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m\Python\Sales_dashboard\"/>
    </mc:Choice>
  </mc:AlternateContent>
  <xr:revisionPtr revIDLastSave="0" documentId="13_ncr:1_{CF01B8C8-F539-4877-9B0E-6F1DEEC902F1}" xr6:coauthVersionLast="47" xr6:coauthVersionMax="47" xr10:uidLastSave="{00000000-0000-0000-0000-000000000000}"/>
  <bookViews>
    <workbookView xWindow="-120" yWindow="-120" windowWidth="20730" windowHeight="11760" firstSheet="12" activeTab="15" xr2:uid="{00000000-000D-0000-FFFF-FFFF00000000}"/>
  </bookViews>
  <sheets>
    <sheet name="Sheet1" sheetId="1" state="hidden" r:id="rId1"/>
    <sheet name="Sales &amp; NP" sheetId="2" r:id="rId2"/>
    <sheet name="Monthly Analysis - Sales" sheetId="3" r:id="rId3"/>
    <sheet name="Monthly Analysis" sheetId="4" r:id="rId4"/>
    <sheet name="Profitability - Comparison" sheetId="5" r:id="rId5"/>
    <sheet name="Monthly Salary 24-25" sheetId="6" r:id="rId6"/>
    <sheet name="Sheet2" sheetId="7" state="hidden" r:id="rId7"/>
    <sheet name="Salary" sheetId="25" r:id="rId8"/>
    <sheet name="Monthly Salary 25-26" sheetId="8" r:id="rId9"/>
    <sheet name="Deferred Revenue 25-26" sheetId="9" r:id="rId10"/>
    <sheet name="Sales" sheetId="24" r:id="rId11"/>
    <sheet name="Total Sales 25-26" sheetId="10" r:id="rId12"/>
    <sheet name="Total Sales 24-25" sheetId="11" r:id="rId13"/>
    <sheet name="Purchases 25-26" sheetId="12" r:id="rId14"/>
    <sheet name="Purchases 24-25" sheetId="13" r:id="rId15"/>
    <sheet name="Expenses 25-26" sheetId="14" r:id="rId16"/>
    <sheet name="Expenses 24-25" sheetId="15" r:id="rId17"/>
    <sheet name="Closing Stock" sheetId="16" state="hidden" r:id="rId18"/>
    <sheet name="Expense - TNS 24-25" sheetId="17" r:id="rId19"/>
    <sheet name="Expense - TNS 25-26" sheetId="18" r:id="rId20"/>
    <sheet name="Deferred Revenue 24-25" sheetId="19" r:id="rId21"/>
    <sheet name="MonthlySales 23-24" sheetId="20" state="hidden" r:id="rId22"/>
    <sheet name="Purchase &amp; Expenses 23-24" sheetId="21" state="hidden" r:id="rId23"/>
    <sheet name="Salary FY 2023-24" sheetId="22" state="hidden" r:id="rId24"/>
    <sheet name="Salary Analysis" sheetId="23" state="hidden" r:id="rId25"/>
  </sheets>
  <definedNames>
    <definedName name="__123Graph_A" localSheetId="2" hidden="1">#REF!</definedName>
    <definedName name="__123Graph_A" localSheetId="21" hidden="1">#REF!</definedName>
    <definedName name="__123Graph_A" localSheetId="22" hidden="1">#REF!</definedName>
    <definedName name="__123Graph_A" hidden="1">#REF!</definedName>
    <definedName name="__123graph_AB" localSheetId="2" hidden="1">#REF!</definedName>
    <definedName name="__123graph_AB" hidden="1">#REF!</definedName>
    <definedName name="__123Graph_B" localSheetId="2" hidden="1">#REF!</definedName>
    <definedName name="__123Graph_B" localSheetId="21" hidden="1">#REF!</definedName>
    <definedName name="__123Graph_B" localSheetId="22" hidden="1">#REF!</definedName>
    <definedName name="__123Graph_B" hidden="1">#REF!</definedName>
    <definedName name="__123Graph_C" localSheetId="2" hidden="1">#REF!</definedName>
    <definedName name="__123Graph_C" localSheetId="21" hidden="1">#REF!</definedName>
    <definedName name="__123Graph_C" localSheetId="22" hidden="1">#REF!</definedName>
    <definedName name="__123Graph_C" hidden="1">#REF!</definedName>
    <definedName name="__123raph_B" localSheetId="2" hidden="1">#REF!</definedName>
    <definedName name="__123raph_B" hidden="1">#REF!</definedName>
    <definedName name="__IntlFixup" hidden="1">TRUE</definedName>
    <definedName name="_17__123Graph_BGRAFICO_1" localSheetId="2" hidden="1">#REF!</definedName>
    <definedName name="_17__123Graph_BGRAFICO_1" localSheetId="21" hidden="1">#REF!</definedName>
    <definedName name="_17__123Graph_BGRAFICO_1" localSheetId="22" hidden="1">#REF!</definedName>
    <definedName name="_17__123Graph_BGRAFICO_1" hidden="1">#REF!</definedName>
    <definedName name="_18__123Graph_BGRAFICO_2" localSheetId="2" hidden="1">#REF!</definedName>
    <definedName name="_18__123Graph_BGRAFICO_2" localSheetId="21" hidden="1">#REF!</definedName>
    <definedName name="_18__123Graph_BGRAFICO_2" localSheetId="22" hidden="1">#REF!</definedName>
    <definedName name="_18__123Graph_BGRAFICO_2" hidden="1">#REF!</definedName>
    <definedName name="_18_0ACwvu.Pag" localSheetId="2" hidden="1">#REF!</definedName>
    <definedName name="_18_0ACwvu.Pag" localSheetId="21" hidden="1">#REF!</definedName>
    <definedName name="_18_0ACwvu.Pag" localSheetId="22" hidden="1">#REF!</definedName>
    <definedName name="_18_0ACwvu.Pag" hidden="1">#REF!</definedName>
    <definedName name="_19__123Graph_BGRAFICO_3" localSheetId="2" hidden="1">#REF!</definedName>
    <definedName name="_19__123Graph_BGRAFICO_3" localSheetId="21" hidden="1">#REF!</definedName>
    <definedName name="_19__123Graph_BGRAFICO_3" localSheetId="22" hidden="1">#REF!</definedName>
    <definedName name="_19__123Graph_BGRAFICO_3" hidden="1">#REF!</definedName>
    <definedName name="_20__123Graph_BGRAFICO_4" localSheetId="2" hidden="1">#REF!</definedName>
    <definedName name="_20__123Graph_BGRAFICO_4" localSheetId="21" hidden="1">#REF!</definedName>
    <definedName name="_20__123Graph_BGRAFICO_4" localSheetId="22" hidden="1">#REF!</definedName>
    <definedName name="_20__123Graph_BGRAFICO_4" hidden="1">#REF!</definedName>
    <definedName name="_21__123Graph_BGRAFICO_5" localSheetId="2" hidden="1">#REF!</definedName>
    <definedName name="_21__123Graph_BGRAFICO_5" localSheetId="21" hidden="1">#REF!</definedName>
    <definedName name="_21__123Graph_BGRAFICO_5" localSheetId="22" hidden="1">#REF!</definedName>
    <definedName name="_21__123Graph_BGRAFICO_5" hidden="1">#REF!</definedName>
    <definedName name="_21_0Swvu.Pag" localSheetId="2" hidden="1">#REF!</definedName>
    <definedName name="_21_0Swvu.Pag" localSheetId="21" hidden="1">#REF!</definedName>
    <definedName name="_21_0Swvu.Pag" localSheetId="22" hidden="1">#REF!</definedName>
    <definedName name="_21_0Swvu.Pag" hidden="1">#REF!</definedName>
    <definedName name="_22__123Graph_BGRAFICO_6" localSheetId="2" hidden="1">#REF!</definedName>
    <definedName name="_22__123Graph_BGRAFICO_6" localSheetId="21" hidden="1">#REF!</definedName>
    <definedName name="_22__123Graph_BGRAFICO_6" localSheetId="22" hidden="1">#REF!</definedName>
    <definedName name="_22__123Graph_BGRAFICO_6" hidden="1">#REF!</definedName>
    <definedName name="_23__123Graph_BGRAFICO_7" localSheetId="2" hidden="1">#REF!</definedName>
    <definedName name="_23__123Graph_BGRAFICO_7" localSheetId="21" hidden="1">#REF!</definedName>
    <definedName name="_23__123Graph_BGRAFICO_7" localSheetId="22" hidden="1">#REF!</definedName>
    <definedName name="_23__123Graph_BGRAFICO_7" hidden="1">#REF!</definedName>
    <definedName name="_24__123Graph_XGRAFICO_1" localSheetId="2" hidden="1">#REF!</definedName>
    <definedName name="_24__123Graph_XGRAFICO_1" localSheetId="21" hidden="1">#REF!</definedName>
    <definedName name="_24__123Graph_XGRAFICO_1" localSheetId="22" hidden="1">#REF!</definedName>
    <definedName name="_24__123Graph_XGRAFICO_1" hidden="1">#REF!</definedName>
    <definedName name="_25__123Graph_XGRAFICO_2" localSheetId="2" hidden="1">#REF!</definedName>
    <definedName name="_25__123Graph_XGRAFICO_2" localSheetId="21" hidden="1">#REF!</definedName>
    <definedName name="_25__123Graph_XGRAFICO_2" localSheetId="22" hidden="1">#REF!</definedName>
    <definedName name="_25__123Graph_XGRAFICO_2" hidden="1">#REF!</definedName>
    <definedName name="_26__123Graph_XGRAFICO_3" localSheetId="2" hidden="1">#REF!</definedName>
    <definedName name="_26__123Graph_XGRAFICO_3" localSheetId="21" hidden="1">#REF!</definedName>
    <definedName name="_26__123Graph_XGRAFICO_3" localSheetId="22" hidden="1">#REF!</definedName>
    <definedName name="_26__123Graph_XGRAFICO_3" hidden="1">#REF!</definedName>
    <definedName name="_27__123Graph_XGRAFICO_4" localSheetId="2" hidden="1">#REF!</definedName>
    <definedName name="_27__123Graph_XGRAFICO_4" localSheetId="21" hidden="1">#REF!</definedName>
    <definedName name="_27__123Graph_XGRAFICO_4" localSheetId="22" hidden="1">#REF!</definedName>
    <definedName name="_27__123Graph_XGRAFICO_4" hidden="1">#REF!</definedName>
    <definedName name="_27_0Rwvu.Pag" localSheetId="2" hidden="1">#REF!</definedName>
    <definedName name="_27_0Rwvu.Pag" localSheetId="21" hidden="1">#REF!</definedName>
    <definedName name="_27_0Rwvu.Pag" localSheetId="22" hidden="1">#REF!</definedName>
    <definedName name="_27_0Rwvu.Pag" hidden="1">#REF!</definedName>
    <definedName name="_28__123Graph_XGRAFICO_5" localSheetId="2" hidden="1">#REF!</definedName>
    <definedName name="_28__123Graph_XGRAFICO_5" localSheetId="21" hidden="1">#REF!</definedName>
    <definedName name="_28__123Graph_XGRAFICO_5" localSheetId="22" hidden="1">#REF!</definedName>
    <definedName name="_28__123Graph_XGRAFICO_5" hidden="1">#REF!</definedName>
    <definedName name="_29__123Graph_XGRAFICO_6" localSheetId="2" hidden="1">#REF!</definedName>
    <definedName name="_29__123Graph_XGRAFICO_6" localSheetId="21" hidden="1">#REF!</definedName>
    <definedName name="_29__123Graph_XGRAFICO_6" localSheetId="22" hidden="1">#REF!</definedName>
    <definedName name="_29__123Graph_XGRAFICO_6" hidden="1">#REF!</definedName>
    <definedName name="_30__123Graph_XGRAFICO_7" localSheetId="2" hidden="1">#REF!</definedName>
    <definedName name="_30__123Graph_XGRAFICO_7" localSheetId="21" hidden="1">#REF!</definedName>
    <definedName name="_30__123Graph_XGRAFICO_7" localSheetId="22" hidden="1">#REF!</definedName>
    <definedName name="_30__123Graph_XGRAFICO_7" hidden="1">#REF!</definedName>
    <definedName name="_30_0ACwvu.Pag" localSheetId="2" hidden="1">#REF!</definedName>
    <definedName name="_30_0ACwvu.Pag" localSheetId="21" hidden="1">#REF!</definedName>
    <definedName name="_30_0ACwvu.Pag" localSheetId="22" hidden="1">#REF!</definedName>
    <definedName name="_30_0ACwvu.Pag" hidden="1">#REF!</definedName>
    <definedName name="_35_0Swvu.Pag" localSheetId="2" hidden="1">#REF!</definedName>
    <definedName name="_35_0Swvu.Pag" localSheetId="21" hidden="1">#REF!</definedName>
    <definedName name="_35_0Swvu.Pag" localSheetId="22" hidden="1">#REF!</definedName>
    <definedName name="_35_0Swvu.Pag" hidden="1">#REF!</definedName>
    <definedName name="_45_0Rwvu.Pag" localSheetId="2" hidden="1">#REF!</definedName>
    <definedName name="_45_0Rwvu.Pag" localSheetId="21" hidden="1">#REF!</definedName>
    <definedName name="_45_0Rwvu.Pag" localSheetId="22" hidden="1">#REF!</definedName>
    <definedName name="_45_0Rwvu.Pag" hidden="1">#REF!</definedName>
    <definedName name="_dcslnl" localSheetId="2" hidden="1">#REF!</definedName>
    <definedName name="_dcslnl" hidden="1">#REF!</definedName>
    <definedName name="_Fill" localSheetId="2" hidden="1">#REF!</definedName>
    <definedName name="_Fill" localSheetId="21" hidden="1">#REF!</definedName>
    <definedName name="_Fill" localSheetId="22" hidden="1">#REF!</definedName>
    <definedName name="_Fill" hidden="1">#REF!</definedName>
    <definedName name="_xlnm._FilterDatabase" localSheetId="19" hidden="1">'Expense - TNS 25-26'!$A$1:$S$9</definedName>
    <definedName name="_xlnm._FilterDatabase" localSheetId="5" hidden="1">'Monthly Salary 24-25'!$A$2:$AL$101</definedName>
    <definedName name="_xlnm._FilterDatabase" localSheetId="8" hidden="1">'Monthly Salary 25-26'!$A$2:$AL$74</definedName>
    <definedName name="_xlnm._FilterDatabase" localSheetId="21" hidden="1">'MonthlySales 23-24'!$A$1:$U$4061</definedName>
    <definedName name="_xlnm._FilterDatabase" localSheetId="24" hidden="1">'Salary Analysis'!$A$2:$AI$2</definedName>
    <definedName name="_xlnm._FilterDatabase" localSheetId="23" hidden="1">'Salary FY 2023-24'!$A$2:$AW$57</definedName>
    <definedName name="_xlnm._FilterDatabase" localSheetId="12" hidden="1">'Total Sales 24-25'!$A$1:$AE$4294</definedName>
    <definedName name="_xlnm._FilterDatabase" localSheetId="11" hidden="1">'Total Sales 25-26'!$A$1:$Y$796</definedName>
    <definedName name="_Key1" localSheetId="2" hidden="1">#REF!</definedName>
    <definedName name="_Key1" localSheetId="21" hidden="1">#REF!</definedName>
    <definedName name="_Key1" localSheetId="22" hidden="1">#REF!</definedName>
    <definedName name="_Key1" hidden="1">#REF!</definedName>
    <definedName name="_Key2" localSheetId="2" hidden="1">#REF!</definedName>
    <definedName name="_Key2" localSheetId="21" hidden="1">#REF!</definedName>
    <definedName name="_Key2" localSheetId="22" hidden="1">#REF!</definedName>
    <definedName name="_Key2" hidden="1">#REF!</definedName>
    <definedName name="_mds1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mds1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mds1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mds1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mds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mds2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mds2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mds2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mds2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mds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nds2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nds2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nds2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nds2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nds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nds3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nds3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nds3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nds3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nds3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Order1" hidden="1">0</definedName>
    <definedName name="_Order2" hidden="1">255</definedName>
    <definedName name="_Parse_In" localSheetId="2" hidden="1">#REF!</definedName>
    <definedName name="_Parse_In" localSheetId="21" hidden="1">#REF!</definedName>
    <definedName name="_Parse_In" localSheetId="22" hidden="1">#REF!</definedName>
    <definedName name="_Parse_In" hidden="1">#REF!</definedName>
    <definedName name="_Parse_Out" localSheetId="2" hidden="1">#REF!</definedName>
    <definedName name="_Parse_Out" localSheetId="21" hidden="1">#REF!</definedName>
    <definedName name="_Parse_Out" localSheetId="22" hidden="1">#REF!</definedName>
    <definedName name="_Parse_Out" hidden="1">#REF!</definedName>
    <definedName name="_Regression_Int" hidden="1">1</definedName>
    <definedName name="_Regression_X" localSheetId="2" hidden="1">#REF!</definedName>
    <definedName name="_Regression_X" localSheetId="21" hidden="1">#REF!</definedName>
    <definedName name="_Regression_X" localSheetId="22" hidden="1">#REF!</definedName>
    <definedName name="_Regression_X" hidden="1">#REF!</definedName>
    <definedName name="_Sort" localSheetId="2" hidden="1">#REF!</definedName>
    <definedName name="_Sort" localSheetId="21" hidden="1">#REF!</definedName>
    <definedName name="_Sort" localSheetId="22" hidden="1">#REF!</definedName>
    <definedName name="_Sort" hidden="1">#REF!</definedName>
    <definedName name="_Table1_In1" localSheetId="2" hidden="1">#REF!</definedName>
    <definedName name="_Table1_In1" localSheetId="21" hidden="1">#REF!</definedName>
    <definedName name="_Table1_In1" localSheetId="22" hidden="1">#REF!</definedName>
    <definedName name="_Table1_In1" hidden="1">#REF!</definedName>
    <definedName name="_Table1_Out" localSheetId="2" hidden="1">#REF!</definedName>
    <definedName name="_Table1_Out" localSheetId="21" hidden="1">#REF!</definedName>
    <definedName name="_Table1_Out" localSheetId="22" hidden="1">#REF!</definedName>
    <definedName name="_Table1_Out" hidden="1">#REF!</definedName>
    <definedName name="_Table2_In2" localSheetId="2" hidden="1">#REF!</definedName>
    <definedName name="_Table2_In2" localSheetId="21" hidden="1">#REF!</definedName>
    <definedName name="_Table2_In2" localSheetId="22" hidden="1">#REF!</definedName>
    <definedName name="_Table2_In2" hidden="1">#REF!</definedName>
    <definedName name="_xx1" localSheetId="21" hidden="1">{#N/A,#N/A,FALSE,"CMN_FE"}</definedName>
    <definedName name="_xx1" localSheetId="4" hidden="1">{#N/A,#N/A,FALSE,"CMN_FE"}</definedName>
    <definedName name="_xx1" localSheetId="22" hidden="1">{#N/A,#N/A,FALSE,"CMN_FE"}</definedName>
    <definedName name="_xx1" localSheetId="24" hidden="1">{#N/A,#N/A,FALSE,"CMN_FE"}</definedName>
    <definedName name="_xx1" hidden="1">{#N/A,#N/A,FALSE,"CMN_FE"}</definedName>
    <definedName name="a" localSheetId="2" hidden="1">#REF!</definedName>
    <definedName name="a" localSheetId="21" hidden="1">#REF!</definedName>
    <definedName name="a" localSheetId="22" hidden="1">#REF!</definedName>
    <definedName name="a" hidden="1">#REF!</definedName>
    <definedName name="AAA_duser" hidden="1">"OFF"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ccessDatabase" hidden="1">"C:\trimbak\Excel Files\PERSONNEL.mdb"</definedName>
    <definedName name="Acdfg" localSheetId="21" hidden="1">{#N/A,#N/A,FALSE,"CMN_FE"}</definedName>
    <definedName name="Acdfg" localSheetId="4" hidden="1">{#N/A,#N/A,FALSE,"CMN_FE"}</definedName>
    <definedName name="Acdfg" localSheetId="22" hidden="1">{#N/A,#N/A,FALSE,"CMN_FE"}</definedName>
    <definedName name="Acdfg" localSheetId="24" hidden="1">{#N/A,#N/A,FALSE,"CMN_FE"}</definedName>
    <definedName name="Acdfg" hidden="1">{#N/A,#N/A,FALSE,"CMN_FE"}</definedName>
    <definedName name="amit" localSheetId="21" hidden="1">{"Balance Sheet",#N/A,FALSE,"Balsheet";"Assets Schedule",#N/A,FALSE,"Balsheet";"Abstract",#N/A,FALSE,"Balsheet"}</definedName>
    <definedName name="amit" localSheetId="4" hidden="1">{"Balance Sheet",#N/A,FALSE,"Balsheet";"Assets Schedule",#N/A,FALSE,"Balsheet";"Abstract",#N/A,FALSE,"Balsheet"}</definedName>
    <definedName name="amit" localSheetId="22" hidden="1">{"Balance Sheet",#N/A,FALSE,"Balsheet";"Assets Schedule",#N/A,FALSE,"Balsheet";"Abstract",#N/A,FALSE,"Balsheet"}</definedName>
    <definedName name="amit" localSheetId="24" hidden="1">{"Balance Sheet",#N/A,FALSE,"Balsheet";"Assets Schedule",#N/A,FALSE,"Balsheet";"Abstract",#N/A,FALSE,"Balsheet"}</definedName>
    <definedName name="amit" hidden="1">{"Balance Sheet",#N/A,FALSE,"Balsheet";"Assets Schedule",#N/A,FALSE,"Balsheet";"Abstract",#N/A,FALSE,"Balsheet"}</definedName>
    <definedName name="anscount" hidden="1">1</definedName>
    <definedName name="AS2DocOpenMode" hidden="1">"AS2DocumentEdit"</definedName>
    <definedName name="AS2ReportLS" hidden="1">1</definedName>
    <definedName name="AS2StaticLS" localSheetId="2" hidden="1">#REF!</definedName>
    <definedName name="AS2StaticLS" localSheetId="21" hidden="1">#REF!</definedName>
    <definedName name="AS2StaticLS" localSheetId="22" hidden="1">#REF!</definedName>
    <definedName name="AS2StaticLS" hidden="1">#REF!</definedName>
    <definedName name="AS2SyncStepLS" hidden="1">0</definedName>
    <definedName name="AS2TickmarkLS" localSheetId="2" hidden="1">#REF!</definedName>
    <definedName name="AS2TickmarkLS" localSheetId="21" hidden="1">#REF!</definedName>
    <definedName name="AS2TickmarkLS" localSheetId="22" hidden="1">#REF!</definedName>
    <definedName name="AS2TickmarkLS" hidden="1">#REF!</definedName>
    <definedName name="AS2VersionLS" hidden="1">300</definedName>
    <definedName name="aws" localSheetId="21" hidden="1">{#N/A,#N/A,FALSE,"CMN_FE"}</definedName>
    <definedName name="aws" localSheetId="4" hidden="1">{#N/A,#N/A,FALSE,"CMN_FE"}</definedName>
    <definedName name="aws" localSheetId="22" hidden="1">{#N/A,#N/A,FALSE,"CMN_FE"}</definedName>
    <definedName name="aws" localSheetId="24" hidden="1">{#N/A,#N/A,FALSE,"CMN_FE"}</definedName>
    <definedName name="aws" hidden="1">{#N/A,#N/A,FALSE,"CMN_FE"}</definedName>
    <definedName name="BG_Del" hidden="1">15</definedName>
    <definedName name="BG_Ins" hidden="1">4</definedName>
    <definedName name="BG_Mod" hidden="1">6</definedName>
    <definedName name="BLANK" localSheetId="2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" localSheetId="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" localSheetId="2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" localSheetId="2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3" hidden="1">#REF!</definedName>
    <definedName name="Blank4" hidden="1">#REF!</definedName>
    <definedName name="Blank5" hidden="1">#REF!</definedName>
    <definedName name="Blank6" hidden="1">#REF!</definedName>
    <definedName name="Blank7" hidden="1">#REF!</definedName>
    <definedName name="Blank8" hidden="1">#REF!</definedName>
    <definedName name="BROWN" localSheetId="2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" localSheetId="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" localSheetId="2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" localSheetId="2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calcutta" localSheetId="21" hidden="1">{#N/A,#N/A,FALSE,"CMN_FE"}</definedName>
    <definedName name="calcutta" localSheetId="4" hidden="1">{#N/A,#N/A,FALSE,"CMN_FE"}</definedName>
    <definedName name="calcutta" localSheetId="22" hidden="1">{#N/A,#N/A,FALSE,"CMN_FE"}</definedName>
    <definedName name="calcutta" localSheetId="24" hidden="1">{#N/A,#N/A,FALSE,"CMN_FE"}</definedName>
    <definedName name="calcutta" hidden="1">{#N/A,#N/A,FALSE,"CMN_FE"}</definedName>
    <definedName name="cb_sChart10D6460A_opts" hidden="1">"1, 1, 1, False, 2, True, False, , 0, False, False, 1, 1"</definedName>
    <definedName name="cb_sChart10D65256_opts" hidden="1">"1, 1, 1, False, 2, True, False, , 0, False, False, 1, 1"</definedName>
    <definedName name="cb_sChart10D653EB_opts" hidden="1">"1, 1, 1, False, 2, True, False, , 0, False, False, 1, 1"</definedName>
    <definedName name="cb_sChart10D65893_opts" hidden="1">"1, 1, 1, False, 2, True, False, , 0, False, False, 1, 1"</definedName>
    <definedName name="cb_sChartEE4CE1B_opts" hidden="1">"1, 4, 1, False, 2, False, False, , 0, False, False, 1, 1"</definedName>
    <definedName name="cb_sChartEE4CF99_opts" hidden="1">"1, 1, 1, False, 2, False, False, , 0, False, False, 1, 1"</definedName>
    <definedName name="cb_sChartEE4DD06_opts" hidden="1">"1, 1, 1, False, 2, False, False, , 0, False, False, 1, 2"</definedName>
    <definedName name="cb_sChartEE4E93B_opts" hidden="1">"1, 1, 1, False, 2, False, False, , 0, False, False, 1, 1"</definedName>
    <definedName name="cb_sChartEE51E95_opts" hidden="1">"1, 1, 1, False, 2, False, False, , 0, False, False, 1, 1"</definedName>
    <definedName name="cb_sChartEED7645_opts" hidden="1">"1, 1, 1, False, 2, False, False, , 0, False, False, 1, 1"</definedName>
    <definedName name="cb_sChartEEDA195_opts" hidden="1">"1, 1, 1, False, 2, False, False, , 0, False, False, 1, 1"</definedName>
    <definedName name="cb_sChartEEDC338_opts" hidden="1">"1, 1, 1, False, 2, False, False, , 0, False, False, 1, 1"</definedName>
    <definedName name="cb_sChartEEDEDB8_opts" hidden="1">"1, 1, 1, False, 2, False, False, , 0, False, True, 1, 1"</definedName>
    <definedName name="cb_sChartEEDEE5A_opts" hidden="1">"1, 3, 1, False, 2, True, False, , 0, False, True, 1, 1"</definedName>
    <definedName name="cb_sChartEEDF178_opts" hidden="1">"1, 3, 1, False, 2, False, False, , 0, False, True, 1, 1"</definedName>
    <definedName name="cb_sChartF6A6B11_opts" hidden="1">"1, 1, 1, False, 2, True, False, , 0, False, False, 1, 1"</definedName>
    <definedName name="cb_sChartFD191DC_opts" hidden="1">"1, 3, 1, False, 2, True, False, , 0, False, True, 1, 1"</definedName>
    <definedName name="cb_sChartFD1A245_opts" hidden="1">"1, 3, 1, False, 2, True, False, , 0, False, True, 1, 1"</definedName>
    <definedName name="cb_sChartFD3F0E9_opts" hidden="1">"1, 3, 1, False, 2, True, False, , 0, False, False, 1, 1"</definedName>
    <definedName name="cb_sChartFD3F27E_opts" hidden="1">"1, 3, 1, False, 2, True, False, , 0, False, True, 1, 1"</definedName>
    <definedName name="cb_sChartFD58483_opts" hidden="1">"1, 1, 1, False, 2, True, False, , 0, False, False, 1, 1"</definedName>
    <definedName name="cb_sChartFD5C4CD_opts" hidden="1">"1, 1, 1, False, 2, True, False, , 0, False, False, 1, 1"</definedName>
    <definedName name="cb_sChartFD5D4CE_opts" hidden="1">"1, 1, 1, False, 2, True, False, , 0, False, False, 1, 1"</definedName>
    <definedName name="cb_sChartFD5DF34_opts" hidden="1">"1, 1, 1, False, 2, True, False, , 0, False, False, 1, 1"</definedName>
    <definedName name="cb_sChartFD5EFC0_opts" hidden="1">"1, 1, 1, False, 2, True, False, , 0, False, False, 1, 1"</definedName>
    <definedName name="cb_sChartFD5FDB9_opts" hidden="1">"1, 1, 1, False, 2, True, False, , 0, False, False, 1, 1"</definedName>
    <definedName name="cb_sChartFE54712_opts" hidden="1">"1, 3, 1, False, 2, True, False, , 0, False, True, 1, 1"</definedName>
    <definedName name="ccscssssvsss" localSheetId="2" hidden="1">#REF!</definedName>
    <definedName name="ccscssssvsss" hidden="1">#REF!</definedName>
    <definedName name="ccss" localSheetId="2" hidden="1">#REF!</definedName>
    <definedName name="ccss" hidden="1">#REF!</definedName>
    <definedName name="CDE" localSheetId="21" hidden="1">{#N/A,#N/A,FALSE,"CMN_FE"}</definedName>
    <definedName name="CDE" localSheetId="4" hidden="1">{#N/A,#N/A,FALSE,"CMN_FE"}</definedName>
    <definedName name="CDE" localSheetId="22" hidden="1">{#N/A,#N/A,FALSE,"CMN_FE"}</definedName>
    <definedName name="CDE" localSheetId="24" hidden="1">{#N/A,#N/A,FALSE,"CMN_FE"}</definedName>
    <definedName name="CDE" hidden="1">{#N/A,#N/A,FALSE,"CMN_FE"}</definedName>
    <definedName name="CompanyName2" hidden="1">#REF!</definedName>
    <definedName name="CompRange" localSheetId="21" hidden="1">OFFSET(CompRange1Main,9,0,COUNTA(CompRange1Main)-COUNTA(#REF!),1)</definedName>
    <definedName name="CompRange" localSheetId="4" hidden="1">OFFSET(CompRange1Main,9,0,COUNTA(CompRange1Main)-COUNTA(#REF!),1)</definedName>
    <definedName name="CompRange" localSheetId="22" hidden="1">OFFSET(CompRange1Main,9,0,COUNTA(CompRange1Main)-COUNTA(#REF!),1)</definedName>
    <definedName name="CompRange" localSheetId="24" hidden="1">OFFSET(CompRange1Main,9,0,COUNTA(CompRange1Main)-COUNTA(#REF!),1)</definedName>
    <definedName name="CompRange" hidden="1">OFFSET(CompRange1Main,9,0,COUNTA(CompRange1Main)-COUNTA(#REF!),1)</definedName>
    <definedName name="CompRange1" localSheetId="21" hidden="1">OFFSET(CompRange1Main,9,0,COUNTA(CompRange1Main)-COUNTA(#REF!),1)</definedName>
    <definedName name="CompRange1" localSheetId="4" hidden="1">OFFSET(CompRange1Main,9,0,COUNTA(CompRange1Main)-COUNTA(#REF!),1)</definedName>
    <definedName name="CompRange1" localSheetId="22" hidden="1">OFFSET(CompRange1Main,9,0,COUNTA(CompRange1Main)-COUNTA(#REF!),1)</definedName>
    <definedName name="CompRange1" localSheetId="24" hidden="1">OFFSET(CompRange1Main,9,0,COUNTA(CompRange1Main)-COUNTA(#REF!),1)</definedName>
    <definedName name="CompRange1" hidden="1">OFFSET(CompRange1Main,9,0,COUNTA(CompRange1Main)-COUNTA(#REF!),1)</definedName>
    <definedName name="CompRange1Main" hidden="1">#REF!</definedName>
    <definedName name="CompRange2" localSheetId="21" hidden="1">OFFSET(CompRange2Main,9,0,COUNTA(CompRange2Main)-COUNTA(#REF!),1)</definedName>
    <definedName name="CompRange2" localSheetId="4" hidden="1">OFFSET(CompRange2Main,9,0,COUNTA(CompRange2Main)-COUNTA(#REF!),1)</definedName>
    <definedName name="CompRange2" localSheetId="22" hidden="1">OFFSET(CompRange2Main,9,0,COUNTA(CompRange2Main)-COUNTA(#REF!),1)</definedName>
    <definedName name="CompRange2" localSheetId="24" hidden="1">OFFSET(CompRange2Main,9,0,COUNTA(CompRange2Main)-COUNTA(#REF!),1)</definedName>
    <definedName name="CompRange2" hidden="1">OFFSET(CompRange2Main,9,0,COUNTA(CompRange2Main)-COUNTA(#REF!),1)</definedName>
    <definedName name="CompRange2Main" hidden="1">#REF!</definedName>
    <definedName name="cx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cx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cx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cx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cx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cxx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cxx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cxx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cxx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cxx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DateRangeComp" localSheetId="21" hidden="1">OFFSET(DateRangeCompMain,9,0,COUNTA(DateRangeCompMain)-COUNTA(#REF!),1)</definedName>
    <definedName name="DateRangeComp" localSheetId="4" hidden="1">OFFSET(DateRangeCompMain,9,0,COUNTA(DateRangeCompMain)-COUNTA(#REF!),1)</definedName>
    <definedName name="DateRangeComp" localSheetId="22" hidden="1">OFFSET(DateRangeCompMain,9,0,COUNTA(DateRangeCompMain)-COUNTA(#REF!),1)</definedName>
    <definedName name="DateRangeComp" localSheetId="24" hidden="1">OFFSET(DateRangeCompMain,9,0,COUNTA(DateRangeCompMain)-COUNTA(#REF!),1)</definedName>
    <definedName name="DateRangeComp" hidden="1">OFFSET(DateRangeCompMain,9,0,COUNTA(DateRangeCompMain)-COUNTA(#REF!),1)</definedName>
    <definedName name="DateRangeCompMain" hidden="1">#REF!</definedName>
    <definedName name="dc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dc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dc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dc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dc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dd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dd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dd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dd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dd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erwtert" localSheetId="2" hidden="1">#REF!</definedName>
    <definedName name="erwtert" localSheetId="21" hidden="1">#REF!</definedName>
    <definedName name="erwtert" localSheetId="22" hidden="1">#REF!</definedName>
    <definedName name="erwtert" hidden="1">#REF!</definedName>
    <definedName name="f" localSheetId="21" hidden="1">{#N/A,#N/A,FALSE,"CMN_FE"}</definedName>
    <definedName name="f" localSheetId="4" hidden="1">{#N/A,#N/A,FALSE,"CMN_FE"}</definedName>
    <definedName name="f" localSheetId="22" hidden="1">{#N/A,#N/A,FALSE,"CMN_FE"}</definedName>
    <definedName name="f" localSheetId="24" hidden="1">{#N/A,#N/A,FALSE,"CMN_FE"}</definedName>
    <definedName name="f" hidden="1">{#N/A,#N/A,FALSE,"CMN_FE"}</definedName>
    <definedName name="gb" localSheetId="21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gb" localSheetId="4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gb" localSheetId="22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gb" localSheetId="24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gb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gfbngfn" localSheetId="21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gfbngfn" localSheetId="4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gfbngfn" localSheetId="22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gfbngfn" localSheetId="24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gfbngfn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ghf" localSheetId="21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ghf" localSheetId="4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ghf" localSheetId="22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ghf" localSheetId="24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ghf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gre" localSheetId="21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gre" localSheetId="4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gre" localSheetId="22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gre" localSheetId="24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gre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hfjkerhk" hidden="1">3</definedName>
    <definedName name="hj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hj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hj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hj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hj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hjyuiyu" localSheetId="2" hidden="1">#REF!</definedName>
    <definedName name="hjyuiyu" localSheetId="21" hidden="1">#REF!</definedName>
    <definedName name="hjyuiyu" localSheetId="22" hidden="1">#REF!</definedName>
    <definedName name="hjyuiyu" hidden="1">#REF!</definedName>
    <definedName name="HTML_CodePage" hidden="1">1252</definedName>
    <definedName name="HTML_Control" localSheetId="21" hidden="1">{"'Int.-Cem.unit -SUMMARY'!$A$1:$J$25"}</definedName>
    <definedName name="HTML_Control" localSheetId="4" hidden="1">{"'Int.-Cem.unit -SUMMARY'!$A$1:$J$25"}</definedName>
    <definedName name="HTML_Control" localSheetId="22" hidden="1">{"'Int.-Cem.unit -SUMMARY'!$A$1:$J$25"}</definedName>
    <definedName name="HTML_Control" localSheetId="24" hidden="1">{"'Int.-Cem.unit -SUMMARY'!$A$1:$J$25"}</definedName>
    <definedName name="HTML_Control" hidden="1">{"'Int.-Cem.unit -SUMMARY'!$A$1:$J$25"}</definedName>
    <definedName name="HTML_Control11" localSheetId="21" hidden="1">{"'Int.-Cem.unit -SUMMARY'!$A$1:$J$25"}</definedName>
    <definedName name="HTML_Control11" localSheetId="4" hidden="1">{"'Int.-Cem.unit -SUMMARY'!$A$1:$J$25"}</definedName>
    <definedName name="HTML_Control11" localSheetId="22" hidden="1">{"'Int.-Cem.unit -SUMMARY'!$A$1:$J$25"}</definedName>
    <definedName name="HTML_Control11" localSheetId="24" hidden="1">{"'Int.-Cem.unit -SUMMARY'!$A$1:$J$25"}</definedName>
    <definedName name="HTML_Control11" hidden="1">{"'Int.-Cem.unit -SUMMARY'!$A$1:$J$25"}</definedName>
    <definedName name="HTML_Description" hidden="1">""</definedName>
    <definedName name="HTML_Email" hidden="1">""</definedName>
    <definedName name="HTML_Header" hidden="1">"Int.-Cem.unit -SUMMARY"</definedName>
    <definedName name="HTML_LastUpdate" hidden="1">"6/5/98"</definedName>
    <definedName name="HTML_LineAfter" hidden="1">FALSE</definedName>
    <definedName name="HTML_LineBefore" hidden="1">FALSE</definedName>
    <definedName name="HTML_Name" hidden="1">"Paul"</definedName>
    <definedName name="HTML_OBDlg2" hidden="1">TRUE</definedName>
    <definedName name="HTML_OBDlg4" hidden="1">TRUE</definedName>
    <definedName name="HTML_OS" hidden="1">0</definedName>
    <definedName name="HTML_PathFile" hidden="1">"C:\Finance\Paul\MyHTML.htm"</definedName>
    <definedName name="HTML_Title" hidden="1">"Int &amp; Dep"</definedName>
    <definedName name="huy" localSheetId="21" hidden="1">{"'Sheet1'!$L$16"}</definedName>
    <definedName name="huy" localSheetId="4" hidden="1">{"'Sheet1'!$L$16"}</definedName>
    <definedName name="huy" localSheetId="22" hidden="1">{"'Sheet1'!$L$16"}</definedName>
    <definedName name="huy" localSheetId="24" hidden="1">{"'Sheet1'!$L$16"}</definedName>
    <definedName name="huy" hidden="1">{"'Sheet1'!$L$16"}</definedName>
    <definedName name="ijij" localSheetId="2" hidden="1">#REF!</definedName>
    <definedName name="ijij" localSheetId="21" hidden="1">#REF!</definedName>
    <definedName name="ijij" localSheetId="22" hidden="1">#REF!</definedName>
    <definedName name="ijij" hidden="1">#REF!</definedName>
    <definedName name="kk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kk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kk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kk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kk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lk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lk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lk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lk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lk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New" localSheetId="2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New" localSheetId="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New" localSheetId="2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New" localSheetId="2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New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Note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Note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Note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Note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Note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note1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note1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note1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note1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note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PivotTable7.doc" localSheetId="2" hidden="1">#REF!</definedName>
    <definedName name="PivotTable7.doc" localSheetId="21" hidden="1">#REF!</definedName>
    <definedName name="PivotTable7.doc" localSheetId="22" hidden="1">#REF!</definedName>
    <definedName name="PivotTable7.doc" hidden="1">#REF!</definedName>
    <definedName name="PUB_FileID" hidden="1">"L10003649.xls"</definedName>
    <definedName name="PUB_UserID" hidden="1">"MAYERX"</definedName>
    <definedName name="q" localSheetId="21" hidden="1">{#N/A,#N/A,FALSE,"CMN_FE"}</definedName>
    <definedName name="q" localSheetId="4" hidden="1">{#N/A,#N/A,FALSE,"CMN_FE"}</definedName>
    <definedName name="q" localSheetId="22" hidden="1">{#N/A,#N/A,FALSE,"CMN_FE"}</definedName>
    <definedName name="q" localSheetId="24" hidden="1">{#N/A,#N/A,FALSE,"CMN_FE"}</definedName>
    <definedName name="q" hidden="1">{#N/A,#N/A,FALSE,"CMN_FE"}</definedName>
    <definedName name="QAZ" localSheetId="21" hidden="1">{#N/A,#N/A,FALSE,"CMN_FE"}</definedName>
    <definedName name="QAZ" localSheetId="4" hidden="1">{#N/A,#N/A,FALSE,"CMN_FE"}</definedName>
    <definedName name="QAZ" localSheetId="22" hidden="1">{#N/A,#N/A,FALSE,"CMN_FE"}</definedName>
    <definedName name="QAZ" localSheetId="24" hidden="1">{#N/A,#N/A,FALSE,"CMN_FE"}</definedName>
    <definedName name="QAZ" hidden="1">{#N/A,#N/A,FALSE,"CMN_FE"}</definedName>
    <definedName name="qq" localSheetId="21" hidden="1">{#N/A,#N/A,FALSE,"CMN_FE"}</definedName>
    <definedName name="qq" localSheetId="4" hidden="1">{#N/A,#N/A,FALSE,"CMN_FE"}</definedName>
    <definedName name="qq" localSheetId="22" hidden="1">{#N/A,#N/A,FALSE,"CMN_FE"}</definedName>
    <definedName name="qq" localSheetId="24" hidden="1">{#N/A,#N/A,FALSE,"CMN_FE"}</definedName>
    <definedName name="qq" hidden="1">{#N/A,#N/A,FALSE,"CMN_FE"}</definedName>
    <definedName name="qqqqq" localSheetId="21" hidden="1">{#N/A,#N/A,FALSE,"CMN_FE"}</definedName>
    <definedName name="qqqqq" localSheetId="4" hidden="1">{#N/A,#N/A,FALSE,"CMN_FE"}</definedName>
    <definedName name="qqqqq" localSheetId="22" hidden="1">{#N/A,#N/A,FALSE,"CMN_FE"}</definedName>
    <definedName name="qqqqq" localSheetId="24" hidden="1">{#N/A,#N/A,FALSE,"CMN_FE"}</definedName>
    <definedName name="qqqqq" hidden="1">{#N/A,#N/A,FALSE,"CMN_FE"}</definedName>
    <definedName name="QQQQQQQQQ" localSheetId="21" hidden="1">{#N/A,#N/A,FALSE,"CMN_FE"}</definedName>
    <definedName name="QQQQQQQQQ" localSheetId="4" hidden="1">{#N/A,#N/A,FALSE,"CMN_FE"}</definedName>
    <definedName name="QQQQQQQQQ" localSheetId="22" hidden="1">{#N/A,#N/A,FALSE,"CMN_FE"}</definedName>
    <definedName name="QQQQQQQQQ" localSheetId="24" hidden="1">{#N/A,#N/A,FALSE,"CMN_FE"}</definedName>
    <definedName name="QQQQQQQQQ" hidden="1">{#N/A,#N/A,FALSE,"CMN_FE"}</definedName>
    <definedName name="QWE" localSheetId="21" hidden="1">{#N/A,#N/A,FALSE,"CMN_FE"}</definedName>
    <definedName name="QWE" localSheetId="4" hidden="1">{#N/A,#N/A,FALSE,"CMN_FE"}</definedName>
    <definedName name="QWE" localSheetId="22" hidden="1">{#N/A,#N/A,FALSE,"CMN_FE"}</definedName>
    <definedName name="QWE" localSheetId="24" hidden="1">{#N/A,#N/A,FALSE,"CMN_FE"}</definedName>
    <definedName name="QWE" hidden="1">{#N/A,#N/A,FALSE,"CMN_FE"}</definedName>
    <definedName name="qweqe" localSheetId="2" hidden="1">#REF!</definedName>
    <definedName name="qweqe" localSheetId="21" hidden="1">#REF!</definedName>
    <definedName name="qweqe" localSheetId="22" hidden="1">#REF!</definedName>
    <definedName name="qweqe" hidden="1">#REF!</definedName>
    <definedName name="qwewe" localSheetId="2" hidden="1">#REF!</definedName>
    <definedName name="qwewe" localSheetId="21" hidden="1">#REF!</definedName>
    <definedName name="qwewe" localSheetId="22" hidden="1">#REF!</definedName>
    <definedName name="qwewe" hidden="1">#REF!</definedName>
    <definedName name="redo" localSheetId="21" hidden="1">{#N/A,#N/A,FALSE,"ACQ_GRAPHS";#N/A,#N/A,FALSE,"T_1 GRAPHS";#N/A,#N/A,FALSE,"T_2 GRAPHS";#N/A,#N/A,FALSE,"COMB_GRAPHS"}</definedName>
    <definedName name="redo" localSheetId="4" hidden="1">{#N/A,#N/A,FALSE,"ACQ_GRAPHS";#N/A,#N/A,FALSE,"T_1 GRAPHS";#N/A,#N/A,FALSE,"T_2 GRAPHS";#N/A,#N/A,FALSE,"COMB_GRAPHS"}</definedName>
    <definedName name="redo" localSheetId="22" hidden="1">{#N/A,#N/A,FALSE,"ACQ_GRAPHS";#N/A,#N/A,FALSE,"T_1 GRAPHS";#N/A,#N/A,FALSE,"T_2 GRAPHS";#N/A,#N/A,FALSE,"COMB_GRAPHS"}</definedName>
    <definedName name="redo" localSheetId="24" hidden="1">{#N/A,#N/A,FALSE,"ACQ_GRAPHS";#N/A,#N/A,FALSE,"T_1 GRAPHS";#N/A,#N/A,FALSE,"T_2 GRAPHS";#N/A,#N/A,FALSE,"COMB_GRAPHS"}</definedName>
    <definedName name="redo" hidden="1">{#N/A,#N/A,FALSE,"ACQ_GRAPHS";#N/A,#N/A,FALSE,"T_1 GRAPHS";#N/A,#N/A,FALSE,"T_2 GRAPHS";#N/A,#N/A,FALSE,"COMB_GRAPHS"}</definedName>
    <definedName name="rtgh" localSheetId="21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rtgh" localSheetId="4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rtgh" localSheetId="22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rtgh" localSheetId="24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rtgh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RWEWO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RWEWO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RWEWO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RWEWO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RWEWO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s" localSheetId="2" hidden="1">#REF!</definedName>
    <definedName name="s" localSheetId="21" hidden="1">#REF!</definedName>
    <definedName name="s" localSheetId="22" hidden="1">#REF!</definedName>
    <definedName name="s" hidden="1">#REF!</definedName>
    <definedName name="Sales_Realisation" localSheetId="21" hidden="1">{#N/A,#N/A,FALSE,"CMN_FE"}</definedName>
    <definedName name="Sales_Realisation" localSheetId="4" hidden="1">{#N/A,#N/A,FALSE,"CMN_FE"}</definedName>
    <definedName name="Sales_Realisation" localSheetId="22" hidden="1">{#N/A,#N/A,FALSE,"CMN_FE"}</definedName>
    <definedName name="Sales_Realisation" localSheetId="24" hidden="1">{#N/A,#N/A,FALSE,"CMN_FE"}</definedName>
    <definedName name="Sales_Realisation" hidden="1">{#N/A,#N/A,FALSE,"CMN_FE"}</definedName>
    <definedName name="SAPBEXdnldView" hidden="1">"46MP4U22MU1GCIGWXT3I3OMRP"</definedName>
    <definedName name="SAPBEXhrIndnt" hidden="1">1</definedName>
    <definedName name="SAPBEXrevision" hidden="1">1</definedName>
    <definedName name="SAPBEXsysID" hidden="1">"P22"</definedName>
    <definedName name="SAPBEXwbID" hidden="1">"3SH6UV0LWDSSLOSP7D92RSJG0"</definedName>
    <definedName name="SAPsysID" hidden="1">"708C5W7SBKP804JT78WJ0JNKI"</definedName>
    <definedName name="SAPwbID" hidden="1">"ARS"</definedName>
    <definedName name="SLEVIN" localSheetId="2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" localSheetId="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" localSheetId="2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" localSheetId="2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Tables" localSheetId="21" hidden="1">{"sales",#N/A,FALSE,"Sales";"sales existing",#N/A,FALSE,"Sales";"sales rd1",#N/A,FALSE,"Sales";"sales rd2",#N/A,FALSE,"Sales"}</definedName>
    <definedName name="Tables" localSheetId="4" hidden="1">{"sales",#N/A,FALSE,"Sales";"sales existing",#N/A,FALSE,"Sales";"sales rd1",#N/A,FALSE,"Sales";"sales rd2",#N/A,FALSE,"Sales"}</definedName>
    <definedName name="Tables" localSheetId="22" hidden="1">{"sales",#N/A,FALSE,"Sales";"sales existing",#N/A,FALSE,"Sales";"sales rd1",#N/A,FALSE,"Sales";"sales rd2",#N/A,FALSE,"Sales"}</definedName>
    <definedName name="Tables" localSheetId="24" hidden="1">{"sales",#N/A,FALSE,"Sales";"sales existing",#N/A,FALSE,"Sales";"sales rd1",#N/A,FALSE,"Sales";"sales rd2",#N/A,FALSE,"Sales"}</definedName>
    <definedName name="Tables" hidden="1">{"sales",#N/A,FALSE,"Sales";"sales existing",#N/A,FALSE,"Sales";"sales rd1",#N/A,FALSE,"Sales";"sales rd2",#N/A,FALSE,"Sales"}</definedName>
    <definedName name="TextRefCopyRangeCount" hidden="1">17</definedName>
    <definedName name="TextRefCopyRangeCount_1" hidden="1">2</definedName>
    <definedName name="TextRefCopyRangeCount_1_1" hidden="1">8</definedName>
    <definedName name="TextRefCopyRangeCount_1_1_1" hidden="1">2</definedName>
    <definedName name="tsarf" hidden="1">7</definedName>
    <definedName name="w" localSheetId="21" hidden="1">{#N/A,#N/A,FALSE,"CMN_FE"}</definedName>
    <definedName name="w" localSheetId="4" hidden="1">{#N/A,#N/A,FALSE,"CMN_FE"}</definedName>
    <definedName name="w" localSheetId="22" hidden="1">{#N/A,#N/A,FALSE,"CMN_FE"}</definedName>
    <definedName name="w" localSheetId="24" hidden="1">{#N/A,#N/A,FALSE,"CMN_FE"}</definedName>
    <definedName name="w" hidden="1">{#N/A,#N/A,FALSE,"CMN_FE"}</definedName>
    <definedName name="wetrwet" localSheetId="2" hidden="1">#REF!</definedName>
    <definedName name="wetrwet" localSheetId="21" hidden="1">#REF!</definedName>
    <definedName name="wetrwet" localSheetId="22" hidden="1">#REF!</definedName>
    <definedName name="wetrwet" hidden="1">#REF!</definedName>
    <definedName name="wrn.ALAN." localSheetId="2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" localSheetId="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" localSheetId="2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" localSheetId="2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localSheetId="2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" localSheetId="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" localSheetId="2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" localSheetId="2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.Pages." localSheetId="2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" localSheetId="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" localSheetId="22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" localSheetId="2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ssumptions." localSheetId="21" hidden="1">{"baseassum",#N/A,FALSE,"BASEDCF";"bassum2",#N/A,FALSE,"BASEDCF";"hmix",#N/A,FALSE,"BASEDCF"}</definedName>
    <definedName name="wrn.assumptions." localSheetId="4" hidden="1">{"baseassum",#N/A,FALSE,"BASEDCF";"bassum2",#N/A,FALSE,"BASEDCF";"hmix",#N/A,FALSE,"BASEDCF"}</definedName>
    <definedName name="wrn.assumptions." localSheetId="22" hidden="1">{"baseassum",#N/A,FALSE,"BASEDCF";"bassum2",#N/A,FALSE,"BASEDCF";"hmix",#N/A,FALSE,"BASEDCF"}</definedName>
    <definedName name="wrn.assumptions." localSheetId="24" hidden="1">{"baseassum",#N/A,FALSE,"BASEDCF";"bassum2",#N/A,FALSE,"BASEDCF";"hmix",#N/A,FALSE,"BASEDCF"}</definedName>
    <definedName name="wrn.assumptions." hidden="1">{"baseassum",#N/A,FALSE,"BASEDCF";"bassum2",#N/A,FALSE,"BASEDCF";"hmix",#N/A,FALSE,"BASEDCF"}</definedName>
    <definedName name="wrn.Balance._.Sheet._.Set." localSheetId="21" hidden="1">{"Balance Sheet",#N/A,FALSE,"bsheet";"Assets Schedule",#N/A,FALSE,"bsheet";"Notes",#N/A,FALSE,"bsheet";"Abstract",#N/A,FALSE,"bsheet";"Cash Flow",#N/A,FALSE,"bsheet";"groupings",#N/A,FALSE,"bsheet";"Stocks",#N/A,FALSE,"bsheet";"Trial",#N/A,FALSE,"bsheet"}</definedName>
    <definedName name="wrn.Balance._.Sheet._.Set." localSheetId="4" hidden="1">{"Balance Sheet",#N/A,FALSE,"bsheet";"Assets Schedule",#N/A,FALSE,"bsheet";"Notes",#N/A,FALSE,"bsheet";"Abstract",#N/A,FALSE,"bsheet";"Cash Flow",#N/A,FALSE,"bsheet";"groupings",#N/A,FALSE,"bsheet";"Stocks",#N/A,FALSE,"bsheet";"Trial",#N/A,FALSE,"bsheet"}</definedName>
    <definedName name="wrn.Balance._.Sheet._.Set." localSheetId="22" hidden="1">{"Balance Sheet",#N/A,FALSE,"bsheet";"Assets Schedule",#N/A,FALSE,"bsheet";"Notes",#N/A,FALSE,"bsheet";"Abstract",#N/A,FALSE,"bsheet";"Cash Flow",#N/A,FALSE,"bsheet";"groupings",#N/A,FALSE,"bsheet";"Stocks",#N/A,FALSE,"bsheet";"Trial",#N/A,FALSE,"bsheet"}</definedName>
    <definedName name="wrn.Balance._.Sheet._.Set." localSheetId="24" hidden="1">{"Balance Sheet",#N/A,FALSE,"bsheet";"Assets Schedule",#N/A,FALSE,"bsheet";"Notes",#N/A,FALSE,"bsheet";"Abstract",#N/A,FALSE,"bsheet";"Cash Flow",#N/A,FALSE,"bsheet";"groupings",#N/A,FALSE,"bsheet";"Stocks",#N/A,FALSE,"bsheet";"Trial",#N/A,FALSE,"bsheet"}</definedName>
    <definedName name="wrn.Balance._.Sheet._.Set." hidden="1">{"Balance Sheet",#N/A,FALSE,"bsheet";"Assets Schedule",#N/A,FALSE,"bsheet";"Notes",#N/A,FALSE,"bsheet";"Abstract",#N/A,FALSE,"bsheet";"Cash Flow",#N/A,FALSE,"bsheet";"groupings",#N/A,FALSE,"bsheet";"Stocks",#N/A,FALSE,"bsheet";"Trial",#N/A,FALSE,"bsheet"}</definedName>
    <definedName name="wrn.Buildups." localSheetId="21" hidden="1">{"ACQ",#N/A,FALSE,"ACQUISITIONS";"ACQF",#N/A,FALSE,"ACQUISITIONS";"PF",#N/A,FALSE,"PROYECTOVILA";"PV",#N/A,FALSE,"PROYECTOVILA";"Fee Dev",#N/A,FALSE,"DEVELOPMENT GROWTH";"gd",#N/A,FALSE,"DEVELOPMENT GROWTH"}</definedName>
    <definedName name="wrn.Buildups." localSheetId="4" hidden="1">{"ACQ",#N/A,FALSE,"ACQUISITIONS";"ACQF",#N/A,FALSE,"ACQUISITIONS";"PF",#N/A,FALSE,"PROYECTOVILA";"PV",#N/A,FALSE,"PROYECTOVILA";"Fee Dev",#N/A,FALSE,"DEVELOPMENT GROWTH";"gd",#N/A,FALSE,"DEVELOPMENT GROWTH"}</definedName>
    <definedName name="wrn.Buildups." localSheetId="22" hidden="1">{"ACQ",#N/A,FALSE,"ACQUISITIONS";"ACQF",#N/A,FALSE,"ACQUISITIONS";"PF",#N/A,FALSE,"PROYECTOVILA";"PV",#N/A,FALSE,"PROYECTOVILA";"Fee Dev",#N/A,FALSE,"DEVELOPMENT GROWTH";"gd",#N/A,FALSE,"DEVELOPMENT GROWTH"}</definedName>
    <definedName name="wrn.Buildups." localSheetId="24" hidden="1">{"ACQ",#N/A,FALSE,"ACQUISITIONS";"ACQF",#N/A,FALSE,"ACQUISITIONS";"PF",#N/A,FALSE,"PROYECTOVILA";"PV",#N/A,FALSE,"PROYECTOVILA";"Fee Dev",#N/A,FALSE,"DEVELOPMENT GROWTH";"gd",#N/A,FALSE,"DEVELOPMENT GROWTH"}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MN_FE_1." localSheetId="21" hidden="1">{#N/A,#N/A,FALSE,"CMN_FE"}</definedName>
    <definedName name="wrn.CMN_FE_1." localSheetId="4" hidden="1">{#N/A,#N/A,FALSE,"CMN_FE"}</definedName>
    <definedName name="wrn.CMN_FE_1." localSheetId="22" hidden="1">{#N/A,#N/A,FALSE,"CMN_FE"}</definedName>
    <definedName name="wrn.CMN_FE_1." localSheetId="24" hidden="1">{#N/A,#N/A,FALSE,"CMN_FE"}</definedName>
    <definedName name="wrn.CMN_FE_1." hidden="1">{#N/A,#N/A,FALSE,"CMN_FE"}</definedName>
    <definedName name="wrn.CMN_FE_2." localSheetId="21" hidden="1">{#N/A,#N/A,FALSE,"CMN_FE"}</definedName>
    <definedName name="wrn.CMN_FE_2." localSheetId="4" hidden="1">{#N/A,#N/A,FALSE,"CMN_FE"}</definedName>
    <definedName name="wrn.CMN_FE_2." localSheetId="22" hidden="1">{#N/A,#N/A,FALSE,"CMN_FE"}</definedName>
    <definedName name="wrn.CMN_FE_2." localSheetId="24" hidden="1">{#N/A,#N/A,FALSE,"CMN_FE"}</definedName>
    <definedName name="wrn.CMN_FE_2." hidden="1">{#N/A,#N/A,FALSE,"CMN_FE"}</definedName>
    <definedName name="wrn.CMN_FE_3." localSheetId="21" hidden="1">{#N/A,#N/A,FALSE,"CMN_FE"}</definedName>
    <definedName name="wrn.CMN_FE_3." localSheetId="4" hidden="1">{#N/A,#N/A,FALSE,"CMN_FE"}</definedName>
    <definedName name="wrn.CMN_FE_3." localSheetId="22" hidden="1">{#N/A,#N/A,FALSE,"CMN_FE"}</definedName>
    <definedName name="wrn.CMN_FE_3." localSheetId="24" hidden="1">{#N/A,#N/A,FALSE,"CMN_FE"}</definedName>
    <definedName name="wrn.CMN_FE_3." hidden="1">{#N/A,#N/A,FALSE,"CMN_FE"}</definedName>
    <definedName name="wrn.COMBINED." localSheetId="21" hidden="1">{#N/A,#N/A,FALSE,"INPUTS";#N/A,#N/A,FALSE,"PROFORMA BSHEET";#N/A,#N/A,FALSE,"COMBINED";#N/A,#N/A,FALSE,"HIGH YIELD";#N/A,#N/A,FALSE,"COMB_GRAPHS"}</definedName>
    <definedName name="wrn.COMBINED." localSheetId="4" hidden="1">{#N/A,#N/A,FALSE,"INPUTS";#N/A,#N/A,FALSE,"PROFORMA BSHEET";#N/A,#N/A,FALSE,"COMBINED";#N/A,#N/A,FALSE,"HIGH YIELD";#N/A,#N/A,FALSE,"COMB_GRAPHS"}</definedName>
    <definedName name="wrn.COMBINED." localSheetId="22" hidden="1">{#N/A,#N/A,FALSE,"INPUTS";#N/A,#N/A,FALSE,"PROFORMA BSHEET";#N/A,#N/A,FALSE,"COMBINED";#N/A,#N/A,FALSE,"HIGH YIELD";#N/A,#N/A,FALSE,"COMB_GRAPHS"}</definedName>
    <definedName name="wrn.COMBINED." localSheetId="24" hidden="1">{#N/A,#N/A,FALSE,"INPUTS";#N/A,#N/A,FALSE,"PROFORMA BSHEET";#N/A,#N/A,FALSE,"COMBINED";#N/A,#N/A,FALSE,"HIGH YIELD";#N/A,#N/A,FALSE,"COMB_GRAPHS"}</definedName>
    <definedName name="wrn.COMBINED." hidden="1">{#N/A,#N/A,FALSE,"INPUTS";#N/A,#N/A,FALSE,"PROFORMA BSHEET";#N/A,#N/A,FALSE,"COMBINED";#N/A,#N/A,FALSE,"HIGH YIELD";#N/A,#N/A,FALSE,"COMB_GRAPHS"}</definedName>
    <definedName name="wrn.Compco._.Only." localSheetId="21" hidden="1">{"vi1",#N/A,FALSE,"6_30_96";"vi2",#N/A,FALSE,"6_30_96";"vi3",#N/A,FALSE,"6_30_96"}</definedName>
    <definedName name="wrn.Compco._.Only." localSheetId="4" hidden="1">{"vi1",#N/A,FALSE,"6_30_96";"vi2",#N/A,FALSE,"6_30_96";"vi3",#N/A,FALSE,"6_30_96"}</definedName>
    <definedName name="wrn.Compco._.Only." localSheetId="22" hidden="1">{"vi1",#N/A,FALSE,"6_30_96";"vi2",#N/A,FALSE,"6_30_96";"vi3",#N/A,FALSE,"6_30_96"}</definedName>
    <definedName name="wrn.Compco._.Only." localSheetId="24" hidden="1">{"vi1",#N/A,FALSE,"6_30_96";"vi2",#N/A,FALSE,"6_30_96";"vi3",#N/A,FALSE,"6_30_96"}</definedName>
    <definedName name="wrn.Compco._.Only." hidden="1">{"vi1",#N/A,FALSE,"6_30_96";"vi2",#N/A,FALSE,"6_30_96";"vi3",#N/A,FALSE,"6_30_96"}</definedName>
    <definedName name="wrn.Computation._.3CD._.Details." localSheetId="21" hidden="1">{"Computation Tax",#N/A,FALSE,"43B";"Dep I.Tax",#N/A,FALSE,"43B";"I Tax Losses",#N/A,FALSE,"43B";"Annex-III 3CD",#N/A,FALSE,"43B";"Cash Payments",#N/A,FALSE,"43B";"43B",#N/A,FALSE,"43B"}</definedName>
    <definedName name="wrn.Computation._.3CD._.Details." localSheetId="4" hidden="1">{"Computation Tax",#N/A,FALSE,"43B";"Dep I.Tax",#N/A,FALSE,"43B";"I Tax Losses",#N/A,FALSE,"43B";"Annex-III 3CD",#N/A,FALSE,"43B";"Cash Payments",#N/A,FALSE,"43B";"43B",#N/A,FALSE,"43B"}</definedName>
    <definedName name="wrn.Computation._.3CD._.Details." localSheetId="22" hidden="1">{"Computation Tax",#N/A,FALSE,"43B";"Dep I.Tax",#N/A,FALSE,"43B";"I Tax Losses",#N/A,FALSE,"43B";"Annex-III 3CD",#N/A,FALSE,"43B";"Cash Payments",#N/A,FALSE,"43B";"43B",#N/A,FALSE,"43B"}</definedName>
    <definedName name="wrn.Computation._.3CD._.Details." localSheetId="24" hidden="1">{"Computation Tax",#N/A,FALSE,"43B";"Dep I.Tax",#N/A,FALSE,"43B";"I Tax Losses",#N/A,FALSE,"43B";"Annex-III 3CD",#N/A,FALSE,"43B";"Cash Payments",#N/A,FALSE,"43B";"43B",#N/A,FALSE,"43B"}</definedName>
    <definedName name="wrn.Computation._.3CD._.Details." hidden="1">{"Computation Tax",#N/A,FALSE,"43B";"Dep I.Tax",#N/A,FALSE,"43B";"I Tax Losses",#N/A,FALSE,"43B";"Annex-III 3CD",#N/A,FALSE,"43B";"Cash Payments",#N/A,FALSE,"43B";"43B",#N/A,FALSE,"43B"}</definedName>
    <definedName name="wrn.consolidated." localSheetId="21" hidden="1">{"income",#N/A,FALSE,"CONSOLIDATED";"value",#N/A,FALSE,"CONSOLIDATED"}</definedName>
    <definedName name="wrn.consolidated." localSheetId="4" hidden="1">{"income",#N/A,FALSE,"CONSOLIDATED";"value",#N/A,FALSE,"CONSOLIDATED"}</definedName>
    <definedName name="wrn.consolidated." localSheetId="22" hidden="1">{"income",#N/A,FALSE,"CONSOLIDATED";"value",#N/A,FALSE,"CONSOLIDATED"}</definedName>
    <definedName name="wrn.consolidated." localSheetId="24" hidden="1">{"income",#N/A,FALSE,"CONSOLIDATED";"value",#N/A,FALSE,"CONSOLIDATED"}</definedName>
    <definedName name="wrn.consolidated." hidden="1">{"income",#N/A,FALSE,"CONSOLIDATED";"value",#N/A,FALSE,"CONSOLIDATED"}</definedName>
    <definedName name="wrn.CS_SCH_2." localSheetId="21" hidden="1">{"SP_MILL_MIX_150PRESS",#N/A,FALSE,"sch._cs";"SP_OTHERS",#N/A,FALSE,"sch._cs";"BP",#N/A,FALSE,"sch._cs";"KILN_SHAFT_SHUTTLE_L/UNL_BELL_CC",#N/A,FALSE,"sch._cs";"CHK_BTK_GPP_L/UNL-BP",#N/A,FALSE,"sch._cs"}</definedName>
    <definedName name="wrn.CS_SCH_2." localSheetId="4" hidden="1">{"SP_MILL_MIX_150PRESS",#N/A,FALSE,"sch._cs";"SP_OTHERS",#N/A,FALSE,"sch._cs";"BP",#N/A,FALSE,"sch._cs";"KILN_SHAFT_SHUTTLE_L/UNL_BELL_CC",#N/A,FALSE,"sch._cs";"CHK_BTK_GPP_L/UNL-BP",#N/A,FALSE,"sch._cs"}</definedName>
    <definedName name="wrn.CS_SCH_2." localSheetId="22" hidden="1">{"SP_MILL_MIX_150PRESS",#N/A,FALSE,"sch._cs";"SP_OTHERS",#N/A,FALSE,"sch._cs";"BP",#N/A,FALSE,"sch._cs";"KILN_SHAFT_SHUTTLE_L/UNL_BELL_CC",#N/A,FALSE,"sch._cs";"CHK_BTK_GPP_L/UNL-BP",#N/A,FALSE,"sch._cs"}</definedName>
    <definedName name="wrn.CS_SCH_2." localSheetId="24" hidden="1">{"SP_MILL_MIX_150PRESS",#N/A,FALSE,"sch._cs";"SP_OTHERS",#N/A,FALSE,"sch._cs";"BP",#N/A,FALSE,"sch._cs";"KILN_SHAFT_SHUTTLE_L/UNL_BELL_CC",#N/A,FALSE,"sch._cs";"CHK_BTK_GPP_L/UNL-BP",#N/A,FALSE,"sch._cs"}</definedName>
    <definedName name="wrn.CS_SCH_2." hidden="1">{"SP_MILL_MIX_150PRESS",#N/A,FALSE,"sch._cs";"SP_OTHERS",#N/A,FALSE,"sch._cs";"BP",#N/A,FALSE,"sch._cs";"KILN_SHAFT_SHUTTLE_L/UNL_BELL_CC",#N/A,FALSE,"sch._cs";"CHK_BTK_GPP_L/UNL-BP",#N/A,FALSE,"sch._cs"}</definedName>
    <definedName name="wrn.CS_SCHEDULE." localSheetId="21" hidden="1">{"RATIO",#N/A,FALSE,"sch._cs";"FB",#N/A,FALSE,"sch._cs";"SP_MILL_MIX_150PRESS",#N/A,FALSE,"sch._cs"}</definedName>
    <definedName name="wrn.CS_SCHEDULE." localSheetId="4" hidden="1">{"RATIO",#N/A,FALSE,"sch._cs";"FB",#N/A,FALSE,"sch._cs";"SP_MILL_MIX_150PRESS",#N/A,FALSE,"sch._cs"}</definedName>
    <definedName name="wrn.CS_SCHEDULE." localSheetId="22" hidden="1">{"RATIO",#N/A,FALSE,"sch._cs";"FB",#N/A,FALSE,"sch._cs";"SP_MILL_MIX_150PRESS",#N/A,FALSE,"sch._cs"}</definedName>
    <definedName name="wrn.CS_SCHEDULE." localSheetId="24" hidden="1">{"RATIO",#N/A,FALSE,"sch._cs";"FB",#N/A,FALSE,"sch._cs";"SP_MILL_MIX_150PRESS",#N/A,FALSE,"sch._cs"}</definedName>
    <definedName name="wrn.CS_SCHEDULE." hidden="1">{"RATIO",#N/A,FALSE,"sch._cs";"FB",#N/A,FALSE,"sch._cs";"SP_MILL_MIX_150PRESS",#N/A,FALSE,"sch._cs"}</definedName>
    <definedName name="wrn.depmatrix." localSheetId="21" hidden="1">{"depmatrix",#N/A,FALSE,"DECATUR-DIMMIT"}</definedName>
    <definedName name="wrn.depmatrix." localSheetId="4" hidden="1">{"depmatrix",#N/A,FALSE,"DECATUR-DIMMIT"}</definedName>
    <definedName name="wrn.depmatrix." localSheetId="22" hidden="1">{"depmatrix",#N/A,FALSE,"DECATUR-DIMMIT"}</definedName>
    <definedName name="wrn.depmatrix." localSheetId="24" hidden="1">{"depmatrix",#N/A,FALSE,"DECATUR-DIMMIT"}</definedName>
    <definedName name="wrn.depmatrix." hidden="1">{"depmatrix",#N/A,FALSE,"DECATUR-DIMMIT"}</definedName>
    <definedName name="wrn.detail." localSheetId="21" hidden="1">{"Build1",#N/A,FALSE,"Buildup";"Build2",#N/A,FALSE,"Buildup";"Build3",#N/A,FALSE,"Buildup"}</definedName>
    <definedName name="wrn.detail." localSheetId="4" hidden="1">{"Build1",#N/A,FALSE,"Buildup";"Build2",#N/A,FALSE,"Buildup";"Build3",#N/A,FALSE,"Buildup"}</definedName>
    <definedName name="wrn.detail." localSheetId="22" hidden="1">{"Build1",#N/A,FALSE,"Buildup";"Build2",#N/A,FALSE,"Buildup";"Build3",#N/A,FALSE,"Buildup"}</definedName>
    <definedName name="wrn.detail." localSheetId="24" hidden="1">{"Build1",#N/A,FALSE,"Buildup";"Build2",#N/A,FALSE,"Buildup";"Build3",#N/A,FALSE,"Buildup"}</definedName>
    <definedName name="wrn.detail." hidden="1">{"Build1",#N/A,FALSE,"Buildup";"Build2",#N/A,FALSE,"Buildup";"Build3",#N/A,FALSE,"Buildup"}</definedName>
    <definedName name="wrn.Financials_long." localSheetId="21" hidden="1">{"IS",#N/A,FALSE,"Financials2 (Expanded)";"bsa",#N/A,FALSE,"Financials2 (Expanded)";"BS",#N/A,FALSE,"Financials2 (Expanded)";"CF",#N/A,FALSE,"Financials2 (Expanded)"}</definedName>
    <definedName name="wrn.Financials_long." localSheetId="4" hidden="1">{"IS",#N/A,FALSE,"Financials2 (Expanded)";"bsa",#N/A,FALSE,"Financials2 (Expanded)";"BS",#N/A,FALSE,"Financials2 (Expanded)";"CF",#N/A,FALSE,"Financials2 (Expanded)"}</definedName>
    <definedName name="wrn.Financials_long." localSheetId="22" hidden="1">{"IS",#N/A,FALSE,"Financials2 (Expanded)";"bsa",#N/A,FALSE,"Financials2 (Expanded)";"BS",#N/A,FALSE,"Financials2 (Expanded)";"CF",#N/A,FALSE,"Financials2 (Expanded)"}</definedName>
    <definedName name="wrn.Financials_long." localSheetId="24" hidden="1">{"IS",#N/A,FALSE,"Financials2 (Expanded)";"bsa",#N/A,FALSE,"Financials2 (Expanded)";"BS",#N/A,FALSE,"Financials2 (Expanded)";"CF",#N/A,FALSE,"Financials2 (Expanded)"}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riendly." localSheetId="21" hidden="1">{#N/A,#N/A,TRUE,"Julio";#N/A,#N/A,TRUE,"Agosto";#N/A,#N/A,TRUE,"BHCo";#N/A,#N/A,TRUE,"Abril";#N/A,#N/A,TRUE,"Pro Forma"}</definedName>
    <definedName name="wrn.Friendly." localSheetId="4" hidden="1">{#N/A,#N/A,TRUE,"Julio";#N/A,#N/A,TRUE,"Agosto";#N/A,#N/A,TRUE,"BHCo";#N/A,#N/A,TRUE,"Abril";#N/A,#N/A,TRUE,"Pro Forma"}</definedName>
    <definedName name="wrn.Friendly." localSheetId="22" hidden="1">{#N/A,#N/A,TRUE,"Julio";#N/A,#N/A,TRUE,"Agosto";#N/A,#N/A,TRUE,"BHCo";#N/A,#N/A,TRUE,"Abril";#N/A,#N/A,TRUE,"Pro Forma"}</definedName>
    <definedName name="wrn.Friendly." localSheetId="24" hidden="1">{#N/A,#N/A,TRUE,"Julio";#N/A,#N/A,TRUE,"Agosto";#N/A,#N/A,TRUE,"BHCo";#N/A,#N/A,TRUE,"Abril";#N/A,#N/A,TRUE,"Pro Forma"}</definedName>
    <definedName name="wrn.Friendly." hidden="1">{#N/A,#N/A,TRUE,"Julio";#N/A,#N/A,TRUE,"Agosto";#N/A,#N/A,TRUE,"BHCo";#N/A,#N/A,TRUE,"Abril";#N/A,#N/A,TRUE,"Pro Forma"}</definedName>
    <definedName name="wrn.Ful._.Set." localSheetId="21" hidden="1">{"Bsheet",#N/A,FALSE,"Bsheet";"Schedule",#N/A,FALSE,"Bsheet";"Notes",#N/A,FALSE,"Bsheet";"Abstract",#N/A,FALSE,"Bsheet";"Details",#N/A,FALSE,"Bsheet";"Stores",#N/A,FALSE,"Bsheet";"Stocks",#N/A,FALSE,"Bsheet";"Computation",#N/A,FALSE,"Bsheet";"Losses",#N/A,FALSE,"Losses"}</definedName>
    <definedName name="wrn.Ful._.Set." localSheetId="4" hidden="1">{"Bsheet",#N/A,FALSE,"Bsheet";"Schedule",#N/A,FALSE,"Bsheet";"Notes",#N/A,FALSE,"Bsheet";"Abstract",#N/A,FALSE,"Bsheet";"Details",#N/A,FALSE,"Bsheet";"Stores",#N/A,FALSE,"Bsheet";"Stocks",#N/A,FALSE,"Bsheet";"Computation",#N/A,FALSE,"Bsheet";"Losses",#N/A,FALSE,"Losses"}</definedName>
    <definedName name="wrn.Ful._.Set." localSheetId="22" hidden="1">{"Bsheet",#N/A,FALSE,"Bsheet";"Schedule",#N/A,FALSE,"Bsheet";"Notes",#N/A,FALSE,"Bsheet";"Abstract",#N/A,FALSE,"Bsheet";"Details",#N/A,FALSE,"Bsheet";"Stores",#N/A,FALSE,"Bsheet";"Stocks",#N/A,FALSE,"Bsheet";"Computation",#N/A,FALSE,"Bsheet";"Losses",#N/A,FALSE,"Losses"}</definedName>
    <definedName name="wrn.Ful._.Set." localSheetId="24" hidden="1">{"Bsheet",#N/A,FALSE,"Bsheet";"Schedule",#N/A,FALSE,"Bsheet";"Notes",#N/A,FALSE,"Bsheet";"Abstract",#N/A,FALSE,"Bsheet";"Details",#N/A,FALSE,"Bsheet";"Stores",#N/A,FALSE,"Bsheet";"Stocks",#N/A,FALSE,"Bsheet";"Computation",#N/A,FALSE,"Bsheet";"Losses",#N/A,FALSE,"Losses"}</definedName>
    <definedName name="wrn.Ful._.Set." hidden="1">{"Bsheet",#N/A,FALSE,"Bsheet";"Schedule",#N/A,FALSE,"Bsheet";"Notes",#N/A,FALSE,"Bsheet";"Abstract",#N/A,FALSE,"Bsheet";"Details",#N/A,FALSE,"Bsheet";"Stores",#N/A,FALSE,"Bsheet";"Stocks",#N/A,FALSE,"Bsheet";"Computation",#N/A,FALSE,"Bsheet";"Losses",#N/A,FALSE,"Losses"}</definedName>
    <definedName name="wrn.full." localSheetId="21" hidden="1">{"vi1",#N/A,FALSE,"Pagcc";"vi2",#N/A,FALSE,"Pagcc";"vi3",#N/A,FALSE,"Pagcc";"vi4",#N/A,FALSE,"Pagcc";"vi5",#N/A,FALSE,"Pagcc";#N/A,#N/A,FALSE,"Contribution"}</definedName>
    <definedName name="wrn.full." localSheetId="4" hidden="1">{"vi1",#N/A,FALSE,"Pagcc";"vi2",#N/A,FALSE,"Pagcc";"vi3",#N/A,FALSE,"Pagcc";"vi4",#N/A,FALSE,"Pagcc";"vi5",#N/A,FALSE,"Pagcc";#N/A,#N/A,FALSE,"Contribution"}</definedName>
    <definedName name="wrn.full." localSheetId="22" hidden="1">{"vi1",#N/A,FALSE,"Pagcc";"vi2",#N/A,FALSE,"Pagcc";"vi3",#N/A,FALSE,"Pagcc";"vi4",#N/A,FALSE,"Pagcc";"vi5",#N/A,FALSE,"Pagcc";#N/A,#N/A,FALSE,"Contribution"}</definedName>
    <definedName name="wrn.full." localSheetId="24" hidden="1">{"vi1",#N/A,FALSE,"Pagcc";"vi2",#N/A,FALSE,"Pagcc";"vi3",#N/A,FALSE,"Pagcc";"vi4",#N/A,FALSE,"Pagcc";"vi5",#N/A,FALSE,"Pagcc";#N/A,#N/A,FALSE,"Contribution"}</definedName>
    <definedName name="wrn.full." hidden="1">{"vi1",#N/A,FALSE,"Pagcc";"vi2",#N/A,FALSE,"Pagcc";"vi3",#N/A,FALSE,"Pagcc";"vi4",#N/A,FALSE,"Pagcc";"vi5",#N/A,FALSE,"Pagcc";#N/A,#N/A,FALSE,"Contribution"}</definedName>
    <definedName name="wrn.Full._.Monty." localSheetId="2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" localSheetId="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" localSheetId="2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" localSheetId="2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localSheetId="2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" localSheetId="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" localSheetId="2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" localSheetId="2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set." localSheetId="21" hidden="1">{"Bsheet",#N/A,FALSE,"Bsheet";"P&amp;L",#N/A,FALSE,"Bsheet";"Trading",#N/A,FALSE,"Bsheet";"Schedule",#N/A,FALSE,"Bsheet";"Details",#N/A,FALSE,"Bsheet";"AnnexureII",#N/A,FALSE,"Bsheet"}</definedName>
    <definedName name="wrn.Full._.set." localSheetId="4" hidden="1">{"Bsheet",#N/A,FALSE,"Bsheet";"P&amp;L",#N/A,FALSE,"Bsheet";"Trading",#N/A,FALSE,"Bsheet";"Schedule",#N/A,FALSE,"Bsheet";"Details",#N/A,FALSE,"Bsheet";"AnnexureII",#N/A,FALSE,"Bsheet"}</definedName>
    <definedName name="wrn.Full._.set." localSheetId="22" hidden="1">{"Bsheet",#N/A,FALSE,"Bsheet";"P&amp;L",#N/A,FALSE,"Bsheet";"Trading",#N/A,FALSE,"Bsheet";"Schedule",#N/A,FALSE,"Bsheet";"Details",#N/A,FALSE,"Bsheet";"AnnexureII",#N/A,FALSE,"Bsheet"}</definedName>
    <definedName name="wrn.Full._.set." localSheetId="24" hidden="1">{"Bsheet",#N/A,FALSE,"Bsheet";"P&amp;L",#N/A,FALSE,"Bsheet";"Trading",#N/A,FALSE,"Bsheet";"Schedule",#N/A,FALSE,"Bsheet";"Details",#N/A,FALSE,"Bsheet";"AnnexureII",#N/A,FALSE,"Bsheet"}</definedName>
    <definedName name="wrn.Full._.set." hidden="1">{"Bsheet",#N/A,FALSE,"Bsheet";"P&amp;L",#N/A,FALSE,"Bsheet";"Trading",#N/A,FALSE,"Bsheet";"Schedule",#N/A,FALSE,"Bsheet";"Details",#N/A,FALSE,"Bsheet";"AnnexureII",#N/A,FALSE,"Bsheet"}</definedName>
    <definedName name="wrn.GRAPHS." localSheetId="21" hidden="1">{#N/A,#N/A,FALSE,"ACQ_GRAPHS";#N/A,#N/A,FALSE,"T_1 GRAPHS";#N/A,#N/A,FALSE,"T_2 GRAPHS";#N/A,#N/A,FALSE,"COMB_GRAPHS"}</definedName>
    <definedName name="wrn.GRAPHS." localSheetId="4" hidden="1">{#N/A,#N/A,FALSE,"ACQ_GRAPHS";#N/A,#N/A,FALSE,"T_1 GRAPHS";#N/A,#N/A,FALSE,"T_2 GRAPHS";#N/A,#N/A,FALSE,"COMB_GRAPHS"}</definedName>
    <definedName name="wrn.GRAPHS." localSheetId="22" hidden="1">{#N/A,#N/A,FALSE,"ACQ_GRAPHS";#N/A,#N/A,FALSE,"T_1 GRAPHS";#N/A,#N/A,FALSE,"T_2 GRAPHS";#N/A,#N/A,FALSE,"COMB_GRAPHS"}</definedName>
    <definedName name="wrn.GRAPHS." localSheetId="24" hidden="1">{#N/A,#N/A,FALSE,"ACQ_GRAPHS";#N/A,#N/A,FALSE,"T_1 GRAPHS";#N/A,#N/A,FALSE,"T_2 GRAPHS";#N/A,#N/A,FALSE,"COMB_GRAPHS"}</definedName>
    <definedName name="wrn.GRAPHS." hidden="1">{#N/A,#N/A,FALSE,"ACQ_GRAPHS";#N/A,#N/A,FALSE,"T_1 GRAPHS";#N/A,#N/A,FALSE,"T_2 GRAPHS";#N/A,#N/A,FALSE,"COMB_GRAPHS"}</definedName>
    <definedName name="wrn.HAMMOND." localSheetId="2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" localSheetId="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" localSheetId="2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" localSheetId="2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INDEPS." localSheetId="21" hidden="1">{"page1",#N/A,FALSE,"TIND_CC1";"page2",#N/A,FALSE,"TIND_CC1";"page3",#N/A,FALSE,"TIND_CC1";"page4",#N/A,FALSE,"TIND_CC1";"page5",#N/A,FALSE,"TIND_CC1"}</definedName>
    <definedName name="wrn.INDEPS." localSheetId="4" hidden="1">{"page1",#N/A,FALSE,"TIND_CC1";"page2",#N/A,FALSE,"TIND_CC1";"page3",#N/A,FALSE,"TIND_CC1";"page4",#N/A,FALSE,"TIND_CC1";"page5",#N/A,FALSE,"TIND_CC1"}</definedName>
    <definedName name="wrn.INDEPS." localSheetId="22" hidden="1">{"page1",#N/A,FALSE,"TIND_CC1";"page2",#N/A,FALSE,"TIND_CC1";"page3",#N/A,FALSE,"TIND_CC1";"page4",#N/A,FALSE,"TIND_CC1";"page5",#N/A,FALSE,"TIND_CC1"}</definedName>
    <definedName name="wrn.INDEPS." localSheetId="24" hidden="1">{"page1",#N/A,FALSE,"TIND_CC1";"page2",#N/A,FALSE,"TIND_CC1";"page3",#N/A,FALSE,"TIND_CC1";"page4",#N/A,FALSE,"TIND_CC1";"page5",#N/A,FALSE,"TIND_CC1"}</definedName>
    <definedName name="wrn.INDEPS." hidden="1">{"page1",#N/A,FALSE,"TIND_CC1";"page2",#N/A,FALSE,"TIND_CC1";"page3",#N/A,FALSE,"TIND_CC1";"page4",#N/A,FALSE,"TIND_CC1";"page5",#N/A,FALSE,"TIND_CC1"}</definedName>
    <definedName name="wrn.IPO._.Valuation." localSheetId="21" hidden="1">{"assumptions",#N/A,FALSE,"Scenario 1";"valuation",#N/A,FALSE,"Scenario 1"}</definedName>
    <definedName name="wrn.IPO._.Valuation." localSheetId="4" hidden="1">{"assumptions",#N/A,FALSE,"Scenario 1";"valuation",#N/A,FALSE,"Scenario 1"}</definedName>
    <definedName name="wrn.IPO._.Valuation." localSheetId="22" hidden="1">{"assumptions",#N/A,FALSE,"Scenario 1";"valuation",#N/A,FALSE,"Scenario 1"}</definedName>
    <definedName name="wrn.IPO._.Valuation." localSheetId="24" hidden="1">{"assumptions",#N/A,FALSE,"Scenario 1";"valuation",#N/A,FALSE,"Scenario 1"}</definedName>
    <definedName name="wrn.IPO._.Valuation." hidden="1">{"assumptions",#N/A,FALSE,"Scenario 1";"valuation",#N/A,FALSE,"Scenario 1"}</definedName>
    <definedName name="wrn.LBO._.Summary." localSheetId="21" hidden="1">{"LBO Summary",#N/A,FALSE,"Summary"}</definedName>
    <definedName name="wrn.LBO._.Summary." localSheetId="4" hidden="1">{"LBO Summary",#N/A,FALSE,"Summary"}</definedName>
    <definedName name="wrn.LBO._.Summary." localSheetId="22" hidden="1">{"LBO Summary",#N/A,FALSE,"Summary"}</definedName>
    <definedName name="wrn.LBO._.Summary." localSheetId="24" hidden="1">{"LBO Summary",#N/A,FALSE,"Summary"}</definedName>
    <definedName name="wrn.LBO._.Summary." hidden="1">{"LBO Summary",#N/A,FALSE,"Summary"}</definedName>
    <definedName name="wrn.MDS1.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wrn.MDS1.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wrn.MDS1.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wrn.MDS1.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wrn.MDS1.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WRN.NDS2.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WRN.NDS2.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WRN.NDS2.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WRN.NDS2.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WRN.NDS2.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wrn.Paging._.Compco." localSheetId="21" hidden="1">{"financials",#N/A,TRUE,"6_30_96";"footnotes",#N/A,TRUE,"6_30_96";"valuation",#N/A,TRUE,"6_30_96"}</definedName>
    <definedName name="wrn.Paging._.Compco." localSheetId="4" hidden="1">{"financials",#N/A,TRUE,"6_30_96";"footnotes",#N/A,TRUE,"6_30_96";"valuation",#N/A,TRUE,"6_30_96"}</definedName>
    <definedName name="wrn.Paging._.Compco." localSheetId="22" hidden="1">{"financials",#N/A,TRUE,"6_30_96";"footnotes",#N/A,TRUE,"6_30_96";"valuation",#N/A,TRUE,"6_30_96"}</definedName>
    <definedName name="wrn.Paging._.Compco." localSheetId="24" hidden="1">{"financials",#N/A,TRUE,"6_30_96";"footnotes",#N/A,TRUE,"6_30_96";"valuation",#N/A,TRUE,"6_30_96"}</definedName>
    <definedName name="wrn.Paging._.Compco." hidden="1">{"financials",#N/A,TRUE,"6_30_96";"footnotes",#N/A,TRUE,"6_30_96";"valuation",#N/A,TRUE,"6_30_96"}</definedName>
    <definedName name="wrn.Print." localSheetId="21" hidden="1">{"vi1",#N/A,FALSE,"Financial Statements";"vi2",#N/A,FALSE,"Financial Statements";#N/A,#N/A,FALSE,"DCF"}</definedName>
    <definedName name="wrn.Print." localSheetId="4" hidden="1">{"vi1",#N/A,FALSE,"Financial Statements";"vi2",#N/A,FALSE,"Financial Statements";#N/A,#N/A,FALSE,"DCF"}</definedName>
    <definedName name="wrn.Print." localSheetId="22" hidden="1">{"vi1",#N/A,FALSE,"Financial Statements";"vi2",#N/A,FALSE,"Financial Statements";#N/A,#N/A,FALSE,"DCF"}</definedName>
    <definedName name="wrn.Print." localSheetId="24" hidden="1">{"vi1",#N/A,FALSE,"Financial Statements";"vi2",#N/A,FALSE,"Financial Statements";#N/A,#N/A,FALSE,"DCF"}</definedName>
    <definedName name="wrn.Print." hidden="1">{"vi1",#N/A,FALSE,"Financial Statements";"vi2",#N/A,FALSE,"Financial Statements";#N/A,#N/A,FALSE,"DCF"}</definedName>
    <definedName name="wrn.Print._.All._.Pages." localSheetId="21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Pages." localSheetId="4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Pages." localSheetId="22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Pages." localSheetId="24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Pages.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All." localSheetId="21" hidden="1">{"PA1",#N/A,FALSE,"BORDMW";"pa2",#N/A,FALSE,"BORDMW";"PA3",#N/A,FALSE,"BORDMW";"PA4",#N/A,FALSE,"BORDMW"}</definedName>
    <definedName name="wrn.PrintAll." localSheetId="4" hidden="1">{"PA1",#N/A,FALSE,"BORDMW";"pa2",#N/A,FALSE,"BORDMW";"PA3",#N/A,FALSE,"BORDMW";"PA4",#N/A,FALSE,"BORDMW"}</definedName>
    <definedName name="wrn.PrintAll." localSheetId="22" hidden="1">{"PA1",#N/A,FALSE,"BORDMW";"pa2",#N/A,FALSE,"BORDMW";"PA3",#N/A,FALSE,"BORDMW";"PA4",#N/A,FALSE,"BORDMW"}</definedName>
    <definedName name="wrn.PrintAll." localSheetId="24" hidden="1">{"PA1",#N/A,FALSE,"BORDMW";"pa2",#N/A,FALSE,"BORDMW";"PA3",#N/A,FALSE,"BORDMW";"PA4",#N/A,FALSE,"BORDMW"}</definedName>
    <definedName name="wrn.PrintAll." hidden="1">{"PA1",#N/A,FALSE,"BORDMW";"pa2",#N/A,FALSE,"BORDMW";"PA3",#N/A,FALSE,"BORDMW";"PA4",#N/A,FALSE,"BORDMW"}</definedName>
    <definedName name="wrn.Report." localSheetId="21" hidden="1">{#N/A,#N/A,FALSE,"Cover";#N/A,#N/A,FALSE,"Score Card";#N/A,#N/A,FALSE,"Candidate Info";#N/A,#N/A,FALSE,"Valuation";#N/A,#N/A,FALSE,"DCF-LIKELY";#N/A,#N/A,FALSE,"DCF-RIK";#N/A,#N/A,FALSE,"Notes"}</definedName>
    <definedName name="wrn.Report." localSheetId="4" hidden="1">{#N/A,#N/A,FALSE,"Cover";#N/A,#N/A,FALSE,"Score Card";#N/A,#N/A,FALSE,"Candidate Info";#N/A,#N/A,FALSE,"Valuation";#N/A,#N/A,FALSE,"DCF-LIKELY";#N/A,#N/A,FALSE,"DCF-RIK";#N/A,#N/A,FALSE,"Notes"}</definedName>
    <definedName name="wrn.Report." localSheetId="22" hidden="1">{#N/A,#N/A,FALSE,"Cover";#N/A,#N/A,FALSE,"Score Card";#N/A,#N/A,FALSE,"Candidate Info";#N/A,#N/A,FALSE,"Valuation";#N/A,#N/A,FALSE,"DCF-LIKELY";#N/A,#N/A,FALSE,"DCF-RIK";#N/A,#N/A,FALSE,"Notes"}</definedName>
    <definedName name="wrn.Report." localSheetId="24" hidden="1">{#N/A,#N/A,FALSE,"Cover";#N/A,#N/A,FALSE,"Score Card";#N/A,#N/A,FALSE,"Candidate Info";#N/A,#N/A,FALSE,"Valuation";#N/A,#N/A,FALSE,"DCF-LIKELY";#N/A,#N/A,FALSE,"DCF-RIK";#N/A,#N/A,FALSE,"Notes"}</definedName>
    <definedName name="wrn.Report." hidden="1">{#N/A,#N/A,FALSE,"Cover";#N/A,#N/A,FALSE,"Score Card";#N/A,#N/A,FALSE,"Candidate Info";#N/A,#N/A,FALSE,"Valuation";#N/A,#N/A,FALSE,"DCF-LIKELY";#N/A,#N/A,FALSE,"DCF-RIK";#N/A,#N/A,FALSE,"Notes"}</definedName>
    <definedName name="wrn.sales." localSheetId="21" hidden="1">{"sales",#N/A,FALSE,"Sales";"sales existing",#N/A,FALSE,"Sales";"sales rd1",#N/A,FALSE,"Sales";"sales rd2",#N/A,FALSE,"Sales"}</definedName>
    <definedName name="wrn.sales." localSheetId="4" hidden="1">{"sales",#N/A,FALSE,"Sales";"sales existing",#N/A,FALSE,"Sales";"sales rd1",#N/A,FALSE,"Sales";"sales rd2",#N/A,FALSE,"Sales"}</definedName>
    <definedName name="wrn.sales." localSheetId="22" hidden="1">{"sales",#N/A,FALSE,"Sales";"sales existing",#N/A,FALSE,"Sales";"sales rd1",#N/A,FALSE,"Sales";"sales rd2",#N/A,FALSE,"Sales"}</definedName>
    <definedName name="wrn.sales." localSheetId="24" hidden="1">{"sales",#N/A,FALSE,"Sales";"sales existing",#N/A,FALSE,"Sales";"sales rd1",#N/A,FALSE,"Sales";"sales rd2",#N/A,FALSE,"Sales"}</definedName>
    <definedName name="wrn.sales." hidden="1">{"sales",#N/A,FALSE,"Sales";"sales existing",#N/A,FALSE,"Sales";"sales rd1",#N/A,FALSE,"Sales";"sales rd2",#N/A,FALSE,"Sales"}</definedName>
    <definedName name="wrn.SHORT." localSheetId="21" hidden="1">{"CREDIT STATISTICS",#N/A,FALSE,"STATS";"CF_AND_IS",#N/A,FALSE,"PLAN";"BALSHEET",#N/A,FALSE,"BALANCE SHEET"}</definedName>
    <definedName name="wrn.SHORT." localSheetId="4" hidden="1">{"CREDIT STATISTICS",#N/A,FALSE,"STATS";"CF_AND_IS",#N/A,FALSE,"PLAN";"BALSHEET",#N/A,FALSE,"BALANCE SHEET"}</definedName>
    <definedName name="wrn.SHORT." localSheetId="22" hidden="1">{"CREDIT STATISTICS",#N/A,FALSE,"STATS";"CF_AND_IS",#N/A,FALSE,"PLAN";"BALSHEET",#N/A,FALSE,"BALANCE SHEET"}</definedName>
    <definedName name="wrn.SHORT." localSheetId="24" hidden="1">{"CREDIT STATISTICS",#N/A,FALSE,"STATS";"CF_AND_IS",#N/A,FALSE,"PLAN";"BALSHEET",#N/A,FALSE,"BALANCE SHEET"}</definedName>
    <definedName name="wrn.SHORT." hidden="1">{"CREDIT STATISTICS",#N/A,FALSE,"STATS";"CF_AND_IS",#N/A,FALSE,"PLAN";"BALSHEET",#N/A,FALSE,"BALANCE SHEET"}</definedName>
    <definedName name="wrn.SUMMARY." localSheetId="2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" localSheetId="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" localSheetId="2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" localSheetId="2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tobacco." localSheetId="2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" localSheetId="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" localSheetId="2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" localSheetId="2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sum." localSheetId="21" hidden="1">{"income",#N/A,FALSE,"TOBACCO";"value",#N/A,FALSE,"TOBACCO";"assum1",#N/A,FALSE,"TOBACCO"}</definedName>
    <definedName name="wrn.tobsum." localSheetId="4" hidden="1">{"income",#N/A,FALSE,"TOBACCO";"value",#N/A,FALSE,"TOBACCO";"assum1",#N/A,FALSE,"TOBACCO"}</definedName>
    <definedName name="wrn.tobsum." localSheetId="22" hidden="1">{"income",#N/A,FALSE,"TOBACCO";"value",#N/A,FALSE,"TOBACCO";"assum1",#N/A,FALSE,"TOBACCO"}</definedName>
    <definedName name="wrn.tobsum." localSheetId="24" hidden="1">{"income",#N/A,FALSE,"TOBACCO";"value",#N/A,FALSE,"TOBACCO";"assum1",#N/A,FALSE,"TOBACCO"}</definedName>
    <definedName name="wrn.tobsum." hidden="1">{"income",#N/A,FALSE,"TOBACCO";"value",#N/A,FALSE,"TOBACCO";"assum1",#N/A,FALSE,"TOBACCO"}</definedName>
    <definedName name="wrn.TOTAL." localSheetId="21" hidden="1">{"INCOME",#N/A,FALSE,"DECATUR-DIMMIT";"value",#N/A,FALSE,"DECATUR-DIMMIT";"ASSUM1",#N/A,FALSE,"DECATUR-DIMMIT";"ASSUM2",#N/A,FALSE,"DECATUR-DIMMIT";"DECP1",#N/A,FALSE,"DECATUR-DIMMIT";"DECP2",#N/A,FALSE,"DECATUR-DIMMIT";"DECP3",#N/A,FALSE,"DECATUR-DIMMIT";"DIMP1",#N/A,FALSE,"DECATUR-DIMMIT";"depmatrix",#N/A,FALSE,"DECATUR-DIMMIT"}</definedName>
    <definedName name="wrn.TOTAL." localSheetId="4" hidden="1">{"INCOME",#N/A,FALSE,"DECATUR-DIMMIT";"value",#N/A,FALSE,"DECATUR-DIMMIT";"ASSUM1",#N/A,FALSE,"DECATUR-DIMMIT";"ASSUM2",#N/A,FALSE,"DECATUR-DIMMIT";"DECP1",#N/A,FALSE,"DECATUR-DIMMIT";"DECP2",#N/A,FALSE,"DECATUR-DIMMIT";"DECP3",#N/A,FALSE,"DECATUR-DIMMIT";"DIMP1",#N/A,FALSE,"DECATUR-DIMMIT";"depmatrix",#N/A,FALSE,"DECATUR-DIMMIT"}</definedName>
    <definedName name="wrn.TOTAL." localSheetId="22" hidden="1">{"INCOME",#N/A,FALSE,"DECATUR-DIMMIT";"value",#N/A,FALSE,"DECATUR-DIMMIT";"ASSUM1",#N/A,FALSE,"DECATUR-DIMMIT";"ASSUM2",#N/A,FALSE,"DECATUR-DIMMIT";"DECP1",#N/A,FALSE,"DECATUR-DIMMIT";"DECP2",#N/A,FALSE,"DECATUR-DIMMIT";"DECP3",#N/A,FALSE,"DECATUR-DIMMIT";"DIMP1",#N/A,FALSE,"DECATUR-DIMMIT";"depmatrix",#N/A,FALSE,"DECATUR-DIMMIT"}</definedName>
    <definedName name="wrn.TOTAL." localSheetId="24" hidden="1">{"INCOME",#N/A,FALSE,"DECATUR-DIMMIT";"value",#N/A,FALSE,"DECATUR-DIMMIT";"ASSUM1",#N/A,FALSE,"DECATUR-DIMMIT";"ASSUM2",#N/A,FALSE,"DECATUR-DIMMIT";"DECP1",#N/A,FALSE,"DECATUR-DIMMIT";"DECP2",#N/A,FALSE,"DECATUR-DIMMIT";"DECP3",#N/A,FALSE,"DECATUR-DIMMIT";"DIMP1",#N/A,FALSE,"DECATUR-DIMMIT";"depmatrix",#N/A,FALSE,"DECATUR-DIMMIT"}</definedName>
    <definedName name="wrn.TOTAL." hidden="1">{"INCOME",#N/A,FALSE,"DECATUR-DIMMIT";"value",#N/A,FALSE,"DECATUR-DIMMIT";"ASSUM1",#N/A,FALSE,"DECATUR-DIMMIT";"ASSUM2",#N/A,FALSE,"DECATUR-DIMMIT";"DECP1",#N/A,FALSE,"DECATUR-DIMMIT";"DECP2",#N/A,FALSE,"DECATUR-DIMMIT";"DECP3",#N/A,FALSE,"DECATUR-DIMMIT";"DIMP1",#N/A,FALSE,"DECATUR-DIMMIT";"depmatrix",#N/A,FALSE,"DECATUR-DIMMIT"}</definedName>
    <definedName name="wrn.totalcomp." localSheetId="21" hidden="1">{"comp1",#N/A,FALSE,"COMPS";"footnotes",#N/A,FALSE,"COMPS"}</definedName>
    <definedName name="wrn.totalcomp." localSheetId="4" hidden="1">{"comp1",#N/A,FALSE,"COMPS";"footnotes",#N/A,FALSE,"COMPS"}</definedName>
    <definedName name="wrn.totalcomp." localSheetId="22" hidden="1">{"comp1",#N/A,FALSE,"COMPS";"footnotes",#N/A,FALSE,"COMPS"}</definedName>
    <definedName name="wrn.totalcomp." localSheetId="24" hidden="1">{"comp1",#N/A,FALSE,"COMPS";"footnotes",#N/A,FALSE,"COMPS"}</definedName>
    <definedName name="wrn.totalcomp." hidden="1">{"comp1",#N/A,FALSE,"COMPS";"footnotes",#N/A,FALSE,"COMPS"}</definedName>
    <definedName name="wrn.upstairs." localSheetId="21" hidden="1">{"histincome",#N/A,FALSE,"hyfins";"closing balance",#N/A,FALSE,"hyfins"}</definedName>
    <definedName name="wrn.upstairs." localSheetId="4" hidden="1">{"histincome",#N/A,FALSE,"hyfins";"closing balance",#N/A,FALSE,"hyfins"}</definedName>
    <definedName name="wrn.upstairs." localSheetId="22" hidden="1">{"histincome",#N/A,FALSE,"hyfins";"closing balance",#N/A,FALSE,"hyfins"}</definedName>
    <definedName name="wrn.upstairs." localSheetId="24" hidden="1">{"histincome",#N/A,FALSE,"hyfins";"closing balance",#N/A,FALSE,"hyfins"}</definedName>
    <definedName name="wrn.upstairs." hidden="1">{"histincome",#N/A,FALSE,"hyfins";"closing balance",#N/A,FALSE,"hyfins"}</definedName>
    <definedName name="wrn.VALUATION." localSheetId="21" hidden="1">{#N/A,#N/A,FALSE,"Valuation Assumptions";#N/A,#N/A,FALSE,"Summary";#N/A,#N/A,FALSE,"DCF";#N/A,#N/A,FALSE,"Valuation";#N/A,#N/A,FALSE,"WACC";#N/A,#N/A,FALSE,"UBVH";#N/A,#N/A,FALSE,"Free Cash Flow"}</definedName>
    <definedName name="wrn.VALUATION." localSheetId="4" hidden="1">{#N/A,#N/A,FALSE,"Valuation Assumptions";#N/A,#N/A,FALSE,"Summary";#N/A,#N/A,FALSE,"DCF";#N/A,#N/A,FALSE,"Valuation";#N/A,#N/A,FALSE,"WACC";#N/A,#N/A,FALSE,"UBVH";#N/A,#N/A,FALSE,"Free Cash Flow"}</definedName>
    <definedName name="wrn.VALUATION." localSheetId="22" hidden="1">{#N/A,#N/A,FALSE,"Valuation Assumptions";#N/A,#N/A,FALSE,"Summary";#N/A,#N/A,FALSE,"DCF";#N/A,#N/A,FALSE,"Valuation";#N/A,#N/A,FALSE,"WACC";#N/A,#N/A,FALSE,"UBVH";#N/A,#N/A,FALSE,"Free Cash Flow"}</definedName>
    <definedName name="wrn.VALUATION." localSheetId="24" hidden="1">{#N/A,#N/A,FALSE,"Valuation Assumptions";#N/A,#N/A,FALSE,"Summary";#N/A,#N/A,FALSE,"DCF";#N/A,#N/A,FALSE,"Valuation";#N/A,#N/A,FALSE,"WACC";#N/A,#N/A,FALSE,"UBVH";#N/A,#N/A,FALSE,"Free Cash Flow"}</definedName>
    <definedName name="wrn.VALUATION." hidden="1">{#N/A,#N/A,FALSE,"Valuation Assumptions";#N/A,#N/A,FALSE,"Summary";#N/A,#N/A,FALSE,"DCF";#N/A,#N/A,FALSE,"Valuation";#N/A,#N/A,FALSE,"WACC";#N/A,#N/A,FALSE,"UBVH";#N/A,#N/A,FALSE,"Free Cash Flow"}</definedName>
    <definedName name="wvu.Page1." localSheetId="21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wvu.Page1." localSheetId="4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wvu.Page1." localSheetId="22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wvu.Page1." localSheetId="24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wvu.Page1.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wvu.Page2." localSheetId="21" hidden="1">{TRUE,TRUE,-2,-16.25,774,494.25,FALSE,TRUE,TRUE,TRUE,0,6,#N/A,1,#N/A,33.1333333333333,63.6451612903226,1,FALSE,FALSE,3,TRUE,1,FALSE,75,"Swvu.Page2.","ACwvu.Page2.",#N/A,FALSE,FALSE,0.236220472440945,0.275590551181102,0.236220472440945,0.275590551181102,2,"","",TRUE,TRUE,FALSE,FALSE,1,83,#N/A,#N/A,"=R4C25:R64C47",FALSE,"Rwvu.Page2.","Cwvu.Page2.",FALSE,FALSE,TRUE,1,#N/A,#N/A,FALSE,FALSE,TRUE,TRUE,TRUE}</definedName>
    <definedName name="wvu.Page2." localSheetId="4" hidden="1">{TRUE,TRUE,-2,-16.25,774,494.25,FALSE,TRUE,TRUE,TRUE,0,6,#N/A,1,#N/A,33.1333333333333,63.6451612903226,1,FALSE,FALSE,3,TRUE,1,FALSE,75,"Swvu.Page2.","ACwvu.Page2.",#N/A,FALSE,FALSE,0.236220472440945,0.275590551181102,0.236220472440945,0.275590551181102,2,"","",TRUE,TRUE,FALSE,FALSE,1,83,#N/A,#N/A,"=R4C25:R64C47",FALSE,"Rwvu.Page2.","Cwvu.Page2.",FALSE,FALSE,TRUE,1,#N/A,#N/A,FALSE,FALSE,TRUE,TRUE,TRUE}</definedName>
    <definedName name="wvu.Page2." localSheetId="22" hidden="1">{TRUE,TRUE,-2,-16.25,774,494.25,FALSE,TRUE,TRUE,TRUE,0,6,#N/A,1,#N/A,33.1333333333333,63.6451612903226,1,FALSE,FALSE,3,TRUE,1,FALSE,75,"Swvu.Page2.","ACwvu.Page2.",#N/A,FALSE,FALSE,0.236220472440945,0.275590551181102,0.236220472440945,0.275590551181102,2,"","",TRUE,TRUE,FALSE,FALSE,1,83,#N/A,#N/A,"=R4C25:R64C47",FALSE,"Rwvu.Page2.","Cwvu.Page2.",FALSE,FALSE,TRUE,1,#N/A,#N/A,FALSE,FALSE,TRUE,TRUE,TRUE}</definedName>
    <definedName name="wvu.Page2." localSheetId="24" hidden="1">{TRUE,TRUE,-2,-16.25,774,494.25,FALSE,TRUE,TRUE,TRUE,0,6,#N/A,1,#N/A,33.1333333333333,63.6451612903226,1,FALSE,FALSE,3,TRUE,1,FALSE,75,"Swvu.Page2.","ACwvu.Page2.",#N/A,FALSE,FALSE,0.236220472440945,0.275590551181102,0.236220472440945,0.275590551181102,2,"","",TRUE,TRUE,FALSE,FALSE,1,83,#N/A,#N/A,"=R4C25:R64C47",FALSE,"Rwvu.Page2.","Cwvu.Page2.",FALSE,FALSE,TRUE,1,#N/A,#N/A,FALSE,FALSE,TRUE,TRUE,TRUE}</definedName>
    <definedName name="wvu.Page2." hidden="1">{TRUE,TRUE,-2,-16.25,774,494.25,FALSE,TRUE,TRUE,TRUE,0,6,#N/A,1,#N/A,33.1333333333333,63.6451612903226,1,FALSE,FALSE,3,TRUE,1,FALSE,75,"Swvu.Page2.","ACwvu.Page2.",#N/A,FALSE,FALSE,0.236220472440945,0.275590551181102,0.236220472440945,0.275590551181102,2,"","",TRUE,TRUE,FALSE,FALSE,1,83,#N/A,#N/A,"=R4C25:R64C47",FALSE,"Rwvu.Page2.","Cwvu.Page2.",FALSE,FALSE,TRUE,1,#N/A,#N/A,FALSE,FALSE,TRUE,TRUE,TRUE}</definedName>
    <definedName name="wvu.Page3." localSheetId="21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wvu.Page3." localSheetId="4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wvu.Page3." localSheetId="22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wvu.Page3." localSheetId="24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wvu.Page3.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wvu.Page4." localSheetId="21" hidden="1">{TRUE,TRUE,-2,-16.25,774,494.25,FALSE,TRUE,TRUE,TRUE,0,70,#N/A,1,#N/A,28.5666666666667,63.6451612903226,1,FALSE,FALSE,3,TRUE,1,FALSE,75,"Swvu.Page4.","ACwvu.Page4.",#N/A,FALSE,FALSE,0.236220472440945,0.275590551181102,0.236220472440945,0.275590551181102,2,"","",TRUE,TRUE,FALSE,FALSE,1,83,#N/A,#N/A,"=R4C72:R64C94",FALSE,"Rwvu.Page4.","Cwvu.Page4.",FALSE,FALSE,TRUE,1,#N/A,#N/A,FALSE,FALSE,TRUE,TRUE,TRUE}</definedName>
    <definedName name="wvu.Page4." localSheetId="4" hidden="1">{TRUE,TRUE,-2,-16.25,774,494.25,FALSE,TRUE,TRUE,TRUE,0,70,#N/A,1,#N/A,28.5666666666667,63.6451612903226,1,FALSE,FALSE,3,TRUE,1,FALSE,75,"Swvu.Page4.","ACwvu.Page4.",#N/A,FALSE,FALSE,0.236220472440945,0.275590551181102,0.236220472440945,0.275590551181102,2,"","",TRUE,TRUE,FALSE,FALSE,1,83,#N/A,#N/A,"=R4C72:R64C94",FALSE,"Rwvu.Page4.","Cwvu.Page4.",FALSE,FALSE,TRUE,1,#N/A,#N/A,FALSE,FALSE,TRUE,TRUE,TRUE}</definedName>
    <definedName name="wvu.Page4." localSheetId="22" hidden="1">{TRUE,TRUE,-2,-16.25,774,494.25,FALSE,TRUE,TRUE,TRUE,0,70,#N/A,1,#N/A,28.5666666666667,63.6451612903226,1,FALSE,FALSE,3,TRUE,1,FALSE,75,"Swvu.Page4.","ACwvu.Page4.",#N/A,FALSE,FALSE,0.236220472440945,0.275590551181102,0.236220472440945,0.275590551181102,2,"","",TRUE,TRUE,FALSE,FALSE,1,83,#N/A,#N/A,"=R4C72:R64C94",FALSE,"Rwvu.Page4.","Cwvu.Page4.",FALSE,FALSE,TRUE,1,#N/A,#N/A,FALSE,FALSE,TRUE,TRUE,TRUE}</definedName>
    <definedName name="wvu.Page4." localSheetId="24" hidden="1">{TRUE,TRUE,-2,-16.25,774,494.25,FALSE,TRUE,TRUE,TRUE,0,70,#N/A,1,#N/A,28.5666666666667,63.6451612903226,1,FALSE,FALSE,3,TRUE,1,FALSE,75,"Swvu.Page4.","ACwvu.Page4.",#N/A,FALSE,FALSE,0.236220472440945,0.275590551181102,0.236220472440945,0.275590551181102,2,"","",TRUE,TRUE,FALSE,FALSE,1,83,#N/A,#N/A,"=R4C72:R64C94",FALSE,"Rwvu.Page4.","Cwvu.Page4.",FALSE,FALSE,TRUE,1,#N/A,#N/A,FALSE,FALSE,TRUE,TRUE,TRUE}</definedName>
    <definedName name="wvu.Page4." hidden="1">{TRUE,TRUE,-2,-16.25,774,494.25,FALSE,TRUE,TRUE,TRUE,0,70,#N/A,1,#N/A,28.5666666666667,63.6451612903226,1,FALSE,FALSE,3,TRUE,1,FALSE,75,"Swvu.Page4.","ACwvu.Page4.",#N/A,FALSE,FALSE,0.236220472440945,0.275590551181102,0.236220472440945,0.275590551181102,2,"","",TRUE,TRUE,FALSE,FALSE,1,83,#N/A,#N/A,"=R4C72:R64C94",FALSE,"Rwvu.Page4.","Cwvu.Page4.",FALSE,FALSE,TRUE,1,#N/A,#N/A,FALSE,FALSE,TRUE,TRUE,TRUE}</definedName>
    <definedName name="xc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c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c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c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c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REF_COLUMN_10" localSheetId="2" hidden="1">#REF!</definedName>
    <definedName name="XREF_COLUMN_10" localSheetId="21" hidden="1">#REF!</definedName>
    <definedName name="XREF_COLUMN_10" localSheetId="22" hidden="1">#REF!</definedName>
    <definedName name="XREF_COLUMN_10" hidden="1">#REF!</definedName>
    <definedName name="XREF_COLUMN_11" localSheetId="2" hidden="1">#REF!</definedName>
    <definedName name="XREF_COLUMN_11" localSheetId="21" hidden="1">#REF!</definedName>
    <definedName name="XREF_COLUMN_11" localSheetId="22" hidden="1">#REF!</definedName>
    <definedName name="XREF_COLUMN_11" hidden="1">#REF!</definedName>
    <definedName name="XREF_COLUMN_12" localSheetId="2" hidden="1">#REF!</definedName>
    <definedName name="XREF_COLUMN_12" localSheetId="21" hidden="1">#REF!</definedName>
    <definedName name="XREF_COLUMN_12" localSheetId="22" hidden="1">#REF!</definedName>
    <definedName name="XREF_COLUMN_12" hidden="1">#REF!</definedName>
    <definedName name="XREF_COLUMN_3" localSheetId="2" hidden="1">#REF!</definedName>
    <definedName name="XREF_COLUMN_3" localSheetId="21" hidden="1">#REF!</definedName>
    <definedName name="XREF_COLUMN_3" localSheetId="22" hidden="1">#REF!</definedName>
    <definedName name="XREF_COLUMN_3" hidden="1">#REF!</definedName>
    <definedName name="XREF_COLUMN_4" localSheetId="2" hidden="1">#REF!</definedName>
    <definedName name="XREF_COLUMN_4" localSheetId="21" hidden="1">#REF!</definedName>
    <definedName name="XREF_COLUMN_4" localSheetId="22" hidden="1">#REF!</definedName>
    <definedName name="XREF_COLUMN_4" hidden="1">#REF!</definedName>
    <definedName name="XREF_COLUMN_5" localSheetId="2" hidden="1">#REF!</definedName>
    <definedName name="XREF_COLUMN_5" localSheetId="21" hidden="1">#REF!</definedName>
    <definedName name="XREF_COLUMN_5" localSheetId="22" hidden="1">#REF!</definedName>
    <definedName name="XREF_COLUMN_5" hidden="1">#REF!</definedName>
    <definedName name="XREF_COLUMN_6" localSheetId="2" hidden="1">#REF!</definedName>
    <definedName name="XREF_COLUMN_6" localSheetId="21" hidden="1">#REF!</definedName>
    <definedName name="XREF_COLUMN_6" localSheetId="22" hidden="1">#REF!</definedName>
    <definedName name="XREF_COLUMN_6" hidden="1">#REF!</definedName>
    <definedName name="XREF_COLUMN_9" localSheetId="2" hidden="1">#REF!</definedName>
    <definedName name="XREF_COLUMN_9" localSheetId="21" hidden="1">#REF!</definedName>
    <definedName name="XREF_COLUMN_9" localSheetId="22" hidden="1">#REF!</definedName>
    <definedName name="XREF_COLUMN_9" hidden="1">#REF!</definedName>
    <definedName name="XREF_COLUMN_N" localSheetId="2" hidden="1">#REF!</definedName>
    <definedName name="XREF_COLUMN_N" localSheetId="21" hidden="1">#REF!</definedName>
    <definedName name="XREF_COLUMN_N" localSheetId="22" hidden="1">#REF!</definedName>
    <definedName name="XREF_COLUMN_N" hidden="1">#REF!</definedName>
    <definedName name="XRefActiveRow" localSheetId="2" hidden="1">#REF!</definedName>
    <definedName name="XRefActiveRow" localSheetId="21" hidden="1">#REF!</definedName>
    <definedName name="XRefActiveRow" localSheetId="22" hidden="1">#REF!</definedName>
    <definedName name="XRefActiveRow" hidden="1">#REF!</definedName>
    <definedName name="XRefColumnsCount" hidden="1">1</definedName>
    <definedName name="XRefColumnsCount_1" hidden="1">1</definedName>
    <definedName name="XRefColumnsCount_2" hidden="1">4</definedName>
    <definedName name="XRefCopy1" localSheetId="2" hidden="1">#REF!</definedName>
    <definedName name="XRefCopy1" localSheetId="21" hidden="1">#REF!</definedName>
    <definedName name="XRefCopy1" localSheetId="22" hidden="1">#REF!</definedName>
    <definedName name="XRefCopy1" hidden="1">#REF!</definedName>
    <definedName name="XRefCopy10" localSheetId="2" hidden="1">#REF!</definedName>
    <definedName name="XRefCopy10" localSheetId="21" hidden="1">#REF!</definedName>
    <definedName name="XRefCopy10" localSheetId="22" hidden="1">#REF!</definedName>
    <definedName name="XRefCopy10" hidden="1">#REF!</definedName>
    <definedName name="XRefCopy10Row" localSheetId="2" hidden="1">#REF!</definedName>
    <definedName name="XRefCopy10Row" localSheetId="21" hidden="1">#REF!</definedName>
    <definedName name="XRefCopy10Row" localSheetId="22" hidden="1">#REF!</definedName>
    <definedName name="XRefCopy10Row" hidden="1">#REF!</definedName>
    <definedName name="XRefCopy11" localSheetId="2" hidden="1">#REF!</definedName>
    <definedName name="XRefCopy11" localSheetId="21" hidden="1">#REF!</definedName>
    <definedName name="XRefCopy11" localSheetId="22" hidden="1">#REF!</definedName>
    <definedName name="XRefCopy11" hidden="1">#REF!</definedName>
    <definedName name="XRefCopy11Row" localSheetId="2" hidden="1">#REF!</definedName>
    <definedName name="XRefCopy11Row" localSheetId="21" hidden="1">#REF!</definedName>
    <definedName name="XRefCopy11Row" localSheetId="22" hidden="1">#REF!</definedName>
    <definedName name="XRefCopy11Row" hidden="1">#REF!</definedName>
    <definedName name="XRefCopy12" localSheetId="2" hidden="1">#REF!</definedName>
    <definedName name="XRefCopy12" localSheetId="21" hidden="1">#REF!</definedName>
    <definedName name="XRefCopy12" localSheetId="22" hidden="1">#REF!</definedName>
    <definedName name="XRefCopy12" hidden="1">#REF!</definedName>
    <definedName name="XRefCopy13" localSheetId="2" hidden="1">#REF!</definedName>
    <definedName name="XRefCopy13" localSheetId="21" hidden="1">#REF!</definedName>
    <definedName name="XRefCopy13" localSheetId="22" hidden="1">#REF!</definedName>
    <definedName name="XRefCopy13" hidden="1">#REF!</definedName>
    <definedName name="XRefCopy13Row" localSheetId="2" hidden="1">#REF!</definedName>
    <definedName name="XRefCopy13Row" localSheetId="21" hidden="1">#REF!</definedName>
    <definedName name="XRefCopy13Row" localSheetId="22" hidden="1">#REF!</definedName>
    <definedName name="XRefCopy13Row" hidden="1">#REF!</definedName>
    <definedName name="XRefCopy14" localSheetId="2" hidden="1">#REF!</definedName>
    <definedName name="XRefCopy14" localSheetId="21" hidden="1">#REF!</definedName>
    <definedName name="XRefCopy14" localSheetId="22" hidden="1">#REF!</definedName>
    <definedName name="XRefCopy14" hidden="1">#REF!</definedName>
    <definedName name="XRefCopy14Row" localSheetId="2" hidden="1">#REF!</definedName>
    <definedName name="XRefCopy14Row" localSheetId="21" hidden="1">#REF!</definedName>
    <definedName name="XRefCopy14Row" localSheetId="22" hidden="1">#REF!</definedName>
    <definedName name="XRefCopy14Row" hidden="1">#REF!</definedName>
    <definedName name="XRefCopy15" localSheetId="2" hidden="1">#REF!</definedName>
    <definedName name="XRefCopy15" localSheetId="21" hidden="1">#REF!</definedName>
    <definedName name="XRefCopy15" localSheetId="22" hidden="1">#REF!</definedName>
    <definedName name="XRefCopy15" hidden="1">#REF!</definedName>
    <definedName name="XRefCopy15Row" localSheetId="2" hidden="1">#REF!</definedName>
    <definedName name="XRefCopy15Row" localSheetId="21" hidden="1">#REF!</definedName>
    <definedName name="XRefCopy15Row" localSheetId="22" hidden="1">#REF!</definedName>
    <definedName name="XRefCopy15Row" hidden="1">#REF!</definedName>
    <definedName name="XRefCopy16" localSheetId="2" hidden="1">#REF!</definedName>
    <definedName name="XRefCopy16" localSheetId="21" hidden="1">#REF!</definedName>
    <definedName name="XRefCopy16" localSheetId="22" hidden="1">#REF!</definedName>
    <definedName name="XRefCopy16" hidden="1">#REF!</definedName>
    <definedName name="XRefCopy16Row" localSheetId="2" hidden="1">#REF!</definedName>
    <definedName name="XRefCopy16Row" localSheetId="21" hidden="1">#REF!</definedName>
    <definedName name="XRefCopy16Row" localSheetId="22" hidden="1">#REF!</definedName>
    <definedName name="XRefCopy16Row" hidden="1">#REF!</definedName>
    <definedName name="XRefCopy17" localSheetId="2" hidden="1">#REF!</definedName>
    <definedName name="XRefCopy17" localSheetId="21" hidden="1">#REF!</definedName>
    <definedName name="XRefCopy17" localSheetId="22" hidden="1">#REF!</definedName>
    <definedName name="XRefCopy17" hidden="1">#REF!</definedName>
    <definedName name="XRefCopy18Row" localSheetId="2" hidden="1">#REF!</definedName>
    <definedName name="XRefCopy18Row" localSheetId="21" hidden="1">#REF!</definedName>
    <definedName name="XRefCopy18Row" localSheetId="22" hidden="1">#REF!</definedName>
    <definedName name="XRefCopy18Row" hidden="1">#REF!</definedName>
    <definedName name="XRefCopy19" localSheetId="2" hidden="1">#REF!</definedName>
    <definedName name="XRefCopy19" localSheetId="21" hidden="1">#REF!</definedName>
    <definedName name="XRefCopy19" localSheetId="22" hidden="1">#REF!</definedName>
    <definedName name="XRefCopy19" hidden="1">#REF!</definedName>
    <definedName name="XRefCopy19Row" localSheetId="2" hidden="1">#REF!</definedName>
    <definedName name="XRefCopy19Row" localSheetId="21" hidden="1">#REF!</definedName>
    <definedName name="XRefCopy19Row" localSheetId="22" hidden="1">#REF!</definedName>
    <definedName name="XRefCopy19Row" hidden="1">#REF!</definedName>
    <definedName name="XRefCopy1Row" localSheetId="2" hidden="1">#REF!</definedName>
    <definedName name="XRefCopy1Row" localSheetId="21" hidden="1">#REF!</definedName>
    <definedName name="XRefCopy1Row" localSheetId="22" hidden="1">#REF!</definedName>
    <definedName name="XRefCopy1Row" hidden="1">#REF!</definedName>
    <definedName name="XRefCopy2" localSheetId="2" hidden="1">#REF!</definedName>
    <definedName name="XRefCopy2" localSheetId="21" hidden="1">#REF!</definedName>
    <definedName name="XRefCopy2" localSheetId="22" hidden="1">#REF!</definedName>
    <definedName name="XRefCopy2" hidden="1">#REF!</definedName>
    <definedName name="XRefCopy20" localSheetId="2" hidden="1">#REF!</definedName>
    <definedName name="XRefCopy20" localSheetId="21" hidden="1">#REF!</definedName>
    <definedName name="XRefCopy20" localSheetId="22" hidden="1">#REF!</definedName>
    <definedName name="XRefCopy20" hidden="1">#REF!</definedName>
    <definedName name="XRefCopy21" localSheetId="2" hidden="1">#REF!</definedName>
    <definedName name="XRefCopy21" localSheetId="21" hidden="1">#REF!</definedName>
    <definedName name="XRefCopy21" localSheetId="22" hidden="1">#REF!</definedName>
    <definedName name="XRefCopy21" hidden="1">#REF!</definedName>
    <definedName name="XRefCopy21Row" localSheetId="2" hidden="1">#REF!</definedName>
    <definedName name="XRefCopy21Row" localSheetId="21" hidden="1">#REF!</definedName>
    <definedName name="XRefCopy21Row" localSheetId="22" hidden="1">#REF!</definedName>
    <definedName name="XRefCopy21Row" hidden="1">#REF!</definedName>
    <definedName name="XRefCopy22" localSheetId="2" hidden="1">#REF!</definedName>
    <definedName name="XRefCopy22" localSheetId="21" hidden="1">#REF!</definedName>
    <definedName name="XRefCopy22" localSheetId="22" hidden="1">#REF!</definedName>
    <definedName name="XRefCopy22" hidden="1">#REF!</definedName>
    <definedName name="XRefCopy23" localSheetId="2" hidden="1">#REF!</definedName>
    <definedName name="XRefCopy23" localSheetId="21" hidden="1">#REF!</definedName>
    <definedName name="XRefCopy23" localSheetId="22" hidden="1">#REF!</definedName>
    <definedName name="XRefCopy23" hidden="1">#REF!</definedName>
    <definedName name="XRefCopy23Row" localSheetId="2" hidden="1">#REF!</definedName>
    <definedName name="XRefCopy23Row" localSheetId="21" hidden="1">#REF!</definedName>
    <definedName name="XRefCopy23Row" localSheetId="22" hidden="1">#REF!</definedName>
    <definedName name="XRefCopy23Row" hidden="1">#REF!</definedName>
    <definedName name="XRefCopy24" localSheetId="2" hidden="1">#REF!</definedName>
    <definedName name="XRefCopy24" localSheetId="21" hidden="1">#REF!</definedName>
    <definedName name="XRefCopy24" localSheetId="22" hidden="1">#REF!</definedName>
    <definedName name="XRefCopy24" hidden="1">#REF!</definedName>
    <definedName name="XRefCopy24Row" localSheetId="2" hidden="1">#REF!</definedName>
    <definedName name="XRefCopy24Row" localSheetId="21" hidden="1">#REF!</definedName>
    <definedName name="XRefCopy24Row" localSheetId="22" hidden="1">#REF!</definedName>
    <definedName name="XRefCopy24Row" hidden="1">#REF!</definedName>
    <definedName name="XRefCopy25" localSheetId="2" hidden="1">#REF!</definedName>
    <definedName name="XRefCopy25" localSheetId="21" hidden="1">#REF!</definedName>
    <definedName name="XRefCopy25" localSheetId="22" hidden="1">#REF!</definedName>
    <definedName name="XRefCopy25" hidden="1">#REF!</definedName>
    <definedName name="XRefCopy25Row" localSheetId="2" hidden="1">#REF!</definedName>
    <definedName name="XRefCopy25Row" localSheetId="21" hidden="1">#REF!</definedName>
    <definedName name="XRefCopy25Row" localSheetId="22" hidden="1">#REF!</definedName>
    <definedName name="XRefCopy25Row" hidden="1">#REF!</definedName>
    <definedName name="XRefCopy26" localSheetId="2" hidden="1">#REF!</definedName>
    <definedName name="XRefCopy26" localSheetId="21" hidden="1">#REF!</definedName>
    <definedName name="XRefCopy26" localSheetId="22" hidden="1">#REF!</definedName>
    <definedName name="XRefCopy26" hidden="1">#REF!</definedName>
    <definedName name="XRefCopy27" localSheetId="2" hidden="1">#REF!</definedName>
    <definedName name="XRefCopy27" localSheetId="21" hidden="1">#REF!</definedName>
    <definedName name="XRefCopy27" localSheetId="22" hidden="1">#REF!</definedName>
    <definedName name="XRefCopy27" hidden="1">#REF!</definedName>
    <definedName name="XRefCopy27Row" localSheetId="2" hidden="1">#REF!</definedName>
    <definedName name="XRefCopy27Row" localSheetId="21" hidden="1">#REF!</definedName>
    <definedName name="XRefCopy27Row" localSheetId="22" hidden="1">#REF!</definedName>
    <definedName name="XRefCopy27Row" hidden="1">#REF!</definedName>
    <definedName name="XRefCopy28" localSheetId="2" hidden="1">#REF!</definedName>
    <definedName name="XRefCopy28" localSheetId="21" hidden="1">#REF!</definedName>
    <definedName name="XRefCopy28" localSheetId="22" hidden="1">#REF!</definedName>
    <definedName name="XRefCopy28" hidden="1">#REF!</definedName>
    <definedName name="XRefCopy28Row" localSheetId="2" hidden="1">#REF!</definedName>
    <definedName name="XRefCopy28Row" localSheetId="21" hidden="1">#REF!</definedName>
    <definedName name="XRefCopy28Row" localSheetId="22" hidden="1">#REF!</definedName>
    <definedName name="XRefCopy28Row" hidden="1">#REF!</definedName>
    <definedName name="XRefCopy29" localSheetId="2" hidden="1">#REF!</definedName>
    <definedName name="XRefCopy29" localSheetId="21" hidden="1">#REF!</definedName>
    <definedName name="XRefCopy29" localSheetId="22" hidden="1">#REF!</definedName>
    <definedName name="XRefCopy29" hidden="1">#REF!</definedName>
    <definedName name="XRefCopy29Row" localSheetId="2" hidden="1">#REF!</definedName>
    <definedName name="XRefCopy29Row" localSheetId="21" hidden="1">#REF!</definedName>
    <definedName name="XRefCopy29Row" localSheetId="22" hidden="1">#REF!</definedName>
    <definedName name="XRefCopy29Row" hidden="1">#REF!</definedName>
    <definedName name="XRefCopy2Row" localSheetId="2" hidden="1">#REF!</definedName>
    <definedName name="XRefCopy2Row" localSheetId="21" hidden="1">#REF!</definedName>
    <definedName name="XRefCopy2Row" localSheetId="22" hidden="1">#REF!</definedName>
    <definedName name="XRefCopy2Row" hidden="1">#REF!</definedName>
    <definedName name="XRefCopy3" localSheetId="2" hidden="1">#REF!</definedName>
    <definedName name="XRefCopy3" localSheetId="21" hidden="1">#REF!</definedName>
    <definedName name="XRefCopy3" localSheetId="22" hidden="1">#REF!</definedName>
    <definedName name="XRefCopy3" hidden="1">#REF!</definedName>
    <definedName name="XRefCopy30" localSheetId="2" hidden="1">#REF!</definedName>
    <definedName name="XRefCopy30" localSheetId="21" hidden="1">#REF!</definedName>
    <definedName name="XRefCopy30" localSheetId="22" hidden="1">#REF!</definedName>
    <definedName name="XRefCopy30" hidden="1">#REF!</definedName>
    <definedName name="XRefCopy30Row" localSheetId="2" hidden="1">#REF!</definedName>
    <definedName name="XRefCopy30Row" localSheetId="21" hidden="1">#REF!</definedName>
    <definedName name="XRefCopy30Row" localSheetId="22" hidden="1">#REF!</definedName>
    <definedName name="XRefCopy30Row" hidden="1">#REF!</definedName>
    <definedName name="XRefCopy31" localSheetId="2" hidden="1">#REF!</definedName>
    <definedName name="XRefCopy31" localSheetId="21" hidden="1">#REF!</definedName>
    <definedName name="XRefCopy31" localSheetId="22" hidden="1">#REF!</definedName>
    <definedName name="XRefCopy31" hidden="1">#REF!</definedName>
    <definedName name="XRefCopy31Row" localSheetId="2" hidden="1">#REF!</definedName>
    <definedName name="XRefCopy31Row" localSheetId="21" hidden="1">#REF!</definedName>
    <definedName name="XRefCopy31Row" localSheetId="22" hidden="1">#REF!</definedName>
    <definedName name="XRefCopy31Row" hidden="1">#REF!</definedName>
    <definedName name="XRefCopy32" localSheetId="2" hidden="1">#REF!</definedName>
    <definedName name="XRefCopy32" localSheetId="21" hidden="1">#REF!</definedName>
    <definedName name="XRefCopy32" localSheetId="22" hidden="1">#REF!</definedName>
    <definedName name="XRefCopy32" hidden="1">#REF!</definedName>
    <definedName name="XRefCopy32Row" localSheetId="2" hidden="1">#REF!</definedName>
    <definedName name="XRefCopy32Row" localSheetId="21" hidden="1">#REF!</definedName>
    <definedName name="XRefCopy32Row" localSheetId="22" hidden="1">#REF!</definedName>
    <definedName name="XRefCopy32Row" hidden="1">#REF!</definedName>
    <definedName name="XRefCopy3Row" localSheetId="2" hidden="1">#REF!</definedName>
    <definedName name="XRefCopy3Row" localSheetId="21" hidden="1">#REF!</definedName>
    <definedName name="XRefCopy3Row" localSheetId="22" hidden="1">#REF!</definedName>
    <definedName name="XRefCopy3Row" hidden="1">#REF!</definedName>
    <definedName name="XRefCopy4" localSheetId="2" hidden="1">#REF!</definedName>
    <definedName name="XRefCopy4" localSheetId="21" hidden="1">#REF!</definedName>
    <definedName name="XRefCopy4" localSheetId="22" hidden="1">#REF!</definedName>
    <definedName name="XRefCopy4" hidden="1">#REF!</definedName>
    <definedName name="XRefCopy42Row" localSheetId="2" hidden="1">#REF!</definedName>
    <definedName name="XRefCopy42Row" localSheetId="21" hidden="1">#REF!</definedName>
    <definedName name="XRefCopy42Row" localSheetId="22" hidden="1">#REF!</definedName>
    <definedName name="XRefCopy42Row" hidden="1">#REF!</definedName>
    <definedName name="XRefCopy43Row" localSheetId="2" hidden="1">#REF!</definedName>
    <definedName name="XRefCopy43Row" localSheetId="21" hidden="1">#REF!</definedName>
    <definedName name="XRefCopy43Row" localSheetId="22" hidden="1">#REF!</definedName>
    <definedName name="XRefCopy43Row" hidden="1">#REF!</definedName>
    <definedName name="XRefCopy44Row" localSheetId="2" hidden="1">#REF!</definedName>
    <definedName name="XRefCopy44Row" localSheetId="21" hidden="1">#REF!</definedName>
    <definedName name="XRefCopy44Row" localSheetId="22" hidden="1">#REF!</definedName>
    <definedName name="XRefCopy44Row" hidden="1">#REF!</definedName>
    <definedName name="XRefCopy4Row" localSheetId="2" hidden="1">#REF!</definedName>
    <definedName name="XRefCopy4Row" localSheetId="21" hidden="1">#REF!</definedName>
    <definedName name="XRefCopy4Row" localSheetId="22" hidden="1">#REF!</definedName>
    <definedName name="XRefCopy4Row" hidden="1">#REF!</definedName>
    <definedName name="XRefCopy5" localSheetId="2" hidden="1">#REF!</definedName>
    <definedName name="XRefCopy5" localSheetId="21" hidden="1">#REF!</definedName>
    <definedName name="XRefCopy5" localSheetId="22" hidden="1">#REF!</definedName>
    <definedName name="XRefCopy5" hidden="1">#REF!</definedName>
    <definedName name="XRefCopy5Row" localSheetId="2" hidden="1">#REF!</definedName>
    <definedName name="XRefCopy5Row" localSheetId="21" hidden="1">#REF!</definedName>
    <definedName name="XRefCopy5Row" localSheetId="22" hidden="1">#REF!</definedName>
    <definedName name="XRefCopy5Row" hidden="1">#REF!</definedName>
    <definedName name="XRefCopy6" localSheetId="2" hidden="1">#REF!</definedName>
    <definedName name="XRefCopy6" localSheetId="21" hidden="1">#REF!</definedName>
    <definedName name="XRefCopy6" localSheetId="22" hidden="1">#REF!</definedName>
    <definedName name="XRefCopy6" hidden="1">#REF!</definedName>
    <definedName name="XRefCopy6Row" localSheetId="2" hidden="1">#REF!</definedName>
    <definedName name="XRefCopy6Row" localSheetId="21" hidden="1">#REF!</definedName>
    <definedName name="XRefCopy6Row" localSheetId="22" hidden="1">#REF!</definedName>
    <definedName name="XRefCopy6Row" hidden="1">#REF!</definedName>
    <definedName name="XRefCopy7" localSheetId="2" hidden="1">#REF!</definedName>
    <definedName name="XRefCopy7" localSheetId="21" hidden="1">#REF!</definedName>
    <definedName name="XRefCopy7" localSheetId="22" hidden="1">#REF!</definedName>
    <definedName name="XRefCopy7" hidden="1">#REF!</definedName>
    <definedName name="XRefCopy7Row" localSheetId="2" hidden="1">#REF!</definedName>
    <definedName name="XRefCopy7Row" localSheetId="21" hidden="1">#REF!</definedName>
    <definedName name="XRefCopy7Row" localSheetId="22" hidden="1">#REF!</definedName>
    <definedName name="XRefCopy7Row" hidden="1">#REF!</definedName>
    <definedName name="XRefCopy8Row" localSheetId="2" hidden="1">#REF!</definedName>
    <definedName name="XRefCopy8Row" localSheetId="21" hidden="1">#REF!</definedName>
    <definedName name="XRefCopy8Row" localSheetId="22" hidden="1">#REF!</definedName>
    <definedName name="XRefCopy8Row" hidden="1">#REF!</definedName>
    <definedName name="XRefCopy9" localSheetId="2" hidden="1">#REF!</definedName>
    <definedName name="XRefCopy9" localSheetId="21" hidden="1">#REF!</definedName>
    <definedName name="XRefCopy9" localSheetId="22" hidden="1">#REF!</definedName>
    <definedName name="XRefCopy9" hidden="1">#REF!</definedName>
    <definedName name="XRefCopy9Row" localSheetId="2" hidden="1">#REF!</definedName>
    <definedName name="XRefCopy9Row" localSheetId="21" hidden="1">#REF!</definedName>
    <definedName name="XRefCopy9Row" localSheetId="22" hidden="1">#REF!</definedName>
    <definedName name="XRefCopy9Row" hidden="1">#REF!</definedName>
    <definedName name="XRefCopyRangeCount" hidden="1">12</definedName>
    <definedName name="XRefCopyRangeCount_1" hidden="1">18</definedName>
    <definedName name="XRefPaste1" localSheetId="2" hidden="1">#REF!</definedName>
    <definedName name="XRefPaste1" localSheetId="21" hidden="1">#REF!</definedName>
    <definedName name="XRefPaste1" localSheetId="22" hidden="1">#REF!</definedName>
    <definedName name="XRefPaste1" hidden="1">#REF!</definedName>
    <definedName name="XRefPaste10Row" localSheetId="2" hidden="1">#REF!</definedName>
    <definedName name="XRefPaste10Row" localSheetId="21" hidden="1">#REF!</definedName>
    <definedName name="XRefPaste10Row" localSheetId="22" hidden="1">#REF!</definedName>
    <definedName name="XRefPaste10Row" hidden="1">#REF!</definedName>
    <definedName name="XRefPaste11" localSheetId="2" hidden="1">#REF!</definedName>
    <definedName name="XRefPaste11" localSheetId="21" hidden="1">#REF!</definedName>
    <definedName name="XRefPaste11" localSheetId="22" hidden="1">#REF!</definedName>
    <definedName name="XRefPaste11" hidden="1">#REF!</definedName>
    <definedName name="XRefPaste11Row" localSheetId="2" hidden="1">#REF!</definedName>
    <definedName name="XRefPaste11Row" localSheetId="21" hidden="1">#REF!</definedName>
    <definedName name="XRefPaste11Row" localSheetId="22" hidden="1">#REF!</definedName>
    <definedName name="XRefPaste11Row" hidden="1">#REF!</definedName>
    <definedName name="XRefPaste12" localSheetId="2" hidden="1">#REF!</definedName>
    <definedName name="XRefPaste12" localSheetId="21" hidden="1">#REF!</definedName>
    <definedName name="XRefPaste12" localSheetId="22" hidden="1">#REF!</definedName>
    <definedName name="XRefPaste12" hidden="1">#REF!</definedName>
    <definedName name="XRefPaste12Row" localSheetId="2" hidden="1">#REF!</definedName>
    <definedName name="XRefPaste12Row" localSheetId="21" hidden="1">#REF!</definedName>
    <definedName name="XRefPaste12Row" localSheetId="22" hidden="1">#REF!</definedName>
    <definedName name="XRefPaste12Row" hidden="1">#REF!</definedName>
    <definedName name="XRefPaste13Row" localSheetId="2" hidden="1">#REF!</definedName>
    <definedName name="XRefPaste13Row" localSheetId="21" hidden="1">#REF!</definedName>
    <definedName name="XRefPaste13Row" localSheetId="22" hidden="1">#REF!</definedName>
    <definedName name="XRefPaste13Row" hidden="1">#REF!</definedName>
    <definedName name="XRefPaste14" localSheetId="2" hidden="1">#REF!</definedName>
    <definedName name="XRefPaste14" localSheetId="21" hidden="1">#REF!</definedName>
    <definedName name="XRefPaste14" localSheetId="22" hidden="1">#REF!</definedName>
    <definedName name="XRefPaste14" hidden="1">#REF!</definedName>
    <definedName name="XRefPaste14Row" localSheetId="2" hidden="1">#REF!</definedName>
    <definedName name="XRefPaste14Row" localSheetId="21" hidden="1">#REF!</definedName>
    <definedName name="XRefPaste14Row" localSheetId="22" hidden="1">#REF!</definedName>
    <definedName name="XRefPaste14Row" hidden="1">#REF!</definedName>
    <definedName name="XRefPaste15" localSheetId="2" hidden="1">#REF!</definedName>
    <definedName name="XRefPaste15" localSheetId="21" hidden="1">#REF!</definedName>
    <definedName name="XRefPaste15" localSheetId="22" hidden="1">#REF!</definedName>
    <definedName name="XRefPaste15" hidden="1">#REF!</definedName>
    <definedName name="XRefPaste15Row" localSheetId="2" hidden="1">#REF!</definedName>
    <definedName name="XRefPaste15Row" localSheetId="21" hidden="1">#REF!</definedName>
    <definedName name="XRefPaste15Row" localSheetId="22" hidden="1">#REF!</definedName>
    <definedName name="XRefPaste15Row" hidden="1">#REF!</definedName>
    <definedName name="XRefPaste16" localSheetId="2" hidden="1">#REF!</definedName>
    <definedName name="XRefPaste16" localSheetId="21" hidden="1">#REF!</definedName>
    <definedName name="XRefPaste16" localSheetId="22" hidden="1">#REF!</definedName>
    <definedName name="XRefPaste16" hidden="1">#REF!</definedName>
    <definedName name="XRefPaste17Row" localSheetId="2" hidden="1">#REF!</definedName>
    <definedName name="XRefPaste17Row" localSheetId="21" hidden="1">#REF!</definedName>
    <definedName name="XRefPaste17Row" localSheetId="22" hidden="1">#REF!</definedName>
    <definedName name="XRefPaste17Row" hidden="1">#REF!</definedName>
    <definedName name="XRefPaste18" localSheetId="2" hidden="1">#REF!</definedName>
    <definedName name="XRefPaste18" localSheetId="21" hidden="1">#REF!</definedName>
    <definedName name="XRefPaste18" localSheetId="22" hidden="1">#REF!</definedName>
    <definedName name="XRefPaste18" hidden="1">#REF!</definedName>
    <definedName name="XRefPaste18Row" localSheetId="2" hidden="1">#REF!</definedName>
    <definedName name="XRefPaste18Row" localSheetId="21" hidden="1">#REF!</definedName>
    <definedName name="XRefPaste18Row" localSheetId="22" hidden="1">#REF!</definedName>
    <definedName name="XRefPaste18Row" hidden="1">#REF!</definedName>
    <definedName name="XRefPaste19" localSheetId="2" hidden="1">#REF!</definedName>
    <definedName name="XRefPaste19" localSheetId="21" hidden="1">#REF!</definedName>
    <definedName name="XRefPaste19" localSheetId="22" hidden="1">#REF!</definedName>
    <definedName name="XRefPaste19" hidden="1">#REF!</definedName>
    <definedName name="XRefPaste19Row" localSheetId="2" hidden="1">#REF!</definedName>
    <definedName name="XRefPaste19Row" localSheetId="21" hidden="1">#REF!</definedName>
    <definedName name="XRefPaste19Row" localSheetId="22" hidden="1">#REF!</definedName>
    <definedName name="XRefPaste19Row" hidden="1">#REF!</definedName>
    <definedName name="XRefPaste1Row" localSheetId="2" hidden="1">#REF!</definedName>
    <definedName name="XRefPaste1Row" localSheetId="21" hidden="1">#REF!</definedName>
    <definedName name="XRefPaste1Row" localSheetId="22" hidden="1">#REF!</definedName>
    <definedName name="XRefPaste1Row" hidden="1">#REF!</definedName>
    <definedName name="XRefPaste22Row" localSheetId="2" hidden="1">#REF!</definedName>
    <definedName name="XRefPaste22Row" localSheetId="21" hidden="1">#REF!</definedName>
    <definedName name="XRefPaste22Row" localSheetId="22" hidden="1">#REF!</definedName>
    <definedName name="XRefPaste22Row" hidden="1">#REF!</definedName>
    <definedName name="XRefPaste23Row" localSheetId="2" hidden="1">#REF!</definedName>
    <definedName name="XRefPaste23Row" localSheetId="21" hidden="1">#REF!</definedName>
    <definedName name="XRefPaste23Row" localSheetId="22" hidden="1">#REF!</definedName>
    <definedName name="XRefPaste23Row" hidden="1">#REF!</definedName>
    <definedName name="XRefPaste24Row" localSheetId="2" hidden="1">#REF!</definedName>
    <definedName name="XRefPaste24Row" localSheetId="21" hidden="1">#REF!</definedName>
    <definedName name="XRefPaste24Row" localSheetId="22" hidden="1">#REF!</definedName>
    <definedName name="XRefPaste24Row" hidden="1">#REF!</definedName>
    <definedName name="XRefPaste26Row" localSheetId="2" hidden="1">#REF!</definedName>
    <definedName name="XRefPaste26Row" localSheetId="21" hidden="1">#REF!</definedName>
    <definedName name="XRefPaste26Row" localSheetId="22" hidden="1">#REF!</definedName>
    <definedName name="XRefPaste26Row" hidden="1">#REF!</definedName>
    <definedName name="XRefPaste27Row" localSheetId="2" hidden="1">#REF!</definedName>
    <definedName name="XRefPaste27Row" localSheetId="21" hidden="1">#REF!</definedName>
    <definedName name="XRefPaste27Row" localSheetId="22" hidden="1">#REF!</definedName>
    <definedName name="XRefPaste27Row" hidden="1">#REF!</definedName>
    <definedName name="XRefPaste2Row" localSheetId="2" hidden="1">#REF!</definedName>
    <definedName name="XRefPaste2Row" localSheetId="21" hidden="1">#REF!</definedName>
    <definedName name="XRefPaste2Row" localSheetId="22" hidden="1">#REF!</definedName>
    <definedName name="XRefPaste2Row" hidden="1">#REF!</definedName>
    <definedName name="XRefPaste31Row" localSheetId="2" hidden="1">#REF!</definedName>
    <definedName name="XRefPaste31Row" localSheetId="21" hidden="1">#REF!</definedName>
    <definedName name="XRefPaste31Row" localSheetId="22" hidden="1">#REF!</definedName>
    <definedName name="XRefPaste31Row" hidden="1">#REF!</definedName>
    <definedName name="XRefPaste3Row" localSheetId="2" hidden="1">#REF!</definedName>
    <definedName name="XRefPaste3Row" localSheetId="21" hidden="1">#REF!</definedName>
    <definedName name="XRefPaste3Row" localSheetId="22" hidden="1">#REF!</definedName>
    <definedName name="XRefPaste3Row" hidden="1">#REF!</definedName>
    <definedName name="XRefPaste4" localSheetId="2" hidden="1">#REF!</definedName>
    <definedName name="XRefPaste4" localSheetId="21" hidden="1">#REF!</definedName>
    <definedName name="XRefPaste4" localSheetId="22" hidden="1">#REF!</definedName>
    <definedName name="XRefPaste4" hidden="1">#REF!</definedName>
    <definedName name="XRefPaste5Row" localSheetId="2" hidden="1">#REF!</definedName>
    <definedName name="XRefPaste5Row" localSheetId="21" hidden="1">#REF!</definedName>
    <definedName name="XRefPaste5Row" localSheetId="22" hidden="1">#REF!</definedName>
    <definedName name="XRefPaste5Row" hidden="1">#REF!</definedName>
    <definedName name="XRefPaste6Row" localSheetId="2" hidden="1">#REF!</definedName>
    <definedName name="XRefPaste6Row" localSheetId="21" hidden="1">#REF!</definedName>
    <definedName name="XRefPaste6Row" localSheetId="22" hidden="1">#REF!</definedName>
    <definedName name="XRefPaste6Row" hidden="1">#REF!</definedName>
    <definedName name="XRefPaste7Row" localSheetId="2" hidden="1">#REF!</definedName>
    <definedName name="XRefPaste7Row" localSheetId="21" hidden="1">#REF!</definedName>
    <definedName name="XRefPaste7Row" localSheetId="22" hidden="1">#REF!</definedName>
    <definedName name="XRefPaste7Row" hidden="1">#REF!</definedName>
    <definedName name="XRefPaste8Row" localSheetId="2" hidden="1">#REF!</definedName>
    <definedName name="XRefPaste8Row" localSheetId="21" hidden="1">#REF!</definedName>
    <definedName name="XRefPaste8Row" localSheetId="22" hidden="1">#REF!</definedName>
    <definedName name="XRefPaste8Row" hidden="1">#REF!</definedName>
    <definedName name="XRefPaste9Row" localSheetId="2" hidden="1">#REF!</definedName>
    <definedName name="XRefPaste9Row" localSheetId="21" hidden="1">#REF!</definedName>
    <definedName name="XRefPaste9Row" localSheetId="22" hidden="1">#REF!</definedName>
    <definedName name="XRefPaste9Row" hidden="1">#REF!</definedName>
    <definedName name="XRefPasteRangeCount" hidden="1">2</definedName>
    <definedName name="XRefPasteRangeCount_1" hidden="1">1</definedName>
    <definedName name="xx" localSheetId="21" hidden="1">{#N/A,#N/A,FALSE,"CMN_FE"}</definedName>
    <definedName name="xx" localSheetId="4" hidden="1">{#N/A,#N/A,FALSE,"CMN_FE"}</definedName>
    <definedName name="xx" localSheetId="22" hidden="1">{#N/A,#N/A,FALSE,"CMN_FE"}</definedName>
    <definedName name="xx" localSheetId="24" hidden="1">{#N/A,#N/A,FALSE,"CMN_FE"}</definedName>
    <definedName name="xx" hidden="1">{#N/A,#N/A,FALSE,"CMN_FE"}</definedName>
    <definedName name="xxx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xx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xx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xx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xx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xzz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xzz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xzz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xzz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xzz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z" localSheetId="21" hidden="1">{#N/A,#N/A,FALSE,"CMN_FE"}</definedName>
    <definedName name="xz" localSheetId="4" hidden="1">{#N/A,#N/A,FALSE,"CMN_FE"}</definedName>
    <definedName name="xz" localSheetId="22" hidden="1">{#N/A,#N/A,FALSE,"CMN_FE"}</definedName>
    <definedName name="xz" localSheetId="24" hidden="1">{#N/A,#N/A,FALSE,"CMN_FE"}</definedName>
    <definedName name="xz" hidden="1">{#N/A,#N/A,FALSE,"CMN_FE"}</definedName>
    <definedName name="z.xls" localSheetId="21" hidden="1">{#N/A,#N/A,FALSE,"CMN_FE"}</definedName>
    <definedName name="z.xls" localSheetId="4" hidden="1">{#N/A,#N/A,FALSE,"CMN_FE"}</definedName>
    <definedName name="z.xls" localSheetId="22" hidden="1">{#N/A,#N/A,FALSE,"CMN_FE"}</definedName>
    <definedName name="z.xls" localSheetId="24" hidden="1">{#N/A,#N/A,FALSE,"CMN_FE"}</definedName>
    <definedName name="z.xls" hidden="1">{#N/A,#N/A,FALSE,"CMN_FE"}</definedName>
    <definedName name="Z_041A9AC9_2124_11D6_AB98_0080AD7F2B9C_.wvu.PrintArea" localSheetId="2" hidden="1">#REF!</definedName>
    <definedName name="Z_041A9AC9_2124_11D6_AB98_0080AD7F2B9C_.wvu.PrintArea" localSheetId="21" hidden="1">#REF!</definedName>
    <definedName name="Z_041A9AC9_2124_11D6_AB98_0080AD7F2B9C_.wvu.PrintArea" localSheetId="22" hidden="1">#REF!</definedName>
    <definedName name="Z_041A9AC9_2124_11D6_AB98_0080AD7F2B9C_.wvu.PrintArea" hidden="1">#REF!</definedName>
    <definedName name="Z_0FE286A3_0410_11D6_AB98_0080AD7F2B9C_.wvu.PrintArea" localSheetId="2" hidden="1">#REF!</definedName>
    <definedName name="Z_0FE286A3_0410_11D6_AB98_0080AD7F2B9C_.wvu.PrintArea" localSheetId="21" hidden="1">#REF!</definedName>
    <definedName name="Z_0FE286A3_0410_11D6_AB98_0080AD7F2B9C_.wvu.PrintArea" localSheetId="22" hidden="1">#REF!</definedName>
    <definedName name="Z_0FE286A3_0410_11D6_AB98_0080AD7F2B9C_.wvu.PrintArea" hidden="1">#REF!</definedName>
    <definedName name="Z_0FE286A3_0410_11D6_AB98_0080AD7F2B9C_.wvu.Rows" localSheetId="2" hidden="1">#REF!,#REF!,#REF!,#REF!,#REF!</definedName>
    <definedName name="Z_0FE286A3_0410_11D6_AB98_0080AD7F2B9C_.wvu.Rows" localSheetId="21" hidden="1">#REF!,#REF!,#REF!,#REF!,#REF!</definedName>
    <definedName name="Z_0FE286A3_0410_11D6_AB98_0080AD7F2B9C_.wvu.Rows" localSheetId="22" hidden="1">#REF!,#REF!,#REF!,#REF!,#REF!</definedName>
    <definedName name="Z_0FE286A3_0410_11D6_AB98_0080AD7F2B9C_.wvu.Rows" hidden="1">#REF!,#REF!,#REF!,#REF!,#REF!</definedName>
    <definedName name="Z_12257208_8BD0_11D5_AB98_BA832CF70069_.wvu.PrintTitles" localSheetId="2" hidden="1">#REF!</definedName>
    <definedName name="Z_12257208_8BD0_11D5_AB98_BA832CF70069_.wvu.PrintTitles" localSheetId="21" hidden="1">#REF!</definedName>
    <definedName name="Z_12257208_8BD0_11D5_AB98_BA832CF70069_.wvu.PrintTitles" localSheetId="22" hidden="1">#REF!</definedName>
    <definedName name="Z_12257208_8BD0_11D5_AB98_BA832CF70069_.wvu.PrintTitles" hidden="1">#REF!</definedName>
    <definedName name="Z_1EDCACC4_664A_11D6_84E7_0080AD7F2B9C_.wvu.PrintArea" localSheetId="2" hidden="1">#REF!</definedName>
    <definedName name="Z_1EDCACC4_664A_11D6_84E7_0080AD7F2B9C_.wvu.PrintArea" localSheetId="21" hidden="1">#REF!</definedName>
    <definedName name="Z_1EDCACC4_664A_11D6_84E7_0080AD7F2B9C_.wvu.PrintArea" localSheetId="22" hidden="1">#REF!</definedName>
    <definedName name="Z_1EDCACC4_664A_11D6_84E7_0080AD7F2B9C_.wvu.PrintArea" hidden="1">#REF!</definedName>
    <definedName name="Z_1EDCACC4_664A_11D6_84E7_0080AD7F2B9C_.wvu.Rows" localSheetId="2" hidden="1">#REF!</definedName>
    <definedName name="Z_1EDCACC4_664A_11D6_84E7_0080AD7F2B9C_.wvu.Rows" localSheetId="21" hidden="1">#REF!</definedName>
    <definedName name="Z_1EDCACC4_664A_11D6_84E7_0080AD7F2B9C_.wvu.Rows" localSheetId="22" hidden="1">#REF!</definedName>
    <definedName name="Z_1EDCACC4_664A_11D6_84E7_0080AD7F2B9C_.wvu.Rows" hidden="1">#REF!</definedName>
    <definedName name="Z_1EDCACC8_664A_11D6_84E7_0080AD7F2B9C_.wvu.Cols" localSheetId="2" hidden="1">#REF!</definedName>
    <definedName name="Z_1EDCACC8_664A_11D6_84E7_0080AD7F2B9C_.wvu.Cols" localSheetId="21" hidden="1">#REF!</definedName>
    <definedName name="Z_1EDCACC8_664A_11D6_84E7_0080AD7F2B9C_.wvu.Cols" localSheetId="22" hidden="1">#REF!</definedName>
    <definedName name="Z_1EDCACC8_664A_11D6_84E7_0080AD7F2B9C_.wvu.Cols" hidden="1">#REF!</definedName>
    <definedName name="Z_1EDCACC8_664A_11D6_84E7_0080AD7F2B9C_.wvu.PrintArea" localSheetId="2" hidden="1">#REF!</definedName>
    <definedName name="Z_1EDCACC8_664A_11D6_84E7_0080AD7F2B9C_.wvu.PrintArea" localSheetId="21" hidden="1">#REF!</definedName>
    <definedName name="Z_1EDCACC8_664A_11D6_84E7_0080AD7F2B9C_.wvu.PrintArea" localSheetId="22" hidden="1">#REF!</definedName>
    <definedName name="Z_1EDCACC8_664A_11D6_84E7_0080AD7F2B9C_.wvu.PrintArea" hidden="1">#REF!</definedName>
    <definedName name="Z_28A83DC1_AFA8_11D7_8C04_00508D4511B4_.wvu.Cols" localSheetId="2" hidden="1">#REF!</definedName>
    <definedName name="Z_28A83DC1_AFA8_11D7_8C04_00508D4511B4_.wvu.Cols" localSheetId="21" hidden="1">#REF!</definedName>
    <definedName name="Z_28A83DC1_AFA8_11D7_8C04_00508D4511B4_.wvu.Cols" localSheetId="22" hidden="1">#REF!</definedName>
    <definedName name="Z_28A83DC1_AFA8_11D7_8C04_00508D4511B4_.wvu.Cols" hidden="1">#REF!</definedName>
    <definedName name="Z_28A83DC1_AFA8_11D7_8C04_00508D4511B4_.wvu.PrintArea" localSheetId="2" hidden="1">#REF!</definedName>
    <definedName name="Z_28A83DC1_AFA8_11D7_8C04_00508D4511B4_.wvu.PrintArea" localSheetId="21" hidden="1">#REF!</definedName>
    <definedName name="Z_28A83DC1_AFA8_11D7_8C04_00508D4511B4_.wvu.PrintArea" localSheetId="22" hidden="1">#REF!</definedName>
    <definedName name="Z_28A83DC1_AFA8_11D7_8C04_00508D4511B4_.wvu.PrintArea" hidden="1">#REF!</definedName>
    <definedName name="Z_28A83DC1_AFA8_11D7_8C04_00508D4511B4_.wvu.PrintTitles" localSheetId="2" hidden="1">#REF!</definedName>
    <definedName name="Z_28A83DC1_AFA8_11D7_8C04_00508D4511B4_.wvu.PrintTitles" localSheetId="21" hidden="1">#REF!</definedName>
    <definedName name="Z_28A83DC1_AFA8_11D7_8C04_00508D4511B4_.wvu.PrintTitles" localSheetId="22" hidden="1">#REF!</definedName>
    <definedName name="Z_28A83DC1_AFA8_11D7_8C04_00508D4511B4_.wvu.PrintTitles" hidden="1">#REF!</definedName>
    <definedName name="Z_28EDC2C1_1C9E_11D7_B1E9_00E04C390217_.wvu.Cols" localSheetId="2" hidden="1">#REF!,#REF!,#REF!</definedName>
    <definedName name="Z_28EDC2C1_1C9E_11D7_B1E9_00E04C390217_.wvu.Cols" localSheetId="21" hidden="1">#REF!,#REF!,#REF!</definedName>
    <definedName name="Z_28EDC2C1_1C9E_11D7_B1E9_00E04C390217_.wvu.Cols" localSheetId="22" hidden="1">#REF!,#REF!,#REF!</definedName>
    <definedName name="Z_28EDC2C1_1C9E_11D7_B1E9_00E04C390217_.wvu.Cols" hidden="1">#REF!,#REF!,#REF!</definedName>
    <definedName name="Z_2D889D83_BF5D_11D6_BAAC_00508D3936C3_.wvu.Rows" hidden="1">#REF!,#REF!</definedName>
    <definedName name="Z_344F5AB5_F908_11D8_871D_00508D3936C3_.wvu.Rows" hidden="1">#REF!,#REF!,#REF!,#REF!,#REF!,#REF!,#REF!,#REF!,#REF!,#REF!,#REF!,#REF!,#REF!,#REF!,#REF!,#REF!,#REF!,#REF!</definedName>
    <definedName name="Z_3A301AE1_DCFF_11D5_8D13_0080AD7F1E3D_.wvu.Rows" localSheetId="2" hidden="1">#REF!,#REF!,#REF!</definedName>
    <definedName name="Z_3A301AE1_DCFF_11D5_8D13_0080AD7F1E3D_.wvu.Rows" localSheetId="21" hidden="1">#REF!,#REF!,#REF!</definedName>
    <definedName name="Z_3A301AE1_DCFF_11D5_8D13_0080AD7F1E3D_.wvu.Rows" localSheetId="22" hidden="1">#REF!,#REF!,#REF!</definedName>
    <definedName name="Z_3A301AE1_DCFF_11D5_8D13_0080AD7F1E3D_.wvu.Rows" hidden="1">#REF!,#REF!,#REF!</definedName>
    <definedName name="Z_3B432486_B5D0_11D7_BAAA_00508D3936C3_.wvu.PrintArea" localSheetId="2" hidden="1">#REF!</definedName>
    <definedName name="Z_3B432486_B5D0_11D7_BAAA_00508D3936C3_.wvu.PrintArea" localSheetId="21" hidden="1">#REF!</definedName>
    <definedName name="Z_3B432486_B5D0_11D7_BAAA_00508D3936C3_.wvu.PrintArea" localSheetId="22" hidden="1">#REF!</definedName>
    <definedName name="Z_3B432486_B5D0_11D7_BAAA_00508D3936C3_.wvu.PrintArea" hidden="1">#REF!</definedName>
    <definedName name="Z_3B432486_B5D0_11D7_BAAA_00508D3936C3_.wvu.PrintTitles" localSheetId="2" hidden="1">#REF!</definedName>
    <definedName name="Z_3B432486_B5D0_11D7_BAAA_00508D3936C3_.wvu.PrintTitles" localSheetId="21" hidden="1">#REF!</definedName>
    <definedName name="Z_3B432486_B5D0_11D7_BAAA_00508D3936C3_.wvu.PrintTitles" localSheetId="22" hidden="1">#REF!</definedName>
    <definedName name="Z_3B432486_B5D0_11D7_BAAA_00508D3936C3_.wvu.PrintTitles" hidden="1">#REF!</definedName>
    <definedName name="Z_3B432486_B5D0_11D7_BAAA_00508D3936C3_.wvu.Rows" hidden="1">#REF!,#REF!,#REF!,#REF!,#REF!,#REF!,#REF!,#REF!,#REF!,#REF!,#REF!,#REF!,#REF!,#REF!,#REF!,#REF!,#REF!</definedName>
    <definedName name="Z_3B432488_B5D0_11D7_BAAA_00508D3936C3_.wvu.Cols" localSheetId="2" hidden="1">#REF!,#REF!,#REF!,#REF!,#REF!</definedName>
    <definedName name="Z_3B432488_B5D0_11D7_BAAA_00508D3936C3_.wvu.Cols" localSheetId="21" hidden="1">#REF!,#REF!,#REF!,#REF!,#REF!</definedName>
    <definedName name="Z_3B432488_B5D0_11D7_BAAA_00508D3936C3_.wvu.Cols" localSheetId="22" hidden="1">#REF!,#REF!,#REF!,#REF!,#REF!</definedName>
    <definedName name="Z_3B432488_B5D0_11D7_BAAA_00508D3936C3_.wvu.Cols" hidden="1">#REF!,#REF!,#REF!,#REF!,#REF!</definedName>
    <definedName name="Z_3B432488_B5D0_11D7_BAAA_00508D3936C3_.wvu.PrintTitles" hidden="1">#REF!,#REF!</definedName>
    <definedName name="Z_3B432488_B5D0_11D7_BAAA_00508D3936C3_.wvu.Rows" hidden="1">#REF!</definedName>
    <definedName name="Z_3DFA58CF_B6E2_11D7_BAAA_00508D3936C3_.wvu.Cols" hidden="1">#REF!,#REF!,#REF!,#REF!,#REF!</definedName>
    <definedName name="Z_3FF5FAC1_2125_11D6_A755_00A0247B1186_.wvu.PrintArea" localSheetId="2" hidden="1">#REF!</definedName>
    <definedName name="Z_3FF5FAC1_2125_11D6_A755_00A0247B1186_.wvu.PrintArea" localSheetId="21" hidden="1">#REF!</definedName>
    <definedName name="Z_3FF5FAC1_2125_11D6_A755_00A0247B1186_.wvu.PrintArea" localSheetId="22" hidden="1">#REF!</definedName>
    <definedName name="Z_3FF5FAC1_2125_11D6_A755_00A0247B1186_.wvu.PrintArea" hidden="1">#REF!</definedName>
    <definedName name="Z_4060D0C3_97E5_11D6_84E7_0080AD7F2B9C_.wvu.Cols" hidden="1">#REF!,#REF!,#REF!</definedName>
    <definedName name="Z_4060D0C3_97E5_11D6_84E7_0080AD7F2B9C_.wvu.PrintArea" localSheetId="2" hidden="1">#REF!</definedName>
    <definedName name="Z_4060D0C3_97E5_11D6_84E7_0080AD7F2B9C_.wvu.PrintArea" localSheetId="21" hidden="1">#REF!</definedName>
    <definedName name="Z_4060D0C3_97E5_11D6_84E7_0080AD7F2B9C_.wvu.PrintArea" localSheetId="22" hidden="1">#REF!</definedName>
    <definedName name="Z_4060D0C3_97E5_11D6_84E7_0080AD7F2B9C_.wvu.PrintArea" hidden="1">#REF!</definedName>
    <definedName name="Z_4060D0C3_97E5_11D6_84E7_0080AD7F2B9C_.wvu.PrintTitles" localSheetId="2" hidden="1">#REF!</definedName>
    <definedName name="Z_4060D0C3_97E5_11D6_84E7_0080AD7F2B9C_.wvu.PrintTitles" localSheetId="21" hidden="1">#REF!</definedName>
    <definedName name="Z_4060D0C3_97E5_11D6_84E7_0080AD7F2B9C_.wvu.PrintTitles" localSheetId="22" hidden="1">#REF!</definedName>
    <definedName name="Z_4060D0C3_97E5_11D6_84E7_0080AD7F2B9C_.wvu.PrintTitles" hidden="1">#REF!</definedName>
    <definedName name="Z_4060D0C3_97E5_11D6_84E7_0080AD7F2B9C_.wvu.Rows" hidden="1">#REF!,#REF!,#REF!,#REF!,#REF!,#REF!</definedName>
    <definedName name="Z_4060D0C5_97E5_11D6_84E7_0080AD7F2B9C_.wvu.Cols" hidden="1">#REF!,#REF!,#REF!</definedName>
    <definedName name="Z_4060D0C5_97E5_11D6_84E7_0080AD7F2B9C_.wvu.PrintArea" localSheetId="2" hidden="1">#REF!</definedName>
    <definedName name="Z_4060D0C5_97E5_11D6_84E7_0080AD7F2B9C_.wvu.PrintArea" localSheetId="21" hidden="1">#REF!</definedName>
    <definedName name="Z_4060D0C5_97E5_11D6_84E7_0080AD7F2B9C_.wvu.PrintArea" localSheetId="22" hidden="1">#REF!</definedName>
    <definedName name="Z_4060D0C5_97E5_11D6_84E7_0080AD7F2B9C_.wvu.PrintArea" hidden="1">#REF!</definedName>
    <definedName name="Z_4060D0C5_97E5_11D6_84E7_0080AD7F2B9C_.wvu.PrintTitles" localSheetId="2" hidden="1">#REF!</definedName>
    <definedName name="Z_4060D0C5_97E5_11D6_84E7_0080AD7F2B9C_.wvu.PrintTitles" localSheetId="21" hidden="1">#REF!</definedName>
    <definedName name="Z_4060D0C5_97E5_11D6_84E7_0080AD7F2B9C_.wvu.PrintTitles" localSheetId="22" hidden="1">#REF!</definedName>
    <definedName name="Z_4060D0C5_97E5_11D6_84E7_0080AD7F2B9C_.wvu.PrintTitles" hidden="1">#REF!</definedName>
    <definedName name="Z_4060D0C5_97E5_11D6_84E7_0080AD7F2B9C_.wvu.Rows" localSheetId="2" hidden="1">#REF!</definedName>
    <definedName name="Z_4060D0C5_97E5_11D6_84E7_0080AD7F2B9C_.wvu.Rows" localSheetId="21" hidden="1">#REF!</definedName>
    <definedName name="Z_4060D0C5_97E5_11D6_84E7_0080AD7F2B9C_.wvu.Rows" localSheetId="22" hidden="1">#REF!</definedName>
    <definedName name="Z_4060D0C5_97E5_11D6_84E7_0080AD7F2B9C_.wvu.Rows" hidden="1">#REF!</definedName>
    <definedName name="Z_4D0A5E41_C247_11D6_BAAC_00508D3936C3_.wvu.Cols" localSheetId="2" hidden="1">#REF!</definedName>
    <definedName name="Z_4D0A5E41_C247_11D6_BAAC_00508D3936C3_.wvu.Cols" localSheetId="21" hidden="1">#REF!</definedName>
    <definedName name="Z_4D0A5E41_C247_11D6_BAAC_00508D3936C3_.wvu.Cols" localSheetId="22" hidden="1">#REF!</definedName>
    <definedName name="Z_4D0A5E41_C247_11D6_BAAC_00508D3936C3_.wvu.Cols" hidden="1">#REF!</definedName>
    <definedName name="Z_4D0A5E41_C247_11D6_BAAC_00508D3936C3_.wvu.PrintArea" localSheetId="2" hidden="1">#REF!</definedName>
    <definedName name="Z_4D0A5E41_C247_11D6_BAAC_00508D3936C3_.wvu.PrintArea" localSheetId="21" hidden="1">#REF!</definedName>
    <definedName name="Z_4D0A5E41_C247_11D6_BAAC_00508D3936C3_.wvu.PrintArea" localSheetId="22" hidden="1">#REF!</definedName>
    <definedName name="Z_4D0A5E41_C247_11D6_BAAC_00508D3936C3_.wvu.PrintArea" hidden="1">#REF!</definedName>
    <definedName name="Z_4D0A5E41_C247_11D6_BAAC_00508D3936C3_.wvu.PrintTitles" localSheetId="2" hidden="1">#REF!</definedName>
    <definedName name="Z_4D0A5E41_C247_11D6_BAAC_00508D3936C3_.wvu.PrintTitles" localSheetId="21" hidden="1">#REF!</definedName>
    <definedName name="Z_4D0A5E41_C247_11D6_BAAC_00508D3936C3_.wvu.PrintTitles" localSheetId="22" hidden="1">#REF!</definedName>
    <definedName name="Z_4D0A5E41_C247_11D6_BAAC_00508D3936C3_.wvu.PrintTitles" hidden="1">#REF!</definedName>
    <definedName name="Z_4D0A5E42_C247_11D6_BAAC_00508D3936C3_.wvu.Cols" localSheetId="2" hidden="1">#REF!</definedName>
    <definedName name="Z_4D0A5E42_C247_11D6_BAAC_00508D3936C3_.wvu.Cols" localSheetId="21" hidden="1">#REF!</definedName>
    <definedName name="Z_4D0A5E42_C247_11D6_BAAC_00508D3936C3_.wvu.Cols" localSheetId="22" hidden="1">#REF!</definedName>
    <definedName name="Z_4D0A5E42_C247_11D6_BAAC_00508D3936C3_.wvu.Cols" hidden="1">#REF!</definedName>
    <definedName name="Z_4D0A5E42_C247_11D6_BAAC_00508D3936C3_.wvu.PrintArea" localSheetId="2" hidden="1">#REF!</definedName>
    <definedName name="Z_4D0A5E42_C247_11D6_BAAC_00508D3936C3_.wvu.PrintArea" localSheetId="21" hidden="1">#REF!</definedName>
    <definedName name="Z_4D0A5E42_C247_11D6_BAAC_00508D3936C3_.wvu.PrintArea" localSheetId="22" hidden="1">#REF!</definedName>
    <definedName name="Z_4D0A5E42_C247_11D6_BAAC_00508D3936C3_.wvu.PrintArea" hidden="1">#REF!</definedName>
    <definedName name="Z_4D0A5E42_C247_11D6_BAAC_00508D3936C3_.wvu.PrintTitles" localSheetId="2" hidden="1">#REF!</definedName>
    <definedName name="Z_4D0A5E42_C247_11D6_BAAC_00508D3936C3_.wvu.PrintTitles" localSheetId="21" hidden="1">#REF!</definedName>
    <definedName name="Z_4D0A5E42_C247_11D6_BAAC_00508D3936C3_.wvu.PrintTitles" localSheetId="22" hidden="1">#REF!</definedName>
    <definedName name="Z_4D0A5E42_C247_11D6_BAAC_00508D3936C3_.wvu.PrintTitles" hidden="1">#REF!</definedName>
    <definedName name="Z_52BE47E4_0413_11D6_B365_00E04C390217_.wvu.PrintArea" localSheetId="2" hidden="1">#REF!</definedName>
    <definedName name="Z_52BE47E4_0413_11D6_B365_00E04C390217_.wvu.PrintArea" localSheetId="21" hidden="1">#REF!</definedName>
    <definedName name="Z_52BE47E4_0413_11D6_B365_00E04C390217_.wvu.PrintArea" localSheetId="22" hidden="1">#REF!</definedName>
    <definedName name="Z_52BE47E4_0413_11D6_B365_00E04C390217_.wvu.PrintArea" hidden="1">#REF!</definedName>
    <definedName name="Z_5C48FFE0_C25E_11D5_A755_00A0247B1186_.wvu.PrintTitles" localSheetId="2" hidden="1">#REF!</definedName>
    <definedName name="Z_5C48FFE0_C25E_11D5_A755_00A0247B1186_.wvu.PrintTitles" localSheetId="21" hidden="1">#REF!</definedName>
    <definedName name="Z_5C48FFE0_C25E_11D5_A755_00A0247B1186_.wvu.PrintTitles" localSheetId="22" hidden="1">#REF!</definedName>
    <definedName name="Z_5C48FFE0_C25E_11D5_A755_00A0247B1186_.wvu.PrintTitles" hidden="1">#REF!</definedName>
    <definedName name="Z_5C48FFE0_C25E_11D5_A755_00A0247B1186_.wvu.Rows" localSheetId="2" hidden="1">#REF!,#REF!</definedName>
    <definedName name="Z_5C48FFE0_C25E_11D5_A755_00A0247B1186_.wvu.Rows" localSheetId="21" hidden="1">#REF!,#REF!</definedName>
    <definedName name="Z_5C48FFE0_C25E_11D5_A755_00A0247B1186_.wvu.Rows" localSheetId="22" hidden="1">#REF!,#REF!</definedName>
    <definedName name="Z_5C48FFE0_C25E_11D5_A755_00A0247B1186_.wvu.Rows" hidden="1">#REF!,#REF!</definedName>
    <definedName name="Z_66D84DA0_D949_11D6_BAAC_00508D3936C3_.wvu.Cols" localSheetId="2" hidden="1">#REF!</definedName>
    <definedName name="Z_66D84DA0_D949_11D6_BAAC_00508D3936C3_.wvu.Cols" localSheetId="21" hidden="1">#REF!</definedName>
    <definedName name="Z_66D84DA0_D949_11D6_BAAC_00508D3936C3_.wvu.Cols" localSheetId="22" hidden="1">#REF!</definedName>
    <definedName name="Z_66D84DA0_D949_11D6_BAAC_00508D3936C3_.wvu.Cols" hidden="1">#REF!</definedName>
    <definedName name="Z_67EFEDB9_998B_11D7_BAAE_00508D3936C3_.wvu.Cols" localSheetId="2" hidden="1">#REF!,#REF!,#REF!,#REF!,#REF!,#REF!,#REF!</definedName>
    <definedName name="Z_67EFEDB9_998B_11D7_BAAE_00508D3936C3_.wvu.Cols" localSheetId="21" hidden="1">#REF!,#REF!,#REF!,#REF!,#REF!,#REF!,#REF!</definedName>
    <definedName name="Z_67EFEDB9_998B_11D7_BAAE_00508D3936C3_.wvu.Cols" localSheetId="22" hidden="1">#REF!,#REF!,#REF!,#REF!,#REF!,#REF!,#REF!</definedName>
    <definedName name="Z_67EFEDB9_998B_11D7_BAAE_00508D3936C3_.wvu.Cols" hidden="1">#REF!,#REF!,#REF!,#REF!,#REF!,#REF!,#REF!</definedName>
    <definedName name="Z_67EFEDB9_998B_11D7_BAAE_00508D3936C3_.wvu.PrintTitles" hidden="1">#REF!,#REF!</definedName>
    <definedName name="Z_67EFEDB9_998B_11D7_BAAE_00508D3936C3_.wvu.Rows" hidden="1">#REF!,#REF!,#REF!</definedName>
    <definedName name="Z_67EFEDCD_998B_11D7_BAAE_00508D3936C3_.wvu.Cols" hidden="1">#REF!,#REF!,#REF!</definedName>
    <definedName name="Z_67EFEDCD_998B_11D7_BAAE_00508D3936C3_.wvu.PrintTitles" hidden="1">#REF!,#REF!</definedName>
    <definedName name="Z_67EFEDCD_998B_11D7_BAAE_00508D3936C3_.wvu.Rows" hidden="1">#REF!,#REF!</definedName>
    <definedName name="Z_67EFEDCF_998B_11D7_BAAE_00508D3936C3_.wvu.Cols" localSheetId="2" hidden="1">#REF!,#REF!</definedName>
    <definedName name="Z_67EFEDCF_998B_11D7_BAAE_00508D3936C3_.wvu.Cols" localSheetId="21" hidden="1">#REF!,#REF!</definedName>
    <definedName name="Z_67EFEDCF_998B_11D7_BAAE_00508D3936C3_.wvu.Cols" localSheetId="22" hidden="1">#REF!,#REF!</definedName>
    <definedName name="Z_67EFEDCF_998B_11D7_BAAE_00508D3936C3_.wvu.Cols" hidden="1">#REF!,#REF!</definedName>
    <definedName name="Z_67EFEDCF_998B_11D7_BAAE_00508D3936C3_.wvu.PrintArea" localSheetId="2" hidden="1">#REF!</definedName>
    <definedName name="Z_67EFEDCF_998B_11D7_BAAE_00508D3936C3_.wvu.PrintArea" localSheetId="21" hidden="1">#REF!</definedName>
    <definedName name="Z_67EFEDCF_998B_11D7_BAAE_00508D3936C3_.wvu.PrintArea" localSheetId="22" hidden="1">#REF!</definedName>
    <definedName name="Z_67EFEDCF_998B_11D7_BAAE_00508D3936C3_.wvu.PrintArea" hidden="1">#REF!</definedName>
    <definedName name="Z_67EFEDCF_998B_11D7_BAAE_00508D3936C3_.wvu.PrintTitles" localSheetId="2" hidden="1">#REF!</definedName>
    <definedName name="Z_67EFEDCF_998B_11D7_BAAE_00508D3936C3_.wvu.PrintTitles" localSheetId="21" hidden="1">#REF!</definedName>
    <definedName name="Z_67EFEDCF_998B_11D7_BAAE_00508D3936C3_.wvu.PrintTitles" localSheetId="22" hidden="1">#REF!</definedName>
    <definedName name="Z_67EFEDCF_998B_11D7_BAAE_00508D3936C3_.wvu.PrintTitles" hidden="1">#REF!</definedName>
    <definedName name="Z_67EFEDD5_998B_11D7_BAAE_00508D3936C3_.wvu.PrintArea" localSheetId="2" hidden="1">#REF!</definedName>
    <definedName name="Z_67EFEDD5_998B_11D7_BAAE_00508D3936C3_.wvu.PrintArea" localSheetId="21" hidden="1">#REF!</definedName>
    <definedName name="Z_67EFEDD5_998B_11D7_BAAE_00508D3936C3_.wvu.PrintArea" localSheetId="22" hidden="1">#REF!</definedName>
    <definedName name="Z_67EFEDD5_998B_11D7_BAAE_00508D3936C3_.wvu.PrintArea" hidden="1">#REF!</definedName>
    <definedName name="Z_6D622941_8B28_11D5_AB98_A160CBDC817A_.wvu.Cols" localSheetId="2" hidden="1">#REF!</definedName>
    <definedName name="Z_6D622941_8B28_11D5_AB98_A160CBDC817A_.wvu.Cols" localSheetId="21" hidden="1">#REF!</definedName>
    <definedName name="Z_6D622941_8B28_11D5_AB98_A160CBDC817A_.wvu.Cols" localSheetId="22" hidden="1">#REF!</definedName>
    <definedName name="Z_6D622941_8B28_11D5_AB98_A160CBDC817A_.wvu.Cols" hidden="1">#REF!</definedName>
    <definedName name="Z_6D622941_8B28_11D5_AB98_A160CBDC817A_.wvu.PrintTitles" localSheetId="2" hidden="1">#REF!</definedName>
    <definedName name="Z_6D622941_8B28_11D5_AB98_A160CBDC817A_.wvu.PrintTitles" localSheetId="21" hidden="1">#REF!</definedName>
    <definedName name="Z_6D622941_8B28_11D5_AB98_A160CBDC817A_.wvu.PrintTitles" localSheetId="22" hidden="1">#REF!</definedName>
    <definedName name="Z_6D622941_8B28_11D5_AB98_A160CBDC817A_.wvu.PrintTitles" hidden="1">#REF!</definedName>
    <definedName name="Z_6D622941_8B28_11D5_AB98_A160CBDC817A_.wvu.Rows" localSheetId="2" hidden="1">#REF!,#REF!,#REF!,#REF!</definedName>
    <definedName name="Z_6D622941_8B28_11D5_AB98_A160CBDC817A_.wvu.Rows" localSheetId="21" hidden="1">#REF!,#REF!,#REF!,#REF!</definedName>
    <definedName name="Z_6D622941_8B28_11D5_AB98_A160CBDC817A_.wvu.Rows" localSheetId="22" hidden="1">#REF!,#REF!,#REF!,#REF!</definedName>
    <definedName name="Z_6D622941_8B28_11D5_AB98_A160CBDC817A_.wvu.Rows" hidden="1">#REF!,#REF!,#REF!,#REF!</definedName>
    <definedName name="Z_6D622942_8B28_11D5_AB98_A160CBDC817A_.wvu.Cols" localSheetId="2" hidden="1">#REF!</definedName>
    <definedName name="Z_6D622942_8B28_11D5_AB98_A160CBDC817A_.wvu.Cols" localSheetId="21" hidden="1">#REF!</definedName>
    <definedName name="Z_6D622942_8B28_11D5_AB98_A160CBDC817A_.wvu.Cols" localSheetId="22" hidden="1">#REF!</definedName>
    <definedName name="Z_6D622942_8B28_11D5_AB98_A160CBDC817A_.wvu.Cols" hidden="1">#REF!</definedName>
    <definedName name="Z_6D622942_8B28_11D5_AB98_A160CBDC817A_.wvu.PrintTitles" localSheetId="2" hidden="1">#REF!</definedName>
    <definedName name="Z_6D622942_8B28_11D5_AB98_A160CBDC817A_.wvu.PrintTitles" localSheetId="21" hidden="1">#REF!</definedName>
    <definedName name="Z_6D622942_8B28_11D5_AB98_A160CBDC817A_.wvu.PrintTitles" localSheetId="22" hidden="1">#REF!</definedName>
    <definedName name="Z_6D622942_8B28_11D5_AB98_A160CBDC817A_.wvu.PrintTitles" hidden="1">#REF!</definedName>
    <definedName name="Z_6D622942_8B28_11D5_AB98_A160CBDC817A_.wvu.Rows" localSheetId="2" hidden="1">#REF!</definedName>
    <definedName name="Z_6D622942_8B28_11D5_AB98_A160CBDC817A_.wvu.Rows" localSheetId="21" hidden="1">#REF!</definedName>
    <definedName name="Z_6D622942_8B28_11D5_AB98_A160CBDC817A_.wvu.Rows" localSheetId="22" hidden="1">#REF!</definedName>
    <definedName name="Z_6D622942_8B28_11D5_AB98_A160CBDC817A_.wvu.Rows" hidden="1">#REF!</definedName>
    <definedName name="Z_6FF94720_C0F0_11D6_B1E9_00E04C390217_.wvu.Cols" localSheetId="2" hidden="1">#REF!,#REF!</definedName>
    <definedName name="Z_6FF94720_C0F0_11D6_B1E9_00E04C390217_.wvu.Cols" localSheetId="21" hidden="1">#REF!,#REF!</definedName>
    <definedName name="Z_6FF94720_C0F0_11D6_B1E9_00E04C390217_.wvu.Cols" localSheetId="22" hidden="1">#REF!,#REF!</definedName>
    <definedName name="Z_6FF94720_C0F0_11D6_B1E9_00E04C390217_.wvu.Cols" hidden="1">#REF!,#REF!</definedName>
    <definedName name="Z_70B06D83_C2D9_11D5_AB98_0080AD7F2B9C_.wvu.Rows" localSheetId="2" hidden="1">#REF!,#REF!,#REF!</definedName>
    <definedName name="Z_70B06D83_C2D9_11D5_AB98_0080AD7F2B9C_.wvu.Rows" localSheetId="21" hidden="1">#REF!,#REF!,#REF!</definedName>
    <definedName name="Z_70B06D83_C2D9_11D5_AB98_0080AD7F2B9C_.wvu.Rows" localSheetId="22" hidden="1">#REF!,#REF!,#REF!</definedName>
    <definedName name="Z_70B06D83_C2D9_11D5_AB98_0080AD7F2B9C_.wvu.Rows" hidden="1">#REF!,#REF!,#REF!</definedName>
    <definedName name="Z_72EE3867_0384_11D7_BAAD_00508D3936C3_.wvu.PrintArea" hidden="1">#REF!</definedName>
    <definedName name="Z_72EE3867_0384_11D7_BAAD_00508D3936C3_.wvu.PrintTitles" localSheetId="2" hidden="1">#REF!</definedName>
    <definedName name="Z_72EE3867_0384_11D7_BAAD_00508D3936C3_.wvu.PrintTitles" localSheetId="21" hidden="1">#REF!</definedName>
    <definedName name="Z_72EE3867_0384_11D7_BAAD_00508D3936C3_.wvu.PrintTitles" localSheetId="22" hidden="1">#REF!</definedName>
    <definedName name="Z_72EE3867_0384_11D7_BAAD_00508D3936C3_.wvu.PrintTitles" hidden="1">#REF!</definedName>
    <definedName name="Z_81B49422_B94B_11D7_8BE4_000795ABF7ED_.wvu.FilterData" localSheetId="2" hidden="1">#REF!</definedName>
    <definedName name="Z_81B49422_B94B_11D7_8BE4_000795ABF7ED_.wvu.FilterData" localSheetId="21" hidden="1">#REF!</definedName>
    <definedName name="Z_81B49422_B94B_11D7_8BE4_000795ABF7ED_.wvu.FilterData" localSheetId="22" hidden="1">#REF!</definedName>
    <definedName name="Z_81B49422_B94B_11D7_8BE4_000795ABF7ED_.wvu.FilterData" hidden="1">#REF!</definedName>
    <definedName name="Z_81C4DD18_7C87_11D6_B1E8_00E04C390217_.wvu.Cols" localSheetId="2" hidden="1">#REF!</definedName>
    <definedName name="Z_81C4DD18_7C87_11D6_B1E8_00E04C390217_.wvu.Cols" localSheetId="21" hidden="1">#REF!</definedName>
    <definedName name="Z_81C4DD18_7C87_11D6_B1E8_00E04C390217_.wvu.Cols" localSheetId="22" hidden="1">#REF!</definedName>
    <definedName name="Z_81C4DD18_7C87_11D6_B1E8_00E04C390217_.wvu.Cols" hidden="1">#REF!</definedName>
    <definedName name="Z_81C4DD18_7C87_11D6_B1E8_00E04C390217_.wvu.PrintArea" localSheetId="2" hidden="1">#REF!</definedName>
    <definedName name="Z_81C4DD18_7C87_11D6_B1E8_00E04C390217_.wvu.PrintArea" localSheetId="21" hidden="1">#REF!</definedName>
    <definedName name="Z_81C4DD18_7C87_11D6_B1E8_00E04C390217_.wvu.PrintArea" localSheetId="22" hidden="1">#REF!</definedName>
    <definedName name="Z_81C4DD18_7C87_11D6_B1E8_00E04C390217_.wvu.PrintArea" hidden="1">#REF!</definedName>
    <definedName name="Z_82A3B96D_04E8_11D6_B365_00E04C390217_.wvu.Rows" localSheetId="2" hidden="1">#REF!</definedName>
    <definedName name="Z_82A3B96D_04E8_11D6_B365_00E04C390217_.wvu.Rows" localSheetId="21" hidden="1">#REF!</definedName>
    <definedName name="Z_82A3B96D_04E8_11D6_B365_00E04C390217_.wvu.Rows" localSheetId="22" hidden="1">#REF!</definedName>
    <definedName name="Z_82A3B96D_04E8_11D6_B365_00E04C390217_.wvu.Rows" hidden="1">#REF!</definedName>
    <definedName name="Z_842B6700_0057_11D6_8D11_0080AD7F1E3D_.wvu.PrintTitles" localSheetId="2" hidden="1">#REF!</definedName>
    <definedName name="Z_842B6700_0057_11D6_8D11_0080AD7F1E3D_.wvu.PrintTitles" localSheetId="21" hidden="1">#REF!</definedName>
    <definedName name="Z_842B6700_0057_11D6_8D11_0080AD7F1E3D_.wvu.PrintTitles" localSheetId="22" hidden="1">#REF!</definedName>
    <definedName name="Z_842B6700_0057_11D6_8D11_0080AD7F1E3D_.wvu.PrintTitles" hidden="1">#REF!</definedName>
    <definedName name="Z_84D2A682_D22C_11D6_B1E9_00E04C390217_.wvu.Cols" localSheetId="2" hidden="1">#REF!,#REF!,#REF!,#REF!,#REF!,#REF!,#REF!,#REF!</definedName>
    <definedName name="Z_84D2A682_D22C_11D6_B1E9_00E04C390217_.wvu.Cols" localSheetId="21" hidden="1">#REF!,#REF!,#REF!,#REF!,#REF!,#REF!,#REF!,#REF!</definedName>
    <definedName name="Z_84D2A682_D22C_11D6_B1E9_00E04C390217_.wvu.Cols" localSheetId="22" hidden="1">#REF!,#REF!,#REF!,#REF!,#REF!,#REF!,#REF!,#REF!</definedName>
    <definedName name="Z_84D2A682_D22C_11D6_B1E9_00E04C390217_.wvu.Cols" hidden="1">#REF!,#REF!,#REF!,#REF!,#REF!,#REF!,#REF!,#REF!</definedName>
    <definedName name="Z_852F0843_003F_11D6_AB98_0080AD7F2B9C_.wvu.Cols" localSheetId="2" hidden="1">#REF!,#REF!,#REF!,#REF!</definedName>
    <definedName name="Z_852F0843_003F_11D6_AB98_0080AD7F2B9C_.wvu.Cols" localSheetId="21" hidden="1">#REF!,#REF!,#REF!,#REF!</definedName>
    <definedName name="Z_852F0843_003F_11D6_AB98_0080AD7F2B9C_.wvu.Cols" localSheetId="22" hidden="1">#REF!,#REF!,#REF!,#REF!</definedName>
    <definedName name="Z_852F0843_003F_11D6_AB98_0080AD7F2B9C_.wvu.Cols" hidden="1">#REF!,#REF!,#REF!,#REF!</definedName>
    <definedName name="Z_9EF739CB_9998_11D7_8C04_00508D4511B4_.wvu.Cols" hidden="1">#REF!,#REF!,#REF!</definedName>
    <definedName name="Z_9EF739CB_9998_11D7_8C04_00508D4511B4_.wvu.PrintTitles" hidden="1">#REF!,#REF!</definedName>
    <definedName name="Z_9EF739CB_9998_11D7_8C04_00508D4511B4_.wvu.Rows" hidden="1">#REF!,#REF!</definedName>
    <definedName name="Z_9EF739DF_9998_11D7_8C04_00508D4511B4_.wvu.Cols" localSheetId="2" hidden="1">#REF!,#REF!,#REF!,#REF!,#REF!,#REF!</definedName>
    <definedName name="Z_9EF739DF_9998_11D7_8C04_00508D4511B4_.wvu.Cols" localSheetId="21" hidden="1">#REF!,#REF!,#REF!,#REF!,#REF!,#REF!</definedName>
    <definedName name="Z_9EF739DF_9998_11D7_8C04_00508D4511B4_.wvu.Cols" localSheetId="22" hidden="1">#REF!,#REF!,#REF!,#REF!,#REF!,#REF!</definedName>
    <definedName name="Z_9EF739DF_9998_11D7_8C04_00508D4511B4_.wvu.Cols" hidden="1">#REF!,#REF!,#REF!,#REF!,#REF!,#REF!</definedName>
    <definedName name="Z_9EF739DF_9998_11D7_8C04_00508D4511B4_.wvu.PrintTitles" hidden="1">#REF!,#REF!</definedName>
    <definedName name="Z_9EF739DF_9998_11D7_8C04_00508D4511B4_.wvu.Rows" hidden="1">#REF!,#REF!</definedName>
    <definedName name="Z_A4D7FA71_D939_11D7_BAAC_00508D3936C3_.wvu.Rows" hidden="1">#REF!,#REF!,#REF!,#REF!,#REF!,#REF!,#REF!,#REF!</definedName>
    <definedName name="Z_B220CB20_0621_11D7_AE01_00C026AA8282_.wvu.Rows" hidden="1">#REF!,#REF!,#REF!,#REF!</definedName>
    <definedName name="Z_CBC4CEED_B128_11D7_BAAA_00508D3936C3_.wvu.Cols" localSheetId="2" hidden="1">#REF!,#REF!,#REF!</definedName>
    <definedName name="Z_CBC4CEED_B128_11D7_BAAA_00508D3936C3_.wvu.Cols" localSheetId="21" hidden="1">#REF!,#REF!,#REF!</definedName>
    <definedName name="Z_CBC4CEED_B128_11D7_BAAA_00508D3936C3_.wvu.Cols" localSheetId="22" hidden="1">#REF!,#REF!,#REF!</definedName>
    <definedName name="Z_CBC4CEED_B128_11D7_BAAA_00508D3936C3_.wvu.Cols" hidden="1">#REF!,#REF!,#REF!</definedName>
    <definedName name="Z_CBC4CEED_B128_11D7_BAAA_00508D3936C3_.wvu.PrintArea" localSheetId="2" hidden="1">#REF!</definedName>
    <definedName name="Z_CBC4CEED_B128_11D7_BAAA_00508D3936C3_.wvu.PrintArea" localSheetId="21" hidden="1">#REF!</definedName>
    <definedName name="Z_CBC4CEED_B128_11D7_BAAA_00508D3936C3_.wvu.PrintArea" localSheetId="22" hidden="1">#REF!</definedName>
    <definedName name="Z_CBC4CEED_B128_11D7_BAAA_00508D3936C3_.wvu.PrintArea" hidden="1">#REF!</definedName>
    <definedName name="Z_CBC4CEED_B128_11D7_BAAA_00508D3936C3_.wvu.PrintTitles" localSheetId="2" hidden="1">#REF!</definedName>
    <definedName name="Z_CBC4CEED_B128_11D7_BAAA_00508D3936C3_.wvu.PrintTitles" localSheetId="21" hidden="1">#REF!</definedName>
    <definedName name="Z_CBC4CEED_B128_11D7_BAAA_00508D3936C3_.wvu.PrintTitles" localSheetId="22" hidden="1">#REF!</definedName>
    <definedName name="Z_CBC4CEED_B128_11D7_BAAA_00508D3936C3_.wvu.PrintTitles" hidden="1">#REF!</definedName>
    <definedName name="Z_CBC4CEF1_B128_11D7_BAAA_00508D3936C3_.wvu.Cols" hidden="1">#REF!,#REF!</definedName>
    <definedName name="Z_CBC4CEF1_B128_11D7_BAAA_00508D3936C3_.wvu.PrintArea" localSheetId="2" hidden="1">#REF!</definedName>
    <definedName name="Z_CBC4CEF1_B128_11D7_BAAA_00508D3936C3_.wvu.PrintArea" localSheetId="21" hidden="1">#REF!</definedName>
    <definedName name="Z_CBC4CEF1_B128_11D7_BAAA_00508D3936C3_.wvu.PrintArea" localSheetId="22" hidden="1">#REF!</definedName>
    <definedName name="Z_CBC4CEF1_B128_11D7_BAAA_00508D3936C3_.wvu.PrintArea" hidden="1">#REF!</definedName>
    <definedName name="Z_CBC4CEF1_B128_11D7_BAAA_00508D3936C3_.wvu.PrintTitles" localSheetId="2" hidden="1">#REF!</definedName>
    <definedName name="Z_CBC4CEF1_B128_11D7_BAAA_00508D3936C3_.wvu.PrintTitles" localSheetId="21" hidden="1">#REF!</definedName>
    <definedName name="Z_CBC4CEF1_B128_11D7_BAAA_00508D3936C3_.wvu.PrintTitles" localSheetId="22" hidden="1">#REF!</definedName>
    <definedName name="Z_CBC4CEF1_B128_11D7_BAAA_00508D3936C3_.wvu.PrintTitles" hidden="1">#REF!</definedName>
    <definedName name="Z_F84989FE_9D34_4BB3_9316_3D16B4C8D8D5_.wvu.Rows" hidden="1">#REF!,#REF!,#REF!,#REF!,#REF!,#REF!,#REF!,#REF!,#REF!,#REF!,#REF!,#REF!,#REF!,#REF!,#REF!,#REF!,#REF!,#REF!,#REF!,#REF!,#REF!,#REF!,#REF!,#REF!</definedName>
    <definedName name="Z_F93949A5_3508_11D6_AB98_0080AD7F2B9C_.wvu.Cols" hidden="1">#REF!,#REF!</definedName>
    <definedName name="Z_F93949A5_3508_11D6_AB98_0080AD7F2B9C_.wvu.PrintTitles" hidden="1">#REF!,#REF!</definedName>
    <definedName name="zy" localSheetId="21" hidden="1">{#N/A,#N/A,FALSE,"CMN_FE"}</definedName>
    <definedName name="zy" localSheetId="4" hidden="1">{#N/A,#N/A,FALSE,"CMN_FE"}</definedName>
    <definedName name="zy" localSheetId="22" hidden="1">{#N/A,#N/A,FALSE,"CMN_FE"}</definedName>
    <definedName name="zy" localSheetId="24" hidden="1">{#N/A,#N/A,FALSE,"CMN_FE"}</definedName>
    <definedName name="zy" hidden="1">{#N/A,#N/A,FALSE,"CMN_FE"}</definedName>
    <definedName name="zyz" localSheetId="21" hidden="1">{#N/A,#N/A,FALSE,"CMN_FE"}</definedName>
    <definedName name="zyz" localSheetId="4" hidden="1">{#N/A,#N/A,FALSE,"CMN_FE"}</definedName>
    <definedName name="zyz" localSheetId="22" hidden="1">{#N/A,#N/A,FALSE,"CMN_FE"}</definedName>
    <definedName name="zyz" localSheetId="24" hidden="1">{#N/A,#N/A,FALSE,"CMN_FE"}</definedName>
    <definedName name="zyz" hidden="1">{#N/A,#N/A,FALSE,"CMN_FE"}</definedName>
    <definedName name="zzz" localSheetId="21" hidden="1">{#N/A,#N/A,FALSE,"CMN_FE"}</definedName>
    <definedName name="zzz" localSheetId="4" hidden="1">{#N/A,#N/A,FALSE,"CMN_FE"}</definedName>
    <definedName name="zzz" localSheetId="22" hidden="1">{#N/A,#N/A,FALSE,"CMN_FE"}</definedName>
    <definedName name="zzz" localSheetId="24" hidden="1">{#N/A,#N/A,FALSE,"CMN_FE"}</definedName>
    <definedName name="zzz" hidden="1">{#N/A,#N/A,FALSE,"CMN_FE"}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7" l="1"/>
  <c r="U3" i="17"/>
  <c r="V3" i="17"/>
  <c r="W3" i="17"/>
  <c r="X3" i="17"/>
  <c r="T4" i="17"/>
  <c r="U4" i="17"/>
  <c r="V4" i="17"/>
  <c r="W4" i="17"/>
  <c r="X4" i="17"/>
  <c r="T5" i="17"/>
  <c r="U5" i="17"/>
  <c r="V5" i="17"/>
  <c r="W5" i="17"/>
  <c r="X5" i="17"/>
  <c r="T6" i="17"/>
  <c r="U6" i="17"/>
  <c r="V6" i="17"/>
  <c r="W6" i="17"/>
  <c r="X6" i="17"/>
  <c r="T7" i="17"/>
  <c r="U7" i="17"/>
  <c r="V7" i="17"/>
  <c r="W7" i="17"/>
  <c r="X7" i="17"/>
  <c r="T8" i="17"/>
  <c r="U8" i="17"/>
  <c r="V8" i="17"/>
  <c r="W8" i="17"/>
  <c r="X8" i="17"/>
  <c r="T9" i="17"/>
  <c r="U9" i="17"/>
  <c r="V9" i="17"/>
  <c r="W9" i="17"/>
  <c r="X9" i="17"/>
  <c r="T10" i="17"/>
  <c r="U10" i="17"/>
  <c r="V10" i="17"/>
  <c r="W10" i="17"/>
  <c r="X10" i="17"/>
  <c r="T11" i="17"/>
  <c r="U11" i="17"/>
  <c r="V11" i="17"/>
  <c r="W11" i="17"/>
  <c r="X11" i="17"/>
  <c r="T12" i="17"/>
  <c r="U12" i="17"/>
  <c r="V12" i="17"/>
  <c r="W12" i="17"/>
  <c r="X12" i="17"/>
  <c r="T13" i="17"/>
  <c r="U13" i="17"/>
  <c r="V13" i="17"/>
  <c r="W13" i="17"/>
  <c r="X13" i="17"/>
  <c r="T14" i="17"/>
  <c r="U14" i="17"/>
  <c r="V14" i="17"/>
  <c r="W14" i="17"/>
  <c r="X14" i="17"/>
  <c r="T15" i="17"/>
  <c r="U15" i="17"/>
  <c r="V15" i="17"/>
  <c r="W15" i="17"/>
  <c r="X15" i="17"/>
  <c r="T16" i="17"/>
  <c r="U16" i="17"/>
  <c r="V16" i="17"/>
  <c r="W16" i="17"/>
  <c r="X16" i="17"/>
  <c r="T17" i="17"/>
  <c r="U17" i="17"/>
  <c r="V17" i="17"/>
  <c r="W17" i="17"/>
  <c r="X17" i="17"/>
  <c r="T18" i="17"/>
  <c r="U18" i="17"/>
  <c r="V18" i="17"/>
  <c r="W18" i="17"/>
  <c r="X18" i="17"/>
  <c r="T19" i="17"/>
  <c r="U19" i="17"/>
  <c r="V19" i="17"/>
  <c r="W19" i="17"/>
  <c r="X19" i="17"/>
  <c r="T20" i="17"/>
  <c r="U20" i="17"/>
  <c r="V20" i="17"/>
  <c r="W20" i="17"/>
  <c r="X20" i="17"/>
  <c r="T21" i="17"/>
  <c r="U21" i="17"/>
  <c r="V21" i="17"/>
  <c r="W21" i="17"/>
  <c r="X21" i="17"/>
  <c r="T22" i="17"/>
  <c r="U22" i="17"/>
  <c r="V22" i="17"/>
  <c r="W22" i="17"/>
  <c r="X22" i="17"/>
  <c r="T23" i="17"/>
  <c r="U23" i="17"/>
  <c r="V23" i="17"/>
  <c r="W23" i="17"/>
  <c r="X23" i="17"/>
  <c r="T24" i="17"/>
  <c r="U24" i="17"/>
  <c r="V24" i="17"/>
  <c r="W24" i="17"/>
  <c r="X24" i="17"/>
  <c r="T25" i="17"/>
  <c r="U25" i="17"/>
  <c r="V25" i="17"/>
  <c r="W25" i="17"/>
  <c r="X25" i="17"/>
  <c r="T26" i="17"/>
  <c r="U26" i="17"/>
  <c r="V26" i="17"/>
  <c r="W26" i="17"/>
  <c r="X26" i="17"/>
  <c r="U2" i="17"/>
  <c r="V2" i="17"/>
  <c r="W2" i="17"/>
  <c r="X2" i="17"/>
  <c r="T2" i="17"/>
  <c r="G16" i="17"/>
  <c r="G3" i="17"/>
  <c r="B3" i="25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59" i="25"/>
  <c r="B60" i="25"/>
  <c r="B61" i="25"/>
  <c r="B62" i="25"/>
  <c r="B63" i="25"/>
  <c r="B64" i="25"/>
  <c r="B65" i="25"/>
  <c r="B66" i="25"/>
  <c r="B67" i="25"/>
  <c r="B68" i="25"/>
  <c r="B69" i="25"/>
  <c r="B70" i="25"/>
  <c r="B71" i="25"/>
  <c r="B2" i="25"/>
  <c r="C15" i="24"/>
  <c r="D15" i="24"/>
  <c r="E15" i="24"/>
  <c r="F15" i="24"/>
  <c r="G15" i="24"/>
  <c r="C16" i="24"/>
  <c r="D16" i="24"/>
  <c r="E16" i="24"/>
  <c r="F16" i="24"/>
  <c r="G16" i="24"/>
  <c r="C17" i="24"/>
  <c r="D17" i="24"/>
  <c r="E17" i="24"/>
  <c r="F17" i="24"/>
  <c r="G17" i="24"/>
  <c r="C18" i="24"/>
  <c r="D18" i="24"/>
  <c r="E18" i="24"/>
  <c r="F18" i="24"/>
  <c r="G18" i="24"/>
  <c r="C19" i="24"/>
  <c r="D19" i="24"/>
  <c r="E19" i="24"/>
  <c r="F19" i="24"/>
  <c r="G19" i="24"/>
  <c r="C20" i="24"/>
  <c r="D20" i="24"/>
  <c r="E20" i="24"/>
  <c r="F20" i="24"/>
  <c r="G20" i="24"/>
  <c r="C21" i="24"/>
  <c r="D21" i="24"/>
  <c r="E21" i="24"/>
  <c r="F21" i="24"/>
  <c r="G21" i="24"/>
  <c r="C22" i="24"/>
  <c r="D22" i="24"/>
  <c r="E22" i="24"/>
  <c r="F22" i="24"/>
  <c r="G22" i="24"/>
  <c r="C23" i="24"/>
  <c r="D23" i="24"/>
  <c r="E23" i="24"/>
  <c r="F23" i="24"/>
  <c r="G23" i="24"/>
  <c r="C24" i="24"/>
  <c r="D24" i="24"/>
  <c r="E24" i="24"/>
  <c r="F24" i="24"/>
  <c r="G24" i="24"/>
  <c r="C25" i="24"/>
  <c r="D25" i="24"/>
  <c r="E25" i="24"/>
  <c r="F25" i="24"/>
  <c r="G25" i="24"/>
  <c r="D14" i="24"/>
  <c r="E14" i="24"/>
  <c r="F14" i="24"/>
  <c r="G14" i="24"/>
  <c r="C14" i="24"/>
  <c r="C3" i="24"/>
  <c r="D3" i="24"/>
  <c r="E3" i="24"/>
  <c r="F3" i="24"/>
  <c r="G3" i="24"/>
  <c r="C4" i="24"/>
  <c r="D4" i="24"/>
  <c r="E4" i="24"/>
  <c r="F4" i="24"/>
  <c r="G4" i="24"/>
  <c r="C5" i="24"/>
  <c r="D5" i="24"/>
  <c r="E5" i="24"/>
  <c r="F5" i="24"/>
  <c r="G5" i="24"/>
  <c r="C6" i="24"/>
  <c r="D6" i="24"/>
  <c r="E6" i="24"/>
  <c r="F6" i="24"/>
  <c r="G6" i="24"/>
  <c r="C7" i="24"/>
  <c r="D7" i="24"/>
  <c r="E7" i="24"/>
  <c r="F7" i="24"/>
  <c r="G7" i="24"/>
  <c r="C8" i="24"/>
  <c r="D8" i="24"/>
  <c r="E8" i="24"/>
  <c r="F8" i="24"/>
  <c r="G8" i="24"/>
  <c r="C9" i="24"/>
  <c r="D9" i="24"/>
  <c r="E9" i="24"/>
  <c r="F9" i="24"/>
  <c r="G9" i="24"/>
  <c r="C10" i="24"/>
  <c r="D10" i="24"/>
  <c r="E10" i="24"/>
  <c r="F10" i="24"/>
  <c r="G10" i="24"/>
  <c r="C11" i="24"/>
  <c r="D11" i="24"/>
  <c r="E11" i="24"/>
  <c r="F11" i="24"/>
  <c r="G11" i="24"/>
  <c r="C12" i="24"/>
  <c r="D12" i="24"/>
  <c r="E12" i="24"/>
  <c r="F12" i="24"/>
  <c r="G12" i="24"/>
  <c r="C13" i="24"/>
  <c r="D13" i="24"/>
  <c r="E13" i="24"/>
  <c r="F13" i="24"/>
  <c r="G13" i="24"/>
  <c r="D2" i="24"/>
  <c r="E2" i="24"/>
  <c r="F2" i="24"/>
  <c r="G2" i="24"/>
  <c r="C2" i="24"/>
  <c r="Q4" i="8"/>
  <c r="AI4" i="8" s="1"/>
  <c r="Q5" i="8"/>
  <c r="AK5" i="8" s="1"/>
  <c r="Q6" i="8"/>
  <c r="AL6" i="8" s="1"/>
  <c r="Q7" i="8"/>
  <c r="AL7" i="8" s="1"/>
  <c r="Q8" i="8"/>
  <c r="AK8" i="8" s="1"/>
  <c r="Q9" i="8"/>
  <c r="AG9" i="8" s="1"/>
  <c r="Q10" i="8"/>
  <c r="AH10" i="8" s="1"/>
  <c r="Q11" i="8"/>
  <c r="AI11" i="8" s="1"/>
  <c r="Q12" i="8"/>
  <c r="AJ12" i="8" s="1"/>
  <c r="Q13" i="8"/>
  <c r="AK13" i="8" s="1"/>
  <c r="Q14" i="8"/>
  <c r="Q15" i="8"/>
  <c r="AJ15" i="8" s="1"/>
  <c r="Q16" i="8"/>
  <c r="AG16" i="8" s="1"/>
  <c r="Q17" i="8"/>
  <c r="Q18" i="8"/>
  <c r="AJ18" i="8" s="1"/>
  <c r="Q19" i="8"/>
  <c r="AK19" i="8" s="1"/>
  <c r="Q20" i="8"/>
  <c r="AG20" i="8" s="1"/>
  <c r="Q21" i="8"/>
  <c r="AG21" i="8" s="1"/>
  <c r="Q22" i="8"/>
  <c r="AG22" i="8" s="1"/>
  <c r="Q23" i="8"/>
  <c r="AJ23" i="8" s="1"/>
  <c r="Q24" i="8"/>
  <c r="AK24" i="8" s="1"/>
  <c r="Q25" i="8"/>
  <c r="AJ25" i="8" s="1"/>
  <c r="Q26" i="8"/>
  <c r="AL26" i="8" s="1"/>
  <c r="Q27" i="8"/>
  <c r="AK27" i="8" s="1"/>
  <c r="Q28" i="8"/>
  <c r="AG28" i="8" s="1"/>
  <c r="Q29" i="8"/>
  <c r="AK29" i="8" s="1"/>
  <c r="Q30" i="8"/>
  <c r="AG30" i="8" s="1"/>
  <c r="Q31" i="8"/>
  <c r="AJ31" i="8" s="1"/>
  <c r="Q32" i="8"/>
  <c r="AK32" i="8" s="1"/>
  <c r="Q33" i="8"/>
  <c r="AJ33" i="8" s="1"/>
  <c r="Q34" i="8"/>
  <c r="Q35" i="8"/>
  <c r="AK35" i="8" s="1"/>
  <c r="Q36" i="8"/>
  <c r="AG36" i="8" s="1"/>
  <c r="Q37" i="8"/>
  <c r="AH37" i="8" s="1"/>
  <c r="Q38" i="8"/>
  <c r="AI38" i="8" s="1"/>
  <c r="Q39" i="8"/>
  <c r="AJ39" i="8" s="1"/>
  <c r="Q40" i="8"/>
  <c r="AK40" i="8" s="1"/>
  <c r="Q41" i="8"/>
  <c r="Q42" i="8"/>
  <c r="AG42" i="8" s="1"/>
  <c r="Q43" i="8"/>
  <c r="AH43" i="8" s="1"/>
  <c r="Q44" i="8"/>
  <c r="AK44" i="8" s="1"/>
  <c r="Q45" i="8"/>
  <c r="AG45" i="8" s="1"/>
  <c r="Q46" i="8"/>
  <c r="AH46" i="8" s="1"/>
  <c r="Q47" i="8"/>
  <c r="AI47" i="8" s="1"/>
  <c r="Q48" i="8"/>
  <c r="AJ48" i="8" s="1"/>
  <c r="Q49" i="8"/>
  <c r="AK49" i="8" s="1"/>
  <c r="Q50" i="8"/>
  <c r="AG50" i="8" s="1"/>
  <c r="Q51" i="8"/>
  <c r="Q52" i="8"/>
  <c r="AK52" i="8" s="1"/>
  <c r="Q53" i="8"/>
  <c r="AG53" i="8" s="1"/>
  <c r="Q54" i="8"/>
  <c r="AH54" i="8" s="1"/>
  <c r="Q55" i="8"/>
  <c r="AI55" i="8" s="1"/>
  <c r="Q56" i="8"/>
  <c r="AJ56" i="8" s="1"/>
  <c r="Q57" i="8"/>
  <c r="AK57" i="8" s="1"/>
  <c r="Q58" i="8"/>
  <c r="AG58" i="8" s="1"/>
  <c r="Q59" i="8"/>
  <c r="Q60" i="8"/>
  <c r="AK60" i="8" s="1"/>
  <c r="Q61" i="8"/>
  <c r="AG61" i="8" s="1"/>
  <c r="Q62" i="8"/>
  <c r="AJ62" i="8" s="1"/>
  <c r="Q63" i="8"/>
  <c r="AI63" i="8" s="1"/>
  <c r="Q64" i="8"/>
  <c r="AJ64" i="8" s="1"/>
  <c r="Q65" i="8"/>
  <c r="AK65" i="8" s="1"/>
  <c r="Q66" i="8"/>
  <c r="AG66" i="8" s="1"/>
  <c r="Q67" i="8"/>
  <c r="Q68" i="8"/>
  <c r="AL68" i="8" s="1"/>
  <c r="Q69" i="8"/>
  <c r="AG69" i="8" s="1"/>
  <c r="Q70" i="8"/>
  <c r="AJ70" i="8" s="1"/>
  <c r="Q71" i="8"/>
  <c r="AG71" i="8" s="1"/>
  <c r="Q72" i="8"/>
  <c r="AH72" i="8" s="1"/>
  <c r="Q3" i="8"/>
  <c r="AI3" i="8" s="1"/>
  <c r="Y69" i="8"/>
  <c r="Y70" i="8"/>
  <c r="P69" i="8"/>
  <c r="AD69" i="8" s="1"/>
  <c r="P70" i="8"/>
  <c r="AE70" i="8" s="1"/>
  <c r="Y42" i="8"/>
  <c r="P42" i="8"/>
  <c r="AA42" i="8" s="1"/>
  <c r="E1" i="8"/>
  <c r="AL95" i="8"/>
  <c r="AK95" i="8"/>
  <c r="AJ95" i="8"/>
  <c r="AI95" i="8"/>
  <c r="AH95" i="8"/>
  <c r="AG95" i="8"/>
  <c r="AE95" i="8"/>
  <c r="AD95" i="8"/>
  <c r="AC95" i="8"/>
  <c r="AB95" i="8"/>
  <c r="AA95" i="8"/>
  <c r="Z95" i="8"/>
  <c r="AL94" i="8"/>
  <c r="AK94" i="8"/>
  <c r="AJ94" i="8"/>
  <c r="AI94" i="8"/>
  <c r="AH94" i="8"/>
  <c r="AG94" i="8"/>
  <c r="AE94" i="8"/>
  <c r="AD94" i="8"/>
  <c r="AC94" i="8"/>
  <c r="AB94" i="8"/>
  <c r="AA94" i="8"/>
  <c r="Z94" i="8"/>
  <c r="AL93" i="8"/>
  <c r="AK93" i="8"/>
  <c r="AJ93" i="8"/>
  <c r="AI93" i="8"/>
  <c r="AH93" i="8"/>
  <c r="AG93" i="8"/>
  <c r="AE93" i="8"/>
  <c r="AD93" i="8"/>
  <c r="AC93" i="8"/>
  <c r="AB93" i="8"/>
  <c r="AA93" i="8"/>
  <c r="Z93" i="8"/>
  <c r="AL92" i="8"/>
  <c r="AK92" i="8"/>
  <c r="AJ92" i="8"/>
  <c r="AI92" i="8"/>
  <c r="AH92" i="8"/>
  <c r="AG92" i="8"/>
  <c r="AE92" i="8"/>
  <c r="AD92" i="8"/>
  <c r="AC92" i="8"/>
  <c r="AB92" i="8"/>
  <c r="AA92" i="8"/>
  <c r="Z92" i="8"/>
  <c r="AL91" i="8"/>
  <c r="AK91" i="8"/>
  <c r="AJ91" i="8"/>
  <c r="AI91" i="8"/>
  <c r="AH91" i="8"/>
  <c r="AG91" i="8"/>
  <c r="AE91" i="8"/>
  <c r="AD91" i="8"/>
  <c r="AC91" i="8"/>
  <c r="AB91" i="8"/>
  <c r="AA91" i="8"/>
  <c r="Z91" i="8"/>
  <c r="AL90" i="8"/>
  <c r="AK90" i="8"/>
  <c r="AJ90" i="8"/>
  <c r="AI90" i="8"/>
  <c r="AH90" i="8"/>
  <c r="AG90" i="8"/>
  <c r="AE90" i="8"/>
  <c r="AD90" i="8"/>
  <c r="AC90" i="8"/>
  <c r="AB90" i="8"/>
  <c r="AA90" i="8"/>
  <c r="Z90" i="8"/>
  <c r="AL89" i="8"/>
  <c r="AK89" i="8"/>
  <c r="AJ89" i="8"/>
  <c r="AI89" i="8"/>
  <c r="AH89" i="8"/>
  <c r="AG89" i="8"/>
  <c r="AE89" i="8"/>
  <c r="AD89" i="8"/>
  <c r="AC89" i="8"/>
  <c r="AB89" i="8"/>
  <c r="AA89" i="8"/>
  <c r="Z89" i="8"/>
  <c r="AL88" i="8"/>
  <c r="AK88" i="8"/>
  <c r="AJ88" i="8"/>
  <c r="AI88" i="8"/>
  <c r="AH88" i="8"/>
  <c r="AG88" i="8"/>
  <c r="AE88" i="8"/>
  <c r="AD88" i="8"/>
  <c r="AC88" i="8"/>
  <c r="AB88" i="8"/>
  <c r="AA88" i="8"/>
  <c r="Z88" i="8"/>
  <c r="AL87" i="8"/>
  <c r="AK87" i="8"/>
  <c r="AJ87" i="8"/>
  <c r="AI87" i="8"/>
  <c r="AH87" i="8"/>
  <c r="AG87" i="8"/>
  <c r="AE87" i="8"/>
  <c r="AD87" i="8"/>
  <c r="AC87" i="8"/>
  <c r="AB87" i="8"/>
  <c r="AA87" i="8"/>
  <c r="Z87" i="8"/>
  <c r="AL86" i="8"/>
  <c r="AK86" i="8"/>
  <c r="AJ86" i="8"/>
  <c r="AI86" i="8"/>
  <c r="AH86" i="8"/>
  <c r="AG86" i="8"/>
  <c r="AE86" i="8"/>
  <c r="AD86" i="8"/>
  <c r="AC86" i="8"/>
  <c r="AB86" i="8"/>
  <c r="AA86" i="8"/>
  <c r="Z86" i="8"/>
  <c r="AL85" i="8"/>
  <c r="AK85" i="8"/>
  <c r="AJ85" i="8"/>
  <c r="AI85" i="8"/>
  <c r="AH85" i="8"/>
  <c r="AG85" i="8"/>
  <c r="AE85" i="8"/>
  <c r="AD85" i="8"/>
  <c r="AC85" i="8"/>
  <c r="AB85" i="8"/>
  <c r="AA85" i="8"/>
  <c r="Z85" i="8"/>
  <c r="AL84" i="8"/>
  <c r="AK84" i="8"/>
  <c r="AJ84" i="8"/>
  <c r="AI84" i="8"/>
  <c r="AH84" i="8"/>
  <c r="AG84" i="8"/>
  <c r="AE84" i="8"/>
  <c r="AD84" i="8"/>
  <c r="AC84" i="8"/>
  <c r="AB84" i="8"/>
  <c r="AA84" i="8"/>
  <c r="Z84" i="8"/>
  <c r="AL83" i="8"/>
  <c r="AK83" i="8"/>
  <c r="AJ83" i="8"/>
  <c r="AI83" i="8"/>
  <c r="AH83" i="8"/>
  <c r="AG83" i="8"/>
  <c r="AE83" i="8"/>
  <c r="AD83" i="8"/>
  <c r="AC83" i="8"/>
  <c r="AB83" i="8"/>
  <c r="AA83" i="8"/>
  <c r="Z83" i="8"/>
  <c r="AL82" i="8"/>
  <c r="AK82" i="8"/>
  <c r="AJ82" i="8"/>
  <c r="AI82" i="8"/>
  <c r="AH82" i="8"/>
  <c r="AG82" i="8"/>
  <c r="AE82" i="8"/>
  <c r="AD82" i="8"/>
  <c r="AC82" i="8"/>
  <c r="AB82" i="8"/>
  <c r="AA82" i="8"/>
  <c r="Z82" i="8"/>
  <c r="AL81" i="8"/>
  <c r="AK81" i="8"/>
  <c r="AJ81" i="8"/>
  <c r="AI81" i="8"/>
  <c r="AH81" i="8"/>
  <c r="AG81" i="8"/>
  <c r="AE81" i="8"/>
  <c r="AD81" i="8"/>
  <c r="AC81" i="8"/>
  <c r="AB81" i="8"/>
  <c r="AA81" i="8"/>
  <c r="Z81" i="8"/>
  <c r="AL80" i="8"/>
  <c r="AK80" i="8"/>
  <c r="AJ80" i="8"/>
  <c r="AI80" i="8"/>
  <c r="AH80" i="8"/>
  <c r="AG80" i="8"/>
  <c r="AE80" i="8"/>
  <c r="AD80" i="8"/>
  <c r="AC80" i="8"/>
  <c r="AB80" i="8"/>
  <c r="AA80" i="8"/>
  <c r="Z80" i="8"/>
  <c r="AL79" i="8"/>
  <c r="AK79" i="8"/>
  <c r="AJ79" i="8"/>
  <c r="AI79" i="8"/>
  <c r="AH79" i="8"/>
  <c r="AG79" i="8"/>
  <c r="AE79" i="8"/>
  <c r="AD79" i="8"/>
  <c r="AC79" i="8"/>
  <c r="AB79" i="8"/>
  <c r="AA79" i="8"/>
  <c r="Z79" i="8"/>
  <c r="AL78" i="8"/>
  <c r="AK78" i="8"/>
  <c r="AJ78" i="8"/>
  <c r="AI78" i="8"/>
  <c r="AH78" i="8"/>
  <c r="AG78" i="8"/>
  <c r="AE78" i="8"/>
  <c r="AD78" i="8"/>
  <c r="AC78" i="8"/>
  <c r="AB78" i="8"/>
  <c r="AA78" i="8"/>
  <c r="Z78" i="8"/>
  <c r="AL77" i="8"/>
  <c r="AK77" i="8"/>
  <c r="AJ77" i="8"/>
  <c r="AI77" i="8"/>
  <c r="AH77" i="8"/>
  <c r="AG77" i="8"/>
  <c r="AE77" i="8"/>
  <c r="AD77" i="8"/>
  <c r="AC77" i="8"/>
  <c r="AB77" i="8"/>
  <c r="AA77" i="8"/>
  <c r="Z77" i="8"/>
  <c r="AL76" i="8"/>
  <c r="AK76" i="8"/>
  <c r="AJ76" i="8"/>
  <c r="AI76" i="8"/>
  <c r="AH76" i="8"/>
  <c r="AG76" i="8"/>
  <c r="AE76" i="8"/>
  <c r="AD76" i="8"/>
  <c r="AC76" i="8"/>
  <c r="AB76" i="8"/>
  <c r="AA76" i="8"/>
  <c r="Z76" i="8"/>
  <c r="AL75" i="8"/>
  <c r="AK75" i="8"/>
  <c r="AJ75" i="8"/>
  <c r="AI75" i="8"/>
  <c r="AH75" i="8"/>
  <c r="AG75" i="8"/>
  <c r="AE75" i="8"/>
  <c r="AD75" i="8"/>
  <c r="AC75" i="8"/>
  <c r="AB75" i="8"/>
  <c r="AA75" i="8"/>
  <c r="Z75" i="8"/>
  <c r="Y72" i="8"/>
  <c r="P72" i="8"/>
  <c r="AE72" i="8" s="1"/>
  <c r="Y71" i="8"/>
  <c r="P71" i="8"/>
  <c r="AE71" i="8" s="1"/>
  <c r="Y68" i="8"/>
  <c r="P68" i="8"/>
  <c r="AE68" i="8" s="1"/>
  <c r="Y67" i="8"/>
  <c r="P67" i="8"/>
  <c r="AD67" i="8" s="1"/>
  <c r="Y66" i="8"/>
  <c r="P66" i="8"/>
  <c r="AE66" i="8" s="1"/>
  <c r="Y65" i="8"/>
  <c r="P65" i="8"/>
  <c r="AE65" i="8" s="1"/>
  <c r="Y64" i="8"/>
  <c r="P64" i="8"/>
  <c r="AA64" i="8" s="1"/>
  <c r="Y63" i="8"/>
  <c r="P63" i="8"/>
  <c r="Z63" i="8" s="1"/>
  <c r="Y62" i="8"/>
  <c r="P62" i="8"/>
  <c r="AE62" i="8" s="1"/>
  <c r="Y61" i="8"/>
  <c r="P61" i="8"/>
  <c r="AE61" i="8" s="1"/>
  <c r="Y60" i="8"/>
  <c r="P60" i="8"/>
  <c r="AE60" i="8" s="1"/>
  <c r="Y59" i="8"/>
  <c r="P59" i="8"/>
  <c r="AD59" i="8" s="1"/>
  <c r="Y58" i="8"/>
  <c r="P58" i="8"/>
  <c r="Y57" i="8"/>
  <c r="P57" i="8"/>
  <c r="AD57" i="8" s="1"/>
  <c r="Y56" i="8"/>
  <c r="P56" i="8"/>
  <c r="AA56" i="8" s="1"/>
  <c r="Y55" i="8"/>
  <c r="P55" i="8"/>
  <c r="Z55" i="8" s="1"/>
  <c r="Y54" i="8"/>
  <c r="P54" i="8"/>
  <c r="AE54" i="8" s="1"/>
  <c r="Y53" i="8"/>
  <c r="P53" i="8"/>
  <c r="AE53" i="8" s="1"/>
  <c r="Y52" i="8"/>
  <c r="P52" i="8"/>
  <c r="AE52" i="8" s="1"/>
  <c r="Y51" i="8"/>
  <c r="P51" i="8"/>
  <c r="AD51" i="8" s="1"/>
  <c r="Y50" i="8"/>
  <c r="P50" i="8"/>
  <c r="AE50" i="8" s="1"/>
  <c r="Y49" i="8"/>
  <c r="P49" i="8"/>
  <c r="AD49" i="8" s="1"/>
  <c r="Y48" i="8"/>
  <c r="P48" i="8"/>
  <c r="AA48" i="8" s="1"/>
  <c r="Y47" i="8"/>
  <c r="P47" i="8"/>
  <c r="Z47" i="8" s="1"/>
  <c r="Y46" i="8"/>
  <c r="P46" i="8"/>
  <c r="AE46" i="8" s="1"/>
  <c r="Y45" i="8"/>
  <c r="P45" i="8"/>
  <c r="AE45" i="8" s="1"/>
  <c r="Y44" i="8"/>
  <c r="P44" i="8"/>
  <c r="AE44" i="8" s="1"/>
  <c r="Y43" i="8"/>
  <c r="P43" i="8"/>
  <c r="AD43" i="8" s="1"/>
  <c r="Y41" i="8"/>
  <c r="P41" i="8"/>
  <c r="AE41" i="8" s="1"/>
  <c r="Y40" i="8"/>
  <c r="P40" i="8"/>
  <c r="Y39" i="8"/>
  <c r="P39" i="8"/>
  <c r="AA39" i="8" s="1"/>
  <c r="Y38" i="8"/>
  <c r="P38" i="8"/>
  <c r="Z38" i="8" s="1"/>
  <c r="Y37" i="8"/>
  <c r="P37" i="8"/>
  <c r="AE37" i="8" s="1"/>
  <c r="Y36" i="8"/>
  <c r="P36" i="8"/>
  <c r="AE36" i="8" s="1"/>
  <c r="Y35" i="8"/>
  <c r="P35" i="8"/>
  <c r="AE35" i="8" s="1"/>
  <c r="Y34" i="8"/>
  <c r="P34" i="8"/>
  <c r="AD34" i="8" s="1"/>
  <c r="Y33" i="8"/>
  <c r="P33" i="8"/>
  <c r="Y32" i="8"/>
  <c r="P32" i="8"/>
  <c r="Y31" i="8"/>
  <c r="P31" i="8"/>
  <c r="AA31" i="8" s="1"/>
  <c r="Y30" i="8"/>
  <c r="P30" i="8"/>
  <c r="Z30" i="8" s="1"/>
  <c r="Y29" i="8"/>
  <c r="P29" i="8"/>
  <c r="AE29" i="8" s="1"/>
  <c r="Y28" i="8"/>
  <c r="P28" i="8"/>
  <c r="AD28" i="8" s="1"/>
  <c r="Y27" i="8"/>
  <c r="P27" i="8"/>
  <c r="AE27" i="8" s="1"/>
  <c r="Y26" i="8"/>
  <c r="P26" i="8"/>
  <c r="AD26" i="8" s="1"/>
  <c r="Y25" i="8"/>
  <c r="P25" i="8"/>
  <c r="AE25" i="8" s="1"/>
  <c r="Y24" i="8"/>
  <c r="P24" i="8"/>
  <c r="AE24" i="8" s="1"/>
  <c r="Y23" i="8"/>
  <c r="P23" i="8"/>
  <c r="AA23" i="8" s="1"/>
  <c r="Y22" i="8"/>
  <c r="P22" i="8"/>
  <c r="Z22" i="8" s="1"/>
  <c r="Y21" i="8"/>
  <c r="P21" i="8"/>
  <c r="AD21" i="8" s="1"/>
  <c r="Y20" i="8"/>
  <c r="P20" i="8"/>
  <c r="AC20" i="8" s="1"/>
  <c r="Y19" i="8"/>
  <c r="P19" i="8"/>
  <c r="AE19" i="8" s="1"/>
  <c r="Y18" i="8"/>
  <c r="P18" i="8"/>
  <c r="AE18" i="8" s="1"/>
  <c r="Y17" i="8"/>
  <c r="P17" i="8"/>
  <c r="AE17" i="8" s="1"/>
  <c r="AC16" i="8"/>
  <c r="AA16" i="8"/>
  <c r="Y16" i="8"/>
  <c r="P16" i="8"/>
  <c r="AB16" i="8" s="1"/>
  <c r="Y15" i="8"/>
  <c r="P15" i="8"/>
  <c r="AA15" i="8" s="1"/>
  <c r="Y14" i="8"/>
  <c r="AI14" i="8"/>
  <c r="P14" i="8"/>
  <c r="AC14" i="8" s="1"/>
  <c r="Y13" i="8"/>
  <c r="P13" i="8"/>
  <c r="AB13" i="8" s="1"/>
  <c r="Y12" i="8"/>
  <c r="P12" i="8"/>
  <c r="AA12" i="8" s="1"/>
  <c r="Y11" i="8"/>
  <c r="P11" i="8"/>
  <c r="Z11" i="8" s="1"/>
  <c r="Y10" i="8"/>
  <c r="P10" i="8"/>
  <c r="AE10" i="8" s="1"/>
  <c r="Y9" i="8"/>
  <c r="P9" i="8"/>
  <c r="AE9" i="8" s="1"/>
  <c r="Y8" i="8"/>
  <c r="P8" i="8"/>
  <c r="AE8" i="8" s="1"/>
  <c r="Y7" i="8"/>
  <c r="P7" i="8"/>
  <c r="AD7" i="8" s="1"/>
  <c r="Y6" i="8"/>
  <c r="P6" i="8"/>
  <c r="AC6" i="8" s="1"/>
  <c r="Y5" i="8"/>
  <c r="P5" i="8"/>
  <c r="AB5" i="8" s="1"/>
  <c r="Y4" i="8"/>
  <c r="P4" i="8"/>
  <c r="AA4" i="8" s="1"/>
  <c r="Y3" i="8"/>
  <c r="P3" i="8"/>
  <c r="AD3" i="8" s="1"/>
  <c r="O1" i="8"/>
  <c r="N1" i="8"/>
  <c r="M1" i="8"/>
  <c r="L1" i="8"/>
  <c r="K1" i="8"/>
  <c r="J1" i="8"/>
  <c r="I1" i="8"/>
  <c r="H1" i="8"/>
  <c r="G1" i="8"/>
  <c r="F1" i="8"/>
  <c r="C16" i="9"/>
  <c r="B14" i="9"/>
  <c r="F13" i="9"/>
  <c r="J12" i="9"/>
  <c r="F12" i="9"/>
  <c r="J11" i="9"/>
  <c r="F11" i="9"/>
  <c r="J10" i="9"/>
  <c r="F10" i="9"/>
  <c r="J9" i="9"/>
  <c r="F9" i="9"/>
  <c r="J8" i="9"/>
  <c r="F8" i="9"/>
  <c r="J7" i="9"/>
  <c r="F7" i="9"/>
  <c r="J6" i="9"/>
  <c r="F6" i="9"/>
  <c r="F5" i="9"/>
  <c r="J4" i="9"/>
  <c r="F4" i="9"/>
  <c r="F3" i="9"/>
  <c r="H2" i="9"/>
  <c r="F2" i="9"/>
  <c r="C2" i="9"/>
  <c r="C3" i="9" s="1"/>
  <c r="C4" i="9" s="1"/>
  <c r="C5" i="9" s="1"/>
  <c r="C6" i="9" s="1"/>
  <c r="C7" i="9" s="1"/>
  <c r="C8" i="9" s="1"/>
  <c r="C9" i="9" s="1"/>
  <c r="C10" i="9" s="1"/>
  <c r="C11" i="9" s="1"/>
  <c r="C12" i="9" s="1"/>
  <c r="C13" i="9" s="1"/>
  <c r="Z45" i="8" l="1"/>
  <c r="AE42" i="8"/>
  <c r="AB70" i="8"/>
  <c r="Z36" i="8"/>
  <c r="AB55" i="8"/>
  <c r="AD42" i="8"/>
  <c r="AD70" i="8"/>
  <c r="AC42" i="8"/>
  <c r="AA53" i="8"/>
  <c r="AB60" i="8"/>
  <c r="AC43" i="8"/>
  <c r="Z42" i="8"/>
  <c r="AC70" i="8"/>
  <c r="AG70" i="8"/>
  <c r="AJ4" i="8"/>
  <c r="AL42" i="8"/>
  <c r="AK37" i="8"/>
  <c r="AH39" i="8"/>
  <c r="AL8" i="8"/>
  <c r="AH62" i="8"/>
  <c r="AK70" i="8"/>
  <c r="AH70" i="8"/>
  <c r="AI70" i="8"/>
  <c r="AL69" i="8"/>
  <c r="AK42" i="8"/>
  <c r="AJ42" i="8"/>
  <c r="AI42" i="8"/>
  <c r="AH42" i="8"/>
  <c r="AH69" i="8"/>
  <c r="AL70" i="8"/>
  <c r="AK69" i="8"/>
  <c r="AJ69" i="8"/>
  <c r="AI69" i="8"/>
  <c r="AB51" i="8"/>
  <c r="AB42" i="8"/>
  <c r="AA70" i="8"/>
  <c r="Z70" i="8"/>
  <c r="AC69" i="8"/>
  <c r="AB69" i="8"/>
  <c r="AA69" i="8"/>
  <c r="AE69" i="8"/>
  <c r="Z18" i="8"/>
  <c r="AA60" i="8"/>
  <c r="AB62" i="8"/>
  <c r="Z69" i="8"/>
  <c r="AB12" i="8"/>
  <c r="AB34" i="8"/>
  <c r="AA72" i="8"/>
  <c r="AG26" i="8"/>
  <c r="AC12" i="8"/>
  <c r="AC56" i="8"/>
  <c r="AB47" i="8"/>
  <c r="AJ6" i="8"/>
  <c r="AH9" i="8"/>
  <c r="AI15" i="8"/>
  <c r="AC34" i="8"/>
  <c r="AA36" i="8"/>
  <c r="AG43" i="8"/>
  <c r="AL45" i="8"/>
  <c r="AC47" i="8"/>
  <c r="AI9" i="8"/>
  <c r="Z13" i="8"/>
  <c r="Z27" i="8"/>
  <c r="AD36" i="8"/>
  <c r="AB52" i="8"/>
  <c r="AK9" i="8"/>
  <c r="AH36" i="8"/>
  <c r="AI20" i="8"/>
  <c r="AC27" i="8"/>
  <c r="AA29" i="8"/>
  <c r="AK31" i="8"/>
  <c r="AC52" i="8"/>
  <c r="AE5" i="8"/>
  <c r="AB29" i="8"/>
  <c r="AC44" i="8"/>
  <c r="AI5" i="8"/>
  <c r="AC7" i="8"/>
  <c r="Z19" i="8"/>
  <c r="AA37" i="8"/>
  <c r="AB19" i="8"/>
  <c r="AD19" i="8"/>
  <c r="AI28" i="8"/>
  <c r="AJ32" i="8"/>
  <c r="AD8" i="8"/>
  <c r="AL5" i="8"/>
  <c r="AH8" i="8"/>
  <c r="AJ9" i="8"/>
  <c r="AC19" i="8"/>
  <c r="AK23" i="8"/>
  <c r="AG25" i="8"/>
  <c r="AH28" i="8"/>
  <c r="Z39" i="8"/>
  <c r="AK53" i="8"/>
  <c r="AA55" i="8"/>
  <c r="AD56" i="8"/>
  <c r="AK62" i="8"/>
  <c r="AK4" i="8"/>
  <c r="AA13" i="8"/>
  <c r="AD16" i="8"/>
  <c r="AL18" i="8"/>
  <c r="AI19" i="8"/>
  <c r="AD27" i="8"/>
  <c r="AJ28" i="8"/>
  <c r="AH35" i="8"/>
  <c r="AL36" i="8"/>
  <c r="AI39" i="8"/>
  <c r="AA45" i="8"/>
  <c r="AA46" i="8"/>
  <c r="AC51" i="8"/>
  <c r="AC55" i="8"/>
  <c r="Z71" i="8"/>
  <c r="AD13" i="8"/>
  <c r="AH27" i="8"/>
  <c r="AK28" i="8"/>
  <c r="AA38" i="8"/>
  <c r="AK39" i="8"/>
  <c r="AB44" i="8"/>
  <c r="AD45" i="8"/>
  <c r="Z48" i="8"/>
  <c r="Z53" i="8"/>
  <c r="AD55" i="8"/>
  <c r="AJ65" i="8"/>
  <c r="AC67" i="8"/>
  <c r="AB3" i="8"/>
  <c r="Z8" i="8"/>
  <c r="AI13" i="8"/>
  <c r="Z24" i="8"/>
  <c r="AL27" i="8"/>
  <c r="AL28" i="8"/>
  <c r="AL38" i="8"/>
  <c r="AH45" i="8"/>
  <c r="AI48" i="8"/>
  <c r="AB54" i="8"/>
  <c r="AE57" i="8"/>
  <c r="AH63" i="8"/>
  <c r="AK3" i="8"/>
  <c r="AB8" i="8"/>
  <c r="AD9" i="8"/>
  <c r="AD12" i="8"/>
  <c r="AJ13" i="8"/>
  <c r="AI32" i="8"/>
  <c r="AD44" i="8"/>
  <c r="AI45" i="8"/>
  <c r="AK48" i="8"/>
  <c r="AH53" i="8"/>
  <c r="AC8" i="8"/>
  <c r="AI53" i="8"/>
  <c r="AJ53" i="8"/>
  <c r="D1" i="8"/>
  <c r="AC11" i="8"/>
  <c r="AC15" i="8"/>
  <c r="AD20" i="8"/>
  <c r="AC22" i="8"/>
  <c r="AD23" i="8"/>
  <c r="AC30" i="8"/>
  <c r="AB35" i="8"/>
  <c r="AH4" i="8"/>
  <c r="AD5" i="8"/>
  <c r="AE6" i="8"/>
  <c r="AI8" i="8"/>
  <c r="AJ10" i="8"/>
  <c r="AI12" i="8"/>
  <c r="AL14" i="8"/>
  <c r="AE15" i="8"/>
  <c r="AJ19" i="8"/>
  <c r="AH20" i="8"/>
  <c r="AH22" i="8"/>
  <c r="AI23" i="8"/>
  <c r="AJ24" i="8"/>
  <c r="AK25" i="8"/>
  <c r="AI27" i="8"/>
  <c r="AH30" i="8"/>
  <c r="AI31" i="8"/>
  <c r="AD35" i="8"/>
  <c r="AL39" i="8"/>
  <c r="AH44" i="8"/>
  <c r="AA47" i="8"/>
  <c r="AH52" i="8"/>
  <c r="AA54" i="8"/>
  <c r="Z56" i="8"/>
  <c r="Z60" i="8"/>
  <c r="AK61" i="8"/>
  <c r="AL63" i="8"/>
  <c r="AL64" i="8"/>
  <c r="AL61" i="8"/>
  <c r="AL12" i="8"/>
  <c r="AK15" i="8"/>
  <c r="AC18" i="8"/>
  <c r="AJ20" i="8"/>
  <c r="AL23" i="8"/>
  <c r="AL31" i="8"/>
  <c r="AI35" i="8"/>
  <c r="AB38" i="8"/>
  <c r="AL44" i="8"/>
  <c r="AB46" i="8"/>
  <c r="AC48" i="8"/>
  <c r="AL52" i="8"/>
  <c r="AJ54" i="8"/>
  <c r="AB72" i="8"/>
  <c r="AL4" i="8"/>
  <c r="AJ5" i="8"/>
  <c r="AA8" i="8"/>
  <c r="AL9" i="8"/>
  <c r="Z12" i="8"/>
  <c r="AL13" i="8"/>
  <c r="AA19" i="8"/>
  <c r="AK20" i="8"/>
  <c r="AA27" i="8"/>
  <c r="AL35" i="8"/>
  <c r="AI36" i="8"/>
  <c r="AB37" i="8"/>
  <c r="AC38" i="8"/>
  <c r="AC39" i="8"/>
  <c r="Z44" i="8"/>
  <c r="AJ45" i="8"/>
  <c r="AJ46" i="8"/>
  <c r="AD47" i="8"/>
  <c r="AD48" i="8"/>
  <c r="Z52" i="8"/>
  <c r="AK54" i="8"/>
  <c r="AK55" i="8"/>
  <c r="AH56" i="8"/>
  <c r="AI57" i="8"/>
  <c r="AB59" i="8"/>
  <c r="AC60" i="8"/>
  <c r="Z61" i="8"/>
  <c r="Z68" i="8"/>
  <c r="AA71" i="8"/>
  <c r="AJ72" i="8"/>
  <c r="Z4" i="8"/>
  <c r="AA11" i="8"/>
  <c r="Z15" i="8"/>
  <c r="AD17" i="8"/>
  <c r="AG18" i="8"/>
  <c r="AA20" i="8"/>
  <c r="AL20" i="8"/>
  <c r="AA22" i="8"/>
  <c r="Z23" i="8"/>
  <c r="AA25" i="8"/>
  <c r="AB26" i="8"/>
  <c r="AB27" i="8"/>
  <c r="AA30" i="8"/>
  <c r="Z31" i="8"/>
  <c r="Z35" i="8"/>
  <c r="AJ36" i="8"/>
  <c r="AJ37" i="8"/>
  <c r="AD38" i="8"/>
  <c r="AD39" i="8"/>
  <c r="AI40" i="8"/>
  <c r="AA44" i="8"/>
  <c r="AK45" i="8"/>
  <c r="AK46" i="8"/>
  <c r="AK47" i="8"/>
  <c r="AH48" i="8"/>
  <c r="AI49" i="8"/>
  <c r="AA52" i="8"/>
  <c r="AL53" i="8"/>
  <c r="AL55" i="8"/>
  <c r="AI56" i="8"/>
  <c r="AJ57" i="8"/>
  <c r="AC59" i="8"/>
  <c r="AD60" i="8"/>
  <c r="AA61" i="8"/>
  <c r="AB63" i="8"/>
  <c r="Z64" i="8"/>
  <c r="AD65" i="8"/>
  <c r="AD68" i="8"/>
  <c r="AI71" i="8"/>
  <c r="AK72" i="8"/>
  <c r="AI52" i="8"/>
  <c r="AA3" i="8"/>
  <c r="AB4" i="8"/>
  <c r="AB7" i="8"/>
  <c r="Z9" i="8"/>
  <c r="AB11" i="8"/>
  <c r="AB15" i="8"/>
  <c r="AK18" i="8"/>
  <c r="AB20" i="8"/>
  <c r="AB22" i="8"/>
  <c r="AC23" i="8"/>
  <c r="AC26" i="8"/>
  <c r="AB30" i="8"/>
  <c r="AC31" i="8"/>
  <c r="AA35" i="8"/>
  <c r="AK36" i="8"/>
  <c r="AK38" i="8"/>
  <c r="AJ40" i="8"/>
  <c r="AB43" i="8"/>
  <c r="AL47" i="8"/>
  <c r="AJ49" i="8"/>
  <c r="AK56" i="8"/>
  <c r="AH60" i="8"/>
  <c r="AH61" i="8"/>
  <c r="AA62" i="8"/>
  <c r="AC63" i="8"/>
  <c r="AC64" i="8"/>
  <c r="AH68" i="8"/>
  <c r="AJ71" i="8"/>
  <c r="AI44" i="8"/>
  <c r="AC4" i="8"/>
  <c r="AD31" i="8"/>
  <c r="AL56" i="8"/>
  <c r="AI60" i="8"/>
  <c r="AI61" i="8"/>
  <c r="AD64" i="8"/>
  <c r="AI68" i="8"/>
  <c r="AK12" i="8"/>
  <c r="AC3" i="8"/>
  <c r="AD4" i="8"/>
  <c r="Z5" i="8"/>
  <c r="AA10" i="8"/>
  <c r="AK11" i="8"/>
  <c r="AH12" i="8"/>
  <c r="AK14" i="8"/>
  <c r="AD15" i="8"/>
  <c r="AE20" i="8"/>
  <c r="AD22" i="8"/>
  <c r="AH23" i="8"/>
  <c r="AI24" i="8"/>
  <c r="AD30" i="8"/>
  <c r="AH31" i="8"/>
  <c r="AC35" i="8"/>
  <c r="AL48" i="8"/>
  <c r="AD52" i="8"/>
  <c r="AL60" i="8"/>
  <c r="AJ61" i="8"/>
  <c r="AK63" i="8"/>
  <c r="AI64" i="8"/>
  <c r="AL17" i="8"/>
  <c r="AI17" i="8"/>
  <c r="AJ3" i="8"/>
  <c r="AC5" i="8"/>
  <c r="AD6" i="8"/>
  <c r="AE7" i="8"/>
  <c r="AG8" i="8"/>
  <c r="Z10" i="8"/>
  <c r="AI10" i="8"/>
  <c r="AJ11" i="8"/>
  <c r="AC13" i="8"/>
  <c r="AD14" i="8"/>
  <c r="AH15" i="8"/>
  <c r="AC17" i="8"/>
  <c r="Z17" i="8"/>
  <c r="AH17" i="8"/>
  <c r="AH19" i="8"/>
  <c r="AE21" i="8"/>
  <c r="AC28" i="8"/>
  <c r="AB28" i="8"/>
  <c r="AB40" i="8"/>
  <c r="AA40" i="8"/>
  <c r="Z40" i="8"/>
  <c r="AC40" i="8"/>
  <c r="AL41" i="8"/>
  <c r="AK41" i="8"/>
  <c r="AJ41" i="8"/>
  <c r="AI41" i="8"/>
  <c r="AH41" i="8"/>
  <c r="AL51" i="8"/>
  <c r="AK51" i="8"/>
  <c r="AJ51" i="8"/>
  <c r="AI51" i="8"/>
  <c r="AL67" i="8"/>
  <c r="AK67" i="8"/>
  <c r="AJ67" i="8"/>
  <c r="AI67" i="8"/>
  <c r="AG7" i="8"/>
  <c r="AL3" i="8"/>
  <c r="AH7" i="8"/>
  <c r="AA9" i="8"/>
  <c r="AB10" i="8"/>
  <c r="AK10" i="8"/>
  <c r="AL11" i="8"/>
  <c r="AE13" i="8"/>
  <c r="AG14" i="8"/>
  <c r="AK17" i="8"/>
  <c r="AH21" i="8"/>
  <c r="AI21" i="8"/>
  <c r="AJ21" i="8"/>
  <c r="AB24" i="8"/>
  <c r="AC24" i="8"/>
  <c r="AH26" i="8"/>
  <c r="AG29" i="8"/>
  <c r="AB32" i="8"/>
  <c r="AA32" i="8"/>
  <c r="AC32" i="8"/>
  <c r="AC33" i="8"/>
  <c r="AB33" i="8"/>
  <c r="Z33" i="8"/>
  <c r="AD33" i="8"/>
  <c r="AL34" i="8"/>
  <c r="AK34" i="8"/>
  <c r="AJ34" i="8"/>
  <c r="AI34" i="8"/>
  <c r="AC50" i="8"/>
  <c r="AB50" i="8"/>
  <c r="AA50" i="8"/>
  <c r="Z50" i="8"/>
  <c r="AD50" i="8"/>
  <c r="AL59" i="8"/>
  <c r="AK59" i="8"/>
  <c r="AJ59" i="8"/>
  <c r="AI59" i="8"/>
  <c r="AC66" i="8"/>
  <c r="AB66" i="8"/>
  <c r="AA66" i="8"/>
  <c r="Z66" i="8"/>
  <c r="AD66" i="8"/>
  <c r="AG6" i="8"/>
  <c r="AE4" i="8"/>
  <c r="AG5" i="8"/>
  <c r="AH6" i="8"/>
  <c r="Z7" i="8"/>
  <c r="AI7" i="8"/>
  <c r="AJ8" i="8"/>
  <c r="AB9" i="8"/>
  <c r="AC10" i="8"/>
  <c r="AL10" i="8"/>
  <c r="AD11" i="8"/>
  <c r="AE12" i="8"/>
  <c r="AG13" i="8"/>
  <c r="AH14" i="8"/>
  <c r="AL15" i="8"/>
  <c r="AE16" i="8"/>
  <c r="AA17" i="8"/>
  <c r="AD18" i="8"/>
  <c r="AA18" i="8"/>
  <c r="AH18" i="8"/>
  <c r="AL19" i="8"/>
  <c r="AK21" i="8"/>
  <c r="AC25" i="8"/>
  <c r="Z25" i="8"/>
  <c r="AD25" i="8"/>
  <c r="AK26" i="8"/>
  <c r="Z28" i="8"/>
  <c r="AJ29" i="8"/>
  <c r="AL33" i="8"/>
  <c r="AK33" i="8"/>
  <c r="AI33" i="8"/>
  <c r="AH33" i="8"/>
  <c r="AD40" i="8"/>
  <c r="AG41" i="8"/>
  <c r="AB49" i="8"/>
  <c r="AA49" i="8"/>
  <c r="Z49" i="8"/>
  <c r="AC49" i="8"/>
  <c r="AL50" i="8"/>
  <c r="AK50" i="8"/>
  <c r="AJ50" i="8"/>
  <c r="AI50" i="8"/>
  <c r="AH50" i="8"/>
  <c r="AL66" i="8"/>
  <c r="AK66" i="8"/>
  <c r="AJ66" i="8"/>
  <c r="AI66" i="8"/>
  <c r="AH66" i="8"/>
  <c r="AG67" i="8"/>
  <c r="AJ17" i="8"/>
  <c r="AE3" i="8"/>
  <c r="AG4" i="8"/>
  <c r="AH5" i="8"/>
  <c r="Z6" i="8"/>
  <c r="AI6" i="8"/>
  <c r="AA7" i="8"/>
  <c r="AJ7" i="8"/>
  <c r="AC9" i="8"/>
  <c r="AD10" i="8"/>
  <c r="AE11" i="8"/>
  <c r="AG12" i="8"/>
  <c r="AH13" i="8"/>
  <c r="Z14" i="8"/>
  <c r="AJ14" i="8"/>
  <c r="AB17" i="8"/>
  <c r="AI18" i="8"/>
  <c r="Z21" i="8"/>
  <c r="AL21" i="8"/>
  <c r="AL25" i="8"/>
  <c r="AI25" i="8"/>
  <c r="AH25" i="8"/>
  <c r="AA28" i="8"/>
  <c r="AD29" i="8"/>
  <c r="AC29" i="8"/>
  <c r="Z29" i="8"/>
  <c r="AE40" i="8"/>
  <c r="AG51" i="8"/>
  <c r="AC58" i="8"/>
  <c r="AB58" i="8"/>
  <c r="AA58" i="8"/>
  <c r="Z58" i="8"/>
  <c r="AD58" i="8"/>
  <c r="AB65" i="8"/>
  <c r="AA65" i="8"/>
  <c r="Z65" i="8"/>
  <c r="AC65" i="8"/>
  <c r="AH67" i="8"/>
  <c r="AG3" i="8"/>
  <c r="AA6" i="8"/>
  <c r="AK7" i="8"/>
  <c r="AG11" i="8"/>
  <c r="AA14" i="8"/>
  <c r="AK16" i="8"/>
  <c r="AH16" i="8"/>
  <c r="AI16" i="8"/>
  <c r="AA21" i="8"/>
  <c r="AJ26" i="8"/>
  <c r="AI26" i="8"/>
  <c r="AH29" i="8"/>
  <c r="AL29" i="8"/>
  <c r="AI29" i="8"/>
  <c r="Z32" i="8"/>
  <c r="AA33" i="8"/>
  <c r="AL43" i="8"/>
  <c r="AK43" i="8"/>
  <c r="AJ43" i="8"/>
  <c r="AI43" i="8"/>
  <c r="AH51" i="8"/>
  <c r="AB57" i="8"/>
  <c r="AA57" i="8"/>
  <c r="Z57" i="8"/>
  <c r="AC57" i="8"/>
  <c r="AL58" i="8"/>
  <c r="AK58" i="8"/>
  <c r="AJ58" i="8"/>
  <c r="AI58" i="8"/>
  <c r="AH58" i="8"/>
  <c r="AE14" i="8"/>
  <c r="AA5" i="8"/>
  <c r="AB6" i="8"/>
  <c r="AJ16" i="8"/>
  <c r="AB21" i="8"/>
  <c r="AI22" i="8"/>
  <c r="AJ22" i="8"/>
  <c r="AK22" i="8"/>
  <c r="AA24" i="8"/>
  <c r="AE28" i="8"/>
  <c r="AI30" i="8"/>
  <c r="AJ30" i="8"/>
  <c r="AK30" i="8"/>
  <c r="AD32" i="8"/>
  <c r="AE33" i="8"/>
  <c r="AG34" i="8"/>
  <c r="AG59" i="8"/>
  <c r="P1" i="8"/>
  <c r="AH3" i="8"/>
  <c r="AK6" i="8"/>
  <c r="AG10" i="8"/>
  <c r="AH11" i="8"/>
  <c r="AB14" i="8"/>
  <c r="Q1" i="8"/>
  <c r="Z3" i="8"/>
  <c r="AG15" i="8"/>
  <c r="Z16" i="8"/>
  <c r="AL16" i="8"/>
  <c r="AG17" i="8"/>
  <c r="AB18" i="8"/>
  <c r="AG19" i="8"/>
  <c r="Z20" i="8"/>
  <c r="AC21" i="8"/>
  <c r="AL22" i="8"/>
  <c r="AD24" i="8"/>
  <c r="AB25" i="8"/>
  <c r="AL30" i="8"/>
  <c r="AE32" i="8"/>
  <c r="AG33" i="8"/>
  <c r="AH34" i="8"/>
  <c r="AC41" i="8"/>
  <c r="AB41" i="8"/>
  <c r="AA41" i="8"/>
  <c r="Z41" i="8"/>
  <c r="AD41" i="8"/>
  <c r="AE49" i="8"/>
  <c r="AE58" i="8"/>
  <c r="AH59" i="8"/>
  <c r="AB23" i="8"/>
  <c r="AL24" i="8"/>
  <c r="AE26" i="8"/>
  <c r="AG27" i="8"/>
  <c r="AB31" i="8"/>
  <c r="AL32" i="8"/>
  <c r="AE34" i="8"/>
  <c r="AG35" i="8"/>
  <c r="Z37" i="8"/>
  <c r="AI37" i="8"/>
  <c r="AJ38" i="8"/>
  <c r="AB39" i="8"/>
  <c r="AL40" i="8"/>
  <c r="AE43" i="8"/>
  <c r="AG44" i="8"/>
  <c r="Z46" i="8"/>
  <c r="AI46" i="8"/>
  <c r="AJ47" i="8"/>
  <c r="AB48" i="8"/>
  <c r="AL49" i="8"/>
  <c r="AE51" i="8"/>
  <c r="AG52" i="8"/>
  <c r="Z54" i="8"/>
  <c r="AI54" i="8"/>
  <c r="AJ55" i="8"/>
  <c r="AB56" i="8"/>
  <c r="AL57" i="8"/>
  <c r="AE59" i="8"/>
  <c r="AG60" i="8"/>
  <c r="Z62" i="8"/>
  <c r="AI62" i="8"/>
  <c r="AA63" i="8"/>
  <c r="AJ63" i="8"/>
  <c r="AB64" i="8"/>
  <c r="AK64" i="8"/>
  <c r="AL65" i="8"/>
  <c r="AE67" i="8"/>
  <c r="AG68" i="8"/>
  <c r="AH71" i="8"/>
  <c r="Z72" i="8"/>
  <c r="AI72" i="8"/>
  <c r="AE23" i="8"/>
  <c r="AG24" i="8"/>
  <c r="Z26" i="8"/>
  <c r="AJ27" i="8"/>
  <c r="AE31" i="8"/>
  <c r="AG32" i="8"/>
  <c r="Z34" i="8"/>
  <c r="AJ35" i="8"/>
  <c r="AB36" i="8"/>
  <c r="AC37" i="8"/>
  <c r="AL37" i="8"/>
  <c r="AE39" i="8"/>
  <c r="AG40" i="8"/>
  <c r="Z43" i="8"/>
  <c r="AJ44" i="8"/>
  <c r="AB45" i="8"/>
  <c r="AC46" i="8"/>
  <c r="AL46" i="8"/>
  <c r="AE48" i="8"/>
  <c r="AG49" i="8"/>
  <c r="Z51" i="8"/>
  <c r="AJ52" i="8"/>
  <c r="AB53" i="8"/>
  <c r="AC54" i="8"/>
  <c r="AL54" i="8"/>
  <c r="AE56" i="8"/>
  <c r="AG57" i="8"/>
  <c r="Z59" i="8"/>
  <c r="AJ60" i="8"/>
  <c r="AB61" i="8"/>
  <c r="AC62" i="8"/>
  <c r="AL62" i="8"/>
  <c r="AD63" i="8"/>
  <c r="AE64" i="8"/>
  <c r="AG65" i="8"/>
  <c r="Z67" i="8"/>
  <c r="AA68" i="8"/>
  <c r="AJ68" i="8"/>
  <c r="AB71" i="8"/>
  <c r="AK71" i="8"/>
  <c r="AC72" i="8"/>
  <c r="AL72" i="8"/>
  <c r="AE22" i="8"/>
  <c r="AG23" i="8"/>
  <c r="AH24" i="8"/>
  <c r="AA26" i="8"/>
  <c r="AE30" i="8"/>
  <c r="AG31" i="8"/>
  <c r="AH32" i="8"/>
  <c r="AA34" i="8"/>
  <c r="AC36" i="8"/>
  <c r="AD37" i="8"/>
  <c r="AE38" i="8"/>
  <c r="AG39" i="8"/>
  <c r="AH40" i="8"/>
  <c r="AA43" i="8"/>
  <c r="AC45" i="8"/>
  <c r="AD46" i="8"/>
  <c r="AE47" i="8"/>
  <c r="AG48" i="8"/>
  <c r="AH49" i="8"/>
  <c r="AA51" i="8"/>
  <c r="AC53" i="8"/>
  <c r="AD54" i="8"/>
  <c r="AE55" i="8"/>
  <c r="AG56" i="8"/>
  <c r="AH57" i="8"/>
  <c r="AA59" i="8"/>
  <c r="AC61" i="8"/>
  <c r="AD62" i="8"/>
  <c r="AE63" i="8"/>
  <c r="AG64" i="8"/>
  <c r="AH65" i="8"/>
  <c r="AA67" i="8"/>
  <c r="AB68" i="8"/>
  <c r="AK68" i="8"/>
  <c r="AC71" i="8"/>
  <c r="AL71" i="8"/>
  <c r="AD72" i="8"/>
  <c r="AG38" i="8"/>
  <c r="AG47" i="8"/>
  <c r="AD53" i="8"/>
  <c r="AG55" i="8"/>
  <c r="AD61" i="8"/>
  <c r="AG63" i="8"/>
  <c r="AH64" i="8"/>
  <c r="AI65" i="8"/>
  <c r="AB67" i="8"/>
  <c r="AC68" i="8"/>
  <c r="AD71" i="8"/>
  <c r="AG37" i="8"/>
  <c r="AH38" i="8"/>
  <c r="AG46" i="8"/>
  <c r="AH47" i="8"/>
  <c r="AG54" i="8"/>
  <c r="AH55" i="8"/>
  <c r="AG62" i="8"/>
  <c r="AG72" i="8"/>
  <c r="H3" i="9"/>
  <c r="H4" i="9" s="1"/>
  <c r="H5" i="9" s="1"/>
  <c r="H6" i="9" s="1"/>
  <c r="H7" i="9" s="1"/>
  <c r="H8" i="9" s="1"/>
  <c r="H9" i="9" s="1"/>
  <c r="H10" i="9" s="1"/>
  <c r="H11" i="9" s="1"/>
  <c r="H12" i="9" s="1"/>
  <c r="H13" i="9" s="1"/>
  <c r="J13" i="9"/>
  <c r="J2" i="9"/>
  <c r="G14" i="9"/>
  <c r="B15" i="9" s="1"/>
  <c r="B16" i="9" s="1"/>
  <c r="J3" i="9"/>
  <c r="J5" i="9"/>
  <c r="AI1" i="8" l="1"/>
  <c r="AA1" i="8"/>
  <c r="AC1" i="8"/>
  <c r="AK1" i="8"/>
  <c r="AD1" i="8"/>
  <c r="AB1" i="8"/>
  <c r="AH1" i="8"/>
  <c r="AG1" i="8"/>
  <c r="AL1" i="8"/>
  <c r="Z1" i="8"/>
  <c r="AE1" i="8"/>
  <c r="AJ1" i="8"/>
  <c r="E27" i="14" l="1"/>
  <c r="F27" i="14"/>
  <c r="G27" i="14"/>
  <c r="H27" i="14"/>
  <c r="I27" i="14"/>
  <c r="J27" i="14"/>
  <c r="K27" i="14"/>
  <c r="L27" i="14"/>
  <c r="O27" i="14" s="1"/>
  <c r="M27" i="14"/>
  <c r="N27" i="14"/>
  <c r="D27" i="14"/>
  <c r="E26" i="14"/>
  <c r="F26" i="14"/>
  <c r="G26" i="14"/>
  <c r="H26" i="14"/>
  <c r="I26" i="14"/>
  <c r="O26" i="14" s="1"/>
  <c r="J26" i="14"/>
  <c r="K26" i="14"/>
  <c r="L26" i="14"/>
  <c r="M26" i="14"/>
  <c r="N26" i="14"/>
  <c r="D26" i="14"/>
  <c r="C26" i="14"/>
  <c r="C35" i="14" s="1"/>
  <c r="D19" i="14"/>
  <c r="O19" i="14" s="1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236" i="10"/>
  <c r="O237" i="10"/>
  <c r="O238" i="10"/>
  <c r="O239" i="10"/>
  <c r="O240" i="10"/>
  <c r="O241" i="10"/>
  <c r="O242" i="10"/>
  <c r="O243" i="10"/>
  <c r="O244" i="10"/>
  <c r="O245" i="10"/>
  <c r="O246" i="10"/>
  <c r="O247" i="10"/>
  <c r="O248" i="10"/>
  <c r="O249" i="10"/>
  <c r="O250" i="10"/>
  <c r="O251" i="10"/>
  <c r="O252" i="10"/>
  <c r="O253" i="10"/>
  <c r="O254" i="10"/>
  <c r="O255" i="10"/>
  <c r="O256" i="10"/>
  <c r="O257" i="10"/>
  <c r="O258" i="10"/>
  <c r="O259" i="10"/>
  <c r="O260" i="10"/>
  <c r="O261" i="10"/>
  <c r="O262" i="10"/>
  <c r="O263" i="10"/>
  <c r="O264" i="10"/>
  <c r="O265" i="10"/>
  <c r="O266" i="10"/>
  <c r="O267" i="10"/>
  <c r="O268" i="10"/>
  <c r="O269" i="10"/>
  <c r="O270" i="10"/>
  <c r="O271" i="10"/>
  <c r="O272" i="10"/>
  <c r="O273" i="10"/>
  <c r="O274" i="10"/>
  <c r="O275" i="10"/>
  <c r="O276" i="10"/>
  <c r="O277" i="10"/>
  <c r="O278" i="10"/>
  <c r="O279" i="10"/>
  <c r="O280" i="10"/>
  <c r="O281" i="10"/>
  <c r="O282" i="10"/>
  <c r="O283" i="10"/>
  <c r="O284" i="10"/>
  <c r="O285" i="10"/>
  <c r="O286" i="10"/>
  <c r="O287" i="10"/>
  <c r="O288" i="10"/>
  <c r="O289" i="10"/>
  <c r="O290" i="10"/>
  <c r="O291" i="10"/>
  <c r="O292" i="10"/>
  <c r="O293" i="10"/>
  <c r="O294" i="10"/>
  <c r="O295" i="10"/>
  <c r="O296" i="10"/>
  <c r="O297" i="10"/>
  <c r="O298" i="10"/>
  <c r="O299" i="10"/>
  <c r="O300" i="10"/>
  <c r="O301" i="10"/>
  <c r="O302" i="10"/>
  <c r="O303" i="10"/>
  <c r="O304" i="10"/>
  <c r="O305" i="10"/>
  <c r="O306" i="10"/>
  <c r="O307" i="10"/>
  <c r="O308" i="10"/>
  <c r="O309" i="10"/>
  <c r="O310" i="10"/>
  <c r="O311" i="10"/>
  <c r="O312" i="10"/>
  <c r="O313" i="10"/>
  <c r="O314" i="10"/>
  <c r="O315" i="10"/>
  <c r="O316" i="10"/>
  <c r="O317" i="10"/>
  <c r="O318" i="10"/>
  <c r="O319" i="10"/>
  <c r="O320" i="10"/>
  <c r="O321" i="10"/>
  <c r="O322" i="10"/>
  <c r="O323" i="10"/>
  <c r="O324" i="10"/>
  <c r="O325" i="10"/>
  <c r="O326" i="10"/>
  <c r="O327" i="10"/>
  <c r="O328" i="10"/>
  <c r="O329" i="10"/>
  <c r="O330" i="10"/>
  <c r="O331" i="10"/>
  <c r="O332" i="10"/>
  <c r="O333" i="10"/>
  <c r="O334" i="10"/>
  <c r="O335" i="10"/>
  <c r="O336" i="10"/>
  <c r="O337" i="10"/>
  <c r="O338" i="10"/>
  <c r="O339" i="10"/>
  <c r="O340" i="10"/>
  <c r="O341" i="10"/>
  <c r="O342" i="10"/>
  <c r="O343" i="10"/>
  <c r="O344" i="10"/>
  <c r="O345" i="10"/>
  <c r="O346" i="10"/>
  <c r="O347" i="10"/>
  <c r="O348" i="10"/>
  <c r="O349" i="10"/>
  <c r="O350" i="10"/>
  <c r="O351" i="10"/>
  <c r="O352" i="10"/>
  <c r="O353" i="10"/>
  <c r="O354" i="10"/>
  <c r="O355" i="10"/>
  <c r="O356" i="10"/>
  <c r="O357" i="10"/>
  <c r="O358" i="10"/>
  <c r="O359" i="10"/>
  <c r="O360" i="10"/>
  <c r="O361" i="10"/>
  <c r="O362" i="10"/>
  <c r="O363" i="10"/>
  <c r="O364" i="10"/>
  <c r="O365" i="10"/>
  <c r="O366" i="10"/>
  <c r="O367" i="10"/>
  <c r="O368" i="10"/>
  <c r="O369" i="10"/>
  <c r="O370" i="10"/>
  <c r="O371" i="10"/>
  <c r="O372" i="10"/>
  <c r="O373" i="10"/>
  <c r="O374" i="10"/>
  <c r="O375" i="10"/>
  <c r="O376" i="10"/>
  <c r="O377" i="10"/>
  <c r="O378" i="10"/>
  <c r="O379" i="10"/>
  <c r="O380" i="10"/>
  <c r="O381" i="10"/>
  <c r="O382" i="10"/>
  <c r="O383" i="10"/>
  <c r="O384" i="10"/>
  <c r="O385" i="10"/>
  <c r="O386" i="10"/>
  <c r="O387" i="10"/>
  <c r="O388" i="10"/>
  <c r="O389" i="10"/>
  <c r="O390" i="10"/>
  <c r="O391" i="10"/>
  <c r="O392" i="10"/>
  <c r="O393" i="10"/>
  <c r="O394" i="10"/>
  <c r="O395" i="10"/>
  <c r="O396" i="10"/>
  <c r="O397" i="10"/>
  <c r="O398" i="10"/>
  <c r="O399" i="10"/>
  <c r="O400" i="10"/>
  <c r="O401" i="10"/>
  <c r="O402" i="10"/>
  <c r="O403" i="10"/>
  <c r="O404" i="10"/>
  <c r="O405" i="10"/>
  <c r="O406" i="10"/>
  <c r="O407" i="10"/>
  <c r="O408" i="10"/>
  <c r="O409" i="10"/>
  <c r="O410" i="10"/>
  <c r="O411" i="10"/>
  <c r="O412" i="10"/>
  <c r="O413" i="10"/>
  <c r="O414" i="10"/>
  <c r="O415" i="10"/>
  <c r="O416" i="10"/>
  <c r="O417" i="10"/>
  <c r="O418" i="10"/>
  <c r="O419" i="10"/>
  <c r="O420" i="10"/>
  <c r="O421" i="10"/>
  <c r="O422" i="10"/>
  <c r="O423" i="10"/>
  <c r="O424" i="10"/>
  <c r="O425" i="10"/>
  <c r="O426" i="10"/>
  <c r="O427" i="10"/>
  <c r="O428" i="10"/>
  <c r="O429" i="10"/>
  <c r="O430" i="10"/>
  <c r="O431" i="10"/>
  <c r="O432" i="10"/>
  <c r="O433" i="10"/>
  <c r="O434" i="10"/>
  <c r="O435" i="10"/>
  <c r="O436" i="10"/>
  <c r="O437" i="10"/>
  <c r="O438" i="10"/>
  <c r="O439" i="10"/>
  <c r="O440" i="10"/>
  <c r="O441" i="10"/>
  <c r="O442" i="10"/>
  <c r="O443" i="10"/>
  <c r="O444" i="10"/>
  <c r="O445" i="10"/>
  <c r="O446" i="10"/>
  <c r="O447" i="10"/>
  <c r="O448" i="10"/>
  <c r="O449" i="10"/>
  <c r="O450" i="10"/>
  <c r="O451" i="10"/>
  <c r="O452" i="10"/>
  <c r="O453" i="10"/>
  <c r="O454" i="10"/>
  <c r="O455" i="10"/>
  <c r="O456" i="10"/>
  <c r="O457" i="10"/>
  <c r="O458" i="10"/>
  <c r="O459" i="10"/>
  <c r="O460" i="10"/>
  <c r="O461" i="10"/>
  <c r="O462" i="10"/>
  <c r="O463" i="10"/>
  <c r="O464" i="10"/>
  <c r="O465" i="10"/>
  <c r="O466" i="10"/>
  <c r="O467" i="10"/>
  <c r="O468" i="10"/>
  <c r="O469" i="10"/>
  <c r="O470" i="10"/>
  <c r="O471" i="10"/>
  <c r="O472" i="10"/>
  <c r="O473" i="10"/>
  <c r="O474" i="10"/>
  <c r="O475" i="10"/>
  <c r="O476" i="10"/>
  <c r="O477" i="10"/>
  <c r="O478" i="10"/>
  <c r="O479" i="10"/>
  <c r="O480" i="10"/>
  <c r="O481" i="10"/>
  <c r="O482" i="10"/>
  <c r="O483" i="10"/>
  <c r="O484" i="10"/>
  <c r="O485" i="10"/>
  <c r="O486" i="10"/>
  <c r="O487" i="10"/>
  <c r="O488" i="10"/>
  <c r="O489" i="10"/>
  <c r="O490" i="10"/>
  <c r="O491" i="10"/>
  <c r="O492" i="10"/>
  <c r="O493" i="10"/>
  <c r="O494" i="10"/>
  <c r="O495" i="10"/>
  <c r="O496" i="10"/>
  <c r="O497" i="10"/>
  <c r="O498" i="10"/>
  <c r="O499" i="10"/>
  <c r="O500" i="10"/>
  <c r="O501" i="10"/>
  <c r="O502" i="10"/>
  <c r="O503" i="10"/>
  <c r="O504" i="10"/>
  <c r="O505" i="10"/>
  <c r="O506" i="10"/>
  <c r="O507" i="10"/>
  <c r="O508" i="10"/>
  <c r="O509" i="10"/>
  <c r="O510" i="10"/>
  <c r="O511" i="10"/>
  <c r="O512" i="10"/>
  <c r="O513" i="10"/>
  <c r="O514" i="10"/>
  <c r="O515" i="10"/>
  <c r="O516" i="10"/>
  <c r="O517" i="10"/>
  <c r="O518" i="10"/>
  <c r="O519" i="10"/>
  <c r="O520" i="10"/>
  <c r="O521" i="10"/>
  <c r="O522" i="10"/>
  <c r="O523" i="10"/>
  <c r="O524" i="10"/>
  <c r="O525" i="10"/>
  <c r="O526" i="10"/>
  <c r="O527" i="10"/>
  <c r="O528" i="10"/>
  <c r="O529" i="10"/>
  <c r="O530" i="10"/>
  <c r="O531" i="10"/>
  <c r="O532" i="10"/>
  <c r="O533" i="10"/>
  <c r="O534" i="10"/>
  <c r="O535" i="10"/>
  <c r="O536" i="10"/>
  <c r="O537" i="10"/>
  <c r="O538" i="10"/>
  <c r="O539" i="10"/>
  <c r="O540" i="10"/>
  <c r="O541" i="10"/>
  <c r="O542" i="10"/>
  <c r="O543" i="10"/>
  <c r="O544" i="10"/>
  <c r="O545" i="10"/>
  <c r="O546" i="10"/>
  <c r="O547" i="10"/>
  <c r="O548" i="10"/>
  <c r="O549" i="10"/>
  <c r="O550" i="10"/>
  <c r="O551" i="10"/>
  <c r="O552" i="10"/>
  <c r="O553" i="10"/>
  <c r="O554" i="10"/>
  <c r="O555" i="10"/>
  <c r="O556" i="10"/>
  <c r="O557" i="10"/>
  <c r="O558" i="10"/>
  <c r="O559" i="10"/>
  <c r="O560" i="10"/>
  <c r="O561" i="10"/>
  <c r="O562" i="10"/>
  <c r="O563" i="10"/>
  <c r="O564" i="10"/>
  <c r="O565" i="10"/>
  <c r="O566" i="10"/>
  <c r="O567" i="10"/>
  <c r="O568" i="10"/>
  <c r="O569" i="10"/>
  <c r="O570" i="10"/>
  <c r="O571" i="10"/>
  <c r="O572" i="10"/>
  <c r="O573" i="10"/>
  <c r="O574" i="10"/>
  <c r="O575" i="10"/>
  <c r="O576" i="10"/>
  <c r="O577" i="10"/>
  <c r="O578" i="10"/>
  <c r="O579" i="10"/>
  <c r="O580" i="10"/>
  <c r="O581" i="10"/>
  <c r="O582" i="10"/>
  <c r="O583" i="10"/>
  <c r="O584" i="10"/>
  <c r="O585" i="10"/>
  <c r="O586" i="10"/>
  <c r="O587" i="10"/>
  <c r="O588" i="10"/>
  <c r="O589" i="10"/>
  <c r="O590" i="10"/>
  <c r="O591" i="10"/>
  <c r="O592" i="10"/>
  <c r="O593" i="10"/>
  <c r="O594" i="10"/>
  <c r="O595" i="10"/>
  <c r="O596" i="10"/>
  <c r="O597" i="10"/>
  <c r="O598" i="10"/>
  <c r="O599" i="10"/>
  <c r="O600" i="10"/>
  <c r="O601" i="10"/>
  <c r="O602" i="10"/>
  <c r="O603" i="10"/>
  <c r="O604" i="10"/>
  <c r="O605" i="10"/>
  <c r="O606" i="10"/>
  <c r="O607" i="10"/>
  <c r="O608" i="10"/>
  <c r="O609" i="10"/>
  <c r="O610" i="10"/>
  <c r="O611" i="10"/>
  <c r="O612" i="10"/>
  <c r="O613" i="10"/>
  <c r="O614" i="10"/>
  <c r="O615" i="10"/>
  <c r="O616" i="10"/>
  <c r="O617" i="10"/>
  <c r="O618" i="10"/>
  <c r="O619" i="10"/>
  <c r="O620" i="10"/>
  <c r="O621" i="10"/>
  <c r="O622" i="10"/>
  <c r="O623" i="10"/>
  <c r="O624" i="10"/>
  <c r="O625" i="10"/>
  <c r="O626" i="10"/>
  <c r="O627" i="10"/>
  <c r="O628" i="10"/>
  <c r="O629" i="10"/>
  <c r="O630" i="10"/>
  <c r="O631" i="10"/>
  <c r="O632" i="10"/>
  <c r="O633" i="10"/>
  <c r="O634" i="10"/>
  <c r="O635" i="10"/>
  <c r="O636" i="10"/>
  <c r="O637" i="10"/>
  <c r="O638" i="10"/>
  <c r="O639" i="10"/>
  <c r="O640" i="10"/>
  <c r="O641" i="10"/>
  <c r="O642" i="10"/>
  <c r="O643" i="10"/>
  <c r="O644" i="10"/>
  <c r="O645" i="10"/>
  <c r="O646" i="10"/>
  <c r="O647" i="10"/>
  <c r="O648" i="10"/>
  <c r="O649" i="10"/>
  <c r="O650" i="10"/>
  <c r="O651" i="10"/>
  <c r="O652" i="10"/>
  <c r="O653" i="10"/>
  <c r="O654" i="10"/>
  <c r="O655" i="10"/>
  <c r="O656" i="10"/>
  <c r="O657" i="10"/>
  <c r="O658" i="10"/>
  <c r="O659" i="10"/>
  <c r="O660" i="10"/>
  <c r="O661" i="10"/>
  <c r="O662" i="10"/>
  <c r="O663" i="10"/>
  <c r="O664" i="10"/>
  <c r="O665" i="10"/>
  <c r="O666" i="10"/>
  <c r="O667" i="10"/>
  <c r="O668" i="10"/>
  <c r="O669" i="10"/>
  <c r="O670" i="10"/>
  <c r="O671" i="10"/>
  <c r="O672" i="10"/>
  <c r="O673" i="10"/>
  <c r="O674" i="10"/>
  <c r="O675" i="10"/>
  <c r="O676" i="10"/>
  <c r="O677" i="10"/>
  <c r="O678" i="10"/>
  <c r="O679" i="10"/>
  <c r="O680" i="10"/>
  <c r="O681" i="10"/>
  <c r="O682" i="10"/>
  <c r="O683" i="10"/>
  <c r="O684" i="10"/>
  <c r="O685" i="10"/>
  <c r="O686" i="10"/>
  <c r="O687" i="10"/>
  <c r="O688" i="10"/>
  <c r="O689" i="10"/>
  <c r="O690" i="10"/>
  <c r="O691" i="10"/>
  <c r="O692" i="10"/>
  <c r="O693" i="10"/>
  <c r="O694" i="10"/>
  <c r="O695" i="10"/>
  <c r="O696" i="10"/>
  <c r="O697" i="10"/>
  <c r="O698" i="10"/>
  <c r="O699" i="10"/>
  <c r="O700" i="10"/>
  <c r="O701" i="10"/>
  <c r="O702" i="10"/>
  <c r="O703" i="10"/>
  <c r="O704" i="10"/>
  <c r="O705" i="10"/>
  <c r="O706" i="10"/>
  <c r="O707" i="10"/>
  <c r="O708" i="10"/>
  <c r="O709" i="10"/>
  <c r="O710" i="10"/>
  <c r="O711" i="10"/>
  <c r="O712" i="10"/>
  <c r="O713" i="10"/>
  <c r="O714" i="10"/>
  <c r="O715" i="10"/>
  <c r="O716" i="10"/>
  <c r="O717" i="10"/>
  <c r="O718" i="10"/>
  <c r="O719" i="10"/>
  <c r="O720" i="10"/>
  <c r="O721" i="10"/>
  <c r="O722" i="10"/>
  <c r="O723" i="10"/>
  <c r="O724" i="10"/>
  <c r="O725" i="10"/>
  <c r="O726" i="10"/>
  <c r="O727" i="10"/>
  <c r="O728" i="10"/>
  <c r="O729" i="10"/>
  <c r="O730" i="10"/>
  <c r="O731" i="10"/>
  <c r="O732" i="10"/>
  <c r="O733" i="10"/>
  <c r="O734" i="10"/>
  <c r="O735" i="10"/>
  <c r="O736" i="10"/>
  <c r="O737" i="10"/>
  <c r="O738" i="10"/>
  <c r="O739" i="10"/>
  <c r="O740" i="10"/>
  <c r="O741" i="10"/>
  <c r="O742" i="10"/>
  <c r="O743" i="10"/>
  <c r="O744" i="10"/>
  <c r="O745" i="10"/>
  <c r="O746" i="10"/>
  <c r="O747" i="10"/>
  <c r="O748" i="10"/>
  <c r="O749" i="10"/>
  <c r="O750" i="10"/>
  <c r="O751" i="10"/>
  <c r="O752" i="10"/>
  <c r="O753" i="10"/>
  <c r="O754" i="10"/>
  <c r="O755" i="10"/>
  <c r="O756" i="10"/>
  <c r="O757" i="10"/>
  <c r="O758" i="10"/>
  <c r="O759" i="10"/>
  <c r="O760" i="10"/>
  <c r="O761" i="10"/>
  <c r="O762" i="10"/>
  <c r="O763" i="10"/>
  <c r="O764" i="10"/>
  <c r="O765" i="10"/>
  <c r="O766" i="10"/>
  <c r="O767" i="10"/>
  <c r="O768" i="10"/>
  <c r="O769" i="10"/>
  <c r="O770" i="10"/>
  <c r="O771" i="10"/>
  <c r="O772" i="10"/>
  <c r="O773" i="10"/>
  <c r="O774" i="10"/>
  <c r="O775" i="10"/>
  <c r="O776" i="10"/>
  <c r="O777" i="10"/>
  <c r="O778" i="10"/>
  <c r="O779" i="10"/>
  <c r="O780" i="10"/>
  <c r="O781" i="10"/>
  <c r="O782" i="10"/>
  <c r="O783" i="10"/>
  <c r="O784" i="10"/>
  <c r="O785" i="10"/>
  <c r="O786" i="10"/>
  <c r="O787" i="10"/>
  <c r="O788" i="10"/>
  <c r="O789" i="10"/>
  <c r="O790" i="10"/>
  <c r="O791" i="10"/>
  <c r="O792" i="10"/>
  <c r="O793" i="10"/>
  <c r="O794" i="10"/>
  <c r="O795" i="10"/>
  <c r="O796" i="10"/>
  <c r="O2" i="10"/>
  <c r="I93" i="23"/>
  <c r="H93" i="23"/>
  <c r="G93" i="23"/>
  <c r="F93" i="23"/>
  <c r="E93" i="23"/>
  <c r="D93" i="23"/>
  <c r="C93" i="23"/>
  <c r="B93" i="23"/>
  <c r="J92" i="23"/>
  <c r="J91" i="23"/>
  <c r="J90" i="23"/>
  <c r="J89" i="23"/>
  <c r="J88" i="23"/>
  <c r="J87" i="23"/>
  <c r="J86" i="23"/>
  <c r="J85" i="23"/>
  <c r="J84" i="23"/>
  <c r="J83" i="23"/>
  <c r="O75" i="23"/>
  <c r="N75" i="23"/>
  <c r="M75" i="23"/>
  <c r="L75" i="23"/>
  <c r="L77" i="23" s="1"/>
  <c r="K75" i="23"/>
  <c r="J75" i="23"/>
  <c r="I75" i="23"/>
  <c r="H75" i="23"/>
  <c r="G75" i="23"/>
  <c r="F75" i="23"/>
  <c r="E75" i="23"/>
  <c r="D75" i="23"/>
  <c r="P73" i="23"/>
  <c r="P75" i="23" s="1"/>
  <c r="P72" i="23"/>
  <c r="W70" i="23"/>
  <c r="V70" i="23"/>
  <c r="U70" i="23"/>
  <c r="T70" i="23"/>
  <c r="X70" i="23" s="1"/>
  <c r="S70" i="23"/>
  <c r="R70" i="23"/>
  <c r="P69" i="23"/>
  <c r="P68" i="23"/>
  <c r="P67" i="23"/>
  <c r="P66" i="23"/>
  <c r="AE65" i="23"/>
  <c r="AD65" i="23"/>
  <c r="AB65" i="23"/>
  <c r="AA65" i="23"/>
  <c r="Z65" i="23"/>
  <c r="X65" i="23"/>
  <c r="P65" i="23"/>
  <c r="AE64" i="23"/>
  <c r="AD64" i="23"/>
  <c r="AB64" i="23"/>
  <c r="AA64" i="23"/>
  <c r="Z64" i="23"/>
  <c r="X64" i="23"/>
  <c r="P64" i="23"/>
  <c r="AC64" i="23" s="1"/>
  <c r="AE63" i="23"/>
  <c r="AD63" i="23"/>
  <c r="AB63" i="23"/>
  <c r="AA63" i="23"/>
  <c r="Z63" i="23"/>
  <c r="X63" i="23"/>
  <c r="P63" i="23"/>
  <c r="AC63" i="23" s="1"/>
  <c r="AE62" i="23"/>
  <c r="AD62" i="23"/>
  <c r="AB62" i="23"/>
  <c r="AA62" i="23"/>
  <c r="Z62" i="23"/>
  <c r="X62" i="23"/>
  <c r="P62" i="23"/>
  <c r="AC62" i="23" s="1"/>
  <c r="AE61" i="23"/>
  <c r="AD61" i="23"/>
  <c r="AB61" i="23"/>
  <c r="AA61" i="23"/>
  <c r="Z61" i="23"/>
  <c r="X61" i="23"/>
  <c r="P61" i="23"/>
  <c r="AC61" i="23" s="1"/>
  <c r="AE60" i="23"/>
  <c r="AD60" i="23"/>
  <c r="AB60" i="23"/>
  <c r="AA60" i="23"/>
  <c r="Z60" i="23"/>
  <c r="X60" i="23"/>
  <c r="P60" i="23"/>
  <c r="AC60" i="23" s="1"/>
  <c r="AE59" i="23"/>
  <c r="AD59" i="23"/>
  <c r="AB59" i="23"/>
  <c r="AA59" i="23"/>
  <c r="Z59" i="23"/>
  <c r="X59" i="23"/>
  <c r="P59" i="23"/>
  <c r="AC59" i="23" s="1"/>
  <c r="AE58" i="23"/>
  <c r="AD58" i="23"/>
  <c r="AB58" i="23"/>
  <c r="AA58" i="23"/>
  <c r="Z58" i="23"/>
  <c r="X58" i="23"/>
  <c r="P58" i="23"/>
  <c r="AC58" i="23" s="1"/>
  <c r="AE57" i="23"/>
  <c r="AD57" i="23"/>
  <c r="AB57" i="23"/>
  <c r="AA57" i="23"/>
  <c r="Z57" i="23"/>
  <c r="X57" i="23"/>
  <c r="P57" i="23"/>
  <c r="AC57" i="23" s="1"/>
  <c r="AE56" i="23"/>
  <c r="AD56" i="23"/>
  <c r="AB56" i="23"/>
  <c r="AA56" i="23"/>
  <c r="Z56" i="23"/>
  <c r="X56" i="23"/>
  <c r="P56" i="23"/>
  <c r="AC56" i="23" s="1"/>
  <c r="AE55" i="23"/>
  <c r="AD55" i="23"/>
  <c r="AB55" i="23"/>
  <c r="AA55" i="23"/>
  <c r="Z55" i="23"/>
  <c r="X55" i="23"/>
  <c r="P55" i="23"/>
  <c r="AC55" i="23" s="1"/>
  <c r="AE54" i="23"/>
  <c r="AD54" i="23"/>
  <c r="AB54" i="23"/>
  <c r="AA54" i="23"/>
  <c r="Z54" i="23"/>
  <c r="X54" i="23"/>
  <c r="P54" i="23"/>
  <c r="AC54" i="23" s="1"/>
  <c r="AE53" i="23"/>
  <c r="AD53" i="23"/>
  <c r="AB53" i="23"/>
  <c r="AA53" i="23"/>
  <c r="Z53" i="23"/>
  <c r="X53" i="23"/>
  <c r="P53" i="23"/>
  <c r="AC53" i="23" s="1"/>
  <c r="AE52" i="23"/>
  <c r="AD52" i="23"/>
  <c r="AB52" i="23"/>
  <c r="AA52" i="23"/>
  <c r="Z52" i="23"/>
  <c r="X52" i="23"/>
  <c r="P52" i="23"/>
  <c r="AC52" i="23" s="1"/>
  <c r="AE51" i="23"/>
  <c r="AD51" i="23"/>
  <c r="AB51" i="23"/>
  <c r="AA51" i="23"/>
  <c r="Z51" i="23"/>
  <c r="X51" i="23"/>
  <c r="P51" i="23"/>
  <c r="AC51" i="23" s="1"/>
  <c r="AE50" i="23"/>
  <c r="AD50" i="23"/>
  <c r="AB50" i="23"/>
  <c r="AA50" i="23"/>
  <c r="Z50" i="23"/>
  <c r="X50" i="23"/>
  <c r="P50" i="23"/>
  <c r="AC50" i="23" s="1"/>
  <c r="AD49" i="23"/>
  <c r="AA49" i="23"/>
  <c r="Z49" i="23"/>
  <c r="X49" i="23"/>
  <c r="P49" i="23"/>
  <c r="AB49" i="23" s="1"/>
  <c r="AD48" i="23"/>
  <c r="AA48" i="23"/>
  <c r="Z48" i="23"/>
  <c r="X48" i="23"/>
  <c r="P48" i="23"/>
  <c r="AB48" i="23" s="1"/>
  <c r="AD47" i="23"/>
  <c r="AA47" i="23"/>
  <c r="Z47" i="23"/>
  <c r="X47" i="23"/>
  <c r="P47" i="23"/>
  <c r="AB47" i="23" s="1"/>
  <c r="AD46" i="23"/>
  <c r="AA46" i="23"/>
  <c r="Z46" i="23"/>
  <c r="X46" i="23"/>
  <c r="P46" i="23"/>
  <c r="AB46" i="23" s="1"/>
  <c r="AD45" i="23"/>
  <c r="AA45" i="23"/>
  <c r="Z45" i="23"/>
  <c r="X45" i="23"/>
  <c r="P45" i="23"/>
  <c r="AB45" i="23" s="1"/>
  <c r="AD44" i="23"/>
  <c r="AA44" i="23"/>
  <c r="Z44" i="23"/>
  <c r="X44" i="23"/>
  <c r="P44" i="23"/>
  <c r="AB44" i="23" s="1"/>
  <c r="AD43" i="23"/>
  <c r="AA43" i="23"/>
  <c r="Z43" i="23"/>
  <c r="X43" i="23"/>
  <c r="P43" i="23"/>
  <c r="AB43" i="23" s="1"/>
  <c r="AD42" i="23"/>
  <c r="AA42" i="23"/>
  <c r="Z42" i="23"/>
  <c r="X42" i="23"/>
  <c r="P42" i="23"/>
  <c r="AB42" i="23" s="1"/>
  <c r="AD41" i="23"/>
  <c r="AA41" i="23"/>
  <c r="Z41" i="23"/>
  <c r="X41" i="23"/>
  <c r="P41" i="23"/>
  <c r="AB41" i="23" s="1"/>
  <c r="AD40" i="23"/>
  <c r="AA40" i="23"/>
  <c r="Z40" i="23"/>
  <c r="X40" i="23"/>
  <c r="P40" i="23"/>
  <c r="AB40" i="23" s="1"/>
  <c r="AD39" i="23"/>
  <c r="AA39" i="23"/>
  <c r="Z39" i="23"/>
  <c r="X39" i="23"/>
  <c r="P39" i="23"/>
  <c r="AB39" i="23" s="1"/>
  <c r="AD38" i="23"/>
  <c r="AA38" i="23"/>
  <c r="Z38" i="23"/>
  <c r="X38" i="23"/>
  <c r="P38" i="23"/>
  <c r="AB38" i="23" s="1"/>
  <c r="AD37" i="23"/>
  <c r="AA37" i="23"/>
  <c r="Z37" i="23"/>
  <c r="X37" i="23"/>
  <c r="P37" i="23"/>
  <c r="AB37" i="23" s="1"/>
  <c r="AD36" i="23"/>
  <c r="AA36" i="23"/>
  <c r="Z36" i="23"/>
  <c r="X36" i="23"/>
  <c r="P36" i="23"/>
  <c r="AB36" i="23" s="1"/>
  <c r="AD35" i="23"/>
  <c r="AA35" i="23"/>
  <c r="Z35" i="23"/>
  <c r="X35" i="23"/>
  <c r="P35" i="23"/>
  <c r="AB35" i="23" s="1"/>
  <c r="AD34" i="23"/>
  <c r="AA34" i="23"/>
  <c r="Z34" i="23"/>
  <c r="X34" i="23"/>
  <c r="P34" i="23"/>
  <c r="AB34" i="23" s="1"/>
  <c r="AD33" i="23"/>
  <c r="AA33" i="23"/>
  <c r="Z33" i="23"/>
  <c r="X33" i="23"/>
  <c r="P33" i="23"/>
  <c r="AB33" i="23" s="1"/>
  <c r="AD32" i="23"/>
  <c r="AA32" i="23"/>
  <c r="Z32" i="23"/>
  <c r="X32" i="23"/>
  <c r="P32" i="23"/>
  <c r="AB32" i="23" s="1"/>
  <c r="AD31" i="23"/>
  <c r="AA31" i="23"/>
  <c r="Z31" i="23"/>
  <c r="X31" i="23"/>
  <c r="P31" i="23"/>
  <c r="AB31" i="23" s="1"/>
  <c r="AD30" i="23"/>
  <c r="AA30" i="23"/>
  <c r="Z30" i="23"/>
  <c r="X30" i="23"/>
  <c r="P30" i="23"/>
  <c r="AB30" i="23" s="1"/>
  <c r="AD29" i="23"/>
  <c r="AA29" i="23"/>
  <c r="Z29" i="23"/>
  <c r="X29" i="23"/>
  <c r="P29" i="23"/>
  <c r="AB29" i="23" s="1"/>
  <c r="AD28" i="23"/>
  <c r="AA28" i="23"/>
  <c r="Z28" i="23"/>
  <c r="X28" i="23"/>
  <c r="P28" i="23"/>
  <c r="AB28" i="23" s="1"/>
  <c r="AD27" i="23"/>
  <c r="AA27" i="23"/>
  <c r="Z27" i="23"/>
  <c r="X27" i="23"/>
  <c r="P27" i="23"/>
  <c r="AB27" i="23" s="1"/>
  <c r="AD26" i="23"/>
  <c r="AA26" i="23"/>
  <c r="Z26" i="23"/>
  <c r="X26" i="23"/>
  <c r="P26" i="23"/>
  <c r="AB26" i="23" s="1"/>
  <c r="AD25" i="23"/>
  <c r="AA25" i="23"/>
  <c r="Z25" i="23"/>
  <c r="X25" i="23"/>
  <c r="P25" i="23"/>
  <c r="AB25" i="23" s="1"/>
  <c r="AD24" i="23"/>
  <c r="AA24" i="23"/>
  <c r="Z24" i="23"/>
  <c r="X24" i="23"/>
  <c r="P24" i="23"/>
  <c r="AB24" i="23" s="1"/>
  <c r="AD23" i="23"/>
  <c r="AA23" i="23"/>
  <c r="Z23" i="23"/>
  <c r="X23" i="23"/>
  <c r="P23" i="23"/>
  <c r="AB23" i="23" s="1"/>
  <c r="AD22" i="23"/>
  <c r="AA22" i="23"/>
  <c r="Z22" i="23"/>
  <c r="X22" i="23"/>
  <c r="P22" i="23"/>
  <c r="AB22" i="23" s="1"/>
  <c r="AD21" i="23"/>
  <c r="AA21" i="23"/>
  <c r="Z21" i="23"/>
  <c r="X21" i="23"/>
  <c r="P21" i="23"/>
  <c r="AB21" i="23" s="1"/>
  <c r="AD20" i="23"/>
  <c r="AA20" i="23"/>
  <c r="Z20" i="23"/>
  <c r="X20" i="23"/>
  <c r="P20" i="23"/>
  <c r="AB20" i="23" s="1"/>
  <c r="AD19" i="23"/>
  <c r="AA19" i="23"/>
  <c r="Z19" i="23"/>
  <c r="X19" i="23"/>
  <c r="P19" i="23"/>
  <c r="AB19" i="23" s="1"/>
  <c r="AD18" i="23"/>
  <c r="AA18" i="23"/>
  <c r="Z18" i="23"/>
  <c r="X18" i="23"/>
  <c r="P18" i="23"/>
  <c r="AB18" i="23" s="1"/>
  <c r="AD17" i="23"/>
  <c r="AA17" i="23"/>
  <c r="Z17" i="23"/>
  <c r="X17" i="23"/>
  <c r="P17" i="23"/>
  <c r="AB17" i="23" s="1"/>
  <c r="AD16" i="23"/>
  <c r="AA16" i="23"/>
  <c r="Z16" i="23"/>
  <c r="X16" i="23"/>
  <c r="P16" i="23"/>
  <c r="AB16" i="23" s="1"/>
  <c r="AD15" i="23"/>
  <c r="AA15" i="23"/>
  <c r="Z15" i="23"/>
  <c r="X15" i="23"/>
  <c r="P15" i="23"/>
  <c r="AB15" i="23" s="1"/>
  <c r="AD14" i="23"/>
  <c r="AA14" i="23"/>
  <c r="Z14" i="23"/>
  <c r="X14" i="23"/>
  <c r="P14" i="23"/>
  <c r="AB14" i="23" s="1"/>
  <c r="AD13" i="23"/>
  <c r="AA13" i="23"/>
  <c r="Z13" i="23"/>
  <c r="X13" i="23"/>
  <c r="P13" i="23"/>
  <c r="AB13" i="23" s="1"/>
  <c r="AD12" i="23"/>
  <c r="AA12" i="23"/>
  <c r="Z12" i="23"/>
  <c r="X12" i="23"/>
  <c r="P12" i="23"/>
  <c r="AB12" i="23" s="1"/>
  <c r="AD11" i="23"/>
  <c r="AA11" i="23"/>
  <c r="Z11" i="23"/>
  <c r="X11" i="23"/>
  <c r="P11" i="23"/>
  <c r="AB11" i="23" s="1"/>
  <c r="AD10" i="23"/>
  <c r="AA10" i="23"/>
  <c r="Z10" i="23"/>
  <c r="X10" i="23"/>
  <c r="P10" i="23"/>
  <c r="AB10" i="23" s="1"/>
  <c r="AE9" i="23"/>
  <c r="AB9" i="23"/>
  <c r="AA9" i="23"/>
  <c r="Z9" i="23"/>
  <c r="X9" i="23"/>
  <c r="P9" i="23"/>
  <c r="AC9" i="23" s="1"/>
  <c r="AE8" i="23"/>
  <c r="AB8" i="23"/>
  <c r="AA8" i="23"/>
  <c r="Z8" i="23"/>
  <c r="X8" i="23"/>
  <c r="P8" i="23"/>
  <c r="AC8" i="23" s="1"/>
  <c r="AI7" i="23"/>
  <c r="AI9" i="23" s="1"/>
  <c r="AB7" i="23"/>
  <c r="X7" i="23"/>
  <c r="P7" i="23"/>
  <c r="X6" i="23"/>
  <c r="P6" i="23"/>
  <c r="AB5" i="23"/>
  <c r="X5" i="23"/>
  <c r="P5" i="23"/>
  <c r="X4" i="23"/>
  <c r="P4" i="23"/>
  <c r="X3" i="23"/>
  <c r="P3" i="23"/>
  <c r="Y1" i="23"/>
  <c r="O1" i="23"/>
  <c r="N1" i="23"/>
  <c r="M1" i="23"/>
  <c r="L1" i="23"/>
  <c r="K1" i="23"/>
  <c r="J1" i="23"/>
  <c r="I1" i="23"/>
  <c r="H1" i="23"/>
  <c r="G1" i="23"/>
  <c r="F1" i="23"/>
  <c r="E1" i="23"/>
  <c r="D1" i="23"/>
  <c r="AL57" i="22"/>
  <c r="AD57" i="22"/>
  <c r="U57" i="22"/>
  <c r="T57" i="22"/>
  <c r="S57" i="22"/>
  <c r="R57" i="22"/>
  <c r="Q57" i="22"/>
  <c r="P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X56" i="22"/>
  <c r="V56" i="22"/>
  <c r="N56" i="22"/>
  <c r="AB56" i="22" s="1"/>
  <c r="AB55" i="22"/>
  <c r="Y55" i="22"/>
  <c r="V55" i="22"/>
  <c r="N55" i="22"/>
  <c r="V54" i="22"/>
  <c r="N54" i="22"/>
  <c r="AA53" i="22"/>
  <c r="Z53" i="22"/>
  <c r="X53" i="22"/>
  <c r="W53" i="22"/>
  <c r="V53" i="22"/>
  <c r="N53" i="22"/>
  <c r="Y53" i="22" s="1"/>
  <c r="V52" i="22"/>
  <c r="N52" i="22"/>
  <c r="Z51" i="22"/>
  <c r="Y51" i="22"/>
  <c r="X51" i="22"/>
  <c r="W51" i="22"/>
  <c r="V51" i="22"/>
  <c r="N51" i="22"/>
  <c r="AA51" i="22" s="1"/>
  <c r="AA50" i="22"/>
  <c r="Z50" i="22"/>
  <c r="Y50" i="22"/>
  <c r="X50" i="22"/>
  <c r="W50" i="22"/>
  <c r="V50" i="22"/>
  <c r="N50" i="22"/>
  <c r="AB50" i="22" s="1"/>
  <c r="AB49" i="22"/>
  <c r="AA49" i="22"/>
  <c r="Z49" i="22"/>
  <c r="Y49" i="22"/>
  <c r="V49" i="22"/>
  <c r="N49" i="22"/>
  <c r="X49" i="22" s="1"/>
  <c r="V48" i="22"/>
  <c r="N48" i="22"/>
  <c r="Y47" i="22"/>
  <c r="V47" i="22"/>
  <c r="N47" i="22"/>
  <c r="AB47" i="22" s="1"/>
  <c r="AB46" i="22"/>
  <c r="Y46" i="22"/>
  <c r="V46" i="22"/>
  <c r="N46" i="22"/>
  <c r="AA45" i="22"/>
  <c r="Z45" i="22"/>
  <c r="X45" i="22"/>
  <c r="W45" i="22"/>
  <c r="V45" i="22"/>
  <c r="N45" i="22"/>
  <c r="Y45" i="22" s="1"/>
  <c r="AB44" i="22"/>
  <c r="V44" i="22"/>
  <c r="N44" i="22"/>
  <c r="Z44" i="22" s="1"/>
  <c r="AB43" i="22"/>
  <c r="Z43" i="22"/>
  <c r="X43" i="22"/>
  <c r="V43" i="22"/>
  <c r="N43" i="22"/>
  <c r="AA43" i="22" s="1"/>
  <c r="AA42" i="22"/>
  <c r="Z42" i="22"/>
  <c r="Y42" i="22"/>
  <c r="X42" i="22"/>
  <c r="W42" i="22"/>
  <c r="V42" i="22"/>
  <c r="N42" i="22"/>
  <c r="AB42" i="22" s="1"/>
  <c r="AB41" i="22"/>
  <c r="AA41" i="22"/>
  <c r="Z41" i="22"/>
  <c r="Y41" i="22"/>
  <c r="X41" i="22"/>
  <c r="V41" i="22"/>
  <c r="N41" i="22"/>
  <c r="W41" i="22" s="1"/>
  <c r="AA40" i="22"/>
  <c r="Z40" i="22"/>
  <c r="Y40" i="22"/>
  <c r="X40" i="22"/>
  <c r="W40" i="22"/>
  <c r="AC40" i="22" s="1"/>
  <c r="V40" i="22"/>
  <c r="N40" i="22"/>
  <c r="AB40" i="22" s="1"/>
  <c r="AA39" i="22"/>
  <c r="Z39" i="22"/>
  <c r="Y39" i="22"/>
  <c r="X39" i="22"/>
  <c r="AC39" i="22" s="1"/>
  <c r="W39" i="22"/>
  <c r="V39" i="22"/>
  <c r="N39" i="22"/>
  <c r="AB39" i="22" s="1"/>
  <c r="AA38" i="22"/>
  <c r="Y38" i="22"/>
  <c r="X38" i="22"/>
  <c r="V38" i="22"/>
  <c r="N38" i="22"/>
  <c r="W38" i="22" s="1"/>
  <c r="Z37" i="22"/>
  <c r="W37" i="22"/>
  <c r="V37" i="22"/>
  <c r="N37" i="22"/>
  <c r="X37" i="22" s="1"/>
  <c r="AA36" i="22"/>
  <c r="Z36" i="22"/>
  <c r="X36" i="22"/>
  <c r="V36" i="22"/>
  <c r="N36" i="22"/>
  <c r="Y36" i="22" s="1"/>
  <c r="V35" i="22"/>
  <c r="N35" i="22"/>
  <c r="Z34" i="22"/>
  <c r="W34" i="22"/>
  <c r="V34" i="22"/>
  <c r="N34" i="22"/>
  <c r="AA34" i="22" s="1"/>
  <c r="AA33" i="22"/>
  <c r="Z33" i="22"/>
  <c r="Y33" i="22"/>
  <c r="X33" i="22"/>
  <c r="W33" i="22"/>
  <c r="V33" i="22"/>
  <c r="N33" i="22"/>
  <c r="AB33" i="22" s="1"/>
  <c r="W32" i="22"/>
  <c r="V32" i="22"/>
  <c r="N32" i="22"/>
  <c r="AB32" i="22" s="1"/>
  <c r="AA31" i="22"/>
  <c r="Z31" i="22"/>
  <c r="Y31" i="22"/>
  <c r="X31" i="22"/>
  <c r="W31" i="22"/>
  <c r="V31" i="22"/>
  <c r="N31" i="22"/>
  <c r="AB31" i="22" s="1"/>
  <c r="AA30" i="22"/>
  <c r="Y30" i="22"/>
  <c r="X30" i="22"/>
  <c r="V30" i="22"/>
  <c r="N30" i="22"/>
  <c r="W30" i="22" s="1"/>
  <c r="Z29" i="22"/>
  <c r="W29" i="22"/>
  <c r="V29" i="22"/>
  <c r="N29" i="22"/>
  <c r="X29" i="22" s="1"/>
  <c r="AA28" i="22"/>
  <c r="Z28" i="22"/>
  <c r="X28" i="22"/>
  <c r="V28" i="22"/>
  <c r="N28" i="22"/>
  <c r="Y28" i="22" s="1"/>
  <c r="AB27" i="22"/>
  <c r="Y27" i="22"/>
  <c r="V27" i="22"/>
  <c r="N27" i="22"/>
  <c r="V26" i="22"/>
  <c r="N26" i="22"/>
  <c r="AA25" i="22"/>
  <c r="Z25" i="22"/>
  <c r="Y25" i="22"/>
  <c r="X25" i="22"/>
  <c r="AC25" i="22" s="1"/>
  <c r="W25" i="22"/>
  <c r="V25" i="22"/>
  <c r="N25" i="22"/>
  <c r="AB25" i="22" s="1"/>
  <c r="V24" i="22"/>
  <c r="N24" i="22"/>
  <c r="AA23" i="22"/>
  <c r="Z23" i="22"/>
  <c r="Y23" i="22"/>
  <c r="X23" i="22"/>
  <c r="W23" i="22"/>
  <c r="AC23" i="22" s="1"/>
  <c r="V23" i="22"/>
  <c r="N23" i="22"/>
  <c r="AB23" i="22" s="1"/>
  <c r="AA22" i="22"/>
  <c r="Y22" i="22"/>
  <c r="X22" i="22"/>
  <c r="V22" i="22"/>
  <c r="N22" i="22"/>
  <c r="W22" i="22" s="1"/>
  <c r="AB21" i="22"/>
  <c r="Z21" i="22"/>
  <c r="V21" i="22"/>
  <c r="N21" i="22"/>
  <c r="AA20" i="22"/>
  <c r="Z20" i="22"/>
  <c r="X20" i="22"/>
  <c r="V20" i="22"/>
  <c r="N20" i="22"/>
  <c r="Y20" i="22" s="1"/>
  <c r="V19" i="22"/>
  <c r="N19" i="22"/>
  <c r="AB18" i="22"/>
  <c r="Z18" i="22"/>
  <c r="W18" i="22"/>
  <c r="V18" i="22"/>
  <c r="N18" i="22"/>
  <c r="AA17" i="22"/>
  <c r="Z17" i="22"/>
  <c r="Y17" i="22"/>
  <c r="X17" i="22"/>
  <c r="W17" i="22"/>
  <c r="V17" i="22"/>
  <c r="N17" i="22"/>
  <c r="AB17" i="22" s="1"/>
  <c r="AC17" i="22" s="1"/>
  <c r="W16" i="22"/>
  <c r="V16" i="22"/>
  <c r="N16" i="22"/>
  <c r="AA15" i="22"/>
  <c r="Z15" i="22"/>
  <c r="Y15" i="22"/>
  <c r="X15" i="22"/>
  <c r="W15" i="22"/>
  <c r="AC15" i="22" s="1"/>
  <c r="V15" i="22"/>
  <c r="N15" i="22"/>
  <c r="AB15" i="22" s="1"/>
  <c r="V14" i="22"/>
  <c r="N14" i="22"/>
  <c r="W14" i="22" s="1"/>
  <c r="AA13" i="22"/>
  <c r="Z13" i="22"/>
  <c r="V13" i="22"/>
  <c r="N13" i="22"/>
  <c r="X13" i="22" s="1"/>
  <c r="AB12" i="22"/>
  <c r="AA12" i="22"/>
  <c r="Z12" i="22"/>
  <c r="X12" i="22"/>
  <c r="V12" i="22"/>
  <c r="N12" i="22"/>
  <c r="V11" i="22"/>
  <c r="N11" i="22"/>
  <c r="Z10" i="22"/>
  <c r="X10" i="22"/>
  <c r="V10" i="22"/>
  <c r="N10" i="22"/>
  <c r="AB10" i="22" s="1"/>
  <c r="AA9" i="22"/>
  <c r="Z9" i="22"/>
  <c r="Y9" i="22"/>
  <c r="X9" i="22"/>
  <c r="W9" i="22"/>
  <c r="AC9" i="22" s="1"/>
  <c r="V9" i="22"/>
  <c r="N9" i="22"/>
  <c r="AB9" i="22" s="1"/>
  <c r="AB8" i="22"/>
  <c r="Z8" i="22"/>
  <c r="Y8" i="22"/>
  <c r="X8" i="22"/>
  <c r="W8" i="22"/>
  <c r="V8" i="22"/>
  <c r="N8" i="22"/>
  <c r="AA8" i="22" s="1"/>
  <c r="AA7" i="22"/>
  <c r="Y7" i="22"/>
  <c r="X7" i="22"/>
  <c r="W7" i="22"/>
  <c r="V7" i="22"/>
  <c r="N7" i="22"/>
  <c r="AB7" i="22" s="1"/>
  <c r="AA6" i="22"/>
  <c r="Y6" i="22"/>
  <c r="X6" i="22"/>
  <c r="W6" i="22"/>
  <c r="V6" i="22"/>
  <c r="N6" i="22"/>
  <c r="AB6" i="22" s="1"/>
  <c r="Z5" i="22"/>
  <c r="Y5" i="22"/>
  <c r="W5" i="22"/>
  <c r="V5" i="22"/>
  <c r="N5" i="22"/>
  <c r="AB5" i="22" s="1"/>
  <c r="AA4" i="22"/>
  <c r="Z4" i="22"/>
  <c r="Y4" i="22"/>
  <c r="X4" i="22"/>
  <c r="W4" i="22"/>
  <c r="AC4" i="22" s="1"/>
  <c r="V4" i="22"/>
  <c r="N4" i="22"/>
  <c r="AB4" i="22" s="1"/>
  <c r="AA3" i="22"/>
  <c r="Y3" i="22"/>
  <c r="X3" i="22"/>
  <c r="V3" i="22"/>
  <c r="N3" i="22"/>
  <c r="Z3" i="22" s="1"/>
  <c r="Q44" i="21"/>
  <c r="O44" i="21"/>
  <c r="N44" i="21"/>
  <c r="M44" i="21"/>
  <c r="L44" i="21"/>
  <c r="K44" i="21"/>
  <c r="J44" i="21"/>
  <c r="I44" i="21"/>
  <c r="H44" i="21"/>
  <c r="G44" i="21"/>
  <c r="F44" i="21"/>
  <c r="E44" i="21"/>
  <c r="D44" i="21"/>
  <c r="P44" i="21" s="1"/>
  <c r="Q43" i="21"/>
  <c r="O43" i="21"/>
  <c r="N43" i="21"/>
  <c r="M43" i="21"/>
  <c r="L43" i="21"/>
  <c r="K43" i="21"/>
  <c r="J43" i="21"/>
  <c r="I43" i="21"/>
  <c r="H43" i="21"/>
  <c r="G43" i="21"/>
  <c r="F43" i="21"/>
  <c r="E43" i="21"/>
  <c r="D43" i="21"/>
  <c r="P43" i="21" s="1"/>
  <c r="Q42" i="21"/>
  <c r="O42" i="21"/>
  <c r="N42" i="21"/>
  <c r="M42" i="21"/>
  <c r="L42" i="21"/>
  <c r="K42" i="21"/>
  <c r="J42" i="21"/>
  <c r="I42" i="21"/>
  <c r="H42" i="21"/>
  <c r="G42" i="21"/>
  <c r="F42" i="21"/>
  <c r="E42" i="21"/>
  <c r="D42" i="21"/>
  <c r="AH41" i="21"/>
  <c r="AG41" i="21"/>
  <c r="AF41" i="21"/>
  <c r="AE41" i="21"/>
  <c r="AD41" i="21"/>
  <c r="AC41" i="21"/>
  <c r="AB41" i="21"/>
  <c r="AA41" i="21"/>
  <c r="Z41" i="21"/>
  <c r="Y41" i="21"/>
  <c r="X41" i="21"/>
  <c r="W41" i="21"/>
  <c r="Q41" i="21"/>
  <c r="O41" i="21"/>
  <c r="N41" i="21"/>
  <c r="M41" i="21"/>
  <c r="L41" i="21"/>
  <c r="K41" i="21"/>
  <c r="J41" i="21"/>
  <c r="I41" i="21"/>
  <c r="H41" i="21"/>
  <c r="G41" i="21"/>
  <c r="F41" i="21"/>
  <c r="E41" i="21"/>
  <c r="D41" i="21"/>
  <c r="P41" i="21" s="1"/>
  <c r="AJ40" i="21"/>
  <c r="AI40" i="21"/>
  <c r="P40" i="21"/>
  <c r="AJ39" i="21"/>
  <c r="AI39" i="21"/>
  <c r="P39" i="21"/>
  <c r="AJ38" i="21"/>
  <c r="AI38" i="21"/>
  <c r="Q38" i="21"/>
  <c r="O38" i="21"/>
  <c r="N38" i="21"/>
  <c r="M38" i="21"/>
  <c r="L38" i="21"/>
  <c r="K38" i="21"/>
  <c r="J38" i="21"/>
  <c r="I38" i="21"/>
  <c r="H38" i="21"/>
  <c r="G38" i="21"/>
  <c r="F38" i="21"/>
  <c r="E38" i="21"/>
  <c r="D38" i="21"/>
  <c r="P38" i="21" s="1"/>
  <c r="AJ37" i="21"/>
  <c r="AI37" i="21"/>
  <c r="P37" i="21"/>
  <c r="AJ36" i="21"/>
  <c r="AI36" i="21"/>
  <c r="Q36" i="21"/>
  <c r="O36" i="21"/>
  <c r="N36" i="21"/>
  <c r="M36" i="21"/>
  <c r="L36" i="21"/>
  <c r="K36" i="21"/>
  <c r="J36" i="21"/>
  <c r="I36" i="21"/>
  <c r="H36" i="21"/>
  <c r="G36" i="21"/>
  <c r="F36" i="21"/>
  <c r="E36" i="21"/>
  <c r="D36" i="21"/>
  <c r="P36" i="21" s="1"/>
  <c r="AJ35" i="21"/>
  <c r="AI35" i="21"/>
  <c r="Q35" i="21"/>
  <c r="O35" i="21"/>
  <c r="N35" i="21"/>
  <c r="M35" i="21"/>
  <c r="L35" i="21"/>
  <c r="K35" i="21"/>
  <c r="J35" i="21"/>
  <c r="I35" i="21"/>
  <c r="H35" i="21"/>
  <c r="G35" i="21"/>
  <c r="F35" i="21"/>
  <c r="E35" i="21"/>
  <c r="D35" i="21"/>
  <c r="P35" i="21" s="1"/>
  <c r="AJ34" i="21"/>
  <c r="AI34" i="21"/>
  <c r="P34" i="21"/>
  <c r="AJ33" i="21"/>
  <c r="AI33" i="21"/>
  <c r="P33" i="21"/>
  <c r="AJ32" i="21"/>
  <c r="AI32" i="21"/>
  <c r="Q32" i="21"/>
  <c r="O32" i="21"/>
  <c r="N32" i="21"/>
  <c r="M32" i="21"/>
  <c r="L32" i="21"/>
  <c r="K32" i="21"/>
  <c r="J32" i="21"/>
  <c r="I32" i="21"/>
  <c r="H32" i="21"/>
  <c r="G32" i="21"/>
  <c r="F32" i="21"/>
  <c r="E32" i="21"/>
  <c r="D32" i="21"/>
  <c r="P32" i="21" s="1"/>
  <c r="AJ31" i="21"/>
  <c r="AI31" i="21"/>
  <c r="Q31" i="21"/>
  <c r="O31" i="21"/>
  <c r="N31" i="21"/>
  <c r="M31" i="21"/>
  <c r="L31" i="21"/>
  <c r="K31" i="21"/>
  <c r="J31" i="21"/>
  <c r="I31" i="21"/>
  <c r="H31" i="21"/>
  <c r="G31" i="21"/>
  <c r="F31" i="21"/>
  <c r="E31" i="21"/>
  <c r="D31" i="21"/>
  <c r="P31" i="21" s="1"/>
  <c r="AJ30" i="21"/>
  <c r="AI30" i="21"/>
  <c r="Q30" i="21"/>
  <c r="O30" i="21"/>
  <c r="N30" i="21"/>
  <c r="M30" i="21"/>
  <c r="L30" i="21"/>
  <c r="K30" i="21"/>
  <c r="J30" i="21"/>
  <c r="I30" i="21"/>
  <c r="H30" i="21"/>
  <c r="G30" i="21"/>
  <c r="F30" i="21"/>
  <c r="E30" i="21"/>
  <c r="D30" i="21"/>
  <c r="P30" i="21" s="1"/>
  <c r="AJ29" i="21"/>
  <c r="AI29" i="21"/>
  <c r="AI41" i="21" s="1"/>
  <c r="Q29" i="21"/>
  <c r="Q45" i="21" s="1"/>
  <c r="O29" i="21"/>
  <c r="O45" i="21" s="1"/>
  <c r="N29" i="21"/>
  <c r="N45" i="21" s="1"/>
  <c r="M29" i="21"/>
  <c r="M45" i="21" s="1"/>
  <c r="L29" i="21"/>
  <c r="L45" i="21" s="1"/>
  <c r="K29" i="21"/>
  <c r="K45" i="21" s="1"/>
  <c r="J29" i="21"/>
  <c r="J45" i="21" s="1"/>
  <c r="I29" i="21"/>
  <c r="I45" i="21" s="1"/>
  <c r="H29" i="21"/>
  <c r="H45" i="21" s="1"/>
  <c r="G29" i="21"/>
  <c r="G45" i="21" s="1"/>
  <c r="F29" i="21"/>
  <c r="F45" i="21" s="1"/>
  <c r="E29" i="21"/>
  <c r="E45" i="21" s="1"/>
  <c r="D29" i="21"/>
  <c r="AJ28" i="21"/>
  <c r="AI28" i="21"/>
  <c r="AH28" i="21"/>
  <c r="AG28" i="21"/>
  <c r="AF28" i="21"/>
  <c r="AE28" i="21"/>
  <c r="AD28" i="21"/>
  <c r="AC28" i="21"/>
  <c r="AB28" i="21"/>
  <c r="AA28" i="21"/>
  <c r="Z28" i="21"/>
  <c r="Y28" i="21"/>
  <c r="X28" i="21"/>
  <c r="W28" i="21"/>
  <c r="Q28" i="21"/>
  <c r="P28" i="21"/>
  <c r="H28" i="21"/>
  <c r="P25" i="21"/>
  <c r="O25" i="21"/>
  <c r="N25" i="21"/>
  <c r="M25" i="21"/>
  <c r="L25" i="21"/>
  <c r="K25" i="21"/>
  <c r="J25" i="21"/>
  <c r="I25" i="21"/>
  <c r="H25" i="21"/>
  <c r="G25" i="21"/>
  <c r="F25" i="21"/>
  <c r="E25" i="21"/>
  <c r="D25" i="21"/>
  <c r="Q24" i="21"/>
  <c r="B24" i="21"/>
  <c r="Q23" i="21"/>
  <c r="B23" i="21"/>
  <c r="Q22" i="21"/>
  <c r="B22" i="21"/>
  <c r="Q21" i="21"/>
  <c r="B21" i="21"/>
  <c r="Q20" i="21"/>
  <c r="B20" i="21"/>
  <c r="Q19" i="21"/>
  <c r="Q25" i="21" s="1"/>
  <c r="B19" i="21"/>
  <c r="Q18" i="21"/>
  <c r="P18" i="21"/>
  <c r="O18" i="21"/>
  <c r="O28" i="21" s="1"/>
  <c r="N18" i="21"/>
  <c r="N28" i="21" s="1"/>
  <c r="M18" i="21"/>
  <c r="M28" i="21" s="1"/>
  <c r="L18" i="21"/>
  <c r="L28" i="21" s="1"/>
  <c r="K18" i="21"/>
  <c r="K28" i="21" s="1"/>
  <c r="J18" i="21"/>
  <c r="J28" i="21" s="1"/>
  <c r="I18" i="21"/>
  <c r="I28" i="21" s="1"/>
  <c r="H18" i="21"/>
  <c r="G18" i="21"/>
  <c r="G28" i="21" s="1"/>
  <c r="F18" i="21"/>
  <c r="F28" i="21" s="1"/>
  <c r="E18" i="21"/>
  <c r="E28" i="21" s="1"/>
  <c r="D18" i="21"/>
  <c r="D28" i="21" s="1"/>
  <c r="O15" i="21"/>
  <c r="N15" i="21"/>
  <c r="N47" i="21" s="1"/>
  <c r="M15" i="21"/>
  <c r="M47" i="21" s="1"/>
  <c r="L15" i="21"/>
  <c r="L47" i="21" s="1"/>
  <c r="K15" i="21"/>
  <c r="K47" i="21" s="1"/>
  <c r="J15" i="21"/>
  <c r="J47" i="21" s="1"/>
  <c r="I15" i="21"/>
  <c r="I47" i="21" s="1"/>
  <c r="H15" i="21"/>
  <c r="H47" i="21" s="1"/>
  <c r="G15" i="21"/>
  <c r="F15" i="21"/>
  <c r="F47" i="21" s="1"/>
  <c r="E15" i="21"/>
  <c r="E47" i="21" s="1"/>
  <c r="D15" i="21"/>
  <c r="D47" i="21" s="1"/>
  <c r="Q14" i="21"/>
  <c r="P14" i="21"/>
  <c r="B14" i="21"/>
  <c r="Q13" i="21"/>
  <c r="P13" i="21"/>
  <c r="B13" i="21"/>
  <c r="Q12" i="21"/>
  <c r="Q15" i="21" s="1"/>
  <c r="P12" i="21"/>
  <c r="B12" i="21"/>
  <c r="Q11" i="21"/>
  <c r="P11" i="21"/>
  <c r="B11" i="21"/>
  <c r="Q10" i="21"/>
  <c r="P10" i="21"/>
  <c r="B10" i="21"/>
  <c r="Q9" i="21"/>
  <c r="P9" i="21"/>
  <c r="Q8" i="21"/>
  <c r="P8" i="21"/>
  <c r="Q7" i="21"/>
  <c r="P7" i="21"/>
  <c r="P15" i="21" s="1"/>
  <c r="P47" i="21" s="1"/>
  <c r="B4061" i="20"/>
  <c r="B4060" i="20"/>
  <c r="B4059" i="20"/>
  <c r="B4058" i="20"/>
  <c r="B4057" i="20"/>
  <c r="B4056" i="20"/>
  <c r="B4055" i="20"/>
  <c r="B4054" i="20"/>
  <c r="B4053" i="20"/>
  <c r="B4052" i="20"/>
  <c r="B4051" i="20"/>
  <c r="B4050" i="20"/>
  <c r="B4049" i="20"/>
  <c r="B4048" i="20"/>
  <c r="B4047" i="20"/>
  <c r="B4046" i="20"/>
  <c r="B4045" i="20"/>
  <c r="B4044" i="20"/>
  <c r="B4043" i="20"/>
  <c r="B4042" i="20"/>
  <c r="B4041" i="20"/>
  <c r="B4040" i="20"/>
  <c r="B4039" i="20"/>
  <c r="B4038" i="20"/>
  <c r="B4037" i="20"/>
  <c r="B4036" i="20"/>
  <c r="B4035" i="20"/>
  <c r="B4034" i="20"/>
  <c r="B4033" i="20"/>
  <c r="B4032" i="20"/>
  <c r="B4031" i="20"/>
  <c r="B4030" i="20"/>
  <c r="B4029" i="20"/>
  <c r="B4028" i="20"/>
  <c r="B4027" i="20"/>
  <c r="B4026" i="20"/>
  <c r="B4025" i="20"/>
  <c r="B4024" i="20"/>
  <c r="B4023" i="20"/>
  <c r="B4022" i="20"/>
  <c r="B4021" i="20"/>
  <c r="B4020" i="20"/>
  <c r="B4019" i="20"/>
  <c r="B4018" i="20"/>
  <c r="B4017" i="20"/>
  <c r="B4016" i="20"/>
  <c r="B4015" i="20"/>
  <c r="B4014" i="20"/>
  <c r="B4013" i="20"/>
  <c r="B4012" i="20"/>
  <c r="B4011" i="20"/>
  <c r="B4010" i="20"/>
  <c r="B4009" i="20"/>
  <c r="B4008" i="20"/>
  <c r="B4007" i="20"/>
  <c r="B4006" i="20"/>
  <c r="B4005" i="20"/>
  <c r="B4004" i="20"/>
  <c r="B4003" i="20"/>
  <c r="B4002" i="20"/>
  <c r="B4001" i="20"/>
  <c r="B4000" i="20"/>
  <c r="B3999" i="20"/>
  <c r="B3998" i="20"/>
  <c r="B3997" i="20"/>
  <c r="B3996" i="20"/>
  <c r="B3995" i="20"/>
  <c r="B3994" i="20"/>
  <c r="B3993" i="20"/>
  <c r="B3992" i="20"/>
  <c r="B3991" i="20"/>
  <c r="B3990" i="20"/>
  <c r="M3989" i="20"/>
  <c r="B3989" i="20"/>
  <c r="B3988" i="20"/>
  <c r="B3987" i="20"/>
  <c r="B3986" i="20"/>
  <c r="B3985" i="20"/>
  <c r="B3984" i="20"/>
  <c r="B3983" i="20"/>
  <c r="B3982" i="20"/>
  <c r="B3981" i="20"/>
  <c r="B3980" i="20"/>
  <c r="B3979" i="20"/>
  <c r="B3978" i="20"/>
  <c r="B3977" i="20"/>
  <c r="B3976" i="20"/>
  <c r="B3975" i="20"/>
  <c r="B3974" i="20"/>
  <c r="B3973" i="20"/>
  <c r="B3972" i="20"/>
  <c r="B3971" i="20"/>
  <c r="B3970" i="20"/>
  <c r="B3969" i="20"/>
  <c r="B3968" i="20"/>
  <c r="B3967" i="20"/>
  <c r="B3966" i="20"/>
  <c r="B3965" i="20"/>
  <c r="B3964" i="20"/>
  <c r="B3963" i="20"/>
  <c r="B3962" i="20"/>
  <c r="B3961" i="20"/>
  <c r="B3960" i="20"/>
  <c r="B3959" i="20"/>
  <c r="B3958" i="20"/>
  <c r="B3957" i="20"/>
  <c r="B3956" i="20"/>
  <c r="B3955" i="20"/>
  <c r="B3954" i="20"/>
  <c r="B3953" i="20"/>
  <c r="B3952" i="20"/>
  <c r="B3951" i="20"/>
  <c r="B3950" i="20"/>
  <c r="B3949" i="20"/>
  <c r="B3948" i="20"/>
  <c r="B3947" i="20"/>
  <c r="B3946" i="20"/>
  <c r="B3945" i="20"/>
  <c r="B3944" i="20"/>
  <c r="B3943" i="20"/>
  <c r="B3942" i="20"/>
  <c r="B3941" i="20"/>
  <c r="B3940" i="20"/>
  <c r="B3939" i="20"/>
  <c r="B3938" i="20"/>
  <c r="B3937" i="20"/>
  <c r="B3936" i="20"/>
  <c r="B3935" i="20"/>
  <c r="B3934" i="20"/>
  <c r="B3933" i="20"/>
  <c r="B3932" i="20"/>
  <c r="B3931" i="20"/>
  <c r="B3930" i="20"/>
  <c r="B3929" i="20"/>
  <c r="B3928" i="20"/>
  <c r="B3927" i="20"/>
  <c r="B3926" i="20"/>
  <c r="B3925" i="20"/>
  <c r="B3924" i="20"/>
  <c r="B3923" i="20"/>
  <c r="B3922" i="20"/>
  <c r="B3921" i="20"/>
  <c r="B3920" i="20"/>
  <c r="B3919" i="20"/>
  <c r="B3918" i="20"/>
  <c r="B3917" i="20"/>
  <c r="B3916" i="20"/>
  <c r="B3915" i="20"/>
  <c r="B3914" i="20"/>
  <c r="B3913" i="20"/>
  <c r="B3912" i="20"/>
  <c r="B3911" i="20"/>
  <c r="B3910" i="20"/>
  <c r="B3909" i="20"/>
  <c r="B3908" i="20"/>
  <c r="B3907" i="20"/>
  <c r="B3906" i="20"/>
  <c r="B3905" i="20"/>
  <c r="B3904" i="20"/>
  <c r="B3903" i="20"/>
  <c r="B3902" i="20"/>
  <c r="B3901" i="20"/>
  <c r="B3900" i="20"/>
  <c r="B3899" i="20"/>
  <c r="B3898" i="20"/>
  <c r="B3897" i="20"/>
  <c r="B3896" i="20"/>
  <c r="B3895" i="20"/>
  <c r="B3894" i="20"/>
  <c r="B3893" i="20"/>
  <c r="B3892" i="20"/>
  <c r="B3891" i="20"/>
  <c r="B3890" i="20"/>
  <c r="B3889" i="20"/>
  <c r="B3888" i="20"/>
  <c r="B3887" i="20"/>
  <c r="B3886" i="20"/>
  <c r="B3885" i="20"/>
  <c r="B3884" i="20"/>
  <c r="B3883" i="20"/>
  <c r="B3882" i="20"/>
  <c r="B3881" i="20"/>
  <c r="B3880" i="20"/>
  <c r="B3879" i="20"/>
  <c r="B3878" i="20"/>
  <c r="B3877" i="20"/>
  <c r="B3876" i="20"/>
  <c r="B3875" i="20"/>
  <c r="B3874" i="20"/>
  <c r="B3873" i="20"/>
  <c r="B3872" i="20"/>
  <c r="B3871" i="20"/>
  <c r="B3870" i="20"/>
  <c r="B3869" i="20"/>
  <c r="B3868" i="20"/>
  <c r="B3867" i="20"/>
  <c r="B3866" i="20"/>
  <c r="B3865" i="20"/>
  <c r="B3864" i="20"/>
  <c r="B3863" i="20"/>
  <c r="B3862" i="20"/>
  <c r="B3861" i="20"/>
  <c r="B3860" i="20"/>
  <c r="B3859" i="20"/>
  <c r="B3858" i="20"/>
  <c r="B3857" i="20"/>
  <c r="B3856" i="20"/>
  <c r="B3855" i="20"/>
  <c r="B3854" i="20"/>
  <c r="B3853" i="20"/>
  <c r="B3852" i="20"/>
  <c r="B3851" i="20"/>
  <c r="B3850" i="20"/>
  <c r="B3849" i="20"/>
  <c r="B3848" i="20"/>
  <c r="B3847" i="20"/>
  <c r="B3846" i="20"/>
  <c r="B3845" i="20"/>
  <c r="B3844" i="20"/>
  <c r="B3843" i="20"/>
  <c r="B3842" i="20"/>
  <c r="B3841" i="20"/>
  <c r="B3840" i="20"/>
  <c r="B3839" i="20"/>
  <c r="B3838" i="20"/>
  <c r="B3837" i="20"/>
  <c r="B3836" i="20"/>
  <c r="B3835" i="20"/>
  <c r="B3834" i="20"/>
  <c r="B3833" i="20"/>
  <c r="B3832" i="20"/>
  <c r="B3831" i="20"/>
  <c r="B3830" i="20"/>
  <c r="B3829" i="20"/>
  <c r="B3828" i="20"/>
  <c r="B3827" i="20"/>
  <c r="B3826" i="20"/>
  <c r="B3825" i="20"/>
  <c r="B3824" i="20"/>
  <c r="B3823" i="20"/>
  <c r="B3822" i="20"/>
  <c r="B3821" i="20"/>
  <c r="B3820" i="20"/>
  <c r="B3819" i="20"/>
  <c r="B3818" i="20"/>
  <c r="B3817" i="20"/>
  <c r="B3816" i="20"/>
  <c r="B3815" i="20"/>
  <c r="B3814" i="20"/>
  <c r="B3813" i="20"/>
  <c r="B3812" i="20"/>
  <c r="B3811" i="20"/>
  <c r="B3810" i="20"/>
  <c r="B3809" i="20"/>
  <c r="B3808" i="20"/>
  <c r="B3807" i="20"/>
  <c r="B3806" i="20"/>
  <c r="B3805" i="20"/>
  <c r="B3804" i="20"/>
  <c r="B3803" i="20"/>
  <c r="B3802" i="20"/>
  <c r="B3801" i="20"/>
  <c r="B3800" i="20"/>
  <c r="B3799" i="20"/>
  <c r="B3798" i="20"/>
  <c r="B3797" i="20"/>
  <c r="B3796" i="20"/>
  <c r="B3795" i="20"/>
  <c r="B3794" i="20"/>
  <c r="B3793" i="20"/>
  <c r="B3792" i="20"/>
  <c r="B3791" i="20"/>
  <c r="B3790" i="20"/>
  <c r="B3789" i="20"/>
  <c r="B3788" i="20"/>
  <c r="B3787" i="20"/>
  <c r="B3786" i="20"/>
  <c r="B3785" i="20"/>
  <c r="B3784" i="20"/>
  <c r="B3783" i="20"/>
  <c r="B3782" i="20"/>
  <c r="B3781" i="20"/>
  <c r="B3780" i="20"/>
  <c r="B3779" i="20"/>
  <c r="B3778" i="20"/>
  <c r="B3777" i="20"/>
  <c r="B3776" i="20"/>
  <c r="B3775" i="20"/>
  <c r="B3774" i="20"/>
  <c r="B3773" i="20"/>
  <c r="B3772" i="20"/>
  <c r="B3771" i="20"/>
  <c r="B3770" i="20"/>
  <c r="B3769" i="20"/>
  <c r="B3768" i="20"/>
  <c r="B3767" i="20"/>
  <c r="B3766" i="20"/>
  <c r="B3765" i="20"/>
  <c r="B3764" i="20"/>
  <c r="B3763" i="20"/>
  <c r="B3762" i="20"/>
  <c r="B3761" i="20"/>
  <c r="B3760" i="20"/>
  <c r="B3759" i="20"/>
  <c r="B3758" i="20"/>
  <c r="B3757" i="20"/>
  <c r="B3756" i="20"/>
  <c r="B3755" i="20"/>
  <c r="B3754" i="20"/>
  <c r="B3753" i="20"/>
  <c r="B3752" i="20"/>
  <c r="B3751" i="20"/>
  <c r="B3750" i="20"/>
  <c r="B3749" i="20"/>
  <c r="B3748" i="20"/>
  <c r="B3747" i="20"/>
  <c r="B3746" i="20"/>
  <c r="B3745" i="20"/>
  <c r="B3744" i="20"/>
  <c r="B3743" i="20"/>
  <c r="B3742" i="20"/>
  <c r="B3741" i="20"/>
  <c r="B3740" i="20"/>
  <c r="B3739" i="20"/>
  <c r="B3738" i="20"/>
  <c r="B3737" i="20"/>
  <c r="B3736" i="20"/>
  <c r="B3735" i="20"/>
  <c r="B3734" i="20"/>
  <c r="B3733" i="20"/>
  <c r="B3732" i="20"/>
  <c r="B3731" i="20"/>
  <c r="B3730" i="20"/>
  <c r="B3729" i="20"/>
  <c r="B3728" i="20"/>
  <c r="B3727" i="20"/>
  <c r="B3726" i="20"/>
  <c r="B3725" i="20"/>
  <c r="B3724" i="20"/>
  <c r="B3723" i="20"/>
  <c r="B3722" i="20"/>
  <c r="B3721" i="20"/>
  <c r="B3720" i="20"/>
  <c r="B3719" i="20"/>
  <c r="B3718" i="20"/>
  <c r="B3717" i="20"/>
  <c r="B3716" i="20"/>
  <c r="B3715" i="20"/>
  <c r="B3714" i="20"/>
  <c r="B3713" i="20"/>
  <c r="B3712" i="20"/>
  <c r="B3711" i="20"/>
  <c r="B3710" i="20"/>
  <c r="B3709" i="20"/>
  <c r="B3708" i="20"/>
  <c r="B3707" i="20"/>
  <c r="B3706" i="20"/>
  <c r="B3705" i="20"/>
  <c r="B3704" i="20"/>
  <c r="B3703" i="20"/>
  <c r="B3702" i="20"/>
  <c r="B3701" i="20"/>
  <c r="B3700" i="20"/>
  <c r="B3699" i="20"/>
  <c r="B3698" i="20"/>
  <c r="B3697" i="20"/>
  <c r="B3696" i="20"/>
  <c r="B3695" i="20"/>
  <c r="B3694" i="20"/>
  <c r="B3693" i="20"/>
  <c r="B3692" i="20"/>
  <c r="B3691" i="20"/>
  <c r="B3690" i="20"/>
  <c r="B3689" i="20"/>
  <c r="B3688" i="20"/>
  <c r="B3687" i="20"/>
  <c r="B3686" i="20"/>
  <c r="B3685" i="20"/>
  <c r="B3684" i="20"/>
  <c r="B3683" i="20"/>
  <c r="B3682" i="20"/>
  <c r="B3681" i="20"/>
  <c r="B3680" i="20"/>
  <c r="B3679" i="20"/>
  <c r="B3678" i="20"/>
  <c r="B3677" i="20"/>
  <c r="B3676" i="20"/>
  <c r="B3675" i="20"/>
  <c r="B3674" i="20"/>
  <c r="B3673" i="20"/>
  <c r="B3672" i="20"/>
  <c r="B3671" i="20"/>
  <c r="B3670" i="20"/>
  <c r="B3669" i="20"/>
  <c r="B3668" i="20"/>
  <c r="B3667" i="20"/>
  <c r="B3666" i="20"/>
  <c r="B3665" i="20"/>
  <c r="B3664" i="20"/>
  <c r="B3663" i="20"/>
  <c r="B3662" i="20"/>
  <c r="B3661" i="20"/>
  <c r="B3660" i="20"/>
  <c r="B3659" i="20"/>
  <c r="B3658" i="20"/>
  <c r="B3657" i="20"/>
  <c r="B3656" i="20"/>
  <c r="B3655" i="20"/>
  <c r="B3654" i="20"/>
  <c r="B3653" i="20"/>
  <c r="B3652" i="20"/>
  <c r="B3651" i="20"/>
  <c r="B3650" i="20"/>
  <c r="B3649" i="20"/>
  <c r="B3648" i="20"/>
  <c r="B3647" i="20"/>
  <c r="B3646" i="20"/>
  <c r="B3645" i="20"/>
  <c r="B3644" i="20"/>
  <c r="B3643" i="20"/>
  <c r="B3642" i="20"/>
  <c r="B3641" i="20"/>
  <c r="B3640" i="20"/>
  <c r="B3639" i="20"/>
  <c r="B3638" i="20"/>
  <c r="B3637" i="20"/>
  <c r="B3636" i="20"/>
  <c r="B3635" i="20"/>
  <c r="B3634" i="20"/>
  <c r="B3633" i="20"/>
  <c r="B3632" i="20"/>
  <c r="B3631" i="20"/>
  <c r="B3630" i="20"/>
  <c r="B3629" i="20"/>
  <c r="B3628" i="20"/>
  <c r="B3627" i="20"/>
  <c r="B3626" i="20"/>
  <c r="B3625" i="20"/>
  <c r="B3624" i="20"/>
  <c r="B3623" i="20"/>
  <c r="B3622" i="20"/>
  <c r="B3621" i="20"/>
  <c r="B3620" i="20"/>
  <c r="B3619" i="20"/>
  <c r="B3618" i="20"/>
  <c r="B3617" i="20"/>
  <c r="B3616" i="20"/>
  <c r="B3615" i="20"/>
  <c r="B3614" i="20"/>
  <c r="B3613" i="20"/>
  <c r="B3612" i="20"/>
  <c r="B3611" i="20"/>
  <c r="B3610" i="20"/>
  <c r="B3609" i="20"/>
  <c r="B3608" i="20"/>
  <c r="B3607" i="20"/>
  <c r="B3606" i="20"/>
  <c r="B3605" i="20"/>
  <c r="B3604" i="20"/>
  <c r="B3603" i="20"/>
  <c r="B3602" i="20"/>
  <c r="B3601" i="20"/>
  <c r="B3600" i="20"/>
  <c r="B3599" i="20"/>
  <c r="B3598" i="20"/>
  <c r="B3597" i="20"/>
  <c r="B3596" i="20"/>
  <c r="B3595" i="20"/>
  <c r="B3594" i="20"/>
  <c r="B3593" i="20"/>
  <c r="B3592" i="20"/>
  <c r="B3591" i="20"/>
  <c r="B3590" i="20"/>
  <c r="B3589" i="20"/>
  <c r="B3588" i="20"/>
  <c r="B3587" i="20"/>
  <c r="B3586" i="20"/>
  <c r="B3585" i="20"/>
  <c r="B3584" i="20"/>
  <c r="B3583" i="20"/>
  <c r="B3582" i="20"/>
  <c r="B3581" i="20"/>
  <c r="B3580" i="20"/>
  <c r="B3579" i="20"/>
  <c r="B3578" i="20"/>
  <c r="B3577" i="20"/>
  <c r="B3576" i="20"/>
  <c r="B3575" i="20"/>
  <c r="B3574" i="20"/>
  <c r="B3573" i="20"/>
  <c r="B3572" i="20"/>
  <c r="B3571" i="20"/>
  <c r="B3570" i="20"/>
  <c r="B3569" i="20"/>
  <c r="B3568" i="20"/>
  <c r="B3567" i="20"/>
  <c r="B3566" i="20"/>
  <c r="B3565" i="20"/>
  <c r="B3564" i="20"/>
  <c r="B3563" i="20"/>
  <c r="B3562" i="20"/>
  <c r="B3561" i="20"/>
  <c r="B3560" i="20"/>
  <c r="B3559" i="20"/>
  <c r="B3558" i="20"/>
  <c r="B3557" i="20"/>
  <c r="B3556" i="20"/>
  <c r="B3555" i="20"/>
  <c r="B3554" i="20"/>
  <c r="B3553" i="20"/>
  <c r="B3552" i="20"/>
  <c r="B3551" i="20"/>
  <c r="B3550" i="20"/>
  <c r="B3549" i="20"/>
  <c r="B3548" i="20"/>
  <c r="B3547" i="20"/>
  <c r="B3546" i="20"/>
  <c r="B3545" i="20"/>
  <c r="B3544" i="20"/>
  <c r="B3543" i="20"/>
  <c r="B3542" i="20"/>
  <c r="B3541" i="20"/>
  <c r="B3540" i="20"/>
  <c r="B3539" i="20"/>
  <c r="B3538" i="20"/>
  <c r="B3537" i="20"/>
  <c r="B3536" i="20"/>
  <c r="B3535" i="20"/>
  <c r="B3534" i="20"/>
  <c r="B3533" i="20"/>
  <c r="B3532" i="20"/>
  <c r="B3531" i="20"/>
  <c r="B3530" i="20"/>
  <c r="B3529" i="20"/>
  <c r="B3528" i="20"/>
  <c r="B3527" i="20"/>
  <c r="B3526" i="20"/>
  <c r="B3525" i="20"/>
  <c r="B3524" i="20"/>
  <c r="B3523" i="20"/>
  <c r="B3522" i="20"/>
  <c r="B3521" i="20"/>
  <c r="B3520" i="20"/>
  <c r="B3519" i="20"/>
  <c r="B3518" i="20"/>
  <c r="B3517" i="20"/>
  <c r="B3516" i="20"/>
  <c r="B3515" i="20"/>
  <c r="B3514" i="20"/>
  <c r="B3513" i="20"/>
  <c r="B3512" i="20"/>
  <c r="B3511" i="20"/>
  <c r="B3510" i="20"/>
  <c r="B3509" i="20"/>
  <c r="B3508" i="20"/>
  <c r="B3507" i="20"/>
  <c r="B3506" i="20"/>
  <c r="B3505" i="20"/>
  <c r="B3504" i="20"/>
  <c r="B3503" i="20"/>
  <c r="B3502" i="20"/>
  <c r="B3501" i="20"/>
  <c r="B3500" i="20"/>
  <c r="B3499" i="20"/>
  <c r="B3498" i="20"/>
  <c r="B3497" i="20"/>
  <c r="B3496" i="20"/>
  <c r="B3495" i="20"/>
  <c r="B3494" i="20"/>
  <c r="B3493" i="20"/>
  <c r="B3492" i="20"/>
  <c r="B3491" i="20"/>
  <c r="B3490" i="20"/>
  <c r="B3489" i="20"/>
  <c r="B3488" i="20"/>
  <c r="B3487" i="20"/>
  <c r="B3486" i="20"/>
  <c r="B3485" i="20"/>
  <c r="B3484" i="20"/>
  <c r="B3483" i="20"/>
  <c r="B3482" i="20"/>
  <c r="B3481" i="20"/>
  <c r="B3480" i="20"/>
  <c r="B3479" i="20"/>
  <c r="B3478" i="20"/>
  <c r="B3477" i="20"/>
  <c r="B3476" i="20"/>
  <c r="B3475" i="20"/>
  <c r="B3474" i="20"/>
  <c r="B3473" i="20"/>
  <c r="B3472" i="20"/>
  <c r="B3471" i="20"/>
  <c r="B3470" i="20"/>
  <c r="B3469" i="20"/>
  <c r="B3468" i="20"/>
  <c r="B3467" i="20"/>
  <c r="B3466" i="20"/>
  <c r="B3465" i="20"/>
  <c r="B3464" i="20"/>
  <c r="B3463" i="20"/>
  <c r="B3462" i="20"/>
  <c r="B3461" i="20"/>
  <c r="B3460" i="20"/>
  <c r="B3459" i="20"/>
  <c r="B3458" i="20"/>
  <c r="B3457" i="20"/>
  <c r="B3456" i="20"/>
  <c r="B3455" i="20"/>
  <c r="B3454" i="20"/>
  <c r="B3453" i="20"/>
  <c r="B3452" i="20"/>
  <c r="B3451" i="20"/>
  <c r="B3450" i="20"/>
  <c r="B3449" i="20"/>
  <c r="B3448" i="20"/>
  <c r="B3447" i="20"/>
  <c r="B3446" i="20"/>
  <c r="B3445" i="20"/>
  <c r="B3444" i="20"/>
  <c r="B3443" i="20"/>
  <c r="B3442" i="20"/>
  <c r="B3441" i="20"/>
  <c r="B3440" i="20"/>
  <c r="B3439" i="20"/>
  <c r="B3438" i="20"/>
  <c r="B3437" i="20"/>
  <c r="B3436" i="20"/>
  <c r="B3435" i="20"/>
  <c r="B3434" i="20"/>
  <c r="B3433" i="20"/>
  <c r="B3432" i="20"/>
  <c r="B3431" i="20"/>
  <c r="B3430" i="20"/>
  <c r="B3429" i="20"/>
  <c r="B3428" i="20"/>
  <c r="B3427" i="20"/>
  <c r="B3426" i="20"/>
  <c r="B3425" i="20"/>
  <c r="B3424" i="20"/>
  <c r="B3423" i="20"/>
  <c r="B3422" i="20"/>
  <c r="B3421" i="20"/>
  <c r="B3420" i="20"/>
  <c r="B3419" i="20"/>
  <c r="B3418" i="20"/>
  <c r="B3417" i="20"/>
  <c r="B3416" i="20"/>
  <c r="B3415" i="20"/>
  <c r="B3414" i="20"/>
  <c r="B3413" i="20"/>
  <c r="B3412" i="20"/>
  <c r="B3411" i="20"/>
  <c r="B3410" i="20"/>
  <c r="B3409" i="20"/>
  <c r="B3408" i="20"/>
  <c r="B3407" i="20"/>
  <c r="B3406" i="20"/>
  <c r="B3405" i="20"/>
  <c r="B3404" i="20"/>
  <c r="B3403" i="20"/>
  <c r="B3402" i="20"/>
  <c r="B3401" i="20"/>
  <c r="B3400" i="20"/>
  <c r="B3399" i="20"/>
  <c r="B3398" i="20"/>
  <c r="B3397" i="20"/>
  <c r="B3396" i="20"/>
  <c r="B3395" i="20"/>
  <c r="B3394" i="20"/>
  <c r="B3393" i="20"/>
  <c r="B3392" i="20"/>
  <c r="B3391" i="20"/>
  <c r="B3390" i="20"/>
  <c r="B3389" i="20"/>
  <c r="B3388" i="20"/>
  <c r="B3387" i="20"/>
  <c r="B3386" i="20"/>
  <c r="B3385" i="20"/>
  <c r="B3384" i="20"/>
  <c r="B3383" i="20"/>
  <c r="B3382" i="20"/>
  <c r="B3381" i="20"/>
  <c r="B3380" i="20"/>
  <c r="B3379" i="20"/>
  <c r="B3378" i="20"/>
  <c r="B3377" i="20"/>
  <c r="B3376" i="20"/>
  <c r="B3375" i="20"/>
  <c r="B3374" i="20"/>
  <c r="B3373" i="20"/>
  <c r="B3372" i="20"/>
  <c r="B3371" i="20"/>
  <c r="B3370" i="20"/>
  <c r="B3369" i="20"/>
  <c r="B3368" i="20"/>
  <c r="B3367" i="20"/>
  <c r="B3366" i="20"/>
  <c r="B3365" i="20"/>
  <c r="B3364" i="20"/>
  <c r="B3363" i="20"/>
  <c r="B3362" i="20"/>
  <c r="B3361" i="20"/>
  <c r="B3360" i="20"/>
  <c r="B3359" i="20"/>
  <c r="B3358" i="20"/>
  <c r="B3357" i="20"/>
  <c r="B3356" i="20"/>
  <c r="B3355" i="20"/>
  <c r="B3354" i="20"/>
  <c r="B3353" i="20"/>
  <c r="B3352" i="20"/>
  <c r="B3351" i="20"/>
  <c r="B3350" i="20"/>
  <c r="B3349" i="20"/>
  <c r="B3348" i="20"/>
  <c r="B3347" i="20"/>
  <c r="B3346" i="20"/>
  <c r="B3345" i="20"/>
  <c r="B3344" i="20"/>
  <c r="B3343" i="20"/>
  <c r="B3342" i="20"/>
  <c r="B3341" i="20"/>
  <c r="B3340" i="20"/>
  <c r="B3339" i="20"/>
  <c r="B3338" i="20"/>
  <c r="B3337" i="20"/>
  <c r="B3336" i="20"/>
  <c r="B3335" i="20"/>
  <c r="B3334" i="20"/>
  <c r="B3333" i="20"/>
  <c r="B3332" i="20"/>
  <c r="B3331" i="20"/>
  <c r="B3330" i="20"/>
  <c r="B3329" i="20"/>
  <c r="B3328" i="20"/>
  <c r="B3327" i="20"/>
  <c r="B3326" i="20"/>
  <c r="B3325" i="20"/>
  <c r="B3324" i="20"/>
  <c r="B3323" i="20"/>
  <c r="B3322" i="20"/>
  <c r="B3321" i="20"/>
  <c r="B3320" i="20"/>
  <c r="B3319" i="20"/>
  <c r="B3318" i="20"/>
  <c r="B3317" i="20"/>
  <c r="B3316" i="20"/>
  <c r="B3315" i="20"/>
  <c r="B3314" i="20"/>
  <c r="B3313" i="20"/>
  <c r="B3312" i="20"/>
  <c r="B3311" i="20"/>
  <c r="B3310" i="20"/>
  <c r="B3309" i="20"/>
  <c r="B3308" i="20"/>
  <c r="B3307" i="20"/>
  <c r="B3306" i="20"/>
  <c r="B3305" i="20"/>
  <c r="B3304" i="20"/>
  <c r="B3303" i="20"/>
  <c r="B3302" i="20"/>
  <c r="B3301" i="20"/>
  <c r="B3300" i="20"/>
  <c r="B3299" i="20"/>
  <c r="B3298" i="20"/>
  <c r="B3297" i="20"/>
  <c r="B3296" i="20"/>
  <c r="B3295" i="20"/>
  <c r="B3294" i="20"/>
  <c r="B3293" i="20"/>
  <c r="B3292" i="20"/>
  <c r="B3291" i="20"/>
  <c r="B3290" i="20"/>
  <c r="B3289" i="20"/>
  <c r="B3288" i="20"/>
  <c r="B3287" i="20"/>
  <c r="B3286" i="20"/>
  <c r="B3285" i="20"/>
  <c r="B3284" i="20"/>
  <c r="B3283" i="20"/>
  <c r="B3282" i="20"/>
  <c r="B3281" i="20"/>
  <c r="B3280" i="20"/>
  <c r="B3279" i="20"/>
  <c r="B3278" i="20"/>
  <c r="B3277" i="20"/>
  <c r="B3276" i="20"/>
  <c r="B3275" i="20"/>
  <c r="B3274" i="20"/>
  <c r="B3273" i="20"/>
  <c r="B3272" i="20"/>
  <c r="B3271" i="20"/>
  <c r="B3270" i="20"/>
  <c r="B3269" i="20"/>
  <c r="B3268" i="20"/>
  <c r="B3267" i="20"/>
  <c r="B3266" i="20"/>
  <c r="B3265" i="20"/>
  <c r="B3264" i="20"/>
  <c r="B3263" i="20"/>
  <c r="B3262" i="20"/>
  <c r="B3261" i="20"/>
  <c r="B3260" i="20"/>
  <c r="B3259" i="20"/>
  <c r="B3258" i="20"/>
  <c r="B3257" i="20"/>
  <c r="B3256" i="20"/>
  <c r="B3255" i="20"/>
  <c r="B3254" i="20"/>
  <c r="B3253" i="20"/>
  <c r="B3252" i="20"/>
  <c r="B3251" i="20"/>
  <c r="B3250" i="20"/>
  <c r="B3249" i="20"/>
  <c r="B3248" i="20"/>
  <c r="B3247" i="20"/>
  <c r="B3246" i="20"/>
  <c r="B3245" i="20"/>
  <c r="B3244" i="20"/>
  <c r="B3243" i="20"/>
  <c r="B3242" i="20"/>
  <c r="B3241" i="20"/>
  <c r="B3240" i="20"/>
  <c r="B3239" i="20"/>
  <c r="B3238" i="20"/>
  <c r="B3237" i="20"/>
  <c r="B3236" i="20"/>
  <c r="B3235" i="20"/>
  <c r="B3234" i="20"/>
  <c r="B3233" i="20"/>
  <c r="B3232" i="20"/>
  <c r="B3231" i="20"/>
  <c r="B3230" i="20"/>
  <c r="B3229" i="20"/>
  <c r="B3228" i="20"/>
  <c r="B3227" i="20"/>
  <c r="B3226" i="20"/>
  <c r="B3225" i="20"/>
  <c r="B3224" i="20"/>
  <c r="B3223" i="20"/>
  <c r="B3222" i="20"/>
  <c r="B3221" i="20"/>
  <c r="B3220" i="20"/>
  <c r="B3219" i="20"/>
  <c r="B3218" i="20"/>
  <c r="B3217" i="20"/>
  <c r="B3216" i="20"/>
  <c r="B3215" i="20"/>
  <c r="B3214" i="20"/>
  <c r="B3213" i="20"/>
  <c r="B3212" i="20"/>
  <c r="B3211" i="20"/>
  <c r="B3210" i="20"/>
  <c r="B3209" i="20"/>
  <c r="B3208" i="20"/>
  <c r="B3207" i="20"/>
  <c r="B3206" i="20"/>
  <c r="B3205" i="20"/>
  <c r="B3204" i="20"/>
  <c r="B3203" i="20"/>
  <c r="B3202" i="20"/>
  <c r="B3201" i="20"/>
  <c r="B3200" i="20"/>
  <c r="B3199" i="20"/>
  <c r="B3198" i="20"/>
  <c r="B3197" i="20"/>
  <c r="B3196" i="20"/>
  <c r="B3195" i="20"/>
  <c r="B3194" i="20"/>
  <c r="B3193" i="20"/>
  <c r="B3192" i="20"/>
  <c r="B3191" i="20"/>
  <c r="B3190" i="20"/>
  <c r="B3189" i="20"/>
  <c r="B3188" i="20"/>
  <c r="B3187" i="20"/>
  <c r="B3186" i="20"/>
  <c r="B3185" i="20"/>
  <c r="B3184" i="20"/>
  <c r="B3183" i="20"/>
  <c r="B3182" i="20"/>
  <c r="B3181" i="20"/>
  <c r="B3180" i="20"/>
  <c r="B3179" i="20"/>
  <c r="B3178" i="20"/>
  <c r="B3177" i="20"/>
  <c r="B3176" i="20"/>
  <c r="B3175" i="20"/>
  <c r="B3174" i="20"/>
  <c r="B3173" i="20"/>
  <c r="B3172" i="20"/>
  <c r="B3171" i="20"/>
  <c r="B3170" i="20"/>
  <c r="B3169" i="20"/>
  <c r="B3168" i="20"/>
  <c r="B3167" i="20"/>
  <c r="B3166" i="20"/>
  <c r="B3165" i="20"/>
  <c r="B3164" i="20"/>
  <c r="B3163" i="20"/>
  <c r="B3162" i="20"/>
  <c r="B3161" i="20"/>
  <c r="B3160" i="20"/>
  <c r="B3159" i="20"/>
  <c r="B3158" i="20"/>
  <c r="B3157" i="20"/>
  <c r="B3156" i="20"/>
  <c r="B3155" i="20"/>
  <c r="B3154" i="20"/>
  <c r="B3153" i="20"/>
  <c r="B3152" i="20"/>
  <c r="B3151" i="20"/>
  <c r="B3150" i="20"/>
  <c r="B3149" i="20"/>
  <c r="B3148" i="20"/>
  <c r="B3147" i="20"/>
  <c r="B3146" i="20"/>
  <c r="B3145" i="20"/>
  <c r="B3144" i="20"/>
  <c r="B3143" i="20"/>
  <c r="B3142" i="20"/>
  <c r="B3141" i="20"/>
  <c r="B3140" i="20"/>
  <c r="B3139" i="20"/>
  <c r="B3138" i="20"/>
  <c r="B3137" i="20"/>
  <c r="B3136" i="20"/>
  <c r="M3135" i="20"/>
  <c r="B3135" i="20"/>
  <c r="M3134" i="20"/>
  <c r="B3134" i="20"/>
  <c r="M3133" i="20"/>
  <c r="B3133" i="20"/>
  <c r="B3132" i="20"/>
  <c r="B3131" i="20"/>
  <c r="B3130" i="20"/>
  <c r="B3129" i="20"/>
  <c r="B3128" i="20"/>
  <c r="B3127" i="20"/>
  <c r="B3126" i="20"/>
  <c r="B3125" i="20"/>
  <c r="B3124" i="20"/>
  <c r="B3123" i="20"/>
  <c r="B3122" i="20"/>
  <c r="B3121" i="20"/>
  <c r="B3120" i="20"/>
  <c r="B3119" i="20"/>
  <c r="B3118" i="20"/>
  <c r="B3117" i="20"/>
  <c r="B3116" i="20"/>
  <c r="B3115" i="20"/>
  <c r="B3114" i="20"/>
  <c r="B3113" i="20"/>
  <c r="B3112" i="20"/>
  <c r="B3111" i="20"/>
  <c r="B3110" i="20"/>
  <c r="B3109" i="20"/>
  <c r="B3108" i="20"/>
  <c r="B3107" i="20"/>
  <c r="B3106" i="20"/>
  <c r="B3105" i="20"/>
  <c r="B3104" i="20"/>
  <c r="B3103" i="20"/>
  <c r="B3102" i="20"/>
  <c r="B3101" i="20"/>
  <c r="B3100" i="20"/>
  <c r="B3099" i="20"/>
  <c r="B3098" i="20"/>
  <c r="B3097" i="20"/>
  <c r="B3096" i="20"/>
  <c r="B3095" i="20"/>
  <c r="B3094" i="20"/>
  <c r="B3093" i="20"/>
  <c r="B3092" i="20"/>
  <c r="B3091" i="20"/>
  <c r="B3090" i="20"/>
  <c r="B3089" i="20"/>
  <c r="B3088" i="20"/>
  <c r="B3087" i="20"/>
  <c r="B3086" i="20"/>
  <c r="B3085" i="20"/>
  <c r="B3084" i="20"/>
  <c r="B3083" i="20"/>
  <c r="B3082" i="20"/>
  <c r="B3081" i="20"/>
  <c r="B3080" i="20"/>
  <c r="B3079" i="20"/>
  <c r="B3078" i="20"/>
  <c r="B3077" i="20"/>
  <c r="B3076" i="20"/>
  <c r="B3075" i="20"/>
  <c r="B3074" i="20"/>
  <c r="B3073" i="20"/>
  <c r="B3072" i="20"/>
  <c r="B3071" i="20"/>
  <c r="B3070" i="20"/>
  <c r="B3069" i="20"/>
  <c r="B3068" i="20"/>
  <c r="B3067" i="20"/>
  <c r="B3066" i="20"/>
  <c r="B3065" i="20"/>
  <c r="B3064" i="20"/>
  <c r="B3063" i="20"/>
  <c r="B3062" i="20"/>
  <c r="B3061" i="20"/>
  <c r="B3060" i="20"/>
  <c r="B3059" i="20"/>
  <c r="B3058" i="20"/>
  <c r="B3057" i="20"/>
  <c r="B3056" i="20"/>
  <c r="B3055" i="20"/>
  <c r="B3054" i="20"/>
  <c r="B3053" i="20"/>
  <c r="B3052" i="20"/>
  <c r="B3051" i="20"/>
  <c r="B3050" i="20"/>
  <c r="B3049" i="20"/>
  <c r="B3048" i="20"/>
  <c r="B3047" i="20"/>
  <c r="B3046" i="20"/>
  <c r="B3045" i="20"/>
  <c r="B3044" i="20"/>
  <c r="B3043" i="20"/>
  <c r="B3042" i="20"/>
  <c r="B3041" i="20"/>
  <c r="B3040" i="20"/>
  <c r="B3039" i="20"/>
  <c r="B3038" i="20"/>
  <c r="B3037" i="20"/>
  <c r="B3036" i="20"/>
  <c r="B3035" i="20"/>
  <c r="B3034" i="20"/>
  <c r="B3033" i="20"/>
  <c r="B3032" i="20"/>
  <c r="B3031" i="20"/>
  <c r="B3030" i="20"/>
  <c r="B3029" i="20"/>
  <c r="B3028" i="20"/>
  <c r="B3027" i="20"/>
  <c r="B3026" i="20"/>
  <c r="B3025" i="20"/>
  <c r="B3024" i="20"/>
  <c r="B3023" i="20"/>
  <c r="B3022" i="20"/>
  <c r="B3021" i="20"/>
  <c r="B3020" i="20"/>
  <c r="B3019" i="20"/>
  <c r="B3018" i="20"/>
  <c r="B3017" i="20"/>
  <c r="B3016" i="20"/>
  <c r="B3015" i="20"/>
  <c r="B3014" i="20"/>
  <c r="B3013" i="20"/>
  <c r="B3012" i="20"/>
  <c r="B3011" i="20"/>
  <c r="B3010" i="20"/>
  <c r="B3009" i="20"/>
  <c r="B3008" i="20"/>
  <c r="B3007" i="20"/>
  <c r="B3006" i="20"/>
  <c r="B3005" i="20"/>
  <c r="B3004" i="20"/>
  <c r="B3003" i="20"/>
  <c r="B3002" i="20"/>
  <c r="B3001" i="20"/>
  <c r="B3000" i="20"/>
  <c r="B2999" i="20"/>
  <c r="B2998" i="20"/>
  <c r="B2997" i="20"/>
  <c r="B2996" i="20"/>
  <c r="B2995" i="20"/>
  <c r="B2994" i="20"/>
  <c r="B2993" i="20"/>
  <c r="B2992" i="20"/>
  <c r="B2991" i="20"/>
  <c r="B2990" i="20"/>
  <c r="B2989" i="20"/>
  <c r="B2988" i="20"/>
  <c r="B2987" i="20"/>
  <c r="B2986" i="20"/>
  <c r="B2985" i="20"/>
  <c r="B2984" i="20"/>
  <c r="B2983" i="20"/>
  <c r="B2982" i="20"/>
  <c r="B2981" i="20"/>
  <c r="B2980" i="20"/>
  <c r="B2979" i="20"/>
  <c r="B2978" i="20"/>
  <c r="B2977" i="20"/>
  <c r="B2976" i="20"/>
  <c r="B2975" i="20"/>
  <c r="B2974" i="20"/>
  <c r="B2973" i="20"/>
  <c r="B2972" i="20"/>
  <c r="B2971" i="20"/>
  <c r="B2970" i="20"/>
  <c r="B2969" i="20"/>
  <c r="B2968" i="20"/>
  <c r="B2967" i="20"/>
  <c r="B2966" i="20"/>
  <c r="B2965" i="20"/>
  <c r="B2964" i="20"/>
  <c r="B2963" i="20"/>
  <c r="B2962" i="20"/>
  <c r="M2961" i="20"/>
  <c r="B2961" i="20"/>
  <c r="B2960" i="20"/>
  <c r="B2959" i="20"/>
  <c r="B2958" i="20"/>
  <c r="B2957" i="20"/>
  <c r="B2956" i="20"/>
  <c r="B2955" i="20"/>
  <c r="B2954" i="20"/>
  <c r="B2953" i="20"/>
  <c r="B2952" i="20"/>
  <c r="B2951" i="20"/>
  <c r="B2950" i="20"/>
  <c r="B2949" i="20"/>
  <c r="B2948" i="20"/>
  <c r="B2947" i="20"/>
  <c r="B2946" i="20"/>
  <c r="B2945" i="20"/>
  <c r="B2944" i="20"/>
  <c r="B2943" i="20"/>
  <c r="B2942" i="20"/>
  <c r="B2941" i="20"/>
  <c r="B2940" i="20"/>
  <c r="B2939" i="20"/>
  <c r="B2938" i="20"/>
  <c r="B2937" i="20"/>
  <c r="B2936" i="20"/>
  <c r="B2935" i="20"/>
  <c r="B2934" i="20"/>
  <c r="B2933" i="20"/>
  <c r="B2932" i="20"/>
  <c r="B2931" i="20"/>
  <c r="B2930" i="20"/>
  <c r="B2929" i="20"/>
  <c r="B2928" i="20"/>
  <c r="B2927" i="20"/>
  <c r="B2926" i="20"/>
  <c r="B2925" i="20"/>
  <c r="B2924" i="20"/>
  <c r="B2923" i="20"/>
  <c r="B2922" i="20"/>
  <c r="B2921" i="20"/>
  <c r="B2920" i="20"/>
  <c r="B2919" i="20"/>
  <c r="B2918" i="20"/>
  <c r="B2917" i="20"/>
  <c r="B2916" i="20"/>
  <c r="B2915" i="20"/>
  <c r="B2914" i="20"/>
  <c r="B2913" i="20"/>
  <c r="B2912" i="20"/>
  <c r="B2911" i="20"/>
  <c r="B2910" i="20"/>
  <c r="B2909" i="20"/>
  <c r="B2908" i="20"/>
  <c r="B2907" i="20"/>
  <c r="B2906" i="20"/>
  <c r="B2905" i="20"/>
  <c r="B2904" i="20"/>
  <c r="B2903" i="20"/>
  <c r="B2902" i="20"/>
  <c r="B2901" i="20"/>
  <c r="B2900" i="20"/>
  <c r="B2899" i="20"/>
  <c r="B2898" i="20"/>
  <c r="B2897" i="20"/>
  <c r="B2896" i="20"/>
  <c r="B2895" i="20"/>
  <c r="B2894" i="20"/>
  <c r="B2893" i="20"/>
  <c r="B2892" i="20"/>
  <c r="B2891" i="20"/>
  <c r="B2890" i="20"/>
  <c r="B2889" i="20"/>
  <c r="B2888" i="20"/>
  <c r="B2887" i="20"/>
  <c r="B2886" i="20"/>
  <c r="B2885" i="20"/>
  <c r="B2884" i="20"/>
  <c r="B2883" i="20"/>
  <c r="B2882" i="20"/>
  <c r="B2881" i="20"/>
  <c r="B2880" i="20"/>
  <c r="B2879" i="20"/>
  <c r="B2878" i="20"/>
  <c r="B2877" i="20"/>
  <c r="B2876" i="20"/>
  <c r="B2875" i="20"/>
  <c r="B2874" i="20"/>
  <c r="B2873" i="20"/>
  <c r="B2872" i="20"/>
  <c r="B2871" i="20"/>
  <c r="B2870" i="20"/>
  <c r="B2869" i="20"/>
  <c r="B2868" i="20"/>
  <c r="B2867" i="20"/>
  <c r="B2866" i="20"/>
  <c r="B2865" i="20"/>
  <c r="B2864" i="20"/>
  <c r="B2863" i="20"/>
  <c r="B2862" i="20"/>
  <c r="B2861" i="20"/>
  <c r="B2860" i="20"/>
  <c r="B2859" i="20"/>
  <c r="B2858" i="20"/>
  <c r="B2857" i="20"/>
  <c r="B2856" i="20"/>
  <c r="B2855" i="20"/>
  <c r="B2854" i="20"/>
  <c r="B2853" i="20"/>
  <c r="B2852" i="20"/>
  <c r="B2851" i="20"/>
  <c r="B2850" i="20"/>
  <c r="B2849" i="20"/>
  <c r="B2848" i="20"/>
  <c r="B2847" i="20"/>
  <c r="B2846" i="20"/>
  <c r="B2845" i="20"/>
  <c r="B2844" i="20"/>
  <c r="B2843" i="20"/>
  <c r="B2842" i="20"/>
  <c r="B2841" i="20"/>
  <c r="B2840" i="20"/>
  <c r="B2839" i="20"/>
  <c r="B2838" i="20"/>
  <c r="B2837" i="20"/>
  <c r="B2836" i="20"/>
  <c r="B2835" i="20"/>
  <c r="B2834" i="20"/>
  <c r="B2833" i="20"/>
  <c r="B2832" i="20"/>
  <c r="B2831" i="20"/>
  <c r="B2830" i="20"/>
  <c r="B2829" i="20"/>
  <c r="B2828" i="20"/>
  <c r="B2827" i="20"/>
  <c r="B2826" i="20"/>
  <c r="B2825" i="20"/>
  <c r="B2824" i="20"/>
  <c r="M2823" i="20"/>
  <c r="B2823" i="20"/>
  <c r="B2822" i="20"/>
  <c r="B2821" i="20"/>
  <c r="B2820" i="20"/>
  <c r="B2819" i="20"/>
  <c r="B2818" i="20"/>
  <c r="B2817" i="20"/>
  <c r="B2816" i="20"/>
  <c r="B2815" i="20"/>
  <c r="B2814" i="20"/>
  <c r="B2813" i="20"/>
  <c r="B2812" i="20"/>
  <c r="B2811" i="20"/>
  <c r="B2810" i="20"/>
  <c r="B2809" i="20"/>
  <c r="B2808" i="20"/>
  <c r="B2807" i="20"/>
  <c r="B2806" i="20"/>
  <c r="B2805" i="20"/>
  <c r="B2804" i="20"/>
  <c r="B2803" i="20"/>
  <c r="B2802" i="20"/>
  <c r="B2801" i="20"/>
  <c r="B2800" i="20"/>
  <c r="B2799" i="20"/>
  <c r="B2798" i="20"/>
  <c r="B2797" i="20"/>
  <c r="B2796" i="20"/>
  <c r="B2795" i="20"/>
  <c r="B2794" i="20"/>
  <c r="B2793" i="20"/>
  <c r="B2792" i="20"/>
  <c r="B2791" i="20"/>
  <c r="B2790" i="20"/>
  <c r="B2789" i="20"/>
  <c r="B2788" i="20"/>
  <c r="B2787" i="20"/>
  <c r="B2786" i="20"/>
  <c r="B2785" i="20"/>
  <c r="B2784" i="20"/>
  <c r="B2783" i="20"/>
  <c r="B2782" i="20"/>
  <c r="B2781" i="20"/>
  <c r="B2780" i="20"/>
  <c r="B2779" i="20"/>
  <c r="B2778" i="20"/>
  <c r="B2777" i="20"/>
  <c r="B2776" i="20"/>
  <c r="B2775" i="20"/>
  <c r="B2774" i="20"/>
  <c r="B2773" i="20"/>
  <c r="B2772" i="20"/>
  <c r="B2771" i="20"/>
  <c r="B2770" i="20"/>
  <c r="B2769" i="20"/>
  <c r="B2768" i="20"/>
  <c r="B2767" i="20"/>
  <c r="B2766" i="20"/>
  <c r="B2765" i="20"/>
  <c r="B2764" i="20"/>
  <c r="B2763" i="20"/>
  <c r="B2762" i="20"/>
  <c r="B2761" i="20"/>
  <c r="B2760" i="20"/>
  <c r="B2759" i="20"/>
  <c r="B2758" i="20"/>
  <c r="B2757" i="20"/>
  <c r="B2756" i="20"/>
  <c r="B2755" i="20"/>
  <c r="B2754" i="20"/>
  <c r="B2753" i="20"/>
  <c r="B2752" i="20"/>
  <c r="B2751" i="20"/>
  <c r="B2750" i="20"/>
  <c r="B2749" i="20"/>
  <c r="B2748" i="20"/>
  <c r="B2747" i="20"/>
  <c r="B2746" i="20"/>
  <c r="B2745" i="20"/>
  <c r="B2744" i="20"/>
  <c r="B2743" i="20"/>
  <c r="B2742" i="20"/>
  <c r="B2741" i="20"/>
  <c r="B2740" i="20"/>
  <c r="B2739" i="20"/>
  <c r="B2738" i="20"/>
  <c r="B2737" i="20"/>
  <c r="B2736" i="20"/>
  <c r="B2735" i="20"/>
  <c r="B2734" i="20"/>
  <c r="B2733" i="20"/>
  <c r="B2732" i="20"/>
  <c r="B2731" i="20"/>
  <c r="B2730" i="20"/>
  <c r="B2729" i="20"/>
  <c r="B2728" i="20"/>
  <c r="B2727" i="20"/>
  <c r="B2726" i="20"/>
  <c r="B2725" i="20"/>
  <c r="B2724" i="20"/>
  <c r="B2723" i="20"/>
  <c r="B2722" i="20"/>
  <c r="B2721" i="20"/>
  <c r="B2720" i="20"/>
  <c r="B2719" i="20"/>
  <c r="B2718" i="20"/>
  <c r="B2717" i="20"/>
  <c r="B2716" i="20"/>
  <c r="B2715" i="20"/>
  <c r="B2714" i="20"/>
  <c r="B2713" i="20"/>
  <c r="B2712" i="20"/>
  <c r="B2711" i="20"/>
  <c r="B2710" i="20"/>
  <c r="B2709" i="20"/>
  <c r="B2708" i="20"/>
  <c r="B2707" i="20"/>
  <c r="B2706" i="20"/>
  <c r="B2705" i="20"/>
  <c r="B2704" i="20"/>
  <c r="B2703" i="20"/>
  <c r="B2702" i="20"/>
  <c r="B2701" i="20"/>
  <c r="B2700" i="20"/>
  <c r="B2699" i="20"/>
  <c r="B2698" i="20"/>
  <c r="B2697" i="20"/>
  <c r="B2696" i="20"/>
  <c r="B2695" i="20"/>
  <c r="B2694" i="20"/>
  <c r="B2693" i="20"/>
  <c r="B2692" i="20"/>
  <c r="B2691" i="20"/>
  <c r="B2690" i="20"/>
  <c r="B2689" i="20"/>
  <c r="B2688" i="20"/>
  <c r="B2687" i="20"/>
  <c r="B2686" i="20"/>
  <c r="B2685" i="20"/>
  <c r="B2684" i="20"/>
  <c r="B2683" i="20"/>
  <c r="B2682" i="20"/>
  <c r="B2681" i="20"/>
  <c r="B2680" i="20"/>
  <c r="B2679" i="20"/>
  <c r="B2678" i="20"/>
  <c r="B2677" i="20"/>
  <c r="B2676" i="20"/>
  <c r="B2675" i="20"/>
  <c r="B2674" i="20"/>
  <c r="B2673" i="20"/>
  <c r="B2672" i="20"/>
  <c r="B2671" i="20"/>
  <c r="B2670" i="20"/>
  <c r="B2669" i="20"/>
  <c r="B2668" i="20"/>
  <c r="B2667" i="20"/>
  <c r="B2666" i="20"/>
  <c r="B2665" i="20"/>
  <c r="B2664" i="20"/>
  <c r="B2663" i="20"/>
  <c r="B2662" i="20"/>
  <c r="B2661" i="20"/>
  <c r="B2660" i="20"/>
  <c r="B2659" i="20"/>
  <c r="B2658" i="20"/>
  <c r="B2657" i="20"/>
  <c r="B2656" i="20"/>
  <c r="B2655" i="20"/>
  <c r="B2654" i="20"/>
  <c r="B2653" i="20"/>
  <c r="B2652" i="20"/>
  <c r="B2651" i="20"/>
  <c r="B2650" i="20"/>
  <c r="B2649" i="20"/>
  <c r="B2648" i="20"/>
  <c r="B2647" i="20"/>
  <c r="B2646" i="20"/>
  <c r="B2645" i="20"/>
  <c r="B2644" i="20"/>
  <c r="B2643" i="20"/>
  <c r="B2642" i="20"/>
  <c r="B2641" i="20"/>
  <c r="B2640" i="20"/>
  <c r="B2639" i="20"/>
  <c r="B2638" i="20"/>
  <c r="B2637" i="20"/>
  <c r="B2636" i="20"/>
  <c r="B2635" i="20"/>
  <c r="B2634" i="20"/>
  <c r="B2633" i="20"/>
  <c r="B2632" i="20"/>
  <c r="B2631" i="20"/>
  <c r="B2630" i="20"/>
  <c r="B2629" i="20"/>
  <c r="B2628" i="20"/>
  <c r="B2627" i="20"/>
  <c r="B2626" i="20"/>
  <c r="B2625" i="20"/>
  <c r="B2624" i="20"/>
  <c r="B2623" i="20"/>
  <c r="B2622" i="20"/>
  <c r="B2621" i="20"/>
  <c r="B2620" i="20"/>
  <c r="B2619" i="20"/>
  <c r="B2618" i="20"/>
  <c r="B2617" i="20"/>
  <c r="B2616" i="20"/>
  <c r="B2615" i="20"/>
  <c r="B2614" i="20"/>
  <c r="B2613" i="20"/>
  <c r="B2612" i="20"/>
  <c r="B2611" i="20"/>
  <c r="B2610" i="20"/>
  <c r="B2609" i="20"/>
  <c r="B2608" i="20"/>
  <c r="B2607" i="20"/>
  <c r="B2606" i="20"/>
  <c r="B2605" i="20"/>
  <c r="B2604" i="20"/>
  <c r="B2603" i="20"/>
  <c r="B2602" i="20"/>
  <c r="B2601" i="20"/>
  <c r="B2600" i="20"/>
  <c r="B2599" i="20"/>
  <c r="B2598" i="20"/>
  <c r="B2597" i="20"/>
  <c r="B2596" i="20"/>
  <c r="B2595" i="20"/>
  <c r="B2594" i="20"/>
  <c r="B2593" i="20"/>
  <c r="B2592" i="20"/>
  <c r="B2591" i="20"/>
  <c r="B2590" i="20"/>
  <c r="B2589" i="20"/>
  <c r="B2588" i="20"/>
  <c r="B2587" i="20"/>
  <c r="B2586" i="20"/>
  <c r="B2585" i="20"/>
  <c r="B2584" i="20"/>
  <c r="B2583" i="20"/>
  <c r="M2582" i="20"/>
  <c r="B2582" i="20"/>
  <c r="B2581" i="20"/>
  <c r="B2580" i="20"/>
  <c r="B2579" i="20"/>
  <c r="B2578" i="20"/>
  <c r="B2577" i="20"/>
  <c r="B2576" i="20"/>
  <c r="B2575" i="20"/>
  <c r="B2574" i="20"/>
  <c r="B2573" i="20"/>
  <c r="B2572" i="20"/>
  <c r="B2571" i="20"/>
  <c r="B2570" i="20"/>
  <c r="B2569" i="20"/>
  <c r="B2568" i="20"/>
  <c r="B2567" i="20"/>
  <c r="B2566" i="20"/>
  <c r="B2565" i="20"/>
  <c r="B2564" i="20"/>
  <c r="B2563" i="20"/>
  <c r="B2562" i="20"/>
  <c r="B2561" i="20"/>
  <c r="B2560" i="20"/>
  <c r="B2559" i="20"/>
  <c r="B2558" i="20"/>
  <c r="B2557" i="20"/>
  <c r="B2556" i="20"/>
  <c r="B2555" i="20"/>
  <c r="B2554" i="20"/>
  <c r="B2553" i="20"/>
  <c r="B2552" i="20"/>
  <c r="B2551" i="20"/>
  <c r="B2550" i="20"/>
  <c r="B2549" i="20"/>
  <c r="B2548" i="20"/>
  <c r="B2547" i="20"/>
  <c r="B2546" i="20"/>
  <c r="B2545" i="20"/>
  <c r="B2544" i="20"/>
  <c r="B2543" i="20"/>
  <c r="B2542" i="20"/>
  <c r="B2541" i="20"/>
  <c r="B2540" i="20"/>
  <c r="B2539" i="20"/>
  <c r="B2538" i="20"/>
  <c r="B2537" i="20"/>
  <c r="B2536" i="20"/>
  <c r="B2535" i="20"/>
  <c r="B2534" i="20"/>
  <c r="B2533" i="20"/>
  <c r="B2532" i="20"/>
  <c r="B2531" i="20"/>
  <c r="B2530" i="20"/>
  <c r="B2529" i="20"/>
  <c r="B2528" i="20"/>
  <c r="B2527" i="20"/>
  <c r="B2526" i="20"/>
  <c r="B2525" i="20"/>
  <c r="B2524" i="20"/>
  <c r="B2523" i="20"/>
  <c r="B2522" i="20"/>
  <c r="B2521" i="20"/>
  <c r="B2520" i="20"/>
  <c r="B2519" i="20"/>
  <c r="B2518" i="20"/>
  <c r="B2517" i="20"/>
  <c r="B2516" i="20"/>
  <c r="B2515" i="20"/>
  <c r="B2514" i="20"/>
  <c r="B2513" i="20"/>
  <c r="B2512" i="20"/>
  <c r="B2511" i="20"/>
  <c r="B2510" i="20"/>
  <c r="B2509" i="20"/>
  <c r="B2508" i="20"/>
  <c r="B2507" i="20"/>
  <c r="B2506" i="20"/>
  <c r="B2505" i="20"/>
  <c r="B2504" i="20"/>
  <c r="B2503" i="20"/>
  <c r="B2502" i="20"/>
  <c r="B2501" i="20"/>
  <c r="B2500" i="20"/>
  <c r="B2499" i="20"/>
  <c r="B2498" i="20"/>
  <c r="B2497" i="20"/>
  <c r="B2496" i="20"/>
  <c r="B2495" i="20"/>
  <c r="B2494" i="20"/>
  <c r="B2493" i="20"/>
  <c r="B2492" i="20"/>
  <c r="B2491" i="20"/>
  <c r="B2490" i="20"/>
  <c r="B2489" i="20"/>
  <c r="B2488" i="20"/>
  <c r="B2487" i="20"/>
  <c r="B2486" i="20"/>
  <c r="B2485" i="20"/>
  <c r="B2484" i="20"/>
  <c r="B2483" i="20"/>
  <c r="B2482" i="20"/>
  <c r="B2481" i="20"/>
  <c r="B2480" i="20"/>
  <c r="B2479" i="20"/>
  <c r="B2478" i="20"/>
  <c r="B2477" i="20"/>
  <c r="B2476" i="20"/>
  <c r="B2475" i="20"/>
  <c r="B2474" i="20"/>
  <c r="B2473" i="20"/>
  <c r="B2472" i="20"/>
  <c r="B2471" i="20"/>
  <c r="B2470" i="20"/>
  <c r="B2469" i="20"/>
  <c r="B2468" i="20"/>
  <c r="B2467" i="20"/>
  <c r="B2466" i="20"/>
  <c r="B2465" i="20"/>
  <c r="B2464" i="20"/>
  <c r="B2463" i="20"/>
  <c r="B2462" i="20"/>
  <c r="B2461" i="20"/>
  <c r="B2460" i="20"/>
  <c r="B2459" i="20"/>
  <c r="B2458" i="20"/>
  <c r="B2457" i="20"/>
  <c r="B2456" i="20"/>
  <c r="B2455" i="20"/>
  <c r="B2454" i="20"/>
  <c r="B2453" i="20"/>
  <c r="B2452" i="20"/>
  <c r="B2451" i="20"/>
  <c r="B2450" i="20"/>
  <c r="B2449" i="20"/>
  <c r="B2448" i="20"/>
  <c r="B2447" i="20"/>
  <c r="B2446" i="20"/>
  <c r="B2445" i="20"/>
  <c r="B2444" i="20"/>
  <c r="B2443" i="20"/>
  <c r="B2442" i="20"/>
  <c r="B2441" i="20"/>
  <c r="B2440" i="20"/>
  <c r="B2439" i="20"/>
  <c r="B2438" i="20"/>
  <c r="B2437" i="20"/>
  <c r="B2436" i="20"/>
  <c r="B2435" i="20"/>
  <c r="B2434" i="20"/>
  <c r="B2433" i="20"/>
  <c r="B2432" i="20"/>
  <c r="B2431" i="20"/>
  <c r="B2430" i="20"/>
  <c r="B2429" i="20"/>
  <c r="B2428" i="20"/>
  <c r="B2427" i="20"/>
  <c r="B2426" i="20"/>
  <c r="B2425" i="20"/>
  <c r="B2424" i="20"/>
  <c r="B2423" i="20"/>
  <c r="B2422" i="20"/>
  <c r="B2421" i="20"/>
  <c r="B2420" i="20"/>
  <c r="B2419" i="20"/>
  <c r="B2418" i="20"/>
  <c r="B2417" i="20"/>
  <c r="B2416" i="20"/>
  <c r="B2415" i="20"/>
  <c r="B2414" i="20"/>
  <c r="B2413" i="20"/>
  <c r="B2412" i="20"/>
  <c r="B2411" i="20"/>
  <c r="B2410" i="20"/>
  <c r="B2409" i="20"/>
  <c r="B2408" i="20"/>
  <c r="B2407" i="20"/>
  <c r="B2406" i="20"/>
  <c r="B2405" i="20"/>
  <c r="B2404" i="20"/>
  <c r="B2403" i="20"/>
  <c r="B2402" i="20"/>
  <c r="B2401" i="20"/>
  <c r="B2400" i="20"/>
  <c r="B2399" i="20"/>
  <c r="B2398" i="20"/>
  <c r="B2397" i="20"/>
  <c r="B2396" i="20"/>
  <c r="B2395" i="20"/>
  <c r="B2394" i="20"/>
  <c r="B2393" i="20"/>
  <c r="B2392" i="20"/>
  <c r="B2391" i="20"/>
  <c r="B2390" i="20"/>
  <c r="B2389" i="20"/>
  <c r="B2388" i="20"/>
  <c r="B2387" i="20"/>
  <c r="B2386" i="20"/>
  <c r="B2385" i="20"/>
  <c r="B2384" i="20"/>
  <c r="B2383" i="20"/>
  <c r="B2382" i="20"/>
  <c r="B2381" i="20"/>
  <c r="B2380" i="20"/>
  <c r="B2379" i="20"/>
  <c r="B2378" i="20"/>
  <c r="B2377" i="20"/>
  <c r="B2376" i="20"/>
  <c r="B2375" i="20"/>
  <c r="B2374" i="20"/>
  <c r="B2373" i="20"/>
  <c r="B2372" i="20"/>
  <c r="B2371" i="20"/>
  <c r="B2370" i="20"/>
  <c r="B2369" i="20"/>
  <c r="B2368" i="20"/>
  <c r="B2367" i="20"/>
  <c r="B2366" i="20"/>
  <c r="B2365" i="20"/>
  <c r="B2364" i="20"/>
  <c r="B2363" i="20"/>
  <c r="B2362" i="20"/>
  <c r="B2361" i="20"/>
  <c r="B2360" i="20"/>
  <c r="B2359" i="20"/>
  <c r="B2358" i="20"/>
  <c r="B2357" i="20"/>
  <c r="B2356" i="20"/>
  <c r="B2355" i="20"/>
  <c r="B2354" i="20"/>
  <c r="B2353" i="20"/>
  <c r="B2352" i="20"/>
  <c r="B2351" i="20"/>
  <c r="B2350" i="20"/>
  <c r="B2349" i="20"/>
  <c r="B2348" i="20"/>
  <c r="B2347" i="20"/>
  <c r="B2346" i="20"/>
  <c r="B2345" i="20"/>
  <c r="B2344" i="20"/>
  <c r="B2343" i="20"/>
  <c r="B2342" i="20"/>
  <c r="B2341" i="20"/>
  <c r="B2340" i="20"/>
  <c r="B2339" i="20"/>
  <c r="B2338" i="20"/>
  <c r="B2337" i="20"/>
  <c r="B2336" i="20"/>
  <c r="B2335" i="20"/>
  <c r="B2334" i="20"/>
  <c r="B2333" i="20"/>
  <c r="B2332" i="20"/>
  <c r="B2331" i="20"/>
  <c r="B2330" i="20"/>
  <c r="B2329" i="20"/>
  <c r="B2328" i="20"/>
  <c r="B2327" i="20"/>
  <c r="B2326" i="20"/>
  <c r="B2325" i="20"/>
  <c r="B2324" i="20"/>
  <c r="B2323" i="20"/>
  <c r="B2322" i="20"/>
  <c r="B2321" i="20"/>
  <c r="B2320" i="20"/>
  <c r="B2319" i="20"/>
  <c r="B2318" i="20"/>
  <c r="B2317" i="20"/>
  <c r="B2316" i="20"/>
  <c r="B2315" i="20"/>
  <c r="B2314" i="20"/>
  <c r="B2313" i="20"/>
  <c r="B2312" i="20"/>
  <c r="B2311" i="20"/>
  <c r="B2310" i="20"/>
  <c r="B2309" i="20"/>
  <c r="B2308" i="20"/>
  <c r="B2307" i="20"/>
  <c r="B2306" i="20"/>
  <c r="B2305" i="20"/>
  <c r="B2304" i="20"/>
  <c r="B2303" i="20"/>
  <c r="B2302" i="20"/>
  <c r="B2301" i="20"/>
  <c r="B2300" i="20"/>
  <c r="B2299" i="20"/>
  <c r="M2298" i="20"/>
  <c r="B2298" i="20"/>
  <c r="B2297" i="20"/>
  <c r="B2296" i="20"/>
  <c r="B2295" i="20"/>
  <c r="B2294" i="20"/>
  <c r="B2293" i="20"/>
  <c r="B2292" i="20"/>
  <c r="B2291" i="20"/>
  <c r="B2290" i="20"/>
  <c r="B2289" i="20"/>
  <c r="B2288" i="20"/>
  <c r="B2287" i="20"/>
  <c r="B2286" i="20"/>
  <c r="B2285" i="20"/>
  <c r="B2284" i="20"/>
  <c r="B2283" i="20"/>
  <c r="B2282" i="20"/>
  <c r="B2281" i="20"/>
  <c r="B2280" i="20"/>
  <c r="B2279" i="20"/>
  <c r="B2278" i="20"/>
  <c r="B2277" i="20"/>
  <c r="B2276" i="20"/>
  <c r="B2275" i="20"/>
  <c r="B2274" i="20"/>
  <c r="B2273" i="20"/>
  <c r="B2272" i="20"/>
  <c r="B2271" i="20"/>
  <c r="B2270" i="20"/>
  <c r="B2269" i="20"/>
  <c r="B2268" i="20"/>
  <c r="M2267" i="20"/>
  <c r="B2267" i="20"/>
  <c r="B2266" i="20"/>
  <c r="B2265" i="20"/>
  <c r="B2264" i="20"/>
  <c r="B2263" i="20"/>
  <c r="B2262" i="20"/>
  <c r="B2261" i="20"/>
  <c r="B2260" i="20"/>
  <c r="B2259" i="20"/>
  <c r="B2258" i="20"/>
  <c r="B2257" i="20"/>
  <c r="B2256" i="20"/>
  <c r="B2255" i="20"/>
  <c r="B2254" i="20"/>
  <c r="B2253" i="20"/>
  <c r="B2252" i="20"/>
  <c r="B2251" i="20"/>
  <c r="B2250" i="20"/>
  <c r="B2249" i="20"/>
  <c r="B2248" i="20"/>
  <c r="B2247" i="20"/>
  <c r="B2246" i="20"/>
  <c r="B2245" i="20"/>
  <c r="B2244" i="20"/>
  <c r="B2243" i="20"/>
  <c r="B2242" i="20"/>
  <c r="B2241" i="20"/>
  <c r="B2240" i="20"/>
  <c r="B2239" i="20"/>
  <c r="B2238" i="20"/>
  <c r="B2237" i="20"/>
  <c r="B2236" i="20"/>
  <c r="B2235" i="20"/>
  <c r="B2234" i="20"/>
  <c r="B2233" i="20"/>
  <c r="B2232" i="20"/>
  <c r="B2231" i="20"/>
  <c r="B2230" i="20"/>
  <c r="B2229" i="20"/>
  <c r="B2228" i="20"/>
  <c r="B2227" i="20"/>
  <c r="B2226" i="20"/>
  <c r="B2225" i="20"/>
  <c r="B2224" i="20"/>
  <c r="B2223" i="20"/>
  <c r="B2222" i="20"/>
  <c r="B2221" i="20"/>
  <c r="B2220" i="20"/>
  <c r="B2219" i="20"/>
  <c r="B2218" i="20"/>
  <c r="B2217" i="20"/>
  <c r="B2216" i="20"/>
  <c r="B2215" i="20"/>
  <c r="B2214" i="20"/>
  <c r="B2213" i="20"/>
  <c r="B2212" i="20"/>
  <c r="B2211" i="20"/>
  <c r="B2210" i="20"/>
  <c r="B2209" i="20"/>
  <c r="B2208" i="20"/>
  <c r="B2207" i="20"/>
  <c r="B2206" i="20"/>
  <c r="B2205" i="20"/>
  <c r="B2204" i="20"/>
  <c r="B2203" i="20"/>
  <c r="B2202" i="20"/>
  <c r="B2201" i="20"/>
  <c r="B2200" i="20"/>
  <c r="B2199" i="20"/>
  <c r="B2198" i="20"/>
  <c r="B2197" i="20"/>
  <c r="B2196" i="20"/>
  <c r="B2195" i="20"/>
  <c r="B2194" i="20"/>
  <c r="B2193" i="20"/>
  <c r="B2192" i="20"/>
  <c r="B2191" i="20"/>
  <c r="B2190" i="20"/>
  <c r="B2189" i="20"/>
  <c r="B2188" i="20"/>
  <c r="B2187" i="20"/>
  <c r="B2186" i="20"/>
  <c r="B2185" i="20"/>
  <c r="B2184" i="20"/>
  <c r="B2183" i="20"/>
  <c r="B2182" i="20"/>
  <c r="B2181" i="20"/>
  <c r="B2180" i="20"/>
  <c r="B2179" i="20"/>
  <c r="B2178" i="20"/>
  <c r="B2177" i="20"/>
  <c r="B2176" i="20"/>
  <c r="B2175" i="20"/>
  <c r="B2174" i="20"/>
  <c r="B2173" i="20"/>
  <c r="B2172" i="20"/>
  <c r="B2171" i="20"/>
  <c r="B2170" i="20"/>
  <c r="B2169" i="20"/>
  <c r="B2168" i="20"/>
  <c r="B2167" i="20"/>
  <c r="B2166" i="20"/>
  <c r="B2165" i="20"/>
  <c r="B2164" i="20"/>
  <c r="B2163" i="20"/>
  <c r="B2162" i="20"/>
  <c r="B2161" i="20"/>
  <c r="B2160" i="20"/>
  <c r="B2159" i="20"/>
  <c r="B2158" i="20"/>
  <c r="B2157" i="20"/>
  <c r="B2156" i="20"/>
  <c r="B2155" i="20"/>
  <c r="B2154" i="20"/>
  <c r="B2153" i="20"/>
  <c r="B2152" i="20"/>
  <c r="B2151" i="20"/>
  <c r="B2150" i="20"/>
  <c r="B2149" i="20"/>
  <c r="B2148" i="20"/>
  <c r="M2147" i="20"/>
  <c r="B2147" i="20"/>
  <c r="B2146" i="20"/>
  <c r="B2145" i="20"/>
  <c r="B2144" i="20"/>
  <c r="B2143" i="20"/>
  <c r="B2142" i="20"/>
  <c r="B2141" i="20"/>
  <c r="B2140" i="20"/>
  <c r="B2139" i="20"/>
  <c r="B2138" i="20"/>
  <c r="B2137" i="20"/>
  <c r="B2136" i="20"/>
  <c r="B2135" i="20"/>
  <c r="B2134" i="20"/>
  <c r="B2133" i="20"/>
  <c r="B2132" i="20"/>
  <c r="B2131" i="20"/>
  <c r="B2130" i="20"/>
  <c r="B2129" i="20"/>
  <c r="B2128" i="20"/>
  <c r="B2127" i="20"/>
  <c r="B2126" i="20"/>
  <c r="B2125" i="20"/>
  <c r="B2124" i="20"/>
  <c r="B2123" i="20"/>
  <c r="B2122" i="20"/>
  <c r="B2121" i="20"/>
  <c r="B2120" i="20"/>
  <c r="B2119" i="20"/>
  <c r="B2118" i="20"/>
  <c r="B2117" i="20"/>
  <c r="B2116" i="20"/>
  <c r="B2115" i="20"/>
  <c r="B2114" i="20"/>
  <c r="B2113" i="20"/>
  <c r="B2112" i="20"/>
  <c r="M2111" i="20"/>
  <c r="B2111" i="20"/>
  <c r="B2110" i="20"/>
  <c r="B2109" i="20"/>
  <c r="B2108" i="20"/>
  <c r="B2107" i="20"/>
  <c r="B2106" i="20"/>
  <c r="B2105" i="20"/>
  <c r="B2104" i="20"/>
  <c r="B2103" i="20"/>
  <c r="B2102" i="20"/>
  <c r="B2101" i="20"/>
  <c r="B2100" i="20"/>
  <c r="B2099" i="20"/>
  <c r="B2098" i="20"/>
  <c r="B2097" i="20"/>
  <c r="B2096" i="20"/>
  <c r="B2095" i="20"/>
  <c r="B2094" i="20"/>
  <c r="B2093" i="20"/>
  <c r="B2092" i="20"/>
  <c r="B2091" i="20"/>
  <c r="B2090" i="20"/>
  <c r="B2089" i="20"/>
  <c r="B2088" i="20"/>
  <c r="B2087" i="20"/>
  <c r="B2086" i="20"/>
  <c r="B2085" i="20"/>
  <c r="B2084" i="20"/>
  <c r="B2083" i="20"/>
  <c r="B2082" i="20"/>
  <c r="B2081" i="20"/>
  <c r="B2080" i="20"/>
  <c r="B2079" i="20"/>
  <c r="B2078" i="20"/>
  <c r="B2077" i="20"/>
  <c r="B2076" i="20"/>
  <c r="B2075" i="20"/>
  <c r="B2074" i="20"/>
  <c r="B2073" i="20"/>
  <c r="B2072" i="20"/>
  <c r="B2071" i="20"/>
  <c r="B2070" i="20"/>
  <c r="B2069" i="20"/>
  <c r="B2068" i="20"/>
  <c r="B2067" i="20"/>
  <c r="B2066" i="20"/>
  <c r="B2065" i="20"/>
  <c r="B2064" i="20"/>
  <c r="B2063" i="20"/>
  <c r="B2062" i="20"/>
  <c r="B2061" i="20"/>
  <c r="B2060" i="20"/>
  <c r="B2059" i="20"/>
  <c r="B2058" i="20"/>
  <c r="B2057" i="20"/>
  <c r="B2056" i="20"/>
  <c r="B2055" i="20"/>
  <c r="B2054" i="20"/>
  <c r="B2053" i="20"/>
  <c r="B2052" i="20"/>
  <c r="B2051" i="20"/>
  <c r="B2050" i="20"/>
  <c r="B2049" i="20"/>
  <c r="B2048" i="20"/>
  <c r="B2047" i="20"/>
  <c r="B2046" i="20"/>
  <c r="B2045" i="20"/>
  <c r="B2044" i="20"/>
  <c r="B2043" i="20"/>
  <c r="B2042" i="20"/>
  <c r="B2041" i="20"/>
  <c r="B2040" i="20"/>
  <c r="B2039" i="20"/>
  <c r="B2038" i="20"/>
  <c r="B2037" i="20"/>
  <c r="B2036" i="20"/>
  <c r="B2035" i="20"/>
  <c r="B2034" i="20"/>
  <c r="B2033" i="20"/>
  <c r="B2032" i="20"/>
  <c r="B2031" i="20"/>
  <c r="B2030" i="20"/>
  <c r="B2029" i="20"/>
  <c r="B2028" i="20"/>
  <c r="B2027" i="20"/>
  <c r="B2026" i="20"/>
  <c r="B2025" i="20"/>
  <c r="B2024" i="20"/>
  <c r="B2023" i="20"/>
  <c r="B2022" i="20"/>
  <c r="B2021" i="20"/>
  <c r="B2020" i="20"/>
  <c r="B2019" i="20"/>
  <c r="B2018" i="20"/>
  <c r="B2017" i="20"/>
  <c r="B2016" i="20"/>
  <c r="B2015" i="20"/>
  <c r="B2014" i="20"/>
  <c r="B2013" i="20"/>
  <c r="B2012" i="20"/>
  <c r="B2011" i="20"/>
  <c r="B2010" i="20"/>
  <c r="B2009" i="20"/>
  <c r="B2008" i="20"/>
  <c r="B2007" i="20"/>
  <c r="B2006" i="20"/>
  <c r="B2005" i="20"/>
  <c r="B2004" i="20"/>
  <c r="B2003" i="20"/>
  <c r="B2002" i="20"/>
  <c r="B2001" i="20"/>
  <c r="B2000" i="20"/>
  <c r="B1999" i="20"/>
  <c r="B1998" i="20"/>
  <c r="B1997" i="20"/>
  <c r="B1996" i="20"/>
  <c r="B1995" i="20"/>
  <c r="B1994" i="20"/>
  <c r="B1993" i="20"/>
  <c r="B1992" i="20"/>
  <c r="B1991" i="20"/>
  <c r="B1990" i="20"/>
  <c r="B1989" i="20"/>
  <c r="B1988" i="20"/>
  <c r="B1987" i="20"/>
  <c r="B1986" i="20"/>
  <c r="B1985" i="20"/>
  <c r="B1984" i="20"/>
  <c r="B1983" i="20"/>
  <c r="B1982" i="20"/>
  <c r="B1981" i="20"/>
  <c r="B1980" i="20"/>
  <c r="B1979" i="20"/>
  <c r="B1978" i="20"/>
  <c r="B1977" i="20"/>
  <c r="B1976" i="20"/>
  <c r="B1975" i="20"/>
  <c r="B1974" i="20"/>
  <c r="B1973" i="20"/>
  <c r="B1972" i="20"/>
  <c r="M1971" i="20"/>
  <c r="B1971" i="20"/>
  <c r="B1970" i="20"/>
  <c r="B1969" i="20"/>
  <c r="B1968" i="20"/>
  <c r="B1967" i="20"/>
  <c r="B1966" i="20"/>
  <c r="B1965" i="20"/>
  <c r="B1964" i="20"/>
  <c r="B1963" i="20"/>
  <c r="B1962" i="20"/>
  <c r="B1961" i="20"/>
  <c r="B1960" i="20"/>
  <c r="B1959" i="20"/>
  <c r="B1958" i="20"/>
  <c r="B1957" i="20"/>
  <c r="B1956" i="20"/>
  <c r="B1955" i="20"/>
  <c r="B1954" i="20"/>
  <c r="B1953" i="20"/>
  <c r="B1952" i="20"/>
  <c r="B1951" i="20"/>
  <c r="B1950" i="20"/>
  <c r="B1949" i="20"/>
  <c r="B1948" i="20"/>
  <c r="B1947" i="20"/>
  <c r="B1946" i="20"/>
  <c r="B1945" i="20"/>
  <c r="B1944" i="20"/>
  <c r="B1943" i="20"/>
  <c r="B1942" i="20"/>
  <c r="B1941" i="20"/>
  <c r="B1940" i="20"/>
  <c r="B1939" i="20"/>
  <c r="B1938" i="20"/>
  <c r="B1937" i="20"/>
  <c r="B1936" i="20"/>
  <c r="B1935" i="20"/>
  <c r="B1934" i="20"/>
  <c r="B1933" i="20"/>
  <c r="B1932" i="20"/>
  <c r="B1931" i="20"/>
  <c r="B1930" i="20"/>
  <c r="B1929" i="20"/>
  <c r="B1928" i="20"/>
  <c r="B1927" i="20"/>
  <c r="B1926" i="20"/>
  <c r="B1925" i="20"/>
  <c r="B1924" i="20"/>
  <c r="B1923" i="20"/>
  <c r="B1922" i="20"/>
  <c r="B1921" i="20"/>
  <c r="B1920" i="20"/>
  <c r="B1919" i="20"/>
  <c r="B1918" i="20"/>
  <c r="B1917" i="20"/>
  <c r="B1916" i="20"/>
  <c r="B1915" i="20"/>
  <c r="B1914" i="20"/>
  <c r="B1913" i="20"/>
  <c r="B1912" i="20"/>
  <c r="B1911" i="20"/>
  <c r="B1910" i="20"/>
  <c r="B1909" i="20"/>
  <c r="B1908" i="20"/>
  <c r="B1907" i="20"/>
  <c r="B1906" i="20"/>
  <c r="B1905" i="20"/>
  <c r="B1904" i="20"/>
  <c r="B1903" i="20"/>
  <c r="B1902" i="20"/>
  <c r="B1901" i="20"/>
  <c r="B1900" i="20"/>
  <c r="B1899" i="20"/>
  <c r="B1898" i="20"/>
  <c r="B1897" i="20"/>
  <c r="B1896" i="20"/>
  <c r="B1895" i="20"/>
  <c r="B1894" i="20"/>
  <c r="B1893" i="20"/>
  <c r="B1892" i="20"/>
  <c r="B1891" i="20"/>
  <c r="B1890" i="20"/>
  <c r="B1889" i="20"/>
  <c r="B1888" i="20"/>
  <c r="B1887" i="20"/>
  <c r="B1886" i="20"/>
  <c r="B1885" i="20"/>
  <c r="B1884" i="20"/>
  <c r="B1883" i="20"/>
  <c r="B1882" i="20"/>
  <c r="B1881" i="20"/>
  <c r="B1880" i="20"/>
  <c r="B1879" i="20"/>
  <c r="B1878" i="20"/>
  <c r="B1877" i="20"/>
  <c r="B1876" i="20"/>
  <c r="B1875" i="20"/>
  <c r="B1874" i="20"/>
  <c r="B1873" i="20"/>
  <c r="B1872" i="20"/>
  <c r="B1871" i="20"/>
  <c r="B1870" i="20"/>
  <c r="B1869" i="20"/>
  <c r="B1868" i="20"/>
  <c r="B1867" i="20"/>
  <c r="B1866" i="20"/>
  <c r="B1865" i="20"/>
  <c r="B1864" i="20"/>
  <c r="B1863" i="20"/>
  <c r="B1862" i="20"/>
  <c r="B1861" i="20"/>
  <c r="B1860" i="20"/>
  <c r="B1859" i="20"/>
  <c r="B1858" i="20"/>
  <c r="B1857" i="20"/>
  <c r="M1856" i="20"/>
  <c r="B1856" i="20"/>
  <c r="B1855" i="20"/>
  <c r="B1854" i="20"/>
  <c r="B1853" i="20"/>
  <c r="B1852" i="20"/>
  <c r="B1851" i="20"/>
  <c r="B1850" i="20"/>
  <c r="B1849" i="20"/>
  <c r="B1848" i="20"/>
  <c r="B1847" i="20"/>
  <c r="B1846" i="20"/>
  <c r="B1845" i="20"/>
  <c r="B1844" i="20"/>
  <c r="B1843" i="20"/>
  <c r="B1842" i="20"/>
  <c r="B1841" i="20"/>
  <c r="B1840" i="20"/>
  <c r="B1839" i="20"/>
  <c r="B1838" i="20"/>
  <c r="B1837" i="20"/>
  <c r="B1836" i="20"/>
  <c r="B1835" i="20"/>
  <c r="B1834" i="20"/>
  <c r="B1833" i="20"/>
  <c r="B1832" i="20"/>
  <c r="B1831" i="20"/>
  <c r="B1830" i="20"/>
  <c r="B1829" i="20"/>
  <c r="B1828" i="20"/>
  <c r="B1827" i="20"/>
  <c r="B1826" i="20"/>
  <c r="B1825" i="20"/>
  <c r="B1824" i="20"/>
  <c r="B1823" i="20"/>
  <c r="B1822" i="20"/>
  <c r="B1821" i="20"/>
  <c r="B1820" i="20"/>
  <c r="B1819" i="20"/>
  <c r="B1818" i="20"/>
  <c r="B1817" i="20"/>
  <c r="B1816" i="20"/>
  <c r="B1815" i="20"/>
  <c r="B1814" i="20"/>
  <c r="B1813" i="20"/>
  <c r="B1812" i="20"/>
  <c r="B1811" i="20"/>
  <c r="B1810" i="20"/>
  <c r="B1809" i="20"/>
  <c r="B1808" i="20"/>
  <c r="B1807" i="20"/>
  <c r="B1806" i="20"/>
  <c r="B1805" i="20"/>
  <c r="B1804" i="20"/>
  <c r="B1803" i="20"/>
  <c r="B1802" i="20"/>
  <c r="B1801" i="20"/>
  <c r="B1800" i="20"/>
  <c r="B1799" i="20"/>
  <c r="B1798" i="20"/>
  <c r="B1797" i="20"/>
  <c r="B1796" i="20"/>
  <c r="B1795" i="20"/>
  <c r="B1794" i="20"/>
  <c r="B1793" i="20"/>
  <c r="B1792" i="20"/>
  <c r="B1791" i="20"/>
  <c r="B1790" i="20"/>
  <c r="B1789" i="20"/>
  <c r="B1788" i="20"/>
  <c r="B1787" i="20"/>
  <c r="B1786" i="20"/>
  <c r="B1785" i="20"/>
  <c r="B1784" i="20"/>
  <c r="B1783" i="20"/>
  <c r="B1782" i="20"/>
  <c r="B1781" i="20"/>
  <c r="B1780" i="20"/>
  <c r="B1779" i="20"/>
  <c r="B1778" i="20"/>
  <c r="B1777" i="20"/>
  <c r="B1776" i="20"/>
  <c r="B1775" i="20"/>
  <c r="B1774" i="20"/>
  <c r="B1773" i="20"/>
  <c r="B1772" i="20"/>
  <c r="B1771" i="20"/>
  <c r="B1770" i="20"/>
  <c r="B1769" i="20"/>
  <c r="B1768" i="20"/>
  <c r="B1767" i="20"/>
  <c r="B1766" i="20"/>
  <c r="B1765" i="20"/>
  <c r="B1764" i="20"/>
  <c r="B1763" i="20"/>
  <c r="B1762" i="20"/>
  <c r="B1761" i="20"/>
  <c r="B1760" i="20"/>
  <c r="B1759" i="20"/>
  <c r="B1758" i="20"/>
  <c r="B1757" i="20"/>
  <c r="B1756" i="20"/>
  <c r="B1755" i="20"/>
  <c r="B1754" i="20"/>
  <c r="B1753" i="20"/>
  <c r="B1752" i="20"/>
  <c r="B1751" i="20"/>
  <c r="B1750" i="20"/>
  <c r="B1749" i="20"/>
  <c r="B1748" i="20"/>
  <c r="B1747" i="20"/>
  <c r="B1746" i="20"/>
  <c r="B1745" i="20"/>
  <c r="B1744" i="20"/>
  <c r="B1743" i="20"/>
  <c r="B1742" i="20"/>
  <c r="B1741" i="20"/>
  <c r="B1740" i="20"/>
  <c r="B1739" i="20"/>
  <c r="B1738" i="20"/>
  <c r="B1737" i="20"/>
  <c r="B1736" i="20"/>
  <c r="B1735" i="20"/>
  <c r="B1734" i="20"/>
  <c r="B1733" i="20"/>
  <c r="B1732" i="20"/>
  <c r="B1731" i="20"/>
  <c r="B1730" i="20"/>
  <c r="B1729" i="20"/>
  <c r="B1728" i="20"/>
  <c r="B1727" i="20"/>
  <c r="B1726" i="20"/>
  <c r="B1725" i="20"/>
  <c r="B1724" i="20"/>
  <c r="M1723" i="20"/>
  <c r="B1723" i="20"/>
  <c r="B1722" i="20"/>
  <c r="B1721" i="20"/>
  <c r="B1720" i="20"/>
  <c r="B1719" i="20"/>
  <c r="B1718" i="20"/>
  <c r="B1717" i="20"/>
  <c r="B1716" i="20"/>
  <c r="B1715" i="20"/>
  <c r="B1714" i="20"/>
  <c r="B1713" i="20"/>
  <c r="B1712" i="20"/>
  <c r="B1711" i="20"/>
  <c r="B1710" i="20"/>
  <c r="B1709" i="20"/>
  <c r="B1708" i="20"/>
  <c r="B1707" i="20"/>
  <c r="B1706" i="20"/>
  <c r="B1705" i="20"/>
  <c r="B1704" i="20"/>
  <c r="B1703" i="20"/>
  <c r="B1702" i="20"/>
  <c r="B1701" i="20"/>
  <c r="B1700" i="20"/>
  <c r="B1699" i="20"/>
  <c r="B1698" i="20"/>
  <c r="B1697" i="20"/>
  <c r="B1696" i="20"/>
  <c r="B1695" i="20"/>
  <c r="B1694" i="20"/>
  <c r="B1693" i="20"/>
  <c r="B1692" i="20"/>
  <c r="B1691" i="20"/>
  <c r="B1690" i="20"/>
  <c r="B1689" i="20"/>
  <c r="B1688" i="20"/>
  <c r="B1687" i="20"/>
  <c r="B1686" i="20"/>
  <c r="B1685" i="20"/>
  <c r="B1684" i="20"/>
  <c r="B1683" i="20"/>
  <c r="B1682" i="20"/>
  <c r="B1681" i="20"/>
  <c r="B1680" i="20"/>
  <c r="B1679" i="20"/>
  <c r="B1678" i="20"/>
  <c r="B1677" i="20"/>
  <c r="B1676" i="20"/>
  <c r="B1675" i="20"/>
  <c r="B1674" i="20"/>
  <c r="B1673" i="20"/>
  <c r="B1672" i="20"/>
  <c r="B1671" i="20"/>
  <c r="B1670" i="20"/>
  <c r="B1669" i="20"/>
  <c r="B1668" i="20"/>
  <c r="B1667" i="20"/>
  <c r="B1666" i="20"/>
  <c r="B1665" i="20"/>
  <c r="B1664" i="20"/>
  <c r="B1663" i="20"/>
  <c r="B1662" i="20"/>
  <c r="B1661" i="20"/>
  <c r="B1660" i="20"/>
  <c r="B1659" i="20"/>
  <c r="B1658" i="20"/>
  <c r="B1657" i="20"/>
  <c r="B1656" i="20"/>
  <c r="B1655" i="20"/>
  <c r="B1654" i="20"/>
  <c r="B1653" i="20"/>
  <c r="B1652" i="20"/>
  <c r="B1651" i="20"/>
  <c r="B1650" i="20"/>
  <c r="B1649" i="20"/>
  <c r="B1648" i="20"/>
  <c r="B1647" i="20"/>
  <c r="B1646" i="20"/>
  <c r="B1645" i="20"/>
  <c r="B1644" i="20"/>
  <c r="B1643" i="20"/>
  <c r="B1642" i="20"/>
  <c r="B1641" i="20"/>
  <c r="B1640" i="20"/>
  <c r="B1639" i="20"/>
  <c r="B1638" i="20"/>
  <c r="B1637" i="20"/>
  <c r="B1636" i="20"/>
  <c r="B1635" i="20"/>
  <c r="B1634" i="20"/>
  <c r="B1633" i="20"/>
  <c r="B1632" i="20"/>
  <c r="B1631" i="20"/>
  <c r="B1630" i="20"/>
  <c r="B1629" i="20"/>
  <c r="B1628" i="20"/>
  <c r="B1627" i="20"/>
  <c r="B1626" i="20"/>
  <c r="B1625" i="20"/>
  <c r="B1624" i="20"/>
  <c r="B1623" i="20"/>
  <c r="B1622" i="20"/>
  <c r="B1621" i="20"/>
  <c r="B1620" i="20"/>
  <c r="B1619" i="20"/>
  <c r="B1618" i="20"/>
  <c r="B1617" i="20"/>
  <c r="B1616" i="20"/>
  <c r="B1615" i="20"/>
  <c r="B1614" i="20"/>
  <c r="B1613" i="20"/>
  <c r="B1612" i="20"/>
  <c r="B1611" i="20"/>
  <c r="B1610" i="20"/>
  <c r="B1609" i="20"/>
  <c r="B1608" i="20"/>
  <c r="B1607" i="20"/>
  <c r="B1606" i="20"/>
  <c r="B1605" i="20"/>
  <c r="B1604" i="20"/>
  <c r="B1603" i="20"/>
  <c r="B1602" i="20"/>
  <c r="B1601" i="20"/>
  <c r="B1600" i="20"/>
  <c r="B1599" i="20"/>
  <c r="B1598" i="20"/>
  <c r="B1597" i="20"/>
  <c r="B1596" i="20"/>
  <c r="B1595" i="20"/>
  <c r="B1594" i="20"/>
  <c r="B1593" i="20"/>
  <c r="B1592" i="20"/>
  <c r="B1591" i="20"/>
  <c r="B1590" i="20"/>
  <c r="B1589" i="20"/>
  <c r="B1588" i="20"/>
  <c r="B1587" i="20"/>
  <c r="B1586" i="20"/>
  <c r="B1585" i="20"/>
  <c r="B1584" i="20"/>
  <c r="B1583" i="20"/>
  <c r="B1582" i="20"/>
  <c r="B1581" i="20"/>
  <c r="B1580" i="20"/>
  <c r="B1579" i="20"/>
  <c r="B1578" i="20"/>
  <c r="B1577" i="20"/>
  <c r="B1576" i="20"/>
  <c r="B1575" i="20"/>
  <c r="B1574" i="20"/>
  <c r="B1573" i="20"/>
  <c r="B1572" i="20"/>
  <c r="B1571" i="20"/>
  <c r="B1570" i="20"/>
  <c r="B1569" i="20"/>
  <c r="B1568" i="20"/>
  <c r="B1567" i="20"/>
  <c r="B1566" i="20"/>
  <c r="B1565" i="20"/>
  <c r="B1564" i="20"/>
  <c r="B1563" i="20"/>
  <c r="B1562" i="20"/>
  <c r="B1561" i="20"/>
  <c r="B1560" i="20"/>
  <c r="B1559" i="20"/>
  <c r="B1558" i="20"/>
  <c r="B1557" i="20"/>
  <c r="B1556" i="20"/>
  <c r="B1555" i="20"/>
  <c r="B1554" i="20"/>
  <c r="B1553" i="20"/>
  <c r="B1552" i="20"/>
  <c r="B1551" i="20"/>
  <c r="B1550" i="20"/>
  <c r="B1549" i="20"/>
  <c r="B1548" i="20"/>
  <c r="B1547" i="20"/>
  <c r="B1546" i="20"/>
  <c r="B1545" i="20"/>
  <c r="B1544" i="20"/>
  <c r="B1543" i="20"/>
  <c r="B1542" i="20"/>
  <c r="B1541" i="20"/>
  <c r="B1540" i="20"/>
  <c r="B1539" i="20"/>
  <c r="B1538" i="20"/>
  <c r="B1537" i="20"/>
  <c r="B1536" i="20"/>
  <c r="B1535" i="20"/>
  <c r="B1534" i="20"/>
  <c r="B1533" i="20"/>
  <c r="B1532" i="20"/>
  <c r="B1531" i="20"/>
  <c r="B1530" i="20"/>
  <c r="B1529" i="20"/>
  <c r="B1528" i="20"/>
  <c r="B1527" i="20"/>
  <c r="B1526" i="20"/>
  <c r="B1525" i="20"/>
  <c r="B1524" i="20"/>
  <c r="B1523" i="20"/>
  <c r="B1522" i="20"/>
  <c r="B1521" i="20"/>
  <c r="B1520" i="20"/>
  <c r="B1519" i="20"/>
  <c r="B1518" i="20"/>
  <c r="B1517" i="20"/>
  <c r="B1516" i="20"/>
  <c r="B1515" i="20"/>
  <c r="B1514" i="20"/>
  <c r="B1513" i="20"/>
  <c r="B1512" i="20"/>
  <c r="B1511" i="20"/>
  <c r="B1510" i="20"/>
  <c r="B1509" i="20"/>
  <c r="B1508" i="20"/>
  <c r="B1507" i="20"/>
  <c r="B1506" i="20"/>
  <c r="B1505" i="20"/>
  <c r="B1504" i="20"/>
  <c r="B1503" i="20"/>
  <c r="B1502" i="20"/>
  <c r="B1501" i="20"/>
  <c r="B1500" i="20"/>
  <c r="B1499" i="20"/>
  <c r="B1498" i="20"/>
  <c r="B1497" i="20"/>
  <c r="B1496" i="20"/>
  <c r="B1495" i="20"/>
  <c r="B1494" i="20"/>
  <c r="B1493" i="20"/>
  <c r="B1492" i="20"/>
  <c r="B1491" i="20"/>
  <c r="B1490" i="20"/>
  <c r="B1489" i="20"/>
  <c r="B1488" i="20"/>
  <c r="B1487" i="20"/>
  <c r="B1486" i="20"/>
  <c r="B1485" i="20"/>
  <c r="B1484" i="20"/>
  <c r="B1483" i="20"/>
  <c r="B1482" i="20"/>
  <c r="B1481" i="20"/>
  <c r="B1480" i="20"/>
  <c r="B1479" i="20"/>
  <c r="B1478" i="20"/>
  <c r="B1477" i="20"/>
  <c r="B1476" i="20"/>
  <c r="M1475" i="20"/>
  <c r="B1475" i="20"/>
  <c r="B1474" i="20"/>
  <c r="M1473" i="20"/>
  <c r="B1473" i="20"/>
  <c r="B1472" i="20"/>
  <c r="B1471" i="20"/>
  <c r="B1470" i="20"/>
  <c r="B1469" i="20"/>
  <c r="B1468" i="20"/>
  <c r="M1467" i="20"/>
  <c r="B1467" i="20"/>
  <c r="B1466" i="20"/>
  <c r="B1465" i="20"/>
  <c r="B1464" i="20"/>
  <c r="B1463" i="20"/>
  <c r="B1462" i="20"/>
  <c r="B1461" i="20"/>
  <c r="B1460" i="20"/>
  <c r="B1459" i="20"/>
  <c r="B1458" i="20"/>
  <c r="B1457" i="20"/>
  <c r="B1456" i="20"/>
  <c r="B1455" i="20"/>
  <c r="B1454" i="20"/>
  <c r="B1453" i="20"/>
  <c r="B1452" i="20"/>
  <c r="B1451" i="20"/>
  <c r="B1450" i="20"/>
  <c r="B1449" i="20"/>
  <c r="B1448" i="20"/>
  <c r="B1447" i="20"/>
  <c r="B1446" i="20"/>
  <c r="B1445" i="20"/>
  <c r="B1444" i="20"/>
  <c r="B1443" i="20"/>
  <c r="B1442" i="20"/>
  <c r="B1441" i="20"/>
  <c r="B1440" i="20"/>
  <c r="B1439" i="20"/>
  <c r="B1438" i="20"/>
  <c r="B1437" i="20"/>
  <c r="B1436" i="20"/>
  <c r="B1435" i="20"/>
  <c r="B1434" i="20"/>
  <c r="B1433" i="20"/>
  <c r="B1432" i="20"/>
  <c r="B1431" i="20"/>
  <c r="B1430" i="20"/>
  <c r="B1429" i="20"/>
  <c r="B1428" i="20"/>
  <c r="B1427" i="20"/>
  <c r="B1426" i="20"/>
  <c r="B1425" i="20"/>
  <c r="B1424" i="20"/>
  <c r="B1423" i="20"/>
  <c r="B1422" i="20"/>
  <c r="B1421" i="20"/>
  <c r="B1420" i="20"/>
  <c r="B1419" i="20"/>
  <c r="B1418" i="20"/>
  <c r="B1417" i="20"/>
  <c r="B1416" i="20"/>
  <c r="B1415" i="20"/>
  <c r="B1414" i="20"/>
  <c r="B1413" i="20"/>
  <c r="B1412" i="20"/>
  <c r="B1411" i="20"/>
  <c r="B1410" i="20"/>
  <c r="B1409" i="20"/>
  <c r="B1408" i="20"/>
  <c r="B1407" i="20"/>
  <c r="B1406" i="20"/>
  <c r="B1405" i="20"/>
  <c r="B1404" i="20"/>
  <c r="B1403" i="20"/>
  <c r="B1402" i="20"/>
  <c r="B1401" i="20"/>
  <c r="B1400" i="20"/>
  <c r="B1399" i="20"/>
  <c r="B1398" i="20"/>
  <c r="B1397" i="20"/>
  <c r="B1396" i="20"/>
  <c r="B1395" i="20"/>
  <c r="B1394" i="20"/>
  <c r="B1393" i="20"/>
  <c r="B1392" i="20"/>
  <c r="B1391" i="20"/>
  <c r="B1390" i="20"/>
  <c r="B1389" i="20"/>
  <c r="B1388" i="20"/>
  <c r="B1387" i="20"/>
  <c r="B1386" i="20"/>
  <c r="B1385" i="20"/>
  <c r="B1384" i="20"/>
  <c r="B1383" i="20"/>
  <c r="B1382" i="20"/>
  <c r="B1381" i="20"/>
  <c r="B1380" i="20"/>
  <c r="B1379" i="20"/>
  <c r="B1378" i="20"/>
  <c r="B1377" i="20"/>
  <c r="B1376" i="20"/>
  <c r="B1375" i="20"/>
  <c r="B1374" i="20"/>
  <c r="B1373" i="20"/>
  <c r="B1372" i="20"/>
  <c r="B1371" i="20"/>
  <c r="B1370" i="20"/>
  <c r="B1369" i="20"/>
  <c r="B1368" i="20"/>
  <c r="B1367" i="20"/>
  <c r="B1366" i="20"/>
  <c r="B1365" i="20"/>
  <c r="B1364" i="20"/>
  <c r="B1363" i="20"/>
  <c r="B1362" i="20"/>
  <c r="B1361" i="20"/>
  <c r="B1360" i="20"/>
  <c r="B1359" i="20"/>
  <c r="B1358" i="20"/>
  <c r="B1357" i="20"/>
  <c r="B1356" i="20"/>
  <c r="B1355" i="20"/>
  <c r="B1354" i="20"/>
  <c r="B1353" i="20"/>
  <c r="B1352" i="20"/>
  <c r="B1351" i="20"/>
  <c r="B1350" i="20"/>
  <c r="B1349" i="20"/>
  <c r="B1348" i="20"/>
  <c r="B1347" i="20"/>
  <c r="B1346" i="20"/>
  <c r="B1345" i="20"/>
  <c r="B1344" i="20"/>
  <c r="B1343" i="20"/>
  <c r="B1342" i="20"/>
  <c r="B1341" i="20"/>
  <c r="B1340" i="20"/>
  <c r="B1339" i="20"/>
  <c r="B1338" i="20"/>
  <c r="B1337" i="20"/>
  <c r="B1336" i="20"/>
  <c r="B1335" i="20"/>
  <c r="B1334" i="20"/>
  <c r="B1333" i="20"/>
  <c r="B1332" i="20"/>
  <c r="B1331" i="20"/>
  <c r="B1330" i="20"/>
  <c r="B1329" i="20"/>
  <c r="B1328" i="20"/>
  <c r="B1327" i="20"/>
  <c r="B1326" i="20"/>
  <c r="B1325" i="20"/>
  <c r="B1324" i="20"/>
  <c r="B1323" i="20"/>
  <c r="B1322" i="20"/>
  <c r="B1321" i="20"/>
  <c r="B1320" i="20"/>
  <c r="B1319" i="20"/>
  <c r="B1318" i="20"/>
  <c r="B1317" i="20"/>
  <c r="B1316" i="20"/>
  <c r="B1315" i="20"/>
  <c r="B1314" i="20"/>
  <c r="B1313" i="20"/>
  <c r="B1312" i="20"/>
  <c r="B1311" i="20"/>
  <c r="B1310" i="20"/>
  <c r="B1309" i="20"/>
  <c r="B1308" i="20"/>
  <c r="B1307" i="20"/>
  <c r="B1306" i="20"/>
  <c r="B1305" i="20"/>
  <c r="B1304" i="20"/>
  <c r="B1303" i="20"/>
  <c r="B1302" i="20"/>
  <c r="B1301" i="20"/>
  <c r="B1300" i="20"/>
  <c r="B1299" i="20"/>
  <c r="B1298" i="20"/>
  <c r="B1297" i="20"/>
  <c r="B1296" i="20"/>
  <c r="B1295" i="20"/>
  <c r="B1294" i="20"/>
  <c r="B1293" i="20"/>
  <c r="B1292" i="20"/>
  <c r="B1291" i="20"/>
  <c r="B1290" i="20"/>
  <c r="B1289" i="20"/>
  <c r="B1288" i="20"/>
  <c r="B1287" i="20"/>
  <c r="B1286" i="20"/>
  <c r="B1285" i="20"/>
  <c r="B1284" i="20"/>
  <c r="B1283" i="20"/>
  <c r="B1282" i="20"/>
  <c r="B1281" i="20"/>
  <c r="B1280" i="20"/>
  <c r="B1279" i="20"/>
  <c r="B1278" i="20"/>
  <c r="B1277" i="20"/>
  <c r="B1276" i="20"/>
  <c r="B1275" i="20"/>
  <c r="B1274" i="20"/>
  <c r="B1273" i="20"/>
  <c r="B1272" i="20"/>
  <c r="B1271" i="20"/>
  <c r="B1270" i="20"/>
  <c r="B1269" i="20"/>
  <c r="B1268" i="20"/>
  <c r="B1267" i="20"/>
  <c r="B1266" i="20"/>
  <c r="B1265" i="20"/>
  <c r="B1264" i="20"/>
  <c r="B1263" i="20"/>
  <c r="B1262" i="20"/>
  <c r="B1261" i="20"/>
  <c r="B1260" i="20"/>
  <c r="B1259" i="20"/>
  <c r="B1258" i="20"/>
  <c r="B1257" i="20"/>
  <c r="B1256" i="20"/>
  <c r="B1255" i="20"/>
  <c r="B1254" i="20"/>
  <c r="B1253" i="20"/>
  <c r="B1252" i="20"/>
  <c r="B1251" i="20"/>
  <c r="B1250" i="20"/>
  <c r="B1249" i="20"/>
  <c r="B1248" i="20"/>
  <c r="B1247" i="20"/>
  <c r="M1246" i="20"/>
  <c r="B1246" i="20"/>
  <c r="B1245" i="20"/>
  <c r="B1244" i="20"/>
  <c r="B1243" i="20"/>
  <c r="B1242" i="20"/>
  <c r="B1241" i="20"/>
  <c r="B1240" i="20"/>
  <c r="B1239" i="20"/>
  <c r="B1238" i="20"/>
  <c r="B1237" i="20"/>
  <c r="B1236" i="20"/>
  <c r="B1235" i="20"/>
  <c r="B1234" i="20"/>
  <c r="B1233" i="20"/>
  <c r="B1232" i="20"/>
  <c r="B1231" i="20"/>
  <c r="B1230" i="20"/>
  <c r="B1229" i="20"/>
  <c r="B1228" i="20"/>
  <c r="B1227" i="20"/>
  <c r="B1226" i="20"/>
  <c r="B1225" i="20"/>
  <c r="B1224" i="20"/>
  <c r="B1223" i="20"/>
  <c r="B1222" i="20"/>
  <c r="B1221" i="20"/>
  <c r="B1220" i="20"/>
  <c r="B1219" i="20"/>
  <c r="B1218" i="20"/>
  <c r="B1217" i="20"/>
  <c r="B1216" i="20"/>
  <c r="B1215" i="20"/>
  <c r="B1214" i="20"/>
  <c r="B1213" i="20"/>
  <c r="B1212" i="20"/>
  <c r="B1211" i="20"/>
  <c r="B1210" i="20"/>
  <c r="B1209" i="20"/>
  <c r="B1208" i="20"/>
  <c r="B1207" i="20"/>
  <c r="B1206" i="20"/>
  <c r="B1205" i="20"/>
  <c r="B1204" i="20"/>
  <c r="B1203" i="20"/>
  <c r="B1202" i="20"/>
  <c r="B1201" i="20"/>
  <c r="B1200" i="20"/>
  <c r="B1199" i="20"/>
  <c r="B1198" i="20"/>
  <c r="B1197" i="20"/>
  <c r="B1196" i="20"/>
  <c r="B1195" i="20"/>
  <c r="B1194" i="20"/>
  <c r="B1193" i="20"/>
  <c r="B1192" i="20"/>
  <c r="B1191" i="20"/>
  <c r="B1190" i="20"/>
  <c r="B1189" i="20"/>
  <c r="B1188" i="20"/>
  <c r="B1187" i="20"/>
  <c r="B1186" i="20"/>
  <c r="B1185" i="20"/>
  <c r="B1184" i="20"/>
  <c r="B1183" i="20"/>
  <c r="B1182" i="20"/>
  <c r="B1181" i="20"/>
  <c r="B1180" i="20"/>
  <c r="B1179" i="20"/>
  <c r="B1178" i="20"/>
  <c r="B1177" i="20"/>
  <c r="B1176" i="20"/>
  <c r="B1175" i="20"/>
  <c r="B1174" i="20"/>
  <c r="B1173" i="20"/>
  <c r="B1172" i="20"/>
  <c r="B1171" i="20"/>
  <c r="B1170" i="20"/>
  <c r="B1169" i="20"/>
  <c r="B1168" i="20"/>
  <c r="B1167" i="20"/>
  <c r="B1166" i="20"/>
  <c r="B1165" i="20"/>
  <c r="B1164" i="20"/>
  <c r="B1163" i="20"/>
  <c r="B1162" i="20"/>
  <c r="B1161" i="20"/>
  <c r="B1160" i="20"/>
  <c r="B1159" i="20"/>
  <c r="B1158" i="20"/>
  <c r="B1157" i="20"/>
  <c r="B1156" i="20"/>
  <c r="B1155" i="20"/>
  <c r="B1154" i="20"/>
  <c r="B1153" i="20"/>
  <c r="B1152" i="20"/>
  <c r="B1151" i="20"/>
  <c r="B1150" i="20"/>
  <c r="B1149" i="20"/>
  <c r="B1148" i="20"/>
  <c r="B1147" i="20"/>
  <c r="B1146" i="20"/>
  <c r="B1145" i="20"/>
  <c r="B1144" i="20"/>
  <c r="B1143" i="20"/>
  <c r="B1142" i="20"/>
  <c r="B1141" i="20"/>
  <c r="B1140" i="20"/>
  <c r="B1139" i="20"/>
  <c r="B1138" i="20"/>
  <c r="B1137" i="20"/>
  <c r="B1136" i="20"/>
  <c r="B1135" i="20"/>
  <c r="B1134" i="20"/>
  <c r="B1133" i="20"/>
  <c r="B1132" i="20"/>
  <c r="B1131" i="20"/>
  <c r="B1130" i="20"/>
  <c r="B1129" i="20"/>
  <c r="B1128" i="20"/>
  <c r="B1127" i="20"/>
  <c r="B1126" i="20"/>
  <c r="B1125" i="20"/>
  <c r="B1124" i="20"/>
  <c r="B1123" i="20"/>
  <c r="B1122" i="20"/>
  <c r="B1121" i="20"/>
  <c r="B1120" i="20"/>
  <c r="B1119" i="20"/>
  <c r="B1118" i="20"/>
  <c r="B1117" i="20"/>
  <c r="B1116" i="20"/>
  <c r="B1115" i="20"/>
  <c r="B1114" i="20"/>
  <c r="B1113" i="20"/>
  <c r="B1112" i="20"/>
  <c r="B1111" i="20"/>
  <c r="B1110" i="20"/>
  <c r="B1109" i="20"/>
  <c r="B1108" i="20"/>
  <c r="B1107" i="20"/>
  <c r="B1106" i="20"/>
  <c r="B1105" i="20"/>
  <c r="B1104" i="20"/>
  <c r="B1103" i="20"/>
  <c r="B1102" i="20"/>
  <c r="B1101" i="20"/>
  <c r="B1100" i="20"/>
  <c r="B1099" i="20"/>
  <c r="B1098" i="20"/>
  <c r="B1097" i="20"/>
  <c r="B1096" i="20"/>
  <c r="B1095" i="20"/>
  <c r="B1094" i="20"/>
  <c r="B1093" i="20"/>
  <c r="B1092" i="20"/>
  <c r="B1091" i="20"/>
  <c r="B1090" i="20"/>
  <c r="B1089" i="20"/>
  <c r="B1088" i="20"/>
  <c r="B1087" i="20"/>
  <c r="B1086" i="20"/>
  <c r="B1085" i="20"/>
  <c r="B1084" i="20"/>
  <c r="B1083" i="20"/>
  <c r="B1082" i="20"/>
  <c r="B1081" i="20"/>
  <c r="B1080" i="20"/>
  <c r="B1079" i="20"/>
  <c r="B1078" i="20"/>
  <c r="B1077" i="20"/>
  <c r="B1076" i="20"/>
  <c r="B1075" i="20"/>
  <c r="B1074" i="20"/>
  <c r="B1073" i="20"/>
  <c r="B1072" i="20"/>
  <c r="B1071" i="20"/>
  <c r="B1070" i="20"/>
  <c r="B1069" i="20"/>
  <c r="B1068" i="20"/>
  <c r="B1067" i="20"/>
  <c r="B1066" i="20"/>
  <c r="B1065" i="20"/>
  <c r="B1064" i="20"/>
  <c r="B1063" i="20"/>
  <c r="B1062" i="20"/>
  <c r="B1061" i="20"/>
  <c r="B1060" i="20"/>
  <c r="B1059" i="20"/>
  <c r="B1058" i="20"/>
  <c r="B1057" i="20"/>
  <c r="B1056" i="20"/>
  <c r="B1055" i="20"/>
  <c r="B1054" i="20"/>
  <c r="B1053" i="20"/>
  <c r="B1052" i="20"/>
  <c r="B1051" i="20"/>
  <c r="B1050" i="20"/>
  <c r="B1049" i="20"/>
  <c r="B1048" i="20"/>
  <c r="B1047" i="20"/>
  <c r="B1046" i="20"/>
  <c r="B1045" i="20"/>
  <c r="B1044" i="20"/>
  <c r="B1043" i="20"/>
  <c r="B1042" i="20"/>
  <c r="B1041" i="20"/>
  <c r="B1040" i="20"/>
  <c r="B1039" i="20"/>
  <c r="B1038" i="20"/>
  <c r="B1037" i="20"/>
  <c r="B1036" i="20"/>
  <c r="B1035" i="20"/>
  <c r="B1034" i="20"/>
  <c r="B1033" i="20"/>
  <c r="B1032" i="20"/>
  <c r="B1031" i="20"/>
  <c r="B1030" i="20"/>
  <c r="B1029" i="20"/>
  <c r="B1028" i="20"/>
  <c r="B1027" i="20"/>
  <c r="B1026" i="20"/>
  <c r="B1025" i="20"/>
  <c r="B1024" i="20"/>
  <c r="B1023" i="20"/>
  <c r="B1022" i="20"/>
  <c r="B1021" i="20"/>
  <c r="B1020" i="20"/>
  <c r="B1019" i="20"/>
  <c r="B1018" i="20"/>
  <c r="B1017" i="20"/>
  <c r="B1016" i="20"/>
  <c r="B1015" i="20"/>
  <c r="B1014" i="20"/>
  <c r="B1013" i="20"/>
  <c r="B1012" i="20"/>
  <c r="B1011" i="20"/>
  <c r="B1010" i="20"/>
  <c r="B1009" i="20"/>
  <c r="B1008" i="20"/>
  <c r="B1007" i="20"/>
  <c r="B1006" i="20"/>
  <c r="B1005" i="20"/>
  <c r="B1004" i="20"/>
  <c r="B1003" i="20"/>
  <c r="B1002" i="20"/>
  <c r="B1001" i="20"/>
  <c r="B1000" i="20"/>
  <c r="B999" i="20"/>
  <c r="B998" i="20"/>
  <c r="B997" i="20"/>
  <c r="B996" i="20"/>
  <c r="B995" i="20"/>
  <c r="B994" i="20"/>
  <c r="B993" i="20"/>
  <c r="B992" i="20"/>
  <c r="B991" i="20"/>
  <c r="B990" i="20"/>
  <c r="B989" i="20"/>
  <c r="B988" i="20"/>
  <c r="B987" i="20"/>
  <c r="B986" i="20"/>
  <c r="B985" i="20"/>
  <c r="B984" i="20"/>
  <c r="B983" i="20"/>
  <c r="B982" i="20"/>
  <c r="B981" i="20"/>
  <c r="B980" i="20"/>
  <c r="B979" i="20"/>
  <c r="B978" i="20"/>
  <c r="B977" i="20"/>
  <c r="B976" i="20"/>
  <c r="B975" i="20"/>
  <c r="B974" i="20"/>
  <c r="B973" i="20"/>
  <c r="B972" i="20"/>
  <c r="B971" i="20"/>
  <c r="B970" i="20"/>
  <c r="B969" i="20"/>
  <c r="B968" i="20"/>
  <c r="B967" i="20"/>
  <c r="B966" i="20"/>
  <c r="B965" i="20"/>
  <c r="B964" i="20"/>
  <c r="B963" i="20"/>
  <c r="B962" i="20"/>
  <c r="B961" i="20"/>
  <c r="B960" i="20"/>
  <c r="B959" i="20"/>
  <c r="B958" i="20"/>
  <c r="B957" i="20"/>
  <c r="B956" i="20"/>
  <c r="B955" i="20"/>
  <c r="B954" i="20"/>
  <c r="B953" i="20"/>
  <c r="B952" i="20"/>
  <c r="B951" i="20"/>
  <c r="B950" i="20"/>
  <c r="B949" i="20"/>
  <c r="B948" i="20"/>
  <c r="B947" i="20"/>
  <c r="B946" i="20"/>
  <c r="B945" i="20"/>
  <c r="B944" i="20"/>
  <c r="B943" i="20"/>
  <c r="B942" i="20"/>
  <c r="B941" i="20"/>
  <c r="B940" i="20"/>
  <c r="B939" i="20"/>
  <c r="B938" i="20"/>
  <c r="B937" i="20"/>
  <c r="B936" i="20"/>
  <c r="B935" i="20"/>
  <c r="B934" i="20"/>
  <c r="B933" i="20"/>
  <c r="B932" i="20"/>
  <c r="B931" i="20"/>
  <c r="B930" i="20"/>
  <c r="B929" i="20"/>
  <c r="B928" i="20"/>
  <c r="B927" i="20"/>
  <c r="B926" i="20"/>
  <c r="B925" i="20"/>
  <c r="B924" i="20"/>
  <c r="B923" i="20"/>
  <c r="B922" i="20"/>
  <c r="B921" i="20"/>
  <c r="B920" i="20"/>
  <c r="B919" i="20"/>
  <c r="B918" i="20"/>
  <c r="B917" i="20"/>
  <c r="B916" i="20"/>
  <c r="B915" i="20"/>
  <c r="B914" i="20"/>
  <c r="B913" i="20"/>
  <c r="B912" i="20"/>
  <c r="B911" i="20"/>
  <c r="B910" i="20"/>
  <c r="B909" i="20"/>
  <c r="B908" i="20"/>
  <c r="B907" i="20"/>
  <c r="B906" i="20"/>
  <c r="B905" i="20"/>
  <c r="B904" i="20"/>
  <c r="B903" i="20"/>
  <c r="B902" i="20"/>
  <c r="B901" i="20"/>
  <c r="B900" i="20"/>
  <c r="B899" i="20"/>
  <c r="B898" i="20"/>
  <c r="B897" i="20"/>
  <c r="B896" i="20"/>
  <c r="B895" i="20"/>
  <c r="B894" i="20"/>
  <c r="B893" i="20"/>
  <c r="B892" i="20"/>
  <c r="B891" i="20"/>
  <c r="B890" i="20"/>
  <c r="B889" i="20"/>
  <c r="B888" i="20"/>
  <c r="B887" i="20"/>
  <c r="B886" i="20"/>
  <c r="B885" i="20"/>
  <c r="B884" i="20"/>
  <c r="B883" i="20"/>
  <c r="B882" i="20"/>
  <c r="B881" i="20"/>
  <c r="B880" i="20"/>
  <c r="B879" i="20"/>
  <c r="B878" i="20"/>
  <c r="B877" i="20"/>
  <c r="B876" i="20"/>
  <c r="B875" i="20"/>
  <c r="B874" i="20"/>
  <c r="B873" i="20"/>
  <c r="B872" i="20"/>
  <c r="B871" i="20"/>
  <c r="B870" i="20"/>
  <c r="B869" i="20"/>
  <c r="B868" i="20"/>
  <c r="B867" i="20"/>
  <c r="B866" i="20"/>
  <c r="B865" i="20"/>
  <c r="B864" i="20"/>
  <c r="B863" i="20"/>
  <c r="B862" i="20"/>
  <c r="B861" i="20"/>
  <c r="B860" i="20"/>
  <c r="B859" i="20"/>
  <c r="B858" i="20"/>
  <c r="B857" i="20"/>
  <c r="B856" i="20"/>
  <c r="B855" i="20"/>
  <c r="B854" i="20"/>
  <c r="B853" i="20"/>
  <c r="B852" i="20"/>
  <c r="B851" i="20"/>
  <c r="B850" i="20"/>
  <c r="B849" i="20"/>
  <c r="B848" i="20"/>
  <c r="B847" i="20"/>
  <c r="B846" i="20"/>
  <c r="B845" i="20"/>
  <c r="B844" i="20"/>
  <c r="B843" i="20"/>
  <c r="B842" i="20"/>
  <c r="B841" i="20"/>
  <c r="B840" i="20"/>
  <c r="B839" i="20"/>
  <c r="B838" i="20"/>
  <c r="B837" i="20"/>
  <c r="B836" i="20"/>
  <c r="B835" i="20"/>
  <c r="B834" i="20"/>
  <c r="B833" i="20"/>
  <c r="B832" i="20"/>
  <c r="B831" i="20"/>
  <c r="B830" i="20"/>
  <c r="B829" i="20"/>
  <c r="B828" i="20"/>
  <c r="B827" i="20"/>
  <c r="B826" i="20"/>
  <c r="M825" i="20"/>
  <c r="B825" i="20"/>
  <c r="B824" i="20"/>
  <c r="B823" i="20"/>
  <c r="B822" i="20"/>
  <c r="B821" i="20"/>
  <c r="B820" i="20"/>
  <c r="B819" i="20"/>
  <c r="B818" i="20"/>
  <c r="B817" i="20"/>
  <c r="B816" i="20"/>
  <c r="B815" i="20"/>
  <c r="B814" i="20"/>
  <c r="B813" i="20"/>
  <c r="B812" i="20"/>
  <c r="B811" i="20"/>
  <c r="B810" i="20"/>
  <c r="B809" i="20"/>
  <c r="B808" i="20"/>
  <c r="B807" i="20"/>
  <c r="B806" i="20"/>
  <c r="B805" i="20"/>
  <c r="B804" i="20"/>
  <c r="B803" i="20"/>
  <c r="B802" i="20"/>
  <c r="B801" i="20"/>
  <c r="B800" i="20"/>
  <c r="B799" i="20"/>
  <c r="B798" i="20"/>
  <c r="B797" i="20"/>
  <c r="B796" i="20"/>
  <c r="B795" i="20"/>
  <c r="B794" i="20"/>
  <c r="B793" i="20"/>
  <c r="B792" i="20"/>
  <c r="B791" i="20"/>
  <c r="B790" i="20"/>
  <c r="B789" i="20"/>
  <c r="B788" i="20"/>
  <c r="B787" i="20"/>
  <c r="B786" i="20"/>
  <c r="B785" i="20"/>
  <c r="B784" i="20"/>
  <c r="B783" i="20"/>
  <c r="B782" i="20"/>
  <c r="B781" i="20"/>
  <c r="B780" i="20"/>
  <c r="B779" i="20"/>
  <c r="B778" i="20"/>
  <c r="B777" i="20"/>
  <c r="B776" i="20"/>
  <c r="B775" i="20"/>
  <c r="B774" i="20"/>
  <c r="B773" i="20"/>
  <c r="B772" i="20"/>
  <c r="B771" i="20"/>
  <c r="B770" i="20"/>
  <c r="B769" i="20"/>
  <c r="B768" i="20"/>
  <c r="B767" i="20"/>
  <c r="B766" i="20"/>
  <c r="B765" i="20"/>
  <c r="B764" i="20"/>
  <c r="B763" i="20"/>
  <c r="B762" i="20"/>
  <c r="B761" i="20"/>
  <c r="B760" i="20"/>
  <c r="B759" i="20"/>
  <c r="B758" i="20"/>
  <c r="B757" i="20"/>
  <c r="B756" i="20"/>
  <c r="B755" i="20"/>
  <c r="B754" i="20"/>
  <c r="B753" i="20"/>
  <c r="B752" i="20"/>
  <c r="B751" i="20"/>
  <c r="B750" i="20"/>
  <c r="B749" i="20"/>
  <c r="B748" i="20"/>
  <c r="B747" i="20"/>
  <c r="B746" i="20"/>
  <c r="B745" i="20"/>
  <c r="B744" i="20"/>
  <c r="B743" i="20"/>
  <c r="B742" i="20"/>
  <c r="B741" i="20"/>
  <c r="B740" i="20"/>
  <c r="B739" i="20"/>
  <c r="B738" i="20"/>
  <c r="B737" i="20"/>
  <c r="B736" i="20"/>
  <c r="B735" i="20"/>
  <c r="B734" i="20"/>
  <c r="B733" i="20"/>
  <c r="B732" i="20"/>
  <c r="B731" i="20"/>
  <c r="B730" i="20"/>
  <c r="B729" i="20"/>
  <c r="B728" i="20"/>
  <c r="B727" i="20"/>
  <c r="B726" i="20"/>
  <c r="B725" i="20"/>
  <c r="B724" i="20"/>
  <c r="B723" i="20"/>
  <c r="B722" i="20"/>
  <c r="B721" i="20"/>
  <c r="B720" i="20"/>
  <c r="B719" i="20"/>
  <c r="B718" i="20"/>
  <c r="B717" i="20"/>
  <c r="B716" i="20"/>
  <c r="B715" i="20"/>
  <c r="B714" i="20"/>
  <c r="B713" i="20"/>
  <c r="B712" i="20"/>
  <c r="B711" i="20"/>
  <c r="B710" i="20"/>
  <c r="B709" i="20"/>
  <c r="B708" i="20"/>
  <c r="B707" i="20"/>
  <c r="B706" i="20"/>
  <c r="B705" i="20"/>
  <c r="B704" i="20"/>
  <c r="B703" i="20"/>
  <c r="B702" i="20"/>
  <c r="B701" i="20"/>
  <c r="B700" i="20"/>
  <c r="B699" i="20"/>
  <c r="B698" i="20"/>
  <c r="B697" i="20"/>
  <c r="B696" i="20"/>
  <c r="B695" i="20"/>
  <c r="B694" i="20"/>
  <c r="B693" i="20"/>
  <c r="B692" i="20"/>
  <c r="B691" i="20"/>
  <c r="B690" i="20"/>
  <c r="B689" i="20"/>
  <c r="B688" i="20"/>
  <c r="B687" i="20"/>
  <c r="B686" i="20"/>
  <c r="B685" i="20"/>
  <c r="B684" i="20"/>
  <c r="B683" i="20"/>
  <c r="B682" i="20"/>
  <c r="B681" i="20"/>
  <c r="B680" i="20"/>
  <c r="B679" i="20"/>
  <c r="B678" i="20"/>
  <c r="B677" i="20"/>
  <c r="B676" i="20"/>
  <c r="B675" i="20"/>
  <c r="B674" i="20"/>
  <c r="B673" i="20"/>
  <c r="B672" i="20"/>
  <c r="B671" i="20"/>
  <c r="B670" i="20"/>
  <c r="B669" i="20"/>
  <c r="B668" i="20"/>
  <c r="B667" i="20"/>
  <c r="B666" i="20"/>
  <c r="B665" i="20"/>
  <c r="B664" i="20"/>
  <c r="B663" i="20"/>
  <c r="B662" i="20"/>
  <c r="B661" i="20"/>
  <c r="B660" i="20"/>
  <c r="B659" i="20"/>
  <c r="B658" i="20"/>
  <c r="B657" i="20"/>
  <c r="B656" i="20"/>
  <c r="B655" i="20"/>
  <c r="B654" i="20"/>
  <c r="B653" i="20"/>
  <c r="B652" i="20"/>
  <c r="B651" i="20"/>
  <c r="B650" i="20"/>
  <c r="B649" i="20"/>
  <c r="B648" i="20"/>
  <c r="B647" i="20"/>
  <c r="B646" i="20"/>
  <c r="B645" i="20"/>
  <c r="B644" i="20"/>
  <c r="B643" i="20"/>
  <c r="B642" i="20"/>
  <c r="B641" i="20"/>
  <c r="B640" i="20"/>
  <c r="B639" i="20"/>
  <c r="B638" i="20"/>
  <c r="B637" i="20"/>
  <c r="B636" i="20"/>
  <c r="B635" i="20"/>
  <c r="B634" i="20"/>
  <c r="B633" i="20"/>
  <c r="B632" i="20"/>
  <c r="B631" i="20"/>
  <c r="B630" i="20"/>
  <c r="B629" i="20"/>
  <c r="B628" i="20"/>
  <c r="B627" i="20"/>
  <c r="B626" i="20"/>
  <c r="B625" i="20"/>
  <c r="B624" i="20"/>
  <c r="B623" i="20"/>
  <c r="B622" i="20"/>
  <c r="B621" i="20"/>
  <c r="B620" i="20"/>
  <c r="B619" i="20"/>
  <c r="B618" i="20"/>
  <c r="B617" i="20"/>
  <c r="B616" i="20"/>
  <c r="B615" i="20"/>
  <c r="B614" i="20"/>
  <c r="B613" i="20"/>
  <c r="B612" i="20"/>
  <c r="B611" i="20"/>
  <c r="B610" i="20"/>
  <c r="B609" i="20"/>
  <c r="B608" i="20"/>
  <c r="B607" i="20"/>
  <c r="B606" i="20"/>
  <c r="B605" i="20"/>
  <c r="B604" i="20"/>
  <c r="B603" i="20"/>
  <c r="B602" i="20"/>
  <c r="B601" i="20"/>
  <c r="B600" i="20"/>
  <c r="B599" i="20"/>
  <c r="B598" i="20"/>
  <c r="B597" i="20"/>
  <c r="B596" i="20"/>
  <c r="B595" i="20"/>
  <c r="B594" i="20"/>
  <c r="B593" i="20"/>
  <c r="B592" i="20"/>
  <c r="B591" i="20"/>
  <c r="B590" i="20"/>
  <c r="B589" i="20"/>
  <c r="B588" i="20"/>
  <c r="B587" i="20"/>
  <c r="B586" i="20"/>
  <c r="B585" i="20"/>
  <c r="B584" i="20"/>
  <c r="B583" i="20"/>
  <c r="B582" i="20"/>
  <c r="B581" i="20"/>
  <c r="B580" i="20"/>
  <c r="B579" i="20"/>
  <c r="B578" i="20"/>
  <c r="B577" i="20"/>
  <c r="B576" i="20"/>
  <c r="B575" i="20"/>
  <c r="B574" i="20"/>
  <c r="B573" i="20"/>
  <c r="B572" i="20"/>
  <c r="B571" i="20"/>
  <c r="B570" i="20"/>
  <c r="B569" i="20"/>
  <c r="B568" i="20"/>
  <c r="B567" i="20"/>
  <c r="B566" i="20"/>
  <c r="B565" i="20"/>
  <c r="B564" i="20"/>
  <c r="B563" i="20"/>
  <c r="B562" i="20"/>
  <c r="B561" i="20"/>
  <c r="B560" i="20"/>
  <c r="B559" i="20"/>
  <c r="B558" i="20"/>
  <c r="B557" i="20"/>
  <c r="B556" i="20"/>
  <c r="B555" i="20"/>
  <c r="B554" i="20"/>
  <c r="B553" i="20"/>
  <c r="B552" i="20"/>
  <c r="B551" i="20"/>
  <c r="B550" i="20"/>
  <c r="B549" i="20"/>
  <c r="B548" i="20"/>
  <c r="B547" i="20"/>
  <c r="B546" i="20"/>
  <c r="B545" i="20"/>
  <c r="B544" i="20"/>
  <c r="B543" i="20"/>
  <c r="B542" i="20"/>
  <c r="B541" i="20"/>
  <c r="B540" i="20"/>
  <c r="B539" i="20"/>
  <c r="B538" i="20"/>
  <c r="B537" i="20"/>
  <c r="B536" i="20"/>
  <c r="B535" i="20"/>
  <c r="B534" i="20"/>
  <c r="B533" i="20"/>
  <c r="B532" i="20"/>
  <c r="B531" i="20"/>
  <c r="B530" i="20"/>
  <c r="B529" i="20"/>
  <c r="B528" i="20"/>
  <c r="B527" i="20"/>
  <c r="B526" i="20"/>
  <c r="B525" i="20"/>
  <c r="B524" i="20"/>
  <c r="B523" i="20"/>
  <c r="B522" i="20"/>
  <c r="B521" i="20"/>
  <c r="B520" i="20"/>
  <c r="B519" i="20"/>
  <c r="B518" i="20"/>
  <c r="B517" i="20"/>
  <c r="B516" i="20"/>
  <c r="B515" i="20"/>
  <c r="B514" i="20"/>
  <c r="B513" i="20"/>
  <c r="B512" i="20"/>
  <c r="B511" i="20"/>
  <c r="B510" i="20"/>
  <c r="B509" i="20"/>
  <c r="B508" i="20"/>
  <c r="B507" i="20"/>
  <c r="B506" i="20"/>
  <c r="B505" i="20"/>
  <c r="B504" i="20"/>
  <c r="B503" i="20"/>
  <c r="B502" i="20"/>
  <c r="B501" i="20"/>
  <c r="B500" i="20"/>
  <c r="B499" i="20"/>
  <c r="B498" i="20"/>
  <c r="B497" i="20"/>
  <c r="B496" i="20"/>
  <c r="B495" i="20"/>
  <c r="B494" i="20"/>
  <c r="B493" i="20"/>
  <c r="B492" i="20"/>
  <c r="B491" i="20"/>
  <c r="B490" i="20"/>
  <c r="B489" i="20"/>
  <c r="B488" i="20"/>
  <c r="B487" i="20"/>
  <c r="B486" i="20"/>
  <c r="B485" i="20"/>
  <c r="B484" i="20"/>
  <c r="B483" i="20"/>
  <c r="B482" i="20"/>
  <c r="B481" i="20"/>
  <c r="B480" i="20"/>
  <c r="B479" i="20"/>
  <c r="B478" i="20"/>
  <c r="B477" i="20"/>
  <c r="B476" i="20"/>
  <c r="B475" i="20"/>
  <c r="B474" i="20"/>
  <c r="B473" i="20"/>
  <c r="B472" i="20"/>
  <c r="B471" i="20"/>
  <c r="B470" i="20"/>
  <c r="B469" i="20"/>
  <c r="B468" i="20"/>
  <c r="B467" i="20"/>
  <c r="B466" i="20"/>
  <c r="M465" i="20"/>
  <c r="B465" i="20"/>
  <c r="B464" i="20"/>
  <c r="B463" i="20"/>
  <c r="B462" i="20"/>
  <c r="B461" i="20"/>
  <c r="B460" i="20"/>
  <c r="B459" i="20"/>
  <c r="B458" i="20"/>
  <c r="B457" i="20"/>
  <c r="B456" i="20"/>
  <c r="B455" i="20"/>
  <c r="B454" i="20"/>
  <c r="B453" i="20"/>
  <c r="B452" i="20"/>
  <c r="B451" i="20"/>
  <c r="B450" i="20"/>
  <c r="B449" i="20"/>
  <c r="B448" i="20"/>
  <c r="B447" i="20"/>
  <c r="B446" i="20"/>
  <c r="B445" i="20"/>
  <c r="B444" i="20"/>
  <c r="B443" i="20"/>
  <c r="B442" i="20"/>
  <c r="B441" i="20"/>
  <c r="B440" i="20"/>
  <c r="B439" i="20"/>
  <c r="B438" i="20"/>
  <c r="B437" i="20"/>
  <c r="B436" i="20"/>
  <c r="B435" i="20"/>
  <c r="B434" i="20"/>
  <c r="B433" i="20"/>
  <c r="B432" i="20"/>
  <c r="B431" i="20"/>
  <c r="B430" i="20"/>
  <c r="B429" i="20"/>
  <c r="B428" i="20"/>
  <c r="B427" i="20"/>
  <c r="B426" i="20"/>
  <c r="B425" i="20"/>
  <c r="B424" i="20"/>
  <c r="B423" i="20"/>
  <c r="B422" i="20"/>
  <c r="B421" i="20"/>
  <c r="B420" i="20"/>
  <c r="B419" i="20"/>
  <c r="B418" i="20"/>
  <c r="B417" i="20"/>
  <c r="B416" i="20"/>
  <c r="B415" i="20"/>
  <c r="B414" i="20"/>
  <c r="B413" i="20"/>
  <c r="B412" i="20"/>
  <c r="B411" i="20"/>
  <c r="B410" i="20"/>
  <c r="B409" i="20"/>
  <c r="B408" i="20"/>
  <c r="B407" i="20"/>
  <c r="B406" i="20"/>
  <c r="B405" i="20"/>
  <c r="B404" i="20"/>
  <c r="B403" i="20"/>
  <c r="B402" i="20"/>
  <c r="B401" i="20"/>
  <c r="B400" i="20"/>
  <c r="B399" i="20"/>
  <c r="B398" i="20"/>
  <c r="B397" i="20"/>
  <c r="B396" i="20"/>
  <c r="B395" i="20"/>
  <c r="B394" i="20"/>
  <c r="B393" i="20"/>
  <c r="B392" i="20"/>
  <c r="B391" i="20"/>
  <c r="B390" i="20"/>
  <c r="B389" i="20"/>
  <c r="B388" i="20"/>
  <c r="B387" i="20"/>
  <c r="B386" i="20"/>
  <c r="B385" i="20"/>
  <c r="B384" i="20"/>
  <c r="B383" i="20"/>
  <c r="B382" i="20"/>
  <c r="B381" i="20"/>
  <c r="B380" i="20"/>
  <c r="B379" i="20"/>
  <c r="B378" i="20"/>
  <c r="B377" i="20"/>
  <c r="B376" i="20"/>
  <c r="B375" i="20"/>
  <c r="B374" i="20"/>
  <c r="B373" i="20"/>
  <c r="B372" i="20"/>
  <c r="B371" i="20"/>
  <c r="B370" i="20"/>
  <c r="B369" i="20"/>
  <c r="B368" i="20"/>
  <c r="B367" i="20"/>
  <c r="B366" i="20"/>
  <c r="B365" i="20"/>
  <c r="B364" i="20"/>
  <c r="B363" i="20"/>
  <c r="B362" i="20"/>
  <c r="B361" i="20"/>
  <c r="B360" i="20"/>
  <c r="B359" i="20"/>
  <c r="B358" i="20"/>
  <c r="B357" i="20"/>
  <c r="B356" i="20"/>
  <c r="B355" i="20"/>
  <c r="B354" i="20"/>
  <c r="B353" i="20"/>
  <c r="B352" i="20"/>
  <c r="B351" i="20"/>
  <c r="B350" i="20"/>
  <c r="B349" i="20"/>
  <c r="B348" i="20"/>
  <c r="B347" i="20"/>
  <c r="B346" i="20"/>
  <c r="B345" i="20"/>
  <c r="B344" i="20"/>
  <c r="B343" i="20"/>
  <c r="B342" i="20"/>
  <c r="B341" i="20"/>
  <c r="B340" i="20"/>
  <c r="B339" i="20"/>
  <c r="B338" i="20"/>
  <c r="B337" i="20"/>
  <c r="B336" i="20"/>
  <c r="B335" i="20"/>
  <c r="B334" i="20"/>
  <c r="B333" i="20"/>
  <c r="B332" i="20"/>
  <c r="B331" i="20"/>
  <c r="B330" i="20"/>
  <c r="B329" i="20"/>
  <c r="B328" i="20"/>
  <c r="B327" i="20"/>
  <c r="B326" i="20"/>
  <c r="B325" i="20"/>
  <c r="B324" i="20"/>
  <c r="B323" i="20"/>
  <c r="B322" i="20"/>
  <c r="B321" i="20"/>
  <c r="B320" i="20"/>
  <c r="B319" i="20"/>
  <c r="B318" i="20"/>
  <c r="B317" i="20"/>
  <c r="B316" i="20"/>
  <c r="B315" i="20"/>
  <c r="B314" i="20"/>
  <c r="B313" i="20"/>
  <c r="B312" i="20"/>
  <c r="B311" i="20"/>
  <c r="B310" i="20"/>
  <c r="B309" i="20"/>
  <c r="B308" i="20"/>
  <c r="B307" i="20"/>
  <c r="B306" i="20"/>
  <c r="B305" i="20"/>
  <c r="B304" i="20"/>
  <c r="B303" i="20"/>
  <c r="B302" i="20"/>
  <c r="B301" i="20"/>
  <c r="B300" i="20"/>
  <c r="B299" i="20"/>
  <c r="B298" i="20"/>
  <c r="B297" i="20"/>
  <c r="B296" i="20"/>
  <c r="B295" i="20"/>
  <c r="B294" i="20"/>
  <c r="B293" i="20"/>
  <c r="B292" i="20"/>
  <c r="B291" i="20"/>
  <c r="B290" i="20"/>
  <c r="B289" i="20"/>
  <c r="B288" i="20"/>
  <c r="B287" i="20"/>
  <c r="B286" i="20"/>
  <c r="B285" i="20"/>
  <c r="B284" i="20"/>
  <c r="B283" i="20"/>
  <c r="B282" i="20"/>
  <c r="B281" i="20"/>
  <c r="B280" i="20"/>
  <c r="B279" i="20"/>
  <c r="B278" i="20"/>
  <c r="B277" i="20"/>
  <c r="B276" i="20"/>
  <c r="B275" i="20"/>
  <c r="B274" i="20"/>
  <c r="B273" i="20"/>
  <c r="B272" i="20"/>
  <c r="B271" i="20"/>
  <c r="B270" i="20"/>
  <c r="B269" i="20"/>
  <c r="B268" i="20"/>
  <c r="B267" i="20"/>
  <c r="B266" i="20"/>
  <c r="B265" i="20"/>
  <c r="B264" i="20"/>
  <c r="B263" i="20"/>
  <c r="B262" i="20"/>
  <c r="B261" i="20"/>
  <c r="B260" i="20"/>
  <c r="B259" i="20"/>
  <c r="B258" i="20"/>
  <c r="B257" i="20"/>
  <c r="B256" i="20"/>
  <c r="B255" i="20"/>
  <c r="B254" i="20"/>
  <c r="B253" i="20"/>
  <c r="B252" i="20"/>
  <c r="B251" i="20"/>
  <c r="B250" i="20"/>
  <c r="B249" i="20"/>
  <c r="B248" i="20"/>
  <c r="B247" i="20"/>
  <c r="B246" i="20"/>
  <c r="B245" i="20"/>
  <c r="B244" i="20"/>
  <c r="B243" i="20"/>
  <c r="B242" i="20"/>
  <c r="B241" i="20"/>
  <c r="B240" i="20"/>
  <c r="B239" i="20"/>
  <c r="B238" i="20"/>
  <c r="B237" i="20"/>
  <c r="B236" i="20"/>
  <c r="B235" i="20"/>
  <c r="B234" i="20"/>
  <c r="B233" i="20"/>
  <c r="B232" i="20"/>
  <c r="B231" i="20"/>
  <c r="B230" i="20"/>
  <c r="B229" i="20"/>
  <c r="B228" i="20"/>
  <c r="B227" i="20"/>
  <c r="B226" i="20"/>
  <c r="B225" i="20"/>
  <c r="B224" i="20"/>
  <c r="B223" i="20"/>
  <c r="B222" i="20"/>
  <c r="B221" i="20"/>
  <c r="B220" i="20"/>
  <c r="B219" i="20"/>
  <c r="B218" i="20"/>
  <c r="B217" i="20"/>
  <c r="B216" i="20"/>
  <c r="B215" i="20"/>
  <c r="B214" i="20"/>
  <c r="B213" i="20"/>
  <c r="B212" i="20"/>
  <c r="B211" i="20"/>
  <c r="B210" i="20"/>
  <c r="B209" i="20"/>
  <c r="B208" i="20"/>
  <c r="B207" i="20"/>
  <c r="B206" i="20"/>
  <c r="B205" i="20"/>
  <c r="B204" i="20"/>
  <c r="B203" i="20"/>
  <c r="B202" i="20"/>
  <c r="B201" i="20"/>
  <c r="B200" i="20"/>
  <c r="B199" i="20"/>
  <c r="B198" i="20"/>
  <c r="B197" i="20"/>
  <c r="B196" i="20"/>
  <c r="B195" i="20"/>
  <c r="B194" i="20"/>
  <c r="B193" i="20"/>
  <c r="B192" i="20"/>
  <c r="B191" i="20"/>
  <c r="B190" i="20"/>
  <c r="B189" i="20"/>
  <c r="B188" i="20"/>
  <c r="B187" i="20"/>
  <c r="B186" i="20"/>
  <c r="B185" i="20"/>
  <c r="B184" i="20"/>
  <c r="B183" i="20"/>
  <c r="B182" i="20"/>
  <c r="B181" i="20"/>
  <c r="B180" i="20"/>
  <c r="B179" i="20"/>
  <c r="B178" i="20"/>
  <c r="B177" i="20"/>
  <c r="B176" i="20"/>
  <c r="B175" i="20"/>
  <c r="B174" i="20"/>
  <c r="B173" i="20"/>
  <c r="B172" i="20"/>
  <c r="B171" i="20"/>
  <c r="B170" i="20"/>
  <c r="B169" i="20"/>
  <c r="B168" i="20"/>
  <c r="B167" i="20"/>
  <c r="B166" i="20"/>
  <c r="B165" i="20"/>
  <c r="B164" i="20"/>
  <c r="B163" i="20"/>
  <c r="B162" i="20"/>
  <c r="B161" i="20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8" i="20"/>
  <c r="B7" i="20"/>
  <c r="B6" i="20"/>
  <c r="B5" i="20"/>
  <c r="B4" i="20"/>
  <c r="B3" i="20"/>
  <c r="B2" i="20"/>
  <c r="B14" i="19"/>
  <c r="C2" i="19"/>
  <c r="C3" i="19" s="1"/>
  <c r="C4" i="19" s="1"/>
  <c r="C5" i="19" s="1"/>
  <c r="C6" i="19" s="1"/>
  <c r="C7" i="19" s="1"/>
  <c r="C8" i="19" s="1"/>
  <c r="C9" i="19" s="1"/>
  <c r="C10" i="19" s="1"/>
  <c r="C11" i="19" s="1"/>
  <c r="C12" i="19" s="1"/>
  <c r="C13" i="19" s="1"/>
  <c r="G8" i="18"/>
  <c r="C8" i="18"/>
  <c r="G7" i="18"/>
  <c r="C7" i="18"/>
  <c r="N6" i="18"/>
  <c r="G6" i="18"/>
  <c r="R6" i="18" s="1"/>
  <c r="C6" i="18"/>
  <c r="N5" i="18"/>
  <c r="F5" i="18"/>
  <c r="C5" i="18"/>
  <c r="G4" i="18"/>
  <c r="C4" i="18"/>
  <c r="N3" i="18"/>
  <c r="G3" i="18"/>
  <c r="P3" i="18" s="1"/>
  <c r="C3" i="18"/>
  <c r="N2" i="18"/>
  <c r="G2" i="18"/>
  <c r="P2" i="18" s="1"/>
  <c r="C2" i="18"/>
  <c r="S26" i="17"/>
  <c r="R26" i="17"/>
  <c r="Q26" i="17"/>
  <c r="P26" i="17"/>
  <c r="O26" i="17"/>
  <c r="N26" i="17"/>
  <c r="C26" i="17"/>
  <c r="S25" i="17"/>
  <c r="R25" i="17"/>
  <c r="Q25" i="17"/>
  <c r="P25" i="17"/>
  <c r="O25" i="17"/>
  <c r="N25" i="17"/>
  <c r="C25" i="17"/>
  <c r="C24" i="17"/>
  <c r="C23" i="17"/>
  <c r="C22" i="17"/>
  <c r="C21" i="17"/>
  <c r="S20" i="17"/>
  <c r="R20" i="17"/>
  <c r="Q20" i="17"/>
  <c r="P20" i="17"/>
  <c r="O20" i="17"/>
  <c r="N20" i="17"/>
  <c r="C20" i="17"/>
  <c r="C19" i="17"/>
  <c r="S18" i="17"/>
  <c r="R18" i="17"/>
  <c r="Q18" i="17"/>
  <c r="P18" i="17"/>
  <c r="O18" i="17"/>
  <c r="N18" i="17"/>
  <c r="C18" i="17"/>
  <c r="S17" i="17"/>
  <c r="R17" i="17"/>
  <c r="Q17" i="17"/>
  <c r="P17" i="17"/>
  <c r="O17" i="17"/>
  <c r="N17" i="17"/>
  <c r="C17" i="17"/>
  <c r="F16" i="17"/>
  <c r="C16" i="17"/>
  <c r="S15" i="17"/>
  <c r="R15" i="17"/>
  <c r="Q15" i="17"/>
  <c r="P15" i="17"/>
  <c r="O15" i="17"/>
  <c r="N15" i="17"/>
  <c r="C15" i="17"/>
  <c r="S14" i="17"/>
  <c r="R14" i="17"/>
  <c r="Q14" i="17"/>
  <c r="P14" i="17"/>
  <c r="O14" i="17"/>
  <c r="N14" i="17"/>
  <c r="C14" i="17"/>
  <c r="C13" i="17"/>
  <c r="C12" i="17"/>
  <c r="S11" i="17"/>
  <c r="R11" i="17"/>
  <c r="Q11" i="17"/>
  <c r="P11" i="17"/>
  <c r="O11" i="17"/>
  <c r="N11" i="17"/>
  <c r="C11" i="17"/>
  <c r="S10" i="17"/>
  <c r="R10" i="17"/>
  <c r="Q10" i="17"/>
  <c r="P10" i="17"/>
  <c r="O10" i="17"/>
  <c r="N10" i="17"/>
  <c r="C10" i="17"/>
  <c r="C9" i="17"/>
  <c r="C8" i="17"/>
  <c r="S7" i="17"/>
  <c r="R7" i="17"/>
  <c r="Q7" i="17"/>
  <c r="P7" i="17"/>
  <c r="O7" i="17"/>
  <c r="N7" i="17"/>
  <c r="C7" i="17"/>
  <c r="S6" i="17"/>
  <c r="R6" i="17"/>
  <c r="Q6" i="17"/>
  <c r="P6" i="17"/>
  <c r="O6" i="17"/>
  <c r="N6" i="17"/>
  <c r="C6" i="17"/>
  <c r="S5" i="17"/>
  <c r="R5" i="17"/>
  <c r="Q5" i="17"/>
  <c r="P5" i="17"/>
  <c r="O5" i="17"/>
  <c r="N5" i="17"/>
  <c r="C5" i="17"/>
  <c r="C4" i="17"/>
  <c r="F3" i="17"/>
  <c r="C3" i="17"/>
  <c r="C2" i="17"/>
  <c r="C41" i="16"/>
  <c r="J30" i="16"/>
  <c r="G30" i="16"/>
  <c r="G29" i="16"/>
  <c r="F29" i="16" s="1"/>
  <c r="E29" i="16"/>
  <c r="N30" i="15"/>
  <c r="O30" i="15" s="1"/>
  <c r="B30" i="15"/>
  <c r="O29" i="15"/>
  <c r="O28" i="15"/>
  <c r="B28" i="15"/>
  <c r="O27" i="15"/>
  <c r="B27" i="15"/>
  <c r="O26" i="15"/>
  <c r="O25" i="15"/>
  <c r="O24" i="15"/>
  <c r="B24" i="15"/>
  <c r="O23" i="15"/>
  <c r="B23" i="15"/>
  <c r="O22" i="15"/>
  <c r="B22" i="15"/>
  <c r="O21" i="15"/>
  <c r="B21" i="15"/>
  <c r="O20" i="15"/>
  <c r="B20" i="15"/>
  <c r="O19" i="15"/>
  <c r="B19" i="15"/>
  <c r="O18" i="15"/>
  <c r="B18" i="15"/>
  <c r="O17" i="15"/>
  <c r="B17" i="15"/>
  <c r="O16" i="15"/>
  <c r="B16" i="15"/>
  <c r="O15" i="15"/>
  <c r="B15" i="15"/>
  <c r="O14" i="15"/>
  <c r="B14" i="15"/>
  <c r="O13" i="15"/>
  <c r="B13" i="15"/>
  <c r="O12" i="15"/>
  <c r="B12" i="15"/>
  <c r="O11" i="15"/>
  <c r="B11" i="15"/>
  <c r="O10" i="15"/>
  <c r="B10" i="15"/>
  <c r="O9" i="15"/>
  <c r="B9" i="15"/>
  <c r="O8" i="15"/>
  <c r="B8" i="15"/>
  <c r="O7" i="15"/>
  <c r="B7" i="15"/>
  <c r="O6" i="15"/>
  <c r="B6" i="15"/>
  <c r="O5" i="15"/>
  <c r="B5" i="15"/>
  <c r="O4" i="15"/>
  <c r="B4" i="15"/>
  <c r="O3" i="15"/>
  <c r="O2" i="15"/>
  <c r="B2" i="15"/>
  <c r="Q34" i="14"/>
  <c r="O34" i="14"/>
  <c r="B34" i="14"/>
  <c r="Q33" i="14"/>
  <c r="O33" i="14"/>
  <c r="B33" i="14"/>
  <c r="Q32" i="14"/>
  <c r="O32" i="14"/>
  <c r="Q31" i="14"/>
  <c r="O31" i="14"/>
  <c r="Q30" i="14"/>
  <c r="O30" i="14"/>
  <c r="B30" i="14"/>
  <c r="Q29" i="14"/>
  <c r="O29" i="14"/>
  <c r="B29" i="14"/>
  <c r="Q28" i="14"/>
  <c r="O28" i="14"/>
  <c r="Q27" i="14"/>
  <c r="B27" i="14"/>
  <c r="Q26" i="14"/>
  <c r="B26" i="14"/>
  <c r="Q25" i="14"/>
  <c r="O25" i="14"/>
  <c r="B25" i="14"/>
  <c r="Q24" i="14"/>
  <c r="O24" i="14"/>
  <c r="B24" i="14"/>
  <c r="Q23" i="14"/>
  <c r="O23" i="14"/>
  <c r="B23" i="14"/>
  <c r="Q22" i="14"/>
  <c r="O22" i="14"/>
  <c r="Q21" i="14"/>
  <c r="O21" i="14"/>
  <c r="Q20" i="14"/>
  <c r="O20" i="14"/>
  <c r="B20" i="14"/>
  <c r="Q19" i="14"/>
  <c r="B19" i="14"/>
  <c r="Q18" i="14"/>
  <c r="O18" i="14"/>
  <c r="B18" i="14"/>
  <c r="Q17" i="14"/>
  <c r="O17" i="14"/>
  <c r="B17" i="14"/>
  <c r="Q16" i="14"/>
  <c r="O16" i="14"/>
  <c r="B16" i="14"/>
  <c r="Q15" i="14"/>
  <c r="O15" i="14"/>
  <c r="Q14" i="14"/>
  <c r="O14" i="14"/>
  <c r="Q13" i="14"/>
  <c r="O13" i="14"/>
  <c r="Q12" i="14"/>
  <c r="O12" i="14"/>
  <c r="Q11" i="14"/>
  <c r="O11" i="14"/>
  <c r="B11" i="14"/>
  <c r="Q10" i="14"/>
  <c r="O10" i="14"/>
  <c r="B10" i="14"/>
  <c r="Q9" i="14"/>
  <c r="O9" i="14"/>
  <c r="B9" i="14"/>
  <c r="Q8" i="14"/>
  <c r="O8" i="14"/>
  <c r="B8" i="14"/>
  <c r="Q7" i="14"/>
  <c r="O7" i="14"/>
  <c r="B7" i="14"/>
  <c r="Q6" i="14"/>
  <c r="O6" i="14"/>
  <c r="Q5" i="14"/>
  <c r="O5" i="14"/>
  <c r="B5" i="14"/>
  <c r="Q4" i="14"/>
  <c r="O4" i="14"/>
  <c r="B4" i="14"/>
  <c r="Q3" i="14"/>
  <c r="O3" i="14"/>
  <c r="B3" i="14"/>
  <c r="Q2" i="14"/>
  <c r="O2" i="14"/>
  <c r="B2" i="14"/>
  <c r="O17" i="13"/>
  <c r="B17" i="13"/>
  <c r="O16" i="13"/>
  <c r="O15" i="13"/>
  <c r="B15" i="13"/>
  <c r="O14" i="13"/>
  <c r="B14" i="13"/>
  <c r="N9" i="13"/>
  <c r="M9" i="13"/>
  <c r="L9" i="13"/>
  <c r="K9" i="13"/>
  <c r="J9" i="13"/>
  <c r="I9" i="13"/>
  <c r="H9" i="13"/>
  <c r="G9" i="13"/>
  <c r="F9" i="13"/>
  <c r="O9" i="13" s="1"/>
  <c r="E9" i="13"/>
  <c r="D9" i="13"/>
  <c r="C9" i="13"/>
  <c r="B9" i="13"/>
  <c r="N8" i="13"/>
  <c r="M8" i="13"/>
  <c r="L8" i="13"/>
  <c r="K8" i="13"/>
  <c r="J8" i="13"/>
  <c r="I8" i="13"/>
  <c r="H8" i="13"/>
  <c r="G8" i="13"/>
  <c r="F8" i="13"/>
  <c r="E8" i="13"/>
  <c r="D8" i="13"/>
  <c r="C8" i="13"/>
  <c r="O8" i="13" s="1"/>
  <c r="O10" i="13" s="1"/>
  <c r="B8" i="13"/>
  <c r="D17" i="12"/>
  <c r="C17" i="12"/>
  <c r="O17" i="12" s="1"/>
  <c r="N16" i="12"/>
  <c r="N9" i="12" s="1"/>
  <c r="M16" i="12"/>
  <c r="M9" i="12" s="1"/>
  <c r="L16" i="12"/>
  <c r="K16" i="12"/>
  <c r="K9" i="12" s="1"/>
  <c r="J16" i="12"/>
  <c r="I16" i="12"/>
  <c r="H16" i="12"/>
  <c r="D16" i="12"/>
  <c r="C16" i="12"/>
  <c r="B16" i="12"/>
  <c r="D15" i="12"/>
  <c r="D9" i="12" s="1"/>
  <c r="C15" i="12"/>
  <c r="O15" i="12" s="1"/>
  <c r="B15" i="12"/>
  <c r="N14" i="12"/>
  <c r="M14" i="12"/>
  <c r="M8" i="12" s="1"/>
  <c r="L14" i="12"/>
  <c r="L8" i="12" s="1"/>
  <c r="K14" i="12"/>
  <c r="J14" i="12"/>
  <c r="J8" i="12" s="1"/>
  <c r="I14" i="12"/>
  <c r="H14" i="12"/>
  <c r="D14" i="12"/>
  <c r="C14" i="12"/>
  <c r="O14" i="12" s="1"/>
  <c r="B14" i="12"/>
  <c r="L9" i="12"/>
  <c r="J9" i="12"/>
  <c r="I9" i="12"/>
  <c r="H9" i="12"/>
  <c r="G9" i="12"/>
  <c r="F9" i="12"/>
  <c r="E9" i="12"/>
  <c r="B9" i="12"/>
  <c r="N8" i="12"/>
  <c r="K8" i="12"/>
  <c r="I8" i="12"/>
  <c r="H8" i="12"/>
  <c r="G8" i="12"/>
  <c r="F8" i="12"/>
  <c r="E8" i="12"/>
  <c r="D8" i="12"/>
  <c r="B8" i="12"/>
  <c r="N7" i="12"/>
  <c r="M7" i="12"/>
  <c r="L7" i="12"/>
  <c r="K7" i="12"/>
  <c r="J7" i="12"/>
  <c r="I7" i="12"/>
  <c r="H7" i="12"/>
  <c r="G7" i="12"/>
  <c r="F7" i="12"/>
  <c r="E7" i="12"/>
  <c r="D7" i="12"/>
  <c r="C7" i="12"/>
  <c r="B4318" i="11"/>
  <c r="B4317" i="11"/>
  <c r="B4316" i="11"/>
  <c r="B4315" i="11"/>
  <c r="B4314" i="11"/>
  <c r="B4313" i="11"/>
  <c r="B4312" i="11"/>
  <c r="B4311" i="11"/>
  <c r="B4310" i="11"/>
  <c r="B4309" i="11"/>
  <c r="B4308" i="11"/>
  <c r="B4307" i="11"/>
  <c r="B4306" i="11"/>
  <c r="B4305" i="11"/>
  <c r="B4304" i="11"/>
  <c r="T4276" i="11"/>
  <c r="T3889" i="11"/>
  <c r="T3447" i="11"/>
  <c r="T3212" i="11"/>
  <c r="T3136" i="11"/>
  <c r="T2675" i="11"/>
  <c r="T2584" i="11"/>
  <c r="T2417" i="11"/>
  <c r="T2241" i="11"/>
  <c r="T2115" i="11"/>
  <c r="T2080" i="11"/>
  <c r="T2035" i="11"/>
  <c r="T1927" i="11"/>
  <c r="T1688" i="11"/>
  <c r="T1587" i="11"/>
  <c r="T1496" i="11"/>
  <c r="T1331" i="11"/>
  <c r="T1267" i="11"/>
  <c r="T1167" i="11"/>
  <c r="T1066" i="11"/>
  <c r="T1000" i="11"/>
  <c r="T942" i="11"/>
  <c r="T928" i="11"/>
  <c r="T887" i="11"/>
  <c r="T871" i="11"/>
  <c r="T869" i="11"/>
  <c r="T855" i="11"/>
  <c r="T750" i="11"/>
  <c r="T736" i="11"/>
  <c r="T725" i="11"/>
  <c r="T698" i="11"/>
  <c r="T672" i="11"/>
  <c r="T621" i="11"/>
  <c r="T613" i="11"/>
  <c r="T586" i="11"/>
  <c r="T578" i="11"/>
  <c r="T551" i="11"/>
  <c r="T543" i="11"/>
  <c r="T475" i="11"/>
  <c r="T458" i="11"/>
  <c r="T437" i="11"/>
  <c r="T420" i="11"/>
  <c r="T363" i="11"/>
  <c r="T258" i="11"/>
  <c r="T241" i="11"/>
  <c r="T172" i="11"/>
  <c r="T164" i="11"/>
  <c r="T156" i="11"/>
  <c r="T128" i="11"/>
  <c r="T47" i="11"/>
  <c r="T42" i="11"/>
  <c r="T33" i="11"/>
  <c r="T25" i="11"/>
  <c r="T19" i="11"/>
  <c r="T17" i="11"/>
  <c r="AE6" i="11"/>
  <c r="T411" i="11" s="1"/>
  <c r="AE5" i="11"/>
  <c r="T2243" i="11" s="1"/>
  <c r="AE4" i="11"/>
  <c r="T1043" i="11" s="1"/>
  <c r="T4" i="11"/>
  <c r="AE3" i="11"/>
  <c r="T766" i="11" s="1"/>
  <c r="AE2" i="11"/>
  <c r="T112" i="11" s="1"/>
  <c r="AL132" i="6"/>
  <c r="AK132" i="6"/>
  <c r="AJ132" i="6"/>
  <c r="AI132" i="6"/>
  <c r="AH132" i="6"/>
  <c r="AG132" i="6"/>
  <c r="AE132" i="6"/>
  <c r="AD132" i="6"/>
  <c r="AC132" i="6"/>
  <c r="AB132" i="6"/>
  <c r="AA132" i="6"/>
  <c r="Z132" i="6"/>
  <c r="AL131" i="6"/>
  <c r="AK131" i="6"/>
  <c r="AJ131" i="6"/>
  <c r="AI131" i="6"/>
  <c r="AH131" i="6"/>
  <c r="AG131" i="6"/>
  <c r="AE131" i="6"/>
  <c r="AD131" i="6"/>
  <c r="AC131" i="6"/>
  <c r="AB131" i="6"/>
  <c r="AA131" i="6"/>
  <c r="Z131" i="6"/>
  <c r="AL130" i="6"/>
  <c r="AK130" i="6"/>
  <c r="AJ130" i="6"/>
  <c r="AI130" i="6"/>
  <c r="AH130" i="6"/>
  <c r="AG130" i="6"/>
  <c r="AE130" i="6"/>
  <c r="AD130" i="6"/>
  <c r="AC130" i="6"/>
  <c r="AB130" i="6"/>
  <c r="AA130" i="6"/>
  <c r="Z130" i="6"/>
  <c r="AL129" i="6"/>
  <c r="AK129" i="6"/>
  <c r="AJ129" i="6"/>
  <c r="AI129" i="6"/>
  <c r="AH129" i="6"/>
  <c r="AG129" i="6"/>
  <c r="AE129" i="6"/>
  <c r="AD129" i="6"/>
  <c r="AC129" i="6"/>
  <c r="AB129" i="6"/>
  <c r="AA129" i="6"/>
  <c r="Z129" i="6"/>
  <c r="AL128" i="6"/>
  <c r="AK128" i="6"/>
  <c r="AJ128" i="6"/>
  <c r="AI128" i="6"/>
  <c r="AH128" i="6"/>
  <c r="AG128" i="6"/>
  <c r="AE128" i="6"/>
  <c r="AD128" i="6"/>
  <c r="AC128" i="6"/>
  <c r="AB128" i="6"/>
  <c r="AA128" i="6"/>
  <c r="Z128" i="6"/>
  <c r="AL127" i="6"/>
  <c r="AK127" i="6"/>
  <c r="AJ127" i="6"/>
  <c r="AI127" i="6"/>
  <c r="AH127" i="6"/>
  <c r="AG127" i="6"/>
  <c r="AE127" i="6"/>
  <c r="AD127" i="6"/>
  <c r="AC127" i="6"/>
  <c r="AB127" i="6"/>
  <c r="AA127" i="6"/>
  <c r="Z127" i="6"/>
  <c r="AL126" i="6"/>
  <c r="AK126" i="6"/>
  <c r="AJ126" i="6"/>
  <c r="AI126" i="6"/>
  <c r="AH126" i="6"/>
  <c r="AG126" i="6"/>
  <c r="AE126" i="6"/>
  <c r="AD126" i="6"/>
  <c r="AC126" i="6"/>
  <c r="AB126" i="6"/>
  <c r="AA126" i="6"/>
  <c r="Z126" i="6"/>
  <c r="AL125" i="6"/>
  <c r="AK125" i="6"/>
  <c r="AJ125" i="6"/>
  <c r="AI125" i="6"/>
  <c r="AH125" i="6"/>
  <c r="AG125" i="6"/>
  <c r="AE125" i="6"/>
  <c r="AD125" i="6"/>
  <c r="AC125" i="6"/>
  <c r="AB125" i="6"/>
  <c r="AA125" i="6"/>
  <c r="Z125" i="6"/>
  <c r="AL124" i="6"/>
  <c r="AK124" i="6"/>
  <c r="AJ124" i="6"/>
  <c r="AI124" i="6"/>
  <c r="AH124" i="6"/>
  <c r="AG124" i="6"/>
  <c r="AE124" i="6"/>
  <c r="AD124" i="6"/>
  <c r="AC124" i="6"/>
  <c r="AB124" i="6"/>
  <c r="AA124" i="6"/>
  <c r="Z124" i="6"/>
  <c r="AL123" i="6"/>
  <c r="AK123" i="6"/>
  <c r="AJ123" i="6"/>
  <c r="AI123" i="6"/>
  <c r="AH123" i="6"/>
  <c r="AG123" i="6"/>
  <c r="AE123" i="6"/>
  <c r="AD123" i="6"/>
  <c r="AC123" i="6"/>
  <c r="AB123" i="6"/>
  <c r="AA123" i="6"/>
  <c r="Z123" i="6"/>
  <c r="AL122" i="6"/>
  <c r="AK122" i="6"/>
  <c r="AJ122" i="6"/>
  <c r="AI122" i="6"/>
  <c r="AH122" i="6"/>
  <c r="AG122" i="6"/>
  <c r="AE122" i="6"/>
  <c r="AD122" i="6"/>
  <c r="AC122" i="6"/>
  <c r="AB122" i="6"/>
  <c r="AA122" i="6"/>
  <c r="Z122" i="6"/>
  <c r="AL121" i="6"/>
  <c r="AK121" i="6"/>
  <c r="AJ121" i="6"/>
  <c r="AI121" i="6"/>
  <c r="AH121" i="6"/>
  <c r="AG121" i="6"/>
  <c r="AE121" i="6"/>
  <c r="AD121" i="6"/>
  <c r="AC121" i="6"/>
  <c r="AB121" i="6"/>
  <c r="AA121" i="6"/>
  <c r="Z121" i="6"/>
  <c r="AL120" i="6"/>
  <c r="AK120" i="6"/>
  <c r="AJ120" i="6"/>
  <c r="AI120" i="6"/>
  <c r="AH120" i="6"/>
  <c r="AG120" i="6"/>
  <c r="AE120" i="6"/>
  <c r="AD120" i="6"/>
  <c r="AC120" i="6"/>
  <c r="AB120" i="6"/>
  <c r="AA120" i="6"/>
  <c r="Z120" i="6"/>
  <c r="AL119" i="6"/>
  <c r="AK119" i="6"/>
  <c r="AJ119" i="6"/>
  <c r="AI119" i="6"/>
  <c r="AH119" i="6"/>
  <c r="AG119" i="6"/>
  <c r="AE119" i="6"/>
  <c r="AD119" i="6"/>
  <c r="AC119" i="6"/>
  <c r="AB119" i="6"/>
  <c r="AA119" i="6"/>
  <c r="Z119" i="6"/>
  <c r="AL118" i="6"/>
  <c r="AK118" i="6"/>
  <c r="AJ118" i="6"/>
  <c r="AI118" i="6"/>
  <c r="AH118" i="6"/>
  <c r="AG118" i="6"/>
  <c r="AE118" i="6"/>
  <c r="AD118" i="6"/>
  <c r="AC118" i="6"/>
  <c r="AB118" i="6"/>
  <c r="AA118" i="6"/>
  <c r="Z118" i="6"/>
  <c r="AL117" i="6"/>
  <c r="AK117" i="6"/>
  <c r="AJ117" i="6"/>
  <c r="AI117" i="6"/>
  <c r="AH117" i="6"/>
  <c r="AG117" i="6"/>
  <c r="AE117" i="6"/>
  <c r="AD117" i="6"/>
  <c r="AC117" i="6"/>
  <c r="AB117" i="6"/>
  <c r="AA117" i="6"/>
  <c r="Z117" i="6"/>
  <c r="AL116" i="6"/>
  <c r="AK116" i="6"/>
  <c r="AJ116" i="6"/>
  <c r="AI116" i="6"/>
  <c r="AH116" i="6"/>
  <c r="AG116" i="6"/>
  <c r="AE116" i="6"/>
  <c r="AD116" i="6"/>
  <c r="AC116" i="6"/>
  <c r="AB116" i="6"/>
  <c r="AA116" i="6"/>
  <c r="Z116" i="6"/>
  <c r="AL115" i="6"/>
  <c r="AK115" i="6"/>
  <c r="AJ115" i="6"/>
  <c r="AI115" i="6"/>
  <c r="AH115" i="6"/>
  <c r="AG115" i="6"/>
  <c r="AE115" i="6"/>
  <c r="AD115" i="6"/>
  <c r="AC115" i="6"/>
  <c r="AB115" i="6"/>
  <c r="AA115" i="6"/>
  <c r="Z115" i="6"/>
  <c r="AL114" i="6"/>
  <c r="AK114" i="6"/>
  <c r="AJ114" i="6"/>
  <c r="AI114" i="6"/>
  <c r="AH114" i="6"/>
  <c r="AG114" i="6"/>
  <c r="AE114" i="6"/>
  <c r="AD114" i="6"/>
  <c r="AC114" i="6"/>
  <c r="AB114" i="6"/>
  <c r="AA114" i="6"/>
  <c r="Z114" i="6"/>
  <c r="AL113" i="6"/>
  <c r="AK113" i="6"/>
  <c r="AJ113" i="6"/>
  <c r="AI113" i="6"/>
  <c r="AH113" i="6"/>
  <c r="AG113" i="6"/>
  <c r="AE113" i="6"/>
  <c r="AD113" i="6"/>
  <c r="AC113" i="6"/>
  <c r="AB113" i="6"/>
  <c r="AA113" i="6"/>
  <c r="Z113" i="6"/>
  <c r="AL112" i="6"/>
  <c r="AK112" i="6"/>
  <c r="AJ112" i="6"/>
  <c r="AI112" i="6"/>
  <c r="AH112" i="6"/>
  <c r="AG112" i="6"/>
  <c r="AE112" i="6"/>
  <c r="AD112" i="6"/>
  <c r="AC112" i="6"/>
  <c r="AB112" i="6"/>
  <c r="AA112" i="6"/>
  <c r="Z112" i="6"/>
  <c r="AL111" i="6"/>
  <c r="AK111" i="6"/>
  <c r="AJ111" i="6"/>
  <c r="AI111" i="6"/>
  <c r="AH111" i="6"/>
  <c r="AG111" i="6"/>
  <c r="AE111" i="6"/>
  <c r="AD111" i="6"/>
  <c r="AC111" i="6"/>
  <c r="AB111" i="6"/>
  <c r="AA111" i="6"/>
  <c r="Z111" i="6"/>
  <c r="AL110" i="6"/>
  <c r="AK110" i="6"/>
  <c r="AJ110" i="6"/>
  <c r="AI110" i="6"/>
  <c r="AH110" i="6"/>
  <c r="AG110" i="6"/>
  <c r="AE110" i="6"/>
  <c r="AD110" i="6"/>
  <c r="AC110" i="6"/>
  <c r="AB110" i="6"/>
  <c r="AA110" i="6"/>
  <c r="Z110" i="6"/>
  <c r="AL109" i="6"/>
  <c r="AK109" i="6"/>
  <c r="AJ109" i="6"/>
  <c r="AI109" i="6"/>
  <c r="AH109" i="6"/>
  <c r="AG109" i="6"/>
  <c r="AE109" i="6"/>
  <c r="AD109" i="6"/>
  <c r="AC109" i="6"/>
  <c r="AB109" i="6"/>
  <c r="AA109" i="6"/>
  <c r="Z109" i="6"/>
  <c r="AL108" i="6"/>
  <c r="AK108" i="6"/>
  <c r="AJ108" i="6"/>
  <c r="AI108" i="6"/>
  <c r="AH108" i="6"/>
  <c r="AG108" i="6"/>
  <c r="AE108" i="6"/>
  <c r="AD108" i="6"/>
  <c r="AC108" i="6"/>
  <c r="AB108" i="6"/>
  <c r="AA108" i="6"/>
  <c r="Z108" i="6"/>
  <c r="AL107" i="6"/>
  <c r="AK107" i="6"/>
  <c r="AJ107" i="6"/>
  <c r="AI107" i="6"/>
  <c r="AH107" i="6"/>
  <c r="AG107" i="6"/>
  <c r="AE107" i="6"/>
  <c r="AD107" i="6"/>
  <c r="AC107" i="6"/>
  <c r="AB107" i="6"/>
  <c r="AA107" i="6"/>
  <c r="Z107" i="6"/>
  <c r="AL106" i="6"/>
  <c r="AK106" i="6"/>
  <c r="AJ106" i="6"/>
  <c r="AI106" i="6"/>
  <c r="AH106" i="6"/>
  <c r="AG106" i="6"/>
  <c r="AE106" i="6"/>
  <c r="AD106" i="6"/>
  <c r="AC106" i="6"/>
  <c r="AB106" i="6"/>
  <c r="AA106" i="6"/>
  <c r="Z106" i="6"/>
  <c r="AL105" i="6"/>
  <c r="AK105" i="6"/>
  <c r="AJ105" i="6"/>
  <c r="AI105" i="6"/>
  <c r="AH105" i="6"/>
  <c r="AG105" i="6"/>
  <c r="AE105" i="6"/>
  <c r="AD105" i="6"/>
  <c r="AC105" i="6"/>
  <c r="AB105" i="6"/>
  <c r="AA105" i="6"/>
  <c r="Z105" i="6"/>
  <c r="AL104" i="6"/>
  <c r="AK104" i="6"/>
  <c r="AJ104" i="6"/>
  <c r="AI104" i="6"/>
  <c r="AH104" i="6"/>
  <c r="AG104" i="6"/>
  <c r="AE104" i="6"/>
  <c r="AD104" i="6"/>
  <c r="AC104" i="6"/>
  <c r="AB104" i="6"/>
  <c r="AA104" i="6"/>
  <c r="Z104" i="6"/>
  <c r="AL103" i="6"/>
  <c r="AK103" i="6"/>
  <c r="AJ103" i="6"/>
  <c r="AI103" i="6"/>
  <c r="AH103" i="6"/>
  <c r="AG103" i="6"/>
  <c r="AE103" i="6"/>
  <c r="AD103" i="6"/>
  <c r="AC103" i="6"/>
  <c r="AB103" i="6"/>
  <c r="AA103" i="6"/>
  <c r="Z103" i="6"/>
  <c r="AL102" i="6"/>
  <c r="AK102" i="6"/>
  <c r="AJ102" i="6"/>
  <c r="AI102" i="6"/>
  <c r="AH102" i="6"/>
  <c r="AG102" i="6"/>
  <c r="AE102" i="6"/>
  <c r="AD102" i="6"/>
  <c r="AC102" i="6"/>
  <c r="AB102" i="6"/>
  <c r="AA102" i="6"/>
  <c r="Z102" i="6"/>
  <c r="Y101" i="6"/>
  <c r="P101" i="6"/>
  <c r="AD101" i="6" s="1"/>
  <c r="Y100" i="6"/>
  <c r="P100" i="6"/>
  <c r="AD99" i="6"/>
  <c r="AC99" i="6"/>
  <c r="Y99" i="6"/>
  <c r="P99" i="6"/>
  <c r="AE99" i="6" s="1"/>
  <c r="Y98" i="6"/>
  <c r="P98" i="6"/>
  <c r="AE98" i="6" s="1"/>
  <c r="AD97" i="6"/>
  <c r="Z97" i="6"/>
  <c r="Y97" i="6"/>
  <c r="P97" i="6"/>
  <c r="AE97" i="6" s="1"/>
  <c r="AC96" i="6"/>
  <c r="AA96" i="6"/>
  <c r="Y96" i="6"/>
  <c r="P96" i="6"/>
  <c r="Z96" i="6" s="1"/>
  <c r="AD95" i="6"/>
  <c r="AB95" i="6"/>
  <c r="AA95" i="6"/>
  <c r="Z95" i="6"/>
  <c r="Y95" i="6"/>
  <c r="P95" i="6"/>
  <c r="AE95" i="6" s="1"/>
  <c r="Y94" i="6"/>
  <c r="P94" i="6"/>
  <c r="AE94" i="6" s="1"/>
  <c r="AE93" i="6"/>
  <c r="Y93" i="6"/>
  <c r="P93" i="6"/>
  <c r="AD93" i="6" s="1"/>
  <c r="AA92" i="6"/>
  <c r="Y92" i="6"/>
  <c r="P92" i="6"/>
  <c r="AD92" i="6" s="1"/>
  <c r="Y91" i="6"/>
  <c r="P91" i="6"/>
  <c r="AE91" i="6" s="1"/>
  <c r="AE90" i="6"/>
  <c r="Y90" i="6"/>
  <c r="P90" i="6"/>
  <c r="AC90" i="6" s="1"/>
  <c r="AB89" i="6"/>
  <c r="AA89" i="6"/>
  <c r="Y89" i="6"/>
  <c r="P89" i="6"/>
  <c r="AC89" i="6" s="1"/>
  <c r="Y88" i="6"/>
  <c r="P88" i="6"/>
  <c r="AC88" i="6" s="1"/>
  <c r="AD87" i="6"/>
  <c r="Z87" i="6"/>
  <c r="Y87" i="6"/>
  <c r="P87" i="6"/>
  <c r="AE87" i="6" s="1"/>
  <c r="AC86" i="6"/>
  <c r="Y86" i="6"/>
  <c r="P86" i="6"/>
  <c r="AB85" i="6"/>
  <c r="Y85" i="6"/>
  <c r="P85" i="6"/>
  <c r="AE85" i="6" s="1"/>
  <c r="AE84" i="6"/>
  <c r="AC84" i="6"/>
  <c r="AA84" i="6"/>
  <c r="Y84" i="6"/>
  <c r="P84" i="6"/>
  <c r="AD84" i="6" s="1"/>
  <c r="Y83" i="6"/>
  <c r="P83" i="6"/>
  <c r="AE83" i="6" s="1"/>
  <c r="Y82" i="6"/>
  <c r="P82" i="6"/>
  <c r="AC82" i="6" s="1"/>
  <c r="AA81" i="6"/>
  <c r="Z81" i="6"/>
  <c r="Y81" i="6"/>
  <c r="P81" i="6"/>
  <c r="AC81" i="6" s="1"/>
  <c r="Y80" i="6"/>
  <c r="P80" i="6"/>
  <c r="AE80" i="6" s="1"/>
  <c r="Y79" i="6"/>
  <c r="P79" i="6"/>
  <c r="AE79" i="6" s="1"/>
  <c r="AE78" i="6"/>
  <c r="Y78" i="6"/>
  <c r="P78" i="6"/>
  <c r="AC78" i="6" s="1"/>
  <c r="Y77" i="6"/>
  <c r="P77" i="6"/>
  <c r="AE77" i="6" s="1"/>
  <c r="Y76" i="6"/>
  <c r="P76" i="6"/>
  <c r="AD76" i="6" s="1"/>
  <c r="AB75" i="6"/>
  <c r="Z75" i="6"/>
  <c r="Y75" i="6"/>
  <c r="P75" i="6"/>
  <c r="AE75" i="6" s="1"/>
  <c r="Y74" i="6"/>
  <c r="P74" i="6"/>
  <c r="AC74" i="6" s="1"/>
  <c r="AD73" i="6"/>
  <c r="Y73" i="6"/>
  <c r="P73" i="6"/>
  <c r="AC73" i="6" s="1"/>
  <c r="Z72" i="6"/>
  <c r="Y72" i="6"/>
  <c r="P72" i="6"/>
  <c r="AC72" i="6" s="1"/>
  <c r="Y71" i="6"/>
  <c r="P71" i="6"/>
  <c r="AE71" i="6" s="1"/>
  <c r="Y70" i="6"/>
  <c r="P70" i="6"/>
  <c r="AC70" i="6" s="1"/>
  <c r="AE69" i="6"/>
  <c r="AA69" i="6"/>
  <c r="Y69" i="6"/>
  <c r="P69" i="6"/>
  <c r="AD69" i="6" s="1"/>
  <c r="Y68" i="6"/>
  <c r="P68" i="6"/>
  <c r="AE68" i="6" s="1"/>
  <c r="AC67" i="6"/>
  <c r="Y67" i="6"/>
  <c r="P67" i="6"/>
  <c r="AA67" i="6" s="1"/>
  <c r="AD66" i="6"/>
  <c r="Z66" i="6"/>
  <c r="Y66" i="6"/>
  <c r="P66" i="6"/>
  <c r="AC66" i="6" s="1"/>
  <c r="Y65" i="6"/>
  <c r="P65" i="6"/>
  <c r="AE65" i="6" s="1"/>
  <c r="AD64" i="6"/>
  <c r="Y64" i="6"/>
  <c r="P64" i="6"/>
  <c r="AE64" i="6" s="1"/>
  <c r="AE63" i="6"/>
  <c r="AC63" i="6"/>
  <c r="Y63" i="6"/>
  <c r="P63" i="6"/>
  <c r="AA63" i="6" s="1"/>
  <c r="AB62" i="6"/>
  <c r="Z62" i="6"/>
  <c r="Y62" i="6"/>
  <c r="P62" i="6"/>
  <c r="AE62" i="6" s="1"/>
  <c r="Y61" i="6"/>
  <c r="P61" i="6"/>
  <c r="AD61" i="6" s="1"/>
  <c r="AD60" i="6"/>
  <c r="AC60" i="6"/>
  <c r="AB60" i="6"/>
  <c r="Y60" i="6"/>
  <c r="P60" i="6"/>
  <c r="AE60" i="6" s="1"/>
  <c r="AB59" i="6"/>
  <c r="AA59" i="6"/>
  <c r="Y59" i="6"/>
  <c r="P59" i="6"/>
  <c r="AE59" i="6" s="1"/>
  <c r="Y58" i="6"/>
  <c r="P58" i="6"/>
  <c r="AC58" i="6" s="1"/>
  <c r="AC57" i="6"/>
  <c r="Y57" i="6"/>
  <c r="P57" i="6"/>
  <c r="Z57" i="6" s="1"/>
  <c r="AA56" i="6"/>
  <c r="Z56" i="6"/>
  <c r="Y56" i="6"/>
  <c r="P56" i="6"/>
  <c r="AE56" i="6" s="1"/>
  <c r="Y55" i="6"/>
  <c r="P55" i="6"/>
  <c r="AC55" i="6" s="1"/>
  <c r="AB54" i="6"/>
  <c r="Y54" i="6"/>
  <c r="P54" i="6"/>
  <c r="AE54" i="6" s="1"/>
  <c r="Y53" i="6"/>
  <c r="P53" i="6"/>
  <c r="AD53" i="6" s="1"/>
  <c r="AD52" i="6"/>
  <c r="AC52" i="6"/>
  <c r="Y52" i="6"/>
  <c r="P52" i="6"/>
  <c r="AE52" i="6" s="1"/>
  <c r="Y51" i="6"/>
  <c r="P51" i="6"/>
  <c r="AC51" i="6" s="1"/>
  <c r="Y50" i="6"/>
  <c r="P50" i="6"/>
  <c r="AC50" i="6" s="1"/>
  <c r="AE49" i="6"/>
  <c r="AC49" i="6"/>
  <c r="Y49" i="6"/>
  <c r="P49" i="6"/>
  <c r="AA49" i="6" s="1"/>
  <c r="AB48" i="6"/>
  <c r="AA48" i="6"/>
  <c r="Y48" i="6"/>
  <c r="P48" i="6"/>
  <c r="AE48" i="6" s="1"/>
  <c r="Y47" i="6"/>
  <c r="P47" i="6"/>
  <c r="AC47" i="6" s="1"/>
  <c r="AD46" i="6"/>
  <c r="Y46" i="6"/>
  <c r="P46" i="6"/>
  <c r="AE46" i="6" s="1"/>
  <c r="Y45" i="6"/>
  <c r="P45" i="6"/>
  <c r="AB45" i="6" s="1"/>
  <c r="AC44" i="6"/>
  <c r="Y44" i="6"/>
  <c r="P44" i="6"/>
  <c r="AA44" i="6" s="1"/>
  <c r="Y43" i="6"/>
  <c r="P43" i="6"/>
  <c r="Z43" i="6" s="1"/>
  <c r="Y42" i="6"/>
  <c r="P42" i="6"/>
  <c r="AC42" i="6" s="1"/>
  <c r="Y41" i="6"/>
  <c r="P41" i="6"/>
  <c r="AA41" i="6" s="1"/>
  <c r="AB40" i="6"/>
  <c r="AA40" i="6"/>
  <c r="Y40" i="6"/>
  <c r="P40" i="6"/>
  <c r="AE40" i="6" s="1"/>
  <c r="Y39" i="6"/>
  <c r="P39" i="6"/>
  <c r="AD39" i="6" s="1"/>
  <c r="Y38" i="6"/>
  <c r="P38" i="6"/>
  <c r="AC38" i="6" s="1"/>
  <c r="Y37" i="6"/>
  <c r="P37" i="6"/>
  <c r="AB37" i="6" s="1"/>
  <c r="AD36" i="6"/>
  <c r="AC36" i="6"/>
  <c r="Y36" i="6"/>
  <c r="P36" i="6"/>
  <c r="AE36" i="6" s="1"/>
  <c r="Y35" i="6"/>
  <c r="P35" i="6"/>
  <c r="Z35" i="6" s="1"/>
  <c r="Y34" i="6"/>
  <c r="P34" i="6"/>
  <c r="AE34" i="6" s="1"/>
  <c r="Z33" i="6"/>
  <c r="Y33" i="6"/>
  <c r="P33" i="6"/>
  <c r="AE33" i="6" s="1"/>
  <c r="Y32" i="6"/>
  <c r="P32" i="6"/>
  <c r="AE32" i="6" s="1"/>
  <c r="AD31" i="6"/>
  <c r="AC31" i="6"/>
  <c r="Y31" i="6"/>
  <c r="P31" i="6"/>
  <c r="AB31" i="6" s="1"/>
  <c r="Y30" i="6"/>
  <c r="P30" i="6"/>
  <c r="AC30" i="6" s="1"/>
  <c r="AA29" i="6"/>
  <c r="Y29" i="6"/>
  <c r="P29" i="6"/>
  <c r="AB29" i="6" s="1"/>
  <c r="Y28" i="6"/>
  <c r="P28" i="6"/>
  <c r="AE28" i="6" s="1"/>
  <c r="Y27" i="6"/>
  <c r="P27" i="6"/>
  <c r="Z27" i="6" s="1"/>
  <c r="Z26" i="6"/>
  <c r="Y26" i="6"/>
  <c r="P26" i="6"/>
  <c r="AE26" i="6" s="1"/>
  <c r="Y25" i="6"/>
  <c r="P25" i="6"/>
  <c r="AE25" i="6" s="1"/>
  <c r="Z24" i="6"/>
  <c r="Y24" i="6"/>
  <c r="P24" i="6"/>
  <c r="AE24" i="6" s="1"/>
  <c r="AC23" i="6"/>
  <c r="AA23" i="6"/>
  <c r="Y23" i="6"/>
  <c r="P23" i="6"/>
  <c r="AB23" i="6" s="1"/>
  <c r="Y22" i="6"/>
  <c r="P22" i="6"/>
  <c r="AC22" i="6" s="1"/>
  <c r="Y21" i="6"/>
  <c r="P21" i="6"/>
  <c r="AB21" i="6" s="1"/>
  <c r="AB20" i="6"/>
  <c r="AA20" i="6"/>
  <c r="Y20" i="6"/>
  <c r="P20" i="6"/>
  <c r="AE20" i="6" s="1"/>
  <c r="AB19" i="6"/>
  <c r="Y19" i="6"/>
  <c r="P19" i="6"/>
  <c r="Z19" i="6" s="1"/>
  <c r="AD18" i="6"/>
  <c r="AB18" i="6"/>
  <c r="Y18" i="6"/>
  <c r="P18" i="6"/>
  <c r="AE18" i="6" s="1"/>
  <c r="Y17" i="6"/>
  <c r="P17" i="6"/>
  <c r="AE17" i="6" s="1"/>
  <c r="AD16" i="6"/>
  <c r="Y16" i="6"/>
  <c r="P16" i="6"/>
  <c r="AE16" i="6" s="1"/>
  <c r="AA15" i="6"/>
  <c r="Y15" i="6"/>
  <c r="P15" i="6"/>
  <c r="AB15" i="6" s="1"/>
  <c r="Y14" i="6"/>
  <c r="P14" i="6"/>
  <c r="AC14" i="6" s="1"/>
  <c r="Y13" i="6"/>
  <c r="P13" i="6"/>
  <c r="AB13" i="6" s="1"/>
  <c r="AD12" i="6"/>
  <c r="Y12" i="6"/>
  <c r="P12" i="6"/>
  <c r="AE12" i="6" s="1"/>
  <c r="AC11" i="6"/>
  <c r="AB11" i="6"/>
  <c r="Y11" i="6"/>
  <c r="P11" i="6"/>
  <c r="Z11" i="6" s="1"/>
  <c r="Y10" i="6"/>
  <c r="P10" i="6"/>
  <c r="AE10" i="6" s="1"/>
  <c r="Y9" i="6"/>
  <c r="P9" i="6"/>
  <c r="AE9" i="6" s="1"/>
  <c r="Y8" i="6"/>
  <c r="P8" i="6"/>
  <c r="AE8" i="6" s="1"/>
  <c r="AA7" i="6"/>
  <c r="Y7" i="6"/>
  <c r="P7" i="6"/>
  <c r="AB7" i="6" s="1"/>
  <c r="Y6" i="6"/>
  <c r="P6" i="6"/>
  <c r="AC6" i="6" s="1"/>
  <c r="AD5" i="6"/>
  <c r="Y5" i="6"/>
  <c r="P5" i="6"/>
  <c r="AB5" i="6" s="1"/>
  <c r="AA4" i="6"/>
  <c r="Z4" i="6"/>
  <c r="Y4" i="6"/>
  <c r="P4" i="6"/>
  <c r="AE4" i="6" s="1"/>
  <c r="AC3" i="6"/>
  <c r="Y3" i="6"/>
  <c r="P3" i="6"/>
  <c r="Z3" i="6" s="1"/>
  <c r="O1" i="6"/>
  <c r="N1" i="6"/>
  <c r="M1" i="6"/>
  <c r="L1" i="6"/>
  <c r="K1" i="6"/>
  <c r="J1" i="6"/>
  <c r="I1" i="6"/>
  <c r="H1" i="6"/>
  <c r="G1" i="6"/>
  <c r="F1" i="6"/>
  <c r="E1" i="6"/>
  <c r="D1" i="6"/>
  <c r="X24" i="5"/>
  <c r="X10" i="5"/>
  <c r="O10" i="5"/>
  <c r="Z10" i="5" s="1"/>
  <c r="G10" i="5"/>
  <c r="F9" i="5"/>
  <c r="C9" i="5"/>
  <c r="B9" i="5"/>
  <c r="X8" i="5"/>
  <c r="O8" i="5"/>
  <c r="Z8" i="5" s="1"/>
  <c r="G8" i="5"/>
  <c r="X7" i="5"/>
  <c r="O6" i="5"/>
  <c r="G6" i="5"/>
  <c r="I3" i="5"/>
  <c r="K1" i="5" s="1"/>
  <c r="C1" i="5"/>
  <c r="M29" i="4"/>
  <c r="L29" i="4"/>
  <c r="K29" i="4"/>
  <c r="J29" i="4"/>
  <c r="I29" i="4"/>
  <c r="H29" i="4"/>
  <c r="G29" i="4"/>
  <c r="F29" i="4"/>
  <c r="E29" i="4"/>
  <c r="C29" i="4"/>
  <c r="D28" i="4"/>
  <c r="C28" i="4"/>
  <c r="B28" i="4"/>
  <c r="N28" i="4" s="1"/>
  <c r="N27" i="4"/>
  <c r="D27" i="4"/>
  <c r="C27" i="4"/>
  <c r="B27" i="4"/>
  <c r="D26" i="4"/>
  <c r="C26" i="4"/>
  <c r="B26" i="4"/>
  <c r="N26" i="4" s="1"/>
  <c r="D25" i="4"/>
  <c r="C25" i="4"/>
  <c r="B25" i="4"/>
  <c r="N25" i="4" s="1"/>
  <c r="D24" i="4"/>
  <c r="N24" i="4" s="1"/>
  <c r="C24" i="4"/>
  <c r="B24" i="4"/>
  <c r="D23" i="4"/>
  <c r="D29" i="4" s="1"/>
  <c r="C23" i="4"/>
  <c r="N23" i="4" s="1"/>
  <c r="B23" i="4"/>
  <c r="B29" i="4" s="1"/>
  <c r="M20" i="4"/>
  <c r="L20" i="4"/>
  <c r="K20" i="4"/>
  <c r="J20" i="4"/>
  <c r="I20" i="4"/>
  <c r="H20" i="4"/>
  <c r="G20" i="4"/>
  <c r="F20" i="4"/>
  <c r="E20" i="4"/>
  <c r="D20" i="4"/>
  <c r="C20" i="4"/>
  <c r="B20" i="4"/>
  <c r="N20" i="4" s="1"/>
  <c r="N19" i="4"/>
  <c r="N18" i="4"/>
  <c r="N17" i="4"/>
  <c r="N16" i="4"/>
  <c r="N15" i="4"/>
  <c r="N14" i="4"/>
  <c r="M11" i="4"/>
  <c r="L11" i="4"/>
  <c r="K11" i="4"/>
  <c r="J11" i="4"/>
  <c r="I11" i="4"/>
  <c r="H11" i="4"/>
  <c r="G11" i="4"/>
  <c r="F11" i="4"/>
  <c r="E11" i="4"/>
  <c r="D11" i="4"/>
  <c r="C11" i="4"/>
  <c r="B11" i="4"/>
  <c r="N10" i="4"/>
  <c r="N9" i="4"/>
  <c r="N8" i="4"/>
  <c r="O7" i="4"/>
  <c r="N7" i="4"/>
  <c r="N6" i="4"/>
  <c r="N4" i="4"/>
  <c r="N11" i="4" s="1"/>
  <c r="O37" i="3"/>
  <c r="O47" i="3" s="1"/>
  <c r="M26" i="3"/>
  <c r="L26" i="3"/>
  <c r="K26" i="3"/>
  <c r="J26" i="3"/>
  <c r="I26" i="3"/>
  <c r="H26" i="3"/>
  <c r="G26" i="3"/>
  <c r="F26" i="3"/>
  <c r="E26" i="3"/>
  <c r="D26" i="3"/>
  <c r="N26" i="3" s="1"/>
  <c r="C26" i="3"/>
  <c r="B26" i="3"/>
  <c r="G19" i="2"/>
  <c r="D19" i="2"/>
  <c r="G18" i="2"/>
  <c r="D18" i="2"/>
  <c r="M18" i="2" s="1"/>
  <c r="G17" i="2"/>
  <c r="D17" i="2"/>
  <c r="G16" i="2"/>
  <c r="G20" i="2" s="1"/>
  <c r="D16" i="2"/>
  <c r="M16" i="2" s="1"/>
  <c r="G15" i="2"/>
  <c r="D15" i="2"/>
  <c r="G10" i="2"/>
  <c r="M17" i="2" s="1"/>
  <c r="D10" i="2"/>
  <c r="M15" i="2" s="1"/>
  <c r="M9" i="2"/>
  <c r="M5" i="2"/>
  <c r="E4" i="1"/>
  <c r="H4" i="1" s="1"/>
  <c r="E3" i="1"/>
  <c r="H3" i="1" s="1"/>
  <c r="O2" i="18" l="1"/>
  <c r="O3" i="18"/>
  <c r="Q3" i="18"/>
  <c r="Q2" i="18"/>
  <c r="R3" i="18"/>
  <c r="R2" i="18"/>
  <c r="S3" i="18"/>
  <c r="S2" i="18"/>
  <c r="Q6" i="18"/>
  <c r="G22" i="5"/>
  <c r="G18" i="5"/>
  <c r="G15" i="5"/>
  <c r="G19" i="5"/>
  <c r="D35" i="14"/>
  <c r="Q35" i="14" s="1"/>
  <c r="G16" i="5"/>
  <c r="G24" i="5"/>
  <c r="G21" i="5"/>
  <c r="G17" i="5"/>
  <c r="AB4" i="6"/>
  <c r="Z8" i="6"/>
  <c r="Z10" i="6"/>
  <c r="AC15" i="6"/>
  <c r="AC20" i="6"/>
  <c r="AB24" i="6"/>
  <c r="AA26" i="6"/>
  <c r="Z28" i="6"/>
  <c r="AD29" i="6"/>
  <c r="AB35" i="6"/>
  <c r="AA39" i="6"/>
  <c r="AC40" i="6"/>
  <c r="AC48" i="6"/>
  <c r="AA51" i="6"/>
  <c r="AB56" i="6"/>
  <c r="AA66" i="6"/>
  <c r="AC69" i="6"/>
  <c r="Z71" i="6"/>
  <c r="AC75" i="6"/>
  <c r="Z77" i="6"/>
  <c r="Z80" i="6"/>
  <c r="AB81" i="6"/>
  <c r="Z83" i="6"/>
  <c r="AD89" i="6"/>
  <c r="AC4" i="6"/>
  <c r="AB8" i="6"/>
  <c r="AA10" i="6"/>
  <c r="AA13" i="6"/>
  <c r="AD15" i="6"/>
  <c r="Z17" i="6"/>
  <c r="AD20" i="6"/>
  <c r="AD24" i="6"/>
  <c r="AB26" i="6"/>
  <c r="AA28" i="6"/>
  <c r="AC39" i="6"/>
  <c r="AD40" i="6"/>
  <c r="AA47" i="6"/>
  <c r="AD48" i="6"/>
  <c r="AC56" i="6"/>
  <c r="Z58" i="6"/>
  <c r="AC59" i="6"/>
  <c r="AD62" i="6"/>
  <c r="Z65" i="6"/>
  <c r="AB66" i="6"/>
  <c r="Z68" i="6"/>
  <c r="AA71" i="6"/>
  <c r="AA74" i="6"/>
  <c r="AD75" i="6"/>
  <c r="AB77" i="6"/>
  <c r="Z79" i="6"/>
  <c r="AA80" i="6"/>
  <c r="AD81" i="6"/>
  <c r="AB83" i="6"/>
  <c r="Z88" i="6"/>
  <c r="Z91" i="6"/>
  <c r="AA94" i="6"/>
  <c r="AC95" i="6"/>
  <c r="AB98" i="6"/>
  <c r="AB3" i="6"/>
  <c r="AD4" i="6"/>
  <c r="AD8" i="6"/>
  <c r="AB10" i="6"/>
  <c r="Z12" i="6"/>
  <c r="AD13" i="6"/>
  <c r="AD26" i="6"/>
  <c r="AB28" i="6"/>
  <c r="Z32" i="6"/>
  <c r="Z34" i="6"/>
  <c r="AA37" i="6"/>
  <c r="AE39" i="6"/>
  <c r="AA43" i="6"/>
  <c r="AE47" i="6"/>
  <c r="Z50" i="6"/>
  <c r="AA53" i="6"/>
  <c r="AD56" i="6"/>
  <c r="AA58" i="6"/>
  <c r="Z64" i="6"/>
  <c r="AA65" i="6"/>
  <c r="AB68" i="6"/>
  <c r="AB71" i="6"/>
  <c r="AB74" i="6"/>
  <c r="AD77" i="6"/>
  <c r="AA79" i="6"/>
  <c r="AC80" i="6"/>
  <c r="AC83" i="6"/>
  <c r="AB91" i="6"/>
  <c r="AC94" i="6"/>
  <c r="AD10" i="6"/>
  <c r="AA12" i="6"/>
  <c r="AC28" i="6"/>
  <c r="AB32" i="6"/>
  <c r="AA34" i="6"/>
  <c r="Z36" i="6"/>
  <c r="AD37" i="6"/>
  <c r="AC43" i="6"/>
  <c r="AA50" i="6"/>
  <c r="AC53" i="6"/>
  <c r="AB58" i="6"/>
  <c r="AA61" i="6"/>
  <c r="AA64" i="6"/>
  <c r="AC65" i="6"/>
  <c r="AC68" i="6"/>
  <c r="AC71" i="6"/>
  <c r="Z73" i="6"/>
  <c r="AE74" i="6"/>
  <c r="AB79" i="6"/>
  <c r="AD83" i="6"/>
  <c r="AA87" i="6"/>
  <c r="AA90" i="6"/>
  <c r="AC91" i="6"/>
  <c r="Z93" i="6"/>
  <c r="AA97" i="6"/>
  <c r="AC7" i="6"/>
  <c r="AB12" i="6"/>
  <c r="Z16" i="6"/>
  <c r="Z18" i="6"/>
  <c r="AA21" i="6"/>
  <c r="AD23" i="6"/>
  <c r="Z25" i="6"/>
  <c r="AD28" i="6"/>
  <c r="AD32" i="6"/>
  <c r="AB34" i="6"/>
  <c r="AA36" i="6"/>
  <c r="Z41" i="6"/>
  <c r="AE43" i="6"/>
  <c r="Z46" i="6"/>
  <c r="Z49" i="6"/>
  <c r="AB50" i="6"/>
  <c r="Z52" i="6"/>
  <c r="AE53" i="6"/>
  <c r="AD58" i="6"/>
  <c r="AB64" i="6"/>
  <c r="AD68" i="6"/>
  <c r="AD71" i="6"/>
  <c r="AA73" i="6"/>
  <c r="AA76" i="6"/>
  <c r="AC79" i="6"/>
  <c r="AA82" i="6"/>
  <c r="AB87" i="6"/>
  <c r="AB90" i="6"/>
  <c r="AD91" i="6"/>
  <c r="AB93" i="6"/>
  <c r="AB97" i="6"/>
  <c r="Z99" i="6"/>
  <c r="AA5" i="6"/>
  <c r="AD7" i="6"/>
  <c r="Z9" i="6"/>
  <c r="AC12" i="6"/>
  <c r="AB16" i="6"/>
  <c r="AA18" i="6"/>
  <c r="Z20" i="6"/>
  <c r="AD21" i="6"/>
  <c r="AB27" i="6"/>
  <c r="AA31" i="6"/>
  <c r="AD34" i="6"/>
  <c r="AB36" i="6"/>
  <c r="Z40" i="6"/>
  <c r="AC41" i="6"/>
  <c r="AB46" i="6"/>
  <c r="Z48" i="6"/>
  <c r="AD50" i="6"/>
  <c r="AB52" i="6"/>
  <c r="Z60" i="6"/>
  <c r="AC64" i="6"/>
  <c r="AE70" i="6"/>
  <c r="AB73" i="6"/>
  <c r="AE76" i="6"/>
  <c r="AA78" i="6"/>
  <c r="AD79" i="6"/>
  <c r="AC87" i="6"/>
  <c r="Z89" i="6"/>
  <c r="AC97" i="6"/>
  <c r="AB99" i="6"/>
  <c r="T1098" i="11"/>
  <c r="T905" i="11"/>
  <c r="T5" i="11"/>
  <c r="T485" i="11"/>
  <c r="T776" i="11"/>
  <c r="T104" i="11"/>
  <c r="T266" i="11"/>
  <c r="T509" i="11"/>
  <c r="T629" i="11"/>
  <c r="T791" i="11"/>
  <c r="T1398" i="11"/>
  <c r="T123" i="11"/>
  <c r="T299" i="11"/>
  <c r="T535" i="11"/>
  <c r="T650" i="11"/>
  <c r="T839" i="11"/>
  <c r="T967" i="11"/>
  <c r="T2394" i="11"/>
  <c r="B6" i="3"/>
  <c r="G20" i="5"/>
  <c r="G14" i="5"/>
  <c r="G23" i="5"/>
  <c r="G13" i="5"/>
  <c r="G25" i="5"/>
  <c r="F5" i="3"/>
  <c r="F14" i="3" s="1"/>
  <c r="F23" i="3" s="1"/>
  <c r="E10" i="3"/>
  <c r="E19" i="3" s="1"/>
  <c r="E29" i="3" s="1"/>
  <c r="J8" i="3"/>
  <c r="I5" i="3"/>
  <c r="I14" i="3" s="1"/>
  <c r="I23" i="3" s="1"/>
  <c r="E8" i="3"/>
  <c r="E17" i="3" s="1"/>
  <c r="M10" i="3"/>
  <c r="M19" i="3" s="1"/>
  <c r="M29" i="3" s="1"/>
  <c r="M8" i="3"/>
  <c r="M17" i="3" s="1"/>
  <c r="M27" i="3" s="1"/>
  <c r="J6" i="3"/>
  <c r="J15" i="3" s="1"/>
  <c r="J24" i="3" s="1"/>
  <c r="F9" i="3"/>
  <c r="F18" i="3" s="1"/>
  <c r="D5" i="5"/>
  <c r="E6" i="3"/>
  <c r="E15" i="3" s="1"/>
  <c r="E24" i="3" s="1"/>
  <c r="M6" i="3"/>
  <c r="M15" i="3" s="1"/>
  <c r="I9" i="3"/>
  <c r="I18" i="3" s="1"/>
  <c r="I28" i="3" s="1"/>
  <c r="C5" i="5"/>
  <c r="C11" i="5" s="1"/>
  <c r="F7" i="3"/>
  <c r="F16" i="3" s="1"/>
  <c r="F25" i="3" s="1"/>
  <c r="L9" i="3"/>
  <c r="L18" i="3" s="1"/>
  <c r="L28" i="3" s="1"/>
  <c r="I7" i="3"/>
  <c r="I16" i="3" s="1"/>
  <c r="I25" i="3" s="1"/>
  <c r="B10" i="3"/>
  <c r="B9" i="2" s="1"/>
  <c r="B8" i="3"/>
  <c r="B17" i="2" s="1"/>
  <c r="E5" i="5"/>
  <c r="G5" i="3"/>
  <c r="G14" i="3" s="1"/>
  <c r="G23" i="3" s="1"/>
  <c r="C6" i="3"/>
  <c r="K6" i="3"/>
  <c r="K15" i="3" s="1"/>
  <c r="K24" i="3" s="1"/>
  <c r="G7" i="3"/>
  <c r="G16" i="3" s="1"/>
  <c r="G25" i="3" s="1"/>
  <c r="C8" i="3"/>
  <c r="K8" i="3"/>
  <c r="G9" i="3"/>
  <c r="G18" i="3" s="1"/>
  <c r="G28" i="3" s="1"/>
  <c r="C10" i="3"/>
  <c r="K10" i="3"/>
  <c r="K19" i="3" s="1"/>
  <c r="F5" i="5"/>
  <c r="F11" i="5" s="1"/>
  <c r="J10" i="3"/>
  <c r="J19" i="3" s="1"/>
  <c r="J29" i="3" s="1"/>
  <c r="H5" i="3"/>
  <c r="H14" i="3" s="1"/>
  <c r="H23" i="3" s="1"/>
  <c r="D6" i="3"/>
  <c r="D15" i="3" s="1"/>
  <c r="L6" i="3"/>
  <c r="L15" i="3" s="1"/>
  <c r="L24" i="3" s="1"/>
  <c r="H7" i="3"/>
  <c r="H16" i="3" s="1"/>
  <c r="D8" i="3"/>
  <c r="D17" i="3" s="1"/>
  <c r="D27" i="3" s="1"/>
  <c r="L8" i="3"/>
  <c r="H9" i="3"/>
  <c r="H18" i="3" s="1"/>
  <c r="D10" i="3"/>
  <c r="D19" i="3" s="1"/>
  <c r="D29" i="3" s="1"/>
  <c r="L10" i="3"/>
  <c r="L19" i="3" s="1"/>
  <c r="L29" i="3" s="1"/>
  <c r="J5" i="3"/>
  <c r="J14" i="3" s="1"/>
  <c r="F6" i="3"/>
  <c r="F15" i="3" s="1"/>
  <c r="F24" i="3" s="1"/>
  <c r="B9" i="3"/>
  <c r="F10" i="3"/>
  <c r="F19" i="3" s="1"/>
  <c r="F29" i="3" s="1"/>
  <c r="J7" i="3"/>
  <c r="J16" i="3" s="1"/>
  <c r="J25" i="3" s="1"/>
  <c r="C5" i="3"/>
  <c r="K5" i="3"/>
  <c r="K14" i="3" s="1"/>
  <c r="G6" i="3"/>
  <c r="G15" i="3" s="1"/>
  <c r="G24" i="3" s="1"/>
  <c r="C7" i="3"/>
  <c r="K7" i="3"/>
  <c r="K16" i="3" s="1"/>
  <c r="K25" i="3" s="1"/>
  <c r="G8" i="3"/>
  <c r="G17" i="3" s="1"/>
  <c r="C9" i="3"/>
  <c r="K9" i="3"/>
  <c r="K18" i="3" s="1"/>
  <c r="K28" i="3" s="1"/>
  <c r="G10" i="3"/>
  <c r="G19" i="3" s="1"/>
  <c r="B5" i="5"/>
  <c r="B11" i="5" s="1"/>
  <c r="H10" i="3"/>
  <c r="H19" i="3" s="1"/>
  <c r="B5" i="3"/>
  <c r="B5" i="2" s="1"/>
  <c r="B7" i="3"/>
  <c r="F8" i="3"/>
  <c r="F17" i="3" s="1"/>
  <c r="F27" i="3" s="1"/>
  <c r="J9" i="3"/>
  <c r="J18" i="3" s="1"/>
  <c r="J28" i="3" s="1"/>
  <c r="D5" i="3"/>
  <c r="D14" i="3" s="1"/>
  <c r="L5" i="3"/>
  <c r="H6" i="3"/>
  <c r="H15" i="3" s="1"/>
  <c r="H24" i="3" s="1"/>
  <c r="D7" i="3"/>
  <c r="D16" i="3" s="1"/>
  <c r="D25" i="3" s="1"/>
  <c r="L7" i="3"/>
  <c r="L16" i="3" s="1"/>
  <c r="L25" i="3" s="1"/>
  <c r="H8" i="3"/>
  <c r="D9" i="3"/>
  <c r="D18" i="3" s="1"/>
  <c r="D28" i="3" s="1"/>
  <c r="E5" i="3"/>
  <c r="M5" i="3"/>
  <c r="M14" i="3" s="1"/>
  <c r="M23" i="3" s="1"/>
  <c r="I6" i="3"/>
  <c r="I15" i="3" s="1"/>
  <c r="I24" i="3" s="1"/>
  <c r="E7" i="3"/>
  <c r="E16" i="3" s="1"/>
  <c r="E25" i="3" s="1"/>
  <c r="M7" i="3"/>
  <c r="I8" i="3"/>
  <c r="I17" i="3" s="1"/>
  <c r="I27" i="3" s="1"/>
  <c r="E9" i="3"/>
  <c r="E18" i="3" s="1"/>
  <c r="M9" i="3"/>
  <c r="M18" i="3" s="1"/>
  <c r="I10" i="3"/>
  <c r="I19" i="3" s="1"/>
  <c r="I29" i="3" s="1"/>
  <c r="O13" i="3"/>
  <c r="O3" i="4"/>
  <c r="Q87" i="6"/>
  <c r="AH87" i="6" s="1"/>
  <c r="Q101" i="6"/>
  <c r="AK101" i="6" s="1"/>
  <c r="Q31" i="6"/>
  <c r="AL31" i="6" s="1"/>
  <c r="Q15" i="6"/>
  <c r="AL15" i="6" s="1"/>
  <c r="O20" i="5"/>
  <c r="Q85" i="6"/>
  <c r="AI85" i="6" s="1"/>
  <c r="Q54" i="6"/>
  <c r="AI54" i="6" s="1"/>
  <c r="Q39" i="6"/>
  <c r="AL39" i="6" s="1"/>
  <c r="Q23" i="6"/>
  <c r="AL23" i="6" s="1"/>
  <c r="R26" i="5"/>
  <c r="Q7" i="6"/>
  <c r="AL7" i="6" s="1"/>
  <c r="M6" i="2"/>
  <c r="M10" i="2" s="1"/>
  <c r="J17" i="3"/>
  <c r="J27" i="3" s="1"/>
  <c r="M19" i="2"/>
  <c r="M20" i="2" s="1"/>
  <c r="M8" i="2"/>
  <c r="L17" i="3"/>
  <c r="L27" i="3" s="1"/>
  <c r="D20" i="2"/>
  <c r="M7" i="2"/>
  <c r="N29" i="4"/>
  <c r="R3" i="5"/>
  <c r="AA3" i="6"/>
  <c r="AC5" i="6"/>
  <c r="AD6" i="6"/>
  <c r="AE7" i="6"/>
  <c r="Q8" i="6"/>
  <c r="AA11" i="6"/>
  <c r="AC13" i="6"/>
  <c r="AD14" i="6"/>
  <c r="AE15" i="6"/>
  <c r="Q16" i="6"/>
  <c r="AA19" i="6"/>
  <c r="AC21" i="6"/>
  <c r="AD22" i="6"/>
  <c r="AE23" i="6"/>
  <c r="Q24" i="6"/>
  <c r="AA27" i="6"/>
  <c r="AC29" i="6"/>
  <c r="AD30" i="6"/>
  <c r="AE31" i="6"/>
  <c r="Q32" i="6"/>
  <c r="AA35" i="6"/>
  <c r="AC37" i="6"/>
  <c r="AD38" i="6"/>
  <c r="AB41" i="6"/>
  <c r="AD42" i="6"/>
  <c r="Q43" i="6"/>
  <c r="AB44" i="6"/>
  <c r="AE45" i="6"/>
  <c r="Q47" i="6"/>
  <c r="Q50" i="6"/>
  <c r="AC54" i="6"/>
  <c r="AA54" i="6"/>
  <c r="AB57" i="6"/>
  <c r="AD57" i="6"/>
  <c r="Q60" i="6"/>
  <c r="Q64" i="6"/>
  <c r="AD67" i="6"/>
  <c r="Z67" i="6"/>
  <c r="Q78" i="6"/>
  <c r="Q81" i="6"/>
  <c r="AC85" i="6"/>
  <c r="AA85" i="6"/>
  <c r="AB88" i="6"/>
  <c r="AD88" i="6"/>
  <c r="Q91" i="6"/>
  <c r="Q95" i="6"/>
  <c r="AA98" i="6"/>
  <c r="Q99" i="6"/>
  <c r="AC101" i="6"/>
  <c r="AB101" i="6"/>
  <c r="AA101" i="6"/>
  <c r="AE6" i="6"/>
  <c r="AE14" i="6"/>
  <c r="AE22" i="6"/>
  <c r="AE30" i="6"/>
  <c r="AE38" i="6"/>
  <c r="AE42" i="6"/>
  <c r="AB100" i="6"/>
  <c r="AA100" i="6"/>
  <c r="Z100" i="6"/>
  <c r="S26" i="5"/>
  <c r="AE5" i="6"/>
  <c r="Q6" i="6"/>
  <c r="AA9" i="6"/>
  <c r="AE13" i="6"/>
  <c r="Q14" i="6"/>
  <c r="AA17" i="6"/>
  <c r="AC19" i="6"/>
  <c r="AE21" i="6"/>
  <c r="Q22" i="6"/>
  <c r="AA25" i="6"/>
  <c r="AC27" i="6"/>
  <c r="AE29" i="6"/>
  <c r="Q30" i="6"/>
  <c r="AA33" i="6"/>
  <c r="AC35" i="6"/>
  <c r="AE37" i="6"/>
  <c r="Q38" i="6"/>
  <c r="AD41" i="6"/>
  <c r="Q42" i="6"/>
  <c r="AD44" i="6"/>
  <c r="Q45" i="6"/>
  <c r="Q48" i="6"/>
  <c r="AD51" i="6"/>
  <c r="Z51" i="6"/>
  <c r="Z55" i="6"/>
  <c r="AD55" i="6"/>
  <c r="AB55" i="6"/>
  <c r="AB61" i="6"/>
  <c r="Z61" i="6"/>
  <c r="AB72" i="6"/>
  <c r="AD72" i="6"/>
  <c r="Q75" i="6"/>
  <c r="Q79" i="6"/>
  <c r="AD82" i="6"/>
  <c r="Z82" i="6"/>
  <c r="Z86" i="6"/>
  <c r="AD86" i="6"/>
  <c r="AB86" i="6"/>
  <c r="AB92" i="6"/>
  <c r="Z92" i="6"/>
  <c r="AC98" i="6"/>
  <c r="J9" i="5"/>
  <c r="T26" i="5"/>
  <c r="AD3" i="6"/>
  <c r="Q5" i="6"/>
  <c r="Z7" i="6"/>
  <c r="AA8" i="6"/>
  <c r="AB9" i="6"/>
  <c r="AC10" i="6"/>
  <c r="AD11" i="6"/>
  <c r="Q13" i="6"/>
  <c r="Z15" i="6"/>
  <c r="AA16" i="6"/>
  <c r="AB17" i="6"/>
  <c r="AC18" i="6"/>
  <c r="AD19" i="6"/>
  <c r="Q21" i="6"/>
  <c r="Z23" i="6"/>
  <c r="AA24" i="6"/>
  <c r="AB25" i="6"/>
  <c r="AC26" i="6"/>
  <c r="AD27" i="6"/>
  <c r="Q29" i="6"/>
  <c r="Z31" i="6"/>
  <c r="AA32" i="6"/>
  <c r="AB33" i="6"/>
  <c r="AC34" i="6"/>
  <c r="AD35" i="6"/>
  <c r="Q37" i="6"/>
  <c r="Z39" i="6"/>
  <c r="AE41" i="6"/>
  <c r="AB43" i="6"/>
  <c r="AE44" i="6"/>
  <c r="Z54" i="6"/>
  <c r="Q55" i="6"/>
  <c r="AA57" i="6"/>
  <c r="Q58" i="6"/>
  <c r="AC62" i="6"/>
  <c r="AA62" i="6"/>
  <c r="AB65" i="6"/>
  <c r="AD65" i="6"/>
  <c r="AB67" i="6"/>
  <c r="Q68" i="6"/>
  <c r="Z85" i="6"/>
  <c r="Q86" i="6"/>
  <c r="AA88" i="6"/>
  <c r="Q89" i="6"/>
  <c r="AC93" i="6"/>
  <c r="AA93" i="6"/>
  <c r="AB96" i="6"/>
  <c r="AE96" i="6"/>
  <c r="AD96" i="6"/>
  <c r="AC100" i="6"/>
  <c r="Z101" i="6"/>
  <c r="K9" i="5"/>
  <c r="U26" i="5"/>
  <c r="AE3" i="6"/>
  <c r="Q4" i="6"/>
  <c r="Z6" i="6"/>
  <c r="AC9" i="6"/>
  <c r="AE11" i="6"/>
  <c r="Q12" i="6"/>
  <c r="Z14" i="6"/>
  <c r="AC17" i="6"/>
  <c r="AE19" i="6"/>
  <c r="Q20" i="6"/>
  <c r="Z22" i="6"/>
  <c r="AC25" i="6"/>
  <c r="AE27" i="6"/>
  <c r="Q28" i="6"/>
  <c r="Z30" i="6"/>
  <c r="AC33" i="6"/>
  <c r="AE35" i="6"/>
  <c r="Q36" i="6"/>
  <c r="Z38" i="6"/>
  <c r="Z42" i="6"/>
  <c r="Z45" i="6"/>
  <c r="Q62" i="6"/>
  <c r="Z70" i="6"/>
  <c r="AD70" i="6"/>
  <c r="AB70" i="6"/>
  <c r="AB76" i="6"/>
  <c r="Z76" i="6"/>
  <c r="Q93" i="6"/>
  <c r="AD100" i="6"/>
  <c r="M3928" i="20"/>
  <c r="M3924" i="20"/>
  <c r="M3920" i="20"/>
  <c r="M3916" i="20"/>
  <c r="M3912" i="20"/>
  <c r="M3908" i="20"/>
  <c r="M3904" i="20"/>
  <c r="M3900" i="20"/>
  <c r="M3888" i="20"/>
  <c r="M3876" i="20"/>
  <c r="M3872" i="20"/>
  <c r="M3868" i="20"/>
  <c r="M3864" i="20"/>
  <c r="M3860" i="20"/>
  <c r="M3907" i="20"/>
  <c r="M3899" i="20"/>
  <c r="M3895" i="20"/>
  <c r="M3891" i="20"/>
  <c r="M3887" i="20"/>
  <c r="M3883" i="20"/>
  <c r="M3879" i="20"/>
  <c r="M3867" i="20"/>
  <c r="M4050" i="20"/>
  <c r="M3991" i="20"/>
  <c r="M3987" i="20"/>
  <c r="M3983" i="20"/>
  <c r="M3979" i="20"/>
  <c r="M3926" i="20"/>
  <c r="M3922" i="20"/>
  <c r="M3918" i="20"/>
  <c r="M3914" i="20"/>
  <c r="M3890" i="20"/>
  <c r="M3874" i="20"/>
  <c r="M3870" i="20"/>
  <c r="M3862" i="20"/>
  <c r="M3909" i="20"/>
  <c r="M3905" i="20"/>
  <c r="M3897" i="20"/>
  <c r="M3893" i="20"/>
  <c r="M3885" i="20"/>
  <c r="M3881" i="20"/>
  <c r="M3981" i="20"/>
  <c r="M3972" i="20"/>
  <c r="M3958" i="20"/>
  <c r="M3940" i="20"/>
  <c r="M3994" i="20"/>
  <c r="M3985" i="20"/>
  <c r="M3962" i="20"/>
  <c r="M3944" i="20"/>
  <c r="M3930" i="20"/>
  <c r="M3998" i="20"/>
  <c r="M3966" i="20"/>
  <c r="M3948" i="20"/>
  <c r="M3934" i="20"/>
  <c r="M4002" i="20"/>
  <c r="M3970" i="20"/>
  <c r="M3952" i="20"/>
  <c r="M3938" i="20"/>
  <c r="M3974" i="20"/>
  <c r="M3956" i="20"/>
  <c r="M3942" i="20"/>
  <c r="M4000" i="20"/>
  <c r="M3977" i="20"/>
  <c r="M3968" i="20"/>
  <c r="M3954" i="20"/>
  <c r="M3936" i="20"/>
  <c r="M3964" i="20"/>
  <c r="M3950" i="20"/>
  <c r="M3996" i="20"/>
  <c r="M3982" i="20"/>
  <c r="M3992" i="20"/>
  <c r="M3932" i="20"/>
  <c r="M3960" i="20"/>
  <c r="M3973" i="20"/>
  <c r="M3946" i="20"/>
  <c r="M1326" i="20"/>
  <c r="M1322" i="20"/>
  <c r="M1318" i="20"/>
  <c r="M1314" i="20"/>
  <c r="M1310" i="20"/>
  <c r="M1306" i="20"/>
  <c r="M1302" i="20"/>
  <c r="M1321" i="20"/>
  <c r="M1312" i="20"/>
  <c r="M1303" i="20"/>
  <c r="M1325" i="20"/>
  <c r="M1316" i="20"/>
  <c r="M1307" i="20"/>
  <c r="M1298" i="20"/>
  <c r="M1294" i="20"/>
  <c r="M1290" i="20"/>
  <c r="M1286" i="20"/>
  <c r="M1282" i="20"/>
  <c r="M1278" i="20"/>
  <c r="M1274" i="20"/>
  <c r="M1270" i="20"/>
  <c r="M1266" i="20"/>
  <c r="M1262" i="20"/>
  <c r="M1258" i="20"/>
  <c r="M1254" i="20"/>
  <c r="M1250" i="20"/>
  <c r="M1242" i="20"/>
  <c r="M1238" i="20"/>
  <c r="M1234" i="20"/>
  <c r="M1230" i="20"/>
  <c r="M1226" i="20"/>
  <c r="M1222" i="20"/>
  <c r="M1218" i="20"/>
  <c r="M1214" i="20"/>
  <c r="M1210" i="20"/>
  <c r="M1206" i="20"/>
  <c r="M1202" i="20"/>
  <c r="M1198" i="20"/>
  <c r="M1194" i="20"/>
  <c r="M1190" i="20"/>
  <c r="M1186" i="20"/>
  <c r="M1182" i="20"/>
  <c r="M1178" i="20"/>
  <c r="M1174" i="20"/>
  <c r="M1170" i="20"/>
  <c r="M1166" i="20"/>
  <c r="M1162" i="20"/>
  <c r="M1158" i="20"/>
  <c r="M1154" i="20"/>
  <c r="M1150" i="20"/>
  <c r="M1146" i="20"/>
  <c r="M1142" i="20"/>
  <c r="M1138" i="20"/>
  <c r="M1134" i="20"/>
  <c r="M1130" i="20"/>
  <c r="M1126" i="20"/>
  <c r="M1122" i="20"/>
  <c r="M1118" i="20"/>
  <c r="M1114" i="20"/>
  <c r="M1110" i="20"/>
  <c r="M1106" i="20"/>
  <c r="M1102" i="20"/>
  <c r="M1098" i="20"/>
  <c r="M1094" i="20"/>
  <c r="M1090" i="20"/>
  <c r="M1086" i="20"/>
  <c r="M1082" i="20"/>
  <c r="M1078" i="20"/>
  <c r="M1074" i="20"/>
  <c r="M1070" i="20"/>
  <c r="M1066" i="20"/>
  <c r="M1062" i="20"/>
  <c r="M1058" i="20"/>
  <c r="M1054" i="20"/>
  <c r="M1050" i="20"/>
  <c r="M1046" i="20"/>
  <c r="M1042" i="20"/>
  <c r="M1038" i="20"/>
  <c r="M1034" i="20"/>
  <c r="M1030" i="20"/>
  <c r="M1026" i="20"/>
  <c r="M1022" i="20"/>
  <c r="M1018" i="20"/>
  <c r="M1014" i="20"/>
  <c r="M1010" i="20"/>
  <c r="M1006" i="20"/>
  <c r="M1002" i="20"/>
  <c r="M998" i="20"/>
  <c r="M994" i="20"/>
  <c r="M990" i="20"/>
  <c r="M986" i="20"/>
  <c r="M982" i="20"/>
  <c r="M978" i="20"/>
  <c r="M974" i="20"/>
  <c r="M970" i="20"/>
  <c r="M966" i="20"/>
  <c r="M962" i="20"/>
  <c r="M958" i="20"/>
  <c r="M954" i="20"/>
  <c r="M950" i="20"/>
  <c r="M946" i="20"/>
  <c r="M942" i="20"/>
  <c r="M938" i="20"/>
  <c r="M934" i="20"/>
  <c r="M930" i="20"/>
  <c r="M926" i="20"/>
  <c r="M922" i="20"/>
  <c r="M918" i="20"/>
  <c r="M914" i="20"/>
  <c r="M910" i="20"/>
  <c r="M906" i="20"/>
  <c r="M902" i="20"/>
  <c r="M898" i="20"/>
  <c r="M894" i="20"/>
  <c r="M890" i="20"/>
  <c r="M886" i="20"/>
  <c r="M882" i="20"/>
  <c r="M878" i="20"/>
  <c r="M874" i="20"/>
  <c r="M870" i="20"/>
  <c r="M866" i="20"/>
  <c r="M862" i="20"/>
  <c r="M858" i="20"/>
  <c r="M854" i="20"/>
  <c r="M850" i="20"/>
  <c r="M846" i="20"/>
  <c r="M842" i="20"/>
  <c r="M838" i="20"/>
  <c r="M834" i="20"/>
  <c r="M1329" i="20"/>
  <c r="M1320" i="20"/>
  <c r="M1311" i="20"/>
  <c r="M1324" i="20"/>
  <c r="M1315" i="20"/>
  <c r="M1301" i="20"/>
  <c r="M1297" i="20"/>
  <c r="M1293" i="20"/>
  <c r="M1289" i="20"/>
  <c r="M1285" i="20"/>
  <c r="M1281" i="20"/>
  <c r="M1277" i="20"/>
  <c r="M1273" i="20"/>
  <c r="M1269" i="20"/>
  <c r="M1265" i="20"/>
  <c r="M1261" i="20"/>
  <c r="M1257" i="20"/>
  <c r="M1253" i="20"/>
  <c r="M1249" i="20"/>
  <c r="M1245" i="20"/>
  <c r="M1241" i="20"/>
  <c r="M1237" i="20"/>
  <c r="M1233" i="20"/>
  <c r="M1229" i="20"/>
  <c r="M1225" i="20"/>
  <c r="M1221" i="20"/>
  <c r="M1217" i="20"/>
  <c r="M1213" i="20"/>
  <c r="M1209" i="20"/>
  <c r="M1205" i="20"/>
  <c r="M1201" i="20"/>
  <c r="M1197" i="20"/>
  <c r="M1193" i="20"/>
  <c r="M1189" i="20"/>
  <c r="M1185" i="20"/>
  <c r="M1181" i="20"/>
  <c r="M1177" i="20"/>
  <c r="M1173" i="20"/>
  <c r="M1169" i="20"/>
  <c r="M1165" i="20"/>
  <c r="M1161" i="20"/>
  <c r="M1157" i="20"/>
  <c r="M1153" i="20"/>
  <c r="M1149" i="20"/>
  <c r="M1145" i="20"/>
  <c r="M1141" i="20"/>
  <c r="M1137" i="20"/>
  <c r="M1133" i="20"/>
  <c r="M1129" i="20"/>
  <c r="M1125" i="20"/>
  <c r="M1121" i="20"/>
  <c r="M1117" i="20"/>
  <c r="M1113" i="20"/>
  <c r="M1109" i="20"/>
  <c r="M1105" i="20"/>
  <c r="M1101" i="20"/>
  <c r="M1097" i="20"/>
  <c r="M1093" i="20"/>
  <c r="M1089" i="20"/>
  <c r="M1085" i="20"/>
  <c r="M1081" i="20"/>
  <c r="M1077" i="20"/>
  <c r="M1073" i="20"/>
  <c r="M1069" i="20"/>
  <c r="M1065" i="20"/>
  <c r="M1061" i="20"/>
  <c r="M1057" i="20"/>
  <c r="M1053" i="20"/>
  <c r="M1049" i="20"/>
  <c r="M1045" i="20"/>
  <c r="M1041" i="20"/>
  <c r="M1037" i="20"/>
  <c r="M1033" i="20"/>
  <c r="M1029" i="20"/>
  <c r="M1025" i="20"/>
  <c r="M1021" i="20"/>
  <c r="M1017" i="20"/>
  <c r="M1013" i="20"/>
  <c r="M1009" i="20"/>
  <c r="M1005" i="20"/>
  <c r="M1001" i="20"/>
  <c r="M997" i="20"/>
  <c r="M993" i="20"/>
  <c r="M989" i="20"/>
  <c r="M985" i="20"/>
  <c r="M981" i="20"/>
  <c r="M977" i="20"/>
  <c r="M973" i="20"/>
  <c r="M969" i="20"/>
  <c r="M965" i="20"/>
  <c r="M961" i="20"/>
  <c r="M957" i="20"/>
  <c r="M953" i="20"/>
  <c r="M949" i="20"/>
  <c r="M945" i="20"/>
  <c r="M941" i="20"/>
  <c r="M937" i="20"/>
  <c r="M933" i="20"/>
  <c r="M929" i="20"/>
  <c r="M925" i="20"/>
  <c r="M921" i="20"/>
  <c r="M917" i="20"/>
  <c r="M913" i="20"/>
  <c r="M909" i="20"/>
  <c r="M905" i="20"/>
  <c r="M901" i="20"/>
  <c r="M897" i="20"/>
  <c r="M893" i="20"/>
  <c r="M889" i="20"/>
  <c r="M885" i="20"/>
  <c r="M881" i="20"/>
  <c r="M877" i="20"/>
  <c r="M873" i="20"/>
  <c r="M869" i="20"/>
  <c r="M865" i="20"/>
  <c r="M861" i="20"/>
  <c r="M857" i="20"/>
  <c r="M853" i="20"/>
  <c r="M849" i="20"/>
  <c r="M845" i="20"/>
  <c r="M841" i="20"/>
  <c r="M837" i="20"/>
  <c r="M833" i="20"/>
  <c r="M829" i="20"/>
  <c r="M821" i="20"/>
  <c r="M817" i="20"/>
  <c r="M813" i="20"/>
  <c r="M809" i="20"/>
  <c r="M1328" i="20"/>
  <c r="M1319" i="20"/>
  <c r="M1305" i="20"/>
  <c r="M1323" i="20"/>
  <c r="M1309" i="20"/>
  <c r="M1300" i="20"/>
  <c r="M1296" i="20"/>
  <c r="M1292" i="20"/>
  <c r="M1288" i="20"/>
  <c r="M1284" i="20"/>
  <c r="M1280" i="20"/>
  <c r="M1276" i="20"/>
  <c r="M1272" i="20"/>
  <c r="M1268" i="20"/>
  <c r="M1264" i="20"/>
  <c r="M1260" i="20"/>
  <c r="M1256" i="20"/>
  <c r="M1252" i="20"/>
  <c r="M1248" i="20"/>
  <c r="M1244" i="20"/>
  <c r="M1240" i="20"/>
  <c r="M1236" i="20"/>
  <c r="M1232" i="20"/>
  <c r="M1228" i="20"/>
  <c r="M1224" i="20"/>
  <c r="M1220" i="20"/>
  <c r="M1216" i="20"/>
  <c r="M1212" i="20"/>
  <c r="M1208" i="20"/>
  <c r="M1204" i="20"/>
  <c r="M1200" i="20"/>
  <c r="M1196" i="20"/>
  <c r="M1192" i="20"/>
  <c r="M1188" i="20"/>
  <c r="M1184" i="20"/>
  <c r="M1180" i="20"/>
  <c r="M1176" i="20"/>
  <c r="M1172" i="20"/>
  <c r="M1168" i="20"/>
  <c r="M1164" i="20"/>
  <c r="M1160" i="20"/>
  <c r="M1156" i="20"/>
  <c r="M1152" i="20"/>
  <c r="M1148" i="20"/>
  <c r="M1144" i="20"/>
  <c r="M1140" i="20"/>
  <c r="M1136" i="20"/>
  <c r="M1132" i="20"/>
  <c r="M1128" i="20"/>
  <c r="M1124" i="20"/>
  <c r="M1120" i="20"/>
  <c r="M1116" i="20"/>
  <c r="M1112" i="20"/>
  <c r="M1108" i="20"/>
  <c r="M1104" i="20"/>
  <c r="M1100" i="20"/>
  <c r="M1096" i="20"/>
  <c r="M1092" i="20"/>
  <c r="M1088" i="20"/>
  <c r="M1084" i="20"/>
  <c r="M1080" i="20"/>
  <c r="M1076" i="20"/>
  <c r="M1072" i="20"/>
  <c r="M1068" i="20"/>
  <c r="M1064" i="20"/>
  <c r="M1060" i="20"/>
  <c r="M1056" i="20"/>
  <c r="M1052" i="20"/>
  <c r="M1048" i="20"/>
  <c r="M1044" i="20"/>
  <c r="M1040" i="20"/>
  <c r="M1036" i="20"/>
  <c r="M1032" i="20"/>
  <c r="M1028" i="20"/>
  <c r="M1024" i="20"/>
  <c r="M1020" i="20"/>
  <c r="M1016" i="20"/>
  <c r="M1012" i="20"/>
  <c r="M1008" i="20"/>
  <c r="M1004" i="20"/>
  <c r="M1000" i="20"/>
  <c r="M996" i="20"/>
  <c r="M992" i="20"/>
  <c r="M988" i="20"/>
  <c r="M984" i="20"/>
  <c r="M980" i="20"/>
  <c r="M976" i="20"/>
  <c r="M972" i="20"/>
  <c r="M968" i="20"/>
  <c r="M964" i="20"/>
  <c r="M960" i="20"/>
  <c r="M956" i="20"/>
  <c r="M952" i="20"/>
  <c r="M948" i="20"/>
  <c r="M944" i="20"/>
  <c r="M940" i="20"/>
  <c r="M936" i="20"/>
  <c r="M932" i="20"/>
  <c r="M928" i="20"/>
  <c r="M924" i="20"/>
  <c r="M920" i="20"/>
  <c r="M916" i="20"/>
  <c r="M912" i="20"/>
  <c r="M908" i="20"/>
  <c r="M904" i="20"/>
  <c r="M900" i="20"/>
  <c r="M896" i="20"/>
  <c r="M892" i="20"/>
  <c r="M888" i="20"/>
  <c r="M884" i="20"/>
  <c r="M880" i="20"/>
  <c r="M1317" i="20"/>
  <c r="M1308" i="20"/>
  <c r="M1299" i="20"/>
  <c r="M1295" i="20"/>
  <c r="M1291" i="20"/>
  <c r="M1287" i="20"/>
  <c r="M1283" i="20"/>
  <c r="M1279" i="20"/>
  <c r="M1275" i="20"/>
  <c r="M1271" i="20"/>
  <c r="M1267" i="20"/>
  <c r="M1263" i="20"/>
  <c r="M1259" i="20"/>
  <c r="M1255" i="20"/>
  <c r="M1251" i="20"/>
  <c r="M1247" i="20"/>
  <c r="M1243" i="20"/>
  <c r="M1239" i="20"/>
  <c r="M1235" i="20"/>
  <c r="M1231" i="20"/>
  <c r="M1227" i="20"/>
  <c r="M1223" i="20"/>
  <c r="M1219" i="20"/>
  <c r="M1215" i="20"/>
  <c r="M1211" i="20"/>
  <c r="M1207" i="20"/>
  <c r="M1203" i="20"/>
  <c r="M1199" i="20"/>
  <c r="M1195" i="20"/>
  <c r="M1191" i="20"/>
  <c r="M1187" i="20"/>
  <c r="M1183" i="20"/>
  <c r="M1179" i="20"/>
  <c r="M1175" i="20"/>
  <c r="M1171" i="20"/>
  <c r="M1167" i="20"/>
  <c r="M1163" i="20"/>
  <c r="M1159" i="20"/>
  <c r="M1155" i="20"/>
  <c r="M1151" i="20"/>
  <c r="M1147" i="20"/>
  <c r="M1143" i="20"/>
  <c r="M1139" i="20"/>
  <c r="M1135" i="20"/>
  <c r="M1131" i="20"/>
  <c r="M1127" i="20"/>
  <c r="M1123" i="20"/>
  <c r="M1119" i="20"/>
  <c r="M1115" i="20"/>
  <c r="M1111" i="20"/>
  <c r="M1107" i="20"/>
  <c r="M1103" i="20"/>
  <c r="M1099" i="20"/>
  <c r="M1095" i="20"/>
  <c r="M1091" i="20"/>
  <c r="M1087" i="20"/>
  <c r="M1083" i="20"/>
  <c r="M1079" i="20"/>
  <c r="M1075" i="20"/>
  <c r="M1071" i="20"/>
  <c r="M1067" i="20"/>
  <c r="M1063" i="20"/>
  <c r="M1059" i="20"/>
  <c r="M1055" i="20"/>
  <c r="M1051" i="20"/>
  <c r="M1047" i="20"/>
  <c r="M1043" i="20"/>
  <c r="M1039" i="20"/>
  <c r="M1035" i="20"/>
  <c r="M1031" i="20"/>
  <c r="M1027" i="20"/>
  <c r="M1023" i="20"/>
  <c r="M1019" i="20"/>
  <c r="M1015" i="20"/>
  <c r="M1011" i="20"/>
  <c r="M1007" i="20"/>
  <c r="M1003" i="20"/>
  <c r="M999" i="20"/>
  <c r="M995" i="20"/>
  <c r="M991" i="20"/>
  <c r="M987" i="20"/>
  <c r="M983" i="20"/>
  <c r="M979" i="20"/>
  <c r="M975" i="20"/>
  <c r="M971" i="20"/>
  <c r="M967" i="20"/>
  <c r="M963" i="20"/>
  <c r="M959" i="20"/>
  <c r="M955" i="20"/>
  <c r="M951" i="20"/>
  <c r="M947" i="20"/>
  <c r="M943" i="20"/>
  <c r="M939" i="20"/>
  <c r="M935" i="20"/>
  <c r="M931" i="20"/>
  <c r="M927" i="20"/>
  <c r="M923" i="20"/>
  <c r="M919" i="20"/>
  <c r="M915" i="20"/>
  <c r="M911" i="20"/>
  <c r="M907" i="20"/>
  <c r="M903" i="20"/>
  <c r="M899" i="20"/>
  <c r="M895" i="20"/>
  <c r="M891" i="20"/>
  <c r="M887" i="20"/>
  <c r="M883" i="20"/>
  <c r="M879" i="20"/>
  <c r="M875" i="20"/>
  <c r="M871" i="20"/>
  <c r="M867" i="20"/>
  <c r="M863" i="20"/>
  <c r="M859" i="20"/>
  <c r="M855" i="20"/>
  <c r="M851" i="20"/>
  <c r="M847" i="20"/>
  <c r="M843" i="20"/>
  <c r="M839" i="20"/>
  <c r="M835" i="20"/>
  <c r="M831" i="20"/>
  <c r="M827" i="20"/>
  <c r="M823" i="20"/>
  <c r="M819" i="20"/>
  <c r="M815" i="20"/>
  <c r="M811" i="20"/>
  <c r="M807" i="20"/>
  <c r="M803" i="20"/>
  <c r="M799" i="20"/>
  <c r="M795" i="20"/>
  <c r="M791" i="20"/>
  <c r="M787" i="20"/>
  <c r="M783" i="20"/>
  <c r="M779" i="20"/>
  <c r="M775" i="20"/>
  <c r="M771" i="20"/>
  <c r="M767" i="20"/>
  <c r="M763" i="20"/>
  <c r="M759" i="20"/>
  <c r="M755" i="20"/>
  <c r="M751" i="20"/>
  <c r="M747" i="20"/>
  <c r="M743" i="20"/>
  <c r="M739" i="20"/>
  <c r="M735" i="20"/>
  <c r="M731" i="20"/>
  <c r="M727" i="20"/>
  <c r="M723" i="20"/>
  <c r="M719" i="20"/>
  <c r="M715" i="20"/>
  <c r="M711" i="20"/>
  <c r="M707" i="20"/>
  <c r="M703" i="20"/>
  <c r="M699" i="20"/>
  <c r="M695" i="20"/>
  <c r="M691" i="20"/>
  <c r="M687" i="20"/>
  <c r="M683" i="20"/>
  <c r="M848" i="20"/>
  <c r="M814" i="20"/>
  <c r="M804" i="20"/>
  <c r="M790" i="20"/>
  <c r="M781" i="20"/>
  <c r="M772" i="20"/>
  <c r="M758" i="20"/>
  <c r="M749" i="20"/>
  <c r="M740" i="20"/>
  <c r="M726" i="20"/>
  <c r="M717" i="20"/>
  <c r="M708" i="20"/>
  <c r="M694" i="20"/>
  <c r="M685" i="20"/>
  <c r="M860" i="20"/>
  <c r="M824" i="20"/>
  <c r="M808" i="20"/>
  <c r="M794" i="20"/>
  <c r="M785" i="20"/>
  <c r="M776" i="20"/>
  <c r="M762" i="20"/>
  <c r="M753" i="20"/>
  <c r="M744" i="20"/>
  <c r="M730" i="20"/>
  <c r="M721" i="20"/>
  <c r="M712" i="20"/>
  <c r="M698" i="20"/>
  <c r="M689" i="20"/>
  <c r="M680" i="20"/>
  <c r="M676" i="20"/>
  <c r="M672" i="20"/>
  <c r="M668" i="20"/>
  <c r="M664" i="20"/>
  <c r="M656" i="20"/>
  <c r="M652" i="20"/>
  <c r="M648" i="20"/>
  <c r="M644" i="20"/>
  <c r="M640" i="20"/>
  <c r="M636" i="20"/>
  <c r="M632" i="20"/>
  <c r="M628" i="20"/>
  <c r="M624" i="20"/>
  <c r="M620" i="20"/>
  <c r="M616" i="20"/>
  <c r="M612" i="20"/>
  <c r="M608" i="20"/>
  <c r="M604" i="20"/>
  <c r="M600" i="20"/>
  <c r="M596" i="20"/>
  <c r="M592" i="20"/>
  <c r="M588" i="20"/>
  <c r="M584" i="20"/>
  <c r="M580" i="20"/>
  <c r="M576" i="20"/>
  <c r="M572" i="20"/>
  <c r="M568" i="20"/>
  <c r="M564" i="20"/>
  <c r="M560" i="20"/>
  <c r="M556" i="20"/>
  <c r="M552" i="20"/>
  <c r="M548" i="20"/>
  <c r="M544" i="20"/>
  <c r="M540" i="20"/>
  <c r="M536" i="20"/>
  <c r="M532" i="20"/>
  <c r="M528" i="20"/>
  <c r="M524" i="20"/>
  <c r="M520" i="20"/>
  <c r="M516" i="20"/>
  <c r="M512" i="20"/>
  <c r="M508" i="20"/>
  <c r="M504" i="20"/>
  <c r="M500" i="20"/>
  <c r="M496" i="20"/>
  <c r="M492" i="20"/>
  <c r="M488" i="20"/>
  <c r="M484" i="20"/>
  <c r="M480" i="20"/>
  <c r="M476" i="20"/>
  <c r="M472" i="20"/>
  <c r="M468" i="20"/>
  <c r="M464" i="20"/>
  <c r="M460" i="20"/>
  <c r="M456" i="20"/>
  <c r="M452" i="20"/>
  <c r="M448" i="20"/>
  <c r="M444" i="20"/>
  <c r="M440" i="20"/>
  <c r="M436" i="20"/>
  <c r="M432" i="20"/>
  <c r="M428" i="20"/>
  <c r="M424" i="20"/>
  <c r="M420" i="20"/>
  <c r="M416" i="20"/>
  <c r="M412" i="20"/>
  <c r="M408" i="20"/>
  <c r="M404" i="20"/>
  <c r="M400" i="20"/>
  <c r="M396" i="20"/>
  <c r="M392" i="20"/>
  <c r="M388" i="20"/>
  <c r="M384" i="20"/>
  <c r="M380" i="20"/>
  <c r="M376" i="20"/>
  <c r="M372" i="20"/>
  <c r="M368" i="20"/>
  <c r="M364" i="20"/>
  <c r="M360" i="20"/>
  <c r="M356" i="20"/>
  <c r="M352" i="20"/>
  <c r="M348" i="20"/>
  <c r="M344" i="20"/>
  <c r="M340" i="20"/>
  <c r="M336" i="20"/>
  <c r="M332" i="20"/>
  <c r="M328" i="20"/>
  <c r="M324" i="20"/>
  <c r="M320" i="20"/>
  <c r="M316" i="20"/>
  <c r="M312" i="20"/>
  <c r="M308" i="20"/>
  <c r="M304" i="20"/>
  <c r="M300" i="20"/>
  <c r="M296" i="20"/>
  <c r="M292" i="20"/>
  <c r="M288" i="20"/>
  <c r="M284" i="20"/>
  <c r="M280" i="20"/>
  <c r="M872" i="20"/>
  <c r="M840" i="20"/>
  <c r="M828" i="20"/>
  <c r="M818" i="20"/>
  <c r="M798" i="20"/>
  <c r="M789" i="20"/>
  <c r="M780" i="20"/>
  <c r="M766" i="20"/>
  <c r="M757" i="20"/>
  <c r="M748" i="20"/>
  <c r="M734" i="20"/>
  <c r="M725" i="20"/>
  <c r="M716" i="20"/>
  <c r="M702" i="20"/>
  <c r="M693" i="20"/>
  <c r="M684" i="20"/>
  <c r="M852" i="20"/>
  <c r="M812" i="20"/>
  <c r="M802" i="20"/>
  <c r="M793" i="20"/>
  <c r="M784" i="20"/>
  <c r="M770" i="20"/>
  <c r="M761" i="20"/>
  <c r="M752" i="20"/>
  <c r="M738" i="20"/>
  <c r="M729" i="20"/>
  <c r="M720" i="20"/>
  <c r="M706" i="20"/>
  <c r="M697" i="20"/>
  <c r="M688" i="20"/>
  <c r="M679" i="20"/>
  <c r="M675" i="20"/>
  <c r="M671" i="20"/>
  <c r="M667" i="20"/>
  <c r="M663" i="20"/>
  <c r="M659" i="20"/>
  <c r="M655" i="20"/>
  <c r="M651" i="20"/>
  <c r="M647" i="20"/>
  <c r="M643" i="20"/>
  <c r="M635" i="20"/>
  <c r="M631" i="20"/>
  <c r="M627" i="20"/>
  <c r="M623" i="20"/>
  <c r="M619" i="20"/>
  <c r="M615" i="20"/>
  <c r="M607" i="20"/>
  <c r="M603" i="20"/>
  <c r="M599" i="20"/>
  <c r="M595" i="20"/>
  <c r="M591" i="20"/>
  <c r="M587" i="20"/>
  <c r="M583" i="20"/>
  <c r="M579" i="20"/>
  <c r="M575" i="20"/>
  <c r="M571" i="20"/>
  <c r="M567" i="20"/>
  <c r="M563" i="20"/>
  <c r="M559" i="20"/>
  <c r="M555" i="20"/>
  <c r="M551" i="20"/>
  <c r="M547" i="20"/>
  <c r="M543" i="20"/>
  <c r="M539" i="20"/>
  <c r="M535" i="20"/>
  <c r="M531" i="20"/>
  <c r="M527" i="20"/>
  <c r="M523" i="20"/>
  <c r="M519" i="20"/>
  <c r="M515" i="20"/>
  <c r="M511" i="20"/>
  <c r="M507" i="20"/>
  <c r="M503" i="20"/>
  <c r="M499" i="20"/>
  <c r="M495" i="20"/>
  <c r="M491" i="20"/>
  <c r="M487" i="20"/>
  <c r="M483" i="20"/>
  <c r="M479" i="20"/>
  <c r="M475" i="20"/>
  <c r="M471" i="20"/>
  <c r="M467" i="20"/>
  <c r="M463" i="20"/>
  <c r="M459" i="20"/>
  <c r="M455" i="20"/>
  <c r="M451" i="20"/>
  <c r="M447" i="20"/>
  <c r="M443" i="20"/>
  <c r="M439" i="20"/>
  <c r="M435" i="20"/>
  <c r="M431" i="20"/>
  <c r="M427" i="20"/>
  <c r="M423" i="20"/>
  <c r="M419" i="20"/>
  <c r="M415" i="20"/>
  <c r="M411" i="20"/>
  <c r="M407" i="20"/>
  <c r="M403" i="20"/>
  <c r="M399" i="20"/>
  <c r="M395" i="20"/>
  <c r="M391" i="20"/>
  <c r="M387" i="20"/>
  <c r="M383" i="20"/>
  <c r="M379" i="20"/>
  <c r="M375" i="20"/>
  <c r="M371" i="20"/>
  <c r="M367" i="20"/>
  <c r="M363" i="20"/>
  <c r="M359" i="20"/>
  <c r="M355" i="20"/>
  <c r="M351" i="20"/>
  <c r="M347" i="20"/>
  <c r="M343" i="20"/>
  <c r="M339" i="20"/>
  <c r="M335" i="20"/>
  <c r="M331" i="20"/>
  <c r="M327" i="20"/>
  <c r="M323" i="20"/>
  <c r="M319" i="20"/>
  <c r="M315" i="20"/>
  <c r="M311" i="20"/>
  <c r="M307" i="20"/>
  <c r="M303" i="20"/>
  <c r="M299" i="20"/>
  <c r="M295" i="20"/>
  <c r="M291" i="20"/>
  <c r="M287" i="20"/>
  <c r="M283" i="20"/>
  <c r="M279" i="20"/>
  <c r="M275" i="20"/>
  <c r="M271" i="20"/>
  <c r="M267" i="20"/>
  <c r="M263" i="20"/>
  <c r="M259" i="20"/>
  <c r="M255" i="20"/>
  <c r="M251" i="20"/>
  <c r="M247" i="20"/>
  <c r="M243" i="20"/>
  <c r="M239" i="20"/>
  <c r="M235" i="20"/>
  <c r="M231" i="20"/>
  <c r="M227" i="20"/>
  <c r="M223" i="20"/>
  <c r="M219" i="20"/>
  <c r="M215" i="20"/>
  <c r="M211" i="20"/>
  <c r="M207" i="20"/>
  <c r="M203" i="20"/>
  <c r="M199" i="20"/>
  <c r="M195" i="20"/>
  <c r="M191" i="20"/>
  <c r="M187" i="20"/>
  <c r="M183" i="20"/>
  <c r="M179" i="20"/>
  <c r="M175" i="20"/>
  <c r="M171" i="20"/>
  <c r="M167" i="20"/>
  <c r="M163" i="20"/>
  <c r="M159" i="20"/>
  <c r="M155" i="20"/>
  <c r="M151" i="20"/>
  <c r="M147" i="20"/>
  <c r="M143" i="20"/>
  <c r="M139" i="20"/>
  <c r="M135" i="20"/>
  <c r="M131" i="20"/>
  <c r="M127" i="20"/>
  <c r="M123" i="20"/>
  <c r="M119" i="20"/>
  <c r="M115" i="20"/>
  <c r="M111" i="20"/>
  <c r="M107" i="20"/>
  <c r="M103" i="20"/>
  <c r="M99" i="20"/>
  <c r="M95" i="20"/>
  <c r="M91" i="20"/>
  <c r="M87" i="20"/>
  <c r="M83" i="20"/>
  <c r="M79" i="20"/>
  <c r="M75" i="20"/>
  <c r="M71" i="20"/>
  <c r="M67" i="20"/>
  <c r="M63" i="20"/>
  <c r="M864" i="20"/>
  <c r="M832" i="20"/>
  <c r="M822" i="20"/>
  <c r="M806" i="20"/>
  <c r="M797" i="20"/>
  <c r="M788" i="20"/>
  <c r="M774" i="20"/>
  <c r="M765" i="20"/>
  <c r="M756" i="20"/>
  <c r="M742" i="20"/>
  <c r="M733" i="20"/>
  <c r="M724" i="20"/>
  <c r="M710" i="20"/>
  <c r="M701" i="20"/>
  <c r="M692" i="20"/>
  <c r="M1313" i="20"/>
  <c r="M876" i="20"/>
  <c r="M844" i="20"/>
  <c r="M826" i="20"/>
  <c r="M816" i="20"/>
  <c r="M801" i="20"/>
  <c r="M792" i="20"/>
  <c r="M778" i="20"/>
  <c r="M769" i="20"/>
  <c r="M760" i="20"/>
  <c r="M746" i="20"/>
  <c r="M737" i="20"/>
  <c r="M728" i="20"/>
  <c r="M714" i="20"/>
  <c r="M705" i="20"/>
  <c r="M696" i="20"/>
  <c r="M682" i="20"/>
  <c r="M678" i="20"/>
  <c r="M674" i="20"/>
  <c r="M670" i="20"/>
  <c r="M666" i="20"/>
  <c r="M662" i="20"/>
  <c r="M658" i="20"/>
  <c r="M654" i="20"/>
  <c r="M650" i="20"/>
  <c r="M646" i="20"/>
  <c r="M642" i="20"/>
  <c r="M638" i="20"/>
  <c r="M634" i="20"/>
  <c r="M630" i="20"/>
  <c r="M626" i="20"/>
  <c r="M622" i="20"/>
  <c r="M618" i="20"/>
  <c r="M614" i="20"/>
  <c r="M610" i="20"/>
  <c r="M606" i="20"/>
  <c r="M602" i="20"/>
  <c r="M598" i="20"/>
  <c r="M594" i="20"/>
  <c r="M590" i="20"/>
  <c r="M586" i="20"/>
  <c r="M582" i="20"/>
  <c r="M578" i="20"/>
  <c r="M574" i="20"/>
  <c r="M570" i="20"/>
  <c r="M566" i="20"/>
  <c r="M562" i="20"/>
  <c r="M558" i="20"/>
  <c r="M554" i="20"/>
  <c r="M550" i="20"/>
  <c r="M546" i="20"/>
  <c r="M542" i="20"/>
  <c r="M538" i="20"/>
  <c r="M530" i="20"/>
  <c r="M526" i="20"/>
  <c r="M522" i="20"/>
  <c r="M518" i="20"/>
  <c r="M514" i="20"/>
  <c r="M506" i="20"/>
  <c r="M502" i="20"/>
  <c r="M498" i="20"/>
  <c r="M494" i="20"/>
  <c r="M490" i="20"/>
  <c r="M486" i="20"/>
  <c r="M482" i="20"/>
  <c r="M478" i="20"/>
  <c r="M474" i="20"/>
  <c r="M470" i="20"/>
  <c r="M466" i="20"/>
  <c r="M462" i="20"/>
  <c r="M458" i="20"/>
  <c r="M454" i="20"/>
  <c r="M450" i="20"/>
  <c r="M446" i="20"/>
  <c r="M442" i="20"/>
  <c r="M438" i="20"/>
  <c r="M434" i="20"/>
  <c r="M430" i="20"/>
  <c r="M426" i="20"/>
  <c r="M422" i="20"/>
  <c r="M418" i="20"/>
  <c r="M414" i="20"/>
  <c r="M410" i="20"/>
  <c r="M406" i="20"/>
  <c r="M402" i="20"/>
  <c r="M398" i="20"/>
  <c r="M394" i="20"/>
  <c r="M390" i="20"/>
  <c r="M386" i="20"/>
  <c r="M382" i="20"/>
  <c r="M378" i="20"/>
  <c r="M374" i="20"/>
  <c r="M370" i="20"/>
  <c r="M362" i="20"/>
  <c r="M358" i="20"/>
  <c r="M354" i="20"/>
  <c r="M350" i="20"/>
  <c r="M346" i="20"/>
  <c r="M342" i="20"/>
  <c r="M338" i="20"/>
  <c r="M334" i="20"/>
  <c r="M330" i="20"/>
  <c r="M326" i="20"/>
  <c r="M322" i="20"/>
  <c r="M318" i="20"/>
  <c r="M314" i="20"/>
  <c r="M310" i="20"/>
  <c r="M306" i="20"/>
  <c r="M302" i="20"/>
  <c r="M298" i="20"/>
  <c r="M294" i="20"/>
  <c r="M290" i="20"/>
  <c r="M286" i="20"/>
  <c r="M282" i="20"/>
  <c r="M278" i="20"/>
  <c r="M274" i="20"/>
  <c r="M270" i="20"/>
  <c r="M266" i="20"/>
  <c r="M262" i="20"/>
  <c r="M258" i="20"/>
  <c r="M254" i="20"/>
  <c r="M250" i="20"/>
  <c r="M246" i="20"/>
  <c r="M242" i="20"/>
  <c r="M238" i="20"/>
  <c r="M234" i="20"/>
  <c r="M230" i="20"/>
  <c r="M226" i="20"/>
  <c r="M222" i="20"/>
  <c r="M218" i="20"/>
  <c r="M214" i="20"/>
  <c r="M210" i="20"/>
  <c r="M206" i="20"/>
  <c r="M202" i="20"/>
  <c r="M198" i="20"/>
  <c r="M194" i="20"/>
  <c r="M190" i="20"/>
  <c r="M186" i="20"/>
  <c r="M182" i="20"/>
  <c r="M178" i="20"/>
  <c r="M174" i="20"/>
  <c r="M170" i="20"/>
  <c r="M166" i="20"/>
  <c r="M162" i="20"/>
  <c r="M158" i="20"/>
  <c r="M154" i="20"/>
  <c r="M150" i="20"/>
  <c r="M146" i="20"/>
  <c r="M142" i="20"/>
  <c r="M138" i="20"/>
  <c r="M134" i="20"/>
  <c r="M130" i="20"/>
  <c r="M126" i="20"/>
  <c r="M122" i="20"/>
  <c r="M118" i="20"/>
  <c r="M114" i="20"/>
  <c r="M110" i="20"/>
  <c r="M106" i="20"/>
  <c r="M102" i="20"/>
  <c r="M1304" i="20"/>
  <c r="M868" i="20"/>
  <c r="M836" i="20"/>
  <c r="M830" i="20"/>
  <c r="M820" i="20"/>
  <c r="M800" i="20"/>
  <c r="M786" i="20"/>
  <c r="M777" i="20"/>
  <c r="M768" i="20"/>
  <c r="M754" i="20"/>
  <c r="M745" i="20"/>
  <c r="M736" i="20"/>
  <c r="M722" i="20"/>
  <c r="M713" i="20"/>
  <c r="M704" i="20"/>
  <c r="M690" i="20"/>
  <c r="M681" i="20"/>
  <c r="M677" i="20"/>
  <c r="M673" i="20"/>
  <c r="M669" i="20"/>
  <c r="M665" i="20"/>
  <c r="M661" i="20"/>
  <c r="M653" i="20"/>
  <c r="M649" i="20"/>
  <c r="M645" i="20"/>
  <c r="M641" i="20"/>
  <c r="M637" i="20"/>
  <c r="M633" i="20"/>
  <c r="M629" i="20"/>
  <c r="M625" i="20"/>
  <c r="M621" i="20"/>
  <c r="M617" i="20"/>
  <c r="M613" i="20"/>
  <c r="M609" i="20"/>
  <c r="M605" i="20"/>
  <c r="M601" i="20"/>
  <c r="M597" i="20"/>
  <c r="M593" i="20"/>
  <c r="M589" i="20"/>
  <c r="M585" i="20"/>
  <c r="M581" i="20"/>
  <c r="M577" i="20"/>
  <c r="M573" i="20"/>
  <c r="M569" i="20"/>
  <c r="M565" i="20"/>
  <c r="M561" i="20"/>
  <c r="M557" i="20"/>
  <c r="M553" i="20"/>
  <c r="M549" i="20"/>
  <c r="M545" i="20"/>
  <c r="M541" i="20"/>
  <c r="M537" i="20"/>
  <c r="M533" i="20"/>
  <c r="M529" i="20"/>
  <c r="M525" i="20"/>
  <c r="M521" i="20"/>
  <c r="M517" i="20"/>
  <c r="M513" i="20"/>
  <c r="M509" i="20"/>
  <c r="M505" i="20"/>
  <c r="M501" i="20"/>
  <c r="M497" i="20"/>
  <c r="M493" i="20"/>
  <c r="M489" i="20"/>
  <c r="M485" i="20"/>
  <c r="M481" i="20"/>
  <c r="M477" i="20"/>
  <c r="M473" i="20"/>
  <c r="M469" i="20"/>
  <c r="M461" i="20"/>
  <c r="M457" i="20"/>
  <c r="M453" i="20"/>
  <c r="M449" i="20"/>
  <c r="M445" i="20"/>
  <c r="M441" i="20"/>
  <c r="M437" i="20"/>
  <c r="M433" i="20"/>
  <c r="M429" i="20"/>
  <c r="M425" i="20"/>
  <c r="M421" i="20"/>
  <c r="M417" i="20"/>
  <c r="M413" i="20"/>
  <c r="M409" i="20"/>
  <c r="M405" i="20"/>
  <c r="M401" i="20"/>
  <c r="M397" i="20"/>
  <c r="M393" i="20"/>
  <c r="M389" i="20"/>
  <c r="M385" i="20"/>
  <c r="M381" i="20"/>
  <c r="M377" i="20"/>
  <c r="M373" i="20"/>
  <c r="M369" i="20"/>
  <c r="M365" i="20"/>
  <c r="M361" i="20"/>
  <c r="M357" i="20"/>
  <c r="M353" i="20"/>
  <c r="M349" i="20"/>
  <c r="M345" i="20"/>
  <c r="M341" i="20"/>
  <c r="M337" i="20"/>
  <c r="M333" i="20"/>
  <c r="M329" i="20"/>
  <c r="M325" i="20"/>
  <c r="M321" i="20"/>
  <c r="M317" i="20"/>
  <c r="M313" i="20"/>
  <c r="M309" i="20"/>
  <c r="M305" i="20"/>
  <c r="M301" i="20"/>
  <c r="M297" i="20"/>
  <c r="M293" i="20"/>
  <c r="M289" i="20"/>
  <c r="M285" i="20"/>
  <c r="M281" i="20"/>
  <c r="M277" i="20"/>
  <c r="M273" i="20"/>
  <c r="M269" i="20"/>
  <c r="M265" i="20"/>
  <c r="M261" i="20"/>
  <c r="M257" i="20"/>
  <c r="M253" i="20"/>
  <c r="M249" i="20"/>
  <c r="M245" i="20"/>
  <c r="M241" i="20"/>
  <c r="M237" i="20"/>
  <c r="M233" i="20"/>
  <c r="M229" i="20"/>
  <c r="M225" i="20"/>
  <c r="M221" i="20"/>
  <c r="M217" i="20"/>
  <c r="M213" i="20"/>
  <c r="M209" i="20"/>
  <c r="M205" i="20"/>
  <c r="M201" i="20"/>
  <c r="M197" i="20"/>
  <c r="M193" i="20"/>
  <c r="M189" i="20"/>
  <c r="M185" i="20"/>
  <c r="M181" i="20"/>
  <c r="M177" i="20"/>
  <c r="M173" i="20"/>
  <c r="M169" i="20"/>
  <c r="M165" i="20"/>
  <c r="M161" i="20"/>
  <c r="M157" i="20"/>
  <c r="M153" i="20"/>
  <c r="M149" i="20"/>
  <c r="M145" i="20"/>
  <c r="M141" i="20"/>
  <c r="M137" i="20"/>
  <c r="M133" i="20"/>
  <c r="M129" i="20"/>
  <c r="M125" i="20"/>
  <c r="M121" i="20"/>
  <c r="M117" i="20"/>
  <c r="M113" i="20"/>
  <c r="M109" i="20"/>
  <c r="M105" i="20"/>
  <c r="M101" i="20"/>
  <c r="M97" i="20"/>
  <c r="M93" i="20"/>
  <c r="M89" i="20"/>
  <c r="M85" i="20"/>
  <c r="M81" i="20"/>
  <c r="M77" i="20"/>
  <c r="M73" i="20"/>
  <c r="M69" i="20"/>
  <c r="M65" i="20"/>
  <c r="M61" i="20"/>
  <c r="M57" i="20"/>
  <c r="M53" i="20"/>
  <c r="M741" i="20"/>
  <c r="M276" i="20"/>
  <c r="M244" i="20"/>
  <c r="M212" i="20"/>
  <c r="M180" i="20"/>
  <c r="M148" i="20"/>
  <c r="M116" i="20"/>
  <c r="M92" i="20"/>
  <c r="M76" i="20"/>
  <c r="M60" i="20"/>
  <c r="M51" i="20"/>
  <c r="M47" i="20"/>
  <c r="M43" i="20"/>
  <c r="M39" i="20"/>
  <c r="M35" i="20"/>
  <c r="M31" i="20"/>
  <c r="M27" i="20"/>
  <c r="M23" i="20"/>
  <c r="M19" i="20"/>
  <c r="M15" i="20"/>
  <c r="M11" i="20"/>
  <c r="M7" i="20"/>
  <c r="M3" i="20"/>
  <c r="M718" i="20"/>
  <c r="M256" i="20"/>
  <c r="M224" i="20"/>
  <c r="M192" i="20"/>
  <c r="M160" i="20"/>
  <c r="M128" i="20"/>
  <c r="M86" i="20"/>
  <c r="M70" i="20"/>
  <c r="M55" i="20"/>
  <c r="T4254" i="11"/>
  <c r="T4245" i="11"/>
  <c r="T4237" i="11"/>
  <c r="T4221" i="11"/>
  <c r="T4212" i="11"/>
  <c r="T4195" i="11"/>
  <c r="T4154" i="11"/>
  <c r="T4136" i="11"/>
  <c r="T4128" i="11"/>
  <c r="T4096" i="11"/>
  <c r="T4072" i="11"/>
  <c r="T4022" i="11"/>
  <c r="T4005" i="11"/>
  <c r="T3989" i="11"/>
  <c r="T3956" i="11"/>
  <c r="T3948" i="11"/>
  <c r="T3928" i="11"/>
  <c r="T3911" i="11"/>
  <c r="T3894" i="11"/>
  <c r="T3877" i="11"/>
  <c r="T3859" i="11"/>
  <c r="T3851" i="11"/>
  <c r="T3811" i="11"/>
  <c r="T3803" i="11"/>
  <c r="T3795" i="11"/>
  <c r="T3771" i="11"/>
  <c r="T3705" i="11"/>
  <c r="T3681" i="11"/>
  <c r="T3665" i="11"/>
  <c r="T3633" i="11"/>
  <c r="T3625" i="11"/>
  <c r="T3438" i="11"/>
  <c r="T3373" i="11"/>
  <c r="T3357" i="11"/>
  <c r="M805" i="20"/>
  <c r="M732" i="20"/>
  <c r="M268" i="20"/>
  <c r="M236" i="20"/>
  <c r="M204" i="20"/>
  <c r="M172" i="20"/>
  <c r="M140" i="20"/>
  <c r="M108" i="20"/>
  <c r="M96" i="20"/>
  <c r="M80" i="20"/>
  <c r="M64" i="20"/>
  <c r="M59" i="20"/>
  <c r="M50" i="20"/>
  <c r="M46" i="20"/>
  <c r="M42" i="20"/>
  <c r="M38" i="20"/>
  <c r="M34" i="20"/>
  <c r="M30" i="20"/>
  <c r="M26" i="20"/>
  <c r="M22" i="20"/>
  <c r="M18" i="20"/>
  <c r="M14" i="20"/>
  <c r="M10" i="20"/>
  <c r="M6" i="20"/>
  <c r="M2" i="20"/>
  <c r="M1327" i="20"/>
  <c r="M782" i="20"/>
  <c r="M709" i="20"/>
  <c r="M248" i="20"/>
  <c r="M216" i="20"/>
  <c r="M184" i="20"/>
  <c r="M152" i="20"/>
  <c r="M120" i="20"/>
  <c r="M90" i="20"/>
  <c r="M74" i="20"/>
  <c r="M54" i="20"/>
  <c r="M856" i="20"/>
  <c r="M810" i="20"/>
  <c r="M796" i="20"/>
  <c r="M686" i="20"/>
  <c r="M260" i="20"/>
  <c r="M228" i="20"/>
  <c r="M196" i="20"/>
  <c r="M164" i="20"/>
  <c r="M132" i="20"/>
  <c r="M100" i="20"/>
  <c r="M84" i="20"/>
  <c r="M68" i="20"/>
  <c r="M58" i="20"/>
  <c r="M49" i="20"/>
  <c r="M45" i="20"/>
  <c r="M41" i="20"/>
  <c r="M37" i="20"/>
  <c r="M33" i="20"/>
  <c r="M29" i="20"/>
  <c r="M25" i="20"/>
  <c r="M21" i="20"/>
  <c r="M17" i="20"/>
  <c r="M13" i="20"/>
  <c r="M9" i="20"/>
  <c r="M5" i="20"/>
  <c r="M773" i="20"/>
  <c r="M700" i="20"/>
  <c r="M272" i="20"/>
  <c r="M240" i="20"/>
  <c r="M208" i="20"/>
  <c r="M176" i="20"/>
  <c r="M144" i="20"/>
  <c r="M112" i="20"/>
  <c r="M94" i="20"/>
  <c r="M78" i="20"/>
  <c r="M62" i="20"/>
  <c r="M764" i="20"/>
  <c r="M264" i="20"/>
  <c r="M232" i="20"/>
  <c r="M200" i="20"/>
  <c r="M168" i="20"/>
  <c r="M136" i="20"/>
  <c r="M104" i="20"/>
  <c r="M98" i="20"/>
  <c r="M82" i="20"/>
  <c r="M66" i="20"/>
  <c r="M56" i="20"/>
  <c r="M252" i="20"/>
  <c r="M32" i="20"/>
  <c r="T4284" i="11"/>
  <c r="T4247" i="11"/>
  <c r="T4238" i="11"/>
  <c r="T4209" i="11"/>
  <c r="T4190" i="11"/>
  <c r="T4152" i="11"/>
  <c r="T4132" i="11"/>
  <c r="T4095" i="11"/>
  <c r="T4057" i="11"/>
  <c r="T4020" i="11"/>
  <c r="T4001" i="11"/>
  <c r="T3992" i="11"/>
  <c r="T3974" i="11"/>
  <c r="T3954" i="11"/>
  <c r="T3932" i="11"/>
  <c r="T3883" i="11"/>
  <c r="T3874" i="11"/>
  <c r="T3863" i="11"/>
  <c r="T3854" i="11"/>
  <c r="T3836" i="11"/>
  <c r="T3808" i="11"/>
  <c r="T3772" i="11"/>
  <c r="T3753" i="11"/>
  <c r="T3715" i="11"/>
  <c r="T3632" i="11"/>
  <c r="T3605" i="11"/>
  <c r="T3596" i="11"/>
  <c r="T3578" i="11"/>
  <c r="T3437" i="11"/>
  <c r="T3372" i="11"/>
  <c r="T3354" i="11"/>
  <c r="T3225" i="11"/>
  <c r="T3191" i="11"/>
  <c r="T3159" i="11"/>
  <c r="T3143" i="11"/>
  <c r="T3111" i="11"/>
  <c r="T3094" i="11"/>
  <c r="T3086" i="11"/>
  <c r="T3078" i="11"/>
  <c r="T3062" i="11"/>
  <c r="T3028" i="11"/>
  <c r="T3011" i="11"/>
  <c r="T2975" i="11"/>
  <c r="T2967" i="11"/>
  <c r="T2924" i="11"/>
  <c r="T2916" i="11"/>
  <c r="T2868" i="11"/>
  <c r="M220" i="20"/>
  <c r="M88" i="20"/>
  <c r="M44" i="20"/>
  <c r="M12" i="20"/>
  <c r="T4283" i="11"/>
  <c r="T4246" i="11"/>
  <c r="T4236" i="11"/>
  <c r="T4189" i="11"/>
  <c r="T4151" i="11"/>
  <c r="T4131" i="11"/>
  <c r="T4094" i="11"/>
  <c r="T4019" i="11"/>
  <c r="T4000" i="11"/>
  <c r="T3991" i="11"/>
  <c r="T3953" i="11"/>
  <c r="T3931" i="11"/>
  <c r="T3912" i="11"/>
  <c r="T3882" i="11"/>
  <c r="T3862" i="11"/>
  <c r="T3853" i="11"/>
  <c r="T3816" i="11"/>
  <c r="T3807" i="11"/>
  <c r="T3798" i="11"/>
  <c r="T3780" i="11"/>
  <c r="T3752" i="11"/>
  <c r="T3732" i="11"/>
  <c r="T3714" i="11"/>
  <c r="T3704" i="11"/>
  <c r="T3640" i="11"/>
  <c r="T3631" i="11"/>
  <c r="T3436" i="11"/>
  <c r="T3353" i="11"/>
  <c r="T3336" i="11"/>
  <c r="T3304" i="11"/>
  <c r="T3224" i="11"/>
  <c r="T3190" i="11"/>
  <c r="T3174" i="11"/>
  <c r="T3142" i="11"/>
  <c r="T3134" i="11"/>
  <c r="T3110" i="11"/>
  <c r="T3093" i="11"/>
  <c r="T3085" i="11"/>
  <c r="T3077" i="11"/>
  <c r="T3061" i="11"/>
  <c r="M188" i="20"/>
  <c r="M72" i="20"/>
  <c r="M24" i="20"/>
  <c r="T4282" i="11"/>
  <c r="T4244" i="11"/>
  <c r="T4235" i="11"/>
  <c r="T4188" i="11"/>
  <c r="T4177" i="11"/>
  <c r="T4150" i="11"/>
  <c r="T4139" i="11"/>
  <c r="T4130" i="11"/>
  <c r="T4111" i="11"/>
  <c r="T4093" i="11"/>
  <c r="T4036" i="11"/>
  <c r="T4018" i="11"/>
  <c r="T3990" i="11"/>
  <c r="T3961" i="11"/>
  <c r="T3952" i="11"/>
  <c r="T3943" i="11"/>
  <c r="T3930" i="11"/>
  <c r="T3910" i="11"/>
  <c r="T3900" i="11"/>
  <c r="T3881" i="11"/>
  <c r="T3852" i="11"/>
  <c r="T3815" i="11"/>
  <c r="T3806" i="11"/>
  <c r="T3797" i="11"/>
  <c r="T3741" i="11"/>
  <c r="T3703" i="11"/>
  <c r="T3639" i="11"/>
  <c r="T3630" i="11"/>
  <c r="T3435" i="11"/>
  <c r="T3352" i="11"/>
  <c r="T3335" i="11"/>
  <c r="T3303" i="11"/>
  <c r="T3271" i="11"/>
  <c r="T3223" i="11"/>
  <c r="T3189" i="11"/>
  <c r="T3173" i="11"/>
  <c r="T3149" i="11"/>
  <c r="T3141" i="11"/>
  <c r="T3133" i="11"/>
  <c r="T3109" i="11"/>
  <c r="T3092" i="11"/>
  <c r="T3076" i="11"/>
  <c r="T3060" i="11"/>
  <c r="T3034" i="11"/>
  <c r="T3026" i="11"/>
  <c r="T3009" i="11"/>
  <c r="T2973" i="11"/>
  <c r="T2965" i="11"/>
  <c r="T2914" i="11"/>
  <c r="T2874" i="11"/>
  <c r="T2866" i="11"/>
  <c r="M156" i="20"/>
  <c r="M36" i="20"/>
  <c r="M4" i="20"/>
  <c r="T4281" i="11"/>
  <c r="T4243" i="11"/>
  <c r="T4234" i="11"/>
  <c r="T4176" i="11"/>
  <c r="T4167" i="11"/>
  <c r="T4138" i="11"/>
  <c r="T4129" i="11"/>
  <c r="T4092" i="11"/>
  <c r="T4074" i="11"/>
  <c r="T4044" i="11"/>
  <c r="T4035" i="11"/>
  <c r="T4017" i="11"/>
  <c r="T3988" i="11"/>
  <c r="T3960" i="11"/>
  <c r="T3951" i="11"/>
  <c r="T3929" i="11"/>
  <c r="T3909" i="11"/>
  <c r="T3899" i="11"/>
  <c r="T3880" i="11"/>
  <c r="T3850" i="11"/>
  <c r="T3814" i="11"/>
  <c r="T3805" i="11"/>
  <c r="T3796" i="11"/>
  <c r="T3740" i="11"/>
  <c r="T3702" i="11"/>
  <c r="T3684" i="11"/>
  <c r="T3638" i="11"/>
  <c r="T3629" i="11"/>
  <c r="T3434" i="11"/>
  <c r="T3378" i="11"/>
  <c r="T3334" i="11"/>
  <c r="T3302" i="11"/>
  <c r="T3254" i="11"/>
  <c r="T3230" i="11"/>
  <c r="T3222" i="11"/>
  <c r="T3196" i="11"/>
  <c r="T3188" i="11"/>
  <c r="T3172" i="11"/>
  <c r="T3148" i="11"/>
  <c r="T3140" i="11"/>
  <c r="T3132" i="11"/>
  <c r="T3091" i="11"/>
  <c r="T3075" i="11"/>
  <c r="T3067" i="11"/>
  <c r="T3059" i="11"/>
  <c r="T3033" i="11"/>
  <c r="T3025" i="11"/>
  <c r="T3008" i="11"/>
  <c r="T2997" i="11"/>
  <c r="T2972" i="11"/>
  <c r="T2964" i="11"/>
  <c r="T2929" i="11"/>
  <c r="T2913" i="11"/>
  <c r="T2905" i="11"/>
  <c r="M750" i="20"/>
  <c r="M124" i="20"/>
  <c r="M48" i="20"/>
  <c r="M16" i="20"/>
  <c r="T4280" i="11"/>
  <c r="T4242" i="11"/>
  <c r="T4233" i="11"/>
  <c r="T4224" i="11"/>
  <c r="T4214" i="11"/>
  <c r="T4194" i="11"/>
  <c r="T4175" i="11"/>
  <c r="T4166" i="11"/>
  <c r="T4137" i="11"/>
  <c r="T4127" i="11"/>
  <c r="T4118" i="11"/>
  <c r="T4109" i="11"/>
  <c r="T4073" i="11"/>
  <c r="T4043" i="11"/>
  <c r="T3987" i="11"/>
  <c r="T3959" i="11"/>
  <c r="T3950" i="11"/>
  <c r="T3927" i="11"/>
  <c r="T3898" i="11"/>
  <c r="T3879" i="11"/>
  <c r="T3858" i="11"/>
  <c r="T3849" i="11"/>
  <c r="T3813" i="11"/>
  <c r="T3804" i="11"/>
  <c r="T3794" i="11"/>
  <c r="T3785" i="11"/>
  <c r="T3683" i="11"/>
  <c r="T3664" i="11"/>
  <c r="T3655" i="11"/>
  <c r="T3637" i="11"/>
  <c r="T3628" i="11"/>
  <c r="T3582" i="11"/>
  <c r="T3564" i="11"/>
  <c r="T3377" i="11"/>
  <c r="T3333" i="11"/>
  <c r="T3301" i="11"/>
  <c r="T3253" i="11"/>
  <c r="T3229" i="11"/>
  <c r="T3221" i="11"/>
  <c r="T3195" i="11"/>
  <c r="T3171" i="11"/>
  <c r="T3147" i="11"/>
  <c r="T3139" i="11"/>
  <c r="T3131" i="11"/>
  <c r="T3123" i="11"/>
  <c r="T3107" i="11"/>
  <c r="T3090" i="11"/>
  <c r="T3074" i="11"/>
  <c r="T3058" i="11"/>
  <c r="T3032" i="11"/>
  <c r="T3024" i="11"/>
  <c r="T3007" i="11"/>
  <c r="T2996" i="11"/>
  <c r="T2971" i="11"/>
  <c r="T2963" i="11"/>
  <c r="T2954" i="11"/>
  <c r="T2928" i="11"/>
  <c r="M28" i="20"/>
  <c r="M52" i="20"/>
  <c r="M20" i="20"/>
  <c r="T4285" i="11"/>
  <c r="T4248" i="11"/>
  <c r="T4239" i="11"/>
  <c r="T4220" i="11"/>
  <c r="T4210" i="11"/>
  <c r="T4191" i="11"/>
  <c r="T4153" i="11"/>
  <c r="T4133" i="11"/>
  <c r="T4097" i="11"/>
  <c r="T4058" i="11"/>
  <c r="T4021" i="11"/>
  <c r="T4002" i="11"/>
  <c r="T3975" i="11"/>
  <c r="T3955" i="11"/>
  <c r="T3933" i="11"/>
  <c r="T3895" i="11"/>
  <c r="T3875" i="11"/>
  <c r="T3864" i="11"/>
  <c r="T3855" i="11"/>
  <c r="T3846" i="11"/>
  <c r="T3837" i="11"/>
  <c r="T3809" i="11"/>
  <c r="T3754" i="11"/>
  <c r="T3688" i="11"/>
  <c r="T3634" i="11"/>
  <c r="T3624" i="11"/>
  <c r="T3606" i="11"/>
  <c r="T3597" i="11"/>
  <c r="T3579" i="11"/>
  <c r="T3570" i="11"/>
  <c r="T3439" i="11"/>
  <c r="T3374" i="11"/>
  <c r="T3355" i="11"/>
  <c r="T3250" i="11"/>
  <c r="T3226" i="11"/>
  <c r="T3192" i="11"/>
  <c r="T3160" i="11"/>
  <c r="T3144" i="11"/>
  <c r="T3120" i="11"/>
  <c r="T3095" i="11"/>
  <c r="T3079" i="11"/>
  <c r="T3029" i="11"/>
  <c r="T3012" i="11"/>
  <c r="T2968" i="11"/>
  <c r="T2933" i="11"/>
  <c r="T2925" i="11"/>
  <c r="T2885" i="11"/>
  <c r="T2877" i="11"/>
  <c r="T2869" i="11"/>
  <c r="T4223" i="11"/>
  <c r="T4108" i="11"/>
  <c r="T3958" i="11"/>
  <c r="T3847" i="11"/>
  <c r="T3810" i="11"/>
  <c r="T3774" i="11"/>
  <c r="T3626" i="11"/>
  <c r="T3479" i="11"/>
  <c r="T3332" i="11"/>
  <c r="T3268" i="11"/>
  <c r="T3203" i="11"/>
  <c r="T3170" i="11"/>
  <c r="T3138" i="11"/>
  <c r="T3080" i="11"/>
  <c r="T3048" i="11"/>
  <c r="T3023" i="11"/>
  <c r="T2953" i="11"/>
  <c r="T2912" i="11"/>
  <c r="T2896" i="11"/>
  <c r="T2867" i="11"/>
  <c r="T2838" i="11"/>
  <c r="T2806" i="11"/>
  <c r="T2766" i="11"/>
  <c r="T2742" i="11"/>
  <c r="T2734" i="11"/>
  <c r="T2717" i="11"/>
  <c r="T2693" i="11"/>
  <c r="T2685" i="11"/>
  <c r="T2669" i="11"/>
  <c r="T2653" i="11"/>
  <c r="T2629" i="11"/>
  <c r="T2610" i="11"/>
  <c r="T2578" i="11"/>
  <c r="T2529" i="11"/>
  <c r="T2464" i="11"/>
  <c r="T2456" i="11"/>
  <c r="T2448" i="11"/>
  <c r="T2432" i="11"/>
  <c r="T2408" i="11"/>
  <c r="T2384" i="11"/>
  <c r="T2376" i="11"/>
  <c r="T2360" i="11"/>
  <c r="T2344" i="11"/>
  <c r="T2320" i="11"/>
  <c r="T2304" i="11"/>
  <c r="T2296" i="11"/>
  <c r="T2280" i="11"/>
  <c r="T2264" i="11"/>
  <c r="T2222" i="11"/>
  <c r="T2188" i="11"/>
  <c r="T2163" i="11"/>
  <c r="T2146" i="11"/>
  <c r="T2106" i="11"/>
  <c r="T2098" i="11"/>
  <c r="T2082" i="11"/>
  <c r="T2073" i="11"/>
  <c r="T2055" i="11"/>
  <c r="T2022" i="11"/>
  <c r="T2014" i="11"/>
  <c r="T1998" i="11"/>
  <c r="T1990" i="11"/>
  <c r="T1974" i="11"/>
  <c r="T1965" i="11"/>
  <c r="T1957" i="11"/>
  <c r="T1925" i="11"/>
  <c r="T1909" i="11"/>
  <c r="T1877" i="11"/>
  <c r="T1861" i="11"/>
  <c r="T1821" i="11"/>
  <c r="T4222" i="11"/>
  <c r="T4107" i="11"/>
  <c r="T3957" i="11"/>
  <c r="T3878" i="11"/>
  <c r="T3839" i="11"/>
  <c r="T3581" i="11"/>
  <c r="T3440" i="11"/>
  <c r="T3106" i="11"/>
  <c r="T2974" i="11"/>
  <c r="T2952" i="11"/>
  <c r="T2927" i="11"/>
  <c r="T2911" i="11"/>
  <c r="T2895" i="11"/>
  <c r="T2865" i="11"/>
  <c r="T2837" i="11"/>
  <c r="T2821" i="11"/>
  <c r="T2813" i="11"/>
  <c r="T2805" i="11"/>
  <c r="T2781" i="11"/>
  <c r="T2765" i="11"/>
  <c r="T2741" i="11"/>
  <c r="T2716" i="11"/>
  <c r="T2692" i="11"/>
  <c r="T2684" i="11"/>
  <c r="T2652" i="11"/>
  <c r="T2609" i="11"/>
  <c r="T2577" i="11"/>
  <c r="T2528" i="11"/>
  <c r="T2455" i="11"/>
  <c r="T2447" i="11"/>
  <c r="T2431" i="11"/>
  <c r="T2407" i="11"/>
  <c r="T2383" i="11"/>
  <c r="T2375" i="11"/>
  <c r="T2359" i="11"/>
  <c r="T2343" i="11"/>
  <c r="T2319" i="11"/>
  <c r="T2303" i="11"/>
  <c r="T2295" i="11"/>
  <c r="T2279" i="11"/>
  <c r="T2263" i="11"/>
  <c r="T2221" i="11"/>
  <c r="T2204" i="11"/>
  <c r="T2187" i="11"/>
  <c r="T2145" i="11"/>
  <c r="T2105" i="11"/>
  <c r="T2081" i="11"/>
  <c r="T2072" i="11"/>
  <c r="T2054" i="11"/>
  <c r="T2021" i="11"/>
  <c r="T2013" i="11"/>
  <c r="T1997" i="11"/>
  <c r="T1973" i="11"/>
  <c r="T1964" i="11"/>
  <c r="T1956" i="11"/>
  <c r="T1924" i="11"/>
  <c r="T1908" i="11"/>
  <c r="T1884" i="11"/>
  <c r="T1876" i="11"/>
  <c r="T1860" i="11"/>
  <c r="T4213" i="11"/>
  <c r="T4174" i="11"/>
  <c r="T4135" i="11"/>
  <c r="T4060" i="11"/>
  <c r="T3986" i="11"/>
  <c r="T3949" i="11"/>
  <c r="T3876" i="11"/>
  <c r="T3580" i="11"/>
  <c r="T3228" i="11"/>
  <c r="T3194" i="11"/>
  <c r="T3162" i="11"/>
  <c r="T3105" i="11"/>
  <c r="T3041" i="11"/>
  <c r="T2970" i="11"/>
  <c r="T2926" i="11"/>
  <c r="T2878" i="11"/>
  <c r="T2864" i="11"/>
  <c r="T2820" i="11"/>
  <c r="T2812" i="11"/>
  <c r="T2780" i="11"/>
  <c r="T2772" i="11"/>
  <c r="T2764" i="11"/>
  <c r="T2740" i="11"/>
  <c r="T2715" i="11"/>
  <c r="T2691" i="11"/>
  <c r="T2683" i="11"/>
  <c r="T2608" i="11"/>
  <c r="T2576" i="11"/>
  <c r="T2527" i="11"/>
  <c r="T2446" i="11"/>
  <c r="T2438" i="11"/>
  <c r="T2430" i="11"/>
  <c r="T2390" i="11"/>
  <c r="T2382" i="11"/>
  <c r="T2374" i="11"/>
  <c r="T2358" i="11"/>
  <c r="T2342" i="11"/>
  <c r="T2318" i="11"/>
  <c r="T2302" i="11"/>
  <c r="T2294" i="11"/>
  <c r="T2246" i="11"/>
  <c r="T2237" i="11"/>
  <c r="T2220" i="11"/>
  <c r="T2212" i="11"/>
  <c r="T2203" i="11"/>
  <c r="T2170" i="11"/>
  <c r="T2144" i="11"/>
  <c r="T2120" i="11"/>
  <c r="T2104" i="11"/>
  <c r="T2071" i="11"/>
  <c r="T2053" i="11"/>
  <c r="T2020" i="11"/>
  <c r="T2012" i="11"/>
  <c r="T1996" i="11"/>
  <c r="T1980" i="11"/>
  <c r="T1963" i="11"/>
  <c r="T1955" i="11"/>
  <c r="T1947" i="11"/>
  <c r="T1923" i="11"/>
  <c r="T1915" i="11"/>
  <c r="T1907" i="11"/>
  <c r="T1883" i="11"/>
  <c r="T1859" i="11"/>
  <c r="M40" i="20"/>
  <c r="T4279" i="11"/>
  <c r="T4211" i="11"/>
  <c r="T4173" i="11"/>
  <c r="T4134" i="11"/>
  <c r="T4098" i="11"/>
  <c r="T4059" i="11"/>
  <c r="T3718" i="11"/>
  <c r="T3682" i="11"/>
  <c r="T3356" i="11"/>
  <c r="T3227" i="11"/>
  <c r="T3193" i="11"/>
  <c r="T3161" i="11"/>
  <c r="T3040" i="11"/>
  <c r="T3014" i="11"/>
  <c r="T2969" i="11"/>
  <c r="T2923" i="11"/>
  <c r="T2875" i="11"/>
  <c r="T2863" i="11"/>
  <c r="T2852" i="11"/>
  <c r="T2819" i="11"/>
  <c r="T2811" i="11"/>
  <c r="T2779" i="11"/>
  <c r="T2771" i="11"/>
  <c r="T2763" i="11"/>
  <c r="T2739" i="11"/>
  <c r="T2714" i="11"/>
  <c r="T2698" i="11"/>
  <c r="T2690" i="11"/>
  <c r="T2682" i="11"/>
  <c r="T2642" i="11"/>
  <c r="T2625" i="11"/>
  <c r="T2607" i="11"/>
  <c r="T2591" i="11"/>
  <c r="T2526" i="11"/>
  <c r="T2437" i="11"/>
  <c r="T2429" i="11"/>
  <c r="T2405" i="11"/>
  <c r="T2389" i="11"/>
  <c r="T2381" i="11"/>
  <c r="T2365" i="11"/>
  <c r="T2357" i="11"/>
  <c r="T2341" i="11"/>
  <c r="T2317" i="11"/>
  <c r="T2301" i="11"/>
  <c r="T2293" i="11"/>
  <c r="T2285" i="11"/>
  <c r="T2245" i="11"/>
  <c r="T2236" i="11"/>
  <c r="T2219" i="11"/>
  <c r="T2211" i="11"/>
  <c r="T2202" i="11"/>
  <c r="T2169" i="11"/>
  <c r="T2143" i="11"/>
  <c r="T2119" i="11"/>
  <c r="T2103" i="11"/>
  <c r="T2070" i="11"/>
  <c r="T2052" i="11"/>
  <c r="T2036" i="11"/>
  <c r="T2019" i="11"/>
  <c r="T2011" i="11"/>
  <c r="T1995" i="11"/>
  <c r="T1979" i="11"/>
  <c r="T1954" i="11"/>
  <c r="T1946" i="11"/>
  <c r="T1938" i="11"/>
  <c r="T1922" i="11"/>
  <c r="T1914" i="11"/>
  <c r="T1906" i="11"/>
  <c r="T1882" i="11"/>
  <c r="T1858" i="11"/>
  <c r="T1802" i="11"/>
  <c r="T1794" i="11"/>
  <c r="T1770" i="11"/>
  <c r="T1762" i="11"/>
  <c r="M8" i="20"/>
  <c r="T4241" i="11"/>
  <c r="T4126" i="11"/>
  <c r="T3977" i="11"/>
  <c r="T3897" i="11"/>
  <c r="T3717" i="11"/>
  <c r="T3680" i="11"/>
  <c r="T3571" i="11"/>
  <c r="T3252" i="11"/>
  <c r="T3013" i="11"/>
  <c r="T2966" i="11"/>
  <c r="T2851" i="11"/>
  <c r="T2818" i="11"/>
  <c r="T2810" i="11"/>
  <c r="T2778" i="11"/>
  <c r="T2770" i="11"/>
  <c r="T2754" i="11"/>
  <c r="T2738" i="11"/>
  <c r="T2697" i="11"/>
  <c r="T2689" i="11"/>
  <c r="T2681" i="11"/>
  <c r="T2641" i="11"/>
  <c r="T2633" i="11"/>
  <c r="T2624" i="11"/>
  <c r="T2606" i="11"/>
  <c r="T2590" i="11"/>
  <c r="T2525" i="11"/>
  <c r="T2501" i="11"/>
  <c r="T2436" i="11"/>
  <c r="T2404" i="11"/>
  <c r="T2388" i="11"/>
  <c r="T2380" i="11"/>
  <c r="T2364" i="11"/>
  <c r="T2356" i="11"/>
  <c r="T2340" i="11"/>
  <c r="T2316" i="11"/>
  <c r="T2300" i="11"/>
  <c r="T2292" i="11"/>
  <c r="T2284" i="11"/>
  <c r="T2235" i="11"/>
  <c r="T2218" i="11"/>
  <c r="T2201" i="11"/>
  <c r="T2176" i="11"/>
  <c r="T2168" i="11"/>
  <c r="T2158" i="11"/>
  <c r="T2126" i="11"/>
  <c r="T2118" i="11"/>
  <c r="T2102" i="11"/>
  <c r="T2069" i="11"/>
  <c r="T2059" i="11"/>
  <c r="T2051" i="11"/>
  <c r="T2026" i="11"/>
  <c r="T2018" i="11"/>
  <c r="T2010" i="11"/>
  <c r="T1994" i="11"/>
  <c r="T1978" i="11"/>
  <c r="T1953" i="11"/>
  <c r="T1945" i="11"/>
  <c r="T1937" i="11"/>
  <c r="T1929" i="11"/>
  <c r="T1921" i="11"/>
  <c r="T1913" i="11"/>
  <c r="T1905" i="11"/>
  <c r="T4240" i="11"/>
  <c r="T3976" i="11"/>
  <c r="T3896" i="11"/>
  <c r="T3857" i="11"/>
  <c r="T3784" i="11"/>
  <c r="T3636" i="11"/>
  <c r="T3251" i="11"/>
  <c r="T3122" i="11"/>
  <c r="T3089" i="11"/>
  <c r="T3057" i="11"/>
  <c r="T3031" i="11"/>
  <c r="T3010" i="11"/>
  <c r="T2986" i="11"/>
  <c r="T2841" i="11"/>
  <c r="T2817" i="11"/>
  <c r="T2809" i="11"/>
  <c r="T2777" i="11"/>
  <c r="T2769" i="11"/>
  <c r="T2753" i="11"/>
  <c r="T2737" i="11"/>
  <c r="T2696" i="11"/>
  <c r="T2688" i="11"/>
  <c r="T2680" i="11"/>
  <c r="T2632" i="11"/>
  <c r="T2623" i="11"/>
  <c r="T2605" i="11"/>
  <c r="T2581" i="11"/>
  <c r="T2524" i="11"/>
  <c r="T2500" i="11"/>
  <c r="T2467" i="11"/>
  <c r="T2459" i="11"/>
  <c r="T2435" i="11"/>
  <c r="T2411" i="11"/>
  <c r="T2403" i="11"/>
  <c r="T2387" i="11"/>
  <c r="T2379" i="11"/>
  <c r="T2363" i="11"/>
  <c r="T2339" i="11"/>
  <c r="T2315" i="11"/>
  <c r="T2299" i="11"/>
  <c r="T2291" i="11"/>
  <c r="T4192" i="11"/>
  <c r="T4155" i="11"/>
  <c r="T4003" i="11"/>
  <c r="T3848" i="11"/>
  <c r="T3812" i="11"/>
  <c r="T3775" i="11"/>
  <c r="T3663" i="11"/>
  <c r="T3627" i="11"/>
  <c r="T3480" i="11"/>
  <c r="T3375" i="11"/>
  <c r="T3145" i="11"/>
  <c r="T3049" i="11"/>
  <c r="T3027" i="11"/>
  <c r="T2934" i="11"/>
  <c r="T2915" i="11"/>
  <c r="T2870" i="11"/>
  <c r="T2839" i="11"/>
  <c r="T2807" i="11"/>
  <c r="T2775" i="11"/>
  <c r="T2767" i="11"/>
  <c r="T2751" i="11"/>
  <c r="T2743" i="11"/>
  <c r="T2735" i="11"/>
  <c r="T2718" i="11"/>
  <c r="T2694" i="11"/>
  <c r="T2686" i="11"/>
  <c r="T2670" i="11"/>
  <c r="T2654" i="11"/>
  <c r="T2630" i="11"/>
  <c r="T2621" i="11"/>
  <c r="T2611" i="11"/>
  <c r="T2579" i="11"/>
  <c r="T2465" i="11"/>
  <c r="T2457" i="11"/>
  <c r="T2433" i="11"/>
  <c r="T2409" i="11"/>
  <c r="T2385" i="11"/>
  <c r="T2377" i="11"/>
  <c r="T2361" i="11"/>
  <c r="T2345" i="11"/>
  <c r="T2321" i="11"/>
  <c r="T2297" i="11"/>
  <c r="T2281" i="11"/>
  <c r="T2265" i="11"/>
  <c r="T2189" i="11"/>
  <c r="T2155" i="11"/>
  <c r="T2099" i="11"/>
  <c r="T2083" i="11"/>
  <c r="T2074" i="11"/>
  <c r="T2056" i="11"/>
  <c r="T2048" i="11"/>
  <c r="T2023" i="11"/>
  <c r="T2015" i="11"/>
  <c r="T1999" i="11"/>
  <c r="T1991" i="11"/>
  <c r="T1966" i="11"/>
  <c r="T1926" i="11"/>
  <c r="T1918" i="11"/>
  <c r="T1878" i="11"/>
  <c r="T1814" i="11"/>
  <c r="T1806" i="11"/>
  <c r="T1766" i="11"/>
  <c r="T4117" i="11"/>
  <c r="T2808" i="11"/>
  <c r="T2744" i="11"/>
  <c r="T2679" i="11"/>
  <c r="T2622" i="11"/>
  <c r="T2434" i="11"/>
  <c r="T2378" i="11"/>
  <c r="T2200" i="11"/>
  <c r="T2167" i="11"/>
  <c r="T2133" i="11"/>
  <c r="T2016" i="11"/>
  <c r="T1951" i="11"/>
  <c r="T1919" i="11"/>
  <c r="T1803" i="11"/>
  <c r="T1771" i="11"/>
  <c r="T1742" i="11"/>
  <c r="T1734" i="11"/>
  <c r="T1709" i="11"/>
  <c r="T1700" i="11"/>
  <c r="T1684" i="11"/>
  <c r="T1667" i="11"/>
  <c r="T1659" i="11"/>
  <c r="T1635" i="11"/>
  <c r="T1627" i="11"/>
  <c r="T1611" i="11"/>
  <c r="T1585" i="11"/>
  <c r="T1577" i="11"/>
  <c r="T1569" i="11"/>
  <c r="T1543" i="11"/>
  <c r="T1518" i="11"/>
  <c r="T1501" i="11"/>
  <c r="T1493" i="11"/>
  <c r="T1485" i="11"/>
  <c r="T1468" i="11"/>
  <c r="T1428" i="11"/>
  <c r="T1388" i="11"/>
  <c r="T1370" i="11"/>
  <c r="T1362" i="11"/>
  <c r="T1354" i="11"/>
  <c r="T1256" i="11"/>
  <c r="T1248" i="11"/>
  <c r="T1240" i="11"/>
  <c r="T1224" i="11"/>
  <c r="T1216" i="11"/>
  <c r="T1200" i="11"/>
  <c r="T4081" i="11"/>
  <c r="T3783" i="11"/>
  <c r="T3030" i="11"/>
  <c r="T2736" i="11"/>
  <c r="T2266" i="11"/>
  <c r="T2199" i="11"/>
  <c r="T2132" i="11"/>
  <c r="T2101" i="11"/>
  <c r="T2075" i="11"/>
  <c r="T2009" i="11"/>
  <c r="T1977" i="11"/>
  <c r="T1944" i="11"/>
  <c r="T1912" i="11"/>
  <c r="T1801" i="11"/>
  <c r="T1741" i="11"/>
  <c r="T1733" i="11"/>
  <c r="T1724" i="11"/>
  <c r="T1708" i="11"/>
  <c r="T1699" i="11"/>
  <c r="T1683" i="11"/>
  <c r="T1666" i="11"/>
  <c r="T1634" i="11"/>
  <c r="T1626" i="11"/>
  <c r="T1610" i="11"/>
  <c r="T1584" i="11"/>
  <c r="T1576" i="11"/>
  <c r="T1568" i="11"/>
  <c r="T1492" i="11"/>
  <c r="T1467" i="11"/>
  <c r="T1435" i="11"/>
  <c r="T1427" i="11"/>
  <c r="T1387" i="11"/>
  <c r="T1361" i="11"/>
  <c r="T1353" i="11"/>
  <c r="T1247" i="11"/>
  <c r="T1239" i="11"/>
  <c r="T1223" i="11"/>
  <c r="T1199" i="11"/>
  <c r="T1147" i="11"/>
  <c r="T1131" i="11"/>
  <c r="T1122" i="11"/>
  <c r="T1089" i="11"/>
  <c r="T1081" i="11"/>
  <c r="T1057" i="11"/>
  <c r="T1032" i="11"/>
  <c r="T1024" i="11"/>
  <c r="T1007" i="11"/>
  <c r="T991" i="11"/>
  <c r="T974" i="11"/>
  <c r="T2362" i="11"/>
  <c r="T2298" i="11"/>
  <c r="T2157" i="11"/>
  <c r="T2125" i="11"/>
  <c r="T2100" i="11"/>
  <c r="T1976" i="11"/>
  <c r="T1943" i="11"/>
  <c r="T1911" i="11"/>
  <c r="T1740" i="11"/>
  <c r="T1723" i="11"/>
  <c r="T1715" i="11"/>
  <c r="T1707" i="11"/>
  <c r="T1698" i="11"/>
  <c r="T1682" i="11"/>
  <c r="T1665" i="11"/>
  <c r="T1633" i="11"/>
  <c r="T1625" i="11"/>
  <c r="T1609" i="11"/>
  <c r="T1575" i="11"/>
  <c r="T1567" i="11"/>
  <c r="T1507" i="11"/>
  <c r="T1491" i="11"/>
  <c r="T1466" i="11"/>
  <c r="T1434" i="11"/>
  <c r="T1426" i="11"/>
  <c r="T1386" i="11"/>
  <c r="T1360" i="11"/>
  <c r="T1246" i="11"/>
  <c r="T1238" i="11"/>
  <c r="T1230" i="11"/>
  <c r="T1182" i="11"/>
  <c r="T1163" i="11"/>
  <c r="T1146" i="11"/>
  <c r="T1138" i="11"/>
  <c r="T1130" i="11"/>
  <c r="T1121" i="11"/>
  <c r="T1113" i="11"/>
  <c r="T1088" i="11"/>
  <c r="T1080" i="11"/>
  <c r="T1031" i="11"/>
  <c r="T1023" i="11"/>
  <c r="T1014" i="11"/>
  <c r="T1006" i="11"/>
  <c r="T990" i="11"/>
  <c r="T965" i="11"/>
  <c r="T892" i="11"/>
  <c r="T883" i="11"/>
  <c r="T875" i="11"/>
  <c r="T859" i="11"/>
  <c r="T843" i="11"/>
  <c r="T807" i="11"/>
  <c r="T799" i="11"/>
  <c r="T782" i="11"/>
  <c r="T773" i="11"/>
  <c r="T748" i="11"/>
  <c r="T740" i="11"/>
  <c r="T716" i="11"/>
  <c r="T690" i="11"/>
  <c r="T682" i="11"/>
  <c r="T656" i="11"/>
  <c r="T4004" i="11"/>
  <c r="T2290" i="11"/>
  <c r="T2190" i="11"/>
  <c r="T2156" i="11"/>
  <c r="T2124" i="11"/>
  <c r="T2034" i="11"/>
  <c r="T1936" i="11"/>
  <c r="T1881" i="11"/>
  <c r="T1820" i="11"/>
  <c r="T1809" i="11"/>
  <c r="T1777" i="11"/>
  <c r="T1739" i="11"/>
  <c r="T1722" i="11"/>
  <c r="T1714" i="11"/>
  <c r="T1681" i="11"/>
  <c r="T1672" i="11"/>
  <c r="T1664" i="11"/>
  <c r="T1632" i="11"/>
  <c r="T1591" i="11"/>
  <c r="T1566" i="11"/>
  <c r="T1523" i="11"/>
  <c r="T1506" i="11"/>
  <c r="T1490" i="11"/>
  <c r="T1465" i="11"/>
  <c r="T1433" i="11"/>
  <c r="T1425" i="11"/>
  <c r="T1409" i="11"/>
  <c r="T1385" i="11"/>
  <c r="T1359" i="11"/>
  <c r="T1261" i="11"/>
  <c r="T1245" i="11"/>
  <c r="T1229" i="11"/>
  <c r="T1205" i="11"/>
  <c r="T1181" i="11"/>
  <c r="T1162" i="11"/>
  <c r="T1145" i="11"/>
  <c r="T1137" i="11"/>
  <c r="T1129" i="11"/>
  <c r="T1120" i="11"/>
  <c r="T1112" i="11"/>
  <c r="T1103" i="11"/>
  <c r="T1087" i="11"/>
  <c r="T1030" i="11"/>
  <c r="T1022" i="11"/>
  <c r="T1013" i="11"/>
  <c r="T1005" i="11"/>
  <c r="T989" i="11"/>
  <c r="T964" i="11"/>
  <c r="T3146" i="11"/>
  <c r="T2840" i="11"/>
  <c r="T2776" i="11"/>
  <c r="T2466" i="11"/>
  <c r="T2410" i="11"/>
  <c r="T2283" i="11"/>
  <c r="T2058" i="11"/>
  <c r="T2033" i="11"/>
  <c r="T1967" i="11"/>
  <c r="T1935" i="11"/>
  <c r="T1903" i="11"/>
  <c r="T1880" i="11"/>
  <c r="T1857" i="11"/>
  <c r="T1808" i="11"/>
  <c r="T1776" i="11"/>
  <c r="T1765" i="11"/>
  <c r="T1738" i="11"/>
  <c r="T1721" i="11"/>
  <c r="T1713" i="11"/>
  <c r="T1680" i="11"/>
  <c r="T1671" i="11"/>
  <c r="T1663" i="11"/>
  <c r="T1639" i="11"/>
  <c r="T1631" i="11"/>
  <c r="T1590" i="11"/>
  <c r="T1565" i="11"/>
  <c r="T1530" i="11"/>
  <c r="T1522" i="11"/>
  <c r="T1505" i="11"/>
  <c r="T1489" i="11"/>
  <c r="T1464" i="11"/>
  <c r="T1432" i="11"/>
  <c r="T1424" i="11"/>
  <c r="T1408" i="11"/>
  <c r="T1392" i="11"/>
  <c r="T1358" i="11"/>
  <c r="T1260" i="11"/>
  <c r="T1244" i="11"/>
  <c r="T1228" i="11"/>
  <c r="T1220" i="11"/>
  <c r="T1204" i="11"/>
  <c r="T1180" i="11"/>
  <c r="T1171" i="11"/>
  <c r="T1144" i="11"/>
  <c r="T1136" i="11"/>
  <c r="T1119" i="11"/>
  <c r="T1111" i="11"/>
  <c r="T1102" i="11"/>
  <c r="T1086" i="11"/>
  <c r="T1070" i="11"/>
  <c r="T1021" i="11"/>
  <c r="T1012" i="11"/>
  <c r="T1004" i="11"/>
  <c r="T988" i="11"/>
  <c r="T979" i="11"/>
  <c r="T963" i="11"/>
  <c r="T947" i="11"/>
  <c r="T898" i="11"/>
  <c r="T890" i="11"/>
  <c r="T881" i="11"/>
  <c r="T873" i="11"/>
  <c r="T857" i="11"/>
  <c r="T841" i="11"/>
  <c r="T824" i="11"/>
  <c r="T805" i="11"/>
  <c r="T771" i="11"/>
  <c r="T763" i="11"/>
  <c r="T746" i="11"/>
  <c r="T722" i="11"/>
  <c r="T714" i="11"/>
  <c r="T688" i="11"/>
  <c r="T3926" i="11"/>
  <c r="T3635" i="11"/>
  <c r="T3376" i="11"/>
  <c r="T2935" i="11"/>
  <c r="T2768" i="11"/>
  <c r="T2523" i="11"/>
  <c r="T2458" i="11"/>
  <c r="T2402" i="11"/>
  <c r="T2282" i="11"/>
  <c r="T2057" i="11"/>
  <c r="T2025" i="11"/>
  <c r="T1993" i="11"/>
  <c r="T1960" i="11"/>
  <c r="T1879" i="11"/>
  <c r="T1856" i="11"/>
  <c r="T1817" i="11"/>
  <c r="T1807" i="11"/>
  <c r="T1796" i="11"/>
  <c r="T1764" i="11"/>
  <c r="T1737" i="11"/>
  <c r="T1712" i="11"/>
  <c r="T1687" i="11"/>
  <c r="T1679" i="11"/>
  <c r="T1670" i="11"/>
  <c r="T1662" i="11"/>
  <c r="T1654" i="11"/>
  <c r="T1638" i="11"/>
  <c r="T1630" i="11"/>
  <c r="T1622" i="11"/>
  <c r="T1529" i="11"/>
  <c r="T1521" i="11"/>
  <c r="T1504" i="11"/>
  <c r="T1488" i="11"/>
  <c r="T1463" i="11"/>
  <c r="T1431" i="11"/>
  <c r="T1423" i="11"/>
  <c r="T1407" i="11"/>
  <c r="T1391" i="11"/>
  <c r="T1365" i="11"/>
  <c r="T1357" i="11"/>
  <c r="T1341" i="11"/>
  <c r="T1259" i="11"/>
  <c r="T1243" i="11"/>
  <c r="T1227" i="11"/>
  <c r="T1219" i="11"/>
  <c r="T1203" i="11"/>
  <c r="T1170" i="11"/>
  <c r="T1159" i="11"/>
  <c r="T1143" i="11"/>
  <c r="T1135" i="11"/>
  <c r="T1118" i="11"/>
  <c r="T1110" i="11"/>
  <c r="T1101" i="11"/>
  <c r="T1093" i="11"/>
  <c r="T1085" i="11"/>
  <c r="T1069" i="11"/>
  <c r="T1020" i="11"/>
  <c r="T1011" i="11"/>
  <c r="T1003" i="11"/>
  <c r="T987" i="11"/>
  <c r="T978" i="11"/>
  <c r="T962" i="11"/>
  <c r="T946" i="11"/>
  <c r="T897" i="11"/>
  <c r="T889" i="11"/>
  <c r="T880" i="11"/>
  <c r="T840" i="11"/>
  <c r="T823" i="11"/>
  <c r="T804" i="11"/>
  <c r="T770" i="11"/>
  <c r="T745" i="11"/>
  <c r="T721" i="11"/>
  <c r="T713" i="11"/>
  <c r="T705" i="11"/>
  <c r="T695" i="11"/>
  <c r="T687" i="11"/>
  <c r="T679" i="11"/>
  <c r="T661" i="11"/>
  <c r="T637" i="11"/>
  <c r="T4156" i="11"/>
  <c r="T3856" i="11"/>
  <c r="T3088" i="11"/>
  <c r="T2816" i="11"/>
  <c r="T2752" i="11"/>
  <c r="T2687" i="11"/>
  <c r="T2631" i="11"/>
  <c r="T2386" i="11"/>
  <c r="T2322" i="11"/>
  <c r="T2049" i="11"/>
  <c r="T2017" i="11"/>
  <c r="T1952" i="11"/>
  <c r="T1920" i="11"/>
  <c r="T1815" i="11"/>
  <c r="T1804" i="11"/>
  <c r="T1772" i="11"/>
  <c r="T1761" i="11"/>
  <c r="T1743" i="11"/>
  <c r="T1735" i="11"/>
  <c r="T1710" i="11"/>
  <c r="T1701" i="11"/>
  <c r="T1685" i="11"/>
  <c r="T1668" i="11"/>
  <c r="T1660" i="11"/>
  <c r="T1636" i="11"/>
  <c r="T1628" i="11"/>
  <c r="T1620" i="11"/>
  <c r="T1612" i="11"/>
  <c r="T1578" i="11"/>
  <c r="T1570" i="11"/>
  <c r="T1519" i="11"/>
  <c r="T1502" i="11"/>
  <c r="T1486" i="11"/>
  <c r="T1469" i="11"/>
  <c r="T1461" i="11"/>
  <c r="T1445" i="11"/>
  <c r="T1429" i="11"/>
  <c r="T1421" i="11"/>
  <c r="T1389" i="11"/>
  <c r="T1363" i="11"/>
  <c r="T1355" i="11"/>
  <c r="T1257" i="11"/>
  <c r="T1241" i="11"/>
  <c r="T1225" i="11"/>
  <c r="T1217" i="11"/>
  <c r="T1201" i="11"/>
  <c r="T1185" i="11"/>
  <c r="T1168" i="11"/>
  <c r="T1133" i="11"/>
  <c r="T1116" i="11"/>
  <c r="T1108" i="11"/>
  <c r="T1091" i="11"/>
  <c r="T1083" i="11"/>
  <c r="T1075" i="11"/>
  <c r="T1059" i="11"/>
  <c r="T1034" i="11"/>
  <c r="T1009" i="11"/>
  <c r="T993" i="11"/>
  <c r="T976" i="11"/>
  <c r="T960" i="11"/>
  <c r="T944" i="11"/>
  <c r="T895" i="11"/>
  <c r="T878" i="11"/>
  <c r="T846" i="11"/>
  <c r="T1763" i="11"/>
  <c r="T1637" i="11"/>
  <c r="T1503" i="11"/>
  <c r="T1446" i="11"/>
  <c r="T1123" i="11"/>
  <c r="T1090" i="11"/>
  <c r="T1058" i="11"/>
  <c r="T1025" i="11"/>
  <c r="T992" i="11"/>
  <c r="T959" i="11"/>
  <c r="T901" i="11"/>
  <c r="T817" i="11"/>
  <c r="T801" i="11"/>
  <c r="T786" i="11"/>
  <c r="T747" i="11"/>
  <c r="T720" i="11"/>
  <c r="T709" i="11"/>
  <c r="T681" i="11"/>
  <c r="T658" i="11"/>
  <c r="T636" i="11"/>
  <c r="T627" i="11"/>
  <c r="T619" i="11"/>
  <c r="T603" i="11"/>
  <c r="T593" i="11"/>
  <c r="T575" i="11"/>
  <c r="T565" i="11"/>
  <c r="T533" i="11"/>
  <c r="T499" i="11"/>
  <c r="T464" i="11"/>
  <c r="T456" i="11"/>
  <c r="T447" i="11"/>
  <c r="T401" i="11"/>
  <c r="T369" i="11"/>
  <c r="T313" i="11"/>
  <c r="T305" i="11"/>
  <c r="T264" i="11"/>
  <c r="T256" i="11"/>
  <c r="T248" i="11"/>
  <c r="T195" i="11"/>
  <c r="T186" i="11"/>
  <c r="T170" i="11"/>
  <c r="T162" i="11"/>
  <c r="T146" i="11"/>
  <c r="T134" i="11"/>
  <c r="T126" i="11"/>
  <c r="T118" i="11"/>
  <c r="T110" i="11"/>
  <c r="T45" i="11"/>
  <c r="T37" i="11"/>
  <c r="T28" i="11"/>
  <c r="T20" i="11"/>
  <c r="T12" i="11"/>
  <c r="T2050" i="11"/>
  <c r="T1629" i="11"/>
  <c r="T1563" i="11"/>
  <c r="T1242" i="11"/>
  <c r="T1186" i="11"/>
  <c r="T1117" i="11"/>
  <c r="T1084" i="11"/>
  <c r="T1019" i="11"/>
  <c r="T899" i="11"/>
  <c r="T882" i="11"/>
  <c r="T834" i="11"/>
  <c r="T800" i="11"/>
  <c r="T785" i="11"/>
  <c r="T772" i="11"/>
  <c r="T744" i="11"/>
  <c r="T719" i="11"/>
  <c r="T680" i="11"/>
  <c r="T657" i="11"/>
  <c r="T626" i="11"/>
  <c r="T618" i="11"/>
  <c r="T610" i="11"/>
  <c r="T574" i="11"/>
  <c r="T564" i="11"/>
  <c r="T532" i="11"/>
  <c r="T498" i="11"/>
  <c r="T481" i="11"/>
  <c r="T463" i="11"/>
  <c r="T455" i="11"/>
  <c r="T446" i="11"/>
  <c r="T434" i="11"/>
  <c r="T400" i="11"/>
  <c r="T376" i="11"/>
  <c r="T312" i="11"/>
  <c r="T304" i="11"/>
  <c r="T272" i="11"/>
  <c r="T263" i="11"/>
  <c r="T255" i="11"/>
  <c r="T247" i="11"/>
  <c r="T194" i="11"/>
  <c r="T185" i="11"/>
  <c r="T169" i="11"/>
  <c r="T161" i="11"/>
  <c r="T153" i="11"/>
  <c r="T145" i="11"/>
  <c r="T133" i="11"/>
  <c r="T125" i="11"/>
  <c r="T109" i="11"/>
  <c r="T44" i="11"/>
  <c r="T36" i="11"/>
  <c r="T27" i="11"/>
  <c r="T11" i="11"/>
  <c r="T3121" i="11"/>
  <c r="T2580" i="11"/>
  <c r="T1744" i="11"/>
  <c r="T1686" i="11"/>
  <c r="T1621" i="11"/>
  <c r="T1495" i="11"/>
  <c r="T1430" i="11"/>
  <c r="T1364" i="11"/>
  <c r="T1184" i="11"/>
  <c r="T1148" i="11"/>
  <c r="T1082" i="11"/>
  <c r="T896" i="11"/>
  <c r="T879" i="11"/>
  <c r="T847" i="11"/>
  <c r="T798" i="11"/>
  <c r="T784" i="11"/>
  <c r="T769" i="11"/>
  <c r="T743" i="11"/>
  <c r="T718" i="11"/>
  <c r="T704" i="11"/>
  <c r="T691" i="11"/>
  <c r="T678" i="11"/>
  <c r="T625" i="11"/>
  <c r="T617" i="11"/>
  <c r="T547" i="11"/>
  <c r="T531" i="11"/>
  <c r="T497" i="11"/>
  <c r="T480" i="11"/>
  <c r="T470" i="11"/>
  <c r="T462" i="11"/>
  <c r="T445" i="11"/>
  <c r="T433" i="11"/>
  <c r="T399" i="11"/>
  <c r="T375" i="11"/>
  <c r="T311" i="11"/>
  <c r="T303" i="11"/>
  <c r="T271" i="11"/>
  <c r="T262" i="11"/>
  <c r="T254" i="11"/>
  <c r="T246" i="11"/>
  <c r="T184" i="11"/>
  <c r="T168" i="11"/>
  <c r="T160" i="11"/>
  <c r="T152" i="11"/>
  <c r="T132" i="11"/>
  <c r="T124" i="11"/>
  <c r="T108" i="11"/>
  <c r="T100" i="11"/>
  <c r="T43" i="11"/>
  <c r="T35" i="11"/>
  <c r="T26" i="11"/>
  <c r="T10" i="11"/>
  <c r="T4193" i="11"/>
  <c r="T2024" i="11"/>
  <c r="T1816" i="11"/>
  <c r="T1736" i="11"/>
  <c r="T1613" i="11"/>
  <c r="T1487" i="11"/>
  <c r="T1422" i="11"/>
  <c r="T1356" i="11"/>
  <c r="T1226" i="11"/>
  <c r="T1142" i="11"/>
  <c r="T1109" i="11"/>
  <c r="T1076" i="11"/>
  <c r="T1010" i="11"/>
  <c r="T977" i="11"/>
  <c r="T945" i="11"/>
  <c r="T894" i="11"/>
  <c r="T877" i="11"/>
  <c r="T861" i="11"/>
  <c r="T845" i="11"/>
  <c r="T783" i="11"/>
  <c r="T768" i="11"/>
  <c r="T742" i="11"/>
  <c r="T717" i="11"/>
  <c r="T703" i="11"/>
  <c r="T689" i="11"/>
  <c r="T677" i="11"/>
  <c r="T643" i="11"/>
  <c r="T624" i="11"/>
  <c r="T616" i="11"/>
  <c r="T608" i="11"/>
  <c r="T546" i="11"/>
  <c r="T538" i="11"/>
  <c r="T530" i="11"/>
  <c r="T521" i="11"/>
  <c r="T512" i="11"/>
  <c r="T496" i="11"/>
  <c r="T479" i="11"/>
  <c r="T469" i="11"/>
  <c r="T441" i="11"/>
  <c r="T432" i="11"/>
  <c r="T374" i="11"/>
  <c r="T326" i="11"/>
  <c r="T318" i="11"/>
  <c r="T310" i="11"/>
  <c r="T302" i="11"/>
  <c r="T270" i="11"/>
  <c r="T261" i="11"/>
  <c r="T253" i="11"/>
  <c r="T200" i="11"/>
  <c r="T183" i="11"/>
  <c r="T151" i="11"/>
  <c r="T9" i="11"/>
  <c r="T2175" i="11"/>
  <c r="T1992" i="11"/>
  <c r="T1805" i="11"/>
  <c r="T1669" i="11"/>
  <c r="T1218" i="11"/>
  <c r="T1008" i="11"/>
  <c r="T975" i="11"/>
  <c r="T893" i="11"/>
  <c r="T876" i="11"/>
  <c r="T860" i="11"/>
  <c r="T844" i="11"/>
  <c r="T741" i="11"/>
  <c r="T715" i="11"/>
  <c r="T702" i="11"/>
  <c r="T686" i="11"/>
  <c r="T676" i="11"/>
  <c r="T652" i="11"/>
  <c r="T642" i="11"/>
  <c r="T607" i="11"/>
  <c r="T561" i="11"/>
  <c r="T545" i="11"/>
  <c r="T537" i="11"/>
  <c r="T529" i="11"/>
  <c r="T520" i="11"/>
  <c r="T495" i="11"/>
  <c r="T478" i="11"/>
  <c r="T468" i="11"/>
  <c r="T440" i="11"/>
  <c r="T431" i="11"/>
  <c r="T422" i="11"/>
  <c r="T373" i="11"/>
  <c r="T325" i="11"/>
  <c r="T317" i="11"/>
  <c r="T309" i="11"/>
  <c r="T301" i="11"/>
  <c r="T252" i="11"/>
  <c r="T199" i="11"/>
  <c r="T182" i="11"/>
  <c r="T150" i="11"/>
  <c r="T114" i="11"/>
  <c r="T3598" i="11"/>
  <c r="T1795" i="11"/>
  <c r="T1661" i="11"/>
  <c r="T1470" i="11"/>
  <c r="T1169" i="11"/>
  <c r="T1134" i="11"/>
  <c r="T1100" i="11"/>
  <c r="T1068" i="11"/>
  <c r="T1035" i="11"/>
  <c r="T1002" i="11"/>
  <c r="T891" i="11"/>
  <c r="T874" i="11"/>
  <c r="T858" i="11"/>
  <c r="T825" i="11"/>
  <c r="T806" i="11"/>
  <c r="T739" i="11"/>
  <c r="T712" i="11"/>
  <c r="T701" i="11"/>
  <c r="T685" i="11"/>
  <c r="T675" i="11"/>
  <c r="T662" i="11"/>
  <c r="T651" i="11"/>
  <c r="T606" i="11"/>
  <c r="T596" i="11"/>
  <c r="T560" i="11"/>
  <c r="T544" i="11"/>
  <c r="T528" i="11"/>
  <c r="T519" i="11"/>
  <c r="T502" i="11"/>
  <c r="T494" i="11"/>
  <c r="T467" i="11"/>
  <c r="T421" i="11"/>
  <c r="T388" i="11"/>
  <c r="T372" i="11"/>
  <c r="T324" i="11"/>
  <c r="T316" i="11"/>
  <c r="T308" i="11"/>
  <c r="T300" i="11"/>
  <c r="T207" i="11"/>
  <c r="T198" i="11"/>
  <c r="T181" i="11"/>
  <c r="T149" i="11"/>
  <c r="T113" i="11"/>
  <c r="T31" i="11"/>
  <c r="T23" i="11"/>
  <c r="T2084" i="11"/>
  <c r="T1390" i="11"/>
  <c r="T1258" i="11"/>
  <c r="T1158" i="11"/>
  <c r="T1092" i="11"/>
  <c r="T961" i="11"/>
  <c r="T818" i="11"/>
  <c r="T802" i="11"/>
  <c r="T761" i="11"/>
  <c r="T749" i="11"/>
  <c r="T723" i="11"/>
  <c r="T710" i="11"/>
  <c r="T683" i="11"/>
  <c r="T659" i="11"/>
  <c r="T638" i="11"/>
  <c r="T628" i="11"/>
  <c r="T604" i="11"/>
  <c r="T594" i="11"/>
  <c r="T576" i="11"/>
  <c r="T566" i="11"/>
  <c r="T526" i="11"/>
  <c r="T500" i="11"/>
  <c r="T465" i="11"/>
  <c r="T457" i="11"/>
  <c r="T448" i="11"/>
  <c r="T402" i="11"/>
  <c r="T370" i="11"/>
  <c r="T322" i="11"/>
  <c r="T306" i="11"/>
  <c r="T265" i="11"/>
  <c r="T205" i="11"/>
  <c r="T196" i="11"/>
  <c r="T187" i="11"/>
  <c r="T171" i="11"/>
  <c r="T163" i="11"/>
  <c r="T147" i="11"/>
  <c r="T127" i="11"/>
  <c r="T119" i="11"/>
  <c r="T111" i="11"/>
  <c r="T38" i="11"/>
  <c r="T29" i="11"/>
  <c r="T21" i="11"/>
  <c r="T13" i="11"/>
  <c r="T2" i="11"/>
  <c r="T1462" i="11"/>
  <c r="T684" i="11"/>
  <c r="T605" i="11"/>
  <c r="T466" i="11"/>
  <c r="T197" i="11"/>
  <c r="T1033" i="11"/>
  <c r="T595" i="11"/>
  <c r="T527" i="11"/>
  <c r="T387" i="11"/>
  <c r="T323" i="11"/>
  <c r="T188" i="11"/>
  <c r="T22" i="11"/>
  <c r="T1711" i="11"/>
  <c r="T764" i="11"/>
  <c r="T660" i="11"/>
  <c r="T518" i="11"/>
  <c r="T449" i="11"/>
  <c r="T315" i="11"/>
  <c r="T250" i="11"/>
  <c r="T120" i="11"/>
  <c r="T1653" i="11"/>
  <c r="T1202" i="11"/>
  <c r="T639" i="11"/>
  <c r="T567" i="11"/>
  <c r="T501" i="11"/>
  <c r="T14" i="11"/>
  <c r="T559" i="11"/>
  <c r="T493" i="11"/>
  <c r="T39" i="11"/>
  <c r="T1520" i="11"/>
  <c r="T1132" i="11"/>
  <c r="T822" i="11"/>
  <c r="T711" i="11"/>
  <c r="T148" i="11"/>
  <c r="T2695" i="11"/>
  <c r="T803" i="11"/>
  <c r="T206" i="11"/>
  <c r="T138" i="11"/>
  <c r="T30" i="11"/>
  <c r="T307" i="11"/>
  <c r="V26" i="5"/>
  <c r="Q3" i="6"/>
  <c r="Z5" i="6"/>
  <c r="AA6" i="6"/>
  <c r="AC8" i="6"/>
  <c r="AD9" i="6"/>
  <c r="Q11" i="6"/>
  <c r="Z13" i="6"/>
  <c r="AA14" i="6"/>
  <c r="AC16" i="6"/>
  <c r="AD17" i="6"/>
  <c r="Q19" i="6"/>
  <c r="Z21" i="6"/>
  <c r="AA22" i="6"/>
  <c r="AC24" i="6"/>
  <c r="AD25" i="6"/>
  <c r="Q27" i="6"/>
  <c r="Z29" i="6"/>
  <c r="AA30" i="6"/>
  <c r="AC32" i="6"/>
  <c r="AD33" i="6"/>
  <c r="Q35" i="6"/>
  <c r="Z37" i="6"/>
  <c r="AA38" i="6"/>
  <c r="AB39" i="6"/>
  <c r="AA42" i="6"/>
  <c r="AD43" i="6"/>
  <c r="Q44" i="6"/>
  <c r="AA45" i="6"/>
  <c r="AC46" i="6"/>
  <c r="AA46" i="6"/>
  <c r="AB49" i="6"/>
  <c r="AD49" i="6"/>
  <c r="AB51" i="6"/>
  <c r="Q52" i="6"/>
  <c r="AD54" i="6"/>
  <c r="AA55" i="6"/>
  <c r="Q56" i="6"/>
  <c r="AE57" i="6"/>
  <c r="AD59" i="6"/>
  <c r="Z59" i="6"/>
  <c r="AC61" i="6"/>
  <c r="Z63" i="6"/>
  <c r="AD63" i="6"/>
  <c r="AB63" i="6"/>
  <c r="AE67" i="6"/>
  <c r="AB69" i="6"/>
  <c r="Z69" i="6"/>
  <c r="Q70" i="6"/>
  <c r="AA72" i="6"/>
  <c r="Q73" i="6"/>
  <c r="AC77" i="6"/>
  <c r="AA77" i="6"/>
  <c r="AB80" i="6"/>
  <c r="AD80" i="6"/>
  <c r="AB82" i="6"/>
  <c r="Q83" i="6"/>
  <c r="AD85" i="6"/>
  <c r="AA86" i="6"/>
  <c r="AE88" i="6"/>
  <c r="AD90" i="6"/>
  <c r="Z90" i="6"/>
  <c r="AC92" i="6"/>
  <c r="Z94" i="6"/>
  <c r="AD94" i="6"/>
  <c r="AB94" i="6"/>
  <c r="AE100" i="6"/>
  <c r="AE101" i="6"/>
  <c r="Q100" i="6"/>
  <c r="Q92" i="6"/>
  <c r="Q84" i="6"/>
  <c r="Q76" i="6"/>
  <c r="Q69" i="6"/>
  <c r="Q61" i="6"/>
  <c r="Q53" i="6"/>
  <c r="Q96" i="6"/>
  <c r="Q88" i="6"/>
  <c r="Q80" i="6"/>
  <c r="Q72" i="6"/>
  <c r="Q65" i="6"/>
  <c r="Q57" i="6"/>
  <c r="Q49" i="6"/>
  <c r="Q41" i="6"/>
  <c r="Q97" i="6"/>
  <c r="Q98" i="6"/>
  <c r="Q90" i="6"/>
  <c r="Q82" i="6"/>
  <c r="Q74" i="6"/>
  <c r="Q67" i="6"/>
  <c r="Q59" i="6"/>
  <c r="Q51" i="6"/>
  <c r="W26" i="5"/>
  <c r="P1" i="6"/>
  <c r="AB6" i="6"/>
  <c r="Q10" i="6"/>
  <c r="AB14" i="6"/>
  <c r="Q18" i="6"/>
  <c r="AB22" i="6"/>
  <c r="Q26" i="6"/>
  <c r="AB30" i="6"/>
  <c r="Q34" i="6"/>
  <c r="AB38" i="6"/>
  <c r="AB42" i="6"/>
  <c r="AC45" i="6"/>
  <c r="Q46" i="6"/>
  <c r="Q63" i="6"/>
  <c r="Q66" i="6"/>
  <c r="Q77" i="6"/>
  <c r="Q94" i="6"/>
  <c r="AD98" i="6"/>
  <c r="Z98" i="6"/>
  <c r="T371" i="11"/>
  <c r="Q29" i="15"/>
  <c r="O24" i="5" s="1"/>
  <c r="J24" i="5" s="1"/>
  <c r="Q26" i="15"/>
  <c r="Q23" i="15"/>
  <c r="Q15" i="15"/>
  <c r="Q7" i="15"/>
  <c r="C14" i="19"/>
  <c r="Q20" i="15"/>
  <c r="Q12" i="15"/>
  <c r="Q4" i="15"/>
  <c r="Q28" i="15"/>
  <c r="Q25" i="15"/>
  <c r="Q17" i="15"/>
  <c r="O18" i="5" s="1"/>
  <c r="Q9" i="15"/>
  <c r="O16" i="5" s="1"/>
  <c r="Q22" i="15"/>
  <c r="Q14" i="15"/>
  <c r="Q6" i="15"/>
  <c r="Q8" i="13"/>
  <c r="L9" i="5" s="1"/>
  <c r="Q30" i="15"/>
  <c r="Q19" i="15"/>
  <c r="Q11" i="15"/>
  <c r="O15" i="5" s="1"/>
  <c r="Q3" i="15"/>
  <c r="Q9" i="13"/>
  <c r="M9" i="5" s="1"/>
  <c r="Q27" i="15"/>
  <c r="O19" i="5" s="1"/>
  <c r="Q24" i="15"/>
  <c r="Q16" i="15"/>
  <c r="Q8" i="15"/>
  <c r="Q18" i="15"/>
  <c r="Q10" i="15"/>
  <c r="Q2" i="15"/>
  <c r="Q13" i="15"/>
  <c r="Q5" i="15"/>
  <c r="Q21" i="15"/>
  <c r="N9" i="5"/>
  <c r="Q9" i="6"/>
  <c r="Q17" i="6"/>
  <c r="Q25" i="6"/>
  <c r="Q33" i="6"/>
  <c r="Q40" i="6"/>
  <c r="Z44" i="6"/>
  <c r="AD45" i="6"/>
  <c r="Z47" i="6"/>
  <c r="AD47" i="6"/>
  <c r="AB47" i="6"/>
  <c r="AE51" i="6"/>
  <c r="AB53" i="6"/>
  <c r="Z53" i="6"/>
  <c r="AE55" i="6"/>
  <c r="AE61" i="6"/>
  <c r="AA70" i="6"/>
  <c r="Q71" i="6"/>
  <c r="AE72" i="6"/>
  <c r="AD74" i="6"/>
  <c r="Z74" i="6"/>
  <c r="AC76" i="6"/>
  <c r="Z78" i="6"/>
  <c r="AD78" i="6"/>
  <c r="AB78" i="6"/>
  <c r="AE82" i="6"/>
  <c r="AB84" i="6"/>
  <c r="Z84" i="6"/>
  <c r="AE86" i="6"/>
  <c r="AE92" i="6"/>
  <c r="AE50" i="6"/>
  <c r="AE58" i="6"/>
  <c r="AE66" i="6"/>
  <c r="AE73" i="6"/>
  <c r="AE81" i="6"/>
  <c r="AE89" i="6"/>
  <c r="T80" i="11"/>
  <c r="T275" i="11"/>
  <c r="T339" i="11"/>
  <c r="T403" i="11"/>
  <c r="T921" i="11"/>
  <c r="T88" i="11"/>
  <c r="T214" i="11"/>
  <c r="T283" i="11"/>
  <c r="T347" i="11"/>
  <c r="D45" i="21"/>
  <c r="P29" i="21"/>
  <c r="AA52" i="6"/>
  <c r="AA60" i="6"/>
  <c r="AA68" i="6"/>
  <c r="AA75" i="6"/>
  <c r="AA83" i="6"/>
  <c r="AA91" i="6"/>
  <c r="AA99" i="6"/>
  <c r="M3856" i="20"/>
  <c r="M3852" i="20"/>
  <c r="M3840" i="20"/>
  <c r="M3831" i="20"/>
  <c r="M3827" i="20"/>
  <c r="M3823" i="20"/>
  <c r="M3806" i="20"/>
  <c r="M3802" i="20"/>
  <c r="M3798" i="20"/>
  <c r="M3794" i="20"/>
  <c r="M3765" i="20"/>
  <c r="M3919" i="20"/>
  <c r="M3911" i="20"/>
  <c r="M3903" i="20"/>
  <c r="M3875" i="20"/>
  <c r="M3859" i="20"/>
  <c r="M3855" i="20"/>
  <c r="M3851" i="20"/>
  <c r="M3847" i="20"/>
  <c r="M3834" i="20"/>
  <c r="M3830" i="20"/>
  <c r="M3826" i="20"/>
  <c r="M3805" i="20"/>
  <c r="M3801" i="20"/>
  <c r="M3797" i="20"/>
  <c r="M3764" i="20"/>
  <c r="M3760" i="20"/>
  <c r="M4016" i="20"/>
  <c r="M3975" i="20"/>
  <c r="M3963" i="20"/>
  <c r="M3959" i="20"/>
  <c r="M3955" i="20"/>
  <c r="M3951" i="20"/>
  <c r="M3939" i="20"/>
  <c r="M3817" i="20"/>
  <c r="M3784" i="20"/>
  <c r="M3780" i="20"/>
  <c r="M3755" i="20"/>
  <c r="M3751" i="20"/>
  <c r="M3743" i="20"/>
  <c r="M3735" i="20"/>
  <c r="M3731" i="20"/>
  <c r="M3727" i="20"/>
  <c r="M3719" i="20"/>
  <c r="M3697" i="20"/>
  <c r="M3693" i="20"/>
  <c r="M3910" i="20"/>
  <c r="M3894" i="20"/>
  <c r="M3858" i="20"/>
  <c r="M3854" i="20"/>
  <c r="M3850" i="20"/>
  <c r="M3846" i="20"/>
  <c r="M3833" i="20"/>
  <c r="M3825" i="20"/>
  <c r="M3812" i="20"/>
  <c r="M3804" i="20"/>
  <c r="M3800" i="20"/>
  <c r="M3796" i="20"/>
  <c r="M3792" i="20"/>
  <c r="M3763" i="20"/>
  <c r="M3901" i="20"/>
  <c r="M3889" i="20"/>
  <c r="M3857" i="20"/>
  <c r="M3853" i="20"/>
  <c r="M3845" i="20"/>
  <c r="M3832" i="20"/>
  <c r="M3824" i="20"/>
  <c r="M3803" i="20"/>
  <c r="M3799" i="20"/>
  <c r="M3795" i="20"/>
  <c r="M3791" i="20"/>
  <c r="M3770" i="20"/>
  <c r="M3990" i="20"/>
  <c r="M3949" i="20"/>
  <c r="M3728" i="20"/>
  <c r="M3713" i="20"/>
  <c r="M3690" i="20"/>
  <c r="M3472" i="20"/>
  <c r="M3460" i="20"/>
  <c r="M3401" i="20"/>
  <c r="M3385" i="20"/>
  <c r="M4018" i="20"/>
  <c r="M3953" i="20"/>
  <c r="M3741" i="20"/>
  <c r="M3732" i="20"/>
  <c r="M3694" i="20"/>
  <c r="M3661" i="20"/>
  <c r="M3657" i="20"/>
  <c r="M3346" i="20"/>
  <c r="M3957" i="20"/>
  <c r="M3783" i="20"/>
  <c r="M3754" i="20"/>
  <c r="M3722" i="20"/>
  <c r="M3712" i="20"/>
  <c r="M3707" i="20"/>
  <c r="M3698" i="20"/>
  <c r="M4017" i="20"/>
  <c r="M3961" i="20"/>
  <c r="M3778" i="20"/>
  <c r="M3740" i="20"/>
  <c r="M3680" i="20"/>
  <c r="M3672" i="20"/>
  <c r="M3660" i="20"/>
  <c r="M3430" i="20"/>
  <c r="M3383" i="20"/>
  <c r="M3349" i="20"/>
  <c r="M4021" i="20"/>
  <c r="M3997" i="20"/>
  <c r="M3988" i="20"/>
  <c r="M3818" i="20"/>
  <c r="M3782" i="20"/>
  <c r="M3730" i="20"/>
  <c r="M3721" i="20"/>
  <c r="M3711" i="20"/>
  <c r="M3706" i="20"/>
  <c r="M3692" i="20"/>
  <c r="M3986" i="20"/>
  <c r="M3945" i="20"/>
  <c r="M3756" i="20"/>
  <c r="M3742" i="20"/>
  <c r="M3733" i="20"/>
  <c r="M3695" i="20"/>
  <c r="M3654" i="20"/>
  <c r="M3781" i="20"/>
  <c r="M3738" i="20"/>
  <c r="M3671" i="20"/>
  <c r="M3089" i="20"/>
  <c r="M3009" i="20"/>
  <c r="M2901" i="20"/>
  <c r="M2871" i="20"/>
  <c r="M2837" i="20"/>
  <c r="M2759" i="20"/>
  <c r="M2747" i="20"/>
  <c r="M2743" i="20"/>
  <c r="M2661" i="20"/>
  <c r="M2657" i="20"/>
  <c r="M2653" i="20"/>
  <c r="M2649" i="20"/>
  <c r="M2636" i="20"/>
  <c r="M2620" i="20"/>
  <c r="M2616" i="20"/>
  <c r="M2612" i="20"/>
  <c r="M2604" i="20"/>
  <c r="M3937" i="20"/>
  <c r="M3696" i="20"/>
  <c r="M3683" i="20"/>
  <c r="M3213" i="20"/>
  <c r="M3146" i="20"/>
  <c r="M3079" i="20"/>
  <c r="M3075" i="20"/>
  <c r="M2962" i="20"/>
  <c r="M2853" i="20"/>
  <c r="M2738" i="20"/>
  <c r="M2709" i="20"/>
  <c r="M2705" i="20"/>
  <c r="M2701" i="20"/>
  <c r="M2697" i="20"/>
  <c r="M2685" i="20"/>
  <c r="M2681" i="20"/>
  <c r="M2665" i="20"/>
  <c r="M3757" i="20"/>
  <c r="M3390" i="20"/>
  <c r="M3012" i="20"/>
  <c r="M2836" i="20"/>
  <c r="M2754" i="20"/>
  <c r="M2750" i="20"/>
  <c r="M2746" i="20"/>
  <c r="M2742" i="20"/>
  <c r="M2725" i="20"/>
  <c r="M2660" i="20"/>
  <c r="M2656" i="20"/>
  <c r="M2652" i="20"/>
  <c r="M2648" i="20"/>
  <c r="M2635" i="20"/>
  <c r="M2627" i="20"/>
  <c r="M2619" i="20"/>
  <c r="M2615" i="20"/>
  <c r="M3729" i="20"/>
  <c r="M3248" i="20"/>
  <c r="M3087" i="20"/>
  <c r="M3078" i="20"/>
  <c r="M3074" i="20"/>
  <c r="M3053" i="20"/>
  <c r="M2990" i="20"/>
  <c r="M2944" i="20"/>
  <c r="M2852" i="20"/>
  <c r="M2737" i="20"/>
  <c r="M2716" i="20"/>
  <c r="M2712" i="20"/>
  <c r="M2708" i="20"/>
  <c r="M2704" i="20"/>
  <c r="M2680" i="20"/>
  <c r="M2676" i="20"/>
  <c r="M2664" i="20"/>
  <c r="M2639" i="20"/>
  <c r="M3941" i="20"/>
  <c r="M3700" i="20"/>
  <c r="M3181" i="20"/>
  <c r="M3091" i="20"/>
  <c r="M3015" i="20"/>
  <c r="M3011" i="20"/>
  <c r="M2907" i="20"/>
  <c r="M2830" i="20"/>
  <c r="M2749" i="20"/>
  <c r="M2745" i="20"/>
  <c r="M2741" i="20"/>
  <c r="M2724" i="20"/>
  <c r="M4005" i="20"/>
  <c r="M3691" i="20"/>
  <c r="M2880" i="20"/>
  <c r="M2876" i="20"/>
  <c r="M2854" i="20"/>
  <c r="M2850" i="20"/>
  <c r="M2739" i="20"/>
  <c r="M2735" i="20"/>
  <c r="M2718" i="20"/>
  <c r="M2714" i="20"/>
  <c r="M2710" i="20"/>
  <c r="M2702" i="20"/>
  <c r="M2698" i="20"/>
  <c r="M2686" i="20"/>
  <c r="M2682" i="20"/>
  <c r="M2674" i="20"/>
  <c r="M2666" i="20"/>
  <c r="M2885" i="20"/>
  <c r="M2663" i="20"/>
  <c r="M2603" i="20"/>
  <c r="M2388" i="20"/>
  <c r="M2384" i="20"/>
  <c r="M2380" i="20"/>
  <c r="M2322" i="20"/>
  <c r="M2318" i="20"/>
  <c r="M2314" i="20"/>
  <c r="M2310" i="20"/>
  <c r="M2306" i="20"/>
  <c r="M2294" i="20"/>
  <c r="M2200" i="20"/>
  <c r="M2188" i="20"/>
  <c r="M2130" i="20"/>
  <c r="M1987" i="20"/>
  <c r="M1983" i="20"/>
  <c r="M1975" i="20"/>
  <c r="M2707" i="20"/>
  <c r="M2650" i="20"/>
  <c r="M2617" i="20"/>
  <c r="M2436" i="20"/>
  <c r="M2432" i="20"/>
  <c r="M2428" i="20"/>
  <c r="M2424" i="20"/>
  <c r="M2420" i="20"/>
  <c r="M2416" i="20"/>
  <c r="M2412" i="20"/>
  <c r="M2408" i="20"/>
  <c r="M2396" i="20"/>
  <c r="M2392" i="20"/>
  <c r="M2375" i="20"/>
  <c r="M2371" i="20"/>
  <c r="M2363" i="20"/>
  <c r="M2359" i="20"/>
  <c r="M2351" i="20"/>
  <c r="M2347" i="20"/>
  <c r="M2343" i="20"/>
  <c r="M2339" i="20"/>
  <c r="M2330" i="20"/>
  <c r="M2326" i="20"/>
  <c r="M2277" i="20"/>
  <c r="M2273" i="20"/>
  <c r="M2179" i="20"/>
  <c r="M2154" i="20"/>
  <c r="M2117" i="20"/>
  <c r="M2055" i="20"/>
  <c r="M2051" i="20"/>
  <c r="M2047" i="20"/>
  <c r="M2043" i="20"/>
  <c r="M2039" i="20"/>
  <c r="M2035" i="20"/>
  <c r="M2031" i="20"/>
  <c r="M2027" i="20"/>
  <c r="M2019" i="20"/>
  <c r="M2015" i="20"/>
  <c r="M2011" i="20"/>
  <c r="M1999" i="20"/>
  <c r="M1995" i="20"/>
  <c r="M1991" i="20"/>
  <c r="M1966" i="20"/>
  <c r="M1962" i="20"/>
  <c r="M1958" i="20"/>
  <c r="M1942" i="20"/>
  <c r="M1934" i="20"/>
  <c r="M2877" i="20"/>
  <c r="M2863" i="20"/>
  <c r="M2719" i="20"/>
  <c r="M2611" i="20"/>
  <c r="M2501" i="20"/>
  <c r="M2497" i="20"/>
  <c r="M2489" i="20"/>
  <c r="M2387" i="20"/>
  <c r="M2383" i="20"/>
  <c r="M2379" i="20"/>
  <c r="M2321" i="20"/>
  <c r="M2317" i="20"/>
  <c r="M2313" i="20"/>
  <c r="M2309" i="20"/>
  <c r="M2305" i="20"/>
  <c r="M2297" i="20"/>
  <c r="M2293" i="20"/>
  <c r="M2289" i="20"/>
  <c r="M2215" i="20"/>
  <c r="M2063" i="20"/>
  <c r="M3052" i="20"/>
  <c r="M2699" i="20"/>
  <c r="M2667" i="20"/>
  <c r="M2654" i="20"/>
  <c r="M2637" i="20"/>
  <c r="M2621" i="20"/>
  <c r="M2606" i="20"/>
  <c r="M2435" i="20"/>
  <c r="M2431" i="20"/>
  <c r="M2427" i="20"/>
  <c r="M2423" i="20"/>
  <c r="M2419" i="20"/>
  <c r="M2415" i="20"/>
  <c r="M2403" i="20"/>
  <c r="M2399" i="20"/>
  <c r="M2395" i="20"/>
  <c r="M2391" i="20"/>
  <c r="M2374" i="20"/>
  <c r="M2370" i="20"/>
  <c r="M2366" i="20"/>
  <c r="M2362" i="20"/>
  <c r="M2358" i="20"/>
  <c r="M2354" i="20"/>
  <c r="M2350" i="20"/>
  <c r="M2346" i="20"/>
  <c r="M2342" i="20"/>
  <c r="M2329" i="20"/>
  <c r="M2325" i="20"/>
  <c r="M2116" i="20"/>
  <c r="M2103" i="20"/>
  <c r="M2099" i="20"/>
  <c r="M2042" i="20"/>
  <c r="M2038" i="20"/>
  <c r="M2030" i="20"/>
  <c r="M2022" i="20"/>
  <c r="M2018" i="20"/>
  <c r="M2014" i="20"/>
  <c r="M2010" i="20"/>
  <c r="M2002" i="20"/>
  <c r="M1998" i="20"/>
  <c r="M1994" i="20"/>
  <c r="M1965" i="20"/>
  <c r="M1961" i="20"/>
  <c r="M1949" i="20"/>
  <c r="M1945" i="20"/>
  <c r="M1933" i="20"/>
  <c r="M1884" i="20"/>
  <c r="M1860" i="20"/>
  <c r="M3077" i="20"/>
  <c r="M2744" i="20"/>
  <c r="M2451" i="20"/>
  <c r="M2386" i="20"/>
  <c r="M2382" i="20"/>
  <c r="M2320" i="20"/>
  <c r="M2316" i="20"/>
  <c r="M2308" i="20"/>
  <c r="M2304" i="20"/>
  <c r="M2296" i="20"/>
  <c r="M2292" i="20"/>
  <c r="M2288" i="20"/>
  <c r="M2214" i="20"/>
  <c r="M2140" i="20"/>
  <c r="M1989" i="20"/>
  <c r="M1985" i="20"/>
  <c r="M1981" i="20"/>
  <c r="M1928" i="20"/>
  <c r="M2795" i="20"/>
  <c r="M2756" i="20"/>
  <c r="M2736" i="20"/>
  <c r="M2723" i="20"/>
  <c r="M2614" i="20"/>
  <c r="M2554" i="20"/>
  <c r="M2442" i="20"/>
  <c r="M2438" i="20"/>
  <c r="M2434" i="20"/>
  <c r="M2430" i="20"/>
  <c r="M2426" i="20"/>
  <c r="M2418" i="20"/>
  <c r="M2414" i="20"/>
  <c r="M2410" i="20"/>
  <c r="M2402" i="20"/>
  <c r="M2398" i="20"/>
  <c r="M2394" i="20"/>
  <c r="M2390" i="20"/>
  <c r="M2377" i="20"/>
  <c r="M2369" i="20"/>
  <c r="M2365" i="20"/>
  <c r="M2361" i="20"/>
  <c r="M2357" i="20"/>
  <c r="M2353" i="20"/>
  <c r="M2349" i="20"/>
  <c r="M2341" i="20"/>
  <c r="M2337" i="20"/>
  <c r="M2328" i="20"/>
  <c r="M2324" i="20"/>
  <c r="M2271" i="20"/>
  <c r="M3734" i="20"/>
  <c r="M3251" i="20"/>
  <c r="M2748" i="20"/>
  <c r="M2715" i="20"/>
  <c r="M2683" i="20"/>
  <c r="M2458" i="20"/>
  <c r="M2437" i="20"/>
  <c r="M2429" i="20"/>
  <c r="M2425" i="20"/>
  <c r="M2421" i="20"/>
  <c r="M2417" i="20"/>
  <c r="M2413" i="20"/>
  <c r="M2409" i="20"/>
  <c r="M2401" i="20"/>
  <c r="M2397" i="20"/>
  <c r="M2393" i="20"/>
  <c r="M2376" i="20"/>
  <c r="M2372" i="20"/>
  <c r="M2368" i="20"/>
  <c r="M2364" i="20"/>
  <c r="M2360" i="20"/>
  <c r="M2352" i="20"/>
  <c r="M2348" i="20"/>
  <c r="M2344" i="20"/>
  <c r="M2340" i="20"/>
  <c r="M2327" i="20"/>
  <c r="M2270" i="20"/>
  <c r="M2229" i="20"/>
  <c r="M2155" i="20"/>
  <c r="M2044" i="20"/>
  <c r="M2040" i="20"/>
  <c r="M2036" i="20"/>
  <c r="M2032" i="20"/>
  <c r="M2028" i="20"/>
  <c r="M2020" i="20"/>
  <c r="M2016" i="20"/>
  <c r="M2000" i="20"/>
  <c r="M1996" i="20"/>
  <c r="M1992" i="20"/>
  <c r="M1967" i="20"/>
  <c r="M1963" i="20"/>
  <c r="M1959" i="20"/>
  <c r="M1947" i="20"/>
  <c r="M1943" i="20"/>
  <c r="M1886" i="20"/>
  <c r="M1882" i="20"/>
  <c r="M2446" i="20"/>
  <c r="M2049" i="20"/>
  <c r="M2017" i="20"/>
  <c r="M1980" i="20"/>
  <c r="M1944" i="20"/>
  <c r="M1931" i="20"/>
  <c r="M1893" i="20"/>
  <c r="M1851" i="20"/>
  <c r="M1784" i="20"/>
  <c r="M1780" i="20"/>
  <c r="M1776" i="20"/>
  <c r="M1764" i="20"/>
  <c r="M1760" i="20"/>
  <c r="M1744" i="20"/>
  <c r="M1679" i="20"/>
  <c r="M1675" i="20"/>
  <c r="M1667" i="20"/>
  <c r="M1651" i="20"/>
  <c r="M1630" i="20"/>
  <c r="M1622" i="20"/>
  <c r="M1618" i="20"/>
  <c r="M1614" i="20"/>
  <c r="M1610" i="20"/>
  <c r="M1606" i="20"/>
  <c r="M1602" i="20"/>
  <c r="M1594" i="20"/>
  <c r="M1590" i="20"/>
  <c r="M1582" i="20"/>
  <c r="M1574" i="20"/>
  <c r="M1570" i="20"/>
  <c r="M2307" i="20"/>
  <c r="M2295" i="20"/>
  <c r="M2156" i="20"/>
  <c r="M2131" i="20"/>
  <c r="M2029" i="20"/>
  <c r="M1997" i="20"/>
  <c r="M1974" i="20"/>
  <c r="M1925" i="20"/>
  <c r="M1829" i="20"/>
  <c r="M1821" i="20"/>
  <c r="M1739" i="20"/>
  <c r="M1719" i="20"/>
  <c r="M1711" i="20"/>
  <c r="M1707" i="20"/>
  <c r="M1699" i="20"/>
  <c r="M1695" i="20"/>
  <c r="M1691" i="20"/>
  <c r="M1687" i="20"/>
  <c r="M1642" i="20"/>
  <c r="M1638" i="20"/>
  <c r="M1480" i="20"/>
  <c r="M1476" i="20"/>
  <c r="M1468" i="20"/>
  <c r="M1456" i="20"/>
  <c r="M1436" i="20"/>
  <c r="M1432" i="20"/>
  <c r="M2319" i="20"/>
  <c r="M2041" i="20"/>
  <c r="M1984" i="20"/>
  <c r="M1936" i="20"/>
  <c r="M1881" i="20"/>
  <c r="M1850" i="20"/>
  <c r="M1846" i="20"/>
  <c r="M1767" i="20"/>
  <c r="M1678" i="20"/>
  <c r="M1674" i="20"/>
  <c r="M1670" i="20"/>
  <c r="M1625" i="20"/>
  <c r="M1621" i="20"/>
  <c r="M1613" i="20"/>
  <c r="M1605" i="20"/>
  <c r="M1597" i="20"/>
  <c r="M1593" i="20"/>
  <c r="M1589" i="20"/>
  <c r="M1585" i="20"/>
  <c r="M1581" i="20"/>
  <c r="M1573" i="20"/>
  <c r="M1561" i="20"/>
  <c r="M1557" i="20"/>
  <c r="M2381" i="20"/>
  <c r="M2287" i="20"/>
  <c r="M2148" i="20"/>
  <c r="M2053" i="20"/>
  <c r="M2021" i="20"/>
  <c r="M1978" i="20"/>
  <c r="M1948" i="20"/>
  <c r="M1828" i="20"/>
  <c r="M1824" i="20"/>
  <c r="M1820" i="20"/>
  <c r="M1812" i="20"/>
  <c r="M1791" i="20"/>
  <c r="M1734" i="20"/>
  <c r="M1718" i="20"/>
  <c r="M1714" i="20"/>
  <c r="M1710" i="20"/>
  <c r="M1690" i="20"/>
  <c r="M1686" i="20"/>
  <c r="M1641" i="20"/>
  <c r="M1637" i="20"/>
  <c r="M1515" i="20"/>
  <c r="M1479" i="20"/>
  <c r="M1451" i="20"/>
  <c r="M1447" i="20"/>
  <c r="M1435" i="20"/>
  <c r="M1431" i="20"/>
  <c r="M2768" i="20"/>
  <c r="M2033" i="20"/>
  <c r="M1988" i="20"/>
  <c r="M1972" i="20"/>
  <c r="M1960" i="20"/>
  <c r="M1885" i="20"/>
  <c r="M1853" i="20"/>
  <c r="M1845" i="20"/>
  <c r="M1782" i="20"/>
  <c r="M1778" i="20"/>
  <c r="M1766" i="20"/>
  <c r="M1762" i="20"/>
  <c r="M1673" i="20"/>
  <c r="M1657" i="20"/>
  <c r="M1632" i="20"/>
  <c r="M1624" i="20"/>
  <c r="M1616" i="20"/>
  <c r="M1612" i="20"/>
  <c r="M1604" i="20"/>
  <c r="M1600" i="20"/>
  <c r="M1596" i="20"/>
  <c r="M1592" i="20"/>
  <c r="M1588" i="20"/>
  <c r="M1584" i="20"/>
  <c r="M1576" i="20"/>
  <c r="M1572" i="20"/>
  <c r="M1568" i="20"/>
  <c r="M1556" i="20"/>
  <c r="M2658" i="20"/>
  <c r="M2532" i="20"/>
  <c r="M2115" i="20"/>
  <c r="M2077" i="20"/>
  <c r="M2013" i="20"/>
  <c r="M1982" i="20"/>
  <c r="M1827" i="20"/>
  <c r="M1823" i="20"/>
  <c r="M1819" i="20"/>
  <c r="M1811" i="20"/>
  <c r="M1794" i="20"/>
  <c r="M1790" i="20"/>
  <c r="M1721" i="20"/>
  <c r="M1717" i="20"/>
  <c r="M1709" i="20"/>
  <c r="M1705" i="20"/>
  <c r="M1693" i="20"/>
  <c r="M1689" i="20"/>
  <c r="M1685" i="20"/>
  <c r="M1640" i="20"/>
  <c r="M1510" i="20"/>
  <c r="M1506" i="20"/>
  <c r="M1486" i="20"/>
  <c r="M1478" i="20"/>
  <c r="M1470" i="20"/>
  <c r="M1466" i="20"/>
  <c r="M1458" i="20"/>
  <c r="M1450" i="20"/>
  <c r="M1446" i="20"/>
  <c r="M1438" i="20"/>
  <c r="M1434" i="20"/>
  <c r="M1430" i="20"/>
  <c r="M2315" i="20"/>
  <c r="M2037" i="20"/>
  <c r="M1986" i="20"/>
  <c r="M1964" i="20"/>
  <c r="M1883" i="20"/>
  <c r="M1830" i="20"/>
  <c r="M1826" i="20"/>
  <c r="M1818" i="20"/>
  <c r="M1732" i="20"/>
  <c r="M1712" i="20"/>
  <c r="M1692" i="20"/>
  <c r="M1521" i="20"/>
  <c r="M1509" i="20"/>
  <c r="M1505" i="20"/>
  <c r="M1477" i="20"/>
  <c r="M1469" i="20"/>
  <c r="M1465" i="20"/>
  <c r="M1457" i="20"/>
  <c r="M1453" i="20"/>
  <c r="M1449" i="20"/>
  <c r="M1445" i="20"/>
  <c r="M1441" i="20"/>
  <c r="M1437" i="20"/>
  <c r="M1433" i="20"/>
  <c r="M2703" i="20"/>
  <c r="M1993" i="20"/>
  <c r="M1777" i="20"/>
  <c r="M1745" i="20"/>
  <c r="M1676" i="20"/>
  <c r="M1603" i="20"/>
  <c r="M1571" i="20"/>
  <c r="M1656" i="20"/>
  <c r="M1615" i="20"/>
  <c r="M1668" i="20"/>
  <c r="M1595" i="20"/>
  <c r="M2385" i="20"/>
  <c r="M1848" i="20"/>
  <c r="M1749" i="20"/>
  <c r="M1607" i="20"/>
  <c r="M2291" i="20"/>
  <c r="M1619" i="20"/>
  <c r="M1555" i="20"/>
  <c r="M1599" i="20"/>
  <c r="M1567" i="20"/>
  <c r="M1765" i="20"/>
  <c r="M1664" i="20"/>
  <c r="M1623" i="20"/>
  <c r="M1591" i="20"/>
  <c r="M1611" i="20"/>
  <c r="M1852" i="20"/>
  <c r="M510" i="20"/>
  <c r="T4162" i="11"/>
  <c r="T4088" i="11"/>
  <c r="T3827" i="11"/>
  <c r="T3787" i="11"/>
  <c r="T3747" i="11"/>
  <c r="T3738" i="11"/>
  <c r="T3721" i="11"/>
  <c r="T3713" i="11"/>
  <c r="T3689" i="11"/>
  <c r="T3673" i="11"/>
  <c r="T3617" i="11"/>
  <c r="T3609" i="11"/>
  <c r="T3585" i="11"/>
  <c r="T3577" i="11"/>
  <c r="T3569" i="11"/>
  <c r="T3553" i="11"/>
  <c r="T3545" i="11"/>
  <c r="T3537" i="11"/>
  <c r="T3529" i="11"/>
  <c r="T3521" i="11"/>
  <c r="T3513" i="11"/>
  <c r="T3505" i="11"/>
  <c r="T3497" i="11"/>
  <c r="T3489" i="11"/>
  <c r="T3481" i="11"/>
  <c r="T3470" i="11"/>
  <c r="T3462" i="11"/>
  <c r="T3446" i="11"/>
  <c r="T3430" i="11"/>
  <c r="T3422" i="11"/>
  <c r="T3414" i="11"/>
  <c r="T3406" i="11"/>
  <c r="T3397" i="11"/>
  <c r="T3389" i="11"/>
  <c r="T3381" i="11"/>
  <c r="T3365" i="11"/>
  <c r="T3349" i="11"/>
  <c r="T4199" i="11"/>
  <c r="T4181" i="11"/>
  <c r="T4161" i="11"/>
  <c r="T4048" i="11"/>
  <c r="T4039" i="11"/>
  <c r="T3817" i="11"/>
  <c r="T3781" i="11"/>
  <c r="T3724" i="11"/>
  <c r="T3687" i="11"/>
  <c r="T3678" i="11"/>
  <c r="T3651" i="11"/>
  <c r="T3642" i="11"/>
  <c r="T3587" i="11"/>
  <c r="T3559" i="11"/>
  <c r="T3550" i="11"/>
  <c r="T3541" i="11"/>
  <c r="T3532" i="11"/>
  <c r="T3523" i="11"/>
  <c r="T3514" i="11"/>
  <c r="T3504" i="11"/>
  <c r="T3495" i="11"/>
  <c r="T3486" i="11"/>
  <c r="T3474" i="11"/>
  <c r="T3465" i="11"/>
  <c r="T3456" i="11"/>
  <c r="T3428" i="11"/>
  <c r="T3410" i="11"/>
  <c r="T3400" i="11"/>
  <c r="T3391" i="11"/>
  <c r="T3382" i="11"/>
  <c r="T3363" i="11"/>
  <c r="T3345" i="11"/>
  <c r="T3321" i="11"/>
  <c r="T3305" i="11"/>
  <c r="T3297" i="11"/>
  <c r="T3289" i="11"/>
  <c r="T3273" i="11"/>
  <c r="T3265" i="11"/>
  <c r="T3257" i="11"/>
  <c r="T3233" i="11"/>
  <c r="T3209" i="11"/>
  <c r="T3151" i="11"/>
  <c r="T3054" i="11"/>
  <c r="T2892" i="11"/>
  <c r="T4227" i="11"/>
  <c r="T4217" i="11"/>
  <c r="T4208" i="11"/>
  <c r="T4198" i="11"/>
  <c r="T4180" i="11"/>
  <c r="T4076" i="11"/>
  <c r="T4056" i="11"/>
  <c r="T3971" i="11"/>
  <c r="T3892" i="11"/>
  <c r="T3789" i="11"/>
  <c r="T3723" i="11"/>
  <c r="T3695" i="11"/>
  <c r="T3668" i="11"/>
  <c r="T3622" i="11"/>
  <c r="T3604" i="11"/>
  <c r="T3586" i="11"/>
  <c r="T3549" i="11"/>
  <c r="T3540" i="11"/>
  <c r="T3531" i="11"/>
  <c r="T3522" i="11"/>
  <c r="T3512" i="11"/>
  <c r="T3503" i="11"/>
  <c r="T3494" i="11"/>
  <c r="T3485" i="11"/>
  <c r="T3473" i="11"/>
  <c r="T3464" i="11"/>
  <c r="T3455" i="11"/>
  <c r="T3445" i="11"/>
  <c r="T3409" i="11"/>
  <c r="T3399" i="11"/>
  <c r="T3390" i="11"/>
  <c r="T3380" i="11"/>
  <c r="T3362" i="11"/>
  <c r="T3344" i="11"/>
  <c r="T3328" i="11"/>
  <c r="T3320" i="11"/>
  <c r="T3312" i="11"/>
  <c r="T3296" i="11"/>
  <c r="T3288" i="11"/>
  <c r="T3280" i="11"/>
  <c r="T3256" i="11"/>
  <c r="T3240" i="11"/>
  <c r="T3232" i="11"/>
  <c r="T3208" i="11"/>
  <c r="T3166" i="11"/>
  <c r="T4273" i="11"/>
  <c r="T4207" i="11"/>
  <c r="T4075" i="11"/>
  <c r="T3980" i="11"/>
  <c r="T3861" i="11"/>
  <c r="T3788" i="11"/>
  <c r="T3760" i="11"/>
  <c r="T3731" i="11"/>
  <c r="T3722" i="11"/>
  <c r="T3694" i="11"/>
  <c r="T3685" i="11"/>
  <c r="T3667" i="11"/>
  <c r="T3584" i="11"/>
  <c r="T3566" i="11"/>
  <c r="T3548" i="11"/>
  <c r="T3539" i="11"/>
  <c r="T3530" i="11"/>
  <c r="T3520" i="11"/>
  <c r="T3511" i="11"/>
  <c r="T3502" i="11"/>
  <c r="T3493" i="11"/>
  <c r="T3484" i="11"/>
  <c r="T3472" i="11"/>
  <c r="T3463" i="11"/>
  <c r="T3444" i="11"/>
  <c r="T3408" i="11"/>
  <c r="T3398" i="11"/>
  <c r="T3388" i="11"/>
  <c r="T3379" i="11"/>
  <c r="T3361" i="11"/>
  <c r="T3343" i="11"/>
  <c r="T3327" i="11"/>
  <c r="T3295" i="11"/>
  <c r="T3279" i="11"/>
  <c r="T3263" i="11"/>
  <c r="T3255" i="11"/>
  <c r="T3239" i="11"/>
  <c r="T3231" i="11"/>
  <c r="T3165" i="11"/>
  <c r="T4272" i="11"/>
  <c r="T4215" i="11"/>
  <c r="T4110" i="11"/>
  <c r="T3730" i="11"/>
  <c r="T3720" i="11"/>
  <c r="T3711" i="11"/>
  <c r="T3693" i="11"/>
  <c r="T3675" i="11"/>
  <c r="T3656" i="11"/>
  <c r="T3611" i="11"/>
  <c r="T3602" i="11"/>
  <c r="T3583" i="11"/>
  <c r="T3565" i="11"/>
  <c r="T3547" i="11"/>
  <c r="T3538" i="11"/>
  <c r="T3528" i="11"/>
  <c r="T3519" i="11"/>
  <c r="T3510" i="11"/>
  <c r="T3492" i="11"/>
  <c r="T3483" i="11"/>
  <c r="T3471" i="11"/>
  <c r="T3461" i="11"/>
  <c r="T3443" i="11"/>
  <c r="T3425" i="11"/>
  <c r="T3416" i="11"/>
  <c r="T3407" i="11"/>
  <c r="T3396" i="11"/>
  <c r="T3387" i="11"/>
  <c r="T3360" i="11"/>
  <c r="T3351" i="11"/>
  <c r="T3342" i="11"/>
  <c r="T3326" i="11"/>
  <c r="T3318" i="11"/>
  <c r="T3294" i="11"/>
  <c r="T3278" i="11"/>
  <c r="T3270" i="11"/>
  <c r="T3262" i="11"/>
  <c r="T3246" i="11"/>
  <c r="T3238" i="11"/>
  <c r="T3206" i="11"/>
  <c r="T3164" i="11"/>
  <c r="T2897" i="11"/>
  <c r="T2881" i="11"/>
  <c r="T4061" i="11"/>
  <c r="T4025" i="11"/>
  <c r="T3978" i="11"/>
  <c r="T3822" i="11"/>
  <c r="T3767" i="11"/>
  <c r="T3758" i="11"/>
  <c r="T3719" i="11"/>
  <c r="T3710" i="11"/>
  <c r="T3692" i="11"/>
  <c r="T3674" i="11"/>
  <c r="T3600" i="11"/>
  <c r="T3591" i="11"/>
  <c r="T3546" i="11"/>
  <c r="T3536" i="11"/>
  <c r="T3527" i="11"/>
  <c r="T3518" i="11"/>
  <c r="T3509" i="11"/>
  <c r="T3491" i="11"/>
  <c r="T3482" i="11"/>
  <c r="T3469" i="11"/>
  <c r="T3460" i="11"/>
  <c r="T3433" i="11"/>
  <c r="T3424" i="11"/>
  <c r="T3415" i="11"/>
  <c r="T3405" i="11"/>
  <c r="T3395" i="11"/>
  <c r="T3386" i="11"/>
  <c r="T3368" i="11"/>
  <c r="T3359" i="11"/>
  <c r="T3350" i="11"/>
  <c r="T3341" i="11"/>
  <c r="T3325" i="11"/>
  <c r="T3317" i="11"/>
  <c r="T3293" i="11"/>
  <c r="T3277" i="11"/>
  <c r="T3269" i="11"/>
  <c r="T3245" i="11"/>
  <c r="T3237" i="11"/>
  <c r="T3205" i="11"/>
  <c r="T3050" i="11"/>
  <c r="T3042" i="11"/>
  <c r="T4200" i="11"/>
  <c r="T4087" i="11"/>
  <c r="T4049" i="11"/>
  <c r="T3993" i="11"/>
  <c r="T3800" i="11"/>
  <c r="T3764" i="11"/>
  <c r="T3725" i="11"/>
  <c r="T3716" i="11"/>
  <c r="T3679" i="11"/>
  <c r="T3652" i="11"/>
  <c r="T3615" i="11"/>
  <c r="T3588" i="11"/>
  <c r="T3560" i="11"/>
  <c r="T3551" i="11"/>
  <c r="T3542" i="11"/>
  <c r="T3533" i="11"/>
  <c r="T3524" i="11"/>
  <c r="T3515" i="11"/>
  <c r="T3506" i="11"/>
  <c r="T3496" i="11"/>
  <c r="T3487" i="11"/>
  <c r="T3466" i="11"/>
  <c r="T3457" i="11"/>
  <c r="T3429" i="11"/>
  <c r="T3411" i="11"/>
  <c r="T3402" i="11"/>
  <c r="T3392" i="11"/>
  <c r="T3383" i="11"/>
  <c r="T3364" i="11"/>
  <c r="T3346" i="11"/>
  <c r="T3338" i="11"/>
  <c r="T3330" i="11"/>
  <c r="T3322" i="11"/>
  <c r="T3306" i="11"/>
  <c r="T3298" i="11"/>
  <c r="T3290" i="11"/>
  <c r="T3274" i="11"/>
  <c r="T3258" i="11"/>
  <c r="T3234" i="11"/>
  <c r="T3055" i="11"/>
  <c r="T3995" i="11"/>
  <c r="T3735" i="11"/>
  <c r="T3589" i="11"/>
  <c r="T3552" i="11"/>
  <c r="T3516" i="11"/>
  <c r="T3441" i="11"/>
  <c r="T3404" i="11"/>
  <c r="T3367" i="11"/>
  <c r="T3236" i="11"/>
  <c r="T2880" i="11"/>
  <c r="T2830" i="11"/>
  <c r="T2822" i="11"/>
  <c r="T2602" i="11"/>
  <c r="T2594" i="11"/>
  <c r="T2553" i="11"/>
  <c r="T2545" i="11"/>
  <c r="T2537" i="11"/>
  <c r="T2513" i="11"/>
  <c r="T2505" i="11"/>
  <c r="T2488" i="11"/>
  <c r="T2480" i="11"/>
  <c r="T2472" i="11"/>
  <c r="T2416" i="11"/>
  <c r="T2368" i="11"/>
  <c r="T2312" i="11"/>
  <c r="T2047" i="11"/>
  <c r="T2031" i="11"/>
  <c r="T1949" i="11"/>
  <c r="T1901" i="11"/>
  <c r="T1869" i="11"/>
  <c r="T1853" i="11"/>
  <c r="T1837" i="11"/>
  <c r="T1829" i="11"/>
  <c r="T4144" i="11"/>
  <c r="T3994" i="11"/>
  <c r="T3691" i="11"/>
  <c r="T3544" i="11"/>
  <c r="T3508" i="11"/>
  <c r="T3468" i="11"/>
  <c r="T3403" i="11"/>
  <c r="T3366" i="11"/>
  <c r="T3331" i="11"/>
  <c r="T3299" i="11"/>
  <c r="T3235" i="11"/>
  <c r="T2879" i="11"/>
  <c r="T2846" i="11"/>
  <c r="T2789" i="11"/>
  <c r="T2601" i="11"/>
  <c r="T2560" i="11"/>
  <c r="T2552" i="11"/>
  <c r="T2544" i="11"/>
  <c r="T2536" i="11"/>
  <c r="T2512" i="11"/>
  <c r="T2504" i="11"/>
  <c r="T2487" i="11"/>
  <c r="T2479" i="11"/>
  <c r="T2471" i="11"/>
  <c r="T2367" i="11"/>
  <c r="T1900" i="11"/>
  <c r="T1868" i="11"/>
  <c r="T1852" i="11"/>
  <c r="T1844" i="11"/>
  <c r="T1836" i="11"/>
  <c r="T1828" i="11"/>
  <c r="T4024" i="11"/>
  <c r="T3801" i="11"/>
  <c r="T3765" i="11"/>
  <c r="T3690" i="11"/>
  <c r="T3616" i="11"/>
  <c r="T3543" i="11"/>
  <c r="T3507" i="11"/>
  <c r="T3467" i="11"/>
  <c r="T3432" i="11"/>
  <c r="T3394" i="11"/>
  <c r="T3358" i="11"/>
  <c r="T3324" i="11"/>
  <c r="T3292" i="11"/>
  <c r="T3260" i="11"/>
  <c r="T2948" i="11"/>
  <c r="T2796" i="11"/>
  <c r="T2788" i="11"/>
  <c r="T2707" i="11"/>
  <c r="T2559" i="11"/>
  <c r="T2551" i="11"/>
  <c r="T2543" i="11"/>
  <c r="T2535" i="11"/>
  <c r="T2503" i="11"/>
  <c r="T2486" i="11"/>
  <c r="T2478" i="11"/>
  <c r="T2470" i="11"/>
  <c r="T2454" i="11"/>
  <c r="T2422" i="11"/>
  <c r="T2406" i="11"/>
  <c r="T2366" i="11"/>
  <c r="T2128" i="11"/>
  <c r="T1899" i="11"/>
  <c r="T1867" i="11"/>
  <c r="T1851" i="11"/>
  <c r="T1843" i="11"/>
  <c r="T1835" i="11"/>
  <c r="T1827" i="11"/>
  <c r="T3757" i="11"/>
  <c r="T3535" i="11"/>
  <c r="T3499" i="11"/>
  <c r="T3459" i="11"/>
  <c r="T3431" i="11"/>
  <c r="T3323" i="11"/>
  <c r="T3291" i="11"/>
  <c r="T3259" i="11"/>
  <c r="T2843" i="11"/>
  <c r="T2787" i="11"/>
  <c r="T2583" i="11"/>
  <c r="T2558" i="11"/>
  <c r="T2550" i="11"/>
  <c r="T2542" i="11"/>
  <c r="T2534" i="11"/>
  <c r="T2510" i="11"/>
  <c r="T2502" i="11"/>
  <c r="T2485" i="11"/>
  <c r="T2477" i="11"/>
  <c r="T2469" i="11"/>
  <c r="T2453" i="11"/>
  <c r="T2445" i="11"/>
  <c r="T2373" i="11"/>
  <c r="T2269" i="11"/>
  <c r="T2177" i="11"/>
  <c r="T2003" i="11"/>
  <c r="T1971" i="11"/>
  <c r="T1898" i="11"/>
  <c r="T1866" i="11"/>
  <c r="T1850" i="11"/>
  <c r="T1842" i="11"/>
  <c r="T1834" i="11"/>
  <c r="T1826" i="11"/>
  <c r="T1786" i="11"/>
  <c r="T4203" i="11"/>
  <c r="T4090" i="11"/>
  <c r="T3607" i="11"/>
  <c r="T3534" i="11"/>
  <c r="T3498" i="11"/>
  <c r="T3458" i="11"/>
  <c r="T3423" i="11"/>
  <c r="T3385" i="11"/>
  <c r="T3348" i="11"/>
  <c r="T3316" i="11"/>
  <c r="T3154" i="11"/>
  <c r="T2842" i="11"/>
  <c r="T2786" i="11"/>
  <c r="T2746" i="11"/>
  <c r="T2582" i="11"/>
  <c r="T2574" i="11"/>
  <c r="T2549" i="11"/>
  <c r="T2541" i="11"/>
  <c r="T2533" i="11"/>
  <c r="T2509" i="11"/>
  <c r="T2484" i="11"/>
  <c r="T2476" i="11"/>
  <c r="T2468" i="11"/>
  <c r="T2276" i="11"/>
  <c r="T2142" i="11"/>
  <c r="T4202" i="11"/>
  <c r="T4089" i="11"/>
  <c r="T3934" i="11"/>
  <c r="T3748" i="11"/>
  <c r="T3709" i="11"/>
  <c r="T3599" i="11"/>
  <c r="T3526" i="11"/>
  <c r="T3490" i="11"/>
  <c r="T3421" i="11"/>
  <c r="T3384" i="11"/>
  <c r="T3347" i="11"/>
  <c r="T3315" i="11"/>
  <c r="T2745" i="11"/>
  <c r="T2720" i="11"/>
  <c r="T2573" i="11"/>
  <c r="T2548" i="11"/>
  <c r="T2540" i="11"/>
  <c r="T2532" i="11"/>
  <c r="T2508" i="11"/>
  <c r="T2491" i="11"/>
  <c r="T2483" i="11"/>
  <c r="T2475" i="11"/>
  <c r="T2443" i="11"/>
  <c r="T3925" i="11"/>
  <c r="T3700" i="11"/>
  <c r="T3590" i="11"/>
  <c r="T3554" i="11"/>
  <c r="T3517" i="11"/>
  <c r="T3412" i="11"/>
  <c r="T3339" i="11"/>
  <c r="T3275" i="11"/>
  <c r="T2899" i="11"/>
  <c r="T2883" i="11"/>
  <c r="T2710" i="11"/>
  <c r="T2603" i="11"/>
  <c r="T2595" i="11"/>
  <c r="T2554" i="11"/>
  <c r="T2546" i="11"/>
  <c r="T2538" i="11"/>
  <c r="T2530" i="11"/>
  <c r="T2522" i="11"/>
  <c r="T2514" i="11"/>
  <c r="T2506" i="11"/>
  <c r="T2489" i="11"/>
  <c r="T2481" i="11"/>
  <c r="T2473" i="11"/>
  <c r="T2441" i="11"/>
  <c r="T2131" i="11"/>
  <c r="T2032" i="11"/>
  <c r="T1950" i="11"/>
  <c r="T1934" i="11"/>
  <c r="T1894" i="11"/>
  <c r="T1870" i="11"/>
  <c r="T1854" i="11"/>
  <c r="T1838" i="11"/>
  <c r="T1830" i="11"/>
  <c r="T1822" i="11"/>
  <c r="T1782" i="11"/>
  <c r="T1774" i="11"/>
  <c r="T1758" i="11"/>
  <c r="T3525" i="11"/>
  <c r="T2314" i="11"/>
  <c r="T1871" i="11"/>
  <c r="T1848" i="11"/>
  <c r="T1825" i="11"/>
  <c r="T1560" i="11"/>
  <c r="T1526" i="11"/>
  <c r="T1509" i="11"/>
  <c r="T1476" i="11"/>
  <c r="T1444" i="11"/>
  <c r="T1436" i="11"/>
  <c r="T1412" i="11"/>
  <c r="T1338" i="11"/>
  <c r="T1329" i="11"/>
  <c r="T1321" i="11"/>
  <c r="T1313" i="11"/>
  <c r="T1305" i="11"/>
  <c r="T1297" i="11"/>
  <c r="T1289" i="11"/>
  <c r="T1281" i="11"/>
  <c r="T1273" i="11"/>
  <c r="T1208" i="11"/>
  <c r="T3488" i="11"/>
  <c r="T2490" i="11"/>
  <c r="T1865" i="11"/>
  <c r="T1824" i="11"/>
  <c r="T1769" i="11"/>
  <c r="T1525" i="11"/>
  <c r="T1517" i="11"/>
  <c r="T1508" i="11"/>
  <c r="T1500" i="11"/>
  <c r="T1475" i="11"/>
  <c r="T1459" i="11"/>
  <c r="T1443" i="11"/>
  <c r="T1419" i="11"/>
  <c r="T1411" i="11"/>
  <c r="T1395" i="11"/>
  <c r="T1377" i="11"/>
  <c r="T1369" i="11"/>
  <c r="T1337" i="11"/>
  <c r="T1328" i="11"/>
  <c r="T1320" i="11"/>
  <c r="T1312" i="11"/>
  <c r="T1304" i="11"/>
  <c r="T1296" i="11"/>
  <c r="T1288" i="11"/>
  <c r="T1280" i="11"/>
  <c r="T1272" i="11"/>
  <c r="T1264" i="11"/>
  <c r="T1255" i="11"/>
  <c r="T1207" i="11"/>
  <c r="T1175" i="11"/>
  <c r="T1049" i="11"/>
  <c r="T4042" i="11"/>
  <c r="T3745" i="11"/>
  <c r="T2547" i="11"/>
  <c r="T2482" i="11"/>
  <c r="T1864" i="11"/>
  <c r="T1841" i="11"/>
  <c r="T1823" i="11"/>
  <c r="T1768" i="11"/>
  <c r="T1757" i="11"/>
  <c r="T1732" i="11"/>
  <c r="T1583" i="11"/>
  <c r="T1524" i="11"/>
  <c r="T1516" i="11"/>
  <c r="T1458" i="11"/>
  <c r="T1418" i="11"/>
  <c r="T1376" i="11"/>
  <c r="T1352" i="11"/>
  <c r="T1327" i="11"/>
  <c r="T1319" i="11"/>
  <c r="T1311" i="11"/>
  <c r="T1303" i="11"/>
  <c r="T1295" i="11"/>
  <c r="T1287" i="11"/>
  <c r="T1279" i="11"/>
  <c r="T1271" i="11"/>
  <c r="T1174" i="11"/>
  <c r="T1048" i="11"/>
  <c r="T941" i="11"/>
  <c r="T933" i="11"/>
  <c r="T925" i="11"/>
  <c r="T917" i="11"/>
  <c r="T708" i="11"/>
  <c r="T3708" i="11"/>
  <c r="T2539" i="11"/>
  <c r="T2474" i="11"/>
  <c r="T2067" i="11"/>
  <c r="T1863" i="11"/>
  <c r="T1840" i="11"/>
  <c r="T1788" i="11"/>
  <c r="T1756" i="11"/>
  <c r="T1731" i="11"/>
  <c r="T1616" i="11"/>
  <c r="T1608" i="11"/>
  <c r="T1515" i="11"/>
  <c r="T1498" i="11"/>
  <c r="T1457" i="11"/>
  <c r="T1449" i="11"/>
  <c r="T1417" i="11"/>
  <c r="T1375" i="11"/>
  <c r="T1351" i="11"/>
  <c r="T1326" i="11"/>
  <c r="T1318" i="11"/>
  <c r="T1310" i="11"/>
  <c r="T1302" i="11"/>
  <c r="T1294" i="11"/>
  <c r="T1286" i="11"/>
  <c r="T1278" i="11"/>
  <c r="T1270" i="11"/>
  <c r="T1253" i="11"/>
  <c r="T1173" i="11"/>
  <c r="T1047" i="11"/>
  <c r="T948" i="11"/>
  <c r="T940" i="11"/>
  <c r="T932" i="11"/>
  <c r="T3413" i="11"/>
  <c r="T2711" i="11"/>
  <c r="T2531" i="11"/>
  <c r="T2346" i="11"/>
  <c r="T1839" i="11"/>
  <c r="T1787" i="11"/>
  <c r="T1730" i="11"/>
  <c r="T1647" i="11"/>
  <c r="T1615" i="11"/>
  <c r="T1514" i="11"/>
  <c r="T1497" i="11"/>
  <c r="T1456" i="11"/>
  <c r="T1448" i="11"/>
  <c r="T1366" i="11"/>
  <c r="T1350" i="11"/>
  <c r="T1325" i="11"/>
  <c r="T1317" i="11"/>
  <c r="T1309" i="11"/>
  <c r="T1301" i="11"/>
  <c r="T1293" i="11"/>
  <c r="T1285" i="11"/>
  <c r="T1277" i="11"/>
  <c r="T1269" i="11"/>
  <c r="T1046" i="11"/>
  <c r="T1029" i="11"/>
  <c r="T939" i="11"/>
  <c r="T931" i="11"/>
  <c r="T923" i="11"/>
  <c r="T915" i="11"/>
  <c r="T738" i="11"/>
  <c r="T706" i="11"/>
  <c r="T1897" i="11"/>
  <c r="T1833" i="11"/>
  <c r="T1785" i="11"/>
  <c r="T1646" i="11"/>
  <c r="T1606" i="11"/>
  <c r="T1513" i="11"/>
  <c r="T1447" i="11"/>
  <c r="T1373" i="11"/>
  <c r="T1349" i="11"/>
  <c r="T1324" i="11"/>
  <c r="T1316" i="11"/>
  <c r="T1308" i="11"/>
  <c r="T1300" i="11"/>
  <c r="T1292" i="11"/>
  <c r="T1284" i="11"/>
  <c r="T1276" i="11"/>
  <c r="T1268" i="11"/>
  <c r="T1179" i="11"/>
  <c r="T1127" i="11"/>
  <c r="T938" i="11"/>
  <c r="T930" i="11"/>
  <c r="T922" i="11"/>
  <c r="T914" i="11"/>
  <c r="T670" i="11"/>
  <c r="T2507" i="11"/>
  <c r="T2442" i="11"/>
  <c r="T1895" i="11"/>
  <c r="T1872" i="11"/>
  <c r="T1831" i="11"/>
  <c r="T1783" i="11"/>
  <c r="T1652" i="11"/>
  <c r="T1596" i="11"/>
  <c r="T1527" i="11"/>
  <c r="T1477" i="11"/>
  <c r="T1397" i="11"/>
  <c r="T1339" i="11"/>
  <c r="T1322" i="11"/>
  <c r="T1314" i="11"/>
  <c r="T1306" i="11"/>
  <c r="T1298" i="11"/>
  <c r="T1290" i="11"/>
  <c r="T1282" i="11"/>
  <c r="T1274" i="11"/>
  <c r="T1266" i="11"/>
  <c r="T1209" i="11"/>
  <c r="T1051" i="11"/>
  <c r="T1026" i="11"/>
  <c r="T936" i="11"/>
  <c r="T920" i="11"/>
  <c r="T912" i="11"/>
  <c r="T838" i="11"/>
  <c r="T1873" i="11"/>
  <c r="T1315" i="11"/>
  <c r="T934" i="11"/>
  <c r="T918" i="11"/>
  <c r="T669" i="11"/>
  <c r="T426" i="11"/>
  <c r="T409" i="11"/>
  <c r="T393" i="11"/>
  <c r="T377" i="11"/>
  <c r="T353" i="11"/>
  <c r="T345" i="11"/>
  <c r="T337" i="11"/>
  <c r="T289" i="11"/>
  <c r="T281" i="11"/>
  <c r="T228" i="11"/>
  <c r="T220" i="11"/>
  <c r="T212" i="11"/>
  <c r="T178" i="11"/>
  <c r="T94" i="11"/>
  <c r="T86" i="11"/>
  <c r="T78" i="11"/>
  <c r="T70" i="11"/>
  <c r="T62" i="11"/>
  <c r="T54" i="11"/>
  <c r="T1438" i="11"/>
  <c r="T1307" i="11"/>
  <c r="T1052" i="11"/>
  <c r="T929" i="11"/>
  <c r="T916" i="11"/>
  <c r="T707" i="11"/>
  <c r="T668" i="11"/>
  <c r="T506" i="11"/>
  <c r="T425" i="11"/>
  <c r="T408" i="11"/>
  <c r="T392" i="11"/>
  <c r="T384" i="11"/>
  <c r="T352" i="11"/>
  <c r="T344" i="11"/>
  <c r="T336" i="11"/>
  <c r="T320" i="11"/>
  <c r="T288" i="11"/>
  <c r="T280" i="11"/>
  <c r="T227" i="11"/>
  <c r="T219" i="11"/>
  <c r="T211" i="11"/>
  <c r="T177" i="11"/>
  <c r="T93" i="11"/>
  <c r="T85" i="11"/>
  <c r="T77" i="11"/>
  <c r="T69" i="11"/>
  <c r="T61" i="11"/>
  <c r="T53" i="11"/>
  <c r="T1832" i="11"/>
  <c r="T1299" i="11"/>
  <c r="T1050" i="11"/>
  <c r="T983" i="11"/>
  <c r="T913" i="11"/>
  <c r="T667" i="11"/>
  <c r="T424" i="11"/>
  <c r="T416" i="11"/>
  <c r="T407" i="11"/>
  <c r="T391" i="11"/>
  <c r="T367" i="11"/>
  <c r="T351" i="11"/>
  <c r="T343" i="11"/>
  <c r="T335" i="11"/>
  <c r="T287" i="11"/>
  <c r="T279" i="11"/>
  <c r="T226" i="11"/>
  <c r="T218" i="11"/>
  <c r="T210" i="11"/>
  <c r="T176" i="11"/>
  <c r="T92" i="11"/>
  <c r="T84" i="11"/>
  <c r="T76" i="11"/>
  <c r="T68" i="11"/>
  <c r="T60" i="11"/>
  <c r="T52" i="11"/>
  <c r="T2515" i="11"/>
  <c r="T1291" i="11"/>
  <c r="T927" i="11"/>
  <c r="T423" i="11"/>
  <c r="T414" i="11"/>
  <c r="T406" i="11"/>
  <c r="T398" i="11"/>
  <c r="T382" i="11"/>
  <c r="T366" i="11"/>
  <c r="T350" i="11"/>
  <c r="T342" i="11"/>
  <c r="T334" i="11"/>
  <c r="T286" i="11"/>
  <c r="T278" i="11"/>
  <c r="T233" i="11"/>
  <c r="T225" i="11"/>
  <c r="T217" i="11"/>
  <c r="T209" i="11"/>
  <c r="T175" i="11"/>
  <c r="T99" i="11"/>
  <c r="T91" i="11"/>
  <c r="T83" i="11"/>
  <c r="T75" i="11"/>
  <c r="T67" i="11"/>
  <c r="T59" i="11"/>
  <c r="T51" i="11"/>
  <c r="T2450" i="11"/>
  <c r="T1283" i="11"/>
  <c r="T1176" i="11"/>
  <c r="T943" i="11"/>
  <c r="T926" i="11"/>
  <c r="T623" i="11"/>
  <c r="T413" i="11"/>
  <c r="T405" i="11"/>
  <c r="T397" i="11"/>
  <c r="T381" i="11"/>
  <c r="T365" i="11"/>
  <c r="T349" i="11"/>
  <c r="T341" i="11"/>
  <c r="T333" i="11"/>
  <c r="T285" i="11"/>
  <c r="T277" i="11"/>
  <c r="T232" i="11"/>
  <c r="T224" i="11"/>
  <c r="T216" i="11"/>
  <c r="T208" i="11"/>
  <c r="T174" i="11"/>
  <c r="T98" i="11"/>
  <c r="T90" i="11"/>
  <c r="T82" i="11"/>
  <c r="T74" i="11"/>
  <c r="T66" i="11"/>
  <c r="T58" i="11"/>
  <c r="T1406" i="11"/>
  <c r="T1275" i="11"/>
  <c r="T1210" i="11"/>
  <c r="T924" i="11"/>
  <c r="T412" i="11"/>
  <c r="T404" i="11"/>
  <c r="T396" i="11"/>
  <c r="T348" i="11"/>
  <c r="T340" i="11"/>
  <c r="T332" i="11"/>
  <c r="T284" i="11"/>
  <c r="T276" i="11"/>
  <c r="T231" i="11"/>
  <c r="T223" i="11"/>
  <c r="T215" i="11"/>
  <c r="T97" i="11"/>
  <c r="T89" i="11"/>
  <c r="T81" i="11"/>
  <c r="T73" i="11"/>
  <c r="T65" i="11"/>
  <c r="T57" i="11"/>
  <c r="T3340" i="11"/>
  <c r="T1896" i="11"/>
  <c r="T1773" i="11"/>
  <c r="T1512" i="11"/>
  <c r="T1454" i="11"/>
  <c r="T1323" i="11"/>
  <c r="T1126" i="11"/>
  <c r="T935" i="11"/>
  <c r="T919" i="11"/>
  <c r="T671" i="11"/>
  <c r="T517" i="11"/>
  <c r="T427" i="11"/>
  <c r="T410" i="11"/>
  <c r="T394" i="11"/>
  <c r="T386" i="11"/>
  <c r="T378" i="11"/>
  <c r="T354" i="11"/>
  <c r="T346" i="11"/>
  <c r="T338" i="11"/>
  <c r="T290" i="11"/>
  <c r="T282" i="11"/>
  <c r="T274" i="11"/>
  <c r="T229" i="11"/>
  <c r="T221" i="11"/>
  <c r="T213" i="11"/>
  <c r="T179" i="11"/>
  <c r="T95" i="11"/>
  <c r="T87" i="11"/>
  <c r="T79" i="11"/>
  <c r="T71" i="11"/>
  <c r="T63" i="11"/>
  <c r="T55" i="11"/>
  <c r="T96" i="11"/>
  <c r="T222" i="11"/>
  <c r="T291" i="11"/>
  <c r="T355" i="11"/>
  <c r="T937" i="11"/>
  <c r="T230" i="11"/>
  <c r="T428" i="11"/>
  <c r="T56" i="11"/>
  <c r="T180" i="11"/>
  <c r="T379" i="11"/>
  <c r="T64" i="11"/>
  <c r="T1784" i="11"/>
  <c r="T72" i="11"/>
  <c r="T331" i="11"/>
  <c r="T395" i="11"/>
  <c r="T6" i="11"/>
  <c r="T46" i="11"/>
  <c r="T103" i="11"/>
  <c r="T135" i="11"/>
  <c r="T155" i="11"/>
  <c r="T238" i="11"/>
  <c r="T249" i="11"/>
  <c r="T257" i="11"/>
  <c r="T298" i="11"/>
  <c r="T314" i="11"/>
  <c r="T330" i="11"/>
  <c r="T362" i="11"/>
  <c r="T419" i="11"/>
  <c r="T436" i="11"/>
  <c r="T474" i="11"/>
  <c r="T484" i="11"/>
  <c r="T492" i="11"/>
  <c r="T508" i="11"/>
  <c r="T534" i="11"/>
  <c r="T542" i="11"/>
  <c r="T550" i="11"/>
  <c r="T558" i="11"/>
  <c r="T585" i="11"/>
  <c r="T612" i="11"/>
  <c r="T620" i="11"/>
  <c r="T649" i="11"/>
  <c r="T694" i="11"/>
  <c r="T735" i="11"/>
  <c r="T775" i="11"/>
  <c r="T789" i="11"/>
  <c r="T837" i="11"/>
  <c r="T853" i="11"/>
  <c r="T885" i="11"/>
  <c r="T902" i="11"/>
  <c r="T994" i="11"/>
  <c r="T1027" i="11"/>
  <c r="T1060" i="11"/>
  <c r="T1194" i="11"/>
  <c r="T1579" i="11"/>
  <c r="T1645" i="11"/>
  <c r="T1702" i="11"/>
  <c r="T2330" i="11"/>
  <c r="T3" i="11"/>
  <c r="T7" i="11"/>
  <c r="T15" i="11"/>
  <c r="T40" i="11"/>
  <c r="T48" i="11"/>
  <c r="T105" i="11"/>
  <c r="T121" i="11"/>
  <c r="T129" i="11"/>
  <c r="T139" i="11"/>
  <c r="T157" i="11"/>
  <c r="T165" i="11"/>
  <c r="T173" i="11"/>
  <c r="T189" i="11"/>
  <c r="T242" i="11"/>
  <c r="T251" i="11"/>
  <c r="T259" i="11"/>
  <c r="T267" i="11"/>
  <c r="T292" i="11"/>
  <c r="T356" i="11"/>
  <c r="T364" i="11"/>
  <c r="T380" i="11"/>
  <c r="T430" i="11"/>
  <c r="T439" i="11"/>
  <c r="T450" i="11"/>
  <c r="T459" i="11"/>
  <c r="T476" i="11"/>
  <c r="T486" i="11"/>
  <c r="T510" i="11"/>
  <c r="T536" i="11"/>
  <c r="T552" i="11"/>
  <c r="T568" i="11"/>
  <c r="T579" i="11"/>
  <c r="T587" i="11"/>
  <c r="T614" i="11"/>
  <c r="T622" i="11"/>
  <c r="T630" i="11"/>
  <c r="T641" i="11"/>
  <c r="T726" i="11"/>
  <c r="T751" i="11"/>
  <c r="T777" i="11"/>
  <c r="T792" i="11"/>
  <c r="T842" i="11"/>
  <c r="T908" i="11"/>
  <c r="T969" i="11"/>
  <c r="T1340" i="11"/>
  <c r="T1528" i="11"/>
  <c r="T1597" i="11"/>
  <c r="T1719" i="11"/>
  <c r="T1959" i="11"/>
  <c r="T2141" i="11"/>
  <c r="T2760" i="11"/>
  <c r="M3848" i="20"/>
  <c r="M3822" i="20"/>
  <c r="M3793" i="20"/>
  <c r="M3967" i="20"/>
  <c r="M3931" i="20"/>
  <c r="M3701" i="20"/>
  <c r="M3808" i="20"/>
  <c r="M3771" i="20"/>
  <c r="M3913" i="20"/>
  <c r="M3849" i="20"/>
  <c r="M4014" i="20"/>
  <c r="M3737" i="20"/>
  <c r="M3464" i="20"/>
  <c r="M4027" i="20"/>
  <c r="M4008" i="20"/>
  <c r="M3976" i="20"/>
  <c r="M3750" i="20"/>
  <c r="M3703" i="20"/>
  <c r="M3685" i="20"/>
  <c r="M3669" i="20"/>
  <c r="M3285" i="20"/>
  <c r="M3717" i="20"/>
  <c r="M3535" i="20"/>
  <c r="M3475" i="20"/>
  <c r="M3293" i="20"/>
  <c r="M3993" i="20"/>
  <c r="M3684" i="20"/>
  <c r="M3408" i="20"/>
  <c r="M3374" i="20"/>
  <c r="M4009" i="20"/>
  <c r="M3670" i="20"/>
  <c r="M3604" i="20"/>
  <c r="M3565" i="20"/>
  <c r="M3331" i="20"/>
  <c r="M3315" i="20"/>
  <c r="M3239" i="20"/>
  <c r="M3292" i="20"/>
  <c r="M2909" i="20"/>
  <c r="M2884" i="20"/>
  <c r="M2828" i="20"/>
  <c r="M3062" i="20"/>
  <c r="M2995" i="20"/>
  <c r="M2945" i="20"/>
  <c r="M2917" i="20"/>
  <c r="M2896" i="20"/>
  <c r="M2802" i="20"/>
  <c r="M2730" i="20"/>
  <c r="M2677" i="20"/>
  <c r="M3198" i="20"/>
  <c r="M2908" i="20"/>
  <c r="M2883" i="20"/>
  <c r="M2788" i="20"/>
  <c r="M2928" i="20"/>
  <c r="M2856" i="20"/>
  <c r="M3441" i="20"/>
  <c r="M2773" i="20"/>
  <c r="M2761" i="20"/>
  <c r="M2659" i="20"/>
  <c r="M3646" i="20"/>
  <c r="M3574" i="20"/>
  <c r="M3102" i="20"/>
  <c r="M3059" i="20"/>
  <c r="M2963" i="20"/>
  <c r="M2893" i="20"/>
  <c r="M2824" i="20"/>
  <c r="M2803" i="20"/>
  <c r="M2678" i="20"/>
  <c r="M3119" i="20"/>
  <c r="M2989" i="20"/>
  <c r="M2851" i="20"/>
  <c r="M2535" i="20"/>
  <c r="M2474" i="20"/>
  <c r="M2449" i="20"/>
  <c r="M2171" i="20"/>
  <c r="M2068" i="20"/>
  <c r="M2772" i="20"/>
  <c r="M2440" i="20"/>
  <c r="M2400" i="20"/>
  <c r="M2269" i="20"/>
  <c r="M1954" i="20"/>
  <c r="M3014" i="20"/>
  <c r="M2593" i="20"/>
  <c r="M2570" i="20"/>
  <c r="M2542" i="20"/>
  <c r="M2448" i="20"/>
  <c r="M2170" i="20"/>
  <c r="M2166" i="20"/>
  <c r="M2162" i="20"/>
  <c r="M2137" i="20"/>
  <c r="M2597" i="20"/>
  <c r="M2231" i="20"/>
  <c r="M2178" i="20"/>
  <c r="M2079" i="20"/>
  <c r="M2046" i="20"/>
  <c r="M2776" i="20"/>
  <c r="M2578" i="20"/>
  <c r="M2537" i="20"/>
  <c r="M2533" i="20"/>
  <c r="M2529" i="20"/>
  <c r="M2198" i="20"/>
  <c r="M2066" i="20"/>
  <c r="M1973" i="20"/>
  <c r="M1920" i="20"/>
  <c r="M2275" i="20"/>
  <c r="M2613" i="20"/>
  <c r="M2553" i="20"/>
  <c r="M2336" i="20"/>
  <c r="M2278" i="20"/>
  <c r="M2261" i="20"/>
  <c r="M2245" i="20"/>
  <c r="M2184" i="20"/>
  <c r="M2118" i="20"/>
  <c r="M2101" i="20"/>
  <c r="M2004" i="20"/>
  <c r="M1955" i="20"/>
  <c r="M1906" i="20"/>
  <c r="M1898" i="20"/>
  <c r="M2536" i="20"/>
  <c r="M2119" i="20"/>
  <c r="M1768" i="20"/>
  <c r="M1598" i="20"/>
  <c r="M1550" i="20"/>
  <c r="M1817" i="20"/>
  <c r="M1805" i="20"/>
  <c r="M1735" i="20"/>
  <c r="M1727" i="20"/>
  <c r="M1464" i="20"/>
  <c r="M3056" i="20"/>
  <c r="M2201" i="20"/>
  <c r="M1779" i="20"/>
  <c r="M1763" i="20"/>
  <c r="M1617" i="20"/>
  <c r="M1609" i="20"/>
  <c r="M1569" i="20"/>
  <c r="M1549" i="20"/>
  <c r="M1875" i="20"/>
  <c r="M1738" i="20"/>
  <c r="M1511" i="20"/>
  <c r="M1507" i="20"/>
  <c r="M1495" i="20"/>
  <c r="M1491" i="20"/>
  <c r="M1786" i="20"/>
  <c r="M1774" i="20"/>
  <c r="M1653" i="20"/>
  <c r="M1560" i="20"/>
  <c r="M2172" i="20"/>
  <c r="M1879" i="20"/>
  <c r="M1539" i="20"/>
  <c r="M1526" i="20"/>
  <c r="M1494" i="20"/>
  <c r="M3720" i="20"/>
  <c r="M2671" i="20"/>
  <c r="M1822" i="20"/>
  <c r="M1806" i="20"/>
  <c r="M1724" i="20"/>
  <c r="M1533" i="20"/>
  <c r="M1529" i="20"/>
  <c r="M1497" i="20"/>
  <c r="M1493" i="20"/>
  <c r="M1349" i="20"/>
  <c r="M1835" i="20"/>
  <c r="M1648" i="20"/>
  <c r="M2595" i="20"/>
  <c r="T3902" i="11"/>
  <c r="T3779" i="11"/>
  <c r="M1927" i="20"/>
  <c r="T3337" i="11"/>
  <c r="T3313" i="11"/>
  <c r="T3167" i="11"/>
  <c r="T3046" i="11"/>
  <c r="T4274" i="11"/>
  <c r="T4103" i="11"/>
  <c r="T3595" i="11"/>
  <c r="T3603" i="11"/>
  <c r="T3101" i="11"/>
  <c r="T3084" i="11"/>
  <c r="T3052" i="11"/>
  <c r="T2982" i="11"/>
  <c r="T2890" i="11"/>
  <c r="T4263" i="11"/>
  <c r="T4026" i="11"/>
  <c r="T3890" i="11"/>
  <c r="T3860" i="11"/>
  <c r="T4205" i="11"/>
  <c r="T4148" i="11"/>
  <c r="T4034" i="11"/>
  <c r="T4016" i="11"/>
  <c r="T3941" i="11"/>
  <c r="T3908" i="11"/>
  <c r="T3179" i="11"/>
  <c r="T3965" i="11"/>
  <c r="T3924" i="11"/>
  <c r="T3773" i="11"/>
  <c r="T3128" i="11"/>
  <c r="T3104" i="11"/>
  <c r="T2774" i="11"/>
  <c r="T2709" i="11"/>
  <c r="T2620" i="11"/>
  <c r="T2256" i="11"/>
  <c r="T2239" i="11"/>
  <c r="T2138" i="11"/>
  <c r="T1845" i="11"/>
  <c r="T3915" i="11"/>
  <c r="T3073" i="11"/>
  <c r="T2854" i="11"/>
  <c r="T2708" i="11"/>
  <c r="T2636" i="11"/>
  <c r="T2569" i="11"/>
  <c r="T2496" i="11"/>
  <c r="T2335" i="11"/>
  <c r="T2271" i="11"/>
  <c r="T2247" i="11"/>
  <c r="T2238" i="11"/>
  <c r="T2121" i="11"/>
  <c r="T2063" i="11"/>
  <c r="T2046" i="11"/>
  <c r="T2030" i="11"/>
  <c r="T1989" i="11"/>
  <c r="T1948" i="11"/>
  <c r="T1932" i="11"/>
  <c r="T3072" i="11"/>
  <c r="T2804" i="11"/>
  <c r="T2723" i="11"/>
  <c r="T2667" i="11"/>
  <c r="T2643" i="11"/>
  <c r="T2326" i="11"/>
  <c r="T2186" i="11"/>
  <c r="T3097" i="11"/>
  <c r="T2803" i="11"/>
  <c r="T2309" i="11"/>
  <c r="T2185" i="11"/>
  <c r="T2060" i="11"/>
  <c r="T3186" i="11"/>
  <c r="T2802" i="11"/>
  <c r="T2452" i="11"/>
  <c r="T2260" i="11"/>
  <c r="T2192" i="11"/>
  <c r="T3153" i="11"/>
  <c r="T2962" i="11"/>
  <c r="T2939" i="11"/>
  <c r="T2785" i="11"/>
  <c r="T2371" i="11"/>
  <c r="T4116" i="11"/>
  <c r="T3737" i="11"/>
  <c r="T2223" i="11"/>
  <c r="T2139" i="11"/>
  <c r="T2108" i="11"/>
  <c r="T1551" i="11"/>
  <c r="T1346" i="11"/>
  <c r="T1265" i="11"/>
  <c r="T2306" i="11"/>
  <c r="T1166" i="11"/>
  <c r="T1097" i="11"/>
  <c r="T1800" i="11"/>
  <c r="T1690" i="11"/>
  <c r="T1394" i="11"/>
  <c r="T1104" i="11"/>
  <c r="T665" i="11"/>
  <c r="T2784" i="11"/>
  <c r="T1799" i="11"/>
  <c r="T1689" i="11"/>
  <c r="T1648" i="11"/>
  <c r="T1367" i="11"/>
  <c r="T1335" i="11"/>
  <c r="T3967" i="11"/>
  <c r="T1384" i="11"/>
  <c r="T1160" i="11"/>
  <c r="T1094" i="11"/>
  <c r="T813" i="11"/>
  <c r="T754" i="11"/>
  <c r="T2085" i="11"/>
  <c r="T1235" i="11"/>
  <c r="T995" i="11"/>
  <c r="T872" i="11"/>
  <c r="T787" i="11"/>
  <c r="T653" i="11"/>
  <c r="T2902" i="11"/>
  <c r="T952" i="11"/>
  <c r="T8" i="11"/>
  <c r="T16" i="11"/>
  <c r="T24" i="11"/>
  <c r="T32" i="11"/>
  <c r="T41" i="11"/>
  <c r="T49" i="11"/>
  <c r="T106" i="11"/>
  <c r="T122" i="11"/>
  <c r="T130" i="11"/>
  <c r="T141" i="11"/>
  <c r="T158" i="11"/>
  <c r="T166" i="11"/>
  <c r="T191" i="11"/>
  <c r="T243" i="11"/>
  <c r="T260" i="11"/>
  <c r="T269" i="11"/>
  <c r="T293" i="11"/>
  <c r="T357" i="11"/>
  <c r="T389" i="11"/>
  <c r="T451" i="11"/>
  <c r="T460" i="11"/>
  <c r="T487" i="11"/>
  <c r="T503" i="11"/>
  <c r="T511" i="11"/>
  <c r="T553" i="11"/>
  <c r="T570" i="11"/>
  <c r="T580" i="11"/>
  <c r="T588" i="11"/>
  <c r="T597" i="11"/>
  <c r="T615" i="11"/>
  <c r="T631" i="11"/>
  <c r="T663" i="11"/>
  <c r="T727" i="11"/>
  <c r="T752" i="11"/>
  <c r="T767" i="11"/>
  <c r="T780" i="11"/>
  <c r="T793" i="11"/>
  <c r="T808" i="11"/>
  <c r="T827" i="11"/>
  <c r="T910" i="11"/>
  <c r="T1041" i="11"/>
  <c r="T1074" i="11"/>
  <c r="T1106" i="11"/>
  <c r="T1140" i="11"/>
  <c r="T1348" i="11"/>
  <c r="T1414" i="11"/>
  <c r="T1479" i="11"/>
  <c r="T1536" i="11"/>
  <c r="T1605" i="11"/>
  <c r="T1728" i="11"/>
  <c r="T2824" i="11"/>
  <c r="T107" i="11"/>
  <c r="T115" i="11"/>
  <c r="T131" i="11"/>
  <c r="T142" i="11"/>
  <c r="T159" i="11"/>
  <c r="T167" i="11"/>
  <c r="T192" i="11"/>
  <c r="T244" i="11"/>
  <c r="T294" i="11"/>
  <c r="T358" i="11"/>
  <c r="T390" i="11"/>
  <c r="T453" i="11"/>
  <c r="T461" i="11"/>
  <c r="T488" i="11"/>
  <c r="T504" i="11"/>
  <c r="T554" i="11"/>
  <c r="T562" i="11"/>
  <c r="T571" i="11"/>
  <c r="T581" i="11"/>
  <c r="T589" i="11"/>
  <c r="T599" i="11"/>
  <c r="T633" i="11"/>
  <c r="T654" i="11"/>
  <c r="T666" i="11"/>
  <c r="T728" i="11"/>
  <c r="T756" i="11"/>
  <c r="T794" i="11"/>
  <c r="T809" i="11"/>
  <c r="T828" i="11"/>
  <c r="T911" i="11"/>
  <c r="T1178" i="11"/>
  <c r="T1545" i="11"/>
  <c r="T1678" i="11"/>
  <c r="T2209" i="11"/>
  <c r="T2918" i="11"/>
  <c r="M4039" i="20"/>
  <c r="M4034" i="20"/>
  <c r="M3769" i="20"/>
  <c r="M4059" i="20"/>
  <c r="M4038" i="20"/>
  <c r="M4033" i="20"/>
  <c r="M3871" i="20"/>
  <c r="M3863" i="20"/>
  <c r="M3789" i="20"/>
  <c r="M4058" i="20"/>
  <c r="M4054" i="20"/>
  <c r="M4046" i="20"/>
  <c r="M4042" i="20"/>
  <c r="M4007" i="20"/>
  <c r="M3705" i="20"/>
  <c r="M4037" i="20"/>
  <c r="M4032" i="20"/>
  <c r="M3866" i="20"/>
  <c r="M3759" i="20"/>
  <c r="M4031" i="20"/>
  <c r="M3921" i="20"/>
  <c r="M3869" i="20"/>
  <c r="M3865" i="20"/>
  <c r="M3861" i="20"/>
  <c r="M3762" i="20"/>
  <c r="M4060" i="20"/>
  <c r="M4061" i="20"/>
  <c r="M4051" i="20"/>
  <c r="M3532" i="20"/>
  <c r="M3524" i="20"/>
  <c r="M3520" i="20"/>
  <c r="M3512" i="20"/>
  <c r="M3508" i="20"/>
  <c r="M3504" i="20"/>
  <c r="M3500" i="20"/>
  <c r="M3496" i="20"/>
  <c r="M3484" i="20"/>
  <c r="M3480" i="20"/>
  <c r="M3476" i="20"/>
  <c r="M3427" i="20"/>
  <c r="M3423" i="20"/>
  <c r="M3419" i="20"/>
  <c r="M3372" i="20"/>
  <c r="M4055" i="20"/>
  <c r="M4041" i="20"/>
  <c r="M3665" i="20"/>
  <c r="M3653" i="20"/>
  <c r="M3631" i="20"/>
  <c r="M3627" i="20"/>
  <c r="M3623" i="20"/>
  <c r="M3619" i="20"/>
  <c r="M3615" i="20"/>
  <c r="M3611" i="20"/>
  <c r="M3607" i="20"/>
  <c r="M3603" i="20"/>
  <c r="M3593" i="20"/>
  <c r="M3589" i="20"/>
  <c r="M3585" i="20"/>
  <c r="M3564" i="20"/>
  <c r="M3560" i="20"/>
  <c r="M3556" i="20"/>
  <c r="M3552" i="20"/>
  <c r="M3544" i="20"/>
  <c r="M3439" i="20"/>
  <c r="M3409" i="20"/>
  <c r="M3367" i="20"/>
  <c r="M3363" i="20"/>
  <c r="M3354" i="20"/>
  <c r="M3334" i="20"/>
  <c r="M3326" i="20"/>
  <c r="M3310" i="20"/>
  <c r="M3306" i="20"/>
  <c r="M3259" i="20"/>
  <c r="M3255" i="20"/>
  <c r="M4045" i="20"/>
  <c r="M3531" i="20"/>
  <c r="M3527" i="20"/>
  <c r="M3523" i="20"/>
  <c r="M3519" i="20"/>
  <c r="M3515" i="20"/>
  <c r="M3507" i="20"/>
  <c r="M3503" i="20"/>
  <c r="M3499" i="20"/>
  <c r="M3495" i="20"/>
  <c r="M3487" i="20"/>
  <c r="M3483" i="20"/>
  <c r="M3479" i="20"/>
  <c r="M3463" i="20"/>
  <c r="M3426" i="20"/>
  <c r="M3422" i="20"/>
  <c r="M3301" i="20"/>
  <c r="M3297" i="20"/>
  <c r="M3289" i="20"/>
  <c r="M3280" i="20"/>
  <c r="M4049" i="20"/>
  <c r="M3668" i="20"/>
  <c r="M3647" i="20"/>
  <c r="M3643" i="20"/>
  <c r="M3634" i="20"/>
  <c r="M3630" i="20"/>
  <c r="M3626" i="20"/>
  <c r="M3622" i="20"/>
  <c r="M3618" i="20"/>
  <c r="M3614" i="20"/>
  <c r="M3606" i="20"/>
  <c r="M3596" i="20"/>
  <c r="M3588" i="20"/>
  <c r="M3584" i="20"/>
  <c r="M3563" i="20"/>
  <c r="M3559" i="20"/>
  <c r="M3555" i="20"/>
  <c r="M3551" i="20"/>
  <c r="M3543" i="20"/>
  <c r="M3539" i="20"/>
  <c r="M3438" i="20"/>
  <c r="M3434" i="20"/>
  <c r="M3379" i="20"/>
  <c r="M3366" i="20"/>
  <c r="M3362" i="20"/>
  <c r="M3353" i="20"/>
  <c r="M3345" i="20"/>
  <c r="M3341" i="20"/>
  <c r="M3337" i="20"/>
  <c r="M3333" i="20"/>
  <c r="M3309" i="20"/>
  <c r="M3305" i="20"/>
  <c r="M3254" i="20"/>
  <c r="M4053" i="20"/>
  <c r="M4044" i="20"/>
  <c r="M3753" i="20"/>
  <c r="M3530" i="20"/>
  <c r="M3522" i="20"/>
  <c r="M3514" i="20"/>
  <c r="M3506" i="20"/>
  <c r="M3502" i="20"/>
  <c r="M3498" i="20"/>
  <c r="M3486" i="20"/>
  <c r="M3482" i="20"/>
  <c r="M3478" i="20"/>
  <c r="M3466" i="20"/>
  <c r="M3458" i="20"/>
  <c r="M3454" i="20"/>
  <c r="M3425" i="20"/>
  <c r="M3421" i="20"/>
  <c r="M4056" i="20"/>
  <c r="M4047" i="20"/>
  <c r="M3666" i="20"/>
  <c r="M3662" i="20"/>
  <c r="M3658" i="20"/>
  <c r="M3632" i="20"/>
  <c r="M3628" i="20"/>
  <c r="M3624" i="20"/>
  <c r="M3620" i="20"/>
  <c r="M3616" i="20"/>
  <c r="M3612" i="20"/>
  <c r="M3608" i="20"/>
  <c r="M3598" i="20"/>
  <c r="M3594" i="20"/>
  <c r="M3586" i="20"/>
  <c r="M3582" i="20"/>
  <c r="M3561" i="20"/>
  <c r="M3557" i="20"/>
  <c r="M3553" i="20"/>
  <c r="M3549" i="20"/>
  <c r="M3541" i="20"/>
  <c r="M3440" i="20"/>
  <c r="M3436" i="20"/>
  <c r="M3432" i="20"/>
  <c r="M3410" i="20"/>
  <c r="M3364" i="20"/>
  <c r="M3347" i="20"/>
  <c r="M3335" i="20"/>
  <c r="M3319" i="20"/>
  <c r="M3307" i="20"/>
  <c r="M3260" i="20"/>
  <c r="M3978" i="20"/>
  <c r="M3613" i="20"/>
  <c r="M3554" i="20"/>
  <c r="M3509" i="20"/>
  <c r="M3477" i="20"/>
  <c r="M3209" i="20"/>
  <c r="M3195" i="20"/>
  <c r="M3191" i="20"/>
  <c r="M3187" i="20"/>
  <c r="M3183" i="20"/>
  <c r="M3179" i="20"/>
  <c r="M3013" i="20"/>
  <c r="M2841" i="20"/>
  <c r="M2789" i="20"/>
  <c r="M2755" i="20"/>
  <c r="M2751" i="20"/>
  <c r="M2608" i="20"/>
  <c r="M2600" i="20"/>
  <c r="M2596" i="20"/>
  <c r="M2580" i="20"/>
  <c r="M2576" i="20"/>
  <c r="M2572" i="20"/>
  <c r="M2568" i="20"/>
  <c r="M3625" i="20"/>
  <c r="M3521" i="20"/>
  <c r="M3457" i="20"/>
  <c r="M3437" i="20"/>
  <c r="M3424" i="20"/>
  <c r="M3365" i="20"/>
  <c r="M3332" i="20"/>
  <c r="M3296" i="20"/>
  <c r="M3287" i="20"/>
  <c r="M3266" i="20"/>
  <c r="M3166" i="20"/>
  <c r="M3162" i="20"/>
  <c r="M3158" i="20"/>
  <c r="M3154" i="20"/>
  <c r="M3150" i="20"/>
  <c r="M3142" i="20"/>
  <c r="M3138" i="20"/>
  <c r="M3101" i="20"/>
  <c r="M3097" i="20"/>
  <c r="M2991" i="20"/>
  <c r="M2958" i="20"/>
  <c r="M2937" i="20"/>
  <c r="M2925" i="20"/>
  <c r="M2717" i="20"/>
  <c r="M2693" i="20"/>
  <c r="M2689" i="20"/>
  <c r="M2673" i="20"/>
  <c r="M2640" i="20"/>
  <c r="M4052" i="20"/>
  <c r="M3663" i="20"/>
  <c r="M3578" i="20"/>
  <c r="M3501" i="20"/>
  <c r="M3291" i="20"/>
  <c r="M3222" i="20"/>
  <c r="M3194" i="20"/>
  <c r="M3190" i="20"/>
  <c r="M3186" i="20"/>
  <c r="M3182" i="20"/>
  <c r="M3178" i="20"/>
  <c r="M3129" i="20"/>
  <c r="M3121" i="20"/>
  <c r="M2949" i="20"/>
  <c r="M2865" i="20"/>
  <c r="M2840" i="20"/>
  <c r="M2831" i="20"/>
  <c r="M2770" i="20"/>
  <c r="M2644" i="20"/>
  <c r="M2623" i="20"/>
  <c r="M3617" i="20"/>
  <c r="M3558" i="20"/>
  <c r="M3481" i="20"/>
  <c r="M3324" i="20"/>
  <c r="M3295" i="20"/>
  <c r="M3274" i="20"/>
  <c r="M3265" i="20"/>
  <c r="M3202" i="20"/>
  <c r="M3173" i="20"/>
  <c r="M3169" i="20"/>
  <c r="M3165" i="20"/>
  <c r="M3161" i="20"/>
  <c r="M3153" i="20"/>
  <c r="M3100" i="20"/>
  <c r="M3096" i="20"/>
  <c r="M3032" i="20"/>
  <c r="M2969" i="20"/>
  <c r="M2932" i="20"/>
  <c r="M2729" i="20"/>
  <c r="M2684" i="20"/>
  <c r="M4057" i="20"/>
  <c r="M3687" i="20"/>
  <c r="M3629" i="20"/>
  <c r="M3583" i="20"/>
  <c r="M3538" i="20"/>
  <c r="M3382" i="20"/>
  <c r="M3336" i="20"/>
  <c r="M3299" i="20"/>
  <c r="M3290" i="20"/>
  <c r="M3269" i="20"/>
  <c r="M3221" i="20"/>
  <c r="M3193" i="20"/>
  <c r="M3189" i="20"/>
  <c r="M3185" i="20"/>
  <c r="M3177" i="20"/>
  <c r="M3128" i="20"/>
  <c r="M3002" i="20"/>
  <c r="M2843" i="20"/>
  <c r="M2769" i="20"/>
  <c r="M4048" i="20"/>
  <c r="M3659" i="20"/>
  <c r="M3633" i="20"/>
  <c r="M3587" i="20"/>
  <c r="M3529" i="20"/>
  <c r="M3497" i="20"/>
  <c r="M3308" i="20"/>
  <c r="M3272" i="20"/>
  <c r="M3246" i="20"/>
  <c r="M3167" i="20"/>
  <c r="M3159" i="20"/>
  <c r="M3155" i="20"/>
  <c r="M3151" i="20"/>
  <c r="M3147" i="20"/>
  <c r="M3143" i="20"/>
  <c r="M3139" i="20"/>
  <c r="M3098" i="20"/>
  <c r="M2996" i="20"/>
  <c r="M2867" i="20"/>
  <c r="M2706" i="20"/>
  <c r="M2694" i="20"/>
  <c r="M3595" i="20"/>
  <c r="M3264" i="20"/>
  <c r="M3168" i="20"/>
  <c r="M2727" i="20"/>
  <c r="M2695" i="20"/>
  <c r="M2585" i="20"/>
  <c r="M2571" i="20"/>
  <c r="M2543" i="20"/>
  <c r="M2539" i="20"/>
  <c r="M2506" i="20"/>
  <c r="M2302" i="20"/>
  <c r="M2286" i="20"/>
  <c r="M2204" i="20"/>
  <c r="M2138" i="20"/>
  <c r="M2134" i="20"/>
  <c r="M3433" i="20"/>
  <c r="M3298" i="20"/>
  <c r="M3180" i="20"/>
  <c r="M3099" i="20"/>
  <c r="M2598" i="20"/>
  <c r="M2589" i="20"/>
  <c r="M2575" i="20"/>
  <c r="M2552" i="20"/>
  <c r="M2514" i="20"/>
  <c r="M2244" i="20"/>
  <c r="M2232" i="20"/>
  <c r="M2158" i="20"/>
  <c r="M2121" i="20"/>
  <c r="M2100" i="20"/>
  <c r="M2084" i="20"/>
  <c r="M2023" i="20"/>
  <c r="M4043" i="20"/>
  <c r="M3562" i="20"/>
  <c r="M3283" i="20"/>
  <c r="M3192" i="20"/>
  <c r="M3160" i="20"/>
  <c r="M2890" i="20"/>
  <c r="M2817" i="20"/>
  <c r="M2579" i="20"/>
  <c r="M2505" i="20"/>
  <c r="M2191" i="20"/>
  <c r="M2071" i="20"/>
  <c r="M2067" i="20"/>
  <c r="M3485" i="20"/>
  <c r="M3303" i="20"/>
  <c r="M3268" i="20"/>
  <c r="M2980" i="20"/>
  <c r="M2855" i="20"/>
  <c r="M2842" i="20"/>
  <c r="M2574" i="20"/>
  <c r="M2525" i="20"/>
  <c r="M2468" i="20"/>
  <c r="M2411" i="20"/>
  <c r="M2333" i="20"/>
  <c r="M2251" i="20"/>
  <c r="M2235" i="20"/>
  <c r="M2034" i="20"/>
  <c r="M1957" i="20"/>
  <c r="M1912" i="20"/>
  <c r="M1908" i="20"/>
  <c r="M1904" i="20"/>
  <c r="M1892" i="20"/>
  <c r="M1864" i="20"/>
  <c r="M3621" i="20"/>
  <c r="M3184" i="20"/>
  <c r="M2914" i="20"/>
  <c r="M2601" i="20"/>
  <c r="M2569" i="20"/>
  <c r="M2545" i="20"/>
  <c r="M2541" i="20"/>
  <c r="M2504" i="20"/>
  <c r="M2492" i="20"/>
  <c r="M2202" i="20"/>
  <c r="M1969" i="20"/>
  <c r="M1916" i="20"/>
  <c r="M1855" i="20"/>
  <c r="M3273" i="20"/>
  <c r="M2808" i="20"/>
  <c r="M2605" i="20"/>
  <c r="M2573" i="20"/>
  <c r="M2422" i="20"/>
  <c r="M2345" i="20"/>
  <c r="M2246" i="20"/>
  <c r="M2226" i="20"/>
  <c r="M3550" i="20"/>
  <c r="M3420" i="20"/>
  <c r="M3188" i="20"/>
  <c r="M3156" i="20"/>
  <c r="M2873" i="20"/>
  <c r="M2651" i="20"/>
  <c r="M2629" i="20"/>
  <c r="M2618" i="20"/>
  <c r="M2590" i="20"/>
  <c r="M2433" i="20"/>
  <c r="M2405" i="20"/>
  <c r="M2356" i="20"/>
  <c r="M2253" i="20"/>
  <c r="M2180" i="20"/>
  <c r="M2151" i="20"/>
  <c r="M2081" i="20"/>
  <c r="M2052" i="20"/>
  <c r="M2012" i="20"/>
  <c r="M2008" i="20"/>
  <c r="M1939" i="20"/>
  <c r="M1902" i="20"/>
  <c r="M1890" i="20"/>
  <c r="M1866" i="20"/>
  <c r="M1858" i="20"/>
  <c r="M2283" i="20"/>
  <c r="M1909" i="20"/>
  <c r="M1847" i="20"/>
  <c r="M1748" i="20"/>
  <c r="M1887" i="20"/>
  <c r="M1825" i="20"/>
  <c r="M1796" i="20"/>
  <c r="M1532" i="20"/>
  <c r="M1524" i="20"/>
  <c r="M1512" i="20"/>
  <c r="M1500" i="20"/>
  <c r="M1424" i="20"/>
  <c r="M1420" i="20"/>
  <c r="M1416" i="20"/>
  <c r="M1412" i="20"/>
  <c r="M1408" i="20"/>
  <c r="M1404" i="20"/>
  <c r="M1400" i="20"/>
  <c r="M1396" i="20"/>
  <c r="M1392" i="20"/>
  <c r="M1388" i="20"/>
  <c r="M1384" i="20"/>
  <c r="M1380" i="20"/>
  <c r="M1376" i="20"/>
  <c r="M1330" i="20"/>
  <c r="M3095" i="20"/>
  <c r="M2563" i="20"/>
  <c r="M1913" i="20"/>
  <c r="M1865" i="20"/>
  <c r="M1854" i="20"/>
  <c r="M1751" i="20"/>
  <c r="M1666" i="20"/>
  <c r="M1662" i="20"/>
  <c r="M1654" i="20"/>
  <c r="M1601" i="20"/>
  <c r="M1553" i="20"/>
  <c r="M1362" i="20"/>
  <c r="M1358" i="20"/>
  <c r="M1354" i="20"/>
  <c r="M1350" i="20"/>
  <c r="M1346" i="20"/>
  <c r="M1342" i="20"/>
  <c r="M1338" i="20"/>
  <c r="M1334" i="20"/>
  <c r="M3294" i="20"/>
  <c r="M2846" i="20"/>
  <c r="M2213" i="20"/>
  <c r="M1891" i="20"/>
  <c r="M1859" i="20"/>
  <c r="M1804" i="20"/>
  <c r="M1540" i="20"/>
  <c r="M1527" i="20"/>
  <c r="M1519" i="20"/>
  <c r="M1463" i="20"/>
  <c r="M1427" i="20"/>
  <c r="M1423" i="20"/>
  <c r="M1419" i="20"/>
  <c r="M1415" i="20"/>
  <c r="M1411" i="20"/>
  <c r="M1407" i="20"/>
  <c r="M1403" i="20"/>
  <c r="M1399" i="20"/>
  <c r="M1395" i="20"/>
  <c r="M1391" i="20"/>
  <c r="M1387" i="20"/>
  <c r="M1383" i="20"/>
  <c r="M1379" i="20"/>
  <c r="M1375" i="20"/>
  <c r="M2511" i="20"/>
  <c r="M2479" i="20"/>
  <c r="M2065" i="20"/>
  <c r="M2001" i="20"/>
  <c r="M1869" i="20"/>
  <c r="M1841" i="20"/>
  <c r="M1836" i="20"/>
  <c r="M1758" i="20"/>
  <c r="M1750" i="20"/>
  <c r="M1677" i="20"/>
  <c r="M1564" i="20"/>
  <c r="M2491" i="20"/>
  <c r="M2045" i="20"/>
  <c r="M1895" i="20"/>
  <c r="M1803" i="20"/>
  <c r="M1547" i="20"/>
  <c r="M1530" i="20"/>
  <c r="M1474" i="20"/>
  <c r="M1442" i="20"/>
  <c r="M1426" i="20"/>
  <c r="M1422" i="20"/>
  <c r="M1418" i="20"/>
  <c r="M1414" i="20"/>
  <c r="M1410" i="20"/>
  <c r="M1406" i="20"/>
  <c r="M1402" i="20"/>
  <c r="M1398" i="20"/>
  <c r="M1394" i="20"/>
  <c r="M1390" i="20"/>
  <c r="M1386" i="20"/>
  <c r="M1382" i="20"/>
  <c r="M3505" i="20"/>
  <c r="M2005" i="20"/>
  <c r="M1867" i="20"/>
  <c r="M1814" i="20"/>
  <c r="M1802" i="20"/>
  <c r="M1736" i="20"/>
  <c r="M1688" i="20"/>
  <c r="M1643" i="20"/>
  <c r="M1542" i="20"/>
  <c r="M1425" i="20"/>
  <c r="M1421" i="20"/>
  <c r="M1417" i="20"/>
  <c r="M1413" i="20"/>
  <c r="M1409" i="20"/>
  <c r="M1405" i="20"/>
  <c r="M1401" i="20"/>
  <c r="M1397" i="20"/>
  <c r="M1393" i="20"/>
  <c r="M1389" i="20"/>
  <c r="M1385" i="20"/>
  <c r="M1381" i="20"/>
  <c r="M1377" i="20"/>
  <c r="M2102" i="20"/>
  <c r="M1363" i="20"/>
  <c r="M1340" i="20"/>
  <c r="M1757" i="20"/>
  <c r="M1583" i="20"/>
  <c r="M1353" i="20"/>
  <c r="M1344" i="20"/>
  <c r="M1335" i="20"/>
  <c r="M2152" i="20"/>
  <c r="M1378" i="20"/>
  <c r="M1357" i="20"/>
  <c r="M1348" i="20"/>
  <c r="M1339" i="20"/>
  <c r="M1781" i="20"/>
  <c r="M1575" i="20"/>
  <c r="M1361" i="20"/>
  <c r="M1352" i="20"/>
  <c r="M1343" i="20"/>
  <c r="M2503" i="20"/>
  <c r="M1761" i="20"/>
  <c r="M1587" i="20"/>
  <c r="M1356" i="20"/>
  <c r="M1347" i="20"/>
  <c r="M1631" i="20"/>
  <c r="M1360" i="20"/>
  <c r="M1351" i="20"/>
  <c r="M1337" i="20"/>
  <c r="M1873" i="20"/>
  <c r="M1374" i="20"/>
  <c r="M1359" i="20"/>
  <c r="M1345" i="20"/>
  <c r="M1336" i="20"/>
  <c r="M1355" i="20"/>
  <c r="M660" i="20"/>
  <c r="M2057" i="20"/>
  <c r="M639" i="20"/>
  <c r="M611" i="20"/>
  <c r="M534" i="20"/>
  <c r="M366" i="20"/>
  <c r="M1341" i="20"/>
  <c r="M657" i="20"/>
  <c r="T4270" i="11"/>
  <c r="T4187" i="11"/>
  <c r="T4030" i="11"/>
  <c r="T3939" i="11"/>
  <c r="T3868" i="11"/>
  <c r="M1364" i="20"/>
  <c r="T4257" i="11"/>
  <c r="T4219" i="11"/>
  <c r="T4123" i="11"/>
  <c r="T4086" i="11"/>
  <c r="T4029" i="11"/>
  <c r="T3913" i="11"/>
  <c r="T3790" i="11"/>
  <c r="T3733" i="11"/>
  <c r="T3038" i="11"/>
  <c r="T3002" i="11"/>
  <c r="T2900" i="11"/>
  <c r="T4265" i="11"/>
  <c r="T4256" i="11"/>
  <c r="T4028" i="11"/>
  <c r="T3272" i="11"/>
  <c r="T3264" i="11"/>
  <c r="T4264" i="11"/>
  <c r="T4255" i="11"/>
  <c r="T4197" i="11"/>
  <c r="T4027" i="11"/>
  <c r="T3999" i="11"/>
  <c r="T3970" i="11"/>
  <c r="T3769" i="11"/>
  <c r="T3712" i="11"/>
  <c r="T3621" i="11"/>
  <c r="T3417" i="11"/>
  <c r="T3207" i="11"/>
  <c r="T2956" i="11"/>
  <c r="T2922" i="11"/>
  <c r="T4196" i="11"/>
  <c r="T4186" i="11"/>
  <c r="T4063" i="11"/>
  <c r="T3759" i="11"/>
  <c r="T3286" i="11"/>
  <c r="T3083" i="11"/>
  <c r="T2921" i="11"/>
  <c r="T4271" i="11"/>
  <c r="T4185" i="11"/>
  <c r="T3016" i="11"/>
  <c r="T4258" i="11"/>
  <c r="T4124" i="11"/>
  <c r="T4031" i="11"/>
  <c r="T3904" i="11"/>
  <c r="T3828" i="11"/>
  <c r="T3744" i="11"/>
  <c r="T3420" i="11"/>
  <c r="T3039" i="11"/>
  <c r="T2985" i="11"/>
  <c r="T2901" i="11"/>
  <c r="T2893" i="11"/>
  <c r="T4260" i="11"/>
  <c r="T4033" i="11"/>
  <c r="T3917" i="11"/>
  <c r="T3300" i="11"/>
  <c r="T3000" i="11"/>
  <c r="T2855" i="11"/>
  <c r="T2798" i="11"/>
  <c r="T2637" i="11"/>
  <c r="T4259" i="11"/>
  <c r="T4183" i="11"/>
  <c r="T4070" i="11"/>
  <c r="T4032" i="11"/>
  <c r="T3654" i="11"/>
  <c r="T3618" i="11"/>
  <c r="T3202" i="11"/>
  <c r="T3022" i="11"/>
  <c r="T2797" i="11"/>
  <c r="T2749" i="11"/>
  <c r="T2732" i="11"/>
  <c r="T2391" i="11"/>
  <c r="T2153" i="11"/>
  <c r="T2137" i="11"/>
  <c r="T1981" i="11"/>
  <c r="T2910" i="11"/>
  <c r="T2853" i="11"/>
  <c r="T2836" i="11"/>
  <c r="T2626" i="11"/>
  <c r="T2286" i="11"/>
  <c r="T2178" i="11"/>
  <c r="T2161" i="11"/>
  <c r="T2152" i="11"/>
  <c r="T2136" i="11"/>
  <c r="T2004" i="11"/>
  <c r="T2747" i="11"/>
  <c r="T2333" i="11"/>
  <c r="T2325" i="11"/>
  <c r="T2261" i="11"/>
  <c r="T1890" i="11"/>
  <c r="T3866" i="11"/>
  <c r="T2987" i="11"/>
  <c r="T2873" i="11"/>
  <c r="T2826" i="11"/>
  <c r="T2721" i="11"/>
  <c r="T2713" i="11"/>
  <c r="T2665" i="11"/>
  <c r="T3821" i="11"/>
  <c r="T3672" i="11"/>
  <c r="T3185" i="11"/>
  <c r="T2801" i="11"/>
  <c r="T2672" i="11"/>
  <c r="T2589" i="11"/>
  <c r="T2331" i="11"/>
  <c r="T2307" i="11"/>
  <c r="T4268" i="11"/>
  <c r="T2831" i="11"/>
  <c r="T2823" i="11"/>
  <c r="T2815" i="11"/>
  <c r="T2799" i="11"/>
  <c r="T2329" i="11"/>
  <c r="T2289" i="11"/>
  <c r="T2007" i="11"/>
  <c r="T1798" i="11"/>
  <c r="T1790" i="11"/>
  <c r="T2234" i="11"/>
  <c r="T2800" i="11"/>
  <c r="T2426" i="11"/>
  <c r="T1791" i="11"/>
  <c r="T1716" i="11"/>
  <c r="T1559" i="11"/>
  <c r="T1231" i="11"/>
  <c r="T1215" i="11"/>
  <c r="T1183" i="11"/>
  <c r="T1073" i="11"/>
  <c r="T1040" i="11"/>
  <c r="T2068" i="11"/>
  <c r="T2008" i="11"/>
  <c r="T1673" i="11"/>
  <c r="T1617" i="11"/>
  <c r="T1474" i="11"/>
  <c r="T1222" i="11"/>
  <c r="T1056" i="11"/>
  <c r="T1039" i="11"/>
  <c r="T981" i="11"/>
  <c r="T816" i="11"/>
  <c r="T790" i="11"/>
  <c r="T674" i="11"/>
  <c r="T640" i="11"/>
  <c r="T3178" i="11"/>
  <c r="T1767" i="11"/>
  <c r="T1656" i="11"/>
  <c r="T1624" i="11"/>
  <c r="T1482" i="11"/>
  <c r="T1473" i="11"/>
  <c r="T1213" i="11"/>
  <c r="T1055" i="11"/>
  <c r="T1038" i="11"/>
  <c r="T1655" i="11"/>
  <c r="T1472" i="11"/>
  <c r="T1374" i="11"/>
  <c r="T1037" i="11"/>
  <c r="T955" i="11"/>
  <c r="T833" i="11"/>
  <c r="T788" i="11"/>
  <c r="T1775" i="11"/>
  <c r="T1211" i="11"/>
  <c r="T762" i="11"/>
  <c r="T1535" i="11"/>
  <c r="T1494" i="11"/>
  <c r="T1437" i="11"/>
  <c r="T1042" i="11"/>
  <c r="T984" i="11"/>
  <c r="T820" i="11"/>
  <c r="T18" i="11"/>
  <c r="T116" i="11"/>
  <c r="T144" i="11"/>
  <c r="T193" i="11"/>
  <c r="T201" i="11"/>
  <c r="T235" i="11"/>
  <c r="T295" i="11"/>
  <c r="T319" i="11"/>
  <c r="T327" i="11"/>
  <c r="T359" i="11"/>
  <c r="T383" i="11"/>
  <c r="T454" i="11"/>
  <c r="T489" i="11"/>
  <c r="T505" i="11"/>
  <c r="T513" i="11"/>
  <c r="T522" i="11"/>
  <c r="T539" i="11"/>
  <c r="T555" i="11"/>
  <c r="T563" i="11"/>
  <c r="T572" i="11"/>
  <c r="T582" i="11"/>
  <c r="T591" i="11"/>
  <c r="T600" i="11"/>
  <c r="T609" i="11"/>
  <c r="T634" i="11"/>
  <c r="T644" i="11"/>
  <c r="T655" i="11"/>
  <c r="T731" i="11"/>
  <c r="T758" i="11"/>
  <c r="T811" i="11"/>
  <c r="T831" i="11"/>
  <c r="T863" i="11"/>
  <c r="T951" i="11"/>
  <c r="T1016" i="11"/>
  <c r="T1115" i="11"/>
  <c r="T1234" i="11"/>
  <c r="T1554" i="11"/>
  <c r="T101" i="11"/>
  <c r="T117" i="11"/>
  <c r="T202" i="11"/>
  <c r="T236" i="11"/>
  <c r="T296" i="11"/>
  <c r="T328" i="11"/>
  <c r="T360" i="11"/>
  <c r="T368" i="11"/>
  <c r="T417" i="11"/>
  <c r="T471" i="11"/>
  <c r="T490" i="11"/>
  <c r="T515" i="11"/>
  <c r="T523" i="11"/>
  <c r="T540" i="11"/>
  <c r="T548" i="11"/>
  <c r="T556" i="11"/>
  <c r="T583" i="11"/>
  <c r="T592" i="11"/>
  <c r="T601" i="11"/>
  <c r="T635" i="11"/>
  <c r="T646" i="11"/>
  <c r="T692" i="11"/>
  <c r="T733" i="11"/>
  <c r="T759" i="11"/>
  <c r="T815" i="11"/>
  <c r="T850" i="11"/>
  <c r="T866" i="11"/>
  <c r="T953" i="11"/>
  <c r="T985" i="11"/>
  <c r="T1150" i="11"/>
  <c r="T1372" i="11"/>
  <c r="T1752" i="11"/>
  <c r="T1855" i="11"/>
  <c r="M3896" i="20"/>
  <c r="M3892" i="20"/>
  <c r="M3880" i="20"/>
  <c r="M3844" i="20"/>
  <c r="M3835" i="20"/>
  <c r="M3810" i="20"/>
  <c r="M3790" i="20"/>
  <c r="M3786" i="20"/>
  <c r="M3761" i="20"/>
  <c r="M3927" i="20"/>
  <c r="M3923" i="20"/>
  <c r="M3915" i="20"/>
  <c r="M3843" i="20"/>
  <c r="M3839" i="20"/>
  <c r="M3813" i="20"/>
  <c r="M3809" i="20"/>
  <c r="M3768" i="20"/>
  <c r="M4028" i="20"/>
  <c r="M4024" i="20"/>
  <c r="M4020" i="20"/>
  <c r="M4012" i="20"/>
  <c r="M4003" i="20"/>
  <c r="M3999" i="20"/>
  <c r="M3995" i="20"/>
  <c r="M3971" i="20"/>
  <c r="M3947" i="20"/>
  <c r="M3943" i="20"/>
  <c r="M3935" i="20"/>
  <c r="M3776" i="20"/>
  <c r="M3747" i="20"/>
  <c r="M3739" i="20"/>
  <c r="M3723" i="20"/>
  <c r="M3714" i="20"/>
  <c r="M3689" i="20"/>
  <c r="M3906" i="20"/>
  <c r="M3902" i="20"/>
  <c r="M3898" i="20"/>
  <c r="M3886" i="20"/>
  <c r="M3882" i="20"/>
  <c r="M3878" i="20"/>
  <c r="M3842" i="20"/>
  <c r="M3829" i="20"/>
  <c r="M3821" i="20"/>
  <c r="M3788" i="20"/>
  <c r="M3767" i="20"/>
  <c r="M3925" i="20"/>
  <c r="M3917" i="20"/>
  <c r="M3877" i="20"/>
  <c r="M3873" i="20"/>
  <c r="M3841" i="20"/>
  <c r="M3836" i="20"/>
  <c r="M3828" i="20"/>
  <c r="M3811" i="20"/>
  <c r="M3807" i="20"/>
  <c r="M3787" i="20"/>
  <c r="M3766" i="20"/>
  <c r="M4023" i="20"/>
  <c r="M4004" i="20"/>
  <c r="M3775" i="20"/>
  <c r="M3746" i="20"/>
  <c r="M3708" i="20"/>
  <c r="M3699" i="20"/>
  <c r="M3649" i="20"/>
  <c r="M3577" i="20"/>
  <c r="M3528" i="20"/>
  <c r="M3516" i="20"/>
  <c r="M3492" i="20"/>
  <c r="M3488" i="20"/>
  <c r="M3468" i="20"/>
  <c r="M3456" i="20"/>
  <c r="M3414" i="20"/>
  <c r="M3397" i="20"/>
  <c r="M3393" i="20"/>
  <c r="M3389" i="20"/>
  <c r="M3815" i="20"/>
  <c r="M3779" i="20"/>
  <c r="M3681" i="20"/>
  <c r="M3677" i="20"/>
  <c r="M3673" i="20"/>
  <c r="M3644" i="20"/>
  <c r="M3639" i="20"/>
  <c r="M3635" i="20"/>
  <c r="M3597" i="20"/>
  <c r="M3581" i="20"/>
  <c r="M3572" i="20"/>
  <c r="M3568" i="20"/>
  <c r="M3548" i="20"/>
  <c r="M3540" i="20"/>
  <c r="M3451" i="20"/>
  <c r="M3447" i="20"/>
  <c r="M3443" i="20"/>
  <c r="M3435" i="20"/>
  <c r="M3431" i="20"/>
  <c r="M3405" i="20"/>
  <c r="M3380" i="20"/>
  <c r="M3376" i="20"/>
  <c r="M3350" i="20"/>
  <c r="M3342" i="20"/>
  <c r="M3338" i="20"/>
  <c r="M3330" i="20"/>
  <c r="M3322" i="20"/>
  <c r="M3318" i="20"/>
  <c r="M3314" i="20"/>
  <c r="M3238" i="20"/>
  <c r="M3229" i="20"/>
  <c r="M3225" i="20"/>
  <c r="M4022" i="20"/>
  <c r="M4013" i="20"/>
  <c r="M3980" i="20"/>
  <c r="M3819" i="20"/>
  <c r="M3774" i="20"/>
  <c r="M3745" i="20"/>
  <c r="M3736" i="20"/>
  <c r="M3576" i="20"/>
  <c r="M3511" i="20"/>
  <c r="M3491" i="20"/>
  <c r="M3471" i="20"/>
  <c r="M3467" i="20"/>
  <c r="M3459" i="20"/>
  <c r="M3455" i="20"/>
  <c r="M3418" i="20"/>
  <c r="M3413" i="20"/>
  <c r="M3400" i="20"/>
  <c r="M3396" i="20"/>
  <c r="M3392" i="20"/>
  <c r="M3388" i="20"/>
  <c r="M3358" i="20"/>
  <c r="M3275" i="20"/>
  <c r="M3271" i="20"/>
  <c r="M3267" i="20"/>
  <c r="M3263" i="20"/>
  <c r="M3250" i="20"/>
  <c r="M4026" i="20"/>
  <c r="M3984" i="20"/>
  <c r="M3749" i="20"/>
  <c r="M3726" i="20"/>
  <c r="M3702" i="20"/>
  <c r="M3688" i="20"/>
  <c r="M3676" i="20"/>
  <c r="M3664" i="20"/>
  <c r="M3656" i="20"/>
  <c r="M3652" i="20"/>
  <c r="M3638" i="20"/>
  <c r="M3610" i="20"/>
  <c r="M3592" i="20"/>
  <c r="M3580" i="20"/>
  <c r="M3571" i="20"/>
  <c r="M3567" i="20"/>
  <c r="M3547" i="20"/>
  <c r="M3450" i="20"/>
  <c r="M3446" i="20"/>
  <c r="M3442" i="20"/>
  <c r="M3404" i="20"/>
  <c r="M3370" i="20"/>
  <c r="M3329" i="20"/>
  <c r="M3325" i="20"/>
  <c r="M3321" i="20"/>
  <c r="M3317" i="20"/>
  <c r="M3313" i="20"/>
  <c r="M3284" i="20"/>
  <c r="M3258" i="20"/>
  <c r="M3237" i="20"/>
  <c r="M3228" i="20"/>
  <c r="M3224" i="20"/>
  <c r="M3219" i="20"/>
  <c r="M3215" i="20"/>
  <c r="M3211" i="20"/>
  <c r="M4006" i="20"/>
  <c r="M3965" i="20"/>
  <c r="M3933" i="20"/>
  <c r="M3773" i="20"/>
  <c r="M3744" i="20"/>
  <c r="M3575" i="20"/>
  <c r="M3534" i="20"/>
  <c r="M3526" i="20"/>
  <c r="M3518" i="20"/>
  <c r="M3510" i="20"/>
  <c r="M3494" i="20"/>
  <c r="M3490" i="20"/>
  <c r="M3474" i="20"/>
  <c r="M3470" i="20"/>
  <c r="M3462" i="20"/>
  <c r="M3412" i="20"/>
  <c r="M3399" i="20"/>
  <c r="M3395" i="20"/>
  <c r="M3391" i="20"/>
  <c r="M3387" i="20"/>
  <c r="M3357" i="20"/>
  <c r="M4019" i="20"/>
  <c r="M3816" i="20"/>
  <c r="M3724" i="20"/>
  <c r="M3704" i="20"/>
  <c r="M3686" i="20"/>
  <c r="M3682" i="20"/>
  <c r="M3678" i="20"/>
  <c r="M3674" i="20"/>
  <c r="M3645" i="20"/>
  <c r="M3636" i="20"/>
  <c r="M3590" i="20"/>
  <c r="M3569" i="20"/>
  <c r="M3545" i="20"/>
  <c r="M3537" i="20"/>
  <c r="M3452" i="20"/>
  <c r="M3448" i="20"/>
  <c r="M3444" i="20"/>
  <c r="M3406" i="20"/>
  <c r="M3381" i="20"/>
  <c r="M3377" i="20"/>
  <c r="M3368" i="20"/>
  <c r="M3360" i="20"/>
  <c r="M3355" i="20"/>
  <c r="M3351" i="20"/>
  <c r="M3343" i="20"/>
  <c r="M3339" i="20"/>
  <c r="M3327" i="20"/>
  <c r="M3323" i="20"/>
  <c r="M3311" i="20"/>
  <c r="M3256" i="20"/>
  <c r="M3230" i="20"/>
  <c r="M3226" i="20"/>
  <c r="M3752" i="20"/>
  <c r="M3725" i="20"/>
  <c r="M3398" i="20"/>
  <c r="M3352" i="20"/>
  <c r="M3320" i="20"/>
  <c r="M3276" i="20"/>
  <c r="M3218" i="20"/>
  <c r="M3199" i="20"/>
  <c r="M3126" i="20"/>
  <c r="M3122" i="20"/>
  <c r="M3118" i="20"/>
  <c r="M3114" i="20"/>
  <c r="M3071" i="20"/>
  <c r="M3046" i="20"/>
  <c r="M3042" i="20"/>
  <c r="M3038" i="20"/>
  <c r="M3021" i="20"/>
  <c r="M3017" i="20"/>
  <c r="M3005" i="20"/>
  <c r="M2979" i="20"/>
  <c r="M2975" i="20"/>
  <c r="M2954" i="20"/>
  <c r="M2950" i="20"/>
  <c r="M2913" i="20"/>
  <c r="M2905" i="20"/>
  <c r="M2862" i="20"/>
  <c r="M2845" i="20"/>
  <c r="M2811" i="20"/>
  <c r="M2794" i="20"/>
  <c r="M2784" i="20"/>
  <c r="M2780" i="20"/>
  <c r="M2775" i="20"/>
  <c r="M2771" i="20"/>
  <c r="M2767" i="20"/>
  <c r="M2763" i="20"/>
  <c r="M2726" i="20"/>
  <c r="M2722" i="20"/>
  <c r="M2645" i="20"/>
  <c r="M2632" i="20"/>
  <c r="M2628" i="20"/>
  <c r="M2624" i="20"/>
  <c r="M2592" i="20"/>
  <c r="M2588" i="20"/>
  <c r="M2584" i="20"/>
  <c r="M2564" i="20"/>
  <c r="M2560" i="20"/>
  <c r="M2551" i="20"/>
  <c r="M4025" i="20"/>
  <c r="M3651" i="20"/>
  <c r="M3566" i="20"/>
  <c r="M3489" i="20"/>
  <c r="M3378" i="20"/>
  <c r="M3281" i="20"/>
  <c r="M3261" i="20"/>
  <c r="M3245" i="20"/>
  <c r="M3203" i="20"/>
  <c r="M3174" i="20"/>
  <c r="M3170" i="20"/>
  <c r="M3109" i="20"/>
  <c r="M3105" i="20"/>
  <c r="M3093" i="20"/>
  <c r="M3084" i="20"/>
  <c r="M3066" i="20"/>
  <c r="M3058" i="20"/>
  <c r="M3054" i="20"/>
  <c r="M3050" i="20"/>
  <c r="M3033" i="20"/>
  <c r="M3029" i="20"/>
  <c r="M3025" i="20"/>
  <c r="M2999" i="20"/>
  <c r="M2987" i="20"/>
  <c r="M2970" i="20"/>
  <c r="M2966" i="20"/>
  <c r="M2941" i="20"/>
  <c r="M2933" i="20"/>
  <c r="M2929" i="20"/>
  <c r="M2921" i="20"/>
  <c r="M2892" i="20"/>
  <c r="M2879" i="20"/>
  <c r="M2875" i="20"/>
  <c r="M2857" i="20"/>
  <c r="M2849" i="20"/>
  <c r="M2819" i="20"/>
  <c r="M2815" i="20"/>
  <c r="M2806" i="20"/>
  <c r="M2734" i="20"/>
  <c r="M2713" i="20"/>
  <c r="M2669" i="20"/>
  <c r="M3637" i="20"/>
  <c r="M3605" i="20"/>
  <c r="M3591" i="20"/>
  <c r="M3546" i="20"/>
  <c r="M3533" i="20"/>
  <c r="M3469" i="20"/>
  <c r="M3449" i="20"/>
  <c r="M3344" i="20"/>
  <c r="M3312" i="20"/>
  <c r="M3300" i="20"/>
  <c r="M3270" i="20"/>
  <c r="M3240" i="20"/>
  <c r="M3234" i="20"/>
  <c r="M3217" i="20"/>
  <c r="M3125" i="20"/>
  <c r="M3117" i="20"/>
  <c r="M3045" i="20"/>
  <c r="M3041" i="20"/>
  <c r="M3037" i="20"/>
  <c r="M3020" i="20"/>
  <c r="M3016" i="20"/>
  <c r="M3008" i="20"/>
  <c r="M2982" i="20"/>
  <c r="M2978" i="20"/>
  <c r="M2974" i="20"/>
  <c r="M2953" i="20"/>
  <c r="M2912" i="20"/>
  <c r="M2904" i="20"/>
  <c r="M2900" i="20"/>
  <c r="M2887" i="20"/>
  <c r="M2870" i="20"/>
  <c r="M2861" i="20"/>
  <c r="M2844" i="20"/>
  <c r="M2827" i="20"/>
  <c r="M2797" i="20"/>
  <c r="M2783" i="20"/>
  <c r="M2779" i="20"/>
  <c r="M2774" i="20"/>
  <c r="M2766" i="20"/>
  <c r="M2762" i="20"/>
  <c r="M2758" i="20"/>
  <c r="M2721" i="20"/>
  <c r="M2631" i="20"/>
  <c r="M3969" i="20"/>
  <c r="M3675" i="20"/>
  <c r="M3513" i="20"/>
  <c r="M3429" i="20"/>
  <c r="M3402" i="20"/>
  <c r="M3253" i="20"/>
  <c r="M3244" i="20"/>
  <c r="M3212" i="20"/>
  <c r="M3207" i="20"/>
  <c r="M3157" i="20"/>
  <c r="M3149" i="20"/>
  <c r="M3145" i="20"/>
  <c r="M3141" i="20"/>
  <c r="M3137" i="20"/>
  <c r="M3112" i="20"/>
  <c r="M3108" i="20"/>
  <c r="M3104" i="20"/>
  <c r="M3083" i="20"/>
  <c r="M3069" i="20"/>
  <c r="M3065" i="20"/>
  <c r="M3061" i="20"/>
  <c r="M3057" i="20"/>
  <c r="M3049" i="20"/>
  <c r="M3028" i="20"/>
  <c r="M2998" i="20"/>
  <c r="M2994" i="20"/>
  <c r="M2986" i="20"/>
  <c r="M2965" i="20"/>
  <c r="M2957" i="20"/>
  <c r="M2940" i="20"/>
  <c r="M2936" i="20"/>
  <c r="M2924" i="20"/>
  <c r="M2920" i="20"/>
  <c r="M2916" i="20"/>
  <c r="M2895" i="20"/>
  <c r="M2891" i="20"/>
  <c r="M2878" i="20"/>
  <c r="M2874" i="20"/>
  <c r="M2848" i="20"/>
  <c r="M2822" i="20"/>
  <c r="M2818" i="20"/>
  <c r="M2814" i="20"/>
  <c r="M2809" i="20"/>
  <c r="M2805" i="20"/>
  <c r="M2801" i="20"/>
  <c r="M2792" i="20"/>
  <c r="M2733" i="20"/>
  <c r="M2700" i="20"/>
  <c r="M2696" i="20"/>
  <c r="M2692" i="20"/>
  <c r="M2688" i="20"/>
  <c r="M2672" i="20"/>
  <c r="M2668" i="20"/>
  <c r="M4029" i="20"/>
  <c r="M4015" i="20"/>
  <c r="M4001" i="20"/>
  <c r="M3715" i="20"/>
  <c r="M3655" i="20"/>
  <c r="M3642" i="20"/>
  <c r="M3570" i="20"/>
  <c r="M3525" i="20"/>
  <c r="M3493" i="20"/>
  <c r="M3461" i="20"/>
  <c r="M3415" i="20"/>
  <c r="M3369" i="20"/>
  <c r="M3279" i="20"/>
  <c r="M3233" i="20"/>
  <c r="M3227" i="20"/>
  <c r="M3216" i="20"/>
  <c r="M3197" i="20"/>
  <c r="M3124" i="20"/>
  <c r="M3120" i="20"/>
  <c r="M3116" i="20"/>
  <c r="M3044" i="20"/>
  <c r="M3040" i="20"/>
  <c r="M3023" i="20"/>
  <c r="M3019" i="20"/>
  <c r="M3007" i="20"/>
  <c r="M2981" i="20"/>
  <c r="M2977" i="20"/>
  <c r="M2973" i="20"/>
  <c r="M2952" i="20"/>
  <c r="M2948" i="20"/>
  <c r="M2911" i="20"/>
  <c r="M2903" i="20"/>
  <c r="M2899" i="20"/>
  <c r="M2886" i="20"/>
  <c r="M2869" i="20"/>
  <c r="M2864" i="20"/>
  <c r="M2860" i="20"/>
  <c r="M2839" i="20"/>
  <c r="M2835" i="20"/>
  <c r="M2796" i="20"/>
  <c r="M2782" i="20"/>
  <c r="M2765" i="20"/>
  <c r="M2757" i="20"/>
  <c r="M2753" i="20"/>
  <c r="M2655" i="20"/>
  <c r="M3542" i="20"/>
  <c r="M3465" i="20"/>
  <c r="M3445" i="20"/>
  <c r="M3386" i="20"/>
  <c r="M3373" i="20"/>
  <c r="M3340" i="20"/>
  <c r="M3302" i="20"/>
  <c r="M3288" i="20"/>
  <c r="M3242" i="20"/>
  <c r="M3236" i="20"/>
  <c r="M3231" i="20"/>
  <c r="M3214" i="20"/>
  <c r="M3171" i="20"/>
  <c r="M3163" i="20"/>
  <c r="M3131" i="20"/>
  <c r="M3110" i="20"/>
  <c r="M3106" i="20"/>
  <c r="M3094" i="20"/>
  <c r="M3085" i="20"/>
  <c r="M3076" i="20"/>
  <c r="M3067" i="20"/>
  <c r="M3063" i="20"/>
  <c r="M3055" i="20"/>
  <c r="M3051" i="20"/>
  <c r="M3034" i="20"/>
  <c r="M3030" i="20"/>
  <c r="M3026" i="20"/>
  <c r="M3000" i="20"/>
  <c r="M2992" i="20"/>
  <c r="M2988" i="20"/>
  <c r="M2984" i="20"/>
  <c r="M2971" i="20"/>
  <c r="M2967" i="20"/>
  <c r="M2959" i="20"/>
  <c r="M2946" i="20"/>
  <c r="M2942" i="20"/>
  <c r="M2938" i="20"/>
  <c r="M2934" i="20"/>
  <c r="M2930" i="20"/>
  <c r="M2926" i="20"/>
  <c r="M2922" i="20"/>
  <c r="M2918" i="20"/>
  <c r="M2889" i="20"/>
  <c r="M2858" i="20"/>
  <c r="M2833" i="20"/>
  <c r="M2820" i="20"/>
  <c r="M2816" i="20"/>
  <c r="M2807" i="20"/>
  <c r="M2799" i="20"/>
  <c r="M2731" i="20"/>
  <c r="M2690" i="20"/>
  <c r="M2670" i="20"/>
  <c r="M2547" i="20"/>
  <c r="M3748" i="20"/>
  <c r="M3679" i="20"/>
  <c r="M3473" i="20"/>
  <c r="M3328" i="20"/>
  <c r="M3257" i="20"/>
  <c r="M3200" i="20"/>
  <c r="M3136" i="20"/>
  <c r="M3132" i="20"/>
  <c r="M3048" i="20"/>
  <c r="M3035" i="20"/>
  <c r="M3022" i="20"/>
  <c r="M2976" i="20"/>
  <c r="M2943" i="20"/>
  <c r="M2898" i="20"/>
  <c r="M2838" i="20"/>
  <c r="M2812" i="20"/>
  <c r="M2760" i="20"/>
  <c r="M2594" i="20"/>
  <c r="M2562" i="20"/>
  <c r="M2531" i="20"/>
  <c r="M2527" i="20"/>
  <c r="M2510" i="20"/>
  <c r="M2502" i="20"/>
  <c r="M2498" i="20"/>
  <c r="M2494" i="20"/>
  <c r="M2490" i="20"/>
  <c r="M2486" i="20"/>
  <c r="M2482" i="20"/>
  <c r="M2478" i="20"/>
  <c r="M2445" i="20"/>
  <c r="M2290" i="20"/>
  <c r="M2282" i="20"/>
  <c r="M2265" i="20"/>
  <c r="M2220" i="20"/>
  <c r="M2216" i="20"/>
  <c r="M2212" i="20"/>
  <c r="M2208" i="20"/>
  <c r="M2196" i="20"/>
  <c r="M2192" i="20"/>
  <c r="M2175" i="20"/>
  <c r="M2167" i="20"/>
  <c r="M2163" i="20"/>
  <c r="M2142" i="20"/>
  <c r="M2126" i="20"/>
  <c r="M2109" i="20"/>
  <c r="M2076" i="20"/>
  <c r="M2072" i="20"/>
  <c r="M2064" i="20"/>
  <c r="M2060" i="20"/>
  <c r="M1979" i="20"/>
  <c r="M1930" i="20"/>
  <c r="M1926" i="20"/>
  <c r="M1922" i="20"/>
  <c r="M1918" i="20"/>
  <c r="M3609" i="20"/>
  <c r="M3517" i="20"/>
  <c r="M3206" i="20"/>
  <c r="M3148" i="20"/>
  <c r="M3086" i="20"/>
  <c r="M3060" i="20"/>
  <c r="M2968" i="20"/>
  <c r="M2956" i="20"/>
  <c r="M2923" i="20"/>
  <c r="M2910" i="20"/>
  <c r="M2785" i="20"/>
  <c r="M2675" i="20"/>
  <c r="M2633" i="20"/>
  <c r="M2622" i="20"/>
  <c r="M2607" i="20"/>
  <c r="M2566" i="20"/>
  <c r="M2557" i="20"/>
  <c r="M2522" i="20"/>
  <c r="M2518" i="20"/>
  <c r="M2469" i="20"/>
  <c r="M2465" i="20"/>
  <c r="M2461" i="20"/>
  <c r="M2457" i="20"/>
  <c r="M2453" i="20"/>
  <c r="M2404" i="20"/>
  <c r="M2367" i="20"/>
  <c r="M2355" i="20"/>
  <c r="M2260" i="20"/>
  <c r="M2256" i="20"/>
  <c r="M2252" i="20"/>
  <c r="M2248" i="20"/>
  <c r="M2240" i="20"/>
  <c r="M2236" i="20"/>
  <c r="M2228" i="20"/>
  <c r="M2183" i="20"/>
  <c r="M2150" i="20"/>
  <c r="M2113" i="20"/>
  <c r="M2104" i="20"/>
  <c r="M2096" i="20"/>
  <c r="M2092" i="20"/>
  <c r="M2088" i="20"/>
  <c r="M2080" i="20"/>
  <c r="M2007" i="20"/>
  <c r="M2003" i="20"/>
  <c r="M1950" i="20"/>
  <c r="M1946" i="20"/>
  <c r="M1938" i="20"/>
  <c r="M3777" i="20"/>
  <c r="M3243" i="20"/>
  <c r="M3111" i="20"/>
  <c r="M3072" i="20"/>
  <c r="M3027" i="20"/>
  <c r="M2935" i="20"/>
  <c r="M2829" i="20"/>
  <c r="M2804" i="20"/>
  <c r="M2791" i="20"/>
  <c r="M2752" i="20"/>
  <c r="M2732" i="20"/>
  <c r="M2687" i="20"/>
  <c r="M2602" i="20"/>
  <c r="M2561" i="20"/>
  <c r="M2546" i="20"/>
  <c r="M2538" i="20"/>
  <c r="M2534" i="20"/>
  <c r="M2530" i="20"/>
  <c r="M2509" i="20"/>
  <c r="M2493" i="20"/>
  <c r="M2485" i="20"/>
  <c r="M2481" i="20"/>
  <c r="M2477" i="20"/>
  <c r="M2473" i="20"/>
  <c r="M2301" i="20"/>
  <c r="M2285" i="20"/>
  <c r="M2223" i="20"/>
  <c r="M2219" i="20"/>
  <c r="M2211" i="20"/>
  <c r="M2207" i="20"/>
  <c r="M2203" i="20"/>
  <c r="M2199" i="20"/>
  <c r="M2195" i="20"/>
  <c r="M2187" i="20"/>
  <c r="M2174" i="20"/>
  <c r="M2145" i="20"/>
  <c r="M2141" i="20"/>
  <c r="M2133" i="20"/>
  <c r="M2129" i="20"/>
  <c r="M2125" i="20"/>
  <c r="M2108" i="20"/>
  <c r="M2075" i="20"/>
  <c r="M2059" i="20"/>
  <c r="M3394" i="20"/>
  <c r="M3348" i="20"/>
  <c r="M3172" i="20"/>
  <c r="M3140" i="20"/>
  <c r="M3123" i="20"/>
  <c r="M3039" i="20"/>
  <c r="M2993" i="20"/>
  <c r="M2902" i="20"/>
  <c r="M2764" i="20"/>
  <c r="M2643" i="20"/>
  <c r="M2626" i="20"/>
  <c r="M2583" i="20"/>
  <c r="M2565" i="20"/>
  <c r="M2521" i="20"/>
  <c r="M2517" i="20"/>
  <c r="M2513" i="20"/>
  <c r="M2464" i="20"/>
  <c r="M2460" i="20"/>
  <c r="M2456" i="20"/>
  <c r="M2443" i="20"/>
  <c r="M2439" i="20"/>
  <c r="M2407" i="20"/>
  <c r="M2338" i="20"/>
  <c r="M2280" i="20"/>
  <c r="M2276" i="20"/>
  <c r="M2272" i="20"/>
  <c r="M2263" i="20"/>
  <c r="M2259" i="20"/>
  <c r="M2255" i="20"/>
  <c r="M2247" i="20"/>
  <c r="M2243" i="20"/>
  <c r="M2239" i="20"/>
  <c r="M2227" i="20"/>
  <c r="M2182" i="20"/>
  <c r="M2157" i="20"/>
  <c r="M2153" i="20"/>
  <c r="M2149" i="20"/>
  <c r="M2120" i="20"/>
  <c r="M2095" i="20"/>
  <c r="M2091" i="20"/>
  <c r="M2087" i="20"/>
  <c r="M2083" i="20"/>
  <c r="M2054" i="20"/>
  <c r="M2050" i="20"/>
  <c r="M2026" i="20"/>
  <c r="M2006" i="20"/>
  <c r="M1953" i="20"/>
  <c r="M1941" i="20"/>
  <c r="M1937" i="20"/>
  <c r="M1900" i="20"/>
  <c r="M1896" i="20"/>
  <c r="M1888" i="20"/>
  <c r="M1880" i="20"/>
  <c r="M1876" i="20"/>
  <c r="M1872" i="20"/>
  <c r="M1868" i="20"/>
  <c r="M3210" i="20"/>
  <c r="M3152" i="20"/>
  <c r="M3103" i="20"/>
  <c r="M3090" i="20"/>
  <c r="M3064" i="20"/>
  <c r="M3006" i="20"/>
  <c r="M2960" i="20"/>
  <c r="M2927" i="20"/>
  <c r="M2711" i="20"/>
  <c r="M2679" i="20"/>
  <c r="M2610" i="20"/>
  <c r="M2587" i="20"/>
  <c r="M2508" i="20"/>
  <c r="M2500" i="20"/>
  <c r="M2496" i="20"/>
  <c r="M2488" i="20"/>
  <c r="M2484" i="20"/>
  <c r="M2480" i="20"/>
  <c r="M2476" i="20"/>
  <c r="M2472" i="20"/>
  <c r="M2447" i="20"/>
  <c r="M2312" i="20"/>
  <c r="M2300" i="20"/>
  <c r="M2284" i="20"/>
  <c r="M2222" i="20"/>
  <c r="M2218" i="20"/>
  <c r="M2210" i="20"/>
  <c r="M2206" i="20"/>
  <c r="M2194" i="20"/>
  <c r="M2190" i="20"/>
  <c r="M2186" i="20"/>
  <c r="M2173" i="20"/>
  <c r="M2169" i="20"/>
  <c r="M2165" i="20"/>
  <c r="M2161" i="20"/>
  <c r="M2144" i="20"/>
  <c r="M2136" i="20"/>
  <c r="M2132" i="20"/>
  <c r="M2128" i="20"/>
  <c r="M2074" i="20"/>
  <c r="M2070" i="20"/>
  <c r="M2062" i="20"/>
  <c r="M2058" i="20"/>
  <c r="M1977" i="20"/>
  <c r="M1924" i="20"/>
  <c r="M3667" i="20"/>
  <c r="M3407" i="20"/>
  <c r="M3361" i="20"/>
  <c r="M3316" i="20"/>
  <c r="M3247" i="20"/>
  <c r="M3196" i="20"/>
  <c r="M3164" i="20"/>
  <c r="M3115" i="20"/>
  <c r="M3031" i="20"/>
  <c r="M3018" i="20"/>
  <c r="M2985" i="20"/>
  <c r="M2939" i="20"/>
  <c r="M2894" i="20"/>
  <c r="M2881" i="20"/>
  <c r="M2821" i="20"/>
  <c r="M2691" i="20"/>
  <c r="M2647" i="20"/>
  <c r="M2642" i="20"/>
  <c r="M2630" i="20"/>
  <c r="M2625" i="20"/>
  <c r="M2591" i="20"/>
  <c r="M2559" i="20"/>
  <c r="M2549" i="20"/>
  <c r="M2524" i="20"/>
  <c r="M2520" i="20"/>
  <c r="M2516" i="20"/>
  <c r="M2467" i="20"/>
  <c r="M2463" i="20"/>
  <c r="M2459" i="20"/>
  <c r="M2455" i="20"/>
  <c r="M2406" i="20"/>
  <c r="M2373" i="20"/>
  <c r="M2332" i="20"/>
  <c r="M2279" i="20"/>
  <c r="M2262" i="20"/>
  <c r="M2258" i="20"/>
  <c r="M2254" i="20"/>
  <c r="M2250" i="20"/>
  <c r="M2242" i="20"/>
  <c r="M2238" i="20"/>
  <c r="M2234" i="20"/>
  <c r="M2230" i="20"/>
  <c r="M3107" i="20"/>
  <c r="M3081" i="20"/>
  <c r="M3068" i="20"/>
  <c r="M3010" i="20"/>
  <c r="M2951" i="20"/>
  <c r="M2931" i="20"/>
  <c r="M2825" i="20"/>
  <c r="M2800" i="20"/>
  <c r="M2646" i="20"/>
  <c r="M2634" i="20"/>
  <c r="M2599" i="20"/>
  <c r="M2581" i="20"/>
  <c r="M2567" i="20"/>
  <c r="M2558" i="20"/>
  <c r="M2548" i="20"/>
  <c r="M2523" i="20"/>
  <c r="M2519" i="20"/>
  <c r="M2515" i="20"/>
  <c r="M2470" i="20"/>
  <c r="M2466" i="20"/>
  <c r="M2462" i="20"/>
  <c r="M2454" i="20"/>
  <c r="M2441" i="20"/>
  <c r="M2331" i="20"/>
  <c r="M2274" i="20"/>
  <c r="M2257" i="20"/>
  <c r="M2249" i="20"/>
  <c r="M2241" i="20"/>
  <c r="M2237" i="20"/>
  <c r="M2233" i="20"/>
  <c r="M2225" i="20"/>
  <c r="M2122" i="20"/>
  <c r="M2114" i="20"/>
  <c r="M2105" i="20"/>
  <c r="M2097" i="20"/>
  <c r="M2093" i="20"/>
  <c r="M2089" i="20"/>
  <c r="M2085" i="20"/>
  <c r="M2048" i="20"/>
  <c r="M2024" i="20"/>
  <c r="M1951" i="20"/>
  <c r="M1935" i="20"/>
  <c r="M1914" i="20"/>
  <c r="M1910" i="20"/>
  <c r="M1894" i="20"/>
  <c r="M1878" i="20"/>
  <c r="M1874" i="20"/>
  <c r="M1870" i="20"/>
  <c r="M1862" i="20"/>
  <c r="M3043" i="20"/>
  <c r="M2919" i="20"/>
  <c r="M2586" i="20"/>
  <c r="M2495" i="20"/>
  <c r="M2209" i="20"/>
  <c r="M2176" i="20"/>
  <c r="M2094" i="20"/>
  <c r="M1970" i="20"/>
  <c r="M1877" i="20"/>
  <c r="M1861" i="20"/>
  <c r="M1843" i="20"/>
  <c r="M1839" i="20"/>
  <c r="M1834" i="20"/>
  <c r="M1772" i="20"/>
  <c r="M1756" i="20"/>
  <c r="M1752" i="20"/>
  <c r="M1671" i="20"/>
  <c r="M1663" i="20"/>
  <c r="M1659" i="20"/>
  <c r="M1655" i="20"/>
  <c r="M1647" i="20"/>
  <c r="M1626" i="20"/>
  <c r="M1586" i="20"/>
  <c r="M1578" i="20"/>
  <c r="M1566" i="20"/>
  <c r="M1562" i="20"/>
  <c r="M1558" i="20"/>
  <c r="M1554" i="20"/>
  <c r="M1537" i="20"/>
  <c r="M3127" i="20"/>
  <c r="M2964" i="20"/>
  <c r="M2507" i="20"/>
  <c r="M2475" i="20"/>
  <c r="M2221" i="20"/>
  <c r="M2189" i="20"/>
  <c r="M2106" i="20"/>
  <c r="M2061" i="20"/>
  <c r="M1956" i="20"/>
  <c r="M1903" i="20"/>
  <c r="M1871" i="20"/>
  <c r="M1813" i="20"/>
  <c r="M1809" i="20"/>
  <c r="M1792" i="20"/>
  <c r="M1731" i="20"/>
  <c r="M1715" i="20"/>
  <c r="M1703" i="20"/>
  <c r="M1634" i="20"/>
  <c r="M1545" i="20"/>
  <c r="M1541" i="20"/>
  <c r="M1528" i="20"/>
  <c r="M1520" i="20"/>
  <c r="M1516" i="20"/>
  <c r="M1508" i="20"/>
  <c r="M1504" i="20"/>
  <c r="M1496" i="20"/>
  <c r="M1492" i="20"/>
  <c r="M1488" i="20"/>
  <c r="M1484" i="20"/>
  <c r="M1472" i="20"/>
  <c r="M1460" i="20"/>
  <c r="M1452" i="20"/>
  <c r="M1448" i="20"/>
  <c r="M1444" i="20"/>
  <c r="M1440" i="20"/>
  <c r="M1428" i="20"/>
  <c r="M2528" i="20"/>
  <c r="M2487" i="20"/>
  <c r="M2181" i="20"/>
  <c r="M2168" i="20"/>
  <c r="M2143" i="20"/>
  <c r="M2086" i="20"/>
  <c r="M2073" i="20"/>
  <c r="M2009" i="20"/>
  <c r="M1919" i="20"/>
  <c r="M1897" i="20"/>
  <c r="M1842" i="20"/>
  <c r="M1833" i="20"/>
  <c r="M1787" i="20"/>
  <c r="M1783" i="20"/>
  <c r="M1775" i="20"/>
  <c r="M1771" i="20"/>
  <c r="M1759" i="20"/>
  <c r="M1755" i="20"/>
  <c r="M1747" i="20"/>
  <c r="M1743" i="20"/>
  <c r="M1682" i="20"/>
  <c r="M1658" i="20"/>
  <c r="M1650" i="20"/>
  <c r="M1646" i="20"/>
  <c r="M1629" i="20"/>
  <c r="M1577" i="20"/>
  <c r="M1565" i="20"/>
  <c r="M1536" i="20"/>
  <c r="M1370" i="20"/>
  <c r="M1366" i="20"/>
  <c r="M3176" i="20"/>
  <c r="M2577" i="20"/>
  <c r="M2540" i="20"/>
  <c r="M2499" i="20"/>
  <c r="M2450" i="20"/>
  <c r="M2299" i="20"/>
  <c r="M2266" i="20"/>
  <c r="M2123" i="20"/>
  <c r="M2098" i="20"/>
  <c r="M1929" i="20"/>
  <c r="M1907" i="20"/>
  <c r="M1816" i="20"/>
  <c r="M1808" i="20"/>
  <c r="M1799" i="20"/>
  <c r="M1795" i="20"/>
  <c r="M1730" i="20"/>
  <c r="M1726" i="20"/>
  <c r="M1722" i="20"/>
  <c r="M1706" i="20"/>
  <c r="M1702" i="20"/>
  <c r="M1698" i="20"/>
  <c r="M1694" i="20"/>
  <c r="M1544" i="20"/>
  <c r="M1531" i="20"/>
  <c r="M1523" i="20"/>
  <c r="M1503" i="20"/>
  <c r="M1499" i="20"/>
  <c r="M1487" i="20"/>
  <c r="M1483" i="20"/>
  <c r="M1471" i="20"/>
  <c r="M1459" i="20"/>
  <c r="M1455" i="20"/>
  <c r="M1443" i="20"/>
  <c r="M1439" i="20"/>
  <c r="M3144" i="20"/>
  <c r="M2311" i="20"/>
  <c r="M2193" i="20"/>
  <c r="M2160" i="20"/>
  <c r="M2135" i="20"/>
  <c r="M2110" i="20"/>
  <c r="M1923" i="20"/>
  <c r="M1901" i="20"/>
  <c r="M1849" i="20"/>
  <c r="M1770" i="20"/>
  <c r="M1754" i="20"/>
  <c r="M1746" i="20"/>
  <c r="M1742" i="20"/>
  <c r="M1681" i="20"/>
  <c r="M1669" i="20"/>
  <c r="M1665" i="20"/>
  <c r="M1661" i="20"/>
  <c r="M1649" i="20"/>
  <c r="M1645" i="20"/>
  <c r="M1628" i="20"/>
  <c r="M1620" i="20"/>
  <c r="M1608" i="20"/>
  <c r="M1580" i="20"/>
  <c r="M1552" i="20"/>
  <c r="M1535" i="20"/>
  <c r="M2205" i="20"/>
  <c r="M2090" i="20"/>
  <c r="M1940" i="20"/>
  <c r="M1917" i="20"/>
  <c r="M1911" i="20"/>
  <c r="M1863" i="20"/>
  <c r="M1831" i="20"/>
  <c r="M1815" i="20"/>
  <c r="M1807" i="20"/>
  <c r="M1798" i="20"/>
  <c r="M1737" i="20"/>
  <c r="M1733" i="20"/>
  <c r="M1729" i="20"/>
  <c r="M1725" i="20"/>
  <c r="M1713" i="20"/>
  <c r="M1701" i="20"/>
  <c r="M1697" i="20"/>
  <c r="M1636" i="20"/>
  <c r="M1543" i="20"/>
  <c r="M1522" i="20"/>
  <c r="M1518" i="20"/>
  <c r="M1514" i="20"/>
  <c r="M1502" i="20"/>
  <c r="M1498" i="20"/>
  <c r="M1490" i="20"/>
  <c r="M1482" i="20"/>
  <c r="M1462" i="20"/>
  <c r="M1454" i="20"/>
  <c r="M2997" i="20"/>
  <c r="M2609" i="20"/>
  <c r="M2483" i="20"/>
  <c r="M2197" i="20"/>
  <c r="M2164" i="20"/>
  <c r="M2139" i="20"/>
  <c r="M2082" i="20"/>
  <c r="M2069" i="20"/>
  <c r="M1921" i="20"/>
  <c r="M1899" i="20"/>
  <c r="M1810" i="20"/>
  <c r="M1797" i="20"/>
  <c r="M1793" i="20"/>
  <c r="M1789" i="20"/>
  <c r="M1740" i="20"/>
  <c r="M1728" i="20"/>
  <c r="M1720" i="20"/>
  <c r="M1716" i="20"/>
  <c r="M1708" i="20"/>
  <c r="M1704" i="20"/>
  <c r="M1700" i="20"/>
  <c r="M1696" i="20"/>
  <c r="M1684" i="20"/>
  <c r="M1639" i="20"/>
  <c r="M1635" i="20"/>
  <c r="M1546" i="20"/>
  <c r="M1525" i="20"/>
  <c r="M1517" i="20"/>
  <c r="M1513" i="20"/>
  <c r="M1501" i="20"/>
  <c r="M1489" i="20"/>
  <c r="M1485" i="20"/>
  <c r="M1481" i="20"/>
  <c r="M1461" i="20"/>
  <c r="M1429" i="20"/>
  <c r="M2217" i="20"/>
  <c r="M1844" i="20"/>
  <c r="M2781" i="20"/>
  <c r="M1551" i="20"/>
  <c r="M1367" i="20"/>
  <c r="M2906" i="20"/>
  <c r="M2544" i="20"/>
  <c r="M1976" i="20"/>
  <c r="M1769" i="20"/>
  <c r="M1627" i="20"/>
  <c r="M1563" i="20"/>
  <c r="M1680" i="20"/>
  <c r="M1952" i="20"/>
  <c r="M1660" i="20"/>
  <c r="M1365" i="20"/>
  <c r="M2127" i="20"/>
  <c r="M1905" i="20"/>
  <c r="M1840" i="20"/>
  <c r="M1773" i="20"/>
  <c r="M1672" i="20"/>
  <c r="M1369" i="20"/>
  <c r="M1332" i="20"/>
  <c r="M2025" i="20"/>
  <c r="M1559" i="20"/>
  <c r="M1368" i="20"/>
  <c r="M1331" i="20"/>
  <c r="M1785" i="20"/>
  <c r="M1652" i="20"/>
  <c r="M1753" i="20"/>
  <c r="M1579" i="20"/>
  <c r="M1889" i="20"/>
  <c r="M2303" i="20"/>
  <c r="T4294" i="11"/>
  <c r="T4286" i="11"/>
  <c r="T4278" i="11"/>
  <c r="T4262" i="11"/>
  <c r="T4229" i="11"/>
  <c r="T4204" i="11"/>
  <c r="T4178" i="11"/>
  <c r="T4170" i="11"/>
  <c r="T4145" i="11"/>
  <c r="T4120" i="11"/>
  <c r="T4112" i="11"/>
  <c r="T4104" i="11"/>
  <c r="T4080" i="11"/>
  <c r="T4062" i="11"/>
  <c r="T4054" i="11"/>
  <c r="T4046" i="11"/>
  <c r="T4038" i="11"/>
  <c r="T4014" i="11"/>
  <c r="T3997" i="11"/>
  <c r="T3981" i="11"/>
  <c r="T3973" i="11"/>
  <c r="T3964" i="11"/>
  <c r="T3920" i="11"/>
  <c r="T3886" i="11"/>
  <c r="T3843" i="11"/>
  <c r="T3835" i="11"/>
  <c r="T3819" i="11"/>
  <c r="T3763" i="11"/>
  <c r="T3755" i="11"/>
  <c r="T3729" i="11"/>
  <c r="T3697" i="11"/>
  <c r="T3657" i="11"/>
  <c r="T3649" i="11"/>
  <c r="T3641" i="11"/>
  <c r="T3601" i="11"/>
  <c r="T3593" i="11"/>
  <c r="T3561" i="11"/>
  <c r="T3454" i="11"/>
  <c r="T4293" i="11"/>
  <c r="T4275" i="11"/>
  <c r="T4266" i="11"/>
  <c r="T4228" i="11"/>
  <c r="T4171" i="11"/>
  <c r="T4141" i="11"/>
  <c r="T4114" i="11"/>
  <c r="T4105" i="11"/>
  <c r="T4077" i="11"/>
  <c r="T4066" i="11"/>
  <c r="T4011" i="11"/>
  <c r="T3983" i="11"/>
  <c r="T3963" i="11"/>
  <c r="T3945" i="11"/>
  <c r="T3923" i="11"/>
  <c r="T3903" i="11"/>
  <c r="T3893" i="11"/>
  <c r="T3845" i="11"/>
  <c r="T3826" i="11"/>
  <c r="T3799" i="11"/>
  <c r="T3762" i="11"/>
  <c r="T3743" i="11"/>
  <c r="T3706" i="11"/>
  <c r="T3696" i="11"/>
  <c r="T3669" i="11"/>
  <c r="T3660" i="11"/>
  <c r="T3623" i="11"/>
  <c r="T3614" i="11"/>
  <c r="T3568" i="11"/>
  <c r="T3419" i="11"/>
  <c r="T3329" i="11"/>
  <c r="T3281" i="11"/>
  <c r="T3249" i="11"/>
  <c r="T3241" i="11"/>
  <c r="T3217" i="11"/>
  <c r="T3199" i="11"/>
  <c r="T3183" i="11"/>
  <c r="T3175" i="11"/>
  <c r="T3135" i="11"/>
  <c r="T3127" i="11"/>
  <c r="T3119" i="11"/>
  <c r="T3103" i="11"/>
  <c r="T3070" i="11"/>
  <c r="T3020" i="11"/>
  <c r="T2992" i="11"/>
  <c r="T2984" i="11"/>
  <c r="T2958" i="11"/>
  <c r="T2949" i="11"/>
  <c r="T2940" i="11"/>
  <c r="T2932" i="11"/>
  <c r="T2908" i="11"/>
  <c r="T2884" i="11"/>
  <c r="T2876" i="11"/>
  <c r="T4292" i="11"/>
  <c r="T4169" i="11"/>
  <c r="T4160" i="11"/>
  <c r="T4140" i="11"/>
  <c r="T4122" i="11"/>
  <c r="T4113" i="11"/>
  <c r="T4085" i="11"/>
  <c r="T4065" i="11"/>
  <c r="T4047" i="11"/>
  <c r="T4037" i="11"/>
  <c r="T4009" i="11"/>
  <c r="T3982" i="11"/>
  <c r="T3962" i="11"/>
  <c r="T3944" i="11"/>
  <c r="T3922" i="11"/>
  <c r="T3901" i="11"/>
  <c r="T3873" i="11"/>
  <c r="T3844" i="11"/>
  <c r="T3834" i="11"/>
  <c r="T3825" i="11"/>
  <c r="T3770" i="11"/>
  <c r="T3761" i="11"/>
  <c r="T3742" i="11"/>
  <c r="T3686" i="11"/>
  <c r="T3677" i="11"/>
  <c r="T3659" i="11"/>
  <c r="T3650" i="11"/>
  <c r="T3613" i="11"/>
  <c r="T3576" i="11"/>
  <c r="T3567" i="11"/>
  <c r="T3558" i="11"/>
  <c r="T3427" i="11"/>
  <c r="T3418" i="11"/>
  <c r="T3371" i="11"/>
  <c r="T3248" i="11"/>
  <c r="T3216" i="11"/>
  <c r="T3198" i="11"/>
  <c r="T3182" i="11"/>
  <c r="T3158" i="11"/>
  <c r="T3150" i="11"/>
  <c r="T3126" i="11"/>
  <c r="T3118" i="11"/>
  <c r="T3102" i="11"/>
  <c r="T3069" i="11"/>
  <c r="T3053" i="11"/>
  <c r="T4291" i="11"/>
  <c r="T4226" i="11"/>
  <c r="T4216" i="11"/>
  <c r="T4168" i="11"/>
  <c r="T4159" i="11"/>
  <c r="T4121" i="11"/>
  <c r="T4102" i="11"/>
  <c r="T4084" i="11"/>
  <c r="T4064" i="11"/>
  <c r="T4055" i="11"/>
  <c r="T4045" i="11"/>
  <c r="T4008" i="11"/>
  <c r="T3921" i="11"/>
  <c r="T3891" i="11"/>
  <c r="T3872" i="11"/>
  <c r="T3842" i="11"/>
  <c r="T3833" i="11"/>
  <c r="T3824" i="11"/>
  <c r="T3778" i="11"/>
  <c r="T3751" i="11"/>
  <c r="T3676" i="11"/>
  <c r="T3658" i="11"/>
  <c r="T3648" i="11"/>
  <c r="T3612" i="11"/>
  <c r="T3594" i="11"/>
  <c r="T3575" i="11"/>
  <c r="T3557" i="11"/>
  <c r="T3453" i="11"/>
  <c r="T3426" i="11"/>
  <c r="T3370" i="11"/>
  <c r="T3319" i="11"/>
  <c r="T3311" i="11"/>
  <c r="T3287" i="11"/>
  <c r="T3247" i="11"/>
  <c r="T3215" i="11"/>
  <c r="T3197" i="11"/>
  <c r="T3181" i="11"/>
  <c r="T3157" i="11"/>
  <c r="T3125" i="11"/>
  <c r="T3117" i="11"/>
  <c r="T3068" i="11"/>
  <c r="T3044" i="11"/>
  <c r="T3018" i="11"/>
  <c r="T2999" i="11"/>
  <c r="T2990" i="11"/>
  <c r="T2946" i="11"/>
  <c r="T2938" i="11"/>
  <c r="T2930" i="11"/>
  <c r="T2906" i="11"/>
  <c r="T2898" i="11"/>
  <c r="T2882" i="11"/>
  <c r="T2858" i="11"/>
  <c r="T4290" i="11"/>
  <c r="T4252" i="11"/>
  <c r="T4225" i="11"/>
  <c r="T4206" i="11"/>
  <c r="T4158" i="11"/>
  <c r="T4149" i="11"/>
  <c r="T4119" i="11"/>
  <c r="T4101" i="11"/>
  <c r="T4083" i="11"/>
  <c r="T4053" i="11"/>
  <c r="T4007" i="11"/>
  <c r="T3998" i="11"/>
  <c r="T3979" i="11"/>
  <c r="T3969" i="11"/>
  <c r="T3942" i="11"/>
  <c r="T3919" i="11"/>
  <c r="T3871" i="11"/>
  <c r="T3841" i="11"/>
  <c r="T3832" i="11"/>
  <c r="T3823" i="11"/>
  <c r="T3786" i="11"/>
  <c r="T3777" i="11"/>
  <c r="T3768" i="11"/>
  <c r="T3750" i="11"/>
  <c r="T3666" i="11"/>
  <c r="T3647" i="11"/>
  <c r="T3620" i="11"/>
  <c r="T3592" i="11"/>
  <c r="T3574" i="11"/>
  <c r="T3556" i="11"/>
  <c r="T3501" i="11"/>
  <c r="T3452" i="11"/>
  <c r="T3369" i="11"/>
  <c r="T3310" i="11"/>
  <c r="T3214" i="11"/>
  <c r="T3180" i="11"/>
  <c r="T3156" i="11"/>
  <c r="T3124" i="11"/>
  <c r="T3116" i="11"/>
  <c r="T3108" i="11"/>
  <c r="T3100" i="11"/>
  <c r="T3051" i="11"/>
  <c r="T3043" i="11"/>
  <c r="T3017" i="11"/>
  <c r="T2989" i="11"/>
  <c r="T2980" i="11"/>
  <c r="T2955" i="11"/>
  <c r="T2945" i="11"/>
  <c r="T2937" i="11"/>
  <c r="T2889" i="11"/>
  <c r="T4289" i="11"/>
  <c r="T4261" i="11"/>
  <c r="T4251" i="11"/>
  <c r="T4157" i="11"/>
  <c r="T4100" i="11"/>
  <c r="T4091" i="11"/>
  <c r="T4082" i="11"/>
  <c r="T4052" i="11"/>
  <c r="T4006" i="11"/>
  <c r="T3996" i="11"/>
  <c r="T3968" i="11"/>
  <c r="T3918" i="11"/>
  <c r="T3869" i="11"/>
  <c r="T3840" i="11"/>
  <c r="T3831" i="11"/>
  <c r="T3776" i="11"/>
  <c r="T3749" i="11"/>
  <c r="T3739" i="11"/>
  <c r="T3728" i="11"/>
  <c r="T3701" i="11"/>
  <c r="T3646" i="11"/>
  <c r="T3619" i="11"/>
  <c r="T3610" i="11"/>
  <c r="T3573" i="11"/>
  <c r="T3555" i="11"/>
  <c r="T3500" i="11"/>
  <c r="T3451" i="11"/>
  <c r="T3442" i="11"/>
  <c r="T3309" i="11"/>
  <c r="T3285" i="11"/>
  <c r="T3261" i="11"/>
  <c r="T3213" i="11"/>
  <c r="T3187" i="11"/>
  <c r="T3163" i="11"/>
  <c r="T3155" i="11"/>
  <c r="T3115" i="11"/>
  <c r="T3098" i="11"/>
  <c r="T3082" i="11"/>
  <c r="T3066" i="11"/>
  <c r="T2988" i="11"/>
  <c r="T2979" i="11"/>
  <c r="T2944" i="11"/>
  <c r="T2936" i="11"/>
  <c r="T4267" i="11"/>
  <c r="T4230" i="11"/>
  <c r="T4182" i="11"/>
  <c r="T4172" i="11"/>
  <c r="T4163" i="11"/>
  <c r="T4142" i="11"/>
  <c r="T4115" i="11"/>
  <c r="T4106" i="11"/>
  <c r="T4078" i="11"/>
  <c r="T4069" i="11"/>
  <c r="T4040" i="11"/>
  <c r="T4012" i="11"/>
  <c r="T3984" i="11"/>
  <c r="T3946" i="11"/>
  <c r="T3914" i="11"/>
  <c r="T3885" i="11"/>
  <c r="T3818" i="11"/>
  <c r="T3791" i="11"/>
  <c r="T3782" i="11"/>
  <c r="T3734" i="11"/>
  <c r="T3707" i="11"/>
  <c r="T3698" i="11"/>
  <c r="T3670" i="11"/>
  <c r="T3661" i="11"/>
  <c r="T3643" i="11"/>
  <c r="T3478" i="11"/>
  <c r="T3448" i="11"/>
  <c r="T3314" i="11"/>
  <c r="T3282" i="11"/>
  <c r="T3266" i="11"/>
  <c r="T3242" i="11"/>
  <c r="T3218" i="11"/>
  <c r="T3210" i="11"/>
  <c r="T3200" i="11"/>
  <c r="T3184" i="11"/>
  <c r="T3176" i="11"/>
  <c r="T3168" i="11"/>
  <c r="T3152" i="11"/>
  <c r="T3112" i="11"/>
  <c r="T3087" i="11"/>
  <c r="T3071" i="11"/>
  <c r="T3063" i="11"/>
  <c r="T3047" i="11"/>
  <c r="T3021" i="11"/>
  <c r="T3004" i="11"/>
  <c r="T2993" i="11"/>
  <c r="T2976" i="11"/>
  <c r="T2959" i="11"/>
  <c r="T2951" i="11"/>
  <c r="T2941" i="11"/>
  <c r="T2917" i="11"/>
  <c r="T2909" i="11"/>
  <c r="T2861" i="11"/>
  <c r="T4184" i="11"/>
  <c r="T4147" i="11"/>
  <c r="T4071" i="11"/>
  <c r="T3887" i="11"/>
  <c r="T3699" i="11"/>
  <c r="T3662" i="11"/>
  <c r="T3113" i="11"/>
  <c r="T2977" i="11"/>
  <c r="T2931" i="11"/>
  <c r="T2847" i="11"/>
  <c r="T2814" i="11"/>
  <c r="T2790" i="11"/>
  <c r="T2782" i="11"/>
  <c r="T2758" i="11"/>
  <c r="T2750" i="11"/>
  <c r="T2725" i="11"/>
  <c r="T2701" i="11"/>
  <c r="T2677" i="11"/>
  <c r="T2661" i="11"/>
  <c r="T2645" i="11"/>
  <c r="T2586" i="11"/>
  <c r="T2570" i="11"/>
  <c r="T2561" i="11"/>
  <c r="T2521" i="11"/>
  <c r="T2497" i="11"/>
  <c r="T2440" i="11"/>
  <c r="T2424" i="11"/>
  <c r="T2400" i="11"/>
  <c r="T2392" i="11"/>
  <c r="T2352" i="11"/>
  <c r="T2336" i="11"/>
  <c r="T2328" i="11"/>
  <c r="T2288" i="11"/>
  <c r="T2272" i="11"/>
  <c r="T2248" i="11"/>
  <c r="T2231" i="11"/>
  <c r="T2214" i="11"/>
  <c r="T2206" i="11"/>
  <c r="T2197" i="11"/>
  <c r="T2180" i="11"/>
  <c r="T2172" i="11"/>
  <c r="T2154" i="11"/>
  <c r="T2130" i="11"/>
  <c r="T2122" i="11"/>
  <c r="T2114" i="11"/>
  <c r="T2090" i="11"/>
  <c r="T2065" i="11"/>
  <c r="T2039" i="11"/>
  <c r="T2006" i="11"/>
  <c r="T1982" i="11"/>
  <c r="T1941" i="11"/>
  <c r="T1933" i="11"/>
  <c r="T1917" i="11"/>
  <c r="T1893" i="11"/>
  <c r="T1885" i="11"/>
  <c r="T4288" i="11"/>
  <c r="T3802" i="11"/>
  <c r="T3766" i="11"/>
  <c r="T3727" i="11"/>
  <c r="T3267" i="11"/>
  <c r="T3169" i="11"/>
  <c r="T3137" i="11"/>
  <c r="T3045" i="11"/>
  <c r="T2995" i="11"/>
  <c r="T2829" i="11"/>
  <c r="T2773" i="11"/>
  <c r="T2757" i="11"/>
  <c r="T2724" i="11"/>
  <c r="T2700" i="11"/>
  <c r="T2676" i="11"/>
  <c r="T2668" i="11"/>
  <c r="T2660" i="11"/>
  <c r="T2644" i="11"/>
  <c r="T2628" i="11"/>
  <c r="T2618" i="11"/>
  <c r="T2593" i="11"/>
  <c r="T2585" i="11"/>
  <c r="T2520" i="11"/>
  <c r="T2463" i="11"/>
  <c r="T2439" i="11"/>
  <c r="T2423" i="11"/>
  <c r="T2415" i="11"/>
  <c r="T2399" i="11"/>
  <c r="T2351" i="11"/>
  <c r="T2327" i="11"/>
  <c r="T2311" i="11"/>
  <c r="T2287" i="11"/>
  <c r="T2255" i="11"/>
  <c r="T2230" i="11"/>
  <c r="T2213" i="11"/>
  <c r="T2196" i="11"/>
  <c r="T2179" i="11"/>
  <c r="T2171" i="11"/>
  <c r="T2162" i="11"/>
  <c r="T2129" i="11"/>
  <c r="T2113" i="11"/>
  <c r="T2097" i="11"/>
  <c r="T2089" i="11"/>
  <c r="T2038" i="11"/>
  <c r="T2005" i="11"/>
  <c r="T1940" i="11"/>
  <c r="T1916" i="11"/>
  <c r="T1892" i="11"/>
  <c r="T4287" i="11"/>
  <c r="T4250" i="11"/>
  <c r="T4099" i="11"/>
  <c r="T3907" i="11"/>
  <c r="T3838" i="11"/>
  <c r="T3726" i="11"/>
  <c r="T3653" i="11"/>
  <c r="T3019" i="11"/>
  <c r="T2994" i="11"/>
  <c r="T2894" i="11"/>
  <c r="T2844" i="11"/>
  <c r="T2828" i="11"/>
  <c r="T2756" i="11"/>
  <c r="T2748" i="11"/>
  <c r="T2731" i="11"/>
  <c r="T2699" i="11"/>
  <c r="T2659" i="11"/>
  <c r="T2651" i="11"/>
  <c r="T2635" i="11"/>
  <c r="T2617" i="11"/>
  <c r="T2600" i="11"/>
  <c r="T2592" i="11"/>
  <c r="T2568" i="11"/>
  <c r="T2519" i="11"/>
  <c r="T2511" i="11"/>
  <c r="T2495" i="11"/>
  <c r="T2462" i="11"/>
  <c r="T2414" i="11"/>
  <c r="T2398" i="11"/>
  <c r="T2350" i="11"/>
  <c r="T2334" i="11"/>
  <c r="T2310" i="11"/>
  <c r="T2278" i="11"/>
  <c r="T2270" i="11"/>
  <c r="T2262" i="11"/>
  <c r="T2254" i="11"/>
  <c r="T2228" i="11"/>
  <c r="T2194" i="11"/>
  <c r="T2112" i="11"/>
  <c r="T2096" i="11"/>
  <c r="T2088" i="11"/>
  <c r="T2062" i="11"/>
  <c r="T2045" i="11"/>
  <c r="T2037" i="11"/>
  <c r="T2028" i="11"/>
  <c r="T1988" i="11"/>
  <c r="T1972" i="11"/>
  <c r="T1939" i="11"/>
  <c r="T1931" i="11"/>
  <c r="T1891" i="11"/>
  <c r="T1875" i="11"/>
  <c r="T4249" i="11"/>
  <c r="T4023" i="11"/>
  <c r="T3985" i="11"/>
  <c r="T3947" i="11"/>
  <c r="T3906" i="11"/>
  <c r="T3867" i="11"/>
  <c r="T3830" i="11"/>
  <c r="T3793" i="11"/>
  <c r="T3645" i="11"/>
  <c r="T3608" i="11"/>
  <c r="T3572" i="11"/>
  <c r="T3393" i="11"/>
  <c r="T3130" i="11"/>
  <c r="T3065" i="11"/>
  <c r="T2991" i="11"/>
  <c r="T2943" i="11"/>
  <c r="T2907" i="11"/>
  <c r="T2891" i="11"/>
  <c r="T2835" i="11"/>
  <c r="T2827" i="11"/>
  <c r="T2795" i="11"/>
  <c r="T2755" i="11"/>
  <c r="T2730" i="11"/>
  <c r="T2722" i="11"/>
  <c r="T2706" i="11"/>
  <c r="T2674" i="11"/>
  <c r="T2666" i="11"/>
  <c r="T2658" i="11"/>
  <c r="T2650" i="11"/>
  <c r="T2634" i="11"/>
  <c r="T2616" i="11"/>
  <c r="T2599" i="11"/>
  <c r="T2575" i="11"/>
  <c r="T2567" i="11"/>
  <c r="T2518" i="11"/>
  <c r="T2494" i="11"/>
  <c r="T2461" i="11"/>
  <c r="T2421" i="11"/>
  <c r="T2413" i="11"/>
  <c r="T2397" i="11"/>
  <c r="T2349" i="11"/>
  <c r="T2277" i="11"/>
  <c r="T2253" i="11"/>
  <c r="T2227" i="11"/>
  <c r="T2193" i="11"/>
  <c r="T2159" i="11"/>
  <c r="T2151" i="11"/>
  <c r="T2135" i="11"/>
  <c r="T2127" i="11"/>
  <c r="T2111" i="11"/>
  <c r="T2095" i="11"/>
  <c r="T2087" i="11"/>
  <c r="T2079" i="11"/>
  <c r="T2044" i="11"/>
  <c r="T2027" i="11"/>
  <c r="T1987" i="11"/>
  <c r="T1962" i="11"/>
  <c r="T1930" i="11"/>
  <c r="T1874" i="11"/>
  <c r="T1818" i="11"/>
  <c r="T1810" i="11"/>
  <c r="T1778" i="11"/>
  <c r="T1754" i="11"/>
  <c r="T4277" i="11"/>
  <c r="T4165" i="11"/>
  <c r="T4051" i="11"/>
  <c r="T4015" i="11"/>
  <c r="T3937" i="11"/>
  <c r="T3829" i="11"/>
  <c r="T3792" i="11"/>
  <c r="T3756" i="11"/>
  <c r="T3644" i="11"/>
  <c r="T3284" i="11"/>
  <c r="T3220" i="11"/>
  <c r="T3129" i="11"/>
  <c r="T3096" i="11"/>
  <c r="T3064" i="11"/>
  <c r="T3036" i="11"/>
  <c r="T2942" i="11"/>
  <c r="T2920" i="11"/>
  <c r="T2904" i="11"/>
  <c r="T2888" i="11"/>
  <c r="T2862" i="11"/>
  <c r="T2834" i="11"/>
  <c r="T2794" i="11"/>
  <c r="T2762" i="11"/>
  <c r="T2729" i="11"/>
  <c r="T2705" i="11"/>
  <c r="T2673" i="11"/>
  <c r="T2657" i="11"/>
  <c r="T2649" i="11"/>
  <c r="T2615" i="11"/>
  <c r="T2598" i="11"/>
  <c r="T2566" i="11"/>
  <c r="T2557" i="11"/>
  <c r="T2517" i="11"/>
  <c r="T2492" i="11"/>
  <c r="T2460" i="11"/>
  <c r="T2444" i="11"/>
  <c r="T2428" i="11"/>
  <c r="T2420" i="11"/>
  <c r="T2412" i="11"/>
  <c r="T2396" i="11"/>
  <c r="T2372" i="11"/>
  <c r="T2348" i="11"/>
  <c r="T2332" i="11"/>
  <c r="T2324" i="11"/>
  <c r="T2308" i="11"/>
  <c r="T2268" i="11"/>
  <c r="T2252" i="11"/>
  <c r="T2244" i="11"/>
  <c r="T2226" i="11"/>
  <c r="T2210" i="11"/>
  <c r="T2184" i="11"/>
  <c r="T2150" i="11"/>
  <c r="T2134" i="11"/>
  <c r="T2110" i="11"/>
  <c r="T2094" i="11"/>
  <c r="T2086" i="11"/>
  <c r="T2078" i="11"/>
  <c r="T2043" i="11"/>
  <c r="T2002" i="11"/>
  <c r="T1986" i="11"/>
  <c r="T1969" i="11"/>
  <c r="T1961" i="11"/>
  <c r="T4164" i="11"/>
  <c r="T4125" i="11"/>
  <c r="T4050" i="11"/>
  <c r="T4013" i="11"/>
  <c r="T3563" i="11"/>
  <c r="T3450" i="11"/>
  <c r="T3283" i="11"/>
  <c r="T3219" i="11"/>
  <c r="T2919" i="11"/>
  <c r="T2903" i="11"/>
  <c r="T2887" i="11"/>
  <c r="T2872" i="11"/>
  <c r="T2860" i="11"/>
  <c r="T2850" i="11"/>
  <c r="T2833" i="11"/>
  <c r="T2825" i="11"/>
  <c r="T2793" i="11"/>
  <c r="T2761" i="11"/>
  <c r="T2728" i="11"/>
  <c r="T2712" i="11"/>
  <c r="T2704" i="11"/>
  <c r="T2664" i="11"/>
  <c r="T2656" i="11"/>
  <c r="T2648" i="11"/>
  <c r="T2640" i="11"/>
  <c r="T2614" i="11"/>
  <c r="T2597" i="11"/>
  <c r="T2564" i="11"/>
  <c r="T2556" i="11"/>
  <c r="T2516" i="11"/>
  <c r="T2451" i="11"/>
  <c r="T2427" i="11"/>
  <c r="T2419" i="11"/>
  <c r="T2395" i="11"/>
  <c r="T2355" i="11"/>
  <c r="T2347" i="11"/>
  <c r="T2323" i="11"/>
  <c r="T4231" i="11"/>
  <c r="T4079" i="11"/>
  <c r="T4041" i="11"/>
  <c r="T3966" i="11"/>
  <c r="T3888" i="11"/>
  <c r="T3307" i="11"/>
  <c r="T3243" i="11"/>
  <c r="T3211" i="11"/>
  <c r="T3177" i="11"/>
  <c r="T3114" i="11"/>
  <c r="T3081" i="11"/>
  <c r="T3005" i="11"/>
  <c r="T2978" i="11"/>
  <c r="T2957" i="11"/>
  <c r="T2857" i="11"/>
  <c r="T2848" i="11"/>
  <c r="T2791" i="11"/>
  <c r="T2783" i="11"/>
  <c r="T2759" i="11"/>
  <c r="T2726" i="11"/>
  <c r="T2702" i="11"/>
  <c r="T2678" i="11"/>
  <c r="T2662" i="11"/>
  <c r="T2646" i="11"/>
  <c r="T2638" i="11"/>
  <c r="T2587" i="11"/>
  <c r="T2571" i="11"/>
  <c r="T2562" i="11"/>
  <c r="T2498" i="11"/>
  <c r="T2449" i="11"/>
  <c r="T2425" i="11"/>
  <c r="T2401" i="11"/>
  <c r="T2393" i="11"/>
  <c r="T2369" i="11"/>
  <c r="T2353" i="11"/>
  <c r="T2337" i="11"/>
  <c r="T2313" i="11"/>
  <c r="T2305" i="11"/>
  <c r="T2273" i="11"/>
  <c r="T2257" i="11"/>
  <c r="T2249" i="11"/>
  <c r="T2240" i="11"/>
  <c r="T2232" i="11"/>
  <c r="T2215" i="11"/>
  <c r="T2207" i="11"/>
  <c r="T2198" i="11"/>
  <c r="T2181" i="11"/>
  <c r="T2173" i="11"/>
  <c r="T2165" i="11"/>
  <c r="T2147" i="11"/>
  <c r="T2123" i="11"/>
  <c r="T2107" i="11"/>
  <c r="T2091" i="11"/>
  <c r="T2066" i="11"/>
  <c r="T2040" i="11"/>
  <c r="T1983" i="11"/>
  <c r="T1975" i="11"/>
  <c r="T1958" i="11"/>
  <c r="T1942" i="11"/>
  <c r="T1910" i="11"/>
  <c r="T1902" i="11"/>
  <c r="T1886" i="11"/>
  <c r="T1862" i="11"/>
  <c r="T1846" i="11"/>
  <c r="T3820" i="11"/>
  <c r="T3276" i="11"/>
  <c r="T3056" i="11"/>
  <c r="T2886" i="11"/>
  <c r="T2563" i="11"/>
  <c r="T2499" i="11"/>
  <c r="T2267" i="11"/>
  <c r="T2077" i="11"/>
  <c r="T2042" i="11"/>
  <c r="T1984" i="11"/>
  <c r="T1889" i="11"/>
  <c r="T1813" i="11"/>
  <c r="T1792" i="11"/>
  <c r="T1781" i="11"/>
  <c r="T1760" i="11"/>
  <c r="T1750" i="11"/>
  <c r="T1725" i="11"/>
  <c r="T1717" i="11"/>
  <c r="T1692" i="11"/>
  <c r="T1675" i="11"/>
  <c r="T1651" i="11"/>
  <c r="T1643" i="11"/>
  <c r="T1619" i="11"/>
  <c r="T1603" i="11"/>
  <c r="T1595" i="11"/>
  <c r="T1534" i="11"/>
  <c r="T1460" i="11"/>
  <c r="T1452" i="11"/>
  <c r="T1420" i="11"/>
  <c r="T1404" i="11"/>
  <c r="T1396" i="11"/>
  <c r="T1378" i="11"/>
  <c r="T1232" i="11"/>
  <c r="T3244" i="11"/>
  <c r="T2871" i="11"/>
  <c r="T2613" i="11"/>
  <c r="T2555" i="11"/>
  <c r="T2370" i="11"/>
  <c r="T2233" i="11"/>
  <c r="T2166" i="11"/>
  <c r="T2041" i="11"/>
  <c r="T1888" i="11"/>
  <c r="T1847" i="11"/>
  <c r="T1812" i="11"/>
  <c r="T1780" i="11"/>
  <c r="T1759" i="11"/>
  <c r="T1749" i="11"/>
  <c r="T1691" i="11"/>
  <c r="T1674" i="11"/>
  <c r="T1658" i="11"/>
  <c r="T1650" i="11"/>
  <c r="T1642" i="11"/>
  <c r="T1618" i="11"/>
  <c r="T1602" i="11"/>
  <c r="T1594" i="11"/>
  <c r="T1550" i="11"/>
  <c r="T1542" i="11"/>
  <c r="T1533" i="11"/>
  <c r="T1484" i="11"/>
  <c r="T1451" i="11"/>
  <c r="T1403" i="11"/>
  <c r="T1345" i="11"/>
  <c r="T1191" i="11"/>
  <c r="T1155" i="11"/>
  <c r="T1139" i="11"/>
  <c r="T1114" i="11"/>
  <c r="T1105" i="11"/>
  <c r="T1065" i="11"/>
  <c r="T1015" i="11"/>
  <c r="T999" i="11"/>
  <c r="T982" i="11"/>
  <c r="T966" i="11"/>
  <c r="T958" i="11"/>
  <c r="T950" i="11"/>
  <c r="T3449" i="11"/>
  <c r="T3006" i="11"/>
  <c r="T2859" i="11"/>
  <c r="T2792" i="11"/>
  <c r="T2727" i="11"/>
  <c r="T2671" i="11"/>
  <c r="T2604" i="11"/>
  <c r="T2418" i="11"/>
  <c r="T2259" i="11"/>
  <c r="T2225" i="11"/>
  <c r="T2191" i="11"/>
  <c r="T1887" i="11"/>
  <c r="T1811" i="11"/>
  <c r="T1789" i="11"/>
  <c r="T1779" i="11"/>
  <c r="T1748" i="11"/>
  <c r="T1657" i="11"/>
  <c r="T1649" i="11"/>
  <c r="T1641" i="11"/>
  <c r="T1601" i="11"/>
  <c r="T1592" i="11"/>
  <c r="T1558" i="11"/>
  <c r="T1549" i="11"/>
  <c r="T1541" i="11"/>
  <c r="T1532" i="11"/>
  <c r="T1499" i="11"/>
  <c r="T1483" i="11"/>
  <c r="T1450" i="11"/>
  <c r="T1442" i="11"/>
  <c r="T1410" i="11"/>
  <c r="T1402" i="11"/>
  <c r="T1368" i="11"/>
  <c r="T1344" i="11"/>
  <c r="T1336" i="11"/>
  <c r="T1263" i="11"/>
  <c r="T1254" i="11"/>
  <c r="T1214" i="11"/>
  <c r="T1206" i="11"/>
  <c r="T1198" i="11"/>
  <c r="T1190" i="11"/>
  <c r="T1154" i="11"/>
  <c r="T1096" i="11"/>
  <c r="T1072" i="11"/>
  <c r="T1064" i="11"/>
  <c r="T998" i="11"/>
  <c r="T973" i="11"/>
  <c r="T957" i="11"/>
  <c r="T949" i="11"/>
  <c r="T909" i="11"/>
  <c r="T900" i="11"/>
  <c r="T867" i="11"/>
  <c r="T851" i="11"/>
  <c r="T835" i="11"/>
  <c r="T826" i="11"/>
  <c r="T765" i="11"/>
  <c r="T757" i="11"/>
  <c r="T732" i="11"/>
  <c r="T724" i="11"/>
  <c r="T700" i="11"/>
  <c r="T648" i="11"/>
  <c r="T632" i="11"/>
  <c r="T2983" i="11"/>
  <c r="T2849" i="11"/>
  <c r="T2719" i="11"/>
  <c r="T2663" i="11"/>
  <c r="T2596" i="11"/>
  <c r="T2354" i="11"/>
  <c r="T2258" i="11"/>
  <c r="T2224" i="11"/>
  <c r="T2093" i="11"/>
  <c r="T2001" i="11"/>
  <c r="T1968" i="11"/>
  <c r="T1904" i="11"/>
  <c r="T1747" i="11"/>
  <c r="T1706" i="11"/>
  <c r="T1697" i="11"/>
  <c r="T1640" i="11"/>
  <c r="T1600" i="11"/>
  <c r="T1582" i="11"/>
  <c r="T1574" i="11"/>
  <c r="T1557" i="11"/>
  <c r="T1548" i="11"/>
  <c r="T1540" i="11"/>
  <c r="T1531" i="11"/>
  <c r="T1441" i="11"/>
  <c r="T1401" i="11"/>
  <c r="T1393" i="11"/>
  <c r="T1343" i="11"/>
  <c r="T1237" i="11"/>
  <c r="T1221" i="11"/>
  <c r="T1197" i="11"/>
  <c r="T1189" i="11"/>
  <c r="T1153" i="11"/>
  <c r="T1095" i="11"/>
  <c r="T1079" i="11"/>
  <c r="T1071" i="11"/>
  <c r="T1063" i="11"/>
  <c r="T997" i="11"/>
  <c r="T980" i="11"/>
  <c r="T972" i="11"/>
  <c r="T956" i="11"/>
  <c r="T4269" i="11"/>
  <c r="T3671" i="11"/>
  <c r="T2961" i="11"/>
  <c r="T2655" i="11"/>
  <c r="T2588" i="11"/>
  <c r="T2251" i="11"/>
  <c r="T2217" i="11"/>
  <c r="T2183" i="11"/>
  <c r="T2149" i="11"/>
  <c r="T2117" i="11"/>
  <c r="T2092" i="11"/>
  <c r="T2000" i="11"/>
  <c r="T1819" i="11"/>
  <c r="T1797" i="11"/>
  <c r="T1755" i="11"/>
  <c r="T1746" i="11"/>
  <c r="T1704" i="11"/>
  <c r="T1696" i="11"/>
  <c r="T1623" i="11"/>
  <c r="T1607" i="11"/>
  <c r="T1599" i="11"/>
  <c r="T1581" i="11"/>
  <c r="T1573" i="11"/>
  <c r="T1556" i="11"/>
  <c r="T1547" i="11"/>
  <c r="T1539" i="11"/>
  <c r="T1481" i="11"/>
  <c r="T1440" i="11"/>
  <c r="T1416" i="11"/>
  <c r="T1400" i="11"/>
  <c r="T1342" i="11"/>
  <c r="T1333" i="11"/>
  <c r="T1252" i="11"/>
  <c r="T1236" i="11"/>
  <c r="T1212" i="11"/>
  <c r="T1196" i="11"/>
  <c r="T1188" i="11"/>
  <c r="T1152" i="11"/>
  <c r="T1128" i="11"/>
  <c r="T1078" i="11"/>
  <c r="T1062" i="11"/>
  <c r="T1054" i="11"/>
  <c r="T996" i="11"/>
  <c r="T971" i="11"/>
  <c r="T907" i="11"/>
  <c r="T865" i="11"/>
  <c r="T849" i="11"/>
  <c r="T797" i="11"/>
  <c r="T779" i="11"/>
  <c r="T730" i="11"/>
  <c r="T697" i="11"/>
  <c r="T4232" i="11"/>
  <c r="T2832" i="11"/>
  <c r="T2703" i="11"/>
  <c r="T2647" i="11"/>
  <c r="T2338" i="11"/>
  <c r="T2250" i="11"/>
  <c r="T2216" i="11"/>
  <c r="T2182" i="11"/>
  <c r="T2148" i="11"/>
  <c r="T2116" i="11"/>
  <c r="T1928" i="11"/>
  <c r="T1753" i="11"/>
  <c r="T1745" i="11"/>
  <c r="T1729" i="11"/>
  <c r="T1720" i="11"/>
  <c r="T1703" i="11"/>
  <c r="T1695" i="11"/>
  <c r="T1614" i="11"/>
  <c r="T1598" i="11"/>
  <c r="T1588" i="11"/>
  <c r="T1580" i="11"/>
  <c r="T1572" i="11"/>
  <c r="T1564" i="11"/>
  <c r="T1555" i="11"/>
  <c r="T1546" i="11"/>
  <c r="T1538" i="11"/>
  <c r="T1480" i="11"/>
  <c r="T1471" i="11"/>
  <c r="T1455" i="11"/>
  <c r="T1439" i="11"/>
  <c r="T1415" i="11"/>
  <c r="T1399" i="11"/>
  <c r="T1381" i="11"/>
  <c r="T1332" i="11"/>
  <c r="T1251" i="11"/>
  <c r="T1195" i="11"/>
  <c r="T1187" i="11"/>
  <c r="T1151" i="11"/>
  <c r="T1077" i="11"/>
  <c r="T1061" i="11"/>
  <c r="T1053" i="11"/>
  <c r="T1045" i="11"/>
  <c r="T1036" i="11"/>
  <c r="T1028" i="11"/>
  <c r="T970" i="11"/>
  <c r="T954" i="11"/>
  <c r="T906" i="11"/>
  <c r="T864" i="11"/>
  <c r="T856" i="11"/>
  <c r="T848" i="11"/>
  <c r="T832" i="11"/>
  <c r="T812" i="11"/>
  <c r="T796" i="11"/>
  <c r="T778" i="11"/>
  <c r="T753" i="11"/>
  <c r="T737" i="11"/>
  <c r="T729" i="11"/>
  <c r="T645" i="11"/>
  <c r="T3562" i="11"/>
  <c r="T3308" i="11"/>
  <c r="T2572" i="11"/>
  <c r="T2274" i="11"/>
  <c r="T2208" i="11"/>
  <c r="T2174" i="11"/>
  <c r="T2140" i="11"/>
  <c r="T2109" i="11"/>
  <c r="T1985" i="11"/>
  <c r="T1849" i="11"/>
  <c r="T1793" i="11"/>
  <c r="T1751" i="11"/>
  <c r="T1726" i="11"/>
  <c r="T1718" i="11"/>
  <c r="T1693" i="11"/>
  <c r="T1676" i="11"/>
  <c r="T1644" i="11"/>
  <c r="T1604" i="11"/>
  <c r="T1586" i="11"/>
  <c r="T1562" i="11"/>
  <c r="T1552" i="11"/>
  <c r="T1544" i="11"/>
  <c r="T1511" i="11"/>
  <c r="T1453" i="11"/>
  <c r="T1413" i="11"/>
  <c r="T1405" i="11"/>
  <c r="T1379" i="11"/>
  <c r="T1371" i="11"/>
  <c r="T1347" i="11"/>
  <c r="T1330" i="11"/>
  <c r="T1249" i="11"/>
  <c r="T1233" i="11"/>
  <c r="T1193" i="11"/>
  <c r="T1177" i="11"/>
  <c r="T1157" i="11"/>
  <c r="T1149" i="11"/>
  <c r="T1141" i="11"/>
  <c r="T1124" i="11"/>
  <c r="T1099" i="11"/>
  <c r="T1067" i="11"/>
  <c r="T1017" i="11"/>
  <c r="T1001" i="11"/>
  <c r="T968" i="11"/>
  <c r="T903" i="11"/>
  <c r="T886" i="11"/>
  <c r="T870" i="11"/>
  <c r="T862" i="11"/>
  <c r="T854" i="11"/>
  <c r="T830" i="11"/>
  <c r="T810" i="11"/>
  <c r="T102" i="11"/>
  <c r="T154" i="11"/>
  <c r="T204" i="11"/>
  <c r="T237" i="11"/>
  <c r="T273" i="11"/>
  <c r="T297" i="11"/>
  <c r="T321" i="11"/>
  <c r="T329" i="11"/>
  <c r="T361" i="11"/>
  <c r="T385" i="11"/>
  <c r="T418" i="11"/>
  <c r="T435" i="11"/>
  <c r="T472" i="11"/>
  <c r="T482" i="11"/>
  <c r="T491" i="11"/>
  <c r="T507" i="11"/>
  <c r="T516" i="11"/>
  <c r="T525" i="11"/>
  <c r="T541" i="11"/>
  <c r="T549" i="11"/>
  <c r="T557" i="11"/>
  <c r="T584" i="11"/>
  <c r="T611" i="11"/>
  <c r="T647" i="11"/>
  <c r="T693" i="11"/>
  <c r="T734" i="11"/>
  <c r="T760" i="11"/>
  <c r="T774" i="11"/>
  <c r="T836" i="11"/>
  <c r="T852" i="11"/>
  <c r="T868" i="11"/>
  <c r="T884" i="11"/>
  <c r="T1156" i="11"/>
  <c r="T1192" i="11"/>
  <c r="T1250" i="11"/>
  <c r="T1380" i="11"/>
  <c r="T1571" i="11"/>
  <c r="T1694" i="11"/>
  <c r="T2275" i="11"/>
  <c r="T2639" i="11"/>
  <c r="O18" i="13"/>
  <c r="O16" i="12"/>
  <c r="C9" i="12"/>
  <c r="O9" i="12" s="1"/>
  <c r="C39" i="16"/>
  <c r="C42" i="16"/>
  <c r="C34" i="16"/>
  <c r="C45" i="16"/>
  <c r="C37" i="16"/>
  <c r="C40" i="16"/>
  <c r="C43" i="16"/>
  <c r="C35" i="16"/>
  <c r="C33" i="16"/>
  <c r="H33" i="16" s="1"/>
  <c r="C38" i="16"/>
  <c r="C44" i="16"/>
  <c r="C36" i="16"/>
  <c r="F9" i="18"/>
  <c r="G5" i="18"/>
  <c r="Q9" i="12"/>
  <c r="E9" i="5" s="1"/>
  <c r="O35" i="14"/>
  <c r="O31" i="15"/>
  <c r="Q8" i="12"/>
  <c r="D9" i="5" s="1"/>
  <c r="S6" i="18"/>
  <c r="C8" i="12"/>
  <c r="O8" i="12" s="1"/>
  <c r="O10" i="12" s="1"/>
  <c r="O6" i="18"/>
  <c r="G9" i="18"/>
  <c r="P6" i="18"/>
  <c r="G47" i="21"/>
  <c r="O47" i="21"/>
  <c r="P42" i="21"/>
  <c r="AJ41" i="21"/>
  <c r="Q47" i="21" s="1"/>
  <c r="AA26" i="22"/>
  <c r="Y26" i="22"/>
  <c r="X26" i="22"/>
  <c r="AB26" i="22"/>
  <c r="AC8" i="22"/>
  <c r="Z11" i="22"/>
  <c r="X11" i="22"/>
  <c r="X57" i="22" s="1"/>
  <c r="Z19" i="22"/>
  <c r="X19" i="22"/>
  <c r="W19" i="22"/>
  <c r="X5" i="22"/>
  <c r="AC5" i="22" s="1"/>
  <c r="AB13" i="22"/>
  <c r="AA16" i="22"/>
  <c r="Z16" i="22"/>
  <c r="X16" i="22"/>
  <c r="AC30" i="22"/>
  <c r="Z35" i="22"/>
  <c r="Y35" i="22"/>
  <c r="X35" i="22"/>
  <c r="W35" i="22"/>
  <c r="AA35" i="22"/>
  <c r="AC42" i="22"/>
  <c r="AC45" i="22"/>
  <c r="X14" i="22"/>
  <c r="AC14" i="22" s="1"/>
  <c r="Y19" i="22"/>
  <c r="AA24" i="22"/>
  <c r="Z24" i="22"/>
  <c r="X24" i="22"/>
  <c r="W26" i="22"/>
  <c r="AC26" i="22" s="1"/>
  <c r="AC31" i="22"/>
  <c r="N57" i="22"/>
  <c r="AB3" i="22"/>
  <c r="AA10" i="22"/>
  <c r="Y10" i="22"/>
  <c r="Y57" i="22" s="1"/>
  <c r="W11" i="22"/>
  <c r="Y14" i="22"/>
  <c r="AC16" i="22"/>
  <c r="AA19" i="22"/>
  <c r="X21" i="22"/>
  <c r="AA21" i="22"/>
  <c r="Z26" i="22"/>
  <c r="AB35" i="22"/>
  <c r="AC53" i="22"/>
  <c r="AD6" i="23"/>
  <c r="AC6" i="23"/>
  <c r="AA6" i="23"/>
  <c r="Z6" i="23"/>
  <c r="AE6" i="23"/>
  <c r="AB6" i="23"/>
  <c r="AA5" i="22"/>
  <c r="AA57" i="22" s="1"/>
  <c r="Z6" i="22"/>
  <c r="AC6" i="22" s="1"/>
  <c r="Z7" i="22"/>
  <c r="AC7" i="22" s="1"/>
  <c r="Y11" i="22"/>
  <c r="Z14" i="22"/>
  <c r="Y16" i="22"/>
  <c r="AB19" i="22"/>
  <c r="W24" i="22"/>
  <c r="V57" i="22"/>
  <c r="AA11" i="22"/>
  <c r="Y12" i="22"/>
  <c r="W12" i="22"/>
  <c r="AC12" i="22" s="1"/>
  <c r="W13" i="22"/>
  <c r="AC13" i="22" s="1"/>
  <c r="AA14" i="22"/>
  <c r="AB16" i="22"/>
  <c r="W21" i="22"/>
  <c r="AC22" i="22"/>
  <c r="Y24" i="22"/>
  <c r="Z52" i="22"/>
  <c r="AA52" i="22"/>
  <c r="AB52" i="22"/>
  <c r="Y52" i="22"/>
  <c r="X52" i="22"/>
  <c r="W52" i="22"/>
  <c r="W3" i="22"/>
  <c r="W10" i="22"/>
  <c r="AC10" i="22" s="1"/>
  <c r="AB11" i="22"/>
  <c r="Y13" i="22"/>
  <c r="AB14" i="22"/>
  <c r="AA18" i="22"/>
  <c r="Y18" i="22"/>
  <c r="X18" i="22"/>
  <c r="AC18" i="22" s="1"/>
  <c r="Y21" i="22"/>
  <c r="AB24" i="22"/>
  <c r="Z27" i="22"/>
  <c r="X27" i="22"/>
  <c r="W27" i="22"/>
  <c r="AC27" i="22" s="1"/>
  <c r="AA27" i="22"/>
  <c r="AC33" i="22"/>
  <c r="AC41" i="22"/>
  <c r="Y48" i="22"/>
  <c r="W48" i="22"/>
  <c r="AC48" i="22" s="1"/>
  <c r="AB48" i="22"/>
  <c r="AA48" i="22"/>
  <c r="Z48" i="22"/>
  <c r="X48" i="22"/>
  <c r="Y29" i="22"/>
  <c r="AC29" i="22" s="1"/>
  <c r="AB34" i="22"/>
  <c r="Y37" i="22"/>
  <c r="X54" i="22"/>
  <c r="AA54" i="22"/>
  <c r="Y54" i="22"/>
  <c r="AD3" i="23"/>
  <c r="P1" i="23"/>
  <c r="AC3" i="23"/>
  <c r="AA3" i="23"/>
  <c r="Z3" i="23"/>
  <c r="AE3" i="23"/>
  <c r="AB20" i="22"/>
  <c r="Z22" i="22"/>
  <c r="AB28" i="22"/>
  <c r="AA29" i="22"/>
  <c r="Z30" i="22"/>
  <c r="X32" i="22"/>
  <c r="AC32" i="22" s="1"/>
  <c r="AB36" i="22"/>
  <c r="AA37" i="22"/>
  <c r="AC37" i="22" s="1"/>
  <c r="Z38" i="22"/>
  <c r="AC38" i="22" s="1"/>
  <c r="W44" i="22"/>
  <c r="X46" i="22"/>
  <c r="AA46" i="22"/>
  <c r="AA47" i="22"/>
  <c r="Z56" i="22"/>
  <c r="AB3" i="23"/>
  <c r="AB29" i="22"/>
  <c r="Y32" i="22"/>
  <c r="AB37" i="22"/>
  <c r="X44" i="22"/>
  <c r="W54" i="22"/>
  <c r="W55" i="22"/>
  <c r="AC55" i="22" s="1"/>
  <c r="Z55" i="22"/>
  <c r="X55" i="22"/>
  <c r="AA56" i="22"/>
  <c r="AD4" i="23"/>
  <c r="AC4" i="23"/>
  <c r="AA4" i="23"/>
  <c r="Z4" i="23"/>
  <c r="AE4" i="23"/>
  <c r="AB22" i="22"/>
  <c r="AB30" i="22"/>
  <c r="Z32" i="22"/>
  <c r="X34" i="22"/>
  <c r="AB38" i="22"/>
  <c r="Y44" i="22"/>
  <c r="AC50" i="22"/>
  <c r="Z54" i="22"/>
  <c r="AD7" i="23"/>
  <c r="AC7" i="23"/>
  <c r="AA7" i="23"/>
  <c r="Z7" i="23"/>
  <c r="AE7" i="23"/>
  <c r="W20" i="22"/>
  <c r="AC20" i="22" s="1"/>
  <c r="W28" i="22"/>
  <c r="AA32" i="22"/>
  <c r="Y34" i="22"/>
  <c r="W36" i="22"/>
  <c r="AC36" i="22" s="1"/>
  <c r="W43" i="22"/>
  <c r="AC43" i="22" s="1"/>
  <c r="AA44" i="22"/>
  <c r="W46" i="22"/>
  <c r="AB54" i="22"/>
  <c r="AB4" i="23"/>
  <c r="P78" i="23"/>
  <c r="W47" i="22"/>
  <c r="Z47" i="22"/>
  <c r="X47" i="22"/>
  <c r="Y56" i="22"/>
  <c r="W56" i="22"/>
  <c r="AD5" i="23"/>
  <c r="AC5" i="23"/>
  <c r="AA5" i="23"/>
  <c r="Z5" i="23"/>
  <c r="AE5" i="23"/>
  <c r="J93" i="23"/>
  <c r="Y43" i="22"/>
  <c r="Z46" i="22"/>
  <c r="W49" i="22"/>
  <c r="AC49" i="22" s="1"/>
  <c r="AA55" i="22"/>
  <c r="AB51" i="22"/>
  <c r="AC51" i="22" s="1"/>
  <c r="AD8" i="23"/>
  <c r="AD9" i="23"/>
  <c r="AC10" i="23"/>
  <c r="AC11" i="23"/>
  <c r="AC12" i="23"/>
  <c r="AC13" i="23"/>
  <c r="AC14" i="23"/>
  <c r="AC15" i="23"/>
  <c r="AC16" i="23"/>
  <c r="AC17" i="23"/>
  <c r="AC18" i="23"/>
  <c r="AC19" i="23"/>
  <c r="AC20" i="23"/>
  <c r="AC21" i="23"/>
  <c r="AC22" i="23"/>
  <c r="AC23" i="23"/>
  <c r="AC24" i="23"/>
  <c r="AC25" i="23"/>
  <c r="AC26" i="23"/>
  <c r="AC27" i="23"/>
  <c r="AC28" i="23"/>
  <c r="AC29" i="23"/>
  <c r="AC30" i="23"/>
  <c r="AC31" i="23"/>
  <c r="AC32" i="23"/>
  <c r="AC33" i="23"/>
  <c r="AC34" i="23"/>
  <c r="AC35" i="23"/>
  <c r="AC36" i="23"/>
  <c r="AC37" i="23"/>
  <c r="AC38" i="23"/>
  <c r="AC39" i="23"/>
  <c r="AC40" i="23"/>
  <c r="AC41" i="23"/>
  <c r="AC42" i="23"/>
  <c r="AC43" i="23"/>
  <c r="AC44" i="23"/>
  <c r="AC45" i="23"/>
  <c r="AC46" i="23"/>
  <c r="AC47" i="23"/>
  <c r="AC48" i="23"/>
  <c r="AC49" i="23"/>
  <c r="AC65" i="23"/>
  <c r="AB45" i="22"/>
  <c r="AB53" i="22"/>
  <c r="AE10" i="23"/>
  <c r="AE11" i="23"/>
  <c r="AE12" i="23"/>
  <c r="AE13" i="23"/>
  <c r="AE14" i="23"/>
  <c r="AE15" i="23"/>
  <c r="AE16" i="23"/>
  <c r="AE17" i="23"/>
  <c r="AE18" i="23"/>
  <c r="AE19" i="23"/>
  <c r="AE20" i="23"/>
  <c r="AE21" i="23"/>
  <c r="AE22" i="23"/>
  <c r="AE23" i="23"/>
  <c r="AE24" i="23"/>
  <c r="AE25" i="23"/>
  <c r="AE26" i="23"/>
  <c r="AE27" i="23"/>
  <c r="AE28" i="23"/>
  <c r="AE29" i="23"/>
  <c r="AE30" i="23"/>
  <c r="AE31" i="23"/>
  <c r="AE32" i="23"/>
  <c r="AE33" i="23"/>
  <c r="AE34" i="23"/>
  <c r="AE35" i="23"/>
  <c r="AE36" i="23"/>
  <c r="AE37" i="23"/>
  <c r="AE38" i="23"/>
  <c r="AE39" i="23"/>
  <c r="AE40" i="23"/>
  <c r="AE41" i="23"/>
  <c r="AE42" i="23"/>
  <c r="AE43" i="23"/>
  <c r="AE44" i="23"/>
  <c r="AE45" i="23"/>
  <c r="AE46" i="23"/>
  <c r="AE47" i="23"/>
  <c r="AE48" i="23"/>
  <c r="AE49" i="23"/>
  <c r="Z1" i="6" l="1"/>
  <c r="AB1" i="6"/>
  <c r="AC1" i="6"/>
  <c r="B7" i="2"/>
  <c r="D23" i="3"/>
  <c r="C11" i="3"/>
  <c r="AG54" i="6"/>
  <c r="AK54" i="6"/>
  <c r="AL54" i="6"/>
  <c r="AJ15" i="6"/>
  <c r="AH54" i="6"/>
  <c r="AL85" i="6"/>
  <c r="AK23" i="6"/>
  <c r="AH85" i="6"/>
  <c r="AG85" i="6"/>
  <c r="AH23" i="6"/>
  <c r="AG87" i="6"/>
  <c r="AI15" i="6"/>
  <c r="AK85" i="6"/>
  <c r="AI87" i="6"/>
  <c r="AK15" i="6"/>
  <c r="AI23" i="6"/>
  <c r="AJ85" i="6"/>
  <c r="B15" i="2"/>
  <c r="C14" i="3"/>
  <c r="C23" i="3" s="1"/>
  <c r="F11" i="3"/>
  <c r="M28" i="3"/>
  <c r="M11" i="3"/>
  <c r="K11" i="3"/>
  <c r="G5" i="5"/>
  <c r="D17" i="5" s="1"/>
  <c r="N7" i="3"/>
  <c r="K17" i="3"/>
  <c r="D11" i="3"/>
  <c r="N6" i="3"/>
  <c r="M16" i="3"/>
  <c r="M25" i="3" s="1"/>
  <c r="L11" i="3"/>
  <c r="N10" i="3"/>
  <c r="B19" i="2"/>
  <c r="E11" i="3"/>
  <c r="N9" i="3"/>
  <c r="G11" i="3"/>
  <c r="H11" i="3"/>
  <c r="B11" i="3"/>
  <c r="N5" i="3"/>
  <c r="L14" i="3"/>
  <c r="L23" i="3" s="1"/>
  <c r="E14" i="3"/>
  <c r="E20" i="3" s="1"/>
  <c r="G27" i="3"/>
  <c r="J11" i="3"/>
  <c r="H17" i="3"/>
  <c r="H27" i="3" s="1"/>
  <c r="N8" i="3"/>
  <c r="I11" i="3"/>
  <c r="B18" i="2"/>
  <c r="B8" i="2"/>
  <c r="B16" i="2"/>
  <c r="B6" i="2"/>
  <c r="AJ23" i="6"/>
  <c r="AK87" i="6"/>
  <c r="AJ101" i="6"/>
  <c r="AL87" i="6"/>
  <c r="AL101" i="6"/>
  <c r="AG23" i="6"/>
  <c r="AG101" i="6"/>
  <c r="AH101" i="6"/>
  <c r="AI101" i="6"/>
  <c r="AJ54" i="6"/>
  <c r="AK31" i="6"/>
  <c r="AI7" i="6"/>
  <c r="AG31" i="6"/>
  <c r="AK7" i="6"/>
  <c r="AH7" i="6"/>
  <c r="AI31" i="6"/>
  <c r="AJ7" i="6"/>
  <c r="AH31" i="6"/>
  <c r="AJ31" i="6"/>
  <c r="AG7" i="6"/>
  <c r="O21" i="5"/>
  <c r="N21" i="5" s="1"/>
  <c r="AJ87" i="6"/>
  <c r="O25" i="5"/>
  <c r="E12" i="5"/>
  <c r="F12" i="5"/>
  <c r="O13" i="5"/>
  <c r="O14" i="5"/>
  <c r="AH15" i="6"/>
  <c r="AG15" i="6"/>
  <c r="X26" i="5"/>
  <c r="AK39" i="6"/>
  <c r="AI39" i="6"/>
  <c r="AG39" i="6"/>
  <c r="G9" i="5"/>
  <c r="AH39" i="6"/>
  <c r="AJ39" i="6"/>
  <c r="AC34" i="22"/>
  <c r="AC19" i="22"/>
  <c r="AG9" i="6"/>
  <c r="AL9" i="6"/>
  <c r="AK9" i="6"/>
  <c r="AJ9" i="6"/>
  <c r="AI9" i="6"/>
  <c r="AH9" i="6"/>
  <c r="AI74" i="6"/>
  <c r="AG74" i="6"/>
  <c r="AK74" i="6"/>
  <c r="AJ74" i="6"/>
  <c r="AH74" i="6"/>
  <c r="AL74" i="6"/>
  <c r="AK65" i="6"/>
  <c r="AG65" i="6"/>
  <c r="AL65" i="6"/>
  <c r="AJ65" i="6"/>
  <c r="AI65" i="6"/>
  <c r="AH65" i="6"/>
  <c r="AG76" i="6"/>
  <c r="AK76" i="6"/>
  <c r="AI76" i="6"/>
  <c r="AL76" i="6"/>
  <c r="AJ76" i="6"/>
  <c r="AH76" i="6"/>
  <c r="AJ56" i="6"/>
  <c r="AL56" i="6"/>
  <c r="AK56" i="6"/>
  <c r="AI56" i="6"/>
  <c r="AH56" i="6"/>
  <c r="AG56" i="6"/>
  <c r="AI35" i="6"/>
  <c r="AH35" i="6"/>
  <c r="AG35" i="6"/>
  <c r="AL35" i="6"/>
  <c r="AK35" i="6"/>
  <c r="AJ35" i="6"/>
  <c r="AI3" i="6"/>
  <c r="Q1" i="6"/>
  <c r="AH3" i="6"/>
  <c r="AG3" i="6"/>
  <c r="AL3" i="6"/>
  <c r="AK3" i="6"/>
  <c r="AJ3" i="6"/>
  <c r="E42" i="16"/>
  <c r="F42" i="16" s="1"/>
  <c r="E34" i="16"/>
  <c r="F34" i="16" s="1"/>
  <c r="G12" i="19"/>
  <c r="G10" i="19"/>
  <c r="G8" i="19"/>
  <c r="G6" i="19"/>
  <c r="G4" i="19"/>
  <c r="G2" i="19"/>
  <c r="E45" i="16"/>
  <c r="F45" i="16" s="1"/>
  <c r="E37" i="16"/>
  <c r="F37" i="16" s="1"/>
  <c r="E40" i="16"/>
  <c r="F40" i="16" s="1"/>
  <c r="E43" i="16"/>
  <c r="F43" i="16" s="1"/>
  <c r="E35" i="16"/>
  <c r="F35" i="16" s="1"/>
  <c r="E38" i="16"/>
  <c r="F38" i="16" s="1"/>
  <c r="G13" i="19"/>
  <c r="G11" i="19"/>
  <c r="G9" i="19"/>
  <c r="G7" i="19"/>
  <c r="G5" i="19"/>
  <c r="G3" i="19"/>
  <c r="E41" i="16"/>
  <c r="F41" i="16" s="1"/>
  <c r="E39" i="16"/>
  <c r="F39" i="16" s="1"/>
  <c r="E36" i="16"/>
  <c r="F36" i="16" s="1"/>
  <c r="E44" i="16"/>
  <c r="F44" i="16" s="1"/>
  <c r="L5" i="5"/>
  <c r="G40" i="3"/>
  <c r="G50" i="3" s="1"/>
  <c r="M39" i="3"/>
  <c r="M49" i="3" s="1"/>
  <c r="E39" i="3"/>
  <c r="K38" i="3"/>
  <c r="C38" i="3"/>
  <c r="F40" i="3"/>
  <c r="F50" i="3" s="1"/>
  <c r="L39" i="3"/>
  <c r="L49" i="3" s="1"/>
  <c r="D39" i="3"/>
  <c r="D49" i="3" s="1"/>
  <c r="J38" i="3"/>
  <c r="B38" i="3"/>
  <c r="H37" i="3"/>
  <c r="H47" i="3" s="1"/>
  <c r="F36" i="3"/>
  <c r="F46" i="3" s="1"/>
  <c r="K35" i="3"/>
  <c r="K45" i="3" s="1"/>
  <c r="C35" i="3"/>
  <c r="I34" i="3"/>
  <c r="I44" i="3" s="1"/>
  <c r="M40" i="3"/>
  <c r="M50" i="3" s="1"/>
  <c r="E40" i="3"/>
  <c r="E50" i="3" s="1"/>
  <c r="K39" i="3"/>
  <c r="K49" i="3" s="1"/>
  <c r="C39" i="3"/>
  <c r="I38" i="3"/>
  <c r="I48" i="3" s="1"/>
  <c r="G37" i="3"/>
  <c r="G47" i="3" s="1"/>
  <c r="M36" i="3"/>
  <c r="E36" i="3"/>
  <c r="E46" i="3" s="1"/>
  <c r="J35" i="3"/>
  <c r="B35" i="3"/>
  <c r="H34" i="3"/>
  <c r="L40" i="3"/>
  <c r="L50" i="3" s="1"/>
  <c r="D40" i="3"/>
  <c r="D50" i="3" s="1"/>
  <c r="J39" i="3"/>
  <c r="J49" i="3" s="1"/>
  <c r="B39" i="3"/>
  <c r="H38" i="3"/>
  <c r="F37" i="3"/>
  <c r="F47" i="3" s="1"/>
  <c r="L36" i="3"/>
  <c r="L46" i="3" s="1"/>
  <c r="D36" i="3"/>
  <c r="I35" i="3"/>
  <c r="I45" i="3" s="1"/>
  <c r="G34" i="3"/>
  <c r="G44" i="3" s="1"/>
  <c r="K40" i="3"/>
  <c r="K50" i="3" s="1"/>
  <c r="C40" i="3"/>
  <c r="I39" i="3"/>
  <c r="I49" i="3" s="1"/>
  <c r="G38" i="3"/>
  <c r="G48" i="3" s="1"/>
  <c r="M37" i="3"/>
  <c r="M47" i="3" s="1"/>
  <c r="E37" i="3"/>
  <c r="E47" i="3" s="1"/>
  <c r="K36" i="3"/>
  <c r="K46" i="3" s="1"/>
  <c r="C36" i="3"/>
  <c r="H35" i="3"/>
  <c r="H45" i="3" s="1"/>
  <c r="F34" i="3"/>
  <c r="J40" i="3"/>
  <c r="J50" i="3" s="1"/>
  <c r="B40" i="3"/>
  <c r="H39" i="3"/>
  <c r="H49" i="3" s="1"/>
  <c r="F38" i="3"/>
  <c r="F48" i="3" s="1"/>
  <c r="L37" i="3"/>
  <c r="L47" i="3" s="1"/>
  <c r="D37" i="3"/>
  <c r="D47" i="3" s="1"/>
  <c r="J36" i="3"/>
  <c r="J46" i="3" s="1"/>
  <c r="B36" i="3"/>
  <c r="G35" i="3"/>
  <c r="G45" i="3" s="1"/>
  <c r="M34" i="3"/>
  <c r="M44" i="3" s="1"/>
  <c r="E34" i="3"/>
  <c r="I40" i="3"/>
  <c r="G39" i="3"/>
  <c r="G49" i="3" s="1"/>
  <c r="M38" i="3"/>
  <c r="M48" i="3" s="1"/>
  <c r="E38" i="3"/>
  <c r="E48" i="3" s="1"/>
  <c r="K37" i="3"/>
  <c r="K47" i="3" s="1"/>
  <c r="C37" i="3"/>
  <c r="C47" i="3" s="1"/>
  <c r="I36" i="3"/>
  <c r="I46" i="3" s="1"/>
  <c r="F35" i="3"/>
  <c r="F45" i="3" s="1"/>
  <c r="L34" i="3"/>
  <c r="D34" i="3"/>
  <c r="H40" i="3"/>
  <c r="H50" i="3" s="1"/>
  <c r="F39" i="3"/>
  <c r="F49" i="3" s="1"/>
  <c r="L38" i="3"/>
  <c r="L48" i="3" s="1"/>
  <c r="D38" i="3"/>
  <c r="D48" i="3" s="1"/>
  <c r="J37" i="3"/>
  <c r="J47" i="3" s="1"/>
  <c r="B37" i="3"/>
  <c r="H36" i="3"/>
  <c r="H46" i="3" s="1"/>
  <c r="M35" i="3"/>
  <c r="M45" i="3" s="1"/>
  <c r="E35" i="3"/>
  <c r="E45" i="3" s="1"/>
  <c r="K34" i="3"/>
  <c r="K44" i="3" s="1"/>
  <c r="C34" i="3"/>
  <c r="B34" i="3"/>
  <c r="G36" i="3"/>
  <c r="G46" i="3" s="1"/>
  <c r="AH62" i="6"/>
  <c r="AL62" i="6"/>
  <c r="AJ62" i="6"/>
  <c r="AK62" i="6"/>
  <c r="AI62" i="6"/>
  <c r="AG62" i="6"/>
  <c r="AL89" i="6"/>
  <c r="AH89" i="6"/>
  <c r="AK89" i="6"/>
  <c r="AJ89" i="6"/>
  <c r="AI89" i="6"/>
  <c r="AG89" i="6"/>
  <c r="AK13" i="6"/>
  <c r="AJ13" i="6"/>
  <c r="AI13" i="6"/>
  <c r="AH13" i="6"/>
  <c r="AG13" i="6"/>
  <c r="AL13" i="6"/>
  <c r="AD1" i="6"/>
  <c r="M5" i="5"/>
  <c r="AJ99" i="6"/>
  <c r="AI99" i="6"/>
  <c r="AH99" i="6"/>
  <c r="AK99" i="6"/>
  <c r="AG99" i="6"/>
  <c r="AL99" i="6"/>
  <c r="AL81" i="6"/>
  <c r="AH81" i="6"/>
  <c r="AI81" i="6"/>
  <c r="AG81" i="6"/>
  <c r="AK81" i="6"/>
  <c r="AJ81" i="6"/>
  <c r="AA1" i="6"/>
  <c r="K5" i="5"/>
  <c r="B16" i="3"/>
  <c r="L35" i="3"/>
  <c r="L45" i="3" s="1"/>
  <c r="AJ4" i="6"/>
  <c r="AI4" i="6"/>
  <c r="AH4" i="6"/>
  <c r="AG4" i="6"/>
  <c r="AL4" i="6"/>
  <c r="AK4" i="6"/>
  <c r="AK21" i="6"/>
  <c r="AJ21" i="6"/>
  <c r="AI21" i="6"/>
  <c r="AH21" i="6"/>
  <c r="AG21" i="6"/>
  <c r="AL21" i="6"/>
  <c r="AH42" i="6"/>
  <c r="AL42" i="6"/>
  <c r="AK42" i="6"/>
  <c r="AJ42" i="6"/>
  <c r="AI42" i="6"/>
  <c r="AG42" i="6"/>
  <c r="AL30" i="6"/>
  <c r="AK30" i="6"/>
  <c r="AJ30" i="6"/>
  <c r="AI30" i="6"/>
  <c r="AH30" i="6"/>
  <c r="AG30" i="6"/>
  <c r="AI78" i="6"/>
  <c r="AK78" i="6"/>
  <c r="AJ78" i="6"/>
  <c r="AH78" i="6"/>
  <c r="AG78" i="6"/>
  <c r="AL78" i="6"/>
  <c r="O49" i="22"/>
  <c r="O41" i="22"/>
  <c r="O52" i="22"/>
  <c r="O44" i="22"/>
  <c r="O50" i="22"/>
  <c r="O56" i="22"/>
  <c r="O47" i="22"/>
  <c r="O32" i="22"/>
  <c r="O24" i="22"/>
  <c r="O16" i="22"/>
  <c r="O8" i="22"/>
  <c r="O51" i="22"/>
  <c r="O45" i="22"/>
  <c r="O40" i="22"/>
  <c r="O39" i="22"/>
  <c r="O31" i="22"/>
  <c r="O53" i="22"/>
  <c r="O42" i="22"/>
  <c r="O38" i="22"/>
  <c r="O30" i="22"/>
  <c r="O22" i="22"/>
  <c r="O14" i="22"/>
  <c r="O55" i="22"/>
  <c r="O37" i="22"/>
  <c r="O29" i="22"/>
  <c r="O21" i="22"/>
  <c r="O46" i="22"/>
  <c r="O43" i="22"/>
  <c r="O36" i="22"/>
  <c r="O28" i="22"/>
  <c r="O48" i="22"/>
  <c r="O35" i="22"/>
  <c r="O27" i="22"/>
  <c r="O19" i="22"/>
  <c r="O33" i="22"/>
  <c r="O15" i="22"/>
  <c r="O12" i="22"/>
  <c r="O9" i="22"/>
  <c r="O5" i="22"/>
  <c r="O4" i="22"/>
  <c r="O34" i="22"/>
  <c r="O25" i="22"/>
  <c r="O10" i="22"/>
  <c r="O3" i="22"/>
  <c r="O17" i="22"/>
  <c r="O13" i="22"/>
  <c r="O20" i="22"/>
  <c r="O11" i="22"/>
  <c r="O26" i="22"/>
  <c r="O54" i="22"/>
  <c r="O23" i="22"/>
  <c r="O18" i="22"/>
  <c r="O7" i="22"/>
  <c r="O6" i="22"/>
  <c r="X17" i="5"/>
  <c r="T5" i="5"/>
  <c r="O13" i="4"/>
  <c r="X14" i="5"/>
  <c r="S5" i="5"/>
  <c r="O33" i="3"/>
  <c r="X22" i="5"/>
  <c r="X19" i="5"/>
  <c r="R5" i="5"/>
  <c r="X25" i="5"/>
  <c r="X16" i="5"/>
  <c r="X21" i="5"/>
  <c r="X13" i="5"/>
  <c r="X18" i="5"/>
  <c r="V9" i="5"/>
  <c r="W5" i="5"/>
  <c r="X15" i="5"/>
  <c r="U9" i="5"/>
  <c r="V5" i="5"/>
  <c r="X23" i="5"/>
  <c r="X20" i="5"/>
  <c r="R6" i="5"/>
  <c r="X6" i="5" s="1"/>
  <c r="Z6" i="5" s="1"/>
  <c r="U5" i="5"/>
  <c r="B18" i="3"/>
  <c r="N5" i="5"/>
  <c r="C15" i="3"/>
  <c r="H28" i="3"/>
  <c r="C17" i="3"/>
  <c r="J48" i="3"/>
  <c r="D24" i="3"/>
  <c r="D30" i="3" s="1"/>
  <c r="AH10" i="6"/>
  <c r="AG10" i="6"/>
  <c r="AL10" i="6"/>
  <c r="AK10" i="6"/>
  <c r="AJ10" i="6"/>
  <c r="AI10" i="6"/>
  <c r="AI82" i="6"/>
  <c r="AG82" i="6"/>
  <c r="AL82" i="6"/>
  <c r="AK82" i="6"/>
  <c r="AJ82" i="6"/>
  <c r="AH82" i="6"/>
  <c r="AK72" i="6"/>
  <c r="AG72" i="6"/>
  <c r="AL72" i="6"/>
  <c r="AJ72" i="6"/>
  <c r="AI72" i="6"/>
  <c r="AH72" i="6"/>
  <c r="AG84" i="6"/>
  <c r="AK84" i="6"/>
  <c r="AI84" i="6"/>
  <c r="AL84" i="6"/>
  <c r="AJ84" i="6"/>
  <c r="AH84" i="6"/>
  <c r="AB71" i="23"/>
  <c r="Z71" i="23"/>
  <c r="W57" i="22"/>
  <c r="AC3" i="22"/>
  <c r="AI94" i="6"/>
  <c r="AK94" i="6"/>
  <c r="AL94" i="6"/>
  <c r="AJ94" i="6"/>
  <c r="AH94" i="6"/>
  <c r="AG94" i="6"/>
  <c r="AI90" i="6"/>
  <c r="AG90" i="6"/>
  <c r="AL90" i="6"/>
  <c r="AK90" i="6"/>
  <c r="AJ90" i="6"/>
  <c r="AH90" i="6"/>
  <c r="AK80" i="6"/>
  <c r="AG80" i="6"/>
  <c r="AL80" i="6"/>
  <c r="AJ80" i="6"/>
  <c r="AI80" i="6"/>
  <c r="AH80" i="6"/>
  <c r="AG92" i="6"/>
  <c r="AK92" i="6"/>
  <c r="AI92" i="6"/>
  <c r="AL92" i="6"/>
  <c r="AJ92" i="6"/>
  <c r="AH92" i="6"/>
  <c r="AJ44" i="6"/>
  <c r="AK44" i="6"/>
  <c r="AI44" i="6"/>
  <c r="AH44" i="6"/>
  <c r="AG44" i="6"/>
  <c r="AL44" i="6"/>
  <c r="AI11" i="6"/>
  <c r="AH11" i="6"/>
  <c r="AG11" i="6"/>
  <c r="AL11" i="6"/>
  <c r="AK11" i="6"/>
  <c r="AJ11" i="6"/>
  <c r="AH93" i="6"/>
  <c r="AL93" i="6"/>
  <c r="AJ93" i="6"/>
  <c r="AK93" i="6"/>
  <c r="AI93" i="6"/>
  <c r="AG93" i="6"/>
  <c r="AJ28" i="6"/>
  <c r="AI28" i="6"/>
  <c r="AH28" i="6"/>
  <c r="AG28" i="6"/>
  <c r="AL28" i="6"/>
  <c r="AK28" i="6"/>
  <c r="AE1" i="6"/>
  <c r="AI86" i="6"/>
  <c r="AK86" i="6"/>
  <c r="AL86" i="6"/>
  <c r="AJ86" i="6"/>
  <c r="AH86" i="6"/>
  <c r="AG86" i="6"/>
  <c r="AL58" i="6"/>
  <c r="AH58" i="6"/>
  <c r="AK58" i="6"/>
  <c r="AJ58" i="6"/>
  <c r="AI58" i="6"/>
  <c r="AG58" i="6"/>
  <c r="AK29" i="6"/>
  <c r="AJ29" i="6"/>
  <c r="AI29" i="6"/>
  <c r="AH29" i="6"/>
  <c r="AG29" i="6"/>
  <c r="AL29" i="6"/>
  <c r="AJ95" i="6"/>
  <c r="AL95" i="6"/>
  <c r="AG95" i="6"/>
  <c r="AK95" i="6"/>
  <c r="AI95" i="6"/>
  <c r="AH95" i="6"/>
  <c r="AL50" i="6"/>
  <c r="AH50" i="6"/>
  <c r="AI50" i="6"/>
  <c r="AG50" i="6"/>
  <c r="AK50" i="6"/>
  <c r="AJ50" i="6"/>
  <c r="AL24" i="6"/>
  <c r="AK24" i="6"/>
  <c r="AJ24" i="6"/>
  <c r="AI24" i="6"/>
  <c r="AH24" i="6"/>
  <c r="AG24" i="6"/>
  <c r="J45" i="3"/>
  <c r="I50" i="3"/>
  <c r="H25" i="3"/>
  <c r="I20" i="3"/>
  <c r="AE71" i="23"/>
  <c r="AC47" i="22"/>
  <c r="AA71" i="23"/>
  <c r="AC52" i="22"/>
  <c r="AC11" i="22"/>
  <c r="I33" i="16"/>
  <c r="H34" i="16"/>
  <c r="E7" i="5"/>
  <c r="G7" i="5" s="1"/>
  <c r="AH77" i="6"/>
  <c r="AL77" i="6"/>
  <c r="AJ77" i="6"/>
  <c r="AK77" i="6"/>
  <c r="AI77" i="6"/>
  <c r="AG77" i="6"/>
  <c r="AH34" i="6"/>
  <c r="AG34" i="6"/>
  <c r="AL34" i="6"/>
  <c r="AK34" i="6"/>
  <c r="AJ34" i="6"/>
  <c r="AI34" i="6"/>
  <c r="AI98" i="6"/>
  <c r="AH98" i="6"/>
  <c r="AG98" i="6"/>
  <c r="AL98" i="6"/>
  <c r="AK98" i="6"/>
  <c r="AJ98" i="6"/>
  <c r="AK88" i="6"/>
  <c r="AG88" i="6"/>
  <c r="AI88" i="6"/>
  <c r="AH88" i="6"/>
  <c r="AL88" i="6"/>
  <c r="AJ88" i="6"/>
  <c r="AG100" i="6"/>
  <c r="AK100" i="6"/>
  <c r="AJ100" i="6"/>
  <c r="AI100" i="6"/>
  <c r="AL100" i="6"/>
  <c r="AH100" i="6"/>
  <c r="AL73" i="6"/>
  <c r="AH73" i="6"/>
  <c r="AK73" i="6"/>
  <c r="AJ73" i="6"/>
  <c r="AI73" i="6"/>
  <c r="AG73" i="6"/>
  <c r="AJ52" i="6"/>
  <c r="AH52" i="6"/>
  <c r="AL52" i="6"/>
  <c r="AK52" i="6"/>
  <c r="AI52" i="6"/>
  <c r="AG52" i="6"/>
  <c r="J34" i="3"/>
  <c r="AK37" i="6"/>
  <c r="AJ37" i="6"/>
  <c r="AI37" i="6"/>
  <c r="AH37" i="6"/>
  <c r="AG37" i="6"/>
  <c r="AL37" i="6"/>
  <c r="D11" i="5"/>
  <c r="AJ79" i="6"/>
  <c r="AL79" i="6"/>
  <c r="AK79" i="6"/>
  <c r="AI79" i="6"/>
  <c r="AH79" i="6"/>
  <c r="AG79" i="6"/>
  <c r="AL14" i="6"/>
  <c r="AK14" i="6"/>
  <c r="AJ14" i="6"/>
  <c r="AI14" i="6"/>
  <c r="AH14" i="6"/>
  <c r="AG14" i="6"/>
  <c r="AJ91" i="6"/>
  <c r="AH91" i="6"/>
  <c r="AI91" i="6"/>
  <c r="AG91" i="6"/>
  <c r="AL91" i="6"/>
  <c r="AK91" i="6"/>
  <c r="AI47" i="6"/>
  <c r="AK47" i="6"/>
  <c r="AJ47" i="6"/>
  <c r="AH47" i="6"/>
  <c r="AG47" i="6"/>
  <c r="AL47" i="6"/>
  <c r="C18" i="3"/>
  <c r="B17" i="3"/>
  <c r="I30" i="3"/>
  <c r="H44" i="3"/>
  <c r="AC71" i="23"/>
  <c r="AH40" i="6"/>
  <c r="AG40" i="6"/>
  <c r="AL40" i="6"/>
  <c r="AK40" i="6"/>
  <c r="AJ40" i="6"/>
  <c r="AI40" i="6"/>
  <c r="Q31" i="15"/>
  <c r="AL97" i="6"/>
  <c r="AH97" i="6"/>
  <c r="AG97" i="6"/>
  <c r="AK97" i="6"/>
  <c r="AJ97" i="6"/>
  <c r="AI97" i="6"/>
  <c r="AK96" i="6"/>
  <c r="AG96" i="6"/>
  <c r="AL96" i="6"/>
  <c r="AJ96" i="6"/>
  <c r="AI96" i="6"/>
  <c r="AH96" i="6"/>
  <c r="AI19" i="6"/>
  <c r="AH19" i="6"/>
  <c r="AG19" i="6"/>
  <c r="AL19" i="6"/>
  <c r="AK19" i="6"/>
  <c r="AJ19" i="6"/>
  <c r="AJ12" i="6"/>
  <c r="AI12" i="6"/>
  <c r="AH12" i="6"/>
  <c r="AG12" i="6"/>
  <c r="AL12" i="6"/>
  <c r="AK12" i="6"/>
  <c r="AJ68" i="6"/>
  <c r="AH68" i="6"/>
  <c r="AL68" i="6"/>
  <c r="AK68" i="6"/>
  <c r="AI68" i="6"/>
  <c r="AG68" i="6"/>
  <c r="AI55" i="6"/>
  <c r="AK55" i="6"/>
  <c r="AL55" i="6"/>
  <c r="AJ55" i="6"/>
  <c r="AH55" i="6"/>
  <c r="AG55" i="6"/>
  <c r="O9" i="5"/>
  <c r="AJ75" i="6"/>
  <c r="AH75" i="6"/>
  <c r="AL75" i="6"/>
  <c r="AK75" i="6"/>
  <c r="AI75" i="6"/>
  <c r="AG75" i="6"/>
  <c r="AL38" i="6"/>
  <c r="AK38" i="6"/>
  <c r="AJ38" i="6"/>
  <c r="AI38" i="6"/>
  <c r="AH38" i="6"/>
  <c r="AG38" i="6"/>
  <c r="B19" i="3"/>
  <c r="AJ64" i="6"/>
  <c r="AL64" i="6"/>
  <c r="AG64" i="6"/>
  <c r="AK64" i="6"/>
  <c r="AI64" i="6"/>
  <c r="AH64" i="6"/>
  <c r="AL8" i="6"/>
  <c r="AK8" i="6"/>
  <c r="AJ8" i="6"/>
  <c r="AI8" i="6"/>
  <c r="AH8" i="6"/>
  <c r="AG8" i="6"/>
  <c r="O17" i="5"/>
  <c r="B15" i="3"/>
  <c r="C16" i="3"/>
  <c r="E23" i="3"/>
  <c r="E49" i="3"/>
  <c r="L30" i="3"/>
  <c r="B14" i="3"/>
  <c r="M24" i="3"/>
  <c r="AC28" i="22"/>
  <c r="AC54" i="22"/>
  <c r="AC21" i="22"/>
  <c r="AC24" i="22"/>
  <c r="Z57" i="22"/>
  <c r="AG33" i="6"/>
  <c r="AL33" i="6"/>
  <c r="AK33" i="6"/>
  <c r="AJ33" i="6"/>
  <c r="AI33" i="6"/>
  <c r="AH33" i="6"/>
  <c r="J5" i="5"/>
  <c r="O23" i="5"/>
  <c r="AL66" i="6"/>
  <c r="AH66" i="6"/>
  <c r="AK66" i="6"/>
  <c r="AJ66" i="6"/>
  <c r="AI66" i="6"/>
  <c r="AG66" i="6"/>
  <c r="AH26" i="6"/>
  <c r="AG26" i="6"/>
  <c r="AL26" i="6"/>
  <c r="AK26" i="6"/>
  <c r="AJ26" i="6"/>
  <c r="AI26" i="6"/>
  <c r="AI51" i="6"/>
  <c r="AG51" i="6"/>
  <c r="AL51" i="6"/>
  <c r="AK51" i="6"/>
  <c r="AJ51" i="6"/>
  <c r="AH51" i="6"/>
  <c r="AG41" i="6"/>
  <c r="AK41" i="6"/>
  <c r="AJ41" i="6"/>
  <c r="AI41" i="6"/>
  <c r="AH41" i="6"/>
  <c r="AL41" i="6"/>
  <c r="AG53" i="6"/>
  <c r="AK53" i="6"/>
  <c r="AI53" i="6"/>
  <c r="AL53" i="6"/>
  <c r="AJ53" i="6"/>
  <c r="AH53" i="6"/>
  <c r="AJ83" i="6"/>
  <c r="AH83" i="6"/>
  <c r="AL83" i="6"/>
  <c r="AK83" i="6"/>
  <c r="AI83" i="6"/>
  <c r="AG83" i="6"/>
  <c r="AI70" i="6"/>
  <c r="AK70" i="6"/>
  <c r="AL70" i="6"/>
  <c r="AJ70" i="6"/>
  <c r="AH70" i="6"/>
  <c r="AG70" i="6"/>
  <c r="D35" i="3"/>
  <c r="D45" i="3" s="1"/>
  <c r="I37" i="3"/>
  <c r="I47" i="3" s="1"/>
  <c r="AJ36" i="6"/>
  <c r="AI36" i="6"/>
  <c r="AH36" i="6"/>
  <c r="AG36" i="6"/>
  <c r="AL36" i="6"/>
  <c r="AK36" i="6"/>
  <c r="AJ60" i="6"/>
  <c r="AH60" i="6"/>
  <c r="AI60" i="6"/>
  <c r="AG60" i="6"/>
  <c r="AL60" i="6"/>
  <c r="AK60" i="6"/>
  <c r="AL32" i="6"/>
  <c r="AK32" i="6"/>
  <c r="AJ32" i="6"/>
  <c r="AI32" i="6"/>
  <c r="AH32" i="6"/>
  <c r="AG32" i="6"/>
  <c r="L20" i="3"/>
  <c r="L44" i="3"/>
  <c r="D46" i="3"/>
  <c r="K29" i="3"/>
  <c r="E27" i="3"/>
  <c r="K20" i="3"/>
  <c r="J20" i="3"/>
  <c r="H29" i="3"/>
  <c r="D20" i="3"/>
  <c r="AC35" i="22"/>
  <c r="AD71" i="23"/>
  <c r="AB57" i="22"/>
  <c r="P45" i="21"/>
  <c r="AG25" i="6"/>
  <c r="AL25" i="6"/>
  <c r="AK25" i="6"/>
  <c r="AJ25" i="6"/>
  <c r="AI25" i="6"/>
  <c r="AH25" i="6"/>
  <c r="AI63" i="6"/>
  <c r="AK63" i="6"/>
  <c r="AL63" i="6"/>
  <c r="AJ63" i="6"/>
  <c r="AH63" i="6"/>
  <c r="AG63" i="6"/>
  <c r="AI59" i="6"/>
  <c r="AG59" i="6"/>
  <c r="AL59" i="6"/>
  <c r="AK59" i="6"/>
  <c r="AJ59" i="6"/>
  <c r="AH59" i="6"/>
  <c r="AK49" i="6"/>
  <c r="AG49" i="6"/>
  <c r="AL49" i="6"/>
  <c r="AJ49" i="6"/>
  <c r="AI49" i="6"/>
  <c r="AH49" i="6"/>
  <c r="AG61" i="6"/>
  <c r="AK61" i="6"/>
  <c r="AI61" i="6"/>
  <c r="AL61" i="6"/>
  <c r="AJ61" i="6"/>
  <c r="AH61" i="6"/>
  <c r="AI27" i="6"/>
  <c r="AH27" i="6"/>
  <c r="AG27" i="6"/>
  <c r="AL27" i="6"/>
  <c r="AK27" i="6"/>
  <c r="AJ27" i="6"/>
  <c r="AJ48" i="6"/>
  <c r="AL48" i="6"/>
  <c r="AK48" i="6"/>
  <c r="AI48" i="6"/>
  <c r="AH48" i="6"/>
  <c r="AG48" i="6"/>
  <c r="AL22" i="6"/>
  <c r="AK22" i="6"/>
  <c r="AJ22" i="6"/>
  <c r="AI22" i="6"/>
  <c r="AH22" i="6"/>
  <c r="AG22" i="6"/>
  <c r="AI43" i="6"/>
  <c r="AG43" i="6"/>
  <c r="AL43" i="6"/>
  <c r="AK43" i="6"/>
  <c r="AJ43" i="6"/>
  <c r="AH43" i="6"/>
  <c r="M46" i="3"/>
  <c r="G20" i="3"/>
  <c r="C19" i="3"/>
  <c r="G29" i="3"/>
  <c r="F28" i="3"/>
  <c r="F30" i="3" s="1"/>
  <c r="J23" i="3"/>
  <c r="J30" i="3" s="1"/>
  <c r="K23" i="3"/>
  <c r="F20" i="3"/>
  <c r="R5" i="18"/>
  <c r="Q5" i="18"/>
  <c r="P5" i="18"/>
  <c r="O5" i="18"/>
  <c r="S5" i="18"/>
  <c r="AC56" i="22"/>
  <c r="AC46" i="22"/>
  <c r="AC44" i="22"/>
  <c r="AJ71" i="6"/>
  <c r="AL71" i="6"/>
  <c r="AH71" i="6"/>
  <c r="AG71" i="6"/>
  <c r="AK71" i="6"/>
  <c r="AI71" i="6"/>
  <c r="AG17" i="6"/>
  <c r="AL17" i="6"/>
  <c r="AK17" i="6"/>
  <c r="AJ17" i="6"/>
  <c r="AI17" i="6"/>
  <c r="AH17" i="6"/>
  <c r="AH46" i="6"/>
  <c r="AL46" i="6"/>
  <c r="AJ46" i="6"/>
  <c r="AK46" i="6"/>
  <c r="AI46" i="6"/>
  <c r="AG46" i="6"/>
  <c r="AH18" i="6"/>
  <c r="AG18" i="6"/>
  <c r="AL18" i="6"/>
  <c r="AK18" i="6"/>
  <c r="AJ18" i="6"/>
  <c r="AI18" i="6"/>
  <c r="AI67" i="6"/>
  <c r="AG67" i="6"/>
  <c r="AJ67" i="6"/>
  <c r="AH67" i="6"/>
  <c r="AL67" i="6"/>
  <c r="AK67" i="6"/>
  <c r="AK57" i="6"/>
  <c r="AG57" i="6"/>
  <c r="AI57" i="6"/>
  <c r="AH57" i="6"/>
  <c r="AL57" i="6"/>
  <c r="AJ57" i="6"/>
  <c r="AG69" i="6"/>
  <c r="AK69" i="6"/>
  <c r="AI69" i="6"/>
  <c r="AL69" i="6"/>
  <c r="AJ69" i="6"/>
  <c r="AH69" i="6"/>
  <c r="AJ20" i="6"/>
  <c r="AI20" i="6"/>
  <c r="AH20" i="6"/>
  <c r="AG20" i="6"/>
  <c r="AL20" i="6"/>
  <c r="AK20" i="6"/>
  <c r="AK5" i="6"/>
  <c r="AJ5" i="6"/>
  <c r="AI5" i="6"/>
  <c r="AH5" i="6"/>
  <c r="AG5" i="6"/>
  <c r="AL5" i="6"/>
  <c r="AK45" i="6"/>
  <c r="AI45" i="6"/>
  <c r="AL45" i="6"/>
  <c r="AJ45" i="6"/>
  <c r="AH45" i="6"/>
  <c r="AG45" i="6"/>
  <c r="AL6" i="6"/>
  <c r="AK6" i="6"/>
  <c r="AJ6" i="6"/>
  <c r="AI6" i="6"/>
  <c r="AH6" i="6"/>
  <c r="AG6" i="6"/>
  <c r="AL16" i="6"/>
  <c r="AK16" i="6"/>
  <c r="AJ16" i="6"/>
  <c r="AI16" i="6"/>
  <c r="AH16" i="6"/>
  <c r="AG16" i="6"/>
  <c r="K27" i="3"/>
  <c r="E28" i="3"/>
  <c r="M30" i="3" l="1"/>
  <c r="H48" i="3"/>
  <c r="H51" i="3" s="1"/>
  <c r="H20" i="3"/>
  <c r="M20" i="3"/>
  <c r="B10" i="2"/>
  <c r="K41" i="3"/>
  <c r="G41" i="3"/>
  <c r="J41" i="3"/>
  <c r="D12" i="5"/>
  <c r="B12" i="5"/>
  <c r="C12" i="5"/>
  <c r="B24" i="5"/>
  <c r="D14" i="5"/>
  <c r="D20" i="5"/>
  <c r="C17" i="5"/>
  <c r="Q8" i="18"/>
  <c r="B16" i="5"/>
  <c r="B25" i="5"/>
  <c r="Q4" i="18"/>
  <c r="B22" i="5"/>
  <c r="E13" i="5"/>
  <c r="E19" i="5"/>
  <c r="C13" i="5"/>
  <c r="E24" i="5"/>
  <c r="C21" i="5"/>
  <c r="F13" i="5"/>
  <c r="S7" i="18"/>
  <c r="E22" i="5"/>
  <c r="D21" i="5"/>
  <c r="D23" i="5"/>
  <c r="E21" i="5"/>
  <c r="D13" i="5"/>
  <c r="E25" i="5"/>
  <c r="C16" i="5"/>
  <c r="B20" i="5"/>
  <c r="S4" i="18"/>
  <c r="F20" i="5"/>
  <c r="F22" i="5"/>
  <c r="E18" i="5"/>
  <c r="R7" i="18"/>
  <c r="S8" i="18"/>
  <c r="E17" i="5"/>
  <c r="D25" i="5"/>
  <c r="B13" i="5"/>
  <c r="D18" i="5"/>
  <c r="AA5" i="5"/>
  <c r="E14" i="5"/>
  <c r="F21" i="5"/>
  <c r="B17" i="5"/>
  <c r="F17" i="5"/>
  <c r="B23" i="5"/>
  <c r="R8" i="18"/>
  <c r="R4" i="18"/>
  <c r="D22" i="5"/>
  <c r="C22" i="5"/>
  <c r="C18" i="5"/>
  <c r="F23" i="5"/>
  <c r="F25" i="5"/>
  <c r="O7" i="18"/>
  <c r="C25" i="5"/>
  <c r="D16" i="5"/>
  <c r="E16" i="5"/>
  <c r="Q7" i="18"/>
  <c r="B14" i="5"/>
  <c r="E20" i="5"/>
  <c r="F18" i="5"/>
  <c r="F19" i="5"/>
  <c r="P4" i="18"/>
  <c r="F24" i="5"/>
  <c r="D19" i="5"/>
  <c r="F14" i="5"/>
  <c r="B19" i="5"/>
  <c r="B21" i="5"/>
  <c r="C19" i="5"/>
  <c r="C20" i="5"/>
  <c r="C24" i="5"/>
  <c r="O8" i="18"/>
  <c r="P8" i="18"/>
  <c r="O4" i="18"/>
  <c r="D24" i="5"/>
  <c r="B18" i="5"/>
  <c r="E23" i="5"/>
  <c r="F16" i="5"/>
  <c r="C23" i="5"/>
  <c r="P7" i="18"/>
  <c r="K21" i="5"/>
  <c r="G30" i="3"/>
  <c r="C44" i="3"/>
  <c r="C14" i="5"/>
  <c r="N11" i="3"/>
  <c r="K48" i="3"/>
  <c r="K51" i="3" s="1"/>
  <c r="B20" i="2"/>
  <c r="G11" i="5"/>
  <c r="H30" i="3"/>
  <c r="M51" i="3"/>
  <c r="E11" i="5"/>
  <c r="M21" i="5"/>
  <c r="J21" i="5"/>
  <c r="L21" i="5"/>
  <c r="J6" i="19"/>
  <c r="AK1" i="6"/>
  <c r="M12" i="5" s="1"/>
  <c r="B44" i="3"/>
  <c r="N14" i="3"/>
  <c r="B20" i="3"/>
  <c r="E15" i="2"/>
  <c r="E5" i="2"/>
  <c r="B23" i="3"/>
  <c r="W20" i="5"/>
  <c r="V20" i="5"/>
  <c r="U20" i="5"/>
  <c r="T20" i="5"/>
  <c r="S20" i="5"/>
  <c r="R20" i="5"/>
  <c r="J8" i="19"/>
  <c r="AL1" i="6"/>
  <c r="N12" i="5" s="1"/>
  <c r="C45" i="3"/>
  <c r="C24" i="3"/>
  <c r="T11" i="5"/>
  <c r="O16" i="4"/>
  <c r="O25" i="4" s="1"/>
  <c r="AI11" i="22"/>
  <c r="AG11" i="22"/>
  <c r="AJ11" i="22"/>
  <c r="AH11" i="22"/>
  <c r="AF11" i="22"/>
  <c r="AE11" i="22"/>
  <c r="AE4" i="22"/>
  <c r="AJ4" i="22"/>
  <c r="AI4" i="22"/>
  <c r="AH4" i="22"/>
  <c r="AG4" i="22"/>
  <c r="AF4" i="22"/>
  <c r="AI35" i="22"/>
  <c r="AH35" i="22"/>
  <c r="AG35" i="22"/>
  <c r="AF35" i="22"/>
  <c r="AE35" i="22"/>
  <c r="AJ35" i="22"/>
  <c r="AG37" i="22"/>
  <c r="AF37" i="22"/>
  <c r="AE37" i="22"/>
  <c r="AJ37" i="22"/>
  <c r="AH37" i="22"/>
  <c r="AI37" i="22"/>
  <c r="AE31" i="22"/>
  <c r="AJ31" i="22"/>
  <c r="AI31" i="22"/>
  <c r="AH31" i="22"/>
  <c r="AF31" i="22"/>
  <c r="AG31" i="22"/>
  <c r="AJ32" i="22"/>
  <c r="AI32" i="22"/>
  <c r="AH32" i="22"/>
  <c r="AG32" i="22"/>
  <c r="AE32" i="22"/>
  <c r="AF32" i="22"/>
  <c r="D41" i="3"/>
  <c r="D44" i="3"/>
  <c r="D51" i="3" s="1"/>
  <c r="C49" i="3"/>
  <c r="C28" i="3"/>
  <c r="V11" i="5"/>
  <c r="O18" i="4"/>
  <c r="O39" i="3"/>
  <c r="AH20" i="22"/>
  <c r="AF20" i="22"/>
  <c r="AE20" i="22"/>
  <c r="AJ20" i="22"/>
  <c r="AI20" i="22"/>
  <c r="AG20" i="22"/>
  <c r="AJ5" i="22"/>
  <c r="AI5" i="22"/>
  <c r="AH5" i="22"/>
  <c r="AG5" i="22"/>
  <c r="AF5" i="22"/>
  <c r="AE5" i="22"/>
  <c r="AE48" i="22"/>
  <c r="AH48" i="22"/>
  <c r="AF48" i="22"/>
  <c r="AJ48" i="22"/>
  <c r="AI48" i="22"/>
  <c r="AG48" i="22"/>
  <c r="AF55" i="22"/>
  <c r="AI55" i="22"/>
  <c r="AG55" i="22"/>
  <c r="AJ55" i="22"/>
  <c r="AH55" i="22"/>
  <c r="AE55" i="22"/>
  <c r="AF39" i="22"/>
  <c r="AE39" i="22"/>
  <c r="AJ39" i="22"/>
  <c r="AI39" i="22"/>
  <c r="AG39" i="22"/>
  <c r="AH39" i="22"/>
  <c r="AF47" i="22"/>
  <c r="AI47" i="22"/>
  <c r="AG47" i="22"/>
  <c r="AJ47" i="22"/>
  <c r="AH47" i="22"/>
  <c r="AE47" i="22"/>
  <c r="L41" i="3"/>
  <c r="H41" i="3"/>
  <c r="N38" i="3"/>
  <c r="J3" i="19"/>
  <c r="J10" i="19"/>
  <c r="AG1" i="6"/>
  <c r="J12" i="5" s="1"/>
  <c r="G51" i="3"/>
  <c r="O16" i="3"/>
  <c r="K11" i="5"/>
  <c r="O6" i="4"/>
  <c r="B48" i="3"/>
  <c r="N17" i="3"/>
  <c r="E17" i="2"/>
  <c r="E7" i="2"/>
  <c r="B27" i="3"/>
  <c r="N11" i="5"/>
  <c r="O10" i="4"/>
  <c r="O19" i="3"/>
  <c r="X9" i="5"/>
  <c r="Z9" i="5" s="1"/>
  <c r="J42" i="5" s="1"/>
  <c r="AF6" i="22"/>
  <c r="AJ6" i="22"/>
  <c r="AI6" i="22"/>
  <c r="AH6" i="22"/>
  <c r="AG6" i="22"/>
  <c r="AE6" i="22"/>
  <c r="AG13" i="22"/>
  <c r="AE13" i="22"/>
  <c r="AJ13" i="22"/>
  <c r="AI13" i="22"/>
  <c r="AH13" i="22"/>
  <c r="AF13" i="22"/>
  <c r="AI9" i="22"/>
  <c r="AE9" i="22"/>
  <c r="AJ9" i="22"/>
  <c r="AH9" i="22"/>
  <c r="AG9" i="22"/>
  <c r="AF9" i="22"/>
  <c r="AH28" i="22"/>
  <c r="AF28" i="22"/>
  <c r="AE28" i="22"/>
  <c r="AI28" i="22"/>
  <c r="AJ28" i="22"/>
  <c r="AG28" i="22"/>
  <c r="AF14" i="22"/>
  <c r="AJ14" i="22"/>
  <c r="AI14" i="22"/>
  <c r="AH14" i="22"/>
  <c r="AG14" i="22"/>
  <c r="AE14" i="22"/>
  <c r="AE40" i="22"/>
  <c r="AF40" i="22"/>
  <c r="AJ40" i="22"/>
  <c r="AI40" i="22"/>
  <c r="AG40" i="22"/>
  <c r="AH40" i="22"/>
  <c r="AE56" i="22"/>
  <c r="AI56" i="22"/>
  <c r="AH56" i="22"/>
  <c r="AF56" i="22"/>
  <c r="AJ56" i="22"/>
  <c r="AG56" i="22"/>
  <c r="B47" i="3"/>
  <c r="N47" i="3" s="1"/>
  <c r="N37" i="3"/>
  <c r="E41" i="3"/>
  <c r="N35" i="3"/>
  <c r="J5" i="19"/>
  <c r="J12" i="19"/>
  <c r="AH1" i="6"/>
  <c r="K12" i="5" s="1"/>
  <c r="I51" i="3"/>
  <c r="B49" i="3"/>
  <c r="N18" i="3"/>
  <c r="E18" i="2"/>
  <c r="E8" i="2"/>
  <c r="B28" i="3"/>
  <c r="AE7" i="22"/>
  <c r="AJ7" i="22"/>
  <c r="AI7" i="22"/>
  <c r="AH7" i="22"/>
  <c r="AG7" i="22"/>
  <c r="AF7" i="22"/>
  <c r="AI17" i="22"/>
  <c r="AH17" i="22"/>
  <c r="AF17" i="22"/>
  <c r="AJ17" i="22"/>
  <c r="AG17" i="22"/>
  <c r="AE17" i="22"/>
  <c r="AH12" i="22"/>
  <c r="AF12" i="22"/>
  <c r="AG12" i="22"/>
  <c r="AE12" i="22"/>
  <c r="AJ12" i="22"/>
  <c r="AI12" i="22"/>
  <c r="AH36" i="22"/>
  <c r="AG36" i="22"/>
  <c r="AF36" i="22"/>
  <c r="AE36" i="22"/>
  <c r="AI36" i="22"/>
  <c r="AJ36" i="22"/>
  <c r="AF22" i="22"/>
  <c r="AI22" i="22"/>
  <c r="AJ22" i="22"/>
  <c r="AH22" i="22"/>
  <c r="AG22" i="22"/>
  <c r="AE22" i="22"/>
  <c r="AH45" i="22"/>
  <c r="AG45" i="22"/>
  <c r="AF45" i="22"/>
  <c r="AE45" i="22"/>
  <c r="AI45" i="22"/>
  <c r="AJ45" i="22"/>
  <c r="AF50" i="22"/>
  <c r="AJ50" i="22"/>
  <c r="AI50" i="22"/>
  <c r="AH50" i="22"/>
  <c r="AE50" i="22"/>
  <c r="AG50" i="22"/>
  <c r="O8" i="4"/>
  <c r="O17" i="3"/>
  <c r="L11" i="5"/>
  <c r="J7" i="19"/>
  <c r="J11" i="5"/>
  <c r="O4" i="4"/>
  <c r="O5" i="5"/>
  <c r="S8" i="17" s="1"/>
  <c r="O14" i="3"/>
  <c r="C50" i="3"/>
  <c r="C29" i="3"/>
  <c r="E30" i="3"/>
  <c r="N40" i="3"/>
  <c r="S11" i="5"/>
  <c r="O15" i="4"/>
  <c r="O36" i="3"/>
  <c r="AJ51" i="22"/>
  <c r="AE51" i="22"/>
  <c r="AH51" i="22"/>
  <c r="AG51" i="22"/>
  <c r="AF51" i="22"/>
  <c r="AI51" i="22"/>
  <c r="AI1" i="6"/>
  <c r="R11" i="5"/>
  <c r="O34" i="3"/>
  <c r="X5" i="5"/>
  <c r="R22" i="5" s="1"/>
  <c r="O14" i="4"/>
  <c r="AJ26" i="22"/>
  <c r="AH26" i="22"/>
  <c r="AG26" i="22"/>
  <c r="AF26" i="22"/>
  <c r="AE26" i="22"/>
  <c r="AI26" i="22"/>
  <c r="AJ34" i="22"/>
  <c r="AI34" i="22"/>
  <c r="AH34" i="22"/>
  <c r="AG34" i="22"/>
  <c r="AF34" i="22"/>
  <c r="AE34" i="22"/>
  <c r="AI27" i="22"/>
  <c r="AG27" i="22"/>
  <c r="AF27" i="22"/>
  <c r="AE27" i="22"/>
  <c r="AJ27" i="22"/>
  <c r="AH27" i="22"/>
  <c r="AG29" i="22"/>
  <c r="AE29" i="22"/>
  <c r="AJ29" i="22"/>
  <c r="AH29" i="22"/>
  <c r="AI29" i="22"/>
  <c r="AF29" i="22"/>
  <c r="AH53" i="22"/>
  <c r="AI53" i="22"/>
  <c r="AJ53" i="22"/>
  <c r="AG53" i="22"/>
  <c r="AF53" i="22"/>
  <c r="AE53" i="22"/>
  <c r="AJ24" i="22"/>
  <c r="AI24" i="22"/>
  <c r="AG24" i="22"/>
  <c r="AH24" i="22"/>
  <c r="AF24" i="22"/>
  <c r="AE24" i="22"/>
  <c r="AG49" i="22"/>
  <c r="AE49" i="22"/>
  <c r="AJ49" i="22"/>
  <c r="AI49" i="22"/>
  <c r="AH49" i="22"/>
  <c r="AF49" i="22"/>
  <c r="J44" i="3"/>
  <c r="J51" i="3" s="1"/>
  <c r="M41" i="3"/>
  <c r="C46" i="3"/>
  <c r="C25" i="3"/>
  <c r="AJ18" i="22"/>
  <c r="AH18" i="22"/>
  <c r="AG18" i="22"/>
  <c r="AE18" i="22"/>
  <c r="AI18" i="22"/>
  <c r="AF18" i="22"/>
  <c r="O57" i="22"/>
  <c r="O1" i="22" s="1"/>
  <c r="AF3" i="22"/>
  <c r="AE3" i="22"/>
  <c r="AJ3" i="22"/>
  <c r="AI3" i="22"/>
  <c r="AH3" i="22"/>
  <c r="AG3" i="22"/>
  <c r="AE15" i="22"/>
  <c r="AJ15" i="22"/>
  <c r="AH15" i="22"/>
  <c r="AF15" i="22"/>
  <c r="AI15" i="22"/>
  <c r="AG15" i="22"/>
  <c r="AJ43" i="22"/>
  <c r="AE43" i="22"/>
  <c r="AI43" i="22"/>
  <c r="AH43" i="22"/>
  <c r="AG43" i="22"/>
  <c r="AF43" i="22"/>
  <c r="AF30" i="22"/>
  <c r="AE30" i="22"/>
  <c r="AJ30" i="22"/>
  <c r="AI30" i="22"/>
  <c r="AG30" i="22"/>
  <c r="AH30" i="22"/>
  <c r="AI44" i="22"/>
  <c r="AE44" i="22"/>
  <c r="AJ44" i="22"/>
  <c r="AH44" i="22"/>
  <c r="AF44" i="22"/>
  <c r="AG44" i="22"/>
  <c r="N34" i="3"/>
  <c r="B41" i="3"/>
  <c r="I41" i="3"/>
  <c r="J9" i="19"/>
  <c r="K30" i="3"/>
  <c r="L51" i="3"/>
  <c r="N19" i="3"/>
  <c r="B50" i="3"/>
  <c r="E19" i="2"/>
  <c r="E9" i="2"/>
  <c r="B29" i="3"/>
  <c r="E44" i="3"/>
  <c r="E51" i="3" s="1"/>
  <c r="C48" i="3"/>
  <c r="C27" i="3"/>
  <c r="O17" i="4"/>
  <c r="O38" i="3"/>
  <c r="U11" i="5"/>
  <c r="O40" i="3"/>
  <c r="O19" i="4"/>
  <c r="W11" i="5"/>
  <c r="AE23" i="22"/>
  <c r="AJ23" i="22"/>
  <c r="AH23" i="22"/>
  <c r="AI23" i="22"/>
  <c r="AG23" i="22"/>
  <c r="AF23" i="22"/>
  <c r="AJ10" i="22"/>
  <c r="AH10" i="22"/>
  <c r="AI10" i="22"/>
  <c r="AG10" i="22"/>
  <c r="AF10" i="22"/>
  <c r="AE10" i="22"/>
  <c r="AJ33" i="22"/>
  <c r="AI33" i="22"/>
  <c r="AH33" i="22"/>
  <c r="AG33" i="22"/>
  <c r="AF33" i="22"/>
  <c r="AE33" i="22"/>
  <c r="AG46" i="22"/>
  <c r="AJ46" i="22"/>
  <c r="AH46" i="22"/>
  <c r="AI46" i="22"/>
  <c r="AF46" i="22"/>
  <c r="AE46" i="22"/>
  <c r="AF38" i="22"/>
  <c r="AE38" i="22"/>
  <c r="AJ38" i="22"/>
  <c r="AI38" i="22"/>
  <c r="AG38" i="22"/>
  <c r="AH38" i="22"/>
  <c r="AE8" i="22"/>
  <c r="AJ8" i="22"/>
  <c r="AI8" i="22"/>
  <c r="AH8" i="22"/>
  <c r="AG8" i="22"/>
  <c r="AF8" i="22"/>
  <c r="AI52" i="22"/>
  <c r="AJ52" i="22"/>
  <c r="AE52" i="22"/>
  <c r="AH52" i="22"/>
  <c r="AF52" i="22"/>
  <c r="AG52" i="22"/>
  <c r="B15" i="19"/>
  <c r="B16" i="19" s="1"/>
  <c r="O9" i="4"/>
  <c r="O18" i="3"/>
  <c r="C41" i="3"/>
  <c r="N36" i="3"/>
  <c r="F41" i="3"/>
  <c r="F44" i="3"/>
  <c r="F51" i="3" s="1"/>
  <c r="N39" i="3"/>
  <c r="J11" i="19"/>
  <c r="G14" i="19"/>
  <c r="H2" i="19"/>
  <c r="J2" i="19"/>
  <c r="B45" i="3"/>
  <c r="N15" i="3"/>
  <c r="B24" i="3"/>
  <c r="H35" i="16"/>
  <c r="I34" i="16"/>
  <c r="AC57" i="22"/>
  <c r="AG54" i="22"/>
  <c r="AJ54" i="22"/>
  <c r="AH54" i="22"/>
  <c r="AE54" i="22"/>
  <c r="AF54" i="22"/>
  <c r="AI54" i="22"/>
  <c r="AI25" i="22"/>
  <c r="AH25" i="22"/>
  <c r="AF25" i="22"/>
  <c r="AJ25" i="22"/>
  <c r="AG25" i="22"/>
  <c r="AE25" i="22"/>
  <c r="AI19" i="22"/>
  <c r="AG19" i="22"/>
  <c r="AF19" i="22"/>
  <c r="AH19" i="22"/>
  <c r="AE19" i="22"/>
  <c r="AJ19" i="22"/>
  <c r="AG21" i="22"/>
  <c r="AE21" i="22"/>
  <c r="AJ21" i="22"/>
  <c r="AI21" i="22"/>
  <c r="AH21" i="22"/>
  <c r="AF21" i="22"/>
  <c r="AF42" i="22"/>
  <c r="AH42" i="22"/>
  <c r="AG42" i="22"/>
  <c r="AE42" i="22"/>
  <c r="AI42" i="22"/>
  <c r="AJ42" i="22"/>
  <c r="AJ16" i="22"/>
  <c r="AI16" i="22"/>
  <c r="AG16" i="22"/>
  <c r="AE16" i="22"/>
  <c r="AH16" i="22"/>
  <c r="AF16" i="22"/>
  <c r="AG41" i="22"/>
  <c r="AF41" i="22"/>
  <c r="AE41" i="22"/>
  <c r="AJ41" i="22"/>
  <c r="AH41" i="22"/>
  <c r="AI41" i="22"/>
  <c r="N16" i="3"/>
  <c r="B46" i="3"/>
  <c r="E6" i="2"/>
  <c r="E16" i="2"/>
  <c r="B25" i="3"/>
  <c r="J13" i="19"/>
  <c r="J4" i="19"/>
  <c r="AJ1" i="6"/>
  <c r="L12" i="5" s="1"/>
  <c r="C20" i="3"/>
  <c r="N24" i="3" l="1"/>
  <c r="N46" i="3"/>
  <c r="N4" i="18"/>
  <c r="F26" i="5"/>
  <c r="G12" i="5"/>
  <c r="F15" i="5" s="1"/>
  <c r="D26" i="5"/>
  <c r="N7" i="18"/>
  <c r="E26" i="5"/>
  <c r="C26" i="5"/>
  <c r="N8" i="18"/>
  <c r="U25" i="5"/>
  <c r="T14" i="5"/>
  <c r="U14" i="5"/>
  <c r="V14" i="5"/>
  <c r="V25" i="5"/>
  <c r="W16" i="5"/>
  <c r="AK52" i="22"/>
  <c r="AK8" i="22"/>
  <c r="N28" i="3"/>
  <c r="N45" i="3"/>
  <c r="N25" i="3"/>
  <c r="N27" i="3"/>
  <c r="N50" i="3"/>
  <c r="N49" i="3"/>
  <c r="C30" i="3"/>
  <c r="C51" i="3"/>
  <c r="R8" i="17"/>
  <c r="R23" i="17"/>
  <c r="R13" i="17"/>
  <c r="R22" i="17"/>
  <c r="M7" i="5"/>
  <c r="M11" i="5" s="1"/>
  <c r="O49" i="3"/>
  <c r="R12" i="17"/>
  <c r="O23" i="17"/>
  <c r="AK9" i="22"/>
  <c r="R19" i="17"/>
  <c r="L17" i="5"/>
  <c r="N17" i="5"/>
  <c r="AK27" i="22"/>
  <c r="O13" i="17"/>
  <c r="Q24" i="17"/>
  <c r="P12" i="17"/>
  <c r="AK48" i="22"/>
  <c r="AK44" i="22"/>
  <c r="O27" i="4"/>
  <c r="O2" i="17"/>
  <c r="Q13" i="17"/>
  <c r="O21" i="17"/>
  <c r="Q22" i="17"/>
  <c r="O50" i="3"/>
  <c r="W25" i="5"/>
  <c r="O44" i="3"/>
  <c r="R18" i="5"/>
  <c r="R14" i="5"/>
  <c r="R25" i="5"/>
  <c r="T15" i="5"/>
  <c r="U21" i="5"/>
  <c r="K23" i="5"/>
  <c r="U17" i="5"/>
  <c r="V23" i="5"/>
  <c r="S14" i="5"/>
  <c r="S25" i="5"/>
  <c r="U16" i="5"/>
  <c r="V15" i="5"/>
  <c r="V21" i="5"/>
  <c r="M23" i="5"/>
  <c r="S24" i="17"/>
  <c r="R19" i="5"/>
  <c r="V16" i="5"/>
  <c r="B26" i="5"/>
  <c r="W22" i="5"/>
  <c r="AK54" i="22"/>
  <c r="AE57" i="22"/>
  <c r="AK3" i="22"/>
  <c r="R12" i="5"/>
  <c r="O41" i="3"/>
  <c r="X11" i="5"/>
  <c r="O20" i="4"/>
  <c r="AK51" i="22"/>
  <c r="M30" i="5"/>
  <c r="B30" i="5"/>
  <c r="W30" i="5"/>
  <c r="L30" i="5"/>
  <c r="N22" i="5"/>
  <c r="O11" i="4"/>
  <c r="V30" i="5"/>
  <c r="K30" i="5"/>
  <c r="M22" i="5"/>
  <c r="O20" i="3"/>
  <c r="U30" i="5"/>
  <c r="J30" i="5"/>
  <c r="L22" i="5"/>
  <c r="Z5" i="5"/>
  <c r="J41" i="5" s="1"/>
  <c r="T30" i="5"/>
  <c r="F30" i="5"/>
  <c r="K22" i="5"/>
  <c r="S30" i="5"/>
  <c r="E30" i="5"/>
  <c r="J22" i="5"/>
  <c r="R30" i="5"/>
  <c r="D30" i="5"/>
  <c r="N30" i="5"/>
  <c r="C30" i="5"/>
  <c r="M20" i="5"/>
  <c r="L20" i="5"/>
  <c r="K20" i="5"/>
  <c r="N20" i="5"/>
  <c r="J20" i="5"/>
  <c r="N13" i="5"/>
  <c r="J14" i="5"/>
  <c r="M19" i="5"/>
  <c r="M13" i="5"/>
  <c r="L19" i="5"/>
  <c r="N25" i="5"/>
  <c r="L13" i="5"/>
  <c r="N16" i="5"/>
  <c r="K18" i="5"/>
  <c r="K19" i="5"/>
  <c r="M25" i="5"/>
  <c r="K13" i="5"/>
  <c r="M16" i="5"/>
  <c r="J18" i="5"/>
  <c r="J19" i="5"/>
  <c r="L25" i="5"/>
  <c r="N14" i="5"/>
  <c r="L16" i="5"/>
  <c r="N18" i="5"/>
  <c r="K25" i="5"/>
  <c r="M14" i="5"/>
  <c r="K16" i="5"/>
  <c r="M18" i="5"/>
  <c r="J25" i="5"/>
  <c r="L14" i="5"/>
  <c r="J16" i="5"/>
  <c r="L18" i="5"/>
  <c r="J13" i="5"/>
  <c r="K14" i="5"/>
  <c r="N19" i="5"/>
  <c r="O48" i="3"/>
  <c r="Q12" i="17"/>
  <c r="AK22" i="22"/>
  <c r="AK36" i="22"/>
  <c r="W21" i="5"/>
  <c r="U13" i="5"/>
  <c r="O28" i="4"/>
  <c r="S23" i="17"/>
  <c r="N48" i="3"/>
  <c r="P2" i="17"/>
  <c r="O12" i="5"/>
  <c r="Q3" i="17" s="1"/>
  <c r="AK47" i="22"/>
  <c r="AK5" i="22"/>
  <c r="V17" i="5"/>
  <c r="AK32" i="22"/>
  <c r="S18" i="5"/>
  <c r="W23" i="5"/>
  <c r="AJ57" i="22"/>
  <c r="W12" i="5"/>
  <c r="AK42" i="22"/>
  <c r="AK25" i="22"/>
  <c r="R24" i="17"/>
  <c r="R2" i="17"/>
  <c r="AK10" i="22"/>
  <c r="R16" i="5"/>
  <c r="AF57" i="22"/>
  <c r="S12" i="5"/>
  <c r="W15" i="5"/>
  <c r="AK49" i="22"/>
  <c r="AK53" i="22"/>
  <c r="O23" i="4"/>
  <c r="O26" i="4"/>
  <c r="Q2" i="17"/>
  <c r="R21" i="5"/>
  <c r="V13" i="5"/>
  <c r="S13" i="17"/>
  <c r="O24" i="4"/>
  <c r="P21" i="17"/>
  <c r="AK20" i="22"/>
  <c r="W17" i="5"/>
  <c r="T18" i="5"/>
  <c r="N20" i="3"/>
  <c r="AK21" i="22"/>
  <c r="W14" i="5"/>
  <c r="AK16" i="22"/>
  <c r="T25" i="5"/>
  <c r="R9" i="17"/>
  <c r="R21" i="17"/>
  <c r="S16" i="5"/>
  <c r="N41" i="3"/>
  <c r="AK15" i="22"/>
  <c r="R15" i="5"/>
  <c r="AK26" i="22"/>
  <c r="J17" i="5"/>
  <c r="Q8" i="17"/>
  <c r="Q21" i="17"/>
  <c r="AK17" i="22"/>
  <c r="S21" i="5"/>
  <c r="N23" i="5"/>
  <c r="AK13" i="22"/>
  <c r="S22" i="5"/>
  <c r="W13" i="5"/>
  <c r="S9" i="17"/>
  <c r="S22" i="17"/>
  <c r="P9" i="17"/>
  <c r="AK39" i="22"/>
  <c r="S19" i="5"/>
  <c r="AK31" i="22"/>
  <c r="AK35" i="22"/>
  <c r="U18" i="5"/>
  <c r="B51" i="3"/>
  <c r="N44" i="3"/>
  <c r="E20" i="2"/>
  <c r="AK19" i="22"/>
  <c r="AK38" i="22"/>
  <c r="AK33" i="22"/>
  <c r="AK43" i="22"/>
  <c r="AG57" i="22"/>
  <c r="T12" i="5"/>
  <c r="S15" i="5"/>
  <c r="AK24" i="22"/>
  <c r="AK29" i="22"/>
  <c r="AK34" i="22"/>
  <c r="K17" i="5"/>
  <c r="Q19" i="17"/>
  <c r="Q9" i="17"/>
  <c r="T21" i="5"/>
  <c r="J23" i="5"/>
  <c r="AK40" i="22"/>
  <c r="T22" i="5"/>
  <c r="R13" i="5"/>
  <c r="S2" i="17"/>
  <c r="S12" i="17"/>
  <c r="O46" i="3"/>
  <c r="P19" i="17"/>
  <c r="H3" i="19"/>
  <c r="H4" i="19" s="1"/>
  <c r="H5" i="19" s="1"/>
  <c r="H6" i="19" s="1"/>
  <c r="H7" i="19" s="1"/>
  <c r="H8" i="19" s="1"/>
  <c r="H9" i="19" s="1"/>
  <c r="H10" i="19" s="1"/>
  <c r="H11" i="19" s="1"/>
  <c r="H12" i="19" s="1"/>
  <c r="H13" i="19" s="1"/>
  <c r="T19" i="5"/>
  <c r="R23" i="5"/>
  <c r="I35" i="16"/>
  <c r="H36" i="16"/>
  <c r="AK45" i="22"/>
  <c r="AK14" i="22"/>
  <c r="AK6" i="22"/>
  <c r="U22" i="5"/>
  <c r="S13" i="5"/>
  <c r="S21" i="17"/>
  <c r="P13" i="17"/>
  <c r="P24" i="17"/>
  <c r="AK55" i="22"/>
  <c r="R17" i="5"/>
  <c r="U19" i="5"/>
  <c r="AK4" i="22"/>
  <c r="S23" i="5"/>
  <c r="AK23" i="22"/>
  <c r="AH57" i="22"/>
  <c r="U12" i="5"/>
  <c r="AK41" i="22"/>
  <c r="AK46" i="22"/>
  <c r="T16" i="5"/>
  <c r="N29" i="3"/>
  <c r="AK30" i="22"/>
  <c r="AI57" i="22"/>
  <c r="V12" i="5"/>
  <c r="AK18" i="22"/>
  <c r="U15" i="5"/>
  <c r="M17" i="5"/>
  <c r="Q23" i="17"/>
  <c r="AK50" i="22"/>
  <c r="AK7" i="22"/>
  <c r="L23" i="5"/>
  <c r="AK56" i="22"/>
  <c r="AK28" i="22"/>
  <c r="V22" i="5"/>
  <c r="T13" i="5"/>
  <c r="S19" i="17"/>
  <c r="P23" i="17"/>
  <c r="P8" i="17"/>
  <c r="S17" i="5"/>
  <c r="V19" i="5"/>
  <c r="AK11" i="22"/>
  <c r="V18" i="5"/>
  <c r="T23" i="5"/>
  <c r="N23" i="3"/>
  <c r="B30" i="3"/>
  <c r="AK12" i="22"/>
  <c r="P22" i="17"/>
  <c r="T17" i="5"/>
  <c r="W19" i="5"/>
  <c r="AK37" i="22"/>
  <c r="W18" i="5"/>
  <c r="U23" i="5"/>
  <c r="E10" i="2"/>
  <c r="K16" i="2" s="1"/>
  <c r="K15" i="5" l="1"/>
  <c r="N15" i="5"/>
  <c r="J15" i="5"/>
  <c r="M15" i="5"/>
  <c r="L15" i="5"/>
  <c r="C15" i="19"/>
  <c r="C16" i="19" s="1"/>
  <c r="F27" i="5"/>
  <c r="F29" i="5" s="1"/>
  <c r="F31" i="5" s="1"/>
  <c r="F32" i="5" s="1"/>
  <c r="J44" i="5"/>
  <c r="O7" i="5"/>
  <c r="Z7" i="5" s="1"/>
  <c r="C15" i="5"/>
  <c r="C27" i="5" s="1"/>
  <c r="C29" i="5" s="1"/>
  <c r="C31" i="5" s="1"/>
  <c r="C32" i="5" s="1"/>
  <c r="D15" i="5"/>
  <c r="D27" i="5" s="1"/>
  <c r="D29" i="5" s="1"/>
  <c r="D31" i="5" s="1"/>
  <c r="D32" i="5" s="1"/>
  <c r="E15" i="5"/>
  <c r="E27" i="5" s="1"/>
  <c r="E29" i="5" s="1"/>
  <c r="E31" i="5" s="1"/>
  <c r="E32" i="5" s="1"/>
  <c r="B15" i="5"/>
  <c r="B27" i="5" s="1"/>
  <c r="B29" i="5" s="1"/>
  <c r="B31" i="5" s="1"/>
  <c r="B32" i="5" s="1"/>
  <c r="K18" i="2"/>
  <c r="N30" i="3"/>
  <c r="N51" i="3"/>
  <c r="S4" i="17"/>
  <c r="S16" i="17"/>
  <c r="P4" i="17"/>
  <c r="S3" i="17"/>
  <c r="N23" i="17"/>
  <c r="R16" i="17"/>
  <c r="R4" i="17"/>
  <c r="R3" i="17"/>
  <c r="P3" i="17"/>
  <c r="Q4" i="17"/>
  <c r="N13" i="17"/>
  <c r="P16" i="17"/>
  <c r="W27" i="5"/>
  <c r="W29" i="5" s="1"/>
  <c r="W31" i="5" s="1"/>
  <c r="W32" i="5" s="1"/>
  <c r="R27" i="5"/>
  <c r="R29" i="5" s="1"/>
  <c r="R31" i="5" s="1"/>
  <c r="R32" i="5" s="1"/>
  <c r="G26" i="5"/>
  <c r="G27" i="5" s="1"/>
  <c r="G29" i="5" s="1"/>
  <c r="G31" i="5" s="1"/>
  <c r="G32" i="5" s="1"/>
  <c r="U27" i="5"/>
  <c r="U29" i="5" s="1"/>
  <c r="U31" i="5" s="1"/>
  <c r="U32" i="5" s="1"/>
  <c r="O4" i="17"/>
  <c r="T27" i="5"/>
  <c r="T29" i="5" s="1"/>
  <c r="T31" i="5" s="1"/>
  <c r="N21" i="17"/>
  <c r="N2" i="17"/>
  <c r="S27" i="5"/>
  <c r="S29" i="5" s="1"/>
  <c r="S31" i="5" s="1"/>
  <c r="S32" i="5" s="1"/>
  <c r="V27" i="5"/>
  <c r="V29" i="5" s="1"/>
  <c r="V31" i="5" s="1"/>
  <c r="V32" i="5" s="1"/>
  <c r="O16" i="17"/>
  <c r="O19" i="17"/>
  <c r="N19" i="17"/>
  <c r="N12" i="17"/>
  <c r="O12" i="17"/>
  <c r="O24" i="17"/>
  <c r="N24" i="17"/>
  <c r="AK57" i="22"/>
  <c r="K9" i="2"/>
  <c r="O8" i="17"/>
  <c r="N8" i="17"/>
  <c r="K15" i="2"/>
  <c r="Q16" i="17"/>
  <c r="N22" i="17"/>
  <c r="O22" i="17"/>
  <c r="O9" i="17"/>
  <c r="N9" i="17"/>
  <c r="K19" i="2"/>
  <c r="I36" i="16"/>
  <c r="H37" i="16"/>
  <c r="L7" i="2"/>
  <c r="L6" i="2"/>
  <c r="L19" i="2"/>
  <c r="L15" i="2"/>
  <c r="L16" i="2"/>
  <c r="L17" i="2"/>
  <c r="L5" i="2"/>
  <c r="L18" i="2"/>
  <c r="L9" i="2"/>
  <c r="L8" i="2"/>
  <c r="K5" i="2"/>
  <c r="K17" i="2"/>
  <c r="K8" i="2"/>
  <c r="K7" i="2"/>
  <c r="X12" i="5"/>
  <c r="X27" i="5" s="1"/>
  <c r="X29" i="5" s="1"/>
  <c r="X31" i="5" s="1"/>
  <c r="X32" i="5" s="1"/>
  <c r="K6" i="2"/>
  <c r="O11" i="5" l="1"/>
  <c r="Z11" i="5" s="1"/>
  <c r="N26" i="5"/>
  <c r="N27" i="5" s="1"/>
  <c r="N29" i="5" s="1"/>
  <c r="N31" i="5" s="1"/>
  <c r="N32" i="5" s="1"/>
  <c r="M26" i="5"/>
  <c r="M27" i="5" s="1"/>
  <c r="M29" i="5" s="1"/>
  <c r="M31" i="5" s="1"/>
  <c r="M32" i="5" s="1"/>
  <c r="L26" i="5"/>
  <c r="L27" i="5" s="1"/>
  <c r="L29" i="5" s="1"/>
  <c r="L31" i="5" s="1"/>
  <c r="L32" i="5" s="1"/>
  <c r="K26" i="5"/>
  <c r="K27" i="5" s="1"/>
  <c r="K29" i="5" s="1"/>
  <c r="K31" i="5" s="1"/>
  <c r="K32" i="5" s="1"/>
  <c r="N3" i="17"/>
  <c r="O3" i="17"/>
  <c r="J26" i="5" s="1"/>
  <c r="Z12" i="5"/>
  <c r="L10" i="2"/>
  <c r="H38" i="16"/>
  <c r="I37" i="16"/>
  <c r="N4" i="17"/>
  <c r="K20" i="2"/>
  <c r="N16" i="17"/>
  <c r="L20" i="2"/>
  <c r="K10" i="2"/>
  <c r="O26" i="5" l="1"/>
  <c r="J43" i="5" s="1"/>
  <c r="J45" i="5" s="1"/>
  <c r="J27" i="5"/>
  <c r="J29" i="5" s="1"/>
  <c r="J31" i="5" s="1"/>
  <c r="J32" i="5" s="1"/>
  <c r="I38" i="16"/>
  <c r="H39" i="16"/>
  <c r="O27" i="5" l="1"/>
  <c r="O29" i="5" s="1"/>
  <c r="O31" i="5" s="1"/>
  <c r="H40" i="16"/>
  <c r="I39" i="16"/>
  <c r="Z27" i="5" l="1"/>
  <c r="H41" i="16"/>
  <c r="I40" i="16"/>
  <c r="O32" i="5"/>
  <c r="Z31" i="5"/>
  <c r="I41" i="16" l="1"/>
  <c r="H42" i="16"/>
  <c r="H43" i="16" l="1"/>
  <c r="I42" i="16"/>
  <c r="I43" i="16" l="1"/>
  <c r="H44" i="16"/>
  <c r="I44" i="16" l="1"/>
  <c r="H45" i="16"/>
  <c r="I45" i="1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36" authorId="0" shapeId="0" xr:uid="{00000000-0006-0000-1400-000001000000}">
      <text>
        <r>
          <rPr>
            <sz val="11"/>
            <color theme="1"/>
            <rFont val="Calibri"/>
            <family val="2"/>
            <scheme val="minor"/>
          </rPr>
          <t>Author:
50% AMOUNT OF TRAVEL CLINIC</t>
        </r>
      </text>
    </comment>
    <comment ref="AA39" authorId="0" shapeId="0" xr:uid="{00000000-0006-0000-1400-000002000000}">
      <text>
        <r>
          <rPr>
            <sz val="11"/>
            <color theme="1"/>
            <rFont val="Calibri"/>
            <family val="2"/>
            <scheme val="minor"/>
          </rPr>
          <t>Author:
50% AMOUNT OF TRAVEL CLINIC</t>
        </r>
      </text>
    </comment>
  </commentList>
</comments>
</file>

<file path=xl/sharedStrings.xml><?xml version="1.0" encoding="utf-8"?>
<sst xmlns="http://schemas.openxmlformats.org/spreadsheetml/2006/main" count="65727" uniqueCount="12078">
  <si>
    <t>Year</t>
  </si>
  <si>
    <t>Actual Revenue</t>
  </si>
  <si>
    <t>No. of Clients</t>
  </si>
  <si>
    <t>Ticket Size</t>
  </si>
  <si>
    <t>Projected Revenue</t>
  </si>
  <si>
    <t>Deferred Payment</t>
  </si>
  <si>
    <t>Dead/Lost</t>
  </si>
  <si>
    <t>Difference</t>
  </si>
  <si>
    <t>2024-25</t>
  </si>
  <si>
    <t>Comparison - Monthly</t>
  </si>
  <si>
    <t>Sector/Month</t>
  </si>
  <si>
    <t>Sales</t>
  </si>
  <si>
    <t>Total Expenses</t>
  </si>
  <si>
    <t>NP</t>
  </si>
  <si>
    <t>%</t>
  </si>
  <si>
    <t xml:space="preserve">Training Business </t>
  </si>
  <si>
    <t>Tech Assist Recruitment</t>
  </si>
  <si>
    <t>WhatsApp API Business</t>
  </si>
  <si>
    <t>G-Suite Business</t>
  </si>
  <si>
    <t>Other Services</t>
  </si>
  <si>
    <t>Total</t>
  </si>
  <si>
    <t>Comparison - YTD</t>
  </si>
  <si>
    <t>Current Rent Agreement</t>
  </si>
  <si>
    <t>FY 2024-25</t>
  </si>
  <si>
    <t>FY 2025-26</t>
  </si>
  <si>
    <t>Balance Confirmation - Google</t>
  </si>
  <si>
    <t>Certificate as an auditor</t>
  </si>
  <si>
    <t>Balance Confirmation - Red Lava</t>
  </si>
  <si>
    <t>Balance Confirmation - Ascinns</t>
  </si>
  <si>
    <t>Vendor Onboarding</t>
  </si>
  <si>
    <t>CEOITBOX MONTHLY SALES COMPARISON</t>
  </si>
  <si>
    <t>FY 2025-26 - FY 2024-25</t>
  </si>
  <si>
    <t>Tech Alumni</t>
  </si>
  <si>
    <t>Consulting Services &amp; Project work</t>
  </si>
  <si>
    <t>FY 2024-25 - FY 2023-24</t>
  </si>
  <si>
    <t>CEOITBOX PROFITABILITY ANALYSIS - Total</t>
  </si>
  <si>
    <t>As per Tally Data -</t>
  </si>
  <si>
    <t>Period FY 2025-26</t>
  </si>
  <si>
    <t>Period FY 2024-25</t>
  </si>
  <si>
    <t>Period FY 2023-24</t>
  </si>
  <si>
    <t>Particulars</t>
  </si>
  <si>
    <t>Deferred Revenue (Net of Opening &amp; Closing Deferred)</t>
  </si>
  <si>
    <t>Opening Stock</t>
  </si>
  <si>
    <t>Purchases</t>
  </si>
  <si>
    <t>Closing Stock</t>
  </si>
  <si>
    <t>Gross Profit</t>
  </si>
  <si>
    <t>Salary &amp; Incentives</t>
  </si>
  <si>
    <t>Bank &amp; payment gateway charges</t>
  </si>
  <si>
    <t>Communication charges</t>
  </si>
  <si>
    <t>Insurance</t>
  </si>
  <si>
    <t xml:space="preserve">Foreign exchange gain/loss </t>
  </si>
  <si>
    <t xml:space="preserve">Interest on late Fees </t>
  </si>
  <si>
    <t>Professional &amp; Audit fees</t>
  </si>
  <si>
    <t>Travelling &amp; Lodging (Team outing)</t>
  </si>
  <si>
    <t>Marketing Expenses</t>
  </si>
  <si>
    <t>Event Expenses</t>
  </si>
  <si>
    <t>Rent</t>
  </si>
  <si>
    <t>Website, Licences &amp; Membership fees</t>
  </si>
  <si>
    <t>Commission on Sales</t>
  </si>
  <si>
    <t>Others</t>
  </si>
  <si>
    <t>TNS Expenses</t>
  </si>
  <si>
    <t>Net Profit</t>
  </si>
  <si>
    <t>Net Profit before Tax and Depreciation</t>
  </si>
  <si>
    <t>Depreciation</t>
  </si>
  <si>
    <t>Net Profit before Tax</t>
  </si>
  <si>
    <t>AMT Paid(including TDS deducted,Advance tax)</t>
  </si>
  <si>
    <t>Net loss in current year</t>
  </si>
  <si>
    <t>Net Profit After Tax</t>
  </si>
  <si>
    <t xml:space="preserve">Ranking </t>
  </si>
  <si>
    <t>I</t>
  </si>
  <si>
    <t>VI</t>
  </si>
  <si>
    <t>III</t>
  </si>
  <si>
    <t>IV</t>
  </si>
  <si>
    <t>II</t>
  </si>
  <si>
    <t xml:space="preserve">Overall </t>
  </si>
  <si>
    <t>V</t>
  </si>
  <si>
    <t xml:space="preserve">Anaylsis Remarks </t>
  </si>
  <si>
    <t>Amount</t>
  </si>
  <si>
    <t>Decline in Sales</t>
  </si>
  <si>
    <t>Increase in Purchases</t>
  </si>
  <si>
    <t>Increase in Expenses</t>
  </si>
  <si>
    <t>Deferred Revenue</t>
  </si>
  <si>
    <t>Decline in Net Profit</t>
  </si>
  <si>
    <t>All</t>
  </si>
  <si>
    <t>Tns/CBX</t>
  </si>
  <si>
    <t xml:space="preserve">S.no. </t>
  </si>
  <si>
    <t xml:space="preserve">Empolyee Name </t>
  </si>
  <si>
    <t>TOTAL</t>
  </si>
  <si>
    <t>TOTAL (Profitability)</t>
  </si>
  <si>
    <t xml:space="preserve">Status </t>
  </si>
  <si>
    <t>total</t>
  </si>
  <si>
    <t>Tech Assist &amp; Implementation Services</t>
  </si>
  <si>
    <t>TNS</t>
  </si>
  <si>
    <t>Siddharth Jain</t>
  </si>
  <si>
    <t>Sujit Bhattacharjee</t>
  </si>
  <si>
    <t>Taruna Chandwani</t>
  </si>
  <si>
    <t>Avishek Bose</t>
  </si>
  <si>
    <t>Sourav Mahapatra</t>
  </si>
  <si>
    <t>Mahesh Giri</t>
  </si>
  <si>
    <t>Anuj Kumar Sharma</t>
  </si>
  <si>
    <t>Jagriti</t>
  </si>
  <si>
    <t>Yogesh Kumar Sharma</t>
  </si>
  <si>
    <t xml:space="preserve">Aman Sharma
</t>
  </si>
  <si>
    <t>Rohit Singh</t>
  </si>
  <si>
    <t>Vinayak Kumar</t>
  </si>
  <si>
    <t>Kundan Kumar</t>
  </si>
  <si>
    <t>Lovely Bhatia</t>
  </si>
  <si>
    <t xml:space="preserve">Termination letter </t>
  </si>
  <si>
    <t>Amar Nath</t>
  </si>
  <si>
    <t>Anurag Ojha</t>
  </si>
  <si>
    <t>CBX</t>
  </si>
  <si>
    <t>Arjun Jain</t>
  </si>
  <si>
    <t>Divakar</t>
  </si>
  <si>
    <t>Divyanshu Mall</t>
  </si>
  <si>
    <t>Jeetu Sharma</t>
  </si>
  <si>
    <t>Kumar Anurag</t>
  </si>
  <si>
    <t>Mandeep Singh</t>
  </si>
  <si>
    <t>Nohar Kumar Sahu</t>
  </si>
  <si>
    <t>Pragati</t>
  </si>
  <si>
    <t>Prem Prakash Singh</t>
  </si>
  <si>
    <t>Raghbir Singh</t>
  </si>
  <si>
    <t>Rohit Sharma</t>
  </si>
  <si>
    <t>Satbir Singh</t>
  </si>
  <si>
    <t>Saurav</t>
  </si>
  <si>
    <t>Saurav Sharma</t>
  </si>
  <si>
    <t>Shubham Ashutosh</t>
  </si>
  <si>
    <t>Shubham Prasad Prajapat</t>
  </si>
  <si>
    <t>Shyamanand Pandit</t>
  </si>
  <si>
    <t>Suneel Kumar</t>
  </si>
  <si>
    <t>Suraj</t>
  </si>
  <si>
    <t>Swaraj Bhattacharjee</t>
  </si>
  <si>
    <t>Tanuja Bharti</t>
  </si>
  <si>
    <t>Veni Jain</t>
  </si>
  <si>
    <t>left</t>
  </si>
  <si>
    <t>Jay Prakash Lohar</t>
  </si>
  <si>
    <t>Yuvraj Vashisht</t>
  </si>
  <si>
    <t xml:space="preserve">joinning letter </t>
  </si>
  <si>
    <t>Shahin</t>
  </si>
  <si>
    <t>Ajay Barman</t>
  </si>
  <si>
    <t>Ayush Yadav</t>
  </si>
  <si>
    <t xml:space="preserve">Joining and Termination letter </t>
  </si>
  <si>
    <t>Sanika Bharat Chavan</t>
  </si>
  <si>
    <t>Kalyani Vetal</t>
  </si>
  <si>
    <t>Sharanjeet Singh</t>
  </si>
  <si>
    <t>joinning &amp; termination letter</t>
  </si>
  <si>
    <t>Raju Singh</t>
  </si>
  <si>
    <t>Arti Verma</t>
  </si>
  <si>
    <t>Jitender Kumar</t>
  </si>
  <si>
    <t>Mohammad Raja</t>
  </si>
  <si>
    <t>Karan Singh Rawat</t>
  </si>
  <si>
    <t>Tusar Kanta Biswal</t>
  </si>
  <si>
    <t>Gaurav Gupta</t>
  </si>
  <si>
    <t>Sandeep Kumar Singh</t>
  </si>
  <si>
    <t>Devendra Kumar</t>
  </si>
  <si>
    <t>New Joinee</t>
  </si>
  <si>
    <t>Rohan Singh</t>
  </si>
  <si>
    <t>Ishan Yadav</t>
  </si>
  <si>
    <t>Sumeet Sandhu</t>
  </si>
  <si>
    <t>Arjun Singh</t>
  </si>
  <si>
    <t>Nitish Kumar Singh</t>
  </si>
  <si>
    <t>Vikas Kumar Jha</t>
  </si>
  <si>
    <t>Sahil Raheja</t>
  </si>
  <si>
    <t>Aishwarya Sivarajan</t>
  </si>
  <si>
    <t>Abhishek Kuver C</t>
  </si>
  <si>
    <t>Shivam Pandey</t>
  </si>
  <si>
    <t>Naveen Kumar Pandey</t>
  </si>
  <si>
    <t>Nainika Singh</t>
  </si>
  <si>
    <t>Cash Salary</t>
  </si>
  <si>
    <t>Neeraj Kumar</t>
  </si>
  <si>
    <t>Vigneshwar Pratap Singh</t>
  </si>
  <si>
    <t>Atul Gupta</t>
  </si>
  <si>
    <t>Tejwai Arya</t>
  </si>
  <si>
    <t>Ayushi Pal</t>
  </si>
  <si>
    <t>Pradum Sonkar</t>
  </si>
  <si>
    <t xml:space="preserve">Alok Kumar Giri </t>
  </si>
  <si>
    <t>Naveen Pandey</t>
  </si>
  <si>
    <t>Pooja bhatu sable</t>
  </si>
  <si>
    <t>Amit Goswami</t>
  </si>
  <si>
    <t>Himani</t>
  </si>
  <si>
    <t>Kartik Mehra</t>
  </si>
  <si>
    <t>Nikita Papola</t>
  </si>
  <si>
    <t>Nikunj Khanna</t>
  </si>
  <si>
    <t>Suhani Singhal</t>
  </si>
  <si>
    <t>Anil Kumar Bhardwaj</t>
  </si>
  <si>
    <t>Manav Behal</t>
  </si>
  <si>
    <t>JayPrakash Lohar</t>
  </si>
  <si>
    <t>Himanshu Dhanik</t>
  </si>
  <si>
    <t>Vikas Kumar Saroj</t>
  </si>
  <si>
    <t>Aman Sharma</t>
  </si>
  <si>
    <t>Cash</t>
  </si>
  <si>
    <t>Ajitesh Mishra</t>
  </si>
  <si>
    <t xml:space="preserve">TNS Infra </t>
  </si>
  <si>
    <t>salary sheet ceoitbox</t>
  </si>
  <si>
    <t>Month</t>
  </si>
  <si>
    <t>Revenue</t>
  </si>
  <si>
    <t>Cumulative</t>
  </si>
  <si>
    <t>Def. Rev.</t>
  </si>
  <si>
    <t>Total Revenue to be recognized</t>
  </si>
  <si>
    <t>Total Sales already booked</t>
  </si>
  <si>
    <t>Deferred Revenue to be booked</t>
  </si>
  <si>
    <t>date</t>
  </si>
  <si>
    <t>Month &amp; Year</t>
  </si>
  <si>
    <t>Week No.</t>
  </si>
  <si>
    <t>Particular</t>
  </si>
  <si>
    <t>Invoice No.</t>
  </si>
  <si>
    <t>Sale</t>
  </si>
  <si>
    <t>Sales Person</t>
  </si>
  <si>
    <t>Domain</t>
  </si>
  <si>
    <t>Item</t>
  </si>
  <si>
    <t>Payment Status</t>
  </si>
  <si>
    <t>Bal</t>
  </si>
  <si>
    <t>Fin. Year</t>
  </si>
  <si>
    <t>Week</t>
  </si>
  <si>
    <t>Categorization</t>
  </si>
  <si>
    <t>Shriji Gases</t>
  </si>
  <si>
    <t>CEODL/25-26/001</t>
  </si>
  <si>
    <t>Anurag</t>
  </si>
  <si>
    <t>G-suite</t>
  </si>
  <si>
    <t>Gmail id</t>
  </si>
  <si>
    <t>FY2025-26</t>
  </si>
  <si>
    <t>A-01</t>
  </si>
  <si>
    <t>Aarjavam Polymer Pvt Ltd</t>
  </si>
  <si>
    <t>CEODL/25-26/002</t>
  </si>
  <si>
    <t>Tech Assist Recuritment</t>
  </si>
  <si>
    <t>Call The Doc Healthcare Solutions Private Limited</t>
  </si>
  <si>
    <t>CEODL/25-26/003</t>
  </si>
  <si>
    <t>Training</t>
  </si>
  <si>
    <t>EMPRESS INFRASTRUCTURE PRIVATE LIMITED</t>
  </si>
  <si>
    <t>CEODL/25-26/004</t>
  </si>
  <si>
    <t>Message Automation</t>
  </si>
  <si>
    <t>Goyal Crafts</t>
  </si>
  <si>
    <t>CEODL/25-26/005</t>
  </si>
  <si>
    <t>Other</t>
  </si>
  <si>
    <t>Insecticides (India) Ltd.</t>
  </si>
  <si>
    <t>CEODL/25-26/006</t>
  </si>
  <si>
    <t>Oracle Polyplast</t>
  </si>
  <si>
    <t>CEODL/25-26/007</t>
  </si>
  <si>
    <t>Saraf Fabtrade Pvt. Ltd</t>
  </si>
  <si>
    <t>CEODL/25-26/008</t>
  </si>
  <si>
    <t>Jain Media</t>
  </si>
  <si>
    <t>CEODL/25-26/009</t>
  </si>
  <si>
    <t>Mayur Dynamic Tiles &amp; Pavers</t>
  </si>
  <si>
    <t>CEODL/25-26/010</t>
  </si>
  <si>
    <t>Sunbeam Industries</t>
  </si>
  <si>
    <t>CEOHR/25-26/001</t>
  </si>
  <si>
    <t>Anuj</t>
  </si>
  <si>
    <t>Remote DME</t>
  </si>
  <si>
    <t>Succession Resources Llp</t>
  </si>
  <si>
    <t>CEOHR/25-26/002</t>
  </si>
  <si>
    <t>offlical API</t>
  </si>
  <si>
    <t>Online Trouble Shooters</t>
  </si>
  <si>
    <t>CEODL/25-26/011</t>
  </si>
  <si>
    <t>Rajmandir Hypermarket Delhi</t>
  </si>
  <si>
    <t>CEODL/25-26/013</t>
  </si>
  <si>
    <t>Akansha Infra Housing Projects</t>
  </si>
  <si>
    <t>CEOHR/25-26/003</t>
  </si>
  <si>
    <t>S. K. Trading Co</t>
  </si>
  <si>
    <t>CEOHR/25-26/004</t>
  </si>
  <si>
    <t>4K Plan</t>
  </si>
  <si>
    <t>Mikroz Infosecurity Pvt Ltd</t>
  </si>
  <si>
    <t>CEOHR/25-26/005</t>
  </si>
  <si>
    <t>Ceoitbox</t>
  </si>
  <si>
    <t>TAB Workshop</t>
  </si>
  <si>
    <t>Allied Boston Consultants India Pvt. Ltd</t>
  </si>
  <si>
    <t>CEODL/25-26/012</t>
  </si>
  <si>
    <t>Namdev Tourist Transport Service</t>
  </si>
  <si>
    <t>CEODL/25-26/014</t>
  </si>
  <si>
    <t>United Global Engineering Solutions (P) Ltd</t>
  </si>
  <si>
    <t>CEOHR/25-26/006</t>
  </si>
  <si>
    <t>10K Plan</t>
  </si>
  <si>
    <t>Saav Hospitality</t>
  </si>
  <si>
    <t>CEOHR/25-26/007</t>
  </si>
  <si>
    <t>CEODL/25-26/015</t>
  </si>
  <si>
    <t>CEODL/25-26/016</t>
  </si>
  <si>
    <t>Cancelled</t>
  </si>
  <si>
    <t>CEODL/25-26/017</t>
  </si>
  <si>
    <t>Soaring Realfintech Pvt Ltd</t>
  </si>
  <si>
    <t>CEODL/25-26/018</t>
  </si>
  <si>
    <t>GA Inox Enterprise LLP</t>
  </si>
  <si>
    <t>CEODL/25-26/019</t>
  </si>
  <si>
    <t>Syandan Aviation Private Limited</t>
  </si>
  <si>
    <t>CEODL/25-26/020</t>
  </si>
  <si>
    <t>Auto Spares (A Unit Of Ratan Holdings Pvt. Ltd.)</t>
  </si>
  <si>
    <t>CEOHR/25-26/008</t>
  </si>
  <si>
    <t>48K Plan</t>
  </si>
  <si>
    <t>CEOHR/25-26/009</t>
  </si>
  <si>
    <t>Ashish Interbuild Private Limited</t>
  </si>
  <si>
    <t>CEOHR/25-26/010</t>
  </si>
  <si>
    <t>Amarnath</t>
  </si>
  <si>
    <t>Mitras Technocrafts Pvt Ltd</t>
  </si>
  <si>
    <t>CEOHR/25-26/011</t>
  </si>
  <si>
    <t>Siddharth</t>
  </si>
  <si>
    <t>MBT</t>
  </si>
  <si>
    <t>N G B P S Limited</t>
  </si>
  <si>
    <t>CEOHR/25-26/012</t>
  </si>
  <si>
    <t>Oswaal Books and learning Private Limited</t>
  </si>
  <si>
    <t>CEODL/25-26/021</t>
  </si>
  <si>
    <t>Hallmark</t>
  </si>
  <si>
    <t>CEODL/25-26/022</t>
  </si>
  <si>
    <t>Baby Joy Fertility and IVF Centre Pvt Ltd</t>
  </si>
  <si>
    <t>CEODL/25-26/023</t>
  </si>
  <si>
    <t>M/s Multi Max Engineering Works P Ltd</t>
  </si>
  <si>
    <t>CEOHR/25-26/013</t>
  </si>
  <si>
    <t>HOSEXPERTS</t>
  </si>
  <si>
    <t>CEOHR/25-26/014</t>
  </si>
  <si>
    <t>SQL Integration with Google Sheets</t>
  </si>
  <si>
    <t>GDK Jewels Private Limited</t>
  </si>
  <si>
    <t>CEOHR/25-26/015</t>
  </si>
  <si>
    <t>SHIVOHAM DERMATOLOGY PRIVATE LIMITED</t>
  </si>
  <si>
    <t>CEOHR/25-26/017</t>
  </si>
  <si>
    <t>Kundan</t>
  </si>
  <si>
    <t>Tech Assist Recu.</t>
  </si>
  <si>
    <t>Lumina Display Systems Private Limited</t>
  </si>
  <si>
    <t>CEODL/25-26/024</t>
  </si>
  <si>
    <t>A-02</t>
  </si>
  <si>
    <t>Aadinath Uvpack Private Limited</t>
  </si>
  <si>
    <t>CEODL/25-26/025</t>
  </si>
  <si>
    <t>CEODL/25-26/026</t>
  </si>
  <si>
    <t>CEODL/25-26/027</t>
  </si>
  <si>
    <t>Raunik GreenTech Pvt Ltd</t>
  </si>
  <si>
    <t>CEOHR/25-26/018</t>
  </si>
  <si>
    <t>CRM</t>
  </si>
  <si>
    <t>Nova Formworks Private Limited</t>
  </si>
  <si>
    <t>CEOHR/25-26/019</t>
  </si>
  <si>
    <t>Asian Travel Co. Pvt Ltd</t>
  </si>
  <si>
    <t>CEOHR/25-26/020</t>
  </si>
  <si>
    <t>PAUL AND COMPANY</t>
  </si>
  <si>
    <t>CEOHR/25-26/021</t>
  </si>
  <si>
    <t>SIS India</t>
  </si>
  <si>
    <t>CEOHR/25-26/022</t>
  </si>
  <si>
    <t>Tech for Transformation</t>
  </si>
  <si>
    <t>Sanam</t>
  </si>
  <si>
    <t>CEOHR/25-26/023</t>
  </si>
  <si>
    <t>Good Guys</t>
  </si>
  <si>
    <t>CEOHR/25-26/024</t>
  </si>
  <si>
    <t>Aakash</t>
  </si>
  <si>
    <t>CEOHR/25-26/025</t>
  </si>
  <si>
    <t>Pixel Ideas Pvt. Ltd</t>
  </si>
  <si>
    <t>CEOHR/25-26/026</t>
  </si>
  <si>
    <t>Modigold Pipes Pvt. Ltd</t>
  </si>
  <si>
    <t>CEOHR/25-26/027</t>
  </si>
  <si>
    <t>SAFFRON ENTERPRISE</t>
  </si>
  <si>
    <t>CEOHR/25-26/028</t>
  </si>
  <si>
    <t>City Innovates Private Limited</t>
  </si>
  <si>
    <t>CEOHR/25-26/029</t>
  </si>
  <si>
    <t>Amasia Multigrain Private Limited</t>
  </si>
  <si>
    <t>CEOHR/25-26/030</t>
  </si>
  <si>
    <t>Kavia Engineering Pvt. Ltd</t>
  </si>
  <si>
    <t>CEOHR/25-26/031</t>
  </si>
  <si>
    <t>A D Naik Insurance Broking Private Limited</t>
  </si>
  <si>
    <t>CEOHR/25-26/032</t>
  </si>
  <si>
    <t>CEOHR/25-26/033</t>
  </si>
  <si>
    <t>20K Plan</t>
  </si>
  <si>
    <t>Infinity Credit Consultants LLP</t>
  </si>
  <si>
    <t>CEOHR/25-26/034</t>
  </si>
  <si>
    <t>Svastiga Infra Private Limited</t>
  </si>
  <si>
    <t>CEOHR/25-26/035</t>
  </si>
  <si>
    <t>Agilon Cables India Private Limited</t>
  </si>
  <si>
    <t>CEOHR/25-26/036</t>
  </si>
  <si>
    <t>UL Plan</t>
  </si>
  <si>
    <t>KR Mangalam Global School</t>
  </si>
  <si>
    <t>CEOHR/25-26/037</t>
  </si>
  <si>
    <t>(cancelled)</t>
  </si>
  <si>
    <t>CEOHR/25-26/038</t>
  </si>
  <si>
    <t>M/s Amba Panel India Private Limited.</t>
  </si>
  <si>
    <t>CEOHR/25-26/039</t>
  </si>
  <si>
    <t>Ritwik Finance Enterprises Private Limited</t>
  </si>
  <si>
    <t>CEODL/25-26/028</t>
  </si>
  <si>
    <t>Deep Cable</t>
  </si>
  <si>
    <t>CEODL/25-26/029</t>
  </si>
  <si>
    <t>GEMTECH PROJECTS LLP</t>
  </si>
  <si>
    <t>CEODL/25-26/030</t>
  </si>
  <si>
    <t>Gupta textiles</t>
  </si>
  <si>
    <t>CEODL/25-26/031</t>
  </si>
  <si>
    <t>Lakhotia (India) Private Limited</t>
  </si>
  <si>
    <t>CEODL/25-26/032</t>
  </si>
  <si>
    <t>OM Engineering</t>
  </si>
  <si>
    <t>CEODL/25-26/033</t>
  </si>
  <si>
    <t>KAY DEE IRON TRADERS</t>
  </si>
  <si>
    <t>CEODL/25-26/034</t>
  </si>
  <si>
    <t>Njoro Canning Factory (Kenya) Limited</t>
  </si>
  <si>
    <t>CEODL/25-26/035</t>
  </si>
  <si>
    <t>Nexencast Private Limited</t>
  </si>
  <si>
    <t>CEOHR/25-26/040</t>
  </si>
  <si>
    <t>Eeodrive Tinting Solutions</t>
  </si>
  <si>
    <t>CEOHR/25-26/041</t>
  </si>
  <si>
    <t>CEOHR/25-26/042</t>
  </si>
  <si>
    <t>United enterprises</t>
  </si>
  <si>
    <t>CEOHR/25-26/043</t>
  </si>
  <si>
    <t>VIRGO LAMINATES LIMITED</t>
  </si>
  <si>
    <t>CEOHR/25-26/044</t>
  </si>
  <si>
    <t>Asha Ram &amp; Sons (P) Ltd.</t>
  </si>
  <si>
    <t>CEOHR/25-26/045</t>
  </si>
  <si>
    <t>ALPHA MILKFOODS PRIVATE LIMITED</t>
  </si>
  <si>
    <t>CEOHR/25-26/046</t>
  </si>
  <si>
    <t>Pratibha Syntex Limited</t>
  </si>
  <si>
    <t>CEOHR/25-26/047</t>
  </si>
  <si>
    <t>Celex Technologies Pvt. Ltd.</t>
  </si>
  <si>
    <t>CEOHR/25-26/048</t>
  </si>
  <si>
    <t>Gravity Bath Private LTD</t>
  </si>
  <si>
    <t>CEODL/25-26/036</t>
  </si>
  <si>
    <t>Star Track Shipping Pvt Ltd</t>
  </si>
  <si>
    <t>CEODL/25-26/037</t>
  </si>
  <si>
    <t>Insecticides (India) LTD - DL</t>
  </si>
  <si>
    <t>CEODL/25-26/038</t>
  </si>
  <si>
    <t>SHIVA INFOTECH INNOVATIONS PRIVATE LIMITED</t>
  </si>
  <si>
    <t>CEODL/25-26/039</t>
  </si>
  <si>
    <t>Primenet Global Pvt LTD</t>
  </si>
  <si>
    <t>CEODL/25-26/040</t>
  </si>
  <si>
    <t>Glee Biotech Limited</t>
  </si>
  <si>
    <t>CEOHR/25-26/049</t>
  </si>
  <si>
    <t>CEOHR/25-26/050</t>
  </si>
  <si>
    <t>CN/DL/25-26/001</t>
  </si>
  <si>
    <t>Unico Minerals</t>
  </si>
  <si>
    <t>CEODL/25-26/041</t>
  </si>
  <si>
    <t>B.J.ZH.F. PANTHER MEDICAL EQUIPMENT INDIA PVT. LTD.</t>
  </si>
  <si>
    <t>CEODL/25-26/042</t>
  </si>
  <si>
    <t>Cosmic Micro Systems Pvt Ltd</t>
  </si>
  <si>
    <t>CEODL/25-26/043</t>
  </si>
  <si>
    <t>CEODL/25-26/044</t>
  </si>
  <si>
    <t>Zaggle Prepaid Ocean Services Ltd.</t>
  </si>
  <si>
    <t>CEOHR/25-26/051</t>
  </si>
  <si>
    <t>Commission</t>
  </si>
  <si>
    <t>Stitch Overseas Private Limited</t>
  </si>
  <si>
    <t>CEOHR/25-26/052</t>
  </si>
  <si>
    <t>AIM TECH</t>
  </si>
  <si>
    <t>CEOHR/25-26/053</t>
  </si>
  <si>
    <t>Chadha Sales Private Limited</t>
  </si>
  <si>
    <t>CEOHR/25-26/054</t>
  </si>
  <si>
    <t>Sam(India)Built Well Pvt Ltd</t>
  </si>
  <si>
    <t>CEOHR/25-26/055</t>
  </si>
  <si>
    <t>Nagpur Plots</t>
  </si>
  <si>
    <t>CEOHR/25-26/056</t>
  </si>
  <si>
    <t>Hybon Elevators and Escalators Private Limited</t>
  </si>
  <si>
    <t>CEOHR/25-26/057</t>
  </si>
  <si>
    <t>Pal Infrastructure Solutions - Jammu</t>
  </si>
  <si>
    <t>CEOHR/25-26/058</t>
  </si>
  <si>
    <t>One and Only</t>
  </si>
  <si>
    <t>CEODL/25-26/045</t>
  </si>
  <si>
    <t>Provantex Services Llp</t>
  </si>
  <si>
    <t>CEODL/25-26/046</t>
  </si>
  <si>
    <t>Global Parachem LLP</t>
  </si>
  <si>
    <t>CEODL/25-26/047</t>
  </si>
  <si>
    <t>Starlite Engineering Co</t>
  </si>
  <si>
    <t>CEODL/25-26/048</t>
  </si>
  <si>
    <t>CEODL/25-26/049</t>
  </si>
  <si>
    <t>Soni Silver Art Jewellery</t>
  </si>
  <si>
    <t>CEODL/25-26/050</t>
  </si>
  <si>
    <t>BRUBECK BAKERY</t>
  </si>
  <si>
    <t>CEODL/25-26/051</t>
  </si>
  <si>
    <t>Shiv Shakti Furniture</t>
  </si>
  <si>
    <t>CEODL/25-26/052</t>
  </si>
  <si>
    <t>CEODL/25-26/053</t>
  </si>
  <si>
    <t>PRINT PANACHE</t>
  </si>
  <si>
    <t>CEODL/25-26/054</t>
  </si>
  <si>
    <t>DUDIGITAL Global Limited</t>
  </si>
  <si>
    <t>CEODL/25-26/055</t>
  </si>
  <si>
    <t>Cloudone Systems Private Limited</t>
  </si>
  <si>
    <t>CEODL/25-26/056</t>
  </si>
  <si>
    <t>Vedika Credit Capital Ltd.</t>
  </si>
  <si>
    <t>CEOHR/25-26/059</t>
  </si>
  <si>
    <t>Mobatree Manufacturers Private Limited</t>
  </si>
  <si>
    <t>CEOHR/25-26/060</t>
  </si>
  <si>
    <t>Crafters Corner</t>
  </si>
  <si>
    <t>CEOHR/25-26/061</t>
  </si>
  <si>
    <t>GLOBAL MEDICARE</t>
  </si>
  <si>
    <t>CEOHR/25-26/062</t>
  </si>
  <si>
    <t>Global Edge LLP</t>
  </si>
  <si>
    <t>CEOHR/25-26/063</t>
  </si>
  <si>
    <t>Indera Enterprises Pvt. Ltd</t>
  </si>
  <si>
    <t>CEOHR/25-26/064</t>
  </si>
  <si>
    <t>Keya Homes Private Limited</t>
  </si>
  <si>
    <t>CEOHR/25-26/065</t>
  </si>
  <si>
    <t>Pal jay Automobiles Pvt. Ltd</t>
  </si>
  <si>
    <t>CEOHR/25-26/066</t>
  </si>
  <si>
    <t>Satish Motors Private Limited</t>
  </si>
  <si>
    <t>CEOHR/25-26/067</t>
  </si>
  <si>
    <t>CEOHR/25-26/068</t>
  </si>
  <si>
    <t>Sudhanshu Puri</t>
  </si>
  <si>
    <t>CEOHR/25-26/069</t>
  </si>
  <si>
    <t>CEOHR/25-26/070</t>
  </si>
  <si>
    <t>Shomi Libatt Private Limited</t>
  </si>
  <si>
    <t>CEOHR/25-26/071</t>
  </si>
  <si>
    <t>Ennob Infraa Solution</t>
  </si>
  <si>
    <t>CEOHR/25-26/072</t>
  </si>
  <si>
    <t>UL 6 Month Plan</t>
  </si>
  <si>
    <t>Adinath Clothing Co.</t>
  </si>
  <si>
    <t>CEOHR/25-26/073</t>
  </si>
  <si>
    <t>CEODL/25-26/057</t>
  </si>
  <si>
    <t>Axle Shaft India</t>
  </si>
  <si>
    <t>CEODL/25-26/058</t>
  </si>
  <si>
    <t>Ranka Jewellers Pc Private Limited</t>
  </si>
  <si>
    <t>CEODL/25-26/059</t>
  </si>
  <si>
    <t>CEODL/25-26/060</t>
  </si>
  <si>
    <t>Supersun Prefab Pvt. Ltd.</t>
  </si>
  <si>
    <t>CEODL/25-26/061</t>
  </si>
  <si>
    <t>Tumble house entertainment LLP</t>
  </si>
  <si>
    <t>MBT-Advance</t>
  </si>
  <si>
    <t>Mr. Rajesh Patil</t>
  </si>
  <si>
    <t>points transferred</t>
  </si>
  <si>
    <t>Cellotape Industries Private Limited</t>
  </si>
  <si>
    <t>Harpreet Singh Sagoo Success Academy LLP</t>
  </si>
  <si>
    <t>Rajeshree Enterprises</t>
  </si>
  <si>
    <t>Tech Alumni - R</t>
  </si>
  <si>
    <t>Mr. Sharad Jain, Indore</t>
  </si>
  <si>
    <t>Shori Chemicals Private Limited</t>
  </si>
  <si>
    <t>CEOHR/25-26/074</t>
  </si>
  <si>
    <t>A-03</t>
  </si>
  <si>
    <t>Defloors International</t>
  </si>
  <si>
    <t>CEOHR/25-26/075</t>
  </si>
  <si>
    <t>CEODL/25-26/062</t>
  </si>
  <si>
    <t>CEODL/25-26/063</t>
  </si>
  <si>
    <t>K.V. ENTERPRISES</t>
  </si>
  <si>
    <t>CEODL/25-26/064</t>
  </si>
  <si>
    <t>Finwise Services (P) Ltd</t>
  </si>
  <si>
    <t>CEODL/25-26/065</t>
  </si>
  <si>
    <t>CEODL/25-26/066</t>
  </si>
  <si>
    <t>CEOHR/25-26/076</t>
  </si>
  <si>
    <t>Packaging India</t>
  </si>
  <si>
    <t>CEOHR/25-26/077</t>
  </si>
  <si>
    <t>CEOHR/25-26/078</t>
  </si>
  <si>
    <t>Vibrant Salon and Spa Services Private Limited</t>
  </si>
  <si>
    <t>CEOHR/25-26/079</t>
  </si>
  <si>
    <t>CEOHR/25-26/080</t>
  </si>
  <si>
    <t>CEOHR/25-26/081</t>
  </si>
  <si>
    <t>Magwen Valves Private Limited</t>
  </si>
  <si>
    <t>CEOHR/25-26/082</t>
  </si>
  <si>
    <t>CN/HR/25-26/001</t>
  </si>
  <si>
    <t>M/s Abhishek Telecom &amp; Constructions Private Ltd</t>
  </si>
  <si>
    <t>CEODL/25-26/067</t>
  </si>
  <si>
    <t>Vasco Travel Pvt Ltd</t>
  </si>
  <si>
    <t>CEODL/25-26/068</t>
  </si>
  <si>
    <t>Om Midwest Industries</t>
  </si>
  <si>
    <t>CEODL/25-26/069</t>
  </si>
  <si>
    <t>Atul Jewellers</t>
  </si>
  <si>
    <t>CEOHR/25-26/083</t>
  </si>
  <si>
    <t>Nikhar Hygiene Products</t>
  </si>
  <si>
    <t>CEOHR/25-26/084</t>
  </si>
  <si>
    <t>Aimlay Private Limited</t>
  </si>
  <si>
    <t>CEOHR/25-26/085</t>
  </si>
  <si>
    <t>CEOHR/25-26/086</t>
  </si>
  <si>
    <t>CEOHR/25-26/087</t>
  </si>
  <si>
    <t>Srinivasa Crusher and Msands</t>
  </si>
  <si>
    <t>CEOHR/25-26/088</t>
  </si>
  <si>
    <t>MNF Metals &amp; Forming Private Limited</t>
  </si>
  <si>
    <t>CEOHR/25-26/089</t>
  </si>
  <si>
    <t>CEODL/25-26/070</t>
  </si>
  <si>
    <t>Rushabh Vora C/o Dawn Ray pharma</t>
  </si>
  <si>
    <t>CEODL/25-26/071</t>
  </si>
  <si>
    <t>M/s Sparsh Magic LLP</t>
  </si>
  <si>
    <t>CEODL/25-26/072</t>
  </si>
  <si>
    <t>Bhatia Alloy Forging (P) Ltd</t>
  </si>
  <si>
    <t>CEODL/25-26/073</t>
  </si>
  <si>
    <t>ASK THE WISEGUY</t>
  </si>
  <si>
    <t>CEODL/25-26/074</t>
  </si>
  <si>
    <t>GLOBAL APPLIANCES Private Limited</t>
  </si>
  <si>
    <t>CEODL/25-26/075</t>
  </si>
  <si>
    <t>CEODL/25-26/076</t>
  </si>
  <si>
    <t>Super Circle Auto Ltd</t>
  </si>
  <si>
    <t>CEODL/25-26/077</t>
  </si>
  <si>
    <t>VEE PEE INTERNATIONA PVT LTD.</t>
  </si>
  <si>
    <t>CEODL/25-26/078</t>
  </si>
  <si>
    <t>Satvik Logistics LLP</t>
  </si>
  <si>
    <t>CEODL/25-26/079</t>
  </si>
  <si>
    <t>Jdsolitaire Jewelleryy Llp</t>
  </si>
  <si>
    <t>CEOHR/25-26/090</t>
  </si>
  <si>
    <t>CEOHR/25-26/091</t>
  </si>
  <si>
    <t>CEOHR/25-26/092</t>
  </si>
  <si>
    <t>U D N Developers and Realtors Llp</t>
  </si>
  <si>
    <t>CEOHR/25-26/093</t>
  </si>
  <si>
    <t>Ginni Spectra P. Ltd</t>
  </si>
  <si>
    <t>CEOHR/25-26/094</t>
  </si>
  <si>
    <t>S. D. PATHAK &amp; COMPANY</t>
  </si>
  <si>
    <t>CEOHR/25-26/095</t>
  </si>
  <si>
    <t>CEODL/25-26/080</t>
  </si>
  <si>
    <t>Sandeep Enterprises (A unit of Vision Vanijya Pvt. Ltd.)</t>
  </si>
  <si>
    <t>CEODL/25-26/081</t>
  </si>
  <si>
    <t>TECH AUTO PRIVATE LIMITED</t>
  </si>
  <si>
    <t>CEODL/25-26/082</t>
  </si>
  <si>
    <t>CEODL/25-26/083</t>
  </si>
  <si>
    <t>M/s S.P. Shoes</t>
  </si>
  <si>
    <t>Exclusive Leasing and Finance Private Limited</t>
  </si>
  <si>
    <t>CEOHR/25-26/096</t>
  </si>
  <si>
    <t>U P Telelinks Ltd.</t>
  </si>
  <si>
    <t>CEOHR/25-26/097</t>
  </si>
  <si>
    <t>Monal jhulka</t>
  </si>
  <si>
    <t>CEOHR/25-26/098</t>
  </si>
  <si>
    <t>In Color Cosmo</t>
  </si>
  <si>
    <t>CEOHR/25-26/099</t>
  </si>
  <si>
    <t>Ms. Sapna</t>
  </si>
  <si>
    <t>CEOHR/25-26/100</t>
  </si>
  <si>
    <t>CEOHR/25-26/101</t>
  </si>
  <si>
    <t>METFAB Wire Products</t>
  </si>
  <si>
    <t>CEOHR/25-26/102</t>
  </si>
  <si>
    <t>Google Map Extractor</t>
  </si>
  <si>
    <t>Kainchi Creatives</t>
  </si>
  <si>
    <t>CEOHR/25-26/103</t>
  </si>
  <si>
    <t>Worksmart Retail LLP</t>
  </si>
  <si>
    <t>CEOHR/25-26/104</t>
  </si>
  <si>
    <t>Ornate Gems and Jewels Private Limited</t>
  </si>
  <si>
    <t>CEOHR/25-26/105</t>
  </si>
  <si>
    <t>Pramod Buildtech (P) Ltd</t>
  </si>
  <si>
    <t>CEODL/25-26/084</t>
  </si>
  <si>
    <t>DATTA INDUSTRIES</t>
  </si>
  <si>
    <t>CEODL/25-26/085</t>
  </si>
  <si>
    <t>Amato Automotive Private Limited</t>
  </si>
  <si>
    <t>CEODL/25-26/086</t>
  </si>
  <si>
    <t>CEODL/25-26/087</t>
  </si>
  <si>
    <t>Hilux Autoelectric Pvt. Ltd (Haryana)</t>
  </si>
  <si>
    <t>CEODL/25-26/088</t>
  </si>
  <si>
    <t>B.E.C.Conduits Pvt LTD</t>
  </si>
  <si>
    <t>CEODL/25-26/089</t>
  </si>
  <si>
    <t>Janki Corp Ltd</t>
  </si>
  <si>
    <t>CEODL/25-26/090</t>
  </si>
  <si>
    <t>Krishna Industries</t>
  </si>
  <si>
    <t>CEOHR/25-26/106</t>
  </si>
  <si>
    <t>A-04</t>
  </si>
  <si>
    <t>Abhay Trading Company</t>
  </si>
  <si>
    <t>CEOHR/25-26/107</t>
  </si>
  <si>
    <t>Aludecor Lamination Private Limited</t>
  </si>
  <si>
    <t>CEOHR/25-26/108</t>
  </si>
  <si>
    <t>Mink Sales Corp</t>
  </si>
  <si>
    <t>CEODL/25-26/091</t>
  </si>
  <si>
    <t>CEODL/25-26/092</t>
  </si>
  <si>
    <t>Gem Machinery &amp; Allied Industries</t>
  </si>
  <si>
    <t>CEODL/25-26/093</t>
  </si>
  <si>
    <t>UMBERA GROUP</t>
  </si>
  <si>
    <t>CEODL/25-26/094</t>
  </si>
  <si>
    <t>ADI DESIGNS PRIVATE LIMITED</t>
  </si>
  <si>
    <t>CEODL/25-26/095</t>
  </si>
  <si>
    <t>Integrated Batteries India Pvt Ltd</t>
  </si>
  <si>
    <t>CEODL/25-26/096</t>
  </si>
  <si>
    <t>CEOHR/25-26/109</t>
  </si>
  <si>
    <t>Worksmart Technology India Pvt LTD</t>
  </si>
  <si>
    <t>CEOHR/25-26/110</t>
  </si>
  <si>
    <t>Epack Petrochem Solutions Private Limited</t>
  </si>
  <si>
    <t>CEOHR/25-26/111</t>
  </si>
  <si>
    <t>KHOKHAR ELECTRICALS PRIVATE LIMITED</t>
  </si>
  <si>
    <t>CEOHR/25-26/112</t>
  </si>
  <si>
    <t>Aeroship Freight Solutions Pvt Ltd</t>
  </si>
  <si>
    <t>CEOHR/25-26/113</t>
  </si>
  <si>
    <t>Fulcrum Agencies Private Limited</t>
  </si>
  <si>
    <t>CEOHR/25-26/114</t>
  </si>
  <si>
    <t>MA UL + VA Sheet</t>
  </si>
  <si>
    <t>Shankara Vehicles (P) Ltd.</t>
  </si>
  <si>
    <t>CEOHR/25-26/115</t>
  </si>
  <si>
    <t>Thinkglory India Solutions Pvt Ltd</t>
  </si>
  <si>
    <t>CN/HR/25-26/002</t>
  </si>
  <si>
    <t>CN/HR/25-26/003</t>
  </si>
  <si>
    <t>CN/HR/25-26/004</t>
  </si>
  <si>
    <t>Satvik Logistics Llp - UP</t>
  </si>
  <si>
    <t>CEODL/25-26/097</t>
  </si>
  <si>
    <t>CEODL/25-26/098</t>
  </si>
  <si>
    <t>CEODL/25-26/099</t>
  </si>
  <si>
    <t>Sidhaa Corporation</t>
  </si>
  <si>
    <t>CEODL/25-26/100</t>
  </si>
  <si>
    <t>Babuji Care Medical Store</t>
  </si>
  <si>
    <t>CEODL/25-26/101</t>
  </si>
  <si>
    <t>CN/DL/25-26/002</t>
  </si>
  <si>
    <t>Mr. Rajesh patil</t>
  </si>
  <si>
    <t>CEOHR/25-26/116</t>
  </si>
  <si>
    <t>TA-Workshop</t>
  </si>
  <si>
    <t>Narsingh Dass &amp; Co Pvt Ltd</t>
  </si>
  <si>
    <t>CEOHR/25-26/117</t>
  </si>
  <si>
    <t>CEOHR/25-26/118</t>
  </si>
  <si>
    <t>Veera Fragrances Pvt Ltd</t>
  </si>
  <si>
    <t>CEOHR/25-26/119</t>
  </si>
  <si>
    <t>PERFECT FINSEC PRIVATE LIMITED</t>
  </si>
  <si>
    <t>CEOHR/25-26/120</t>
  </si>
  <si>
    <t>Nirvay Solutions Private Limited</t>
  </si>
  <si>
    <t>CEOHR/25-26/121</t>
  </si>
  <si>
    <t>VBP Group</t>
  </si>
  <si>
    <t>CN/HR/25-26/005</t>
  </si>
  <si>
    <t>CN/HR/25-26/006</t>
  </si>
  <si>
    <t>TAURUS PCKAGING P LTD</t>
  </si>
  <si>
    <t>CEODL/25-26/102</t>
  </si>
  <si>
    <t>Masterblend Industries (P) Ltd</t>
  </si>
  <si>
    <t>CEODL/25-26/103</t>
  </si>
  <si>
    <t>CEODL/25-26/104</t>
  </si>
  <si>
    <t>CEODL/25-26/105</t>
  </si>
  <si>
    <t>Duggal Bag Factory</t>
  </si>
  <si>
    <t>CEODL/25-26/106</t>
  </si>
  <si>
    <t>White Pine School of life skills</t>
  </si>
  <si>
    <t>CEODL/25-26/107</t>
  </si>
  <si>
    <t>FIDO IT SOLUTIONS PRIVATE LIMITED</t>
  </si>
  <si>
    <t>CEODL/25-26/108</t>
  </si>
  <si>
    <t>VICKY RESIDENZ LLP</t>
  </si>
  <si>
    <t>CEODL/25-26/109</t>
  </si>
  <si>
    <t>Worksmart Technology Private Limited</t>
  </si>
  <si>
    <t>CEODL/25-26/110</t>
  </si>
  <si>
    <t>Sabres Corporate Solutions Pvt. Ltd.</t>
  </si>
  <si>
    <t>CEODL/25-26/111</t>
  </si>
  <si>
    <t>Meena Bazaar-Delhi</t>
  </si>
  <si>
    <t>CEODL/25-26/112</t>
  </si>
  <si>
    <t>CEODL/25-26/113</t>
  </si>
  <si>
    <t>KRM Ayurveda Private Limited</t>
  </si>
  <si>
    <t>CEODL/25-26/114</t>
  </si>
  <si>
    <t>Acme Drinktec Solutions Llp</t>
  </si>
  <si>
    <t>Rukmani Polymers Pvt Ltd</t>
  </si>
  <si>
    <t>CEOHR/25-26/122</t>
  </si>
  <si>
    <t>Kv Staff Badhao Solutions Llp</t>
  </si>
  <si>
    <t>CEOHR/25-26/123</t>
  </si>
  <si>
    <t>M/s Radiant Consumer Appliances Private Limited</t>
  </si>
  <si>
    <t>CEOHR/25-26/124</t>
  </si>
  <si>
    <t>Onex Industries Pvt Ltd</t>
  </si>
  <si>
    <t>CEOHR/25-26/125</t>
  </si>
  <si>
    <t>Dev Tradelink Llp</t>
  </si>
  <si>
    <t>CEOHR/25-26/126</t>
  </si>
  <si>
    <t>DC Diamond Constellation Private Limited</t>
  </si>
  <si>
    <t>CEODL/25-26/115</t>
  </si>
  <si>
    <t>Finaegis</t>
  </si>
  <si>
    <t>CEODL/25-26/116</t>
  </si>
  <si>
    <t>SKB Builders India Ltd</t>
  </si>
  <si>
    <t>CEODL/25-26/117</t>
  </si>
  <si>
    <t>ABC International Placement Services (P) Ltd</t>
  </si>
  <si>
    <t>CEODL/25-26/118</t>
  </si>
  <si>
    <t>Gravity Faucets Private Limited</t>
  </si>
  <si>
    <t>CEODL/25-26/119</t>
  </si>
  <si>
    <t>CEODL/25-26/120</t>
  </si>
  <si>
    <t>Sagar Business Private Limited</t>
  </si>
  <si>
    <t>CEOHR/25-26/127</t>
  </si>
  <si>
    <t>A-05</t>
  </si>
  <si>
    <t>Poonam Sharma</t>
  </si>
  <si>
    <t>CEOHR/25-26/128</t>
  </si>
  <si>
    <t>S R G A &amp; CO.</t>
  </si>
  <si>
    <t>CEODL/25-26/121</t>
  </si>
  <si>
    <t>Sahamanthran Private LTD</t>
  </si>
  <si>
    <t>CEODL/25-26/122</t>
  </si>
  <si>
    <t>Kam Hospitality Llp</t>
  </si>
  <si>
    <t>CEOHR/25-26/129</t>
  </si>
  <si>
    <t>Thermodyne Engineering Systems</t>
  </si>
  <si>
    <t>CEOHR/25-26/130</t>
  </si>
  <si>
    <t>Gtsa Unique Material Suppliers Pvt Ltd.</t>
  </si>
  <si>
    <t>CEOHR/25-26/131</t>
  </si>
  <si>
    <t>Pankaj Gupta</t>
  </si>
  <si>
    <t>CEOHR/25-26/132</t>
  </si>
  <si>
    <t>Cranex limited</t>
  </si>
  <si>
    <t>CEOHR/25-26/133</t>
  </si>
  <si>
    <t>CEOHR/25-26/134</t>
  </si>
  <si>
    <t>Shashikesh Asset Services Llp</t>
  </si>
  <si>
    <t>CEOHR/25-26/135</t>
  </si>
  <si>
    <t>Eazy Erp Technologies Pvt Ltd.</t>
  </si>
  <si>
    <t>CEOHR/25-26/136</t>
  </si>
  <si>
    <t>CEOHR/25-26/137</t>
  </si>
  <si>
    <t>Fulcrum Marketing Private Limited</t>
  </si>
  <si>
    <t>CEOHR/25-26/138</t>
  </si>
  <si>
    <t>CEOHR/25-26/139</t>
  </si>
  <si>
    <t>Sparco Batteries Pvt. Ltd.</t>
  </si>
  <si>
    <t>CEOHR/25-26/140</t>
  </si>
  <si>
    <t>CEOHR/25-26/141</t>
  </si>
  <si>
    <t>Realty Rhinos</t>
  </si>
  <si>
    <t>CEOHR/25-26/142</t>
  </si>
  <si>
    <t>Antica Ceramica LLP</t>
  </si>
  <si>
    <t>CEOHR/25-26/143</t>
  </si>
  <si>
    <t>Confidence investment services</t>
  </si>
  <si>
    <t>CEOHR/25-26/144</t>
  </si>
  <si>
    <t>Deep Tyres</t>
  </si>
  <si>
    <t>CEOHR/25-26/145</t>
  </si>
  <si>
    <t>J P K Metallics Pvt. Ltd.,</t>
  </si>
  <si>
    <t>CEOHR/25-26/146</t>
  </si>
  <si>
    <t>Shivalic Power Control Pvt. Ltd.</t>
  </si>
  <si>
    <t>CEOHR/25-26/147</t>
  </si>
  <si>
    <t>Chandsi Educational Services</t>
  </si>
  <si>
    <t>CEOHR/25-26/148</t>
  </si>
  <si>
    <t>Abhiyan Decorative India LLP</t>
  </si>
  <si>
    <t>CEOHR/25-26/149</t>
  </si>
  <si>
    <t>Brijesh Gupta &amp; Co</t>
  </si>
  <si>
    <t>CEOHR/25-26/150</t>
  </si>
  <si>
    <t>VAIDEHI GEMS &amp; JEWELLERS</t>
  </si>
  <si>
    <t>CEOHR/25-26/151</t>
  </si>
  <si>
    <t>Satkriti Hospitals Private Limited</t>
  </si>
  <si>
    <t>CEOHR/25-26/152</t>
  </si>
  <si>
    <t>CEOHR/25-26/153</t>
  </si>
  <si>
    <t>Jain Sales Corporation</t>
  </si>
  <si>
    <t>CEOHR/25-26/154</t>
  </si>
  <si>
    <t>RAUNAK ELECTROVISION LLP</t>
  </si>
  <si>
    <t>CEOHR/25-26/155</t>
  </si>
  <si>
    <t>Ritex Overseas Private Limited</t>
  </si>
  <si>
    <t>CEOHR/25-26/156</t>
  </si>
  <si>
    <t>Prime Polymart Pvt. Ltd</t>
  </si>
  <si>
    <t>CEOHR/25-26/157</t>
  </si>
  <si>
    <t>Virmani Brothers Private Limited</t>
  </si>
  <si>
    <t>CEOHR/25-26/158</t>
  </si>
  <si>
    <t>Evermine Chemicals</t>
  </si>
  <si>
    <t>CEOHR/25-26/159</t>
  </si>
  <si>
    <t>CEOHR/25-26/160</t>
  </si>
  <si>
    <t>Echo Fuels</t>
  </si>
  <si>
    <t>CEOHR/25-26/161</t>
  </si>
  <si>
    <t>Sg Power Products Private Limited</t>
  </si>
  <si>
    <t>CEOHR/25-26/162</t>
  </si>
  <si>
    <t>Ashwani Tayal &amp; Associates</t>
  </si>
  <si>
    <t>CEOHR/25-26/163</t>
  </si>
  <si>
    <t>Suraksha Flexo Pack Pvt Ltd</t>
  </si>
  <si>
    <t>CEOHR/25-26/164</t>
  </si>
  <si>
    <t>New Moon Cosmetics Private Limited</t>
  </si>
  <si>
    <t>CEOHR/25-26/165</t>
  </si>
  <si>
    <t>CEOHR/25-26/166</t>
  </si>
  <si>
    <t>Sw Cybernetics</t>
  </si>
  <si>
    <t>CEOHR/25-26/167</t>
  </si>
  <si>
    <t>Navkar Hand Rugs</t>
  </si>
  <si>
    <t>CEOHR/25-26/168</t>
  </si>
  <si>
    <t>Manuj Mehta</t>
  </si>
  <si>
    <t>CEOHR/25-26/169</t>
  </si>
  <si>
    <t>SAHIL POWER SYSTEMS</t>
  </si>
  <si>
    <t>CEOHR/25-26/170</t>
  </si>
  <si>
    <t>Jaydeep Meena</t>
  </si>
  <si>
    <t>CEOHR/25-26/171</t>
  </si>
  <si>
    <t>Ujjala Exports</t>
  </si>
  <si>
    <t>CEOHR/25-26/172</t>
  </si>
  <si>
    <t>CEOHR/25-26/173</t>
  </si>
  <si>
    <t>CEOHR/25-26/174</t>
  </si>
  <si>
    <t>Balaji Niryaat Pvt. Ltd.</t>
  </si>
  <si>
    <t>CEOHR/25-26/175</t>
  </si>
  <si>
    <t>Focuskon Technologies India Private Limited</t>
  </si>
  <si>
    <t>CEOHR/25-26/176</t>
  </si>
  <si>
    <t>RAINA EVENTS</t>
  </si>
  <si>
    <t>CEOHR/25-26/177</t>
  </si>
  <si>
    <t>Silkasia</t>
  </si>
  <si>
    <t>CEOHR/25-26/178</t>
  </si>
  <si>
    <t>Sheela Overseas Private Limited</t>
  </si>
  <si>
    <t>CEOHR/25-26/179</t>
  </si>
  <si>
    <t>Manoj Batra</t>
  </si>
  <si>
    <t>CEOHR/25-26/180</t>
  </si>
  <si>
    <t>CEOHR/25-26/181</t>
  </si>
  <si>
    <t>Reinvent Digital Media Private Limited</t>
  </si>
  <si>
    <t>CEOHR/25-26/182</t>
  </si>
  <si>
    <t>Innoqlife Private Limited</t>
  </si>
  <si>
    <t>CEOHR/25-26/183</t>
  </si>
  <si>
    <t>CEOHR/25-26/184</t>
  </si>
  <si>
    <t>V Automat and Instruments Private Limited</t>
  </si>
  <si>
    <t>CEOHR/25-26/185</t>
  </si>
  <si>
    <t>Cargopeople Logistics &amp; Shipping Private Limited</t>
  </si>
  <si>
    <t>CEOHR/25-26/186</t>
  </si>
  <si>
    <t>Sahitya Bhawan</t>
  </si>
  <si>
    <t>CEOHR/25-26/187</t>
  </si>
  <si>
    <t>Priority Hearing Care Pvt LTD</t>
  </si>
  <si>
    <t>CEOHR/25-26/188</t>
  </si>
  <si>
    <t>SARTHAK GOEL</t>
  </si>
  <si>
    <t>CEOHR/25-26/189</t>
  </si>
  <si>
    <t>VEEPEE INNOVATION PVT LTD.</t>
  </si>
  <si>
    <t>CEOHR/25-26/190</t>
  </si>
  <si>
    <t>Plasto India Private Limited</t>
  </si>
  <si>
    <t>CEOHR/25-26/191</t>
  </si>
  <si>
    <t>CEOHR/25-26/192</t>
  </si>
  <si>
    <t>Wareshare Technologies Private Limited</t>
  </si>
  <si>
    <t>CEOHR/25-26/193</t>
  </si>
  <si>
    <t>Capital Setu Private Limited</t>
  </si>
  <si>
    <t>CEOHR/25-26/194</t>
  </si>
  <si>
    <t>CEOHR/25-26/195</t>
  </si>
  <si>
    <t>UL + Offical API</t>
  </si>
  <si>
    <t>MICRO INDUSTRIAL CORPORATION</t>
  </si>
  <si>
    <t>CEOHR/25-26/196</t>
  </si>
  <si>
    <t>Social Codify Technology Pvt. Ltd.</t>
  </si>
  <si>
    <t>CEOHR/25-26/197</t>
  </si>
  <si>
    <t>Blanchard Research and Training India LLP</t>
  </si>
  <si>
    <t>CEOHR/25-26/198</t>
  </si>
  <si>
    <t>M//s Ooms Polymer Modified Bitumen Pvt. Ltd.</t>
  </si>
  <si>
    <t>CEOHR/25-26/199</t>
  </si>
  <si>
    <t>Mr. Ojas Gupta</t>
  </si>
  <si>
    <t>CEOHR/25-26/200</t>
  </si>
  <si>
    <t>Advance Decorative Laminate Private Limited</t>
  </si>
  <si>
    <t>CEOHR/25-26/201</t>
  </si>
  <si>
    <t>chaitanya</t>
  </si>
  <si>
    <t>CEOHR/25-26/202</t>
  </si>
  <si>
    <t>V. Automat &amp; Instrument Pvt Ltd</t>
  </si>
  <si>
    <t>CEODL/25-26/123</t>
  </si>
  <si>
    <t>Aadharshila</t>
  </si>
  <si>
    <t>CEODL/25-26/124</t>
  </si>
  <si>
    <t>Anand Concast Ltd</t>
  </si>
  <si>
    <t>CEODL/25-26/125</t>
  </si>
  <si>
    <t>Kimaya Buildtech LLP</t>
  </si>
  <si>
    <t>CEODL/25-26/126</t>
  </si>
  <si>
    <t>Trishul Overseas</t>
  </si>
  <si>
    <t>CEOHR/25-26/203</t>
  </si>
  <si>
    <t>Deepsikha Enterprises</t>
  </si>
  <si>
    <t>CEOHR/25-26/204</t>
  </si>
  <si>
    <t>CEOHR/25-26/205</t>
  </si>
  <si>
    <t>Eco Friendly Energies LLP</t>
  </si>
  <si>
    <t>CEOHR/25-26/206</t>
  </si>
  <si>
    <t>CEOHR/25-26/207</t>
  </si>
  <si>
    <t>RAM SARAN DASS &amp; COMPANY</t>
  </si>
  <si>
    <t>CEOHR/25-26/208</t>
  </si>
  <si>
    <t>Akshat Autoline Pvt. Ltd.</t>
  </si>
  <si>
    <t>CEOHR/25-26/209</t>
  </si>
  <si>
    <t>Sealord Logistics Pvt Ltd</t>
  </si>
  <si>
    <t>CEOHR/25-26/210</t>
  </si>
  <si>
    <t>CEOHR/25-26/211</t>
  </si>
  <si>
    <t>M/s Ambica Printers</t>
  </si>
  <si>
    <t>CEOHR/25-26/212</t>
  </si>
  <si>
    <t>Power Wood Coatings Llp</t>
  </si>
  <si>
    <t>CEOHR/25-26/213</t>
  </si>
  <si>
    <t>New Delhi Export House</t>
  </si>
  <si>
    <t>CEOHR/25-26/214</t>
  </si>
  <si>
    <t>M/s Usha Filters Pvt.Ltd.</t>
  </si>
  <si>
    <t>CEOHR/25-26/215</t>
  </si>
  <si>
    <t>Scoat Pharma Pvt Ltd</t>
  </si>
  <si>
    <t>CEODL/25-26/127</t>
  </si>
  <si>
    <t>Jaidev Mal And Sons</t>
  </si>
  <si>
    <t>CEODL/25-26/128</t>
  </si>
  <si>
    <t>MMC Healthcare ltd</t>
  </si>
  <si>
    <t>CEODL/25-26/129</t>
  </si>
  <si>
    <t>Magnum Sadoshima Ispat Pvt. Ltd</t>
  </si>
  <si>
    <t>CEODL/25-26/130</t>
  </si>
  <si>
    <t>Elegant Engineers</t>
  </si>
  <si>
    <t>CEODL/25-26/131</t>
  </si>
  <si>
    <t>Vinay K Gupta and Co</t>
  </si>
  <si>
    <t>CEODL/25-26/132</t>
  </si>
  <si>
    <t>Ishman Autoelectric Pvt. Ltd.</t>
  </si>
  <si>
    <t>CEODL/25-26/133</t>
  </si>
  <si>
    <t>CEODL/25-26/134</t>
  </si>
  <si>
    <t>Meena Bazaar Haryana</t>
  </si>
  <si>
    <t>CEODL/25-26/135</t>
  </si>
  <si>
    <t>Meenakshi Polymers Private Limited</t>
  </si>
  <si>
    <t>CEODL/25-26/136</t>
  </si>
  <si>
    <t>Y. S. Corporation</t>
  </si>
  <si>
    <t>CEODL/25-26/137</t>
  </si>
  <si>
    <t>Vaishno industries pvt ltd</t>
  </si>
  <si>
    <t>CEODL/25-26/138</t>
  </si>
  <si>
    <t>Mudit Aggarwal</t>
  </si>
  <si>
    <t>CEOHR/25-26/216</t>
  </si>
  <si>
    <t>H R Exports Private Limited</t>
  </si>
  <si>
    <t>CEOHR/25-26/217</t>
  </si>
  <si>
    <t>Pal Sales &amp; Service Pvt Ltd</t>
  </si>
  <si>
    <t>CEOHR/25-26/218</t>
  </si>
  <si>
    <t>Sankalp Buildmart Pvt Ltd</t>
  </si>
  <si>
    <t>CEOHR/25-26/219</t>
  </si>
  <si>
    <t>CEOHR/25-26/220</t>
  </si>
  <si>
    <t>CEOHR/25-26/221</t>
  </si>
  <si>
    <t>CN/HR/25-26/007</t>
  </si>
  <si>
    <t>Deskotel Solutions Private Limited</t>
  </si>
  <si>
    <t>Ansa</t>
  </si>
  <si>
    <t>CEOHR/25-26/222</t>
  </si>
  <si>
    <t>A-06</t>
  </si>
  <si>
    <t>Transtron Electricals Private Limited</t>
  </si>
  <si>
    <t>CEOHR/25-26/223</t>
  </si>
  <si>
    <t>CEODL/25-26/139</t>
  </si>
  <si>
    <t>CEODL/25-26/140</t>
  </si>
  <si>
    <t>CEODL/25-26/141</t>
  </si>
  <si>
    <t>Jagga Footwear (P) Ltd.</t>
  </si>
  <si>
    <t>CEOHR/25-26/224</t>
  </si>
  <si>
    <t>Cryzdal</t>
  </si>
  <si>
    <t>CEOHR/25-26/225</t>
  </si>
  <si>
    <t>Mr.Varun Maloo</t>
  </si>
  <si>
    <t>CEOHR/25-26/226</t>
  </si>
  <si>
    <t>Shiva Asphaltic Products Private Limited</t>
  </si>
  <si>
    <t>CEOHR/25-26/227</t>
  </si>
  <si>
    <t>CEOHR/25-26/228</t>
  </si>
  <si>
    <t>CEOHR/25-26/229</t>
  </si>
  <si>
    <t>CEOHR/25-26/230</t>
  </si>
  <si>
    <t>Eminent Trade &amp; Export Private Limited</t>
  </si>
  <si>
    <t>CEOHR/25-26/231</t>
  </si>
  <si>
    <t>ICON Interiors and Exteriors</t>
  </si>
  <si>
    <t>CEOHR/25-26/232</t>
  </si>
  <si>
    <t>R S TRADERS</t>
  </si>
  <si>
    <t>CEOHR/25-26/233</t>
  </si>
  <si>
    <t>TTF Consultants LLP</t>
  </si>
  <si>
    <t>CEOHR/25-26/234</t>
  </si>
  <si>
    <t>BEC Conduits Pvt Ltd</t>
  </si>
  <si>
    <t>CEODL/25-26/142</t>
  </si>
  <si>
    <t>Bhilai Iron &amp; Steel Processing Company Pvt. Ltd.</t>
  </si>
  <si>
    <t>CEODL/25-26/143</t>
  </si>
  <si>
    <t>Rama Boards LLP</t>
  </si>
  <si>
    <t>CEODL/25-26/144</t>
  </si>
  <si>
    <t>Bitstream Solutions</t>
  </si>
  <si>
    <t>CEODL/25-26/145</t>
  </si>
  <si>
    <t>CEODL/25-26/146</t>
  </si>
  <si>
    <t>CEOHR/25-26/235</t>
  </si>
  <si>
    <t>CEOHR/25-26/236</t>
  </si>
  <si>
    <t>CEOHR/25-26/237</t>
  </si>
  <si>
    <t>VENIMADHAV TRADERS</t>
  </si>
  <si>
    <t>CEOHR/25-26/238</t>
  </si>
  <si>
    <t>CEOHR/25-26/239</t>
  </si>
  <si>
    <t>CEOHR/25-26/240</t>
  </si>
  <si>
    <t>J P Energy</t>
  </si>
  <si>
    <t>CEOHR/25-26/241</t>
  </si>
  <si>
    <t>Ecoplanet global pvt ltd</t>
  </si>
  <si>
    <t>CEOHR/25-26/242</t>
  </si>
  <si>
    <t>CEOHR/25-26/243</t>
  </si>
  <si>
    <t>ANAND ELECTRONICS</t>
  </si>
  <si>
    <t>CEOHR/25-26/244</t>
  </si>
  <si>
    <t>R K D S &amp; ASSOCIATES</t>
  </si>
  <si>
    <t>CEOHR/25-26/245</t>
  </si>
  <si>
    <t>CEOHR/25-26/246</t>
  </si>
  <si>
    <t>D.K. EXPORTS</t>
  </si>
  <si>
    <t>CEOHR/25-26/247</t>
  </si>
  <si>
    <t>CEOHR/25-26/248</t>
  </si>
  <si>
    <t>CEOHR/25-26/249</t>
  </si>
  <si>
    <t>Fincart Finvest Pvt Ltd</t>
  </si>
  <si>
    <t>CEOHR/25-26/250</t>
  </si>
  <si>
    <t>IPSA Business (P) Ltd</t>
  </si>
  <si>
    <t>CEOHR/25-26/251</t>
  </si>
  <si>
    <t>CEOHR/25-26/252</t>
  </si>
  <si>
    <t>Gamyansh Manoj Trading LLP</t>
  </si>
  <si>
    <t>CEOHR/25-26/253</t>
  </si>
  <si>
    <t>Prakash Security Solutions</t>
  </si>
  <si>
    <t>CEOHR/25-26/254</t>
  </si>
  <si>
    <t>CEOHR/25-26/255</t>
  </si>
  <si>
    <t>CEOHR/25-26/256</t>
  </si>
  <si>
    <t>CEOHR/25-26/257</t>
  </si>
  <si>
    <t>CEOHR/25-26/258</t>
  </si>
  <si>
    <t>CEOHR/25-26/259</t>
  </si>
  <si>
    <t>CEOHR/25-26/260</t>
  </si>
  <si>
    <t>CEOHR/25-26/261</t>
  </si>
  <si>
    <t>CEOHR/25-26/262</t>
  </si>
  <si>
    <t>CEOHR/25-26/263</t>
  </si>
  <si>
    <t>CEODL/25-26/147</t>
  </si>
  <si>
    <t>Dhand Steel Traders</t>
  </si>
  <si>
    <t>CEODL/25-26/148</t>
  </si>
  <si>
    <t>CEODL/25-26/149</t>
  </si>
  <si>
    <t>Badami Restaurant Llp</t>
  </si>
  <si>
    <t>CEODL/25-26/150</t>
  </si>
  <si>
    <t>Roorkee Research Labs</t>
  </si>
  <si>
    <t>CEODL/25-26/151</t>
  </si>
  <si>
    <t>CEODL/25-26/152</t>
  </si>
  <si>
    <t>CEODL/25-26/153</t>
  </si>
  <si>
    <t>CEODL/25-26/154</t>
  </si>
  <si>
    <t>CN/HR/25-26/008</t>
  </si>
  <si>
    <t>Ganpati Infrastructure Development Co Ltd</t>
  </si>
  <si>
    <t>CEODL/25-26/155</t>
  </si>
  <si>
    <t>Pioneer Industries Private Limited</t>
  </si>
  <si>
    <t>CEODL/25-26/156</t>
  </si>
  <si>
    <t>A-07</t>
  </si>
  <si>
    <t>Vishisht Packaging</t>
  </si>
  <si>
    <t>CEODL/25-26/157</t>
  </si>
  <si>
    <t>Bagai Steel Syndicate</t>
  </si>
  <si>
    <t>CEOHR/25-26/264</t>
  </si>
  <si>
    <t>Topshop India Pvt Ltd</t>
  </si>
  <si>
    <t>CEOHR/25-26/265</t>
  </si>
  <si>
    <t>Railtech Technologies Private Limited</t>
  </si>
  <si>
    <t>CEOHR/25-26/266</t>
  </si>
  <si>
    <t>CEOHR/25-26/267</t>
  </si>
  <si>
    <t>Lanexis Private Limited</t>
  </si>
  <si>
    <t>CEODL/25-26/158</t>
  </si>
  <si>
    <t>CEODL/25-26/159</t>
  </si>
  <si>
    <t>CEODL/25-26/160</t>
  </si>
  <si>
    <t>GCS Computer Technology (P) Ltd</t>
  </si>
  <si>
    <t>CEODL/25-26/161</t>
  </si>
  <si>
    <t>CEODL/25-26/162</t>
  </si>
  <si>
    <t>CEODL/25-26/163</t>
  </si>
  <si>
    <t>CN/HR/25-26/009</t>
  </si>
  <si>
    <t>CEOHR/25-26/268</t>
  </si>
  <si>
    <t>Solitaire Overseas</t>
  </si>
  <si>
    <t>CEOHR/25-26/269</t>
  </si>
  <si>
    <t>CEOHR/25-26/270</t>
  </si>
  <si>
    <t>Impressions Services Private Limited</t>
  </si>
  <si>
    <t>CEOHR/25-26/271</t>
  </si>
  <si>
    <t>Spring Time Software Solutions Private Limited</t>
  </si>
  <si>
    <t>CEOHR/25-26/272</t>
  </si>
  <si>
    <t>Vanshul Electricals Llp</t>
  </si>
  <si>
    <t>CEOHR/25-26/273</t>
  </si>
  <si>
    <t>Purna Sharma</t>
  </si>
  <si>
    <t>CEOHR/25-26/274</t>
  </si>
  <si>
    <t>Fashionite Impex Private Limited</t>
  </si>
  <si>
    <t>CEOHR/25-26/275</t>
  </si>
  <si>
    <t>Finmen Advisors and Consultants Private Limited</t>
  </si>
  <si>
    <t>CEOHR/25-26/276</t>
  </si>
  <si>
    <t>Nk Kothari Finserve Private Limited</t>
  </si>
  <si>
    <t>CEOHR/25-26/277</t>
  </si>
  <si>
    <t>Vipin Kumar</t>
  </si>
  <si>
    <t>CEOHR/25-26/278</t>
  </si>
  <si>
    <t>Burhanpur Textiles Limited</t>
  </si>
  <si>
    <t>CEOHR/25-26/279</t>
  </si>
  <si>
    <t>CEOHR/25-26/280</t>
  </si>
  <si>
    <t>REDRAY GLOBAL LLP</t>
  </si>
  <si>
    <t>CEOHR/25-26/281</t>
  </si>
  <si>
    <t>Shori Chemicals Pvt Ltd</t>
  </si>
  <si>
    <t>CEODL/25-26/164</t>
  </si>
  <si>
    <t>IMTB Engineers LLP</t>
  </si>
  <si>
    <t>CEODL/25-26/165</t>
  </si>
  <si>
    <t>KARAN MOIN KLOTHING PRIVATE LIMITED</t>
  </si>
  <si>
    <t>CEODL/25-26/166</t>
  </si>
  <si>
    <t>Outpace Consulting Services Pvt Ltd</t>
  </si>
  <si>
    <t>CEODL/25-26/167</t>
  </si>
  <si>
    <t>CosmicSynergy Services Pvt. Ltd.</t>
  </si>
  <si>
    <t>CEODL/25-26/168</t>
  </si>
  <si>
    <t>Cypress Solutions Pvt. Ltd.</t>
  </si>
  <si>
    <t>CEODL/25-26/169</t>
  </si>
  <si>
    <t>Shanti Drugs (P) Ltd</t>
  </si>
  <si>
    <t>CEODL/25-26/170</t>
  </si>
  <si>
    <t>CEOHR/25-26/282</t>
  </si>
  <si>
    <t>Express Roadways Private Limited</t>
  </si>
  <si>
    <t>CEOHR/25-26/283</t>
  </si>
  <si>
    <t>Rohanika Electronics &amp; Medical Systems</t>
  </si>
  <si>
    <t>CEOHR/25-26/284</t>
  </si>
  <si>
    <t>Kos Bros Machine Tools Pvt. Ltd.</t>
  </si>
  <si>
    <t>CEOHR/25-26/285</t>
  </si>
  <si>
    <t>Manoj Gupta</t>
  </si>
  <si>
    <t>CEOHR/25-26/286</t>
  </si>
  <si>
    <t>E-Brand Promotech</t>
  </si>
  <si>
    <t>CEOHR/25-26/287</t>
  </si>
  <si>
    <t>Nitro entertainment (P) Ltd</t>
  </si>
  <si>
    <t>CEOHR/25-26/288</t>
  </si>
  <si>
    <t>Virtual Assistant 1 M Plan</t>
  </si>
  <si>
    <t>CEOHR/25-26/289</t>
  </si>
  <si>
    <t>CEOHR/25-26/290</t>
  </si>
  <si>
    <t>CEOHR/25-26/291</t>
  </si>
  <si>
    <t>CEODL/25-26/171</t>
  </si>
  <si>
    <t>Defrail Technologies Limited</t>
  </si>
  <si>
    <t>CEODL/25-26/172</t>
  </si>
  <si>
    <t>CEODL/25-26/173</t>
  </si>
  <si>
    <t>CEODL/25-26/174</t>
  </si>
  <si>
    <t>CEODL/25-26/175</t>
  </si>
  <si>
    <t>CEODL/25-26/176</t>
  </si>
  <si>
    <t>CEODL/25-26/177</t>
  </si>
  <si>
    <t>CEODL/25-26/178</t>
  </si>
  <si>
    <t>CEODL/25-26/179</t>
  </si>
  <si>
    <t>CEODL/25-26/180</t>
  </si>
  <si>
    <t>ANIL AGENCIES PRIVATE LIMITED</t>
  </si>
  <si>
    <t>CEODL/25-26/181</t>
  </si>
  <si>
    <t>CEODL/25-26/182</t>
  </si>
  <si>
    <t>M/s Nevitech Data Solutions Pvt Ltd</t>
  </si>
  <si>
    <t>CEOHR/25-26/292</t>
  </si>
  <si>
    <t>CEOHR/25-26/293</t>
  </si>
  <si>
    <t>CEOHR/25-26/294</t>
  </si>
  <si>
    <t>CEOHR/25-26/295</t>
  </si>
  <si>
    <t>CEOHR/25-26/296</t>
  </si>
  <si>
    <t>CEOHR/25-26/297</t>
  </si>
  <si>
    <t>Atlas Adhesives</t>
  </si>
  <si>
    <t>CEOHR/25-26/298</t>
  </si>
  <si>
    <t>Pushp Sons Fibrol P LTD</t>
  </si>
  <si>
    <t>CEOHR/25-26/299</t>
  </si>
  <si>
    <t>CEOHR/25-26/300</t>
  </si>
  <si>
    <t>CEOHR/25-26/301</t>
  </si>
  <si>
    <t>Mahaganpati Multi State Cooperative Credit Society Limited</t>
  </si>
  <si>
    <t>CEOHR/25-26/302</t>
  </si>
  <si>
    <t>CEODL/25-26/183</t>
  </si>
  <si>
    <t>Radiant Innovative Manufacturing Limited</t>
  </si>
  <si>
    <t>CEODL/25-26/184</t>
  </si>
  <si>
    <t>CEODL/25-26/185</t>
  </si>
  <si>
    <t>M-Worth Facility Services Private Limited</t>
  </si>
  <si>
    <t>CEODL/25-26/186</t>
  </si>
  <si>
    <t>Suresh Chand Jain &amp; Sons LLP</t>
  </si>
  <si>
    <t>CEOHR/25-26/303</t>
  </si>
  <si>
    <t>M/s Pushp India Ltd.</t>
  </si>
  <si>
    <t>CEOHR/25-26/304</t>
  </si>
  <si>
    <t>CEOHR/25-26/305</t>
  </si>
  <si>
    <t>Hicks Thermometers (India) Limited</t>
  </si>
  <si>
    <t>CEOHR/25-26/306</t>
  </si>
  <si>
    <t>Suraksha Pharma Pvt. Ltd.</t>
  </si>
  <si>
    <t>CEODL/25-26/187</t>
  </si>
  <si>
    <t>CEODL/25-26/188</t>
  </si>
  <si>
    <t>Greenium</t>
  </si>
  <si>
    <t>CEODL/25-26/189</t>
  </si>
  <si>
    <t>Sutra Luminis</t>
  </si>
  <si>
    <t>CEODL/25-26/190</t>
  </si>
  <si>
    <t>Ashish Exports</t>
  </si>
  <si>
    <t>CEOHR/25-26/307</t>
  </si>
  <si>
    <t>Devdutt Exports Bharat (P) Ltd</t>
  </si>
  <si>
    <t>CEOHR/25-26/308</t>
  </si>
  <si>
    <t>CEOHR/25-26/309</t>
  </si>
  <si>
    <t>Mr. Vidit Narang</t>
  </si>
  <si>
    <t>CEOHR/25-26/310</t>
  </si>
  <si>
    <t>Rajat Equipments Private Limited</t>
  </si>
  <si>
    <t>CEOHR/25-26/311</t>
  </si>
  <si>
    <t>CEOHR/25-26/312</t>
  </si>
  <si>
    <t>CEOHR/25-26/313</t>
  </si>
  <si>
    <t>CEODL/25-26/191</t>
  </si>
  <si>
    <t>Intalio Private Limited</t>
  </si>
  <si>
    <t>CEODL/25-26/192</t>
  </si>
  <si>
    <t>Catering world</t>
  </si>
  <si>
    <t>CEODL/25-26/193</t>
  </si>
  <si>
    <t>A-08</t>
  </si>
  <si>
    <t>CEODL/25-26/194</t>
  </si>
  <si>
    <t>CEODL/25-26/195</t>
  </si>
  <si>
    <t>CEODL/25-26/196</t>
  </si>
  <si>
    <t>CEODL/25-26/197</t>
  </si>
  <si>
    <t>CEODL/25-26/198</t>
  </si>
  <si>
    <t>Confinpeace Securities Private limited</t>
  </si>
  <si>
    <t>CEOHR/25-26/314</t>
  </si>
  <si>
    <t>Qutone Ceramic Pvt. Ltd</t>
  </si>
  <si>
    <t>CEOHR/25-26/315</t>
  </si>
  <si>
    <t>Velcord Textiles Private Limited</t>
  </si>
  <si>
    <t>CEOHR/25-26/316</t>
  </si>
  <si>
    <t>CEOHR/25-26/317</t>
  </si>
  <si>
    <t>Confidence Investment Services</t>
  </si>
  <si>
    <t>CN/HR/25-26/010</t>
  </si>
  <si>
    <t>CEODL/25-26/199</t>
  </si>
  <si>
    <t>CEOHR/25-26/318</t>
  </si>
  <si>
    <t>Climatrol Corporation</t>
  </si>
  <si>
    <t>CEOHR/25-26/319</t>
  </si>
  <si>
    <t>Mayank Sehgal</t>
  </si>
  <si>
    <t>CEOHR/25-26/320</t>
  </si>
  <si>
    <t>Radian Book Company</t>
  </si>
  <si>
    <t>CEOHR/25-26/321</t>
  </si>
  <si>
    <t>Subaash Electrical Private Limited</t>
  </si>
  <si>
    <t>CEOHR/25-26/322</t>
  </si>
  <si>
    <t>Alishan Green Energy Private Limited</t>
  </si>
  <si>
    <t>CEOHR/25-26/323</t>
  </si>
  <si>
    <t>Crystal by Tarun Designer Private Limited</t>
  </si>
  <si>
    <t>CEOHR/25-26/324</t>
  </si>
  <si>
    <t>CEODL/25-26/200</t>
  </si>
  <si>
    <t>CEODL/25-26/201</t>
  </si>
  <si>
    <t>Jhabak Tractors</t>
  </si>
  <si>
    <t>CEODL/25-26/202</t>
  </si>
  <si>
    <t>Indo Arya Global (M) SDN BHD</t>
  </si>
  <si>
    <t>CEODL/25-26/203</t>
  </si>
  <si>
    <t>Abhiyan Panel India Llp</t>
  </si>
  <si>
    <t>CEODL/25-26/204</t>
  </si>
  <si>
    <t>CEODL/25-26/205</t>
  </si>
  <si>
    <t>Formosa Synthetics Pvt Ltd</t>
  </si>
  <si>
    <t>CEODL/25-26/206</t>
  </si>
  <si>
    <t>CEODL/25-26/207</t>
  </si>
  <si>
    <t>IMTB Engineers Pvt Ltd</t>
  </si>
  <si>
    <t>CEODL/25-26/208</t>
  </si>
  <si>
    <t>CEODL/25-26/209</t>
  </si>
  <si>
    <t>Absolute Security And Allied Services Pvt Ltd</t>
  </si>
  <si>
    <t>CEODL/25-26/210</t>
  </si>
  <si>
    <t>CEODL/25-26/211</t>
  </si>
  <si>
    <t>CEODL/25-26/212</t>
  </si>
  <si>
    <t>Boss Appliances Llp-Maharashtra</t>
  </si>
  <si>
    <t>CEOHR/25-26/325</t>
  </si>
  <si>
    <t>Kesaria Rubber Industries Pvt Ltd</t>
  </si>
  <si>
    <t>CEOHR/25-26/326</t>
  </si>
  <si>
    <t>CEOHR/25-26/327</t>
  </si>
  <si>
    <t>CEOHR/25-26/328</t>
  </si>
  <si>
    <t>Y. A. Mobility Llp</t>
  </si>
  <si>
    <t>CEOHR/25-26/329</t>
  </si>
  <si>
    <t>Monotech Systems Limited-HR</t>
  </si>
  <si>
    <t>CEOHR/25-26/330</t>
  </si>
  <si>
    <t>CEOHR/25-26/331</t>
  </si>
  <si>
    <t>CEOHR/25-26/332</t>
  </si>
  <si>
    <t>CEOHR/25-26/333</t>
  </si>
  <si>
    <t>CEOHR/25-26/334</t>
  </si>
  <si>
    <t>Bhamchik Group</t>
  </si>
  <si>
    <t>CEOHR/25-26/335</t>
  </si>
  <si>
    <t>Brownwall Food Products Private Limited</t>
  </si>
  <si>
    <t>CEOHR/25-26/336</t>
  </si>
  <si>
    <t>LYNX Designers and Creators Private Limited</t>
  </si>
  <si>
    <t>CEOHR/25-26/337</t>
  </si>
  <si>
    <t>CN/HR/25-26/011</t>
  </si>
  <si>
    <t>CN/HR/25-26/012</t>
  </si>
  <si>
    <t>Grindlays Engine Parts Private Limited</t>
  </si>
  <si>
    <t>CEODL/25-26/213</t>
  </si>
  <si>
    <t>KASHIRAM CHOUDHURY &amp; CO</t>
  </si>
  <si>
    <t>CEODL/25-26/214</t>
  </si>
  <si>
    <t>ADROID</t>
  </si>
  <si>
    <t>CEODL/25-26/215</t>
  </si>
  <si>
    <t>CEODL/25-26/216</t>
  </si>
  <si>
    <t>CEODL/25-26/217</t>
  </si>
  <si>
    <t>Endo-Med Technologies Pvt. Ltd</t>
  </si>
  <si>
    <t>CEODL/25-26/218</t>
  </si>
  <si>
    <t>CEOHR/25-26/338</t>
  </si>
  <si>
    <t>CEOHR/25-26/339</t>
  </si>
  <si>
    <t>Gita Nath</t>
  </si>
  <si>
    <t>CEOHR/25-26/340</t>
  </si>
  <si>
    <t>Aspiration Clothing</t>
  </si>
  <si>
    <t>CEOHR/25-26/341</t>
  </si>
  <si>
    <t>Variety Bath</t>
  </si>
  <si>
    <t>CEOHR/25-26/342</t>
  </si>
  <si>
    <t>Edzeb Technologies Private Limited</t>
  </si>
  <si>
    <t>CEOHR/25-26/343</t>
  </si>
  <si>
    <t>Anil Gupta</t>
  </si>
  <si>
    <t>CEOHR/25-26/344</t>
  </si>
  <si>
    <t>CEOHR/25-26/345</t>
  </si>
  <si>
    <t>Narayandas Saraf Jewellers Private Limited</t>
  </si>
  <si>
    <t>CEOHR/25-26/346</t>
  </si>
  <si>
    <t>12K Plan</t>
  </si>
  <si>
    <t>CEOHR/25-26/347</t>
  </si>
  <si>
    <t>CEOHR/25-26/348</t>
  </si>
  <si>
    <t>CEOHR/25-26/349</t>
  </si>
  <si>
    <t>CEOHR/25-26/350</t>
  </si>
  <si>
    <t>CN/HR/25-26/013</t>
  </si>
  <si>
    <t>CN/DL/25-26/003</t>
  </si>
  <si>
    <t>CEODL/25-26/219</t>
  </si>
  <si>
    <t>Lite 'N' Style</t>
  </si>
  <si>
    <t>CEODL/25-26/220</t>
  </si>
  <si>
    <t>CEODL/25-26/221</t>
  </si>
  <si>
    <t>CEODL/25-26/222</t>
  </si>
  <si>
    <t>CEODL/25-26/223</t>
  </si>
  <si>
    <t>CEODL/25-26/224</t>
  </si>
  <si>
    <t>UNIDUS DECOR PRIVATE LIMITED</t>
  </si>
  <si>
    <t>CN/DL/25-26/004</t>
  </si>
  <si>
    <t>Sajjan Rajpurohit</t>
  </si>
  <si>
    <t>CEOHR/25-26/351</t>
  </si>
  <si>
    <t>Orionis Ip Llp</t>
  </si>
  <si>
    <t>CEOHR/25-26/352</t>
  </si>
  <si>
    <t>Peninsular Art Works</t>
  </si>
  <si>
    <t>CEOHR/25-26/353</t>
  </si>
  <si>
    <t>METRO BUILDTECH PRIVATE LIMITED</t>
  </si>
  <si>
    <t>CEOHR/25-26/354</t>
  </si>
  <si>
    <t>S Square Marketing Pvt Ltd</t>
  </si>
  <si>
    <t>CEOHR/25-26/355</t>
  </si>
  <si>
    <t>CEOHR/25-26/356</t>
  </si>
  <si>
    <t>Montu Shallu Knitwears</t>
  </si>
  <si>
    <t>CEOHR/25-26/357</t>
  </si>
  <si>
    <t>Kraftile International</t>
  </si>
  <si>
    <t>CEOHR/25-26/358</t>
  </si>
  <si>
    <t>CEOHR/25-26/359</t>
  </si>
  <si>
    <t>Official 1 M</t>
  </si>
  <si>
    <t>CEOHR/25-26/360</t>
  </si>
  <si>
    <t>CEOHR/25-26/361</t>
  </si>
  <si>
    <t>CEOHR/25-26/362</t>
  </si>
  <si>
    <t>CEOHR/25-26/363</t>
  </si>
  <si>
    <t>CEOHR/25-26/364</t>
  </si>
  <si>
    <t>Sigma Poly Products</t>
  </si>
  <si>
    <t>CEOHR/25-26/365</t>
  </si>
  <si>
    <t>IMPRESSIVE STAR SOFTWARES PRIVATE LIMITED</t>
  </si>
  <si>
    <t>CEOHR/25-26/366</t>
  </si>
  <si>
    <t>Anurag Shangari</t>
  </si>
  <si>
    <t>CEOHR/25-26/367</t>
  </si>
  <si>
    <t>CEOHR/25-26/368</t>
  </si>
  <si>
    <t>Harsh Bansal</t>
  </si>
  <si>
    <t>CEOHR/25-26/369</t>
  </si>
  <si>
    <t>Kuber Handa</t>
  </si>
  <si>
    <t>CEOHR/25-26/370</t>
  </si>
  <si>
    <t>Mr. Anuraag Singh</t>
  </si>
  <si>
    <t>CEOHR/25-26/371</t>
  </si>
  <si>
    <t>CEOHR/25-26/372</t>
  </si>
  <si>
    <t>CEODL/25-26/225</t>
  </si>
  <si>
    <t>Protech Mails</t>
  </si>
  <si>
    <t>CEODL/25-26/226</t>
  </si>
  <si>
    <t>CEODL/25-26/227</t>
  </si>
  <si>
    <t>CN/DL/25-26/005</t>
  </si>
  <si>
    <t>cancelled</t>
  </si>
  <si>
    <t>CEOHR/25-26/373</t>
  </si>
  <si>
    <t>CEOHR/25-26/374</t>
  </si>
  <si>
    <t>CEOHR/25-26/375</t>
  </si>
  <si>
    <t>CEOHR/25-26/376</t>
  </si>
  <si>
    <t>Dhoot Motors Limited</t>
  </si>
  <si>
    <t>CEOHR/25-26/377</t>
  </si>
  <si>
    <t>Nureca Limited</t>
  </si>
  <si>
    <t>CEOHR/25-26/378</t>
  </si>
  <si>
    <t>Virtual Assistant 1 Y Plan</t>
  </si>
  <si>
    <t>RDS Projects Ltd</t>
  </si>
  <si>
    <t>CEOHR/25-26/379</t>
  </si>
  <si>
    <t>CEOHR/25-26/380</t>
  </si>
  <si>
    <t>A-09</t>
  </si>
  <si>
    <t>SFC International</t>
  </si>
  <si>
    <t>CEOHR/25-26/381</t>
  </si>
  <si>
    <t>CEOHR/25-26/382</t>
  </si>
  <si>
    <t>Technosoft Drive &amp; Automation (P) Ltd</t>
  </si>
  <si>
    <t>CEOHR/25-26/383</t>
  </si>
  <si>
    <t>Crius Life Sciences Private Limited</t>
  </si>
  <si>
    <t>CEOHR/25-26/384</t>
  </si>
  <si>
    <t>CEOHR/25-26/385</t>
  </si>
  <si>
    <t>RKDS and ASSOCIATES</t>
  </si>
  <si>
    <t>CEODL/25-26/228</t>
  </si>
  <si>
    <t>Jindal Medical Store</t>
  </si>
  <si>
    <t>CEODL/25-26/229</t>
  </si>
  <si>
    <t>Jay Tech Printing Systems pvt ltd</t>
  </si>
  <si>
    <t>CEODL/25-26/230</t>
  </si>
  <si>
    <t>CEODL/25-26/231</t>
  </si>
  <si>
    <t>Rising Star Tours and Travels</t>
  </si>
  <si>
    <t>CEODL/25-26/232</t>
  </si>
  <si>
    <t>CEODL/25-26/233</t>
  </si>
  <si>
    <t>CEODL/25-26/234</t>
  </si>
  <si>
    <t>Boss Appliances LLP</t>
  </si>
  <si>
    <t>CN/HR/25-26/014</t>
  </si>
  <si>
    <t>Modheshwari Studio</t>
  </si>
  <si>
    <t>CEOHR/25-26/386</t>
  </si>
  <si>
    <t>Skb Civiltech Projects Ltd</t>
  </si>
  <si>
    <t>CEODL/25-26/235</t>
  </si>
  <si>
    <t>Gimatex Industries Private Limited</t>
  </si>
  <si>
    <t>CEODL/25-26/236</t>
  </si>
  <si>
    <t>CEODL/25-26/237</t>
  </si>
  <si>
    <t>Annakosha Private Limited</t>
  </si>
  <si>
    <t>CEODL/25-26/238</t>
  </si>
  <si>
    <t>CEODL/25-26/239</t>
  </si>
  <si>
    <t>Skb Civiltech Projects Limited</t>
  </si>
  <si>
    <t>CN/DL/25-26/006</t>
  </si>
  <si>
    <t>InstaSpaces Realtech Private Limited</t>
  </si>
  <si>
    <t>CEOHR/25-26/387</t>
  </si>
  <si>
    <t>AI agent</t>
  </si>
  <si>
    <t>CEOHR/25-26/388</t>
  </si>
  <si>
    <t>INVENTIV CONSULTING SERVICES PRIVATE LIMITED</t>
  </si>
  <si>
    <t>CEOHR/25-26/389</t>
  </si>
  <si>
    <t>CEOHR/25-26/390</t>
  </si>
  <si>
    <t>Pinky Suits Pvt Ltd</t>
  </si>
  <si>
    <t>CEODL/25-26/240</t>
  </si>
  <si>
    <t>Um Green Lighting Pvt Ltd.</t>
  </si>
  <si>
    <t>CEODL/25-26/241</t>
  </si>
  <si>
    <t>CEODL/25-26/242</t>
  </si>
  <si>
    <t>CEODL/25-26/243</t>
  </si>
  <si>
    <t>CEOHR/25-26/391</t>
  </si>
  <si>
    <t>CEOHR/25-26/392</t>
  </si>
  <si>
    <t>CEOHR/25-26/393</t>
  </si>
  <si>
    <t>CEOHR/25-26/394</t>
  </si>
  <si>
    <t>CEOHR/25-26/395</t>
  </si>
  <si>
    <t>Shyam Fashion Apparels</t>
  </si>
  <si>
    <t>CEOHR/25-26/396</t>
  </si>
  <si>
    <t>Cambridge Court World School</t>
  </si>
  <si>
    <t>CEOHR/25-26/397</t>
  </si>
  <si>
    <t>Atul Paper Pvt. LTD. Delhi</t>
  </si>
  <si>
    <t>CEOHR/25-26/398</t>
  </si>
  <si>
    <t>CEOHR/25-26/399</t>
  </si>
  <si>
    <t>EASA Elevators Pvt Ltd</t>
  </si>
  <si>
    <t>CEODL/25-26/244</t>
  </si>
  <si>
    <t>Uniqrr technologies private limited</t>
  </si>
  <si>
    <t>CEODL/25-26/245</t>
  </si>
  <si>
    <t>Kaane Packaging Private Limited</t>
  </si>
  <si>
    <t>CEODL/25-26/246</t>
  </si>
  <si>
    <t>CEODL/25-26/247</t>
  </si>
  <si>
    <t>Atlanta Interiors</t>
  </si>
  <si>
    <t>CEODL/25-26/248</t>
  </si>
  <si>
    <t>CEOHR/25-26/400</t>
  </si>
  <si>
    <t>CEOHR/25-26/401</t>
  </si>
  <si>
    <t>CEOHR/25-26/402</t>
  </si>
  <si>
    <t>EASY PROPERTY</t>
  </si>
  <si>
    <t>CEOHR/25-26/403</t>
  </si>
  <si>
    <t>CEOHR/25-26/404</t>
  </si>
  <si>
    <t>CEODL/25-26/249</t>
  </si>
  <si>
    <t>CNB Finwiz Private Limited</t>
  </si>
  <si>
    <t>CEODL/25-26/250</t>
  </si>
  <si>
    <t>CEODL/25-26/251</t>
  </si>
  <si>
    <t>DUDigital Global Limited</t>
  </si>
  <si>
    <t>CEODL/25-26/252</t>
  </si>
  <si>
    <t>CEODL/25-26/253</t>
  </si>
  <si>
    <t>Kaeros Research Pvt Ltd</t>
  </si>
  <si>
    <t>CEODL/25-26/254</t>
  </si>
  <si>
    <t>Iil Biologicals Limited</t>
  </si>
  <si>
    <t>CEODL/25-26/255</t>
  </si>
  <si>
    <t>CEODL/25-26/256</t>
  </si>
  <si>
    <t>CEODL/25-26/257</t>
  </si>
  <si>
    <t>ISHMAN COMPONENTS LLP</t>
  </si>
  <si>
    <t>CEODL/25-26/258</t>
  </si>
  <si>
    <t>Horizon</t>
  </si>
  <si>
    <t>CEODL/25-26/259</t>
  </si>
  <si>
    <t>SUPA Laminates Private Limited</t>
  </si>
  <si>
    <t>CEODL/25-26/260</t>
  </si>
  <si>
    <t>Distribox Wholesale Private Limited</t>
  </si>
  <si>
    <t>CEOHR/25-26/405</t>
  </si>
  <si>
    <t>Anmol Industries Limited</t>
  </si>
  <si>
    <t>CEOHR/25-26/406</t>
  </si>
  <si>
    <t>CEOHR/25-26/407</t>
  </si>
  <si>
    <t>CEODL/25-26/261</t>
  </si>
  <si>
    <t>Sfc Inframate Private Limited</t>
  </si>
  <si>
    <t>CEODL/25-26/262</t>
  </si>
  <si>
    <t>Groovy Communications India Private Limited</t>
  </si>
  <si>
    <t>CEODL/25-26/263</t>
  </si>
  <si>
    <t>STC Overseas</t>
  </si>
  <si>
    <t>CEODL/25-26/264</t>
  </si>
  <si>
    <t>ADVANCE POWER PRODUCTS</t>
  </si>
  <si>
    <t>CEODL/25-26/265</t>
  </si>
  <si>
    <t>Shubham Tanks and Liners Pvt. Ltd</t>
  </si>
  <si>
    <t>CEOHR/25-26/408</t>
  </si>
  <si>
    <t>CEOHR/25-26/409</t>
  </si>
  <si>
    <t>CEODL/25-26/266</t>
  </si>
  <si>
    <t>A-10</t>
  </si>
  <si>
    <t>CEODL/25-26/267</t>
  </si>
  <si>
    <t>CEODL/25-26/268</t>
  </si>
  <si>
    <t>CEODL/25-26/269</t>
  </si>
  <si>
    <t>CEODL/25-26/270</t>
  </si>
  <si>
    <t>CEODL/25-26/271</t>
  </si>
  <si>
    <t>Taxtube Consulting (P) Ltd</t>
  </si>
  <si>
    <t>CEODL/25-26/272</t>
  </si>
  <si>
    <t>CEODL/25-26/273</t>
  </si>
  <si>
    <t>SFC institute of Management and technology</t>
  </si>
  <si>
    <t>CEOHR/25-26/410</t>
  </si>
  <si>
    <t>M/s K.B.Ropes Pvt.Ltd.</t>
  </si>
  <si>
    <t>CEOHR/25-26/411</t>
  </si>
  <si>
    <t>Sangini Designer Wears LTD</t>
  </si>
  <si>
    <t>CEOHR/25-26/412</t>
  </si>
  <si>
    <t>Rattanlall Spares</t>
  </si>
  <si>
    <t>CEOHR/25-26/413</t>
  </si>
  <si>
    <t>Mahabir Industries</t>
  </si>
  <si>
    <t>CEOHR/25-26/414</t>
  </si>
  <si>
    <t>CEOHR/25-26/415</t>
  </si>
  <si>
    <t>CEOHR/25-26/416</t>
  </si>
  <si>
    <t>Austin Plywood (P) Ltd.</t>
  </si>
  <si>
    <t>CEOHR/25-26/417</t>
  </si>
  <si>
    <t>CEOHR/25-26/418</t>
  </si>
  <si>
    <t>CEOHR/25-26/419</t>
  </si>
  <si>
    <t>Anand Roller Company</t>
  </si>
  <si>
    <t>CEOHR/25-26/420</t>
  </si>
  <si>
    <t>Consultancy</t>
  </si>
  <si>
    <t>CN/HR/25-26/015</t>
  </si>
  <si>
    <t>CEODL/25-26/274</t>
  </si>
  <si>
    <t>Valoris Supermarkets LLP</t>
  </si>
  <si>
    <t>CEODL/25-26/275</t>
  </si>
  <si>
    <t>CEODL/25-26/276</t>
  </si>
  <si>
    <t>CEODL/25-26/277</t>
  </si>
  <si>
    <t>CEODL/25-26/278</t>
  </si>
  <si>
    <t>AEC EDUCATION PRIVATE LIMITED</t>
  </si>
  <si>
    <t>CEODL/25-26/279</t>
  </si>
  <si>
    <t>AEC OVERSEAS EDUCATION LLC</t>
  </si>
  <si>
    <t>CEODL/25-26/280</t>
  </si>
  <si>
    <t>Satish Motors P Ltd.</t>
  </si>
  <si>
    <t>CEODL/25-26/281</t>
  </si>
  <si>
    <t>Precitech Forgings and Engineering Private Limited</t>
  </si>
  <si>
    <t>CEOHR/25-26/421</t>
  </si>
  <si>
    <t>CEOHR/25-26/422</t>
  </si>
  <si>
    <t>SUARABHAKTI Goods Pvt Ltd</t>
  </si>
  <si>
    <t>CEOHR/25-26/423</t>
  </si>
  <si>
    <t>CEOHR/25-26/424</t>
  </si>
  <si>
    <t>CEOHR/25-26/425</t>
  </si>
  <si>
    <t>BreatheEasy Consultants Pvt Ltd</t>
  </si>
  <si>
    <t>CEODL/25-26/282</t>
  </si>
  <si>
    <t>Jugal Bakers Pvt. Ltd.</t>
  </si>
  <si>
    <t>CEODL/25-26/283</t>
  </si>
  <si>
    <t>CEODL/25-26/284</t>
  </si>
  <si>
    <t>Shahnaz Bright Steel Industries Pvt Ltd</t>
  </si>
  <si>
    <t>CEODL/25-26/285</t>
  </si>
  <si>
    <t>CEODL/25-26/286</t>
  </si>
  <si>
    <t>Olive Eeopak Private Limited</t>
  </si>
  <si>
    <t>CEODL/25-26/287</t>
  </si>
  <si>
    <t>Biotech Laboratories</t>
  </si>
  <si>
    <t>CEODL/25-26/288</t>
  </si>
  <si>
    <t>CEODL/25-26/289</t>
  </si>
  <si>
    <t>Nagshanti Enterprises Pvt Ltd</t>
  </si>
  <si>
    <t>CEOHR/25-26/426</t>
  </si>
  <si>
    <t>Onetail Brands Technologies Private Limited</t>
  </si>
  <si>
    <t>CEOHR/25-26/427</t>
  </si>
  <si>
    <t>East India Technologies Private Limited</t>
  </si>
  <si>
    <t>CEOHR/25-26/428</t>
  </si>
  <si>
    <t>96K Plan</t>
  </si>
  <si>
    <t>CEOHR/25-26/429</t>
  </si>
  <si>
    <t>Ameeta Enterprises</t>
  </si>
  <si>
    <t>CEOHR/25-26/430</t>
  </si>
  <si>
    <t>Comet Lubricants</t>
  </si>
  <si>
    <t>CEOHR/25-26/431</t>
  </si>
  <si>
    <t>CN/DL/25-26/007</t>
  </si>
  <si>
    <t>Machine Tools Centre</t>
  </si>
  <si>
    <t>CEODL/25-26/290</t>
  </si>
  <si>
    <t>SFC Public School</t>
  </si>
  <si>
    <t>CEODL/25-26/291</t>
  </si>
  <si>
    <t>CEODL/25-26/292</t>
  </si>
  <si>
    <t>Arlin Mart LLP</t>
  </si>
  <si>
    <t>CEODL/25-26/293</t>
  </si>
  <si>
    <t>M/S New Delhi Export House</t>
  </si>
  <si>
    <t>CEODL/25-26/294</t>
  </si>
  <si>
    <t>CEODL/25-26/295</t>
  </si>
  <si>
    <t>Oswal Residential Buildings Private Limited</t>
  </si>
  <si>
    <t>CEOHR/25-26/432</t>
  </si>
  <si>
    <t>DISC</t>
  </si>
  <si>
    <t>Helios Hotelwares Private Limited</t>
  </si>
  <si>
    <t>CEOHR/25-26/433</t>
  </si>
  <si>
    <t>CEOHR/25-26/434</t>
  </si>
  <si>
    <t>CEOHR/25-26/435</t>
  </si>
  <si>
    <t>AVRO INDIA LIMITED</t>
  </si>
  <si>
    <t>CEOHR/25-26/436</t>
  </si>
  <si>
    <t>P. K. Chand &amp; Co.</t>
  </si>
  <si>
    <t>CEOHR/25-26/437</t>
  </si>
  <si>
    <t>CN/HR/25-26/016</t>
  </si>
  <si>
    <t>Dev Enterprises</t>
  </si>
  <si>
    <t>CEODL/25-26/296</t>
  </si>
  <si>
    <t>CEODL/25-26/297</t>
  </si>
  <si>
    <t>CEODL/25-26/298</t>
  </si>
  <si>
    <t>Raghunandan Capital Private Limited</t>
  </si>
  <si>
    <t>CEODL/25-26/299</t>
  </si>
  <si>
    <t>M/s Duromax Building Systems Private Limited</t>
  </si>
  <si>
    <t>CEOHR/25-26/438</t>
  </si>
  <si>
    <t>Star Wire (India) Vidyut Private Limited</t>
  </si>
  <si>
    <t>CEOHR/25-26/439</t>
  </si>
  <si>
    <t>CEOHR/25-26/440</t>
  </si>
  <si>
    <t>CEOHR/25-26/441</t>
  </si>
  <si>
    <t>CEODL/25-26/300</t>
  </si>
  <si>
    <t>Hsn Fasteners Private Limited</t>
  </si>
  <si>
    <t>CEODL/25-26/301</t>
  </si>
  <si>
    <t>CEODL/25-26/302</t>
  </si>
  <si>
    <t>CEODL/25-26/303</t>
  </si>
  <si>
    <t>Agrim Fincap Private Limited</t>
  </si>
  <si>
    <t>CEOHR/25-26/442</t>
  </si>
  <si>
    <t>Mr. Sachin Kharkia</t>
  </si>
  <si>
    <t>points transfered</t>
  </si>
  <si>
    <t>Soumita Reality &amp; Infrastructure Private Limited</t>
  </si>
  <si>
    <t>Naresh Radio LLP</t>
  </si>
  <si>
    <t>CEOHR/25-26/443</t>
  </si>
  <si>
    <t>CEOHR/25-26/444</t>
  </si>
  <si>
    <t>Bindal Agencies Private Limited</t>
  </si>
  <si>
    <t>CEOHR/25-26/445</t>
  </si>
  <si>
    <t>SA Gracia</t>
  </si>
  <si>
    <t>CEODL/25-26/304</t>
  </si>
  <si>
    <t>CEODL/25-26/305</t>
  </si>
  <si>
    <t>Chattarpur Farms welfare society</t>
  </si>
  <si>
    <t>CEODL/25-26/306</t>
  </si>
  <si>
    <t>Lakhmi Chand Tejoo Mal</t>
  </si>
  <si>
    <t>CEOHR/25-26/446</t>
  </si>
  <si>
    <t>Ipower Batteries Private Limited</t>
  </si>
  <si>
    <t>CEOHR/25-26/447</t>
  </si>
  <si>
    <t>CEOHR/25-26/448</t>
  </si>
  <si>
    <t>Volks Energie Pvt Ltd</t>
  </si>
  <si>
    <t>CEODL/25-26/307</t>
  </si>
  <si>
    <t>Ref</t>
  </si>
  <si>
    <t>Approved</t>
  </si>
  <si>
    <t>Member</t>
  </si>
  <si>
    <t>Mon</t>
  </si>
  <si>
    <t>AVJ Agrico Private Limited</t>
  </si>
  <si>
    <t>CEODL/24-25/001</t>
  </si>
  <si>
    <t>FY2024-25</t>
  </si>
  <si>
    <t>NARSINGH DASS AND COMPANY PRIVATE LIMITED</t>
  </si>
  <si>
    <t>CEOHR/24-25/001</t>
  </si>
  <si>
    <t>Florence Footwear India Pvt Limited</t>
  </si>
  <si>
    <t>CEOHR/24-25/002</t>
  </si>
  <si>
    <t>Bmi Cables Pvt. Ltd</t>
  </si>
  <si>
    <t>CEOHR/24-25/003</t>
  </si>
  <si>
    <t>SVP Fab Electro Engineering Pvt Ltd</t>
  </si>
  <si>
    <t>CEOHR/24-25/004</t>
  </si>
  <si>
    <t>ASKTHEWISEGUY</t>
  </si>
  <si>
    <t>CEOHR/24-25/005</t>
  </si>
  <si>
    <t>Lovely</t>
  </si>
  <si>
    <t>Ganganagar Vehicles Private Limited</t>
  </si>
  <si>
    <t>CEODL/24-25/002</t>
  </si>
  <si>
    <t>CEODL/24-25/003</t>
  </si>
  <si>
    <t>Sheel BIO Tech LTD</t>
  </si>
  <si>
    <t>CEODL/24-25/004</t>
  </si>
  <si>
    <t>MIKROZ INFOSECURITY PVT LTD</t>
  </si>
  <si>
    <t>CEODL/24-25/005</t>
  </si>
  <si>
    <t>IDCC Global Chem (P) Ltd</t>
  </si>
  <si>
    <t>CEODL/24-25/006</t>
  </si>
  <si>
    <t>Rajmandir Hypermarket</t>
  </si>
  <si>
    <t>CEODL/24-25/007</t>
  </si>
  <si>
    <t>CEOHR/24-25/006</t>
  </si>
  <si>
    <t>Unique Spares and Automobiles</t>
  </si>
  <si>
    <t>CEOHR/24-25/007</t>
  </si>
  <si>
    <t>ARS STEELS &amp; ALLOY INTERNATIONAL PRIVATE LIMITED</t>
  </si>
  <si>
    <t>CEOHR/24-25/008</t>
  </si>
  <si>
    <t>CEOHR/24-25/009</t>
  </si>
  <si>
    <t>CN/HR/24-25/001</t>
  </si>
  <si>
    <t>CEODL/24-25/008</t>
  </si>
  <si>
    <t>Ayush Goel &amp; Associates</t>
  </si>
  <si>
    <t>CEODL/24-25/009</t>
  </si>
  <si>
    <t>Hanemp Properties LLP</t>
  </si>
  <si>
    <t>CEODL/24-25/010</t>
  </si>
  <si>
    <t>CEODL/24-25/011</t>
  </si>
  <si>
    <t>CEOHR/24-25/010</t>
  </si>
  <si>
    <t>CEOHR/24-25/011</t>
  </si>
  <si>
    <t>Panda Retail Pvt Ltd.</t>
  </si>
  <si>
    <t>CEODL/24-25/012</t>
  </si>
  <si>
    <t>Doot Motors Pvt. Ltd.</t>
  </si>
  <si>
    <t>CEODL/24-25/013</t>
  </si>
  <si>
    <t>CEODL/24-25/014</t>
  </si>
  <si>
    <t>CEODL/24-25/015</t>
  </si>
  <si>
    <t>Varija Lifestyles Pvt. Ltd.</t>
  </si>
  <si>
    <t>CEODL/24-25/016</t>
  </si>
  <si>
    <t>CEODL/24-25/017</t>
  </si>
  <si>
    <t>CEOHR/24-25/012</t>
  </si>
  <si>
    <t>CEOHR/24-25/013</t>
  </si>
  <si>
    <t>CEOHR/24-25/014</t>
  </si>
  <si>
    <t>CEODL/24-25/018</t>
  </si>
  <si>
    <t>CEODL/24-25/019</t>
  </si>
  <si>
    <t>CEODL/24-25/020</t>
  </si>
  <si>
    <t>Ryaann ACE Urbane Sittings</t>
  </si>
  <si>
    <t>CEODL/24-25/021</t>
  </si>
  <si>
    <t>JRV Industries LLP</t>
  </si>
  <si>
    <t>CEODL/24-25/022</t>
  </si>
  <si>
    <t>Dev Plastics</t>
  </si>
  <si>
    <t>CEOHR/24-25/015</t>
  </si>
  <si>
    <t>CEOHR/24-25/016</t>
  </si>
  <si>
    <t>CEODL/24-25/023</t>
  </si>
  <si>
    <t>CEODL/24-25/024</t>
  </si>
  <si>
    <t>CEODL/24-25/025</t>
  </si>
  <si>
    <t>ACME Print O PAC Private Limited</t>
  </si>
  <si>
    <t>CEOHR/24-25/017</t>
  </si>
  <si>
    <t>TankUp Engineers Pvt Ltd</t>
  </si>
  <si>
    <t>CEOHR/24-25/018</t>
  </si>
  <si>
    <t>CEOHR/24-25/019</t>
  </si>
  <si>
    <t>Fashionite Impex (P) Ltd</t>
  </si>
  <si>
    <t>CEOHR/24-25/020</t>
  </si>
  <si>
    <t>SCULPT</t>
  </si>
  <si>
    <t>CEOHR/24-25/021</t>
  </si>
  <si>
    <t>Jagan Cold Warehouse Private Limited</t>
  </si>
  <si>
    <t>CEOHR/24-25/022</t>
  </si>
  <si>
    <t>ICARE Lift System</t>
  </si>
  <si>
    <t>CEOHR/24-25/023</t>
  </si>
  <si>
    <t>Matoshri group</t>
  </si>
  <si>
    <t>CEOHR/24-25/024</t>
  </si>
  <si>
    <t>Asha jewellers</t>
  </si>
  <si>
    <t>CEOHR/24-25/025</t>
  </si>
  <si>
    <t>Anmol Healthcare (P) Ltd</t>
  </si>
  <si>
    <t>CEOHR/24-25/026</t>
  </si>
  <si>
    <t>SR Electrosteel (P) Ltd</t>
  </si>
  <si>
    <t>CEOHR/24-25/027</t>
  </si>
  <si>
    <t>Shree Rajasthan Enterprises</t>
  </si>
  <si>
    <t>CEOHR/24-25/028</t>
  </si>
  <si>
    <t>Shree Gopal Industries</t>
  </si>
  <si>
    <t>CEOHR/24-25/029</t>
  </si>
  <si>
    <t>BIMAL Auto Agency</t>
  </si>
  <si>
    <t>CEOHR/24-25/030</t>
  </si>
  <si>
    <t>M/s Kach Motors Pvt LTD</t>
  </si>
  <si>
    <t>CEOHR/24-25/031</t>
  </si>
  <si>
    <t>Sita Ram Diwan Chand</t>
  </si>
  <si>
    <t>CEOHR/24-25/032</t>
  </si>
  <si>
    <t>ORD Towers LLP</t>
  </si>
  <si>
    <t>CEOHR/24-25/033</t>
  </si>
  <si>
    <t>Krishnahari Fahions LLP</t>
  </si>
  <si>
    <t>CEOHR/24-25/034</t>
  </si>
  <si>
    <t>K B G ENGINEERS</t>
  </si>
  <si>
    <t>CEOHR/24-25/035</t>
  </si>
  <si>
    <t>Sinji Mettals Private Limited</t>
  </si>
  <si>
    <t>CEOHR/24-25/036</t>
  </si>
  <si>
    <t>Magnum Sadoshima Ispat Pvt Ltd</t>
  </si>
  <si>
    <t>CEOHR/24-25/037</t>
  </si>
  <si>
    <t>Crystal dresses</t>
  </si>
  <si>
    <t>CEOHR/24-25/038</t>
  </si>
  <si>
    <t>Crafty Crow</t>
  </si>
  <si>
    <t>CEOHR/24-25/039</t>
  </si>
  <si>
    <t>D T International</t>
  </si>
  <si>
    <t>CEOHR/24-25/040</t>
  </si>
  <si>
    <t>Globe Components Private LTD</t>
  </si>
  <si>
    <t>CEOHR/24-25/041</t>
  </si>
  <si>
    <t>Hands on Design</t>
  </si>
  <si>
    <t>CEOHR/24-25/042</t>
  </si>
  <si>
    <t>CEOHR/24-25/043</t>
  </si>
  <si>
    <t>Binit Kandoi &amp; Co</t>
  </si>
  <si>
    <t>CEOHR/24-25/044</t>
  </si>
  <si>
    <t>Dhananjay Enterprises</t>
  </si>
  <si>
    <t>CEOHR/24-25/045</t>
  </si>
  <si>
    <t>M/s Crystal Works</t>
  </si>
  <si>
    <t>CEOHR/24-25/046</t>
  </si>
  <si>
    <t>J&amp;K Engineering Works</t>
  </si>
  <si>
    <t>CEOHR/24-25/047</t>
  </si>
  <si>
    <t>Integrated Technical Services Consulting Engineers</t>
  </si>
  <si>
    <t>CEOHR/24-25/048</t>
  </si>
  <si>
    <t>Arvicon Internatonal</t>
  </si>
  <si>
    <t>CEOHR/24-25/049</t>
  </si>
  <si>
    <t>Garg Ply House</t>
  </si>
  <si>
    <t>CEOHR/24-25/050</t>
  </si>
  <si>
    <t>Metro Infrasys Pvt Limited</t>
  </si>
  <si>
    <t>CEOHR/24-25/051</t>
  </si>
  <si>
    <t>Kashmiri Retail LLP</t>
  </si>
  <si>
    <t>CEOHR/24-25/052</t>
  </si>
  <si>
    <t>Munish Forge Pvt. LTD.</t>
  </si>
  <si>
    <t>CEOHR/24-25/053</t>
  </si>
  <si>
    <t>Altavista Deco Services Private Limited</t>
  </si>
  <si>
    <t>CEOHR/24-25/054</t>
  </si>
  <si>
    <t>M/s Kushagr Infra Developers Private Limited</t>
  </si>
  <si>
    <t>CEOHR/24-25/055</t>
  </si>
  <si>
    <t>Shapes Products (P) Ltd</t>
  </si>
  <si>
    <t>CEOHR/24-25/056</t>
  </si>
  <si>
    <t>GLOPACK INDUSTRIES PRIVATE LIMITED</t>
  </si>
  <si>
    <t>CEOHR/24-25/057</t>
  </si>
  <si>
    <t>CEOHR/24-25/058</t>
  </si>
  <si>
    <t>Yacca Pharmaceuticals (P) Ltd</t>
  </si>
  <si>
    <t>CEOHR/24-25/059</t>
  </si>
  <si>
    <t>Toshniwal Insts MFG Pvt LTD</t>
  </si>
  <si>
    <t>CEOHR/24-25/060</t>
  </si>
  <si>
    <t>Artasia</t>
  </si>
  <si>
    <t>CEOHR/24-25/061</t>
  </si>
  <si>
    <t>Meenakshi Creations Private Limited</t>
  </si>
  <si>
    <t>CEOHR/24-25/062</t>
  </si>
  <si>
    <t>SRI Sohum Sattva Private Limited</t>
  </si>
  <si>
    <t>CEOHR/24-25/063</t>
  </si>
  <si>
    <t>GyanOne Universal</t>
  </si>
  <si>
    <t>CEOHR/24-25/064</t>
  </si>
  <si>
    <t>Valeur Fabtex Pvt Ltd</t>
  </si>
  <si>
    <t>CEOHR/24-25/065</t>
  </si>
  <si>
    <t>Mukti and kavith casa</t>
  </si>
  <si>
    <t>CEOHR/24-25/066</t>
  </si>
  <si>
    <t>Mr. Kaliprasad Bhatt</t>
  </si>
  <si>
    <t>CEOHR/24-25/067</t>
  </si>
  <si>
    <t>Mr. Akshat Aggarwal</t>
  </si>
  <si>
    <t>CEOHR/24-25/068</t>
  </si>
  <si>
    <t>Oxaler Home Appliances Private Limited</t>
  </si>
  <si>
    <t>CEOHR/24-25/069</t>
  </si>
  <si>
    <t>Vivek Polyplast India Pvt Ltd</t>
  </si>
  <si>
    <t>CEOHR/24-25/070</t>
  </si>
  <si>
    <t>CN/DL/24-25/001</t>
  </si>
  <si>
    <t>Gourishanker Polymers</t>
  </si>
  <si>
    <t>CEOHR/24-25/445</t>
  </si>
  <si>
    <t>H.R. Exports Private Limited</t>
  </si>
  <si>
    <t>CEOHR/24-25/833</t>
  </si>
  <si>
    <t>M/s Sphinx Worldbiz Ltd</t>
  </si>
  <si>
    <t>Technocrat Mouldings Pvt Ltd</t>
  </si>
  <si>
    <t>CEOHR/24-25/442</t>
  </si>
  <si>
    <t>Alpha Corporation</t>
  </si>
  <si>
    <t>Itzel Bath (India) Private Limited</t>
  </si>
  <si>
    <t>CEODL/24-25/026</t>
  </si>
  <si>
    <t>CEODL/24-25/027</t>
  </si>
  <si>
    <t>JP Fibres</t>
  </si>
  <si>
    <t>CEODL/24-25/028</t>
  </si>
  <si>
    <t>CEODL/24-25/029</t>
  </si>
  <si>
    <t>CEODL/24-25/030</t>
  </si>
  <si>
    <t>Goldcorp Global Logistics Pvt Ltd</t>
  </si>
  <si>
    <t>CEODL/24-25/031</t>
  </si>
  <si>
    <t>UniEarth Earthing Solutions Pvt Ltd</t>
  </si>
  <si>
    <t>CEODL/24-25/032</t>
  </si>
  <si>
    <t>Syenergy Environics Limited</t>
  </si>
  <si>
    <t>CEOHR/24-25/071</t>
  </si>
  <si>
    <t>Komal Exotic Spices Private Limited</t>
  </si>
  <si>
    <t>CEOHR/24-25/072</t>
  </si>
  <si>
    <t>Rakesh Nowla &amp; Associates</t>
  </si>
  <si>
    <t>CEOHR/24-25/073</t>
  </si>
  <si>
    <t>B N Industries - Daman</t>
  </si>
  <si>
    <t>CEODL/24-25/033</t>
  </si>
  <si>
    <t>CEODL/24-25/034</t>
  </si>
  <si>
    <t>CEODL/24-25/035</t>
  </si>
  <si>
    <t>CEOHR/24-25/074</t>
  </si>
  <si>
    <t>CEOHR/24-25/075</t>
  </si>
  <si>
    <t>TRENDLINEZ</t>
  </si>
  <si>
    <t>CEOHR/24-25/076</t>
  </si>
  <si>
    <t>Hyderabad Castings Pvt. Limited</t>
  </si>
  <si>
    <t>CEODL/24-25/036</t>
  </si>
  <si>
    <t>CEODL/24-25/037</t>
  </si>
  <si>
    <t>CEODL/24-25/038</t>
  </si>
  <si>
    <t>CEODL/24-25/039</t>
  </si>
  <si>
    <t>CEOHR/24-25/077</t>
  </si>
  <si>
    <t>Londe Jewellers Pvt Ltd.</t>
  </si>
  <si>
    <t>CEOHR/24-25/078</t>
  </si>
  <si>
    <t>CEOHR/24-25/079</t>
  </si>
  <si>
    <t>CEOHR/24-25/080</t>
  </si>
  <si>
    <t>Coach Automatic</t>
  </si>
  <si>
    <t>CEODL/24-25/040</t>
  </si>
  <si>
    <t>CEODL/24-25/041</t>
  </si>
  <si>
    <t>CEODL/24-25/042</t>
  </si>
  <si>
    <t>A S Enterprises - DL</t>
  </si>
  <si>
    <t>CEOHR/24-25/081</t>
  </si>
  <si>
    <t>Pioneer Hygiene Industries LLP</t>
  </si>
  <si>
    <t>CEOHR/24-25/082</t>
  </si>
  <si>
    <t xml:space="preserve">Aditya Mittal, Rajmandir Hypermarket. </t>
  </si>
  <si>
    <t>Points Transferred</t>
  </si>
  <si>
    <t>CEODL/24-25/043</t>
  </si>
  <si>
    <t>Biswajit Enterprise</t>
  </si>
  <si>
    <t>CEOHR/24-25/083</t>
  </si>
  <si>
    <t>CEOHR/24-25/084</t>
  </si>
  <si>
    <t>Anil Motosolution Private Limited</t>
  </si>
  <si>
    <t>CEOHR/24-25/085</t>
  </si>
  <si>
    <t>CEOHR/24-25/086</t>
  </si>
  <si>
    <t>Ornate Gems and Jewels Pvt Ltd</t>
  </si>
  <si>
    <t>CEOHR/24-25/087</t>
  </si>
  <si>
    <t>CEOHR/24-25/088</t>
  </si>
  <si>
    <t>CEODL/24-25/044</t>
  </si>
  <si>
    <t>B N Industries</t>
  </si>
  <si>
    <t>CEODL/24-25/045</t>
  </si>
  <si>
    <t>CEODL/24-25/046</t>
  </si>
  <si>
    <t>CEODL/24-25/047</t>
  </si>
  <si>
    <t>CEODL/24-25/048</t>
  </si>
  <si>
    <t>CEODL/24-25/049</t>
  </si>
  <si>
    <t>OPAA Homes LLP</t>
  </si>
  <si>
    <t>CEODL/24-25/050</t>
  </si>
  <si>
    <t>Gallant Printing Solutions</t>
  </si>
  <si>
    <t>CEODL/24-25/051</t>
  </si>
  <si>
    <t>CEODL/24-25/052</t>
  </si>
  <si>
    <t>CEOHR/24-25/089</t>
  </si>
  <si>
    <t>CEOHR/24-25/090</t>
  </si>
  <si>
    <t>CEOHR/24-25/091</t>
  </si>
  <si>
    <t>Bhagwan Mahaveer Jain Prints</t>
  </si>
  <si>
    <t>CEOHR/24-25/092</t>
  </si>
  <si>
    <t>PRAYAG POLYMERS PRIVATE LIMITED</t>
  </si>
  <si>
    <t>CEOHR/24-25/093</t>
  </si>
  <si>
    <t>CEOHR/24-25/094</t>
  </si>
  <si>
    <t>Starke International Exim Pvt Ltd</t>
  </si>
  <si>
    <t>CEODL/24-25/053</t>
  </si>
  <si>
    <t>CEODL/24-25/054</t>
  </si>
  <si>
    <t>CEODL/24-25/055</t>
  </si>
  <si>
    <t>CEODL/24-25/056</t>
  </si>
  <si>
    <t>CEOHR/24-25/095</t>
  </si>
  <si>
    <t>Ajit Industries Private Limited</t>
  </si>
  <si>
    <t>CEOHR/24-25/096</t>
  </si>
  <si>
    <t>Savepro Financial Services</t>
  </si>
  <si>
    <t>CEOHR/24-25/097</t>
  </si>
  <si>
    <t>Brownwall Food Products (P) Ltd</t>
  </si>
  <si>
    <t>CEOHR/24-25/098</t>
  </si>
  <si>
    <t>CEODL/24-25/057</t>
  </si>
  <si>
    <t>Himgiri Castings (P) Ltd</t>
  </si>
  <si>
    <t>CEODL/24-25/058</t>
  </si>
  <si>
    <t>CEODL/24-25/059</t>
  </si>
  <si>
    <t>Unidus Decor Private Iimited</t>
  </si>
  <si>
    <t>CEODL/24-25/060</t>
  </si>
  <si>
    <t>CEOHR/24-25/099</t>
  </si>
  <si>
    <t>CEOHR/24-25/100</t>
  </si>
  <si>
    <t>J K Protomax Pvt.Ltd.</t>
  </si>
  <si>
    <t>CEOHR/24-25/101</t>
  </si>
  <si>
    <t>Sudarshan Industries</t>
  </si>
  <si>
    <t>CEOHR/24-25/102</t>
  </si>
  <si>
    <t>Mr. Vijay sharma</t>
  </si>
  <si>
    <t>CEOHR/24-25/103</t>
  </si>
  <si>
    <t>CEOHR/24-25/104</t>
  </si>
  <si>
    <t>S A Global Private Limited</t>
  </si>
  <si>
    <t>CEOHR/24-25/105</t>
  </si>
  <si>
    <t>EVEREST BLOWER SYSTEMS (P) LTD</t>
  </si>
  <si>
    <t>CEOHR/24-25/106</t>
  </si>
  <si>
    <t>Mr. Vishal Vikram Singh</t>
  </si>
  <si>
    <t>CEOHR/24-25/107</t>
  </si>
  <si>
    <t>CEODL/24-25/061</t>
  </si>
  <si>
    <t>GRAVITY BATH PRIVATE LIMITED</t>
  </si>
  <si>
    <t>CEODL/24-25/062</t>
  </si>
  <si>
    <t>CEODL/24-25/063</t>
  </si>
  <si>
    <t>CEODL/24-25/064</t>
  </si>
  <si>
    <t>CEODL/24-25/065</t>
  </si>
  <si>
    <t>CEODL/24-25/066</t>
  </si>
  <si>
    <t>CEODL/24-25/067</t>
  </si>
  <si>
    <t>Himtech Castings</t>
  </si>
  <si>
    <t>CEODL/24-25/068</t>
  </si>
  <si>
    <t>Redmax Activewear Private Limited</t>
  </si>
  <si>
    <t>CEOHR/24-25/108</t>
  </si>
  <si>
    <t>Soul Communication</t>
  </si>
  <si>
    <t>CEOHR/24-25/109</t>
  </si>
  <si>
    <t>U D Food Products Private Limited</t>
  </si>
  <si>
    <t>CEOHR/24-25/110</t>
  </si>
  <si>
    <t>CEOHR/24-25/111</t>
  </si>
  <si>
    <t>CN/HR/24-25/002</t>
  </si>
  <si>
    <t>CEODL/24-25/069</t>
  </si>
  <si>
    <t>CEODL/24-25/070</t>
  </si>
  <si>
    <t>CEODL/24-25/071</t>
  </si>
  <si>
    <t>CEODL/24-25/072</t>
  </si>
  <si>
    <t>CEODL/24-25/073</t>
  </si>
  <si>
    <t>NATSPO Industries Private Limited</t>
  </si>
  <si>
    <t>CEODL/24-25/074</t>
  </si>
  <si>
    <t>CEODL/24-25/075</t>
  </si>
  <si>
    <t>CEOHR/24-25/112</t>
  </si>
  <si>
    <t>CEOHR/24-25/113</t>
  </si>
  <si>
    <t>CEOHR/24-25/114</t>
  </si>
  <si>
    <t>Swastik Pipe Ltd</t>
  </si>
  <si>
    <t>CEOHR/24-25/115</t>
  </si>
  <si>
    <t>CEODL/24-25/076</t>
  </si>
  <si>
    <t>Delta Exports Private Limited</t>
  </si>
  <si>
    <t>CEODL/24-25/077</t>
  </si>
  <si>
    <t>RN Faucets Private Limited</t>
  </si>
  <si>
    <t>CEODL/24-25/078</t>
  </si>
  <si>
    <t>SARG Enterprises LLP</t>
  </si>
  <si>
    <t>CEOHR/24-25/116</t>
  </si>
  <si>
    <t>Mr. Anuj Nayyar</t>
  </si>
  <si>
    <t>CEOHR/24-25/117</t>
  </si>
  <si>
    <t>CA Anil Kumar Jain</t>
  </si>
  <si>
    <t>CEOHR/24-25/118</t>
  </si>
  <si>
    <t>Beyond Frame</t>
  </si>
  <si>
    <t>CEOHR/24-25/119</t>
  </si>
  <si>
    <t>SRK Modular Furniture Co.</t>
  </si>
  <si>
    <t>CEOHR/24-25/120</t>
  </si>
  <si>
    <t>CEOHR/24-25/121</t>
  </si>
  <si>
    <t>AKCJ Corporate Advisors LLP</t>
  </si>
  <si>
    <t>CEOHR/24-25/122</t>
  </si>
  <si>
    <t>CEOHR/24-25/123</t>
  </si>
  <si>
    <t>CEOHR/24-25/124</t>
  </si>
  <si>
    <t>CEOHR/24-25/125</t>
  </si>
  <si>
    <t>Digisoft</t>
  </si>
  <si>
    <t>CEOHR/24-25/126</t>
  </si>
  <si>
    <t>Catasta Technologies LLP</t>
  </si>
  <si>
    <t>CEOHR/24-25/127</t>
  </si>
  <si>
    <t>Mr. JM Aggarwal</t>
  </si>
  <si>
    <t>CEOHR/24-25/128</t>
  </si>
  <si>
    <t>Bright 4 Wheel Sales Prayagraj Pvt Ltd</t>
  </si>
  <si>
    <t>CEOHR/24-25/129</t>
  </si>
  <si>
    <t>Mr. Naman Rupesh Kothari</t>
  </si>
  <si>
    <t>CEOHR/24-25/130</t>
  </si>
  <si>
    <t>DVM Protech</t>
  </si>
  <si>
    <t>CEOHR/24-25/131</t>
  </si>
  <si>
    <t>Rishi Pal Gupta And Sons</t>
  </si>
  <si>
    <t>CEOHR/24-25/132</t>
  </si>
  <si>
    <t>Samudra Shipyard (P) LTD</t>
  </si>
  <si>
    <t>CEOHR/24-25/133</t>
  </si>
  <si>
    <t>Shree Krishna Controls Pvt Ltd</t>
  </si>
  <si>
    <t>CEOHR/24-25/134</t>
  </si>
  <si>
    <t>Chemtrade Resources</t>
  </si>
  <si>
    <t>CEOHR/24-25/135</t>
  </si>
  <si>
    <t>Shahnaz Bright Steel Industries Private Limited</t>
  </si>
  <si>
    <t>CEOHR/24-25/136</t>
  </si>
  <si>
    <t>Performance Solutions</t>
  </si>
  <si>
    <t>CEOHR/24-25/137</t>
  </si>
  <si>
    <t>Crystal Furniture</t>
  </si>
  <si>
    <t>CEOHR/24-25/138</t>
  </si>
  <si>
    <t>Pahwa Buildcon Pvt Ltd</t>
  </si>
  <si>
    <t>CEOHR/24-25/139</t>
  </si>
  <si>
    <t>Especia Associates LLP</t>
  </si>
  <si>
    <t>CEOHR/24-25/140</t>
  </si>
  <si>
    <t>Mr. Yash Maheshwari</t>
  </si>
  <si>
    <t>CEOHR/24-25/141</t>
  </si>
  <si>
    <t>CEOHR/24-25/142</t>
  </si>
  <si>
    <t>Masti Health &amp; Beauty (P) Ltd</t>
  </si>
  <si>
    <t>CEOHR/24-25/143</t>
  </si>
  <si>
    <t>Arihant Industrial Corporation Limited</t>
  </si>
  <si>
    <t>CEOHR/24-25/144</t>
  </si>
  <si>
    <t>CEOHR/24-25/145</t>
  </si>
  <si>
    <t>Modern Engineers (India)</t>
  </si>
  <si>
    <t>CEOHR/24-25/146</t>
  </si>
  <si>
    <t>Jandu Engineering Works</t>
  </si>
  <si>
    <t>CEOHR/24-25/147</t>
  </si>
  <si>
    <t>SWASH PAPERTECH PRIVATE LIMITED</t>
  </si>
  <si>
    <t>CEOHR/24-25/148</t>
  </si>
  <si>
    <t>Bhavishya Medical Store Pvt Ltd</t>
  </si>
  <si>
    <t>CEOHR/24-25/149</t>
  </si>
  <si>
    <t>CEOHR/24-25/150</t>
  </si>
  <si>
    <t>Sita Ram Diwan Chand LLP</t>
  </si>
  <si>
    <t>CEOHR/24-25/151</t>
  </si>
  <si>
    <t>CEOHR/24-25/152</t>
  </si>
  <si>
    <t>CEODL/24-25/079</t>
  </si>
  <si>
    <t>Colonel Defence Academy</t>
  </si>
  <si>
    <t>CEODL/24-25/080</t>
  </si>
  <si>
    <t>CEODL/24-25/081</t>
  </si>
  <si>
    <t>Aarcee Prospace</t>
  </si>
  <si>
    <t>CN/HR/24-25/003</t>
  </si>
  <si>
    <t>CN/DL/24-25/002</t>
  </si>
  <si>
    <t>CEOHR/24-25/153</t>
  </si>
  <si>
    <t>CEODL/24-25/082</t>
  </si>
  <si>
    <t>CEODL/24-25/083</t>
  </si>
  <si>
    <t>AIR Channel Travels</t>
  </si>
  <si>
    <t>CEODL/24-25/084</t>
  </si>
  <si>
    <t>CEODL/24-25/085</t>
  </si>
  <si>
    <t>CN/DL/24-25/003</t>
  </si>
  <si>
    <t>Leadfactory Martech Pvt Ltd</t>
  </si>
  <si>
    <t>CEOHR/24-25/155</t>
  </si>
  <si>
    <t>Dezine Corp Creation</t>
  </si>
  <si>
    <t>CEOHR/24-25/156</t>
  </si>
  <si>
    <t>CEOHR/24-25/157</t>
  </si>
  <si>
    <t>JUSTE MOI</t>
  </si>
  <si>
    <t>CEOHR/24-25/158</t>
  </si>
  <si>
    <t>CEODL/24-25/086</t>
  </si>
  <si>
    <t>CEODL/24-25/087</t>
  </si>
  <si>
    <t>CEODL/24-25/088</t>
  </si>
  <si>
    <t>Saral Life</t>
  </si>
  <si>
    <t>CEODL/24-25/089</t>
  </si>
  <si>
    <t>CEODL/24-25/090</t>
  </si>
  <si>
    <t>CEOHR/24-25/159</t>
  </si>
  <si>
    <t>CEOHR/24-25/160</t>
  </si>
  <si>
    <t>CEOHR/24-25/161</t>
  </si>
  <si>
    <t>CEOHR/24-25/162</t>
  </si>
  <si>
    <t>CEODL/24-25/091</t>
  </si>
  <si>
    <t>SAJJAN PRECISION CASTING</t>
  </si>
  <si>
    <t>CN/DL/24-25/004</t>
  </si>
  <si>
    <t>CEODL/24-25/092</t>
  </si>
  <si>
    <t>Unag Pharma</t>
  </si>
  <si>
    <t>CEOHR/24-25/163</t>
  </si>
  <si>
    <t>Moneygain Financial Services Pvt Ltd</t>
  </si>
  <si>
    <t>CEOHR/24-25/164</t>
  </si>
  <si>
    <t>CEOHR/24-25/165</t>
  </si>
  <si>
    <t>Technohead Security IT &amp; Telecom Projects LLP</t>
  </si>
  <si>
    <t>CEOHR/24-25/166</t>
  </si>
  <si>
    <t>Tej Industries</t>
  </si>
  <si>
    <t>CEOHR/24-25/167</t>
  </si>
  <si>
    <t>CEOHR/24-25/168</t>
  </si>
  <si>
    <t>GREENWORLD CONTRAKTS PVT. LTD.</t>
  </si>
  <si>
    <t>CEOHR/24-25/169</t>
  </si>
  <si>
    <t>Secured Engineers Pvt. Ltd</t>
  </si>
  <si>
    <t>CEOHR/24-25/170</t>
  </si>
  <si>
    <t>Metroplus Life Style</t>
  </si>
  <si>
    <t>CEOHR/24-25/171</t>
  </si>
  <si>
    <t>CEOHR/24-25/172</t>
  </si>
  <si>
    <t>Stridum Venture (P) Ltd</t>
  </si>
  <si>
    <t>CEOHR/24-25/173</t>
  </si>
  <si>
    <t>Chunawala Bulk Carrier Private Limited</t>
  </si>
  <si>
    <t>CEOHR/24-25/174</t>
  </si>
  <si>
    <t>RBA Finance Pvt Ltd</t>
  </si>
  <si>
    <t>CEOHR/24-25/175</t>
  </si>
  <si>
    <t>CEOHR/24-25/176</t>
  </si>
  <si>
    <t>CEOHR/24-25/177</t>
  </si>
  <si>
    <t>SSGOEL Buildcon (P) Ltd</t>
  </si>
  <si>
    <t>CEOHR/24-25/178</t>
  </si>
  <si>
    <t>CEOHR/24-25/179</t>
  </si>
  <si>
    <t>Synage Consultants Private Limited</t>
  </si>
  <si>
    <t>CEOHR/24-25/180</t>
  </si>
  <si>
    <t>CEOHR/24-25/181</t>
  </si>
  <si>
    <t>Bharat Refrigeration</t>
  </si>
  <si>
    <t>CEOHR/24-25/182</t>
  </si>
  <si>
    <t>Nikhlesh Biharilal Chelwani HUF</t>
  </si>
  <si>
    <t>CEOHR/24-25/183</t>
  </si>
  <si>
    <t>ALTA Vista Deco Services</t>
  </si>
  <si>
    <t>CEOHR/24-25/184</t>
  </si>
  <si>
    <t>Rungta Irrigation LTD</t>
  </si>
  <si>
    <t>CEOHR/24-25/185</t>
  </si>
  <si>
    <t>CEOHR/24-25/186</t>
  </si>
  <si>
    <t>CEOHR/24-25/187</t>
  </si>
  <si>
    <t>Panchanan International Private Limited</t>
  </si>
  <si>
    <t>CEOHR/24-25/188</t>
  </si>
  <si>
    <t>Suspense</t>
  </si>
  <si>
    <t>CEOHR/24-25/189</t>
  </si>
  <si>
    <t>EAZY ERP TECHNOLOGIES PRIVATE LIMITED</t>
  </si>
  <si>
    <t>CEODL/24-25/093</t>
  </si>
  <si>
    <t>CEODL/24-25/094</t>
  </si>
  <si>
    <t>Gaindamull Hemraj Financial Services</t>
  </si>
  <si>
    <t>CEODL/24-25/095</t>
  </si>
  <si>
    <t>CEODL/24-25/096</t>
  </si>
  <si>
    <t>CEODL/24-25/097</t>
  </si>
  <si>
    <t>CEODL/24-25/098</t>
  </si>
  <si>
    <t>CEODL/24-25/099</t>
  </si>
  <si>
    <t>CEODL/24-25/100</t>
  </si>
  <si>
    <t>CEODL/24-25/101</t>
  </si>
  <si>
    <t>CEODL/24-25/102</t>
  </si>
  <si>
    <t>Primenet Global Pvt Ltd.</t>
  </si>
  <si>
    <t>CEODL/24-25/103</t>
  </si>
  <si>
    <t>R.P. Auto Styles</t>
  </si>
  <si>
    <t>CEODL/24-25/104</t>
  </si>
  <si>
    <t>AFAC India Private Limited</t>
  </si>
  <si>
    <t>CEODL/24-25/105</t>
  </si>
  <si>
    <t>CEODL/24-25/106</t>
  </si>
  <si>
    <t>CN/HR/24-25/004</t>
  </si>
  <si>
    <t>CEODL/24-25/107</t>
  </si>
  <si>
    <t>CEODL/24-25/108</t>
  </si>
  <si>
    <t>CEODL/24-25/109</t>
  </si>
  <si>
    <t>CEODL/24-25/110</t>
  </si>
  <si>
    <t>Unni Krishnan Ram Menon</t>
  </si>
  <si>
    <t>CEOHR/24-25/190</t>
  </si>
  <si>
    <t>RKD Furnishings Pvt. Ltd.</t>
  </si>
  <si>
    <t>CEOHR/24-25/191</t>
  </si>
  <si>
    <t>HRMS Workshop</t>
  </si>
  <si>
    <t>CEOHR/24-25/1078</t>
  </si>
  <si>
    <t>CEODL/24-25/111</t>
  </si>
  <si>
    <t>Youth Destination</t>
  </si>
  <si>
    <t>CEODL/24-25/112</t>
  </si>
  <si>
    <t>CEODL/24-25/113</t>
  </si>
  <si>
    <t>GODADDY LLC</t>
  </si>
  <si>
    <t>CEODL/24-25/114</t>
  </si>
  <si>
    <t>Finmen Advisors &amp; Consultants (P) Ltd</t>
  </si>
  <si>
    <t>CEODL/24-25/115</t>
  </si>
  <si>
    <t>CEOHR/24-25/192</t>
  </si>
  <si>
    <t>CEOHR/24-25/193</t>
  </si>
  <si>
    <t>Indera Jewels Private Limited</t>
  </si>
  <si>
    <t>CEOHR/24-25/194</t>
  </si>
  <si>
    <t>OPUS EXHIBITORS (P) Ltd</t>
  </si>
  <si>
    <t>CEOHR/24-25/195</t>
  </si>
  <si>
    <t>CEOHR/24-25/196</t>
  </si>
  <si>
    <t>Bearing Traders ( I) Pvt Ltd</t>
  </si>
  <si>
    <t>CEOHR/24-25/197</t>
  </si>
  <si>
    <t>CEOHR/24-25/198</t>
  </si>
  <si>
    <t>CEOHR/24-25/199</t>
  </si>
  <si>
    <t>CEOHR/24-25/200</t>
  </si>
  <si>
    <t>CEOHR/24-25/201</t>
  </si>
  <si>
    <t>Nitin Kumar Goel</t>
  </si>
  <si>
    <t>CEOHR/24-25/202</t>
  </si>
  <si>
    <t>AbunDanze</t>
  </si>
  <si>
    <t>CEOHR/24-25/203</t>
  </si>
  <si>
    <t>CEOHR/24-25/204</t>
  </si>
  <si>
    <t>Capital Setu (P) Ltd</t>
  </si>
  <si>
    <t>CEOHR/24-25/205</t>
  </si>
  <si>
    <t>Paradise Speciality Cables Private Limited</t>
  </si>
  <si>
    <t>CEOHR/24-25/206</t>
  </si>
  <si>
    <t>Andees Consulting LLP</t>
  </si>
  <si>
    <t>CEOHR/24-25/207</t>
  </si>
  <si>
    <t>CEOHR/24-25/208</t>
  </si>
  <si>
    <t>Axis Polychem India</t>
  </si>
  <si>
    <t>CEOHR/24-25/209</t>
  </si>
  <si>
    <t>CEOHR/24-25/210</t>
  </si>
  <si>
    <t>CEOHR/24-25/211</t>
  </si>
  <si>
    <t>Anusharan Ventures LLP</t>
  </si>
  <si>
    <t>CEOHR/24-25/212</t>
  </si>
  <si>
    <t>Regal Kitchen Foods Limited</t>
  </si>
  <si>
    <t>CEOHR/24-25/213</t>
  </si>
  <si>
    <t>CEOHR/24-25/214</t>
  </si>
  <si>
    <t>Dr. vishal siwach</t>
  </si>
  <si>
    <t>CEOHR/24-25/215</t>
  </si>
  <si>
    <t>Chadha Sales Pvt Ltd</t>
  </si>
  <si>
    <t>CEOHR/24-25/216</t>
  </si>
  <si>
    <t>JHANDEWALAS FOODS LIMITED</t>
  </si>
  <si>
    <t>CEOHR/24-25/217</t>
  </si>
  <si>
    <t>CEOHR/24-25/218</t>
  </si>
  <si>
    <t>Silvertone Gravu Flex Private Limited</t>
  </si>
  <si>
    <t>CEOHR/24-25/219</t>
  </si>
  <si>
    <t>CEOHR/24-25/220</t>
  </si>
  <si>
    <t>CEOHR/24-25/221</t>
  </si>
  <si>
    <t>CEOHR/24-25/222</t>
  </si>
  <si>
    <t>Asha Ram &amp; Sons (P) Ltd</t>
  </si>
  <si>
    <t>CEOHR/24-25/223</t>
  </si>
  <si>
    <t>CEOHR/24-25/224</t>
  </si>
  <si>
    <t>Aashiana Rolling Mills Ltd</t>
  </si>
  <si>
    <t>CEOHR/24-25/225</t>
  </si>
  <si>
    <t>CEOHR/24-25/226</t>
  </si>
  <si>
    <t>CEOHR/24-25/228</t>
  </si>
  <si>
    <t>CEOHR/24-25/229</t>
  </si>
  <si>
    <t>Dhoot Motors (P) Ltd</t>
  </si>
  <si>
    <t>CEOHR/24-25/230</t>
  </si>
  <si>
    <t>Growlam Office Private Limited</t>
  </si>
  <si>
    <t>CEOHR/24-25/231</t>
  </si>
  <si>
    <t>Mr. Vansh V Sharma</t>
  </si>
  <si>
    <t>CEOHR/24-25/232</t>
  </si>
  <si>
    <t>VANESA COSMETICS PRIVATE LIMITED</t>
  </si>
  <si>
    <t>CEOHR/24-25/233</t>
  </si>
  <si>
    <t>CEOHR/24-25/227</t>
  </si>
  <si>
    <t>SRN Enterprises</t>
  </si>
  <si>
    <t>CN/DL/24-25/005</t>
  </si>
  <si>
    <t>CEODL/24-25/116</t>
  </si>
  <si>
    <t>CEODL/24-25/117</t>
  </si>
  <si>
    <t>Journey within</t>
  </si>
  <si>
    <t>CEODL/24-25/118</t>
  </si>
  <si>
    <t>Speedways Electric</t>
  </si>
  <si>
    <t>CEODL/24-25/119</t>
  </si>
  <si>
    <t>CEODL/24-25/120</t>
  </si>
  <si>
    <t>CEODL/24-25/121</t>
  </si>
  <si>
    <t>CEODL/24-25/122</t>
  </si>
  <si>
    <t>Ineers</t>
  </si>
  <si>
    <t>CEOHR/24-25/234</t>
  </si>
  <si>
    <t>Kriti Bhartiya</t>
  </si>
  <si>
    <t>CEOHR/24-25/235</t>
  </si>
  <si>
    <t>CEOHR/24-25/236</t>
  </si>
  <si>
    <t>CEOHR/24-25/237</t>
  </si>
  <si>
    <t>Impex HI-Tech Rubber Private Limited</t>
  </si>
  <si>
    <t>CEOHR/24-25/238</t>
  </si>
  <si>
    <t>Loadit Supply Services Pvt Ltd</t>
  </si>
  <si>
    <t>CEOHR/24-25/239</t>
  </si>
  <si>
    <t>Cargo People Logistics &amp; Shipping Pvt Ltd</t>
  </si>
  <si>
    <t>CEOHR/24-25/240</t>
  </si>
  <si>
    <t>PARVATI FABRIC</t>
  </si>
  <si>
    <t>CEOHR/24-25/241</t>
  </si>
  <si>
    <t>CEOHR/24-25/242</t>
  </si>
  <si>
    <t>Incrementors Web Solutions (P) Ltd</t>
  </si>
  <si>
    <t>CEOHR/24-25/243</t>
  </si>
  <si>
    <t>CEODL/24-25/123</t>
  </si>
  <si>
    <t>SAA VISHNU BAKERS PRIVATE LIMITED (TM 11)</t>
  </si>
  <si>
    <t>CEODL/24-25/124</t>
  </si>
  <si>
    <t>RAVI UDYOG</t>
  </si>
  <si>
    <t>CEOHR/24-25/244</t>
  </si>
  <si>
    <t>CEOHR/24-25/245</t>
  </si>
  <si>
    <t>Synapse</t>
  </si>
  <si>
    <t>CEOHR/24-25/246</t>
  </si>
  <si>
    <t>CEOHR/24-25/247</t>
  </si>
  <si>
    <t>CEOHR/24-25/248</t>
  </si>
  <si>
    <t>CEOHR/24-25/249</t>
  </si>
  <si>
    <t>Redon Lithium Industries LLP</t>
  </si>
  <si>
    <t>CEOHR/24-25/250</t>
  </si>
  <si>
    <t>Hagerstone International Pvt Ltd</t>
  </si>
  <si>
    <t>CEOHR/24-25/251</t>
  </si>
  <si>
    <t>KALCO ALU SYSTEMS PRIVATE LIMITED</t>
  </si>
  <si>
    <t>CEOHR/24-25/252</t>
  </si>
  <si>
    <t>CEOHR/24-25/253</t>
  </si>
  <si>
    <t>Nanesh Engineers Private Limited</t>
  </si>
  <si>
    <t>CEODL/24-25/125</t>
  </si>
  <si>
    <t>Shakambhari Snacks (P) Ltd</t>
  </si>
  <si>
    <t>CEODL/24-25/126</t>
  </si>
  <si>
    <t>OW LOGISTICS PRIVATE LIMITED</t>
  </si>
  <si>
    <t>CEODL/24-25/127</t>
  </si>
  <si>
    <t>CEODL/24-25/128</t>
  </si>
  <si>
    <t>CEOHR/24-25/254</t>
  </si>
  <si>
    <t>Kopal Computers (P) Ltd</t>
  </si>
  <si>
    <t>CEOHR/24-25/255</t>
  </si>
  <si>
    <t>CEOHR/24-25/256</t>
  </si>
  <si>
    <t>CEOHR/24-25/257</t>
  </si>
  <si>
    <t>Jay Bee Traders</t>
  </si>
  <si>
    <t>CEOHR/24-25/258</t>
  </si>
  <si>
    <t>IDCC Global Chem Private Limited</t>
  </si>
  <si>
    <t>CEOHR/24-25/259</t>
  </si>
  <si>
    <t>Delhi Diamonds</t>
  </si>
  <si>
    <t>CEOHR/24-25/260</t>
  </si>
  <si>
    <t>CEOHR/24-25/261</t>
  </si>
  <si>
    <t>CEOHR/24-25/262</t>
  </si>
  <si>
    <t>Mr. Sanskar Aggarwal</t>
  </si>
  <si>
    <t>CEOHR/24-25/263</t>
  </si>
  <si>
    <t>CEOHR/24-25/264</t>
  </si>
  <si>
    <t>S.S. BHATIA &amp; ASSOCIATES</t>
  </si>
  <si>
    <t>CEOHR/24-25/265</t>
  </si>
  <si>
    <t>Prakash Industries Limited</t>
  </si>
  <si>
    <t>CEOHR/24-25/266</t>
  </si>
  <si>
    <t>CEOHR/24-25/267</t>
  </si>
  <si>
    <t>Tally Integration</t>
  </si>
  <si>
    <t>CEOHR/24-25/268</t>
  </si>
  <si>
    <t>CEOHR/24-25/269</t>
  </si>
  <si>
    <t>Sagar Business (P) Ltd</t>
  </si>
  <si>
    <t>CEOHR/24-25/270</t>
  </si>
  <si>
    <t>Shree Balaji Developers &amp; Excellent Properties</t>
  </si>
  <si>
    <t>CEOHR/24-25/271</t>
  </si>
  <si>
    <t>CEODL/24-25/129</t>
  </si>
  <si>
    <t>CEODL/24-25/130</t>
  </si>
  <si>
    <t>CEOHR/24-25/272</t>
  </si>
  <si>
    <t>Krona Liquatec Limited</t>
  </si>
  <si>
    <t>CEOHR/24-25/273</t>
  </si>
  <si>
    <t>CEOHR/24-25/274</t>
  </si>
  <si>
    <t>CEOHR/24-25/275</t>
  </si>
  <si>
    <t>CEOHR/24-25/276</t>
  </si>
  <si>
    <t>TA'NEER</t>
  </si>
  <si>
    <t>CEOHR/24-25/277</t>
  </si>
  <si>
    <t>CEOHR/24-25/278</t>
  </si>
  <si>
    <t>Stainox Alloys Private Limited</t>
  </si>
  <si>
    <t>CEOHR/24-25/279</t>
  </si>
  <si>
    <t>CEODL/24-25/131</t>
  </si>
  <si>
    <t>CEODL/24-25/132</t>
  </si>
  <si>
    <t>CEODL/24-25/133</t>
  </si>
  <si>
    <t>CEODL/24-25/134</t>
  </si>
  <si>
    <t>CEOHR/24-25/280</t>
  </si>
  <si>
    <t>Shingare Industries Private Limited</t>
  </si>
  <si>
    <t>CEOHR/24-25/281</t>
  </si>
  <si>
    <t>CEOHR/24-25/282</t>
  </si>
  <si>
    <t>CEOHR/24-25/283</t>
  </si>
  <si>
    <t>CEOHR/24-25/284</t>
  </si>
  <si>
    <t>CEODL/24-25/135</t>
  </si>
  <si>
    <t>CEODL/24-25/136</t>
  </si>
  <si>
    <t>Imex Homes</t>
  </si>
  <si>
    <t>CEOHR/24-25/285</t>
  </si>
  <si>
    <t>Rpxl Solutions</t>
  </si>
  <si>
    <t>CEOHR/24-25/286</t>
  </si>
  <si>
    <t>CEOHR/24-25/287</t>
  </si>
  <si>
    <t>Modvak Engineering India Private Limited</t>
  </si>
  <si>
    <t>CEODL/24-25/137</t>
  </si>
  <si>
    <t>U.P.Twiga Fiberglass Limited</t>
  </si>
  <si>
    <t>CEODL/24-25/138</t>
  </si>
  <si>
    <t>CEODL/24-25/139</t>
  </si>
  <si>
    <t>CEODL/24-25/140</t>
  </si>
  <si>
    <t>CEODL/24-25/141</t>
  </si>
  <si>
    <t>HI Tech Formulations Private Limited</t>
  </si>
  <si>
    <t>CEOHR/24-25/288</t>
  </si>
  <si>
    <t>CEOHR/24-25/289</t>
  </si>
  <si>
    <t>New Leaf Enterprises</t>
  </si>
  <si>
    <t>CEOHR/24-25/290</t>
  </si>
  <si>
    <t>Pink Dream Studio</t>
  </si>
  <si>
    <t>CEOHR/24-25/291</t>
  </si>
  <si>
    <t>CEOHR/24-25/292</t>
  </si>
  <si>
    <t>CEODL/24-25/142</t>
  </si>
  <si>
    <t>CEODL/24-25/143</t>
  </si>
  <si>
    <t>Kaane Packaging Pvt Ltd</t>
  </si>
  <si>
    <t>CEODL/24-25/144</t>
  </si>
  <si>
    <t>CEOHR/24-25/293</t>
  </si>
  <si>
    <t>CEOHR/24-25/294</t>
  </si>
  <si>
    <t>CN/HR/24-25/007</t>
  </si>
  <si>
    <t>Natural Life Style</t>
  </si>
  <si>
    <t>CEOHR/24-25/295</t>
  </si>
  <si>
    <t>CEODL/24-25/145</t>
  </si>
  <si>
    <t>CEODL/24-25/146</t>
  </si>
  <si>
    <t>CEODL/24-25/147</t>
  </si>
  <si>
    <t>CEODL/24-25/148</t>
  </si>
  <si>
    <t>CEODL/24-25/149</t>
  </si>
  <si>
    <t>Dawn Ray Pharma India (OPC) Private Limited</t>
  </si>
  <si>
    <t>CEODL/24-25/150</t>
  </si>
  <si>
    <t>Bludigit Technologies</t>
  </si>
  <si>
    <t>CEODL/24-25/151</t>
  </si>
  <si>
    <t>CEODL/24-25/152</t>
  </si>
  <si>
    <t>CEODL/24-25/153</t>
  </si>
  <si>
    <t>CEOHR/24-25/296</t>
  </si>
  <si>
    <t>CEOHR/24-25/297</t>
  </si>
  <si>
    <t>CEOHR/24-25/298</t>
  </si>
  <si>
    <t>Gravs India Overseas Pvt Ltd</t>
  </si>
  <si>
    <t>CEOHR/24-25/299</t>
  </si>
  <si>
    <t>CEOHR/24-25/300</t>
  </si>
  <si>
    <t>Surface Paints Pvt Ltd</t>
  </si>
  <si>
    <t>CEOHR/24-25/301</t>
  </si>
  <si>
    <t>CEOHR/24-25/302</t>
  </si>
  <si>
    <t>CEODL/24-25/154</t>
  </si>
  <si>
    <t>CEODL/24-25/155</t>
  </si>
  <si>
    <t>Pramod Buildcon and Interior Designer (OPC) Pvt Ltd</t>
  </si>
  <si>
    <t>CEODL/24-25/156</t>
  </si>
  <si>
    <t>CEODL/24-25/157</t>
  </si>
  <si>
    <t>CEOHR/24-25/303</t>
  </si>
  <si>
    <t>CEOHR/24-25/304</t>
  </si>
  <si>
    <t>Shri Balaji Overseas (P) Ltd</t>
  </si>
  <si>
    <t>CEOHR/24-25/447</t>
  </si>
  <si>
    <t>Vipul Fabrics</t>
  </si>
  <si>
    <t>K D STEEL AND SHUTTERING STORES</t>
  </si>
  <si>
    <t>Saraswat Engineering Services</t>
  </si>
  <si>
    <t>CEOHR/24-25/305</t>
  </si>
  <si>
    <t>CEOHR/24-25/306</t>
  </si>
  <si>
    <t>CEOHR/24-25/307</t>
  </si>
  <si>
    <t>CEOHR/24-25/308</t>
  </si>
  <si>
    <t>CEODL/24-25/158</t>
  </si>
  <si>
    <t>CEODL/24-25/159</t>
  </si>
  <si>
    <t>CEODL/24-25/160</t>
  </si>
  <si>
    <t>CEODL/24-25/161</t>
  </si>
  <si>
    <t>CEODL/24-25/162</t>
  </si>
  <si>
    <t>CEODL/24-25/163</t>
  </si>
  <si>
    <t>CEODL/24-25/164</t>
  </si>
  <si>
    <t>CEODL/24-25/165</t>
  </si>
  <si>
    <t>CEODL/24-25/166</t>
  </si>
  <si>
    <t>Flicker Enterprise</t>
  </si>
  <si>
    <t>CEODL/24-25/167</t>
  </si>
  <si>
    <t>CN/HR/24-25/005</t>
  </si>
  <si>
    <t>Succession Resources LLP</t>
  </si>
  <si>
    <t>CEOHR/24-25/309</t>
  </si>
  <si>
    <t>Edge Imaging &amp; Diagnostics</t>
  </si>
  <si>
    <t>CEOHR/24-25/310</t>
  </si>
  <si>
    <t>CEOHR/24-25/311</t>
  </si>
  <si>
    <t>Avishek</t>
  </si>
  <si>
    <t>Trustex Industries</t>
  </si>
  <si>
    <t>CEOHR/24-25/312</t>
  </si>
  <si>
    <t>Deco Upteriors LLP</t>
  </si>
  <si>
    <t>CEOHR/24-25/313</t>
  </si>
  <si>
    <t>CEOHR/24-25/314</t>
  </si>
  <si>
    <t>CEOHR/24-25/315</t>
  </si>
  <si>
    <t>CEOHR/24-25/316</t>
  </si>
  <si>
    <t>CEODL/24-25/168</t>
  </si>
  <si>
    <t>CN/HR/24-25/006</t>
  </si>
  <si>
    <t>CEOHR/24-25/317</t>
  </si>
  <si>
    <t>Kamakshi Design Studio</t>
  </si>
  <si>
    <t>CEOHR/24-25/318</t>
  </si>
  <si>
    <t>Veepee International Pvt Ltd</t>
  </si>
  <si>
    <t>CEOHR/24-25/319</t>
  </si>
  <si>
    <t>CEOHR/24-25/320</t>
  </si>
  <si>
    <t>CEODL/24-25/169</t>
  </si>
  <si>
    <t>CEODL/24-25/170</t>
  </si>
  <si>
    <t>CEODL/24-25/171</t>
  </si>
  <si>
    <t>Pal Svam Power Solutions Pvt Ltd</t>
  </si>
  <si>
    <t>CN/DL/24-25/006</t>
  </si>
  <si>
    <t>JS Tibrewala &amp; Sons LLP</t>
  </si>
  <si>
    <t>CEOHR/24-25/321</t>
  </si>
  <si>
    <t>CEOHR/24-25/322</t>
  </si>
  <si>
    <t>CEOHR/24-25/323</t>
  </si>
  <si>
    <t>CEOHR/24-25/324</t>
  </si>
  <si>
    <t>CEODL/24-25/172</t>
  </si>
  <si>
    <t>Natraj Home Furnishings Private Limited</t>
  </si>
  <si>
    <t>CEODL/24-25/173</t>
  </si>
  <si>
    <t>CEODL/24-25/174</t>
  </si>
  <si>
    <t>Lumens India</t>
  </si>
  <si>
    <t>CEODL/24-25/175</t>
  </si>
  <si>
    <t>CEODL/24-25/176</t>
  </si>
  <si>
    <t>ARP Auto Parts Private Limited</t>
  </si>
  <si>
    <t>CEODL/24-25/177</t>
  </si>
  <si>
    <t>CEODL/24-25/178</t>
  </si>
  <si>
    <t>CEODL/24-25/179</t>
  </si>
  <si>
    <t>CEOHR/24-25/325</t>
  </si>
  <si>
    <t>CEOHR/24-25/326</t>
  </si>
  <si>
    <t>CEOHR/24-25/327</t>
  </si>
  <si>
    <t>CEODL/24-25/180</t>
  </si>
  <si>
    <t>CEODL/24-25/181</t>
  </si>
  <si>
    <t>CEOHR/24-25/328</t>
  </si>
  <si>
    <t>CEOHR/24-25/329</t>
  </si>
  <si>
    <t>Divine Empire India Pvt Ltd</t>
  </si>
  <si>
    <t>CEOHR/24-25/330</t>
  </si>
  <si>
    <t>Raja Fat &amp; Feeds Pvt Ltd</t>
  </si>
  <si>
    <t>CEOHR/24-25/331</t>
  </si>
  <si>
    <t>CEOHR/24-25/332</t>
  </si>
  <si>
    <t>CEODL/24-25/182</t>
  </si>
  <si>
    <t>CEODL/24-25/183</t>
  </si>
  <si>
    <t>Surax Cosmetics Private Limited</t>
  </si>
  <si>
    <t>CEODL/24-25/184</t>
  </si>
  <si>
    <t>Vision Fashion</t>
  </si>
  <si>
    <t>CEODL/24-25/185</t>
  </si>
  <si>
    <t>Oespl Private Limited</t>
  </si>
  <si>
    <t>CN/HR/24-25/008</t>
  </si>
  <si>
    <t>CEOHR/24-25/475</t>
  </si>
  <si>
    <t>CEOHR/24-25/333</t>
  </si>
  <si>
    <t>CEOHR/24-25/334</t>
  </si>
  <si>
    <t>CEOHR/24-25/335</t>
  </si>
  <si>
    <t>CEOHR/24-25/336</t>
  </si>
  <si>
    <t>CEOHR/24-25/337</t>
  </si>
  <si>
    <t>CEOHR/24-25/338</t>
  </si>
  <si>
    <t>Sitaram Jewel</t>
  </si>
  <si>
    <t>CEOHR/24-25/339</t>
  </si>
  <si>
    <t>MLJ Industries Limited</t>
  </si>
  <si>
    <t>CEOHR/24-25/340</t>
  </si>
  <si>
    <t>Task Delegation sheet</t>
  </si>
  <si>
    <t>CEODL/24-25/186</t>
  </si>
  <si>
    <t>CEODL/24-25/187</t>
  </si>
  <si>
    <t>CEODL/24-25/188</t>
  </si>
  <si>
    <t>CN/HR/24-25/009</t>
  </si>
  <si>
    <t>CN/HR/24-25/010</t>
  </si>
  <si>
    <t>CN/DL/24-25/007</t>
  </si>
  <si>
    <t>CN/DL/24-25/008</t>
  </si>
  <si>
    <t>CN/DL/24-25/009</t>
  </si>
  <si>
    <t>CN/DL/24-25/010</t>
  </si>
  <si>
    <t>CEOHR/24-25/341</t>
  </si>
  <si>
    <t>CEOHR/24-25/342</t>
  </si>
  <si>
    <t>CEOHR/24-25/343</t>
  </si>
  <si>
    <t>CEOHR/24-25/344</t>
  </si>
  <si>
    <t>CEOHR/24-25/345</t>
  </si>
  <si>
    <t>CEOHR/24-25/346</t>
  </si>
  <si>
    <t>CEODL/24-25/189</t>
  </si>
  <si>
    <t>CEODL/24-25/190</t>
  </si>
  <si>
    <t>CEODL/24-25/191</t>
  </si>
  <si>
    <t>SHANTINATH DETERGENTS PVT LTD</t>
  </si>
  <si>
    <t>CEOHR/24-25/347</t>
  </si>
  <si>
    <t>CEOHR/24-25/348</t>
  </si>
  <si>
    <t>CEOHR/24-25/349</t>
  </si>
  <si>
    <t>Inductwell Engineers Pvt Ltd</t>
  </si>
  <si>
    <t>CEOHR/24-25/350</t>
  </si>
  <si>
    <t>CEOHR/24-25/351</t>
  </si>
  <si>
    <t>CEOHR/24-25/352</t>
  </si>
  <si>
    <t>CEOHR/24-25/353</t>
  </si>
  <si>
    <t>CEOHR/24-25/354</t>
  </si>
  <si>
    <t>SBH Women Hospital Private Limited</t>
  </si>
  <si>
    <t>CEOHR/24-25/355</t>
  </si>
  <si>
    <t>CEOHR/24-25/356</t>
  </si>
  <si>
    <t>CEOHR/24-25/357</t>
  </si>
  <si>
    <t>CEOHR/24-25/358</t>
  </si>
  <si>
    <t>CEOHR/24-25/359</t>
  </si>
  <si>
    <t>CEOHR/24-25/360</t>
  </si>
  <si>
    <t>SUARABHAKTI Goods (P) Ltd</t>
  </si>
  <si>
    <t>CEOHR/24-25/361</t>
  </si>
  <si>
    <t>CEOHR/24-25/362</t>
  </si>
  <si>
    <t>USHA Precision Products Private LTD</t>
  </si>
  <si>
    <t>CEODL/24-25/192</t>
  </si>
  <si>
    <t>CEODL/24-25/193</t>
  </si>
  <si>
    <t>CEODL/24-25/194</t>
  </si>
  <si>
    <t>CEODL/24-25/195</t>
  </si>
  <si>
    <t>CEOHR/24-25/363</t>
  </si>
  <si>
    <t>CEOHR/24-25/364</t>
  </si>
  <si>
    <t>CEOHR/24-25/365</t>
  </si>
  <si>
    <t>CEOHR/24-25/366</t>
  </si>
  <si>
    <t>Colormagix Printopack Pvt Ltd</t>
  </si>
  <si>
    <t>CEOHR/24-25/367</t>
  </si>
  <si>
    <t>Groovy Communications India Pvt Ltd</t>
  </si>
  <si>
    <t>CEOHR/24-25/368</t>
  </si>
  <si>
    <t>CEODL/24-25/196</t>
  </si>
  <si>
    <t>Amato Automotive Pvt Ltd</t>
  </si>
  <si>
    <t>CEODL/24-25/197</t>
  </si>
  <si>
    <t>CEODL/24-25/198</t>
  </si>
  <si>
    <t>CEODL/24-25/199</t>
  </si>
  <si>
    <t>CNB finwiz pvt Ltd</t>
  </si>
  <si>
    <t>CEODL/24-25/200</t>
  </si>
  <si>
    <t>CEODL/24-25/201</t>
  </si>
  <si>
    <t>JAIROOP TEXTILES PVT LTD</t>
  </si>
  <si>
    <t>CN/HR/24-25/011</t>
  </si>
  <si>
    <t>CN/DL/24-25/011</t>
  </si>
  <si>
    <t>Sankalp Infraheights Private Limited</t>
  </si>
  <si>
    <t>CEOHR/24-25/369</t>
  </si>
  <si>
    <t>CEOHR/24-25/370</t>
  </si>
  <si>
    <t>CEOHR/24-25/371</t>
  </si>
  <si>
    <t>Ajanta Soya Ltd</t>
  </si>
  <si>
    <t>CEOHR/24-25/372</t>
  </si>
  <si>
    <t>CEODL/24-25/202</t>
  </si>
  <si>
    <t>CEODL/24-25/203</t>
  </si>
  <si>
    <t>CEODL/24-25/204</t>
  </si>
  <si>
    <t>Consistent Infosystems Pvt Ltd</t>
  </si>
  <si>
    <t>CEODL/24-25/205</t>
  </si>
  <si>
    <t>CEOHR/24-25/580</t>
  </si>
  <si>
    <t>CEOHR/24-25/373</t>
  </si>
  <si>
    <t>CEOHR/24-25/374</t>
  </si>
  <si>
    <t>M/s Pioneer Ind.</t>
  </si>
  <si>
    <t>CEOHR/24-25/375</t>
  </si>
  <si>
    <t>CEODL/24-25/206</t>
  </si>
  <si>
    <t>CEODL/24-25/207</t>
  </si>
  <si>
    <t>CEODL/24-25/208</t>
  </si>
  <si>
    <t>CEODL/24-25/209</t>
  </si>
  <si>
    <t>CEODL/24-25/210</t>
  </si>
  <si>
    <t>SPA KORA LLP</t>
  </si>
  <si>
    <t>CEOHR/24-25/376</t>
  </si>
  <si>
    <t>VINAY Real Estate</t>
  </si>
  <si>
    <t>CEOHR/24-25/377</t>
  </si>
  <si>
    <t>CEOHR/24-25/378</t>
  </si>
  <si>
    <t>CEOHR/24-25/379</t>
  </si>
  <si>
    <t>CEOHR/24-25/380</t>
  </si>
  <si>
    <t>CEOHR/24-25/381</t>
  </si>
  <si>
    <t>CEOHR/24-25/382</t>
  </si>
  <si>
    <t>CEODL/24-25/211</t>
  </si>
  <si>
    <t>CEODL/24-25/212</t>
  </si>
  <si>
    <t>CEODL/24-25/213</t>
  </si>
  <si>
    <t>CEODL/24-25/214</t>
  </si>
  <si>
    <t>A.S. HIGHTECH LLP</t>
  </si>
  <si>
    <t>CEOHR/24-25/383</t>
  </si>
  <si>
    <t>Talla Jewellers Private Limited</t>
  </si>
  <si>
    <t>CEOHR/24-25/384</t>
  </si>
  <si>
    <t>Satyam</t>
  </si>
  <si>
    <t>CEODL/24-25/215</t>
  </si>
  <si>
    <t>Oswaal Books &amp; learning Private Limited</t>
  </si>
  <si>
    <t>CEODL/24-25/216</t>
  </si>
  <si>
    <t>CEOHR/24-25/385</t>
  </si>
  <si>
    <t>Pratibha Swaraj Private Limited</t>
  </si>
  <si>
    <t>CEOHR/24-25/386</t>
  </si>
  <si>
    <t>CEOHR/24-25/387</t>
  </si>
  <si>
    <t>CEOHR/24-25/388</t>
  </si>
  <si>
    <t>CN/HR/24-25/012</t>
  </si>
  <si>
    <t>CN/HR/24-25/013</t>
  </si>
  <si>
    <t>Krown Jewels</t>
  </si>
  <si>
    <t>CN/HR/24-25/014</t>
  </si>
  <si>
    <t>National Sports</t>
  </si>
  <si>
    <t>CEODL/24-25/217</t>
  </si>
  <si>
    <t>Akshat Autoline (P) Ltd</t>
  </si>
  <si>
    <t>CEODL/24-25/218</t>
  </si>
  <si>
    <t>CEOHR/24-25/389</t>
  </si>
  <si>
    <t>CEOHR/24-25/390</t>
  </si>
  <si>
    <t>CEOHR/24-25/391</t>
  </si>
  <si>
    <t>Nova Formworks Pvt Ltd</t>
  </si>
  <si>
    <t>CEODL/24-25/219</t>
  </si>
  <si>
    <t>CEODL/24-25/220</t>
  </si>
  <si>
    <t>SECURE PRINT SOLUTIONS PRIVATE LIMITED</t>
  </si>
  <si>
    <t>CEODL/24-25/221</t>
  </si>
  <si>
    <t>CEODL/24-25/222</t>
  </si>
  <si>
    <t>Sakarni Plaster India Private Limited</t>
  </si>
  <si>
    <t>CEODL/24-25/223</t>
  </si>
  <si>
    <t>CEODL/24-25/224</t>
  </si>
  <si>
    <t>CEODL/24-25/225</t>
  </si>
  <si>
    <t>CEOHR/24-25/392</t>
  </si>
  <si>
    <t>Cyclical Process Recurring Sheet</t>
  </si>
  <si>
    <t>JKH Exports</t>
  </si>
  <si>
    <t>CEOHR/24-25/393</t>
  </si>
  <si>
    <t>Tushar Industry</t>
  </si>
  <si>
    <t>CEOHR/24-25/394</t>
  </si>
  <si>
    <t>CEOHR/24-25/395</t>
  </si>
  <si>
    <t>CEOHR/24-25/396</t>
  </si>
  <si>
    <t>CEOHR/24-25/397</t>
  </si>
  <si>
    <t>CEOHR/24-25/398</t>
  </si>
  <si>
    <t>ANEETA Plastpack LLP</t>
  </si>
  <si>
    <t>CEOHR/24-25/399</t>
  </si>
  <si>
    <t>Workie Private Limited</t>
  </si>
  <si>
    <t>CEOHR/24-25/400</t>
  </si>
  <si>
    <t>CEOHR/24-25/661</t>
  </si>
  <si>
    <t>CEOHR/24-25/405</t>
  </si>
  <si>
    <t>CEOHR/24-25/401</t>
  </si>
  <si>
    <t>CEODL/24-25/226</t>
  </si>
  <si>
    <t>Lemon Yellow LLP</t>
  </si>
  <si>
    <t>CEODL/24-25/227</t>
  </si>
  <si>
    <t>Salora International Limited</t>
  </si>
  <si>
    <t>CEODL/24-25/228</t>
  </si>
  <si>
    <t>CEODL/24-25/229</t>
  </si>
  <si>
    <t>CEODL/24-25/230</t>
  </si>
  <si>
    <t>CEODL/24-25/231</t>
  </si>
  <si>
    <t>CEODL/24-25/232</t>
  </si>
  <si>
    <t>CEODL/24-25/233</t>
  </si>
  <si>
    <t>CEODL/24-25/234</t>
  </si>
  <si>
    <t>CEODL/24-25/235</t>
  </si>
  <si>
    <t>CEODL/24-25/236</t>
  </si>
  <si>
    <t>CEODL/24-25/237</t>
  </si>
  <si>
    <t>CEODL/24-25/238</t>
  </si>
  <si>
    <t>SHREE ANANTX</t>
  </si>
  <si>
    <t>CEODL/24-25/239</t>
  </si>
  <si>
    <t>CEODL/24-25/240</t>
  </si>
  <si>
    <t>CEODL/24-25/241</t>
  </si>
  <si>
    <t>CEODL/24-25/242</t>
  </si>
  <si>
    <t>LCTM Overseas Private Limited</t>
  </si>
  <si>
    <t>CEOHR/24-25/402</t>
  </si>
  <si>
    <t>M-CORE Industries Private Limited</t>
  </si>
  <si>
    <t>CEOHR/24-25/403</t>
  </si>
  <si>
    <t>CEOHR/24-25/404</t>
  </si>
  <si>
    <t xml:space="preserve"> Cancel</t>
  </si>
  <si>
    <t>CEODL/24-25/243</t>
  </si>
  <si>
    <t>CEOHR/24-25/406</t>
  </si>
  <si>
    <t>Chavan Motors Division India Pvt Ltd</t>
  </si>
  <si>
    <t>CEOHR/24-25/407</t>
  </si>
  <si>
    <t>CEOHR/24-25/408</t>
  </si>
  <si>
    <t>Balwant Steel</t>
  </si>
  <si>
    <t>CEOHR/24-25/409</t>
  </si>
  <si>
    <t>CEOHR/24-25/410</t>
  </si>
  <si>
    <t>Vision Fashion - Delhi</t>
  </si>
  <si>
    <t>CEODL/24-25/244</t>
  </si>
  <si>
    <t>CEODL/24-25/245</t>
  </si>
  <si>
    <t>CEODL/24-25/246</t>
  </si>
  <si>
    <t>CEODL/24-25/247</t>
  </si>
  <si>
    <t>CEODL/24-25/248</t>
  </si>
  <si>
    <t>CEOHR/24-25/411</t>
  </si>
  <si>
    <t>Ms. Irfan Jiwani</t>
  </si>
  <si>
    <t>CEOHR/24-25/412</t>
  </si>
  <si>
    <t>Shree ganesh traders</t>
  </si>
  <si>
    <t>CEOHR/24-25/413</t>
  </si>
  <si>
    <t>CN/DL/24-25/012</t>
  </si>
  <si>
    <t>CEODL/24-25/249</t>
  </si>
  <si>
    <t>Radiant Polymers Pvt Ltd</t>
  </si>
  <si>
    <t>CEODL/24-25/250</t>
  </si>
  <si>
    <t>CEODL/24-25/251</t>
  </si>
  <si>
    <t>CEODL/24-25/252</t>
  </si>
  <si>
    <t>CEODL/24-25/253</t>
  </si>
  <si>
    <t>CEODL/24-25/254</t>
  </si>
  <si>
    <t>CEODL/24-25/255</t>
  </si>
  <si>
    <t>CEODL/24-25/256</t>
  </si>
  <si>
    <t>CEODL/24-25/257</t>
  </si>
  <si>
    <t>CEODL/24-25/258</t>
  </si>
  <si>
    <t>CEODL/24-25/259</t>
  </si>
  <si>
    <t>CEODL/24-25/260</t>
  </si>
  <si>
    <t>CEODL/24-25/261</t>
  </si>
  <si>
    <t>Gem Machinery &amp; Allied Industries (P) Ltd</t>
  </si>
  <si>
    <t>CEODL/24-25/262</t>
  </si>
  <si>
    <t>CEOHR/24-25/414</t>
  </si>
  <si>
    <t>CEOHR/24-25/415</t>
  </si>
  <si>
    <t>CEOHR/24-25/416</t>
  </si>
  <si>
    <t>CEOHR/24-25/417</t>
  </si>
  <si>
    <t>CEOHR/24-25/418</t>
  </si>
  <si>
    <t>CEOHR/24-25/419</t>
  </si>
  <si>
    <t>CEOHR/24-25/420</t>
  </si>
  <si>
    <t>Zeliant Retail Private Limited</t>
  </si>
  <si>
    <t>CEOHR/24-25/421</t>
  </si>
  <si>
    <t>Delhi Public School</t>
  </si>
  <si>
    <t>CEOHR/24-25/422</t>
  </si>
  <si>
    <t>CEOHR/24-25/423</t>
  </si>
  <si>
    <t>CEOHR/24-25/424</t>
  </si>
  <si>
    <t>Gullybaba Publishing House Pvt. Ltd</t>
  </si>
  <si>
    <t>CEOHR/24-25/425</t>
  </si>
  <si>
    <t>Truline Projects Private Limited</t>
  </si>
  <si>
    <t>CEOHR/24-25/426</t>
  </si>
  <si>
    <t>SOHAN LAL NEM CHAND JAIN</t>
  </si>
  <si>
    <t>CEOHR/24-25/427</t>
  </si>
  <si>
    <t>CEOHR/24-25/428</t>
  </si>
  <si>
    <t>CEODL/24-25/263</t>
  </si>
  <si>
    <t>CEODL/24-25/264</t>
  </si>
  <si>
    <t>Ecomile Tech Pvt Ltd</t>
  </si>
  <si>
    <t>CEODL/24-25/265</t>
  </si>
  <si>
    <t>ARP Automation (P) Ltd</t>
  </si>
  <si>
    <t>CEODL/24-25/266</t>
  </si>
  <si>
    <t>Dunes Motor Company</t>
  </si>
  <si>
    <t>CEODL/24-25/267</t>
  </si>
  <si>
    <t>INFINITY ADVERTISING SERVICES PRIVATE LIMITED</t>
  </si>
  <si>
    <t>CEODL/24-25/268</t>
  </si>
  <si>
    <t>MLG Associates</t>
  </si>
  <si>
    <t>CEODL/24-25/269</t>
  </si>
  <si>
    <t>CEODL/24-25/270</t>
  </si>
  <si>
    <t>Pro Packaging</t>
  </si>
  <si>
    <t>CEODL/24-25/271</t>
  </si>
  <si>
    <t>CEODL/24-25/272</t>
  </si>
  <si>
    <t>CN/DL/24-25/014</t>
  </si>
  <si>
    <t>CEOHR/24-25/429</t>
  </si>
  <si>
    <t>CEOHR/24-25/430</t>
  </si>
  <si>
    <t>Gujranwala Jewellers</t>
  </si>
  <si>
    <t>CEOHR/24-25/431</t>
  </si>
  <si>
    <t>CEOHR/24-25/432</t>
  </si>
  <si>
    <t>B. N. Industries- Daman</t>
  </si>
  <si>
    <t>CEOHR/24-25/433</t>
  </si>
  <si>
    <t>CEOHR/24-25/434</t>
  </si>
  <si>
    <t>CEOHR/24-25/435</t>
  </si>
  <si>
    <t>CN/HR/24-25/015</t>
  </si>
  <si>
    <t>CN/HR/24-25/016</t>
  </si>
  <si>
    <t>Newdworld Private Limited</t>
  </si>
  <si>
    <t>CN/HR/24-25/017</t>
  </si>
  <si>
    <t>CN/DL/24-25/013</t>
  </si>
  <si>
    <t>CEODL/24-25/273</t>
  </si>
  <si>
    <t>CEODL/24-25/274</t>
  </si>
  <si>
    <t>Chalo DMC LLP</t>
  </si>
  <si>
    <t>CEOHR/24-25/436</t>
  </si>
  <si>
    <t>CEOHR/24-25/437</t>
  </si>
  <si>
    <t>CEOHR/24-25/438</t>
  </si>
  <si>
    <t>CEODL/24-25/275</t>
  </si>
  <si>
    <t>CEODL/24-25/276</t>
  </si>
  <si>
    <t>CEODL/24-25/277</t>
  </si>
  <si>
    <t>Rajgaur Steels Pvt ltd</t>
  </si>
  <si>
    <t>CEODL/24-25/278</t>
  </si>
  <si>
    <t>Shaantam Resorts Pvt ltd</t>
  </si>
  <si>
    <t>CEODL/24-25/279</t>
  </si>
  <si>
    <t>CEODL/24-25/280</t>
  </si>
  <si>
    <t>CEOHR/24-25/439</t>
  </si>
  <si>
    <t>CEOHR/24-25/440</t>
  </si>
  <si>
    <t>Regrow Clinic LLP</t>
  </si>
  <si>
    <t>CEOHR/24-25/441</t>
  </si>
  <si>
    <t>CEOHR/24-25/443</t>
  </si>
  <si>
    <t>CEOHR/24-25/444</t>
  </si>
  <si>
    <t>CEOHR/24-25/446</t>
  </si>
  <si>
    <t>CEODL/24-25/281</t>
  </si>
  <si>
    <t>CEODL/24-25/282</t>
  </si>
  <si>
    <t>CEODL/24-25/283</t>
  </si>
  <si>
    <t>CEODL/24-25/284</t>
  </si>
  <si>
    <t>CEODL/24-25/285</t>
  </si>
  <si>
    <t>CEOHR/24-25/448</t>
  </si>
  <si>
    <t>CEOHR/24-25/449</t>
  </si>
  <si>
    <t>CEOHR/24-25/450</t>
  </si>
  <si>
    <t>Helplab Healthcare Pvt Ltd</t>
  </si>
  <si>
    <t>CEOHR/24-25/451</t>
  </si>
  <si>
    <t>CEOHR/24-25/452</t>
  </si>
  <si>
    <t>CEOHR/24-25/453</t>
  </si>
  <si>
    <t>CEOHR/24-25/454</t>
  </si>
  <si>
    <t>Ox-Link Electronics LLP</t>
  </si>
  <si>
    <t>CEOHR/24-25/455</t>
  </si>
  <si>
    <t>CEOHR/24-25/456</t>
  </si>
  <si>
    <t>CEODL/24-25/286</t>
  </si>
  <si>
    <t>CEODL/24-25/287</t>
  </si>
  <si>
    <t>CEODL/24-25/288</t>
  </si>
  <si>
    <t>CEODL/24-25/289</t>
  </si>
  <si>
    <t>CEODL/24-25/290</t>
  </si>
  <si>
    <t>CEODL/24-25/291</t>
  </si>
  <si>
    <t>CEODL/24-25/292</t>
  </si>
  <si>
    <t>Jrv Packaging Private Limited</t>
  </si>
  <si>
    <t>CEODL/24-25/293</t>
  </si>
  <si>
    <t>CEODL/24-25/294</t>
  </si>
  <si>
    <t>N Shashikant &amp; CO</t>
  </si>
  <si>
    <t>CEODL/24-25/295</t>
  </si>
  <si>
    <t>CEOHR/24-25/457</t>
  </si>
  <si>
    <t>CEOHR/24-25/458</t>
  </si>
  <si>
    <t>CEOHR/24-25/459</t>
  </si>
  <si>
    <t>CEOHR/24-25/460</t>
  </si>
  <si>
    <t>Gems Paradise</t>
  </si>
  <si>
    <t>CEOHR/24-25/461</t>
  </si>
  <si>
    <t>CEOHR/24-25/462</t>
  </si>
  <si>
    <t>CEOHR/24-25/463</t>
  </si>
  <si>
    <t>SSK Industries</t>
  </si>
  <si>
    <t>CEOHR/24-25/464</t>
  </si>
  <si>
    <t>CEODL/24-25/296</t>
  </si>
  <si>
    <t>CEODL/24-25/298</t>
  </si>
  <si>
    <t>CEOHR/24-25/465</t>
  </si>
  <si>
    <t>CEOHR/24-25/466</t>
  </si>
  <si>
    <t>Constech Enterprises (P) Ltd</t>
  </si>
  <si>
    <t>CEOHR/24-25/467</t>
  </si>
  <si>
    <t>CN/DL/24-25/015</t>
  </si>
  <si>
    <t>CN/DL/24-25/016</t>
  </si>
  <si>
    <t>CEODL/24-25/297</t>
  </si>
  <si>
    <t>CEODL/24-25/299</t>
  </si>
  <si>
    <t>Manohar and Sons</t>
  </si>
  <si>
    <t>CEOHR/24-25/468</t>
  </si>
  <si>
    <t>CEOHR/24-25/469</t>
  </si>
  <si>
    <t>Rajshree polypack Ltd.</t>
  </si>
  <si>
    <t>CEOHR/24-25/470</t>
  </si>
  <si>
    <t>SAA VISHNU BAKERS PRIVATE LIMITED</t>
  </si>
  <si>
    <t>CEOHR/24-25/471</t>
  </si>
  <si>
    <t>CEOHR/24-25/472</t>
  </si>
  <si>
    <t>Manish Freight &amp; Logistics Pvt Ltd</t>
  </si>
  <si>
    <t>CEOHR/24-25/473</t>
  </si>
  <si>
    <t>CEOHR/24-25/474</t>
  </si>
  <si>
    <t>CEODL/24-25/300</t>
  </si>
  <si>
    <t>CEOHR/24-25/476</t>
  </si>
  <si>
    <t>CEOHR/24-25/477</t>
  </si>
  <si>
    <t>CN/HR/24-25/018</t>
  </si>
  <si>
    <t>CN/HR/24-25/019</t>
  </si>
  <si>
    <t>Zoom Acc 1 Year</t>
  </si>
  <si>
    <t>Beenal Adhlakha -  Itzel Bath (I) (P) Ltd</t>
  </si>
  <si>
    <t>Rajkumar</t>
  </si>
  <si>
    <t>Insecticides (India) Limited</t>
  </si>
  <si>
    <t>CEODL/24-25/301</t>
  </si>
  <si>
    <t>CEOHR/24-25/478</t>
  </si>
  <si>
    <t>Moonlight Auto Pvt LTD</t>
  </si>
  <si>
    <t>CEODL/24-25/302</t>
  </si>
  <si>
    <t>CEODL/24-25/303</t>
  </si>
  <si>
    <t>CEODL/24-25/304</t>
  </si>
  <si>
    <t>CEODL/24-25/305</t>
  </si>
  <si>
    <t>CN/DL/24-25/017</t>
  </si>
  <si>
    <t>CEOHR/24-25/479</t>
  </si>
  <si>
    <t>CEOHR/24-25/480</t>
  </si>
  <si>
    <t>CEOHR/24-25/481</t>
  </si>
  <si>
    <t>BEST ROADWAYS LTD</t>
  </si>
  <si>
    <t>CEOHR/24-25/482</t>
  </si>
  <si>
    <t>CEOHR/24-25/483</t>
  </si>
  <si>
    <t>CEOHR/24-25/484</t>
  </si>
  <si>
    <t>Ashvira Fashions Pvt Ltd</t>
  </si>
  <si>
    <t>CEOHR/24-25/485</t>
  </si>
  <si>
    <t>CEOHR/24-25/486</t>
  </si>
  <si>
    <t>CEODL/24-25/306</t>
  </si>
  <si>
    <t>CEODL/24-25/307</t>
  </si>
  <si>
    <t>CEODL/24-25/308</t>
  </si>
  <si>
    <t>CEODL/24-25/309</t>
  </si>
  <si>
    <t>CEODL/24-25/310</t>
  </si>
  <si>
    <t>CEOHR/24-25/487</t>
  </si>
  <si>
    <t>CEOHR/24-25/488</t>
  </si>
  <si>
    <t>CEOHR/24-25/489</t>
  </si>
  <si>
    <t>Jalan Steel Tubes</t>
  </si>
  <si>
    <t>CEOHR/24-25/490</t>
  </si>
  <si>
    <t>CEOHR/24-25/491</t>
  </si>
  <si>
    <t>M/s KK Motors</t>
  </si>
  <si>
    <t>CEOHR/24-25/492</t>
  </si>
  <si>
    <t>Anjani Enterprises</t>
  </si>
  <si>
    <t>CEOHR/24-25/493</t>
  </si>
  <si>
    <t>CEOHR/24-25/494</t>
  </si>
  <si>
    <t>CEOHR/24-25/495</t>
  </si>
  <si>
    <t>CEOHR/24-25/496</t>
  </si>
  <si>
    <t>CEOHR/24-25/497</t>
  </si>
  <si>
    <t>CEODL/24-25/311</t>
  </si>
  <si>
    <t>CEODL/24-25/312</t>
  </si>
  <si>
    <t>CEODL/24-25/317</t>
  </si>
  <si>
    <t>CEODL/24-25/313</t>
  </si>
  <si>
    <t>CEODL/24-25/314</t>
  </si>
  <si>
    <t>Sandhu Moto Pvt Ltd</t>
  </si>
  <si>
    <t>CEODL/24-25/315</t>
  </si>
  <si>
    <t>CEODL/24-25/316</t>
  </si>
  <si>
    <t>CEODL/24-25/318</t>
  </si>
  <si>
    <t>CEODL/24-25/319</t>
  </si>
  <si>
    <t>CEODL/24-25/320</t>
  </si>
  <si>
    <t>CEODL/24-25/321</t>
  </si>
  <si>
    <t>Khanna Jewellers Private Limited</t>
  </si>
  <si>
    <t>CEOHR/24-25/498</t>
  </si>
  <si>
    <t>CEOHR/24-25/499</t>
  </si>
  <si>
    <t>CEOHR/24-25/500</t>
  </si>
  <si>
    <t>CEOHR/24-25/501</t>
  </si>
  <si>
    <t>CEOHR/24-25/502</t>
  </si>
  <si>
    <t>CEODL/24-25/322</t>
  </si>
  <si>
    <t>Preserve Faciliteez Private Limited</t>
  </si>
  <si>
    <t>CEODL/24-25/323</t>
  </si>
  <si>
    <t>LA Ceramica Bath Solutions (P) Ltd</t>
  </si>
  <si>
    <t>CEODL/24-25/324</t>
  </si>
  <si>
    <t>CEODL/24-25/325</t>
  </si>
  <si>
    <t>T3 Translife Private Limited</t>
  </si>
  <si>
    <t>CEODL/24-25/326</t>
  </si>
  <si>
    <t>CEODL/24-25/327</t>
  </si>
  <si>
    <t>S K Industries</t>
  </si>
  <si>
    <t>CEODL/24-25/328</t>
  </si>
  <si>
    <t>Ajay Industrial Corporation Ltd. - UP</t>
  </si>
  <si>
    <t>CEODL/24-25/329</t>
  </si>
  <si>
    <t>CEODL/24-25/330</t>
  </si>
  <si>
    <t>Finmen Advisors Private Limited</t>
  </si>
  <si>
    <t>CEODL/24-25/331</t>
  </si>
  <si>
    <t>CN/DL/24-25/018</t>
  </si>
  <si>
    <t>CEOHR/24-25/503</t>
  </si>
  <si>
    <t>CEODL/24-25/332</t>
  </si>
  <si>
    <t>CN/HR/24-25/020</t>
  </si>
  <si>
    <t>CN/HR/24-25/021</t>
  </si>
  <si>
    <t>CEOHR/24-25/504</t>
  </si>
  <si>
    <t>CEOHR/24-25/505</t>
  </si>
  <si>
    <t>CEOHR/24-25/506</t>
  </si>
  <si>
    <t>CEOHR/24-25/507</t>
  </si>
  <si>
    <t>Unique Internatiional</t>
  </si>
  <si>
    <t>CEOHR/24-25/508</t>
  </si>
  <si>
    <t>CEOHR/24-25/509</t>
  </si>
  <si>
    <t>CEOHR/24-25/510</t>
  </si>
  <si>
    <t>Industrial Rubber Products Pvt Ltd</t>
  </si>
  <si>
    <t>CEOHR/24-25/511</t>
  </si>
  <si>
    <t>Sanjay Jain</t>
  </si>
  <si>
    <t>CEOHR/24-25/512</t>
  </si>
  <si>
    <t>Jasjeev Singh Kohli</t>
  </si>
  <si>
    <t>CEOHR/24-25/513</t>
  </si>
  <si>
    <t>Dr Sreya Chattopadhyay</t>
  </si>
  <si>
    <t>CEOHR/24-25/514</t>
  </si>
  <si>
    <t>Amitabh Roy</t>
  </si>
  <si>
    <t>CEOHR/24-25/515</t>
  </si>
  <si>
    <t>Vishwastha Enterprises</t>
  </si>
  <si>
    <t>CEOHR/24-25/516</t>
  </si>
  <si>
    <t>CEOHR/24-25/517</t>
  </si>
  <si>
    <t>S. T. UNICOM PRIVATE LIMITED</t>
  </si>
  <si>
    <t>CEOHR/24-25/518</t>
  </si>
  <si>
    <t>DAWNSUN EXIM CORPORATION</t>
  </si>
  <si>
    <t>CEOHR/24-25/519</t>
  </si>
  <si>
    <t>Mahabir Danwar Jewellers Pvt Ltd</t>
  </si>
  <si>
    <t>CEOHR/24-25/520</t>
  </si>
  <si>
    <t>Acme mep services (I) private limited</t>
  </si>
  <si>
    <t>CEOHR/24-25/521</t>
  </si>
  <si>
    <t>M/s Ajay Industrial Corporation Ltd.</t>
  </si>
  <si>
    <t>CEOHR/24-25/522</t>
  </si>
  <si>
    <t>CEOHR/24-25/523</t>
  </si>
  <si>
    <t>Jitendra Jain</t>
  </si>
  <si>
    <t>CEOHR/24-25/524</t>
  </si>
  <si>
    <t>GARIMA</t>
  </si>
  <si>
    <t>CEOHR/24-25/525</t>
  </si>
  <si>
    <t>PUNJAB MACHINE TOOLS</t>
  </si>
  <si>
    <t>CEOHR/24-25/526</t>
  </si>
  <si>
    <t>Mr. Tushar</t>
  </si>
  <si>
    <t>CEOHR/24-25/527</t>
  </si>
  <si>
    <t>CEOHR/24-25/529</t>
  </si>
  <si>
    <t>ANUPAM INDUSTRIES</t>
  </si>
  <si>
    <t>CEOHR/24-25/530</t>
  </si>
  <si>
    <t>CEOHR/24-25/531</t>
  </si>
  <si>
    <t>Akshay Gehi</t>
  </si>
  <si>
    <t>CEOHR/24-25/532</t>
  </si>
  <si>
    <t>MAV Enterprises LLP</t>
  </si>
  <si>
    <t>CEOHR/24-25/533</t>
  </si>
  <si>
    <t>Lkb Engereering Private Limited</t>
  </si>
  <si>
    <t>CEOHR/24-25/534</t>
  </si>
  <si>
    <t>Sagar Karia</t>
  </si>
  <si>
    <t>CEOHR/24-25/535</t>
  </si>
  <si>
    <t>Mr. Siddharth Jain</t>
  </si>
  <si>
    <t>CEOHR/24-25/536</t>
  </si>
  <si>
    <t>Prashant Sarkhedi</t>
  </si>
  <si>
    <t>CEOHR/24-25/537</t>
  </si>
  <si>
    <t>Aviraj Agarwal</t>
  </si>
  <si>
    <t>CEOHR/24-25/538</t>
  </si>
  <si>
    <t>sandeep jhabak</t>
  </si>
  <si>
    <t>CEOHR/24-25/539</t>
  </si>
  <si>
    <t>CEOHR/24-25/540</t>
  </si>
  <si>
    <t>Yogesh Agarwal</t>
  </si>
  <si>
    <t>CEOHR/24-25/541</t>
  </si>
  <si>
    <t>CEOHR/24-25/543</t>
  </si>
  <si>
    <t>Arihant Auto Lines LLP</t>
  </si>
  <si>
    <t>CEODL/24-25/333</t>
  </si>
  <si>
    <t>CEODL/24-25/334</t>
  </si>
  <si>
    <t>CEODL/24-25/335</t>
  </si>
  <si>
    <t>CEODL/24-25/336</t>
  </si>
  <si>
    <t>CEOHR/24-25/544</t>
  </si>
  <si>
    <t>CEOHR/24-25/545</t>
  </si>
  <si>
    <t>Khatuwala Associates</t>
  </si>
  <si>
    <t>CEOHR/24-25/546</t>
  </si>
  <si>
    <t>Suvi Exports LLP</t>
  </si>
  <si>
    <t>CEOHR/24-25/547</t>
  </si>
  <si>
    <t>CEOHR/24-25/548</t>
  </si>
  <si>
    <t>CEOHR/24-25/549</t>
  </si>
  <si>
    <t>KG Petrochem Ltd</t>
  </si>
  <si>
    <t>CEOHR/24-25/550</t>
  </si>
  <si>
    <t>CEOHR/24-25/551</t>
  </si>
  <si>
    <t>GLOBAL APPLIANCES PRIVATE LIMITED</t>
  </si>
  <si>
    <t>CEOHR/24-25/552</t>
  </si>
  <si>
    <t>Khatuwala Associates Delhi</t>
  </si>
  <si>
    <t>CEOHR/24-25/553</t>
  </si>
  <si>
    <t>CEODL/24-25/337</t>
  </si>
  <si>
    <t>CEODL/24-25/338</t>
  </si>
  <si>
    <t>CEODL/24-25/339</t>
  </si>
  <si>
    <t>Foundation Futuristic Technologies Pvt Ltd</t>
  </si>
  <si>
    <t>CEODL/24-25/340</t>
  </si>
  <si>
    <t>SPC Healthcare Pvt Ltd</t>
  </si>
  <si>
    <t>CEODL/24-25/341</t>
  </si>
  <si>
    <t>CEODL/24-25/342</t>
  </si>
  <si>
    <t>CN/DL/24-25/019</t>
  </si>
  <si>
    <t>CN/HR/24-25/022</t>
  </si>
  <si>
    <t>Electronics Devices Worldwide Private Limited</t>
  </si>
  <si>
    <t>CEOHR/24-25/554</t>
  </si>
  <si>
    <t>CEOHR/24-25/555</t>
  </si>
  <si>
    <t>CEOHR/24-25/556</t>
  </si>
  <si>
    <t>Sociobliss Pvt Ltd</t>
  </si>
  <si>
    <t>CEOHR/24-25/557</t>
  </si>
  <si>
    <t>CEOHR/24-25/558</t>
  </si>
  <si>
    <t>CEODL/24-25/343</t>
  </si>
  <si>
    <t>CEODL/24-25/344</t>
  </si>
  <si>
    <t>CEODL/24-25/345</t>
  </si>
  <si>
    <t>CEODL/24-25/346</t>
  </si>
  <si>
    <t>IT’S A VIBE</t>
  </si>
  <si>
    <t>CEODL/24-25/347</t>
  </si>
  <si>
    <t>CEODL/24-25/348</t>
  </si>
  <si>
    <t>Visionova Multisource Pvt Ltd</t>
  </si>
  <si>
    <t>CEOHR/24-25/559</t>
  </si>
  <si>
    <t>Uptech Precision Private Limited</t>
  </si>
  <si>
    <t>CEOHR/24-25/560</t>
  </si>
  <si>
    <t>CEOHR/24-25/561</t>
  </si>
  <si>
    <t>Lumino Industries Limited</t>
  </si>
  <si>
    <t>CEOHR/24-25/562</t>
  </si>
  <si>
    <t>Super EA workshop</t>
  </si>
  <si>
    <t>CEOHR/24-25/563</t>
  </si>
  <si>
    <t>Best roadways ltd - Maharashtra</t>
  </si>
  <si>
    <t>CEOHR/24-25/564</t>
  </si>
  <si>
    <t>CEOHR/24-25/565</t>
  </si>
  <si>
    <t>CEODL/24-25/349</t>
  </si>
  <si>
    <t>Ansal Housing Ltd</t>
  </si>
  <si>
    <t>CEODL/24-25/350</t>
  </si>
  <si>
    <t>CEODL/24-25/351</t>
  </si>
  <si>
    <t>CEODL/24-25/352</t>
  </si>
  <si>
    <t>CEODL/24-25/353</t>
  </si>
  <si>
    <t>CEODL/24-25/354</t>
  </si>
  <si>
    <t>CN/DL/24-25/020</t>
  </si>
  <si>
    <t>CEOHR/24-25/566</t>
  </si>
  <si>
    <t>CEOHR/24-25/567</t>
  </si>
  <si>
    <t>CEOHR/24-25/568</t>
  </si>
  <si>
    <t>Rathi Bandhus Commercial Private Limited</t>
  </si>
  <si>
    <t>CEOHR/24-25/569</t>
  </si>
  <si>
    <t>Akshay Vinimay LLP</t>
  </si>
  <si>
    <t>CEOHR/24-25/570</t>
  </si>
  <si>
    <t>Rajesh Motors Motocorp Private Limited</t>
  </si>
  <si>
    <t>CEOHR/24-25/571</t>
  </si>
  <si>
    <t>CEOHR/24-25/572</t>
  </si>
  <si>
    <t>CEODL/24-25/355</t>
  </si>
  <si>
    <t>CEODL/24-25/356</t>
  </si>
  <si>
    <t>CEODL/24-25/357</t>
  </si>
  <si>
    <t>CEODL/24-25/358</t>
  </si>
  <si>
    <t>CEODL/24-25/359</t>
  </si>
  <si>
    <t>CEODL/24-25/360</t>
  </si>
  <si>
    <t>Kairali Construction</t>
  </si>
  <si>
    <t>CEODL/24-25/361</t>
  </si>
  <si>
    <t>CEODL/24-25/362</t>
  </si>
  <si>
    <t>Rinox Engineering</t>
  </si>
  <si>
    <t>CEODL/24-25/363</t>
  </si>
  <si>
    <t>Rinox Kaufmann Limited</t>
  </si>
  <si>
    <t>CEODL/24-25/364</t>
  </si>
  <si>
    <t>CEODL/24-25/365</t>
  </si>
  <si>
    <t>CEODL/24-25/366</t>
  </si>
  <si>
    <t>CN/DL/24-25/021</t>
  </si>
  <si>
    <t>CEOHR/24-25/573</t>
  </si>
  <si>
    <t>CEOHR/24-25/574</t>
  </si>
  <si>
    <t>PJTJ Technologies Private Limited</t>
  </si>
  <si>
    <t>CEOHR/24-25/575</t>
  </si>
  <si>
    <t>CEODL/24-25/367</t>
  </si>
  <si>
    <t>Vaswani Industries Limited</t>
  </si>
  <si>
    <t>CEODL/24-25/368</t>
  </si>
  <si>
    <t>Magnum MI Steel Private Limited</t>
  </si>
  <si>
    <t>CEODL/24-25/369</t>
  </si>
  <si>
    <t>G.S. INTERNATIONAL</t>
  </si>
  <si>
    <t>CEODL/24-25/370</t>
  </si>
  <si>
    <t>Megaa Moda Private Limited</t>
  </si>
  <si>
    <t>CEODL/24-25/371</t>
  </si>
  <si>
    <t>CEODL/24-25/372</t>
  </si>
  <si>
    <t>CEODL/24-25/373</t>
  </si>
  <si>
    <t>CN/HR/24-25/023</t>
  </si>
  <si>
    <t>CEOHR/24-25/576</t>
  </si>
  <si>
    <t>Oviyam Art Gallery</t>
  </si>
  <si>
    <t>CEOHR/24-25/577</t>
  </si>
  <si>
    <t>Radheshyam Laminates &amp; Decors Pvt Ltd</t>
  </si>
  <si>
    <t>CEOHR/24-25/578</t>
  </si>
  <si>
    <t>Shiva Steel Industries</t>
  </si>
  <si>
    <t>CEODL/24-25/374</t>
  </si>
  <si>
    <t>CEODL/24-25/375</t>
  </si>
  <si>
    <t>CEODL/24-25/376</t>
  </si>
  <si>
    <t>CEODL/24-25/377</t>
  </si>
  <si>
    <t>CEODL/24-25/378</t>
  </si>
  <si>
    <t>SHRI RATHI STEEL LIMITED</t>
  </si>
  <si>
    <t>CEODL/24-25/379</t>
  </si>
  <si>
    <t>CEODL/24-25/380</t>
  </si>
  <si>
    <t>Secured Engineers Pvt Ltd</t>
  </si>
  <si>
    <t>Sphinx Worldbiz Ltd.</t>
  </si>
  <si>
    <t>Shiva asphaltic products pvt ltd</t>
  </si>
  <si>
    <t>CN/HR/24-25/026</t>
  </si>
  <si>
    <t>CEOHR/24-25/579</t>
  </si>
  <si>
    <t>Mehta Automotive (P) LTD</t>
  </si>
  <si>
    <t>CEOHR/24-25/581</t>
  </si>
  <si>
    <t>Mr. Nilesh Kasat</t>
  </si>
  <si>
    <t>CEOHR/24-25/582</t>
  </si>
  <si>
    <t>Mr. Darshan Chhajed</t>
  </si>
  <si>
    <t>CEOHR/24-25/583</t>
  </si>
  <si>
    <t>CEOHR/24-25/584</t>
  </si>
  <si>
    <t>Mr. Sumeet</t>
  </si>
  <si>
    <t>CEOHR/24-25/585</t>
  </si>
  <si>
    <t>CEOHR/24-25/586</t>
  </si>
  <si>
    <t>Youtube</t>
  </si>
  <si>
    <t>CEOHR/24-25/587</t>
  </si>
  <si>
    <t>CN/HR/24-25/024</t>
  </si>
  <si>
    <t>CN/HR/24-25/025</t>
  </si>
  <si>
    <t>RevCOM solutions</t>
  </si>
  <si>
    <t>CN/HR/24-25/027</t>
  </si>
  <si>
    <t>CN/HR/24-25/028</t>
  </si>
  <si>
    <t>CEODL/24-25/381</t>
  </si>
  <si>
    <t>CEODL/24-25/382</t>
  </si>
  <si>
    <t>CEODL/24-25/383</t>
  </si>
  <si>
    <t>CEOHR/24-25/588</t>
  </si>
  <si>
    <t>CEOHR/24-25/589</t>
  </si>
  <si>
    <t>CEOHR/24-25/590</t>
  </si>
  <si>
    <t>CEOHR/24-25/591</t>
  </si>
  <si>
    <t>CEOHR/24-25/592</t>
  </si>
  <si>
    <t>CEOHR/24-25/593</t>
  </si>
  <si>
    <t>Deepam Marketing Enterprises Pvt Ltd</t>
  </si>
  <si>
    <t>CEOHR/24-25/594</t>
  </si>
  <si>
    <t>Crossroad Consultant Inc</t>
  </si>
  <si>
    <t>CEOHR/24-25/595</t>
  </si>
  <si>
    <t>CEODL/24-25/384</t>
  </si>
  <si>
    <t>Bright Metals India Pvt Ltd</t>
  </si>
  <si>
    <t>CEODL/24-25/385</t>
  </si>
  <si>
    <t>CEODL/24-25/386</t>
  </si>
  <si>
    <t>Shree Kkasturi Medicare Private Limited</t>
  </si>
  <si>
    <t>CEOHR/24-25/596</t>
  </si>
  <si>
    <t>Deluxe Printery</t>
  </si>
  <si>
    <t>CEOHR/24-25/597</t>
  </si>
  <si>
    <t>Treelife Ventures Services (P) Ltd</t>
  </si>
  <si>
    <t>CEOHR/24-25/598</t>
  </si>
  <si>
    <t>CEOHR/24-25/599</t>
  </si>
  <si>
    <t>Indo Arya Central Transport Limited</t>
  </si>
  <si>
    <t>CEODL/24-25/387</t>
  </si>
  <si>
    <t>CEODL/24-25/388</t>
  </si>
  <si>
    <t>CEOHR/24-25/600</t>
  </si>
  <si>
    <t>CEOHR/24-25/601</t>
  </si>
  <si>
    <t>CEOHR/24-25/602</t>
  </si>
  <si>
    <t>Calpro Food Essentials Private Limited</t>
  </si>
  <si>
    <t>CEODL/24-25/389</t>
  </si>
  <si>
    <t>CEODL/24-25/390</t>
  </si>
  <si>
    <t>CEODL/24-25/391</t>
  </si>
  <si>
    <t>INSPIREINK Branding Consultants</t>
  </si>
  <si>
    <t>CEODL/24-25/392</t>
  </si>
  <si>
    <t>Universal Marketing Impex</t>
  </si>
  <si>
    <t>CEODL/24-25/393</t>
  </si>
  <si>
    <t>Genus Apparels Ltd</t>
  </si>
  <si>
    <t>CEODL/24-25/394</t>
  </si>
  <si>
    <t>CEODL/24-25/395</t>
  </si>
  <si>
    <t>Avadh Technometals Pvt Ltd</t>
  </si>
  <si>
    <t>CEODL/24-25/396</t>
  </si>
  <si>
    <t>Avadh Rail Infra Ltd</t>
  </si>
  <si>
    <t>CEODL/24-25/397</t>
  </si>
  <si>
    <t>Premier Plylam Marketing Company</t>
  </si>
  <si>
    <t>CEODL/24-25/398</t>
  </si>
  <si>
    <t>Lyallpur Uniform Pvt Ltd</t>
  </si>
  <si>
    <t>CEODL/24-25/399</t>
  </si>
  <si>
    <t>Khokhar Electricals Private Limited</t>
  </si>
  <si>
    <t>CEODL/24-25/400</t>
  </si>
  <si>
    <t>CEODL/24-25/401</t>
  </si>
  <si>
    <t>ASSOCIATION OF PROPERTY PROFESSIONALS DELHI NCR</t>
  </si>
  <si>
    <t>CEODL/24-25/402</t>
  </si>
  <si>
    <t>CEOHR/24-25/603</t>
  </si>
  <si>
    <t>Vinayak</t>
  </si>
  <si>
    <t>CEOHR/24-25/604</t>
  </si>
  <si>
    <t>CEOHR/24-25/605</t>
  </si>
  <si>
    <t>CEOHR/24-25/606</t>
  </si>
  <si>
    <t>Rungta Irrigation Limited</t>
  </si>
  <si>
    <t>CEOHR/24-25/607</t>
  </si>
  <si>
    <t>Tanuja</t>
  </si>
  <si>
    <t>CEOHR/24-25/608</t>
  </si>
  <si>
    <t>CEODL/24-25/403</t>
  </si>
  <si>
    <t>CEODL/24-25/404</t>
  </si>
  <si>
    <t>Vayora Advisors LLP</t>
  </si>
  <si>
    <t>CEODL/24-25/405</t>
  </si>
  <si>
    <t>CEODL/24-25/406</t>
  </si>
  <si>
    <t>CEOHR/24-25/609</t>
  </si>
  <si>
    <t>CEOHR/24-25/610</t>
  </si>
  <si>
    <t>CEOHR/24-25/611</t>
  </si>
  <si>
    <t>CEOHR/24-25/612</t>
  </si>
  <si>
    <t>CEODL/24-25/407</t>
  </si>
  <si>
    <t>eRTO Konnect LLP</t>
  </si>
  <si>
    <t>CEODL/24-25/408</t>
  </si>
  <si>
    <t>Magnum Sadoshima Ispat Private Limited</t>
  </si>
  <si>
    <t>CEODL/24-25/409</t>
  </si>
  <si>
    <t>CEODL/24-25/410</t>
  </si>
  <si>
    <t>CEODL/24-25/411</t>
  </si>
  <si>
    <t>CEODL/24-25/412</t>
  </si>
  <si>
    <t>Spellbee International Pvt Ltd</t>
  </si>
  <si>
    <t>CEOHR/24-25/613</t>
  </si>
  <si>
    <t>CEOHR/24-25/614</t>
  </si>
  <si>
    <t>CEODL/24-25/413</t>
  </si>
  <si>
    <t>CEODL/24-25/414</t>
  </si>
  <si>
    <t>CEODL/24-25/415</t>
  </si>
  <si>
    <t>ILLUSIONS4REAL</t>
  </si>
  <si>
    <t>CEODL/24-25/416</t>
  </si>
  <si>
    <t>Kroma Digital Services Pvt. Ltd.</t>
  </si>
  <si>
    <t>CEODL/24-25/417</t>
  </si>
  <si>
    <t>S. R. Seth &amp; Sons</t>
  </si>
  <si>
    <t>CEODL/24-25/418</t>
  </si>
  <si>
    <t>Gaindamull Hemraj Capital</t>
  </si>
  <si>
    <t>CEODL/24-25/419</t>
  </si>
  <si>
    <t>Cyberoism Private Limited</t>
  </si>
  <si>
    <t>CEODL/24-25/420</t>
  </si>
  <si>
    <t>CEOHR/24-25/615</t>
  </si>
  <si>
    <t>Shrinivas Silk Factory</t>
  </si>
  <si>
    <t>CEOHR/24-25/616</t>
  </si>
  <si>
    <t>Anmol Jewellers</t>
  </si>
  <si>
    <t>CEOHR/24-25/617</t>
  </si>
  <si>
    <t>Kalika Steel Alloys Pvt Ltd</t>
  </si>
  <si>
    <t>CEOHR/24-25/618</t>
  </si>
  <si>
    <t>Event Bazaar</t>
  </si>
  <si>
    <t>CEOHR/24-25/619</t>
  </si>
  <si>
    <t>CEODL/24-25/421</t>
  </si>
  <si>
    <t>CEODL/24-25/422</t>
  </si>
  <si>
    <t>CEODL/24-25/423</t>
  </si>
  <si>
    <t>Kwality Polythreads (P) Ltd</t>
  </si>
  <si>
    <t>CEODL/24-25/424</t>
  </si>
  <si>
    <t>CEODL/24-25/425</t>
  </si>
  <si>
    <t>Thirupathy Bright Industries</t>
  </si>
  <si>
    <t>CEODL/24-25/426</t>
  </si>
  <si>
    <t>Greenworld Contrakts (P) LTD.</t>
  </si>
  <si>
    <t>CEODL/24-25/427</t>
  </si>
  <si>
    <t>Artelia Home Furnishings Pvt Ltd</t>
  </si>
  <si>
    <t>CEODL/24-25/428</t>
  </si>
  <si>
    <t>Rubber Hose India LLP</t>
  </si>
  <si>
    <t>CEODL/24-25/429</t>
  </si>
  <si>
    <t>CEODL/24-25/430</t>
  </si>
  <si>
    <t>CEOHR/24-25/620</t>
  </si>
  <si>
    <t>CEOHR/24-25/621</t>
  </si>
  <si>
    <t>CEOHR/24-25/622</t>
  </si>
  <si>
    <t>CN/DL/24-25/022</t>
  </si>
  <si>
    <t>CN/DL/24-25/023</t>
  </si>
  <si>
    <t>CEODL/24-25/431</t>
  </si>
  <si>
    <t>CEODL/24-25/432</t>
  </si>
  <si>
    <t>CEODL/24-25/433</t>
  </si>
  <si>
    <t>CEODL/24-25/434</t>
  </si>
  <si>
    <t>SURAJ BHAN SUNIL KUMAR &amp; CO.</t>
  </si>
  <si>
    <t>CEODL/24-25/435</t>
  </si>
  <si>
    <t>CEOHR/24-25/624</t>
  </si>
  <si>
    <t>CEOHR/24-25/625</t>
  </si>
  <si>
    <t>CEOHR/24-25/626</t>
  </si>
  <si>
    <t>IKIGAI Ventures</t>
  </si>
  <si>
    <t>CEOHR/24-25/627</t>
  </si>
  <si>
    <t>Future group</t>
  </si>
  <si>
    <t>CEOHR/24-25/628</t>
  </si>
  <si>
    <t>CEOHR/24-25/629</t>
  </si>
  <si>
    <t>CEOHR/24-25/630</t>
  </si>
  <si>
    <t>CEOHR/24-25/631</t>
  </si>
  <si>
    <t>CEOHR/24-25/632</t>
  </si>
  <si>
    <t>CINE AUDO VISO EQUIPMENTS</t>
  </si>
  <si>
    <t>CEODL/24-25/436</t>
  </si>
  <si>
    <t>Gagan Sales and Services</t>
  </si>
  <si>
    <t>CEODL/24-25/437</t>
  </si>
  <si>
    <t>KJ Films LLP</t>
  </si>
  <si>
    <t>CEOHR/24-25/633</t>
  </si>
  <si>
    <t>Hindustan Glass Works Ltd</t>
  </si>
  <si>
    <t>CEOHR/24-25/634</t>
  </si>
  <si>
    <t>Maitri Associates</t>
  </si>
  <si>
    <t>CEODL/24-25/438</t>
  </si>
  <si>
    <t>P.K.Marketing Co</t>
  </si>
  <si>
    <t>CEODL/24-25/439</t>
  </si>
  <si>
    <t>CEOHR/24-25/635</t>
  </si>
  <si>
    <t>Satvik Logistics LLP Uttar Pradesh</t>
  </si>
  <si>
    <t>CEOHR/24-25/636</t>
  </si>
  <si>
    <t>CEODL/24-25/440</t>
  </si>
  <si>
    <t>CEODL/24-25/441</t>
  </si>
  <si>
    <t>CEODL/24-25/442</t>
  </si>
  <si>
    <t>CEODL/24-25/443</t>
  </si>
  <si>
    <t>CEOHR/24-25/637</t>
  </si>
  <si>
    <t>CEOHR/24-25/638</t>
  </si>
  <si>
    <t>CEOHR/24-25/639</t>
  </si>
  <si>
    <t>Nirvay Solutions Pvt Ltd</t>
  </si>
  <si>
    <t>CEOHR/24-25/640</t>
  </si>
  <si>
    <t>CEOHR/24-25/641</t>
  </si>
  <si>
    <t>Metaplast Engineering LLP</t>
  </si>
  <si>
    <t>CEOHR/24-25/642</t>
  </si>
  <si>
    <t>CEOHR/24-25/643</t>
  </si>
  <si>
    <t>CN/HR/24-25/029</t>
  </si>
  <si>
    <t>CN/DL/24-25/024</t>
  </si>
  <si>
    <t>CN/DL/24-25/025</t>
  </si>
  <si>
    <t>CN/DL/24-25/026</t>
  </si>
  <si>
    <t>CEODL/24-25/444</t>
  </si>
  <si>
    <t>CEODL/24-25/445</t>
  </si>
  <si>
    <t>LA Ceramique</t>
  </si>
  <si>
    <t>CEODL/24-25/446</t>
  </si>
  <si>
    <t>CEOHR/24-25/644</t>
  </si>
  <si>
    <t>CEOHR/24-25/645</t>
  </si>
  <si>
    <t>CEOHR/24-25/646</t>
  </si>
  <si>
    <t>CEOHR/24-25/647</t>
  </si>
  <si>
    <t>CEOHR/24-25/648</t>
  </si>
  <si>
    <t>CEOHR/24-25/649</t>
  </si>
  <si>
    <t>CEOHR/24-25/650</t>
  </si>
  <si>
    <t>CEOHR/24-25/651</t>
  </si>
  <si>
    <t>CEOHR/24-25/652</t>
  </si>
  <si>
    <t>CEOHR/24-25/653</t>
  </si>
  <si>
    <t>CEOHR/24-25/654</t>
  </si>
  <si>
    <t>CEOHR/24-25/655</t>
  </si>
  <si>
    <t>CEODL/24-25/447</t>
  </si>
  <si>
    <t>CEODL/24-25/448</t>
  </si>
  <si>
    <t>Supreme Agencies</t>
  </si>
  <si>
    <t>CEODL/24-25/449</t>
  </si>
  <si>
    <t>CEODL/24-25/450</t>
  </si>
  <si>
    <t>CEODL/24-25/451</t>
  </si>
  <si>
    <t>CEODL/24-25/452</t>
  </si>
  <si>
    <t>SUN RAMIFIED SOLUTIONS PRIVATE LIMITED</t>
  </si>
  <si>
    <t>CEODL/24-25/453</t>
  </si>
  <si>
    <t>Daffodil Engravers (P) Ltd</t>
  </si>
  <si>
    <t>CEOHR/24-25/656</t>
  </si>
  <si>
    <t>CEOHR/24-25/657</t>
  </si>
  <si>
    <t>CEOHR/24-25/658</t>
  </si>
  <si>
    <t>CEOHR/24-25/659</t>
  </si>
  <si>
    <t>Vardan Rice Industry</t>
  </si>
  <si>
    <t>CEOHR/24-25/660</t>
  </si>
  <si>
    <t>HI Tech Manufacturers (P) Ltd</t>
  </si>
  <si>
    <t>CEOHR/24-25/662</t>
  </si>
  <si>
    <t>CEOHR/24-25/663</t>
  </si>
  <si>
    <t>CEOHR/24-25/664</t>
  </si>
  <si>
    <t>CEOHR/24-25/623</t>
  </si>
  <si>
    <t>CEODL/24-25/454</t>
  </si>
  <si>
    <t>Goyal Proteins Ltd</t>
  </si>
  <si>
    <t>CEODL/24-25/455</t>
  </si>
  <si>
    <t>NIRMAL PACKAGING SYSTEMS PRIVATE LIMITED</t>
  </si>
  <si>
    <t>CEODL/24-25/456</t>
  </si>
  <si>
    <t>CEODL/24-25/457</t>
  </si>
  <si>
    <t>CEODL/24-25/458</t>
  </si>
  <si>
    <t>CEOHR/24-25/665</t>
  </si>
  <si>
    <t>CEOHR/24-25/666</t>
  </si>
  <si>
    <t>CEODL/24-25/459</t>
  </si>
  <si>
    <t>CEODL/24-25/460</t>
  </si>
  <si>
    <t>MAHALAXMI VALVES PRIVATE LIMITED</t>
  </si>
  <si>
    <t>CEODL/24-25/461</t>
  </si>
  <si>
    <t>CEODL/24-25/462</t>
  </si>
  <si>
    <t>CEODL/24-25/463</t>
  </si>
  <si>
    <t>CEODL/24-25/464</t>
  </si>
  <si>
    <t>CEODL/24-25/465</t>
  </si>
  <si>
    <t>CEODL/24-25/466</t>
  </si>
  <si>
    <t>CEOHR/24-25/667</t>
  </si>
  <si>
    <t>Uboard India LImited</t>
  </si>
  <si>
    <t>CEOHR/24-25/668</t>
  </si>
  <si>
    <t>Unistal Systems Pvt Ltd</t>
  </si>
  <si>
    <t>CEOHR/24-25/669</t>
  </si>
  <si>
    <t>Dhamija Grinders (P) Ltd.</t>
  </si>
  <si>
    <t>CEOHR/24-25/670</t>
  </si>
  <si>
    <t>CEOHR/24-25/671</t>
  </si>
  <si>
    <t>CEOHR/24-25/672</t>
  </si>
  <si>
    <t>CEOHR/24-25/673</t>
  </si>
  <si>
    <t>CN/DL/24-25/027</t>
  </si>
  <si>
    <t>CN/DL/24-25/028</t>
  </si>
  <si>
    <t>CN/DL/24-25/029</t>
  </si>
  <si>
    <t>CN/DL/24-25/030</t>
  </si>
  <si>
    <t>CN/DL/24-25/031</t>
  </si>
  <si>
    <t>CN/DL/24-25/032</t>
  </si>
  <si>
    <t>CN/DL/24-25/033</t>
  </si>
  <si>
    <t>CEODL/24-25/467</t>
  </si>
  <si>
    <t>CEODL/24-25/468</t>
  </si>
  <si>
    <t>CEODL/24-25/469</t>
  </si>
  <si>
    <t>M/s Jay Tech Packaging Solutions</t>
  </si>
  <si>
    <t>CEODL/24-25/470</t>
  </si>
  <si>
    <t>CEOHR/24-25/674</t>
  </si>
  <si>
    <t>E-Pack Polymers Pvt Ltd</t>
  </si>
  <si>
    <t>CEOHR/24-25/675</t>
  </si>
  <si>
    <t>CEOHR/24-25/676</t>
  </si>
  <si>
    <t>Bhambri Solar Pvt Ltd</t>
  </si>
  <si>
    <t>CEOHR/24-25/677</t>
  </si>
  <si>
    <t>Raj Mandir Super Market</t>
  </si>
  <si>
    <t>CEOHR/24-25/678</t>
  </si>
  <si>
    <t>Jagan Cold Warehouse Pvt Ltd</t>
  </si>
  <si>
    <t>CEOHR/24-25/679</t>
  </si>
  <si>
    <t>CN/HR/24-25/030</t>
  </si>
  <si>
    <t>CEODL/24-25/471</t>
  </si>
  <si>
    <t>Vin Laminates</t>
  </si>
  <si>
    <t>CEODL/24-25/472</t>
  </si>
  <si>
    <t>Shree Riddhi Siddhi Buildwell Limited</t>
  </si>
  <si>
    <t>CEODL/24-25/473</t>
  </si>
  <si>
    <t>Sham Emporium (P) Ltd</t>
  </si>
  <si>
    <t>CEODL/24-25/474</t>
  </si>
  <si>
    <t>Priya Kapur LLP</t>
  </si>
  <si>
    <t>CEODL/24-25/475</t>
  </si>
  <si>
    <t>CEODL/24-25/476</t>
  </si>
  <si>
    <t>CEOHR/24-25/680</t>
  </si>
  <si>
    <t>Satish Motors (P) Ltd</t>
  </si>
  <si>
    <t>CEOHR/24-25/681</t>
  </si>
  <si>
    <t>CEOHR/24-25/682</t>
  </si>
  <si>
    <t>CEOHR/24-25/683</t>
  </si>
  <si>
    <t>CEOHR/24-25/684</t>
  </si>
  <si>
    <t>CEOHR/24-25/685</t>
  </si>
  <si>
    <t>Arora Gifts Pvt. Ltd</t>
  </si>
  <si>
    <t>CEOHR/24-25/686</t>
  </si>
  <si>
    <t>CEOHR/24-25/687</t>
  </si>
  <si>
    <t>CEOHR/24-25/688</t>
  </si>
  <si>
    <t>M/S KRISHNA INDUSTRIES</t>
  </si>
  <si>
    <t>CEOHR/24-25/689</t>
  </si>
  <si>
    <t>Pawan Kumar Jaiswal</t>
  </si>
  <si>
    <t>CEOHR/24-25/690</t>
  </si>
  <si>
    <t>Parma Impex Private Limited</t>
  </si>
  <si>
    <t>CEOHR/24-25/691</t>
  </si>
  <si>
    <t>Keshav</t>
  </si>
  <si>
    <t>CEOHR/24-25/692</t>
  </si>
  <si>
    <t>Qik-Organization</t>
  </si>
  <si>
    <t>CEOHR/24-25/693</t>
  </si>
  <si>
    <t>Manish Mohan</t>
  </si>
  <si>
    <t>CEOHR/24-25/694</t>
  </si>
  <si>
    <t>CEOHR/24-25/695</t>
  </si>
  <si>
    <t>CEOHR/24-25/696</t>
  </si>
  <si>
    <t>Mr. Radhakrishan Chaudhary</t>
  </si>
  <si>
    <t>CEOHR/24-25/697</t>
  </si>
  <si>
    <t>Tarun pahuja</t>
  </si>
  <si>
    <t>CEOHR/24-25/698</t>
  </si>
  <si>
    <t>Prestar Marketing Pvt Ltd</t>
  </si>
  <si>
    <t>CEOHR/24-25/699</t>
  </si>
  <si>
    <t>CEOHR/24-25/700</t>
  </si>
  <si>
    <t>Sagri Design Consultants</t>
  </si>
  <si>
    <t>CEOHR/24-25/701</t>
  </si>
  <si>
    <t>Tulsyan Jewellery Pvt Ltd</t>
  </si>
  <si>
    <t>CEOHR/24-25/702</t>
  </si>
  <si>
    <t>Neeraj Katar</t>
  </si>
  <si>
    <t>CEOHR/24-25/703</t>
  </si>
  <si>
    <t>CEOHR/24-25/704</t>
  </si>
  <si>
    <t>BRIGHT METALS INDIA PVT LTD</t>
  </si>
  <si>
    <t>CEOHR/24-25/705</t>
  </si>
  <si>
    <t>Synotek Enterprise</t>
  </si>
  <si>
    <t>CEOHR/24-25/706</t>
  </si>
  <si>
    <t>Aditya Jhunjhunwala</t>
  </si>
  <si>
    <t>CEOHR/24-25/707</t>
  </si>
  <si>
    <t>Manoj takshak</t>
  </si>
  <si>
    <t>CEOHR/24-25/708</t>
  </si>
  <si>
    <t>CEOHR/24-25/709</t>
  </si>
  <si>
    <t>Ptk Rao</t>
  </si>
  <si>
    <t>CEOHR/24-25/710</t>
  </si>
  <si>
    <t>Blossom Public School</t>
  </si>
  <si>
    <t>CEOHR/24-25/711</t>
  </si>
  <si>
    <t>Vividh Packing Industries</t>
  </si>
  <si>
    <t>CEOHR/24-25/712</t>
  </si>
  <si>
    <t>SHYAM LAL BROTHERS</t>
  </si>
  <si>
    <t>CEOHR/24-25/713</t>
  </si>
  <si>
    <t>Mr. Vishal Tekriwal</t>
  </si>
  <si>
    <t>CEOHR/24-25/714</t>
  </si>
  <si>
    <t>Bharat Kumar and Company Pvt Ltd</t>
  </si>
  <si>
    <t>CEOHR/24-25/715</t>
  </si>
  <si>
    <t>Vicky Shadija</t>
  </si>
  <si>
    <t>CEOHR/24-25/716</t>
  </si>
  <si>
    <t>CEOHR/24-25/717</t>
  </si>
  <si>
    <t>CEOHR/24-25/718</t>
  </si>
  <si>
    <t>Mr. Shubham Pareek</t>
  </si>
  <si>
    <t>CEOHR/24-25/719</t>
  </si>
  <si>
    <t>CEOHR/24-25/720</t>
  </si>
  <si>
    <t>CEOHR/24-25/721</t>
  </si>
  <si>
    <t>Sidhant</t>
  </si>
  <si>
    <t>CEOHR/24-25/722</t>
  </si>
  <si>
    <t>T J Impex Fine Jewels Llp</t>
  </si>
  <si>
    <t>CEOHR/24-25/723</t>
  </si>
  <si>
    <t>Bercos Melody House</t>
  </si>
  <si>
    <t>CEOHR/24-25/724</t>
  </si>
  <si>
    <t>CEOHR/24-25/725</t>
  </si>
  <si>
    <t>Sandeep Mahajan</t>
  </si>
  <si>
    <t>CEOHR/24-25/726</t>
  </si>
  <si>
    <t>CEOHR/24-25/727</t>
  </si>
  <si>
    <t>vinitt dessai</t>
  </si>
  <si>
    <t>CEOHR/24-25/728</t>
  </si>
  <si>
    <t>SICGIL Industrial Gases Limited</t>
  </si>
  <si>
    <t>CEOHR/24-25/729</t>
  </si>
  <si>
    <t>CEOHR/24-25/730</t>
  </si>
  <si>
    <t>Karan Ramchandani</t>
  </si>
  <si>
    <t>CEOHR/24-25/731</t>
  </si>
  <si>
    <t>CEOHR/24-25/732</t>
  </si>
  <si>
    <t>Delhi IVF And Fertility Research Centre</t>
  </si>
  <si>
    <t>CEOHR/24-25/733</t>
  </si>
  <si>
    <t>CEOHR/24-25/734</t>
  </si>
  <si>
    <t>Mr.Ankur</t>
  </si>
  <si>
    <t>CEOHR/24-25/735</t>
  </si>
  <si>
    <t>CEOHR/24-25/736</t>
  </si>
  <si>
    <t>GK Advertising Private Limited</t>
  </si>
  <si>
    <t>CEOHR/24-25/737</t>
  </si>
  <si>
    <t>SANARACHNA solutions LLP</t>
  </si>
  <si>
    <t>CEOHR/24-25/738</t>
  </si>
  <si>
    <t>Surendran.A.S.</t>
  </si>
  <si>
    <t>CEOHR/24-25/739</t>
  </si>
  <si>
    <t>FCG HI-TECH Private Limited</t>
  </si>
  <si>
    <t>CEOHR/24-25/740</t>
  </si>
  <si>
    <t>Remitek Solutions</t>
  </si>
  <si>
    <t>CEOHR/24-25/741</t>
  </si>
  <si>
    <t>Bhavye goel</t>
  </si>
  <si>
    <t>CEOHR/24-25/742</t>
  </si>
  <si>
    <t>Rampal Yadav</t>
  </si>
  <si>
    <t>CEOHR/24-25/743</t>
  </si>
  <si>
    <t>Fateh Chand Bansi Lal Jewellers Pvt Ltd</t>
  </si>
  <si>
    <t>CEOHR/24-25/744</t>
  </si>
  <si>
    <t>CEOHR/24-25/745</t>
  </si>
  <si>
    <t>Ashlin travel p ltd</t>
  </si>
  <si>
    <t>CEOHR/24-25/746</t>
  </si>
  <si>
    <t>siddharth doshi</t>
  </si>
  <si>
    <t>CEOHR/24-25/747</t>
  </si>
  <si>
    <t>CEOHR/24-25/748</t>
  </si>
  <si>
    <t>CEOHR/24-25/749</t>
  </si>
  <si>
    <t>CEOHR/24-25/750</t>
  </si>
  <si>
    <t>Sita Ram &amp; Company Private Limited</t>
  </si>
  <si>
    <t>CEOHR/24-25/751</t>
  </si>
  <si>
    <t>CEOHR/24-25/752</t>
  </si>
  <si>
    <t>Swastik Pipe Limited</t>
  </si>
  <si>
    <t>CEOHR/24-25/753</t>
  </si>
  <si>
    <t>CEOHR/24-25/754</t>
  </si>
  <si>
    <t>CEOHR/24-25/755</t>
  </si>
  <si>
    <t>CEOHR/24-25/756</t>
  </si>
  <si>
    <t>CEOHR/24-25/757</t>
  </si>
  <si>
    <t>Pritul Machines</t>
  </si>
  <si>
    <t>CEOHR/24-25/758</t>
  </si>
  <si>
    <t>India Food Grain</t>
  </si>
  <si>
    <t>CEODL/24-25/477</t>
  </si>
  <si>
    <t>SIO Vasunddhara International Private Limtied</t>
  </si>
  <si>
    <t>CEOHR/24-25/759</t>
  </si>
  <si>
    <t>Meena Bazaar - Tamil Nadu</t>
  </si>
  <si>
    <t>CEOHR/24-25/760</t>
  </si>
  <si>
    <t>RBP Energy (India) Private Limited</t>
  </si>
  <si>
    <t>CEOHR/24-25/761</t>
  </si>
  <si>
    <t>CEOHR/24-25/762</t>
  </si>
  <si>
    <t>CEOHR/24-25/763</t>
  </si>
  <si>
    <t>CEOHR/24-25/764</t>
  </si>
  <si>
    <t>PDSK Agro Pvt Ltd</t>
  </si>
  <si>
    <t>CEOHR/24-25/765</t>
  </si>
  <si>
    <t>CEOHR/24-25/766</t>
  </si>
  <si>
    <t>CEOHR/24-25/767</t>
  </si>
  <si>
    <t>CEOHR/24-25/768</t>
  </si>
  <si>
    <t>CEOHR/24-25/769</t>
  </si>
  <si>
    <t>CEODL/24-25/478</t>
  </si>
  <si>
    <t>CEODL/24-25/479</t>
  </si>
  <si>
    <t>CEODL/24-25/480</t>
  </si>
  <si>
    <t>CEODL/24-25/481</t>
  </si>
  <si>
    <t>CEODL/24-25/482</t>
  </si>
  <si>
    <t>CEODL/24-25/483</t>
  </si>
  <si>
    <t>CEODL/24-25/484</t>
  </si>
  <si>
    <t>Orangeade Technologies</t>
  </si>
  <si>
    <t>CEODL/24-25/485</t>
  </si>
  <si>
    <t>Pee Cee Cosma Sope Limited</t>
  </si>
  <si>
    <t>CEODL/24-25/486</t>
  </si>
  <si>
    <t>Supple Rubber Chemicals Pvt. Ltd.</t>
  </si>
  <si>
    <t>CEODL/24-25/487</t>
  </si>
  <si>
    <t>Hans Developers</t>
  </si>
  <si>
    <t>CEODL/24-25/488</t>
  </si>
  <si>
    <t>K2 Scaffold Pvt Ltd</t>
  </si>
  <si>
    <t>CEODL/24-25/489</t>
  </si>
  <si>
    <t>CEODL/24-25/628</t>
  </si>
  <si>
    <t>CEOHR/24-25/770</t>
  </si>
  <si>
    <t>CEOHR/24-25/771</t>
  </si>
  <si>
    <t>CEOHR/24-25/772</t>
  </si>
  <si>
    <t>CEOHR/24-25/773</t>
  </si>
  <si>
    <t>CEODL/24-25/490</t>
  </si>
  <si>
    <t>CEOHR/24-25/774</t>
  </si>
  <si>
    <t>CEOHR/24-25/775</t>
  </si>
  <si>
    <t>CEOHR/24-25/776</t>
  </si>
  <si>
    <t>CEOHR/24-25/777</t>
  </si>
  <si>
    <t>CEOHR/24-25/778</t>
  </si>
  <si>
    <t>CEOHR/24-25/779</t>
  </si>
  <si>
    <t>CEOHR/24-25/780</t>
  </si>
  <si>
    <t>Technical Analysis</t>
  </si>
  <si>
    <t>CEOHR/24-25/781</t>
  </si>
  <si>
    <t>CEOHR/24-25/782</t>
  </si>
  <si>
    <t>CEOHR/24-25/783</t>
  </si>
  <si>
    <t>CEOHR/24-25/784</t>
  </si>
  <si>
    <t>Advance Paints (P) Ltd.</t>
  </si>
  <si>
    <t>CEOHR/24-25/785</t>
  </si>
  <si>
    <t>CEOHR/24-25/786</t>
  </si>
  <si>
    <t>CEOHR/24-25/787</t>
  </si>
  <si>
    <t>CEODL/24-25/491</t>
  </si>
  <si>
    <t>CEODL/24-25/492</t>
  </si>
  <si>
    <t>CEODL/24-25/493</t>
  </si>
  <si>
    <t>CEODL/24-25/494</t>
  </si>
  <si>
    <t>MSV IT NETWORKS PRIVATE LIMITED</t>
  </si>
  <si>
    <t>CEODL/24-25/495</t>
  </si>
  <si>
    <t>CEODL/24-25/496</t>
  </si>
  <si>
    <t>Crystal Buildtech Private Limited</t>
  </si>
  <si>
    <t>CEODL/24-25/497</t>
  </si>
  <si>
    <t>CEODL/24-25/498</t>
  </si>
  <si>
    <t>CEOHR/24-25/788</t>
  </si>
  <si>
    <t>CEOHR/24-25/789</t>
  </si>
  <si>
    <t>CEOHR/24-25/790</t>
  </si>
  <si>
    <t>CEOHR/24-25/791</t>
  </si>
  <si>
    <t>CEOHR/24-25/792</t>
  </si>
  <si>
    <t>CEOHR/24-25/793</t>
  </si>
  <si>
    <t>Bikanervala Foods Private Limited</t>
  </si>
  <si>
    <t>CEOHR/24-25/794</t>
  </si>
  <si>
    <t>CEOHR/24-25/795</t>
  </si>
  <si>
    <t>CEOHR/24-25/796</t>
  </si>
  <si>
    <t>Surya Marketing</t>
  </si>
  <si>
    <t>CEOHR/24-25/797</t>
  </si>
  <si>
    <t>DURGA ENGINEERS</t>
  </si>
  <si>
    <t>CEOHR/24-25/798</t>
  </si>
  <si>
    <t>CEOHR/24-25/799</t>
  </si>
  <si>
    <t>M.L.M. India Limited</t>
  </si>
  <si>
    <t>CEOHR/24-25/800</t>
  </si>
  <si>
    <t>Bhai Pumpcrete Pvt Ltd</t>
  </si>
  <si>
    <t>CEODL/24-25/499</t>
  </si>
  <si>
    <t>Premford Nouveau Llp</t>
  </si>
  <si>
    <t>CEODL/24-25/500</t>
  </si>
  <si>
    <t>Jvss Retail Private Limited</t>
  </si>
  <si>
    <t>CEODL/24-25/501</t>
  </si>
  <si>
    <t>CN/HR/24-25/031</t>
  </si>
  <si>
    <t>CEOHR/24-25/801</t>
  </si>
  <si>
    <t>CEOHR/24-25/802</t>
  </si>
  <si>
    <t>CEOHR/24-25/803</t>
  </si>
  <si>
    <t>CEOHR/24-25/804</t>
  </si>
  <si>
    <t>Tempt Smart Private Limited</t>
  </si>
  <si>
    <t>CEOHR/24-25/805</t>
  </si>
  <si>
    <t>CEOHR/24-25/806</t>
  </si>
  <si>
    <t>A D Naik Wealth Private Limited</t>
  </si>
  <si>
    <t>CEOHR/24-25/807</t>
  </si>
  <si>
    <t>Narsingh Dass and Company Private Limited</t>
  </si>
  <si>
    <t>CEOHR/24-25/808</t>
  </si>
  <si>
    <t>CEOHR/24-25/809</t>
  </si>
  <si>
    <t>C.D.C.Printers Private Limited</t>
  </si>
  <si>
    <t>CEOHR/24-25/810</t>
  </si>
  <si>
    <t>Starlit Suites</t>
  </si>
  <si>
    <t>CEODL/24-25/502</t>
  </si>
  <si>
    <t>SAM India Builtwell Private Limited</t>
  </si>
  <si>
    <t>CEODL/24-25/503</t>
  </si>
  <si>
    <t>ON-GRAPH Technologies Private Limited</t>
  </si>
  <si>
    <t>CEODL/24-25/504</t>
  </si>
  <si>
    <t>Modi Infosol pvt ltd</t>
  </si>
  <si>
    <t>CEODL/24-25/505</t>
  </si>
  <si>
    <t>Kwality Polythreads Pvt Ltd</t>
  </si>
  <si>
    <t>CEODL/24-25/506</t>
  </si>
  <si>
    <t>Jagmohan Singh &amp; associates</t>
  </si>
  <si>
    <t>CEODL/24-25/507</t>
  </si>
  <si>
    <t>Capco Industries Private Limited</t>
  </si>
  <si>
    <t>CEODL/24-25/508</t>
  </si>
  <si>
    <t>Abroad Education Consultants</t>
  </si>
  <si>
    <t>CEODL/24-25/509</t>
  </si>
  <si>
    <t>Sakhi Management Consulting Pvt LTD</t>
  </si>
  <si>
    <t>CEODL/24-25/510</t>
  </si>
  <si>
    <t>TTROVA designs Pvt Ltd</t>
  </si>
  <si>
    <t>CEODL/24-25/511</t>
  </si>
  <si>
    <t>CEODL/24-25/512</t>
  </si>
  <si>
    <t>ISHA FILMS AND DIGITAL STUDIO</t>
  </si>
  <si>
    <t>CEODL/24-25/513</t>
  </si>
  <si>
    <t>Goyal Petrofils Yarns Pvt Ltd</t>
  </si>
  <si>
    <t>CEODL/24-25/514</t>
  </si>
  <si>
    <t>CEODL/24-25/515</t>
  </si>
  <si>
    <t>CEODL/24-25/516</t>
  </si>
  <si>
    <t>CN/HR/24-25/032</t>
  </si>
  <si>
    <t>CEOHR/24-25/932</t>
  </si>
  <si>
    <t>S P PAUL</t>
  </si>
  <si>
    <t>CEOHR/24-25/812</t>
  </si>
  <si>
    <t>CEOHR/24-25/813</t>
  </si>
  <si>
    <t>CEOHR/24-25/814</t>
  </si>
  <si>
    <t>Juste Moi</t>
  </si>
  <si>
    <t>CEOHR/24-25/815</t>
  </si>
  <si>
    <t>Kadji Care and Rehabs Pvt Ltd</t>
  </si>
  <si>
    <t>CEOHR/24-25/816</t>
  </si>
  <si>
    <t>B R Ceramics (P) Ltd</t>
  </si>
  <si>
    <t>CEOHR/24-25/817</t>
  </si>
  <si>
    <t>CEOHR/24-25/818</t>
  </si>
  <si>
    <t>CEODL/24-25/517</t>
  </si>
  <si>
    <t>Kirpa Ram Ramji Dass</t>
  </si>
  <si>
    <t>CEODL/24-25/518</t>
  </si>
  <si>
    <t>CEOHR/24-25/819</t>
  </si>
  <si>
    <t>CEOHR/24-25/820</t>
  </si>
  <si>
    <t>CEOHR/24-25/821</t>
  </si>
  <si>
    <t>CEOHR/24-25/822</t>
  </si>
  <si>
    <t>CEOHR/24-25/823</t>
  </si>
  <si>
    <t>CEOHR/24-25/824</t>
  </si>
  <si>
    <t>CEOHR/24-25/825</t>
  </si>
  <si>
    <t>CEOHR/24-25/826</t>
  </si>
  <si>
    <t>CEOHR/24-25/827</t>
  </si>
  <si>
    <t>ABILITIES INDIA PISTONS &amp; RINGS LIMITED</t>
  </si>
  <si>
    <t>CEOHR/24-25/828</t>
  </si>
  <si>
    <t>CEOHR/24-25/829</t>
  </si>
  <si>
    <t>Gensys Infocare Pvt Ltd</t>
  </si>
  <si>
    <t>CEOHR/24-25/830</t>
  </si>
  <si>
    <t>Adarsh Rungta</t>
  </si>
  <si>
    <t>CEOHR/24-25/831</t>
  </si>
  <si>
    <t>CEOHR/24-25/832</t>
  </si>
  <si>
    <t>Oswal Castings Pvt Ltd</t>
  </si>
  <si>
    <t>CEODL/24-25/519</t>
  </si>
  <si>
    <t>X9 Cyber Security &amp; It Services Private Limited</t>
  </si>
  <si>
    <t>CEODL/24-25/520</t>
  </si>
  <si>
    <t>CEODL/24-25/521</t>
  </si>
  <si>
    <t>Gustora Foods Private Ltd</t>
  </si>
  <si>
    <t>CEODL/24-25/522</t>
  </si>
  <si>
    <t>CEODL/24-25/523</t>
  </si>
  <si>
    <t>CEODL/24-25/524</t>
  </si>
  <si>
    <t>CEODL/24-25/525</t>
  </si>
  <si>
    <t>CEODL/24-25/526</t>
  </si>
  <si>
    <t>CEODL/24-25/527</t>
  </si>
  <si>
    <t>CEODL/24-25/528</t>
  </si>
  <si>
    <t>CN/HR/24-25/033</t>
  </si>
  <si>
    <t>CEOHR/24-25/834</t>
  </si>
  <si>
    <t>CEOHR/24-25/835</t>
  </si>
  <si>
    <t>SHUBHAM CHEMICALS &amp; SOLVENTS LTD</t>
  </si>
  <si>
    <t>CEOHR/24-25/836</t>
  </si>
  <si>
    <t>CEOHR/24-25/837</t>
  </si>
  <si>
    <t>M R Engineers</t>
  </si>
  <si>
    <t>CEOHR/24-25/838</t>
  </si>
  <si>
    <t>CEOHR/24-25/839</t>
  </si>
  <si>
    <t>CEOHR/24-25/840</t>
  </si>
  <si>
    <t>CEOHR/24-25/841</t>
  </si>
  <si>
    <t>CEOHR/24-25/842</t>
  </si>
  <si>
    <t>Integrated Techincal Services</t>
  </si>
  <si>
    <t>CEOHR/24-25/843</t>
  </si>
  <si>
    <t>CEOHR/24-25/844</t>
  </si>
  <si>
    <t>CEOHR/24-25/845</t>
  </si>
  <si>
    <t>CEOHR/24-25/846</t>
  </si>
  <si>
    <t>CEOHR/24-25/847</t>
  </si>
  <si>
    <t>CEODL/24-25/529</t>
  </si>
  <si>
    <t>Repex India</t>
  </si>
  <si>
    <t>CEODL/24-25/530</t>
  </si>
  <si>
    <t>Xsys Solutions</t>
  </si>
  <si>
    <t>CEODL/24-25/531</t>
  </si>
  <si>
    <t>CEODL/24-25/532</t>
  </si>
  <si>
    <t>CEODL/24-25/533</t>
  </si>
  <si>
    <t>Midas Touch</t>
  </si>
  <si>
    <t>CEODL/24-25/534</t>
  </si>
  <si>
    <t>SPC Healthcare Pvt Ltd.</t>
  </si>
  <si>
    <t>CEODL/24-25/535</t>
  </si>
  <si>
    <t>CN/HR/24-25/034</t>
  </si>
  <si>
    <t>CN/DL/24-25/034</t>
  </si>
  <si>
    <t>CEOHR/24-25/848</t>
  </si>
  <si>
    <t>CEOHR/24-25/849</t>
  </si>
  <si>
    <t>CEOHR/24-25/850</t>
  </si>
  <si>
    <t>Codeverse Technologies Llp</t>
  </si>
  <si>
    <t>CEOHR/24-25/851</t>
  </si>
  <si>
    <t>CEOHR/24-25/852</t>
  </si>
  <si>
    <t>CEODL/24-25/536</t>
  </si>
  <si>
    <t>Perfect Valves Private Limited</t>
  </si>
  <si>
    <t>CEODL/24-25/537</t>
  </si>
  <si>
    <t>Nirankari Electrochem Pvt Ltd</t>
  </si>
  <si>
    <t>CEODL/24-25/538</t>
  </si>
  <si>
    <t>CEODL/24-25/539</t>
  </si>
  <si>
    <t>CEODL/24-25/540</t>
  </si>
  <si>
    <t>Linchpin Industries (P) Ltd.</t>
  </si>
  <si>
    <t>CEODL/24-25/541</t>
  </si>
  <si>
    <t>CEODL/24-25/542</t>
  </si>
  <si>
    <t>L G Trading Engineers Private Limited</t>
  </si>
  <si>
    <t>CEOHR/24-25/853</t>
  </si>
  <si>
    <t>CEOHR/24-25/854</t>
  </si>
  <si>
    <t>CEOHR/24-25/855</t>
  </si>
  <si>
    <t>CEOHR/24-25/856</t>
  </si>
  <si>
    <t>CEOHR/24-25/857</t>
  </si>
  <si>
    <t>CEOHR/24-25/858</t>
  </si>
  <si>
    <t>Yellow Insides Private Limited</t>
  </si>
  <si>
    <t>CEOHR/24-25/859</t>
  </si>
  <si>
    <t>CEOHR/24-25/860</t>
  </si>
  <si>
    <t>CEOHR/24-25/861</t>
  </si>
  <si>
    <t>CEOHR/24-25/862</t>
  </si>
  <si>
    <t>Kshetej Sareen</t>
  </si>
  <si>
    <t>CEODL/24-25/543</t>
  </si>
  <si>
    <t>CEODL/24-25/544</t>
  </si>
  <si>
    <t>BPB Online LLP Delhi</t>
  </si>
  <si>
    <t>CEODL/24-25/545</t>
  </si>
  <si>
    <t>CEODL/24-25/546</t>
  </si>
  <si>
    <t>CEODL/24-25/547</t>
  </si>
  <si>
    <t>Go Girl Foundation</t>
  </si>
  <si>
    <t>CEODL/24-25/548</t>
  </si>
  <si>
    <t>HENRY HARVIN INDIA EDUCATION LLP (Delhi)</t>
  </si>
  <si>
    <t>CEOHR/24-25/863</t>
  </si>
  <si>
    <t>CEOHR/24-25/864</t>
  </si>
  <si>
    <t>CEOHR/24-25/865</t>
  </si>
  <si>
    <t>Cloud Infotech Private Limited</t>
  </si>
  <si>
    <t>CEOHR/24-25/866</t>
  </si>
  <si>
    <t>CEOHR/24-25/867</t>
  </si>
  <si>
    <t>CEODL/24-25/549</t>
  </si>
  <si>
    <t>CEODL/24-25/550</t>
  </si>
  <si>
    <t>Paramount Home Collections Private Limited</t>
  </si>
  <si>
    <t>CEOHR/24-25/868</t>
  </si>
  <si>
    <t>CEOHR/24-25/869</t>
  </si>
  <si>
    <t>S P J &amp; CO</t>
  </si>
  <si>
    <t>CEOHR/24-25/870</t>
  </si>
  <si>
    <t>Suvidha Stores (P) Ltd</t>
  </si>
  <si>
    <t>CEOHR/24-25/871</t>
  </si>
  <si>
    <t>CEOHR/24-25/872</t>
  </si>
  <si>
    <t>CEOHR/24-25/873</t>
  </si>
  <si>
    <t>Earth Matters Realty Ventures</t>
  </si>
  <si>
    <t>CEOHR/24-25/874</t>
  </si>
  <si>
    <t>Grams Infratech India Pvt Ltd</t>
  </si>
  <si>
    <t>CEOHR/24-25/875</t>
  </si>
  <si>
    <t>Rane Elastomer Processors</t>
  </si>
  <si>
    <t>CEOHR/24-25/876</t>
  </si>
  <si>
    <t>Klauz Specialities</t>
  </si>
  <si>
    <t>CEOHR/24-25/877</t>
  </si>
  <si>
    <t>Cactus Profiles Pvt ltd.</t>
  </si>
  <si>
    <t>CEOHR/24-25/878</t>
  </si>
  <si>
    <t>Ashvira Industries LLP</t>
  </si>
  <si>
    <t>CEOHR/24-25/879</t>
  </si>
  <si>
    <t>CEODL/24-25/551</t>
  </si>
  <si>
    <t>CEOHR/24-25/880</t>
  </si>
  <si>
    <t>CEOHR/24-25/881</t>
  </si>
  <si>
    <t>CEOHR/24-25/882</t>
  </si>
  <si>
    <t>CEOHR/24-25/883</t>
  </si>
  <si>
    <t>CEOHR/24-25/884</t>
  </si>
  <si>
    <t>Softdreamz Technologies</t>
  </si>
  <si>
    <t>CEOHR/24-25/885</t>
  </si>
  <si>
    <t>CEOHR/24-25/886</t>
  </si>
  <si>
    <t>CEOHR/24-25/887</t>
  </si>
  <si>
    <t>CEOHR/24-25/888</t>
  </si>
  <si>
    <t>Krystal Magic World LLP</t>
  </si>
  <si>
    <t>CEOHR/24-25/889</t>
  </si>
  <si>
    <t>CEOHR/24-25/890</t>
  </si>
  <si>
    <t>CEOHR/24-25/891</t>
  </si>
  <si>
    <t>CEOHR/24-25/892</t>
  </si>
  <si>
    <t>CEOHR/24-25/893</t>
  </si>
  <si>
    <t>Uk Textiles</t>
  </si>
  <si>
    <t>CEOHR/24-25/894</t>
  </si>
  <si>
    <t>Sidhant kalra</t>
  </si>
  <si>
    <t>CEOHR/24-25/895</t>
  </si>
  <si>
    <t>CEOHR/24-25/896</t>
  </si>
  <si>
    <t>CEOHR/24-25/897</t>
  </si>
  <si>
    <t>CN/DL/24-25/035</t>
  </si>
  <si>
    <t>CN/HR/24-25/035</t>
  </si>
  <si>
    <t>CEODL/24-25/552</t>
  </si>
  <si>
    <t>CEODL/24-25/553</t>
  </si>
  <si>
    <t>SHI MEDIWEAR PRIVATE LIMITED</t>
  </si>
  <si>
    <t>CEODL/24-25/554</t>
  </si>
  <si>
    <t>CEODL/24-25/555</t>
  </si>
  <si>
    <t>Mstyle Sofas &amp; Interiors</t>
  </si>
  <si>
    <t>CEODL/24-25/556</t>
  </si>
  <si>
    <t>Infinity Advertising Services</t>
  </si>
  <si>
    <t>CEODL/24-25/557</t>
  </si>
  <si>
    <t>CEOHR/24-25/898</t>
  </si>
  <si>
    <t>Starco Arochem Pvt Ltd</t>
  </si>
  <si>
    <t>CEOHR/24-25/899</t>
  </si>
  <si>
    <t>CEOHR/24-25/900</t>
  </si>
  <si>
    <t>CN/HR/24-25/036</t>
  </si>
  <si>
    <t>Excel Engineering</t>
  </si>
  <si>
    <t>CEODL/24-25/558</t>
  </si>
  <si>
    <t>CEODL/24-25/559</t>
  </si>
  <si>
    <t>CEODL/24-25/560</t>
  </si>
  <si>
    <t>CEODL/24-25/561</t>
  </si>
  <si>
    <t>CEOHR/24-25/901</t>
  </si>
  <si>
    <t>Surya Ethnic Fashion (India) Pvt Ltd</t>
  </si>
  <si>
    <t>CEOHR/24-25/902</t>
  </si>
  <si>
    <t>CEOHR/24-25/903</t>
  </si>
  <si>
    <t>CEOHR/24-25/904</t>
  </si>
  <si>
    <t>SUPERWELL SERVICES PRIVATE LIMITED</t>
  </si>
  <si>
    <t>CEOHR/24-25/905</t>
  </si>
  <si>
    <t>CEODL/24-25/562</t>
  </si>
  <si>
    <t>CEODL/24-25/563</t>
  </si>
  <si>
    <t>CEOHR/24-25/906</t>
  </si>
  <si>
    <t>CEOHR/24-25/907</t>
  </si>
  <si>
    <t>CEOHR/24-25/908</t>
  </si>
  <si>
    <t>CEOHR/24-25/909</t>
  </si>
  <si>
    <t>Craftex India</t>
  </si>
  <si>
    <t>CEODL/24-25/564</t>
  </si>
  <si>
    <t>Benchmark Developers</t>
  </si>
  <si>
    <t>CEODL/24-25/565</t>
  </si>
  <si>
    <t>Entrepreneurs' Organization (Punjab)</t>
  </si>
  <si>
    <t>CEOHR/24-25/910</t>
  </si>
  <si>
    <t>CEOHR/24-25/911</t>
  </si>
  <si>
    <t>CEOHR/24-25/912</t>
  </si>
  <si>
    <t>CEOHR/24-25/913</t>
  </si>
  <si>
    <t>CEOHR/24-25/914</t>
  </si>
  <si>
    <t>CEOHR/24-25/915</t>
  </si>
  <si>
    <t>CEOHR/24-25/916</t>
  </si>
  <si>
    <t>CEOHR/24-25/917</t>
  </si>
  <si>
    <t>K D Saree Emporium Pvt Ltd</t>
  </si>
  <si>
    <t>CEOHR/24-25/918</t>
  </si>
  <si>
    <t>B R Ceramics Pvt Ltd</t>
  </si>
  <si>
    <t>CEOHR/24-25/919</t>
  </si>
  <si>
    <t>GLOBAL EDGE LLP</t>
  </si>
  <si>
    <t>CEOHR/24-25/920</t>
  </si>
  <si>
    <t>CEOHR/24-25/921</t>
  </si>
  <si>
    <t>CEOHR/24-25/922</t>
  </si>
  <si>
    <t>CEOHR/24-25/923</t>
  </si>
  <si>
    <t>RAJMANDIR HYPERMARKET</t>
  </si>
  <si>
    <t>CEOHR/24-25/924</t>
  </si>
  <si>
    <t>CEOHR/24-25/925</t>
  </si>
  <si>
    <t>Mahabir Impex</t>
  </si>
  <si>
    <t>CEOHR/24-25/926</t>
  </si>
  <si>
    <t>CEODL/24-25/566</t>
  </si>
  <si>
    <t>Sehgal Sales Corporation</t>
  </si>
  <si>
    <t>CEODL/24-25/567</t>
  </si>
  <si>
    <t>CEODL/24-25/568</t>
  </si>
  <si>
    <t>FFAB Ecommerce LLP</t>
  </si>
  <si>
    <t>CEODL/24-25/569</t>
  </si>
  <si>
    <t>Global Dried Flowers</t>
  </si>
  <si>
    <t>CEODL/24-25/570</t>
  </si>
  <si>
    <t>CN/HR/24-25/037</t>
  </si>
  <si>
    <t>RAJ MANDIR SUPER MARKET</t>
  </si>
  <si>
    <t>CN/HR/24-25/038</t>
  </si>
  <si>
    <t>Sharoff Steel Suppliers</t>
  </si>
  <si>
    <t>CEOHR/24-25/928</t>
  </si>
  <si>
    <t>CEOHR/24-25/927</t>
  </si>
  <si>
    <t>CEOHR/24-25/929</t>
  </si>
  <si>
    <t>CEOHR/24-25/930</t>
  </si>
  <si>
    <t>CEODL/24-25/571</t>
  </si>
  <si>
    <t>CEODL/24-25/572</t>
  </si>
  <si>
    <t>CEODL/24-25/573</t>
  </si>
  <si>
    <t>Roma Kataria</t>
  </si>
  <si>
    <t>CEOHR/24-25/931</t>
  </si>
  <si>
    <t>CEODL/24-25/574</t>
  </si>
  <si>
    <t>CEODL/24-25/575</t>
  </si>
  <si>
    <t>CEODL/24-25/576</t>
  </si>
  <si>
    <t>CEODL/24-25/577</t>
  </si>
  <si>
    <t>CEODL/24-25/578</t>
  </si>
  <si>
    <t>CEODL/24-25/579</t>
  </si>
  <si>
    <t>CEODL/24-25/580</t>
  </si>
  <si>
    <t>CEODL/24-25/581</t>
  </si>
  <si>
    <t>CEODL/24-25/582</t>
  </si>
  <si>
    <t>Kaeros Research Private Limited</t>
  </si>
  <si>
    <t>CEODL/24-25/583</t>
  </si>
  <si>
    <t>CEODL/24-25/584</t>
  </si>
  <si>
    <t>WELLNESS PATHCARE</t>
  </si>
  <si>
    <t>CEODL/24-25/585</t>
  </si>
  <si>
    <t>CEODL/24-25/586</t>
  </si>
  <si>
    <t>Bharat Electrical Industries</t>
  </si>
  <si>
    <t>CEODL/24-25/587</t>
  </si>
  <si>
    <t>T C Thought Capital Institute (P) Ltd</t>
  </si>
  <si>
    <t>CEODL/24-25/588</t>
  </si>
  <si>
    <t>CEOHR/24-25/933</t>
  </si>
  <si>
    <t>CEOHR/24-25/934</t>
  </si>
  <si>
    <t>CEOHR/24-25/935</t>
  </si>
  <si>
    <t>Triss Salon Private Limited</t>
  </si>
  <si>
    <t>CEOHR/24-25/936</t>
  </si>
  <si>
    <t>EASA Elevators Private Limited</t>
  </si>
  <si>
    <t>CEOHR/24-25/937</t>
  </si>
  <si>
    <t>CEOHR/24-25/938</t>
  </si>
  <si>
    <t>CEOHR/24-25/939</t>
  </si>
  <si>
    <t>SGNG &amp; Associate</t>
  </si>
  <si>
    <t>CEOHR/24-25/940</t>
  </si>
  <si>
    <t>Aarshis Matrimonial Solutions Prop Rashmi Jain</t>
  </si>
  <si>
    <t>CEOHR/24-25/941</t>
  </si>
  <si>
    <t>CEOHR/24-25/942</t>
  </si>
  <si>
    <t>CEOHR/24-25/943</t>
  </si>
  <si>
    <t>Transparent Deals</t>
  </si>
  <si>
    <t>CEOHR/24-25/944</t>
  </si>
  <si>
    <t>Anandhose Lifestyles Pvt Ltd</t>
  </si>
  <si>
    <t>CEOHR/24-25/945</t>
  </si>
  <si>
    <t>Jainsons Lights Pvt Ltd</t>
  </si>
  <si>
    <t>CEODL/24-25/589</t>
  </si>
  <si>
    <t>CEODL/24-25/590</t>
  </si>
  <si>
    <t>CN/HR/24-25/039</t>
  </si>
  <si>
    <t>CN/HR/24-25/040</t>
  </si>
  <si>
    <t>CEOHR/24-25/946</t>
  </si>
  <si>
    <t>CEOHR/24-25/947</t>
  </si>
  <si>
    <t>CEODL/24-25/591</t>
  </si>
  <si>
    <t>CEODL/24-25/592</t>
  </si>
  <si>
    <t>CEODL/24-25/593</t>
  </si>
  <si>
    <t>CEODL/24-25/594</t>
  </si>
  <si>
    <t>CEODL/24-25/595</t>
  </si>
  <si>
    <t>CEODL/24-25/596</t>
  </si>
  <si>
    <t>CEODL/24-25/597</t>
  </si>
  <si>
    <t>CEODL/24-25/598</t>
  </si>
  <si>
    <t>FFAB Retail India Private Limited</t>
  </si>
  <si>
    <t>CEODL/24-25/599</t>
  </si>
  <si>
    <t>Premia Chemicals Private Limited</t>
  </si>
  <si>
    <t>CEODL/24-25/600</t>
  </si>
  <si>
    <t>Virsa Logistics</t>
  </si>
  <si>
    <t>CEODL/24-25/601</t>
  </si>
  <si>
    <t>CEODL/24-25/602</t>
  </si>
  <si>
    <t>CN/DL/24-25/036</t>
  </si>
  <si>
    <t>CN/DL/24-25/037</t>
  </si>
  <si>
    <t>CEOHR/24-25/948</t>
  </si>
  <si>
    <t>Bodyzone Fitness &amp; Spa Pvt. ltd.</t>
  </si>
  <si>
    <t>CEOHR/24-25/949</t>
  </si>
  <si>
    <t>Verma Jewellers</t>
  </si>
  <si>
    <t>CEOHR/24-25/950</t>
  </si>
  <si>
    <t>CEOHR/24-25/951</t>
  </si>
  <si>
    <t>CEOHR/24-25/952</t>
  </si>
  <si>
    <t>EMBRACE GAS PIPELINES PRIVATE LIMITED</t>
  </si>
  <si>
    <t>CEOHR/24-25/953</t>
  </si>
  <si>
    <t>CEODL/24-25/603</t>
  </si>
  <si>
    <t>CEODL/24-25/604</t>
  </si>
  <si>
    <t>CEODL/24-25/605</t>
  </si>
  <si>
    <t>CEODL/24-25/606</t>
  </si>
  <si>
    <t>CEODL/24-25/607</t>
  </si>
  <si>
    <t>Symmetric IT Services pvt Ltd</t>
  </si>
  <si>
    <t>CEODL/24-25/608</t>
  </si>
  <si>
    <t>CEODL/24-25/609</t>
  </si>
  <si>
    <t>CEODL/24-25/610</t>
  </si>
  <si>
    <t>Perma Healthcare (P) Ltd</t>
  </si>
  <si>
    <t>CEODL/24-25/611</t>
  </si>
  <si>
    <t>CN/HR/24-25/041</t>
  </si>
  <si>
    <t>CN/HR/24-25/042</t>
  </si>
  <si>
    <t>Oswal Castings Private Limited</t>
  </si>
  <si>
    <t>CEOHR/24-25/954</t>
  </si>
  <si>
    <t>CEOHR/24-25/955</t>
  </si>
  <si>
    <t>CEOHR/24-25/956</t>
  </si>
  <si>
    <t>CEOHR/24-25/957</t>
  </si>
  <si>
    <t>Modern Orthodontics</t>
  </si>
  <si>
    <t>CEOHR/24-25/958</t>
  </si>
  <si>
    <t>CEOHR/24-25/959</t>
  </si>
  <si>
    <t>CEOHR/24-25/960</t>
  </si>
  <si>
    <t>CEOHR/24-25/961</t>
  </si>
  <si>
    <t>IHI Infrastructure Systems Co. Ltd</t>
  </si>
  <si>
    <t>CEODL/24-25/612</t>
  </si>
  <si>
    <t>CEODL/24-25/613</t>
  </si>
  <si>
    <t>CEODL/24-25/614</t>
  </si>
  <si>
    <t>CEODL/24-25/615</t>
  </si>
  <si>
    <t>CEOHR/24-25/962</t>
  </si>
  <si>
    <t>OPUS EXHIBITORS Private Limited</t>
  </si>
  <si>
    <t>CEOHR/24-25/963</t>
  </si>
  <si>
    <t>Allied Distributors</t>
  </si>
  <si>
    <t>CEOHR/24-25/964</t>
  </si>
  <si>
    <t>CEOHR/24-25/965</t>
  </si>
  <si>
    <t>CEOHR/24-25/966</t>
  </si>
  <si>
    <t>CEODL/24-25/616</t>
  </si>
  <si>
    <t>Oberoi Foodtech Private Limited</t>
  </si>
  <si>
    <t>CEODL/24-25/617</t>
  </si>
  <si>
    <t>CEODL/24-25/618</t>
  </si>
  <si>
    <t>CEODL/24-25/619</t>
  </si>
  <si>
    <t>CEODL/24-25/620</t>
  </si>
  <si>
    <t>SAMUNDER SAREE CENTRE</t>
  </si>
  <si>
    <t>CEODL/24-25/621</t>
  </si>
  <si>
    <t>M/s Indira Enterprisers</t>
  </si>
  <si>
    <t>CEODL/24-25/622</t>
  </si>
  <si>
    <t>GK Enterprises Pvt Ltd</t>
  </si>
  <si>
    <t>CEODL/24-25/623</t>
  </si>
  <si>
    <t>CEODL/24-25/624</t>
  </si>
  <si>
    <t>CEOHR/24-25/967</t>
  </si>
  <si>
    <t>CEOHR/24-25/968</t>
  </si>
  <si>
    <t>Royal Plastocraft Private Limited</t>
  </si>
  <si>
    <t>CEOHR/24-25/969</t>
  </si>
  <si>
    <t>CEOHR/24-25/970</t>
  </si>
  <si>
    <t>Colorplast Systems Pvt Ltd</t>
  </si>
  <si>
    <t>CEOHR/24-25/971</t>
  </si>
  <si>
    <t>Uniworld Studios Private Limited</t>
  </si>
  <si>
    <t>CEODL/24-25/625</t>
  </si>
  <si>
    <t>CEODL/24-25/626</t>
  </si>
  <si>
    <t>CEODL/24-25/627</t>
  </si>
  <si>
    <t>CEODL/24-25/629</t>
  </si>
  <si>
    <t>EDUSYNERGIES</t>
  </si>
  <si>
    <t>CEOHR/24-25/972</t>
  </si>
  <si>
    <t>CEOHR/24-25/973</t>
  </si>
  <si>
    <t>CEOHR/24-25/974</t>
  </si>
  <si>
    <t>Slotco Buildwell LLP</t>
  </si>
  <si>
    <t>CEOHR/24-25/975</t>
  </si>
  <si>
    <t>CEOHR/24-25/976</t>
  </si>
  <si>
    <t>Ravinder Kumar Gupta</t>
  </si>
  <si>
    <t>CEOHR/24-25/977</t>
  </si>
  <si>
    <t>Rohit</t>
  </si>
  <si>
    <t>CEOHR/24-25/978</t>
  </si>
  <si>
    <t>Gavin Kochar</t>
  </si>
  <si>
    <t>CEOHR/24-25/979</t>
  </si>
  <si>
    <t>CEODL/24-25/630</t>
  </si>
  <si>
    <t>CEODL/24-25/631</t>
  </si>
  <si>
    <t>NB ENTERPRENEURS</t>
  </si>
  <si>
    <t>CEODL/24-25/632</t>
  </si>
  <si>
    <t>PET Container Manufacturers Association</t>
  </si>
  <si>
    <t>CEODL/24-25/633</t>
  </si>
  <si>
    <t>CEODL/24-25/634</t>
  </si>
  <si>
    <t>CEODL/24-25/635</t>
  </si>
  <si>
    <t>CEODL/24-25/636</t>
  </si>
  <si>
    <t>CEODL/24-25/637</t>
  </si>
  <si>
    <t>Acme Print O Pac Pvt Ltd</t>
  </si>
  <si>
    <t>CEODL/24-25/638</t>
  </si>
  <si>
    <t>CEODL/24-25/639</t>
  </si>
  <si>
    <t>CEODL/24-25/640</t>
  </si>
  <si>
    <t>DA Egg Industries</t>
  </si>
  <si>
    <t>CEODL/24-25/641</t>
  </si>
  <si>
    <t>CEOHR/24-25/980</t>
  </si>
  <si>
    <t>CEOHR/24-25/981</t>
  </si>
  <si>
    <t>CEOHR/24-25/982</t>
  </si>
  <si>
    <t>CEOHR/24-25/983</t>
  </si>
  <si>
    <t>CEOHR/24-25/984</t>
  </si>
  <si>
    <t>CEOHR/24-25/985</t>
  </si>
  <si>
    <t>CEOHR/24-25/986</t>
  </si>
  <si>
    <t>CEOHR/24-25/987</t>
  </si>
  <si>
    <t>CEOHR/24-25/988</t>
  </si>
  <si>
    <t>SAJJAN PRECISION CASTINGS</t>
  </si>
  <si>
    <t>CEOHR/24-25/989</t>
  </si>
  <si>
    <t>Krya</t>
  </si>
  <si>
    <t>CEOHR/24-25/990</t>
  </si>
  <si>
    <t>Nitin Saxena</t>
  </si>
  <si>
    <t>CEOHR/24-25/991</t>
  </si>
  <si>
    <t>Automobile Carriers</t>
  </si>
  <si>
    <t>CEOHR/24-25/992</t>
  </si>
  <si>
    <t>CEOHR/24-25/993</t>
  </si>
  <si>
    <t>CEOHR/24-25/994</t>
  </si>
  <si>
    <t>CEODL/24-25/642</t>
  </si>
  <si>
    <t>CEODL/24-25/643</t>
  </si>
  <si>
    <t>CEODL/24-25/644</t>
  </si>
  <si>
    <t>CEODL/24-25/645</t>
  </si>
  <si>
    <t>HIMALAYAN PACKAGING INDUSTRIES PRIVATE LIMITED</t>
  </si>
  <si>
    <t>CEODL/24-25/646</t>
  </si>
  <si>
    <t>CEODL/24-25/647</t>
  </si>
  <si>
    <t>P. R. Packagings Limited</t>
  </si>
  <si>
    <t>CEOHR/24-25/995</t>
  </si>
  <si>
    <t>Diya Khurana</t>
  </si>
  <si>
    <t>CEOHR/24-25/996</t>
  </si>
  <si>
    <t>M/s Anm Hitech Enterprises</t>
  </si>
  <si>
    <t>CEOHR/24-25/997</t>
  </si>
  <si>
    <t>Becin Technologies LLP</t>
  </si>
  <si>
    <t>CEODL/24-25/648</t>
  </si>
  <si>
    <t>CEODL/24-25/649</t>
  </si>
  <si>
    <t>TajMahal</t>
  </si>
  <si>
    <t>CEODL/24-25/650</t>
  </si>
  <si>
    <t>ATOZ Logistics limited</t>
  </si>
  <si>
    <t>CEOHR/24-25/998</t>
  </si>
  <si>
    <t>CEOHR/24-25/999</t>
  </si>
  <si>
    <t>CEOHR/24-25/1000</t>
  </si>
  <si>
    <t>CEODL/24-25/651</t>
  </si>
  <si>
    <t>CEODL/24-25/652</t>
  </si>
  <si>
    <t>GANDARAM AND SONS JEWELLERS PVT LTD</t>
  </si>
  <si>
    <t>CEOHR/24-25/1001</t>
  </si>
  <si>
    <t>CEOHR/24-25/1002</t>
  </si>
  <si>
    <t>CEOHR/24-25/1003</t>
  </si>
  <si>
    <t>CEOHR/24-25/1004</t>
  </si>
  <si>
    <t>M/s Ambience Airtech (P) Ltd.</t>
  </si>
  <si>
    <t>CEOHR/24-25/1005</t>
  </si>
  <si>
    <t>Mr. Bharatesh Desai</t>
  </si>
  <si>
    <t>CEOHR/24-25/1006</t>
  </si>
  <si>
    <t>CEOHR/24-25/1007</t>
  </si>
  <si>
    <t>Arneja Packaging India</t>
  </si>
  <si>
    <t>CEOHR/24-25/1008</t>
  </si>
  <si>
    <t>Mr. Suresh Prajapati</t>
  </si>
  <si>
    <t>CEOHR/24-25/1009</t>
  </si>
  <si>
    <t>LIVING ARCH</t>
  </si>
  <si>
    <t>CEOHR/24-25/1010</t>
  </si>
  <si>
    <t>Vijay</t>
  </si>
  <si>
    <t>CEOHR/24-25/1011</t>
  </si>
  <si>
    <t>CEOHR/24-25/1012</t>
  </si>
  <si>
    <t>Mr. Nitin Sawhney, DPS Dwarka.</t>
  </si>
  <si>
    <t>Mr. Vaibhav Jain, Echo Fuels</t>
  </si>
  <si>
    <t>Mohamed Azeemulla</t>
  </si>
  <si>
    <t>CEOHR/24-25/1013</t>
  </si>
  <si>
    <t>Deepesh</t>
  </si>
  <si>
    <t>CEOHR/24-25/1014</t>
  </si>
  <si>
    <t>Kritika Duggal</t>
  </si>
  <si>
    <t>CEODL/24-25/653</t>
  </si>
  <si>
    <t>CEODL/24-25/654</t>
  </si>
  <si>
    <t>CEODL/24-25/655</t>
  </si>
  <si>
    <t>CEOHR/24-25/1015</t>
  </si>
  <si>
    <t>Mayur Electromeck Private Limited</t>
  </si>
  <si>
    <t>CEOHR/24-25/1016</t>
  </si>
  <si>
    <t>CEOHR/24-25/1017</t>
  </si>
  <si>
    <t>Bmi Cables Private Limited</t>
  </si>
  <si>
    <t>CEOHR/24-25/1018</t>
  </si>
  <si>
    <t>CEODL/24-25/656</t>
  </si>
  <si>
    <t>Hilux K-Lite India Pvt Ltd</t>
  </si>
  <si>
    <t>CEODL/24-25/657</t>
  </si>
  <si>
    <t>CEODL/24-25/658</t>
  </si>
  <si>
    <t>CEODL/24-25/659</t>
  </si>
  <si>
    <t>Exabyte Technologies</t>
  </si>
  <si>
    <t>CEODL/24-25/660</t>
  </si>
  <si>
    <t>CEODL/24-25/661</t>
  </si>
  <si>
    <t>CEODL/24-25/662</t>
  </si>
  <si>
    <t>FAITH AUTOMATION</t>
  </si>
  <si>
    <t>CEODL/24-25/663</t>
  </si>
  <si>
    <t>CEODL/24-25/664</t>
  </si>
  <si>
    <t>CEOHR/24-25/1019</t>
  </si>
  <si>
    <t>CEOHR/24-25/1020</t>
  </si>
  <si>
    <t>CEOHR/24-25/1021</t>
  </si>
  <si>
    <t>M L M (INDIA) LIMITED</t>
  </si>
  <si>
    <t>CEOHR/24-25/1022</t>
  </si>
  <si>
    <t>CN/DL/24-25/038</t>
  </si>
  <si>
    <t>CN/DL/24-25/039</t>
  </si>
  <si>
    <t>CN/DL/24-25/040</t>
  </si>
  <si>
    <t>Agromach Engineering Pvt Ltd</t>
  </si>
  <si>
    <t>CEODL/24-25/665</t>
  </si>
  <si>
    <t>CEOHR/24-25/1024</t>
  </si>
  <si>
    <t>Wallant Wallpaper Private Limited</t>
  </si>
  <si>
    <t>CEOHR/24-25/1023</t>
  </si>
  <si>
    <t>CEODL/24-25/666</t>
  </si>
  <si>
    <t>Bindal Multipack LLP</t>
  </si>
  <si>
    <t>CEODL/24-25/667</t>
  </si>
  <si>
    <t>CEOHR/24-25/1025</t>
  </si>
  <si>
    <t>CEOHR/24-25/1026</t>
  </si>
  <si>
    <t>Sanjeev Deshpande</t>
  </si>
  <si>
    <t>CEOHR/24-25/1027</t>
  </si>
  <si>
    <t>M/s Hilal Retail Co</t>
  </si>
  <si>
    <t>CEOHR/24-25/1028</t>
  </si>
  <si>
    <t>Anuj Kumar</t>
  </si>
  <si>
    <t>CEOHR/24-25/1029</t>
  </si>
  <si>
    <t>Ayush</t>
  </si>
  <si>
    <t>CEOHR/24-25/1030</t>
  </si>
  <si>
    <t>Ayusman Kohli</t>
  </si>
  <si>
    <t>CEOHR/24-25/1031</t>
  </si>
  <si>
    <t>Varun Gupta</t>
  </si>
  <si>
    <t>CEOHR/24-25/1032</t>
  </si>
  <si>
    <t>Leo Designs And Packiging Pvt Ltd</t>
  </si>
  <si>
    <t>CEOHR/24-25/1033</t>
  </si>
  <si>
    <t>CEOHR/24-25/1034</t>
  </si>
  <si>
    <t>CEOHR/24-25/1035</t>
  </si>
  <si>
    <t>Rahul Dhiman</t>
  </si>
  <si>
    <t>CEOHR/24-25/1036</t>
  </si>
  <si>
    <t>Sell More Online</t>
  </si>
  <si>
    <t>CEOHR/24-25/1037</t>
  </si>
  <si>
    <t>Skypack India Private Limited</t>
  </si>
  <si>
    <t>CEOHR/24-25/1038</t>
  </si>
  <si>
    <t>Scopic International</t>
  </si>
  <si>
    <t>CEOHR/24-25/1039</t>
  </si>
  <si>
    <t>Novita Healthcare Private Limited</t>
  </si>
  <si>
    <t>CEOHR/24-25/1040</t>
  </si>
  <si>
    <t>Vikash Mishra</t>
  </si>
  <si>
    <t>CEOHR/24-25/1041</t>
  </si>
  <si>
    <t>Headmasters Ludhiana Salons &amp; Spa Pvt Ltd</t>
  </si>
  <si>
    <t>CEOHR/24-25/1042</t>
  </si>
  <si>
    <t>CEOHR/24-25/1043</t>
  </si>
  <si>
    <t>Vedant Speciality Packaging</t>
  </si>
  <si>
    <t>CEOHR/24-25/1044</t>
  </si>
  <si>
    <t>Exquisite Color Kraft Pvt Ltd</t>
  </si>
  <si>
    <t>CEOHR/24-25/1045</t>
  </si>
  <si>
    <t>CEOHR/24-25/1046</t>
  </si>
  <si>
    <t>Samit Khanna</t>
  </si>
  <si>
    <t>CEOHR/24-25/1047</t>
  </si>
  <si>
    <t>CEOHR/24-25/1048</t>
  </si>
  <si>
    <t>CEOHR/24-25/1049</t>
  </si>
  <si>
    <t>CEOHR/24-25/1050</t>
  </si>
  <si>
    <t>CEOHR/24-25/1051</t>
  </si>
  <si>
    <t>VAISH INDUSTRIES</t>
  </si>
  <si>
    <t>CEOHR/24-25/1052</t>
  </si>
  <si>
    <t>Jagdeep Singh</t>
  </si>
  <si>
    <t>CEOHR/24-25/1053</t>
  </si>
  <si>
    <t>CEOHR/24-25/1054</t>
  </si>
  <si>
    <t>Minerva Infocom</t>
  </si>
  <si>
    <t>CEOHR/24-25/1055</t>
  </si>
  <si>
    <t>Consern Pharma Limited</t>
  </si>
  <si>
    <t>CEOHR/24-25/1056</t>
  </si>
  <si>
    <t>CEOHR/24-25/1057</t>
  </si>
  <si>
    <t>CEOHR/24-25/1058</t>
  </si>
  <si>
    <t>Bajaj Industries</t>
  </si>
  <si>
    <t>CN/DL/24-25/041</t>
  </si>
  <si>
    <t>CN/DL/24-25/042</t>
  </si>
  <si>
    <t>Eylex Films Private Limited</t>
  </si>
  <si>
    <t>CEODL/24-25/668</t>
  </si>
  <si>
    <t>KMA Law Office</t>
  </si>
  <si>
    <t>CEODL/24-25/669</t>
  </si>
  <si>
    <t>CEODL/24-25/670</t>
  </si>
  <si>
    <t>Athak IT Services LLP</t>
  </si>
  <si>
    <t>CEODL/24-25/671</t>
  </si>
  <si>
    <t>CEOHR/24-25/1059</t>
  </si>
  <si>
    <t>Vinit Jain</t>
  </si>
  <si>
    <t>CEOHR/24-25/1060</t>
  </si>
  <si>
    <t>Swati Bansal</t>
  </si>
  <si>
    <t>CEOHR/24-25/1061</t>
  </si>
  <si>
    <t>Rabab Singh</t>
  </si>
  <si>
    <t>CEOHR/24-25/1062</t>
  </si>
  <si>
    <t>Creative Electronix</t>
  </si>
  <si>
    <t>CEOHR/24-25/1063</t>
  </si>
  <si>
    <t>Monee Automats</t>
  </si>
  <si>
    <t>CEOHR/24-25/1064</t>
  </si>
  <si>
    <t>Venkatesh Industries</t>
  </si>
  <si>
    <t>CEOHR/24-25/1065</t>
  </si>
  <si>
    <t>Yu beauty and wellness LLP</t>
  </si>
  <si>
    <t>CEOHR/24-25/1066</t>
  </si>
  <si>
    <t>CEOHR/24-25/1067</t>
  </si>
  <si>
    <t>Dr Saket Rungta</t>
  </si>
  <si>
    <t>CEOHR/24-25/1068</t>
  </si>
  <si>
    <t>MEH RAM DUDI</t>
  </si>
  <si>
    <t>CEOHR/24-25/1069</t>
  </si>
  <si>
    <t>P K Sachdeva</t>
  </si>
  <si>
    <t>CEOHR/24-25/1070</t>
  </si>
  <si>
    <t>CEOHR/24-25/1071</t>
  </si>
  <si>
    <t>CEOHR/24-25/1072</t>
  </si>
  <si>
    <t>CEODL/24-25/672</t>
  </si>
  <si>
    <t>CEODL/24-25/673</t>
  </si>
  <si>
    <t>GIE Gold Creations Private Limited</t>
  </si>
  <si>
    <t>CEODL/24-25/674</t>
  </si>
  <si>
    <t>CEODL/24-25/675</t>
  </si>
  <si>
    <t>CEODL/24-25/676</t>
  </si>
  <si>
    <t>CEODL/24-25/677</t>
  </si>
  <si>
    <t>Luxury Habitat</t>
  </si>
  <si>
    <t>CEODL/24-25/678</t>
  </si>
  <si>
    <t>CEODL/24-25/679</t>
  </si>
  <si>
    <t>Fourfolds Apparels (P) Ltd</t>
  </si>
  <si>
    <t>CEODL/24-25/680</t>
  </si>
  <si>
    <t>CEOHR/24-25/1073</t>
  </si>
  <si>
    <t>CEOHR/24-25/1074</t>
  </si>
  <si>
    <t>CEOHR/24-25/1075</t>
  </si>
  <si>
    <t>Padmanav Power Engineering</t>
  </si>
  <si>
    <t>CEOHR/24-25/1076</t>
  </si>
  <si>
    <t>CEOHR/24-25/1077</t>
  </si>
  <si>
    <t>CEOHR/24-25/1079</t>
  </si>
  <si>
    <t>CEOHR/24-25/1080</t>
  </si>
  <si>
    <t>M/s Lotus Consultancy</t>
  </si>
  <si>
    <t>CEOHR/24-25/1081</t>
  </si>
  <si>
    <t>CEOHR/24-25/1082</t>
  </si>
  <si>
    <t>Rahul Tyagi</t>
  </si>
  <si>
    <t>CEOHR/24-25/1083</t>
  </si>
  <si>
    <t>Mr. Ankit</t>
  </si>
  <si>
    <t>CEOHR/24-25/1084</t>
  </si>
  <si>
    <t>Sri Bhavani Metals Pvt Ltd</t>
  </si>
  <si>
    <t>CEOHR/24-25/1085</t>
  </si>
  <si>
    <t>Prolife Consultancy Services</t>
  </si>
  <si>
    <t>CEOHR/24-25/1086</t>
  </si>
  <si>
    <t>punit mathankar</t>
  </si>
  <si>
    <t>CEOHR/24-25/1087</t>
  </si>
  <si>
    <t>CEOHR/24-25/1088</t>
  </si>
  <si>
    <t>CEOHR/24-25/1089</t>
  </si>
  <si>
    <t>CEOHR/24-25/1090</t>
  </si>
  <si>
    <t>CEODL/24-25/681</t>
  </si>
  <si>
    <t>Handa &amp; Chopra</t>
  </si>
  <si>
    <t>CEOHR/24-25/1091</t>
  </si>
  <si>
    <t>CEODL/24-25/682</t>
  </si>
  <si>
    <t>CEODL/24-25/683</t>
  </si>
  <si>
    <t>CEODL/24-25/684</t>
  </si>
  <si>
    <t>MICRO MACHINES</t>
  </si>
  <si>
    <t>CEODL/24-25/685</t>
  </si>
  <si>
    <t>Cancel</t>
  </si>
  <si>
    <t>CEODL/24-25/686</t>
  </si>
  <si>
    <t>CN/HR/24-25/043</t>
  </si>
  <si>
    <t>CN/DL/24-25/043</t>
  </si>
  <si>
    <t>CEODL/24-25/687</t>
  </si>
  <si>
    <t>BALAJI SPRING PVT LTD</t>
  </si>
  <si>
    <t>CEODL/24-25/688</t>
  </si>
  <si>
    <t>CEODL/24-25/689</t>
  </si>
  <si>
    <t>CEODL/24-25/690</t>
  </si>
  <si>
    <t>CEOHR/24-25/1093</t>
  </si>
  <si>
    <t>Rajesh Motors Rajasthan Pvt Ltd</t>
  </si>
  <si>
    <t>CEOHR/24-25/1092</t>
  </si>
  <si>
    <t>CEODL/24-25/691</t>
  </si>
  <si>
    <t>CEODL/24-25/692</t>
  </si>
  <si>
    <t>AANTARYA</t>
  </si>
  <si>
    <t>CEODL/24-25/693</t>
  </si>
  <si>
    <t>CEODL/24-25/695</t>
  </si>
  <si>
    <t>Bajaj Processpack Ltd</t>
  </si>
  <si>
    <t>CEODL/24-25/694</t>
  </si>
  <si>
    <t>CEODL/24-25/696</t>
  </si>
  <si>
    <t>CEODL/24-25/697</t>
  </si>
  <si>
    <t>Myclear Accounts Private Limited</t>
  </si>
  <si>
    <t>CEODL/24-25/698</t>
  </si>
  <si>
    <t>Professional Technical Services Private limited</t>
  </si>
  <si>
    <t>CEODL/24-25/699</t>
  </si>
  <si>
    <t>CN/HR/24-25/045</t>
  </si>
  <si>
    <t>CN/HR/24-25/044</t>
  </si>
  <si>
    <t>CN/DL/24-25/044</t>
  </si>
  <si>
    <t>MITARTH INDIA LIMITED</t>
  </si>
  <si>
    <t>CEOHR/24-25/1094</t>
  </si>
  <si>
    <t>Mydaddy Microtech</t>
  </si>
  <si>
    <t>CEOHR/24-25/1095</t>
  </si>
  <si>
    <t>CEOHR/24-25/1096</t>
  </si>
  <si>
    <t>CEOHR/24-25/1097</t>
  </si>
  <si>
    <t>Nuuyoh</t>
  </si>
  <si>
    <t>CEOHR/24-25/1098</t>
  </si>
  <si>
    <t>CEODL/24-25/700</t>
  </si>
  <si>
    <t>CEODL/24-25/701</t>
  </si>
  <si>
    <t>CEODL/24-25/702</t>
  </si>
  <si>
    <t>CEODL/24-25/703</t>
  </si>
  <si>
    <t>FLORA STEELS PRIVATE LIMITED</t>
  </si>
  <si>
    <t>CEOHR/24-25/1099</t>
  </si>
  <si>
    <t>CEOHR/24-25/1100</t>
  </si>
  <si>
    <t>CEOHR/24-25/1101</t>
  </si>
  <si>
    <t>CEOHR/24-25/1102</t>
  </si>
  <si>
    <t>CEODL/24-25/704</t>
  </si>
  <si>
    <t>CEODL/24-25/705</t>
  </si>
  <si>
    <t>CEODL/24-25/706</t>
  </si>
  <si>
    <t>CEODL/24-25/707</t>
  </si>
  <si>
    <t>CEODL/24-25/708</t>
  </si>
  <si>
    <t>CEOHR/24-25/1103</t>
  </si>
  <si>
    <t>Globe Solutions</t>
  </si>
  <si>
    <t>CEOHR/24-25/1104</t>
  </si>
  <si>
    <t>CN/DL/24-25/045</t>
  </si>
  <si>
    <t>Offbeat Culture Private Limited</t>
  </si>
  <si>
    <t>CEODL/24-25/709</t>
  </si>
  <si>
    <t>Inext Logistics &amp; Supply Chain Private Limited</t>
  </si>
  <si>
    <t>CEODL/24-25/710</t>
  </si>
  <si>
    <t>CEODL/24-25/711</t>
  </si>
  <si>
    <t>CEODL/24-25/712</t>
  </si>
  <si>
    <t>CEODL/24-25/713</t>
  </si>
  <si>
    <t>Banyan Tree Finserv LLP</t>
  </si>
  <si>
    <t>CEODL/24-25/714</t>
  </si>
  <si>
    <t>CEOHR/24-25/1105</t>
  </si>
  <si>
    <t>Mr. Nitin Sawhney, DPS Gurgaon</t>
  </si>
  <si>
    <t xml:space="preserve">ISHMAN COMPONENTS LLP
</t>
  </si>
  <si>
    <t>CEODL/24-25/715</t>
  </si>
  <si>
    <t>CEOHR/24-25/1106</t>
  </si>
  <si>
    <t>Vinir Engineering (P) Ltd.</t>
  </si>
  <si>
    <t>CEOHR/24-25/1107</t>
  </si>
  <si>
    <t>CEODL/24-25/716</t>
  </si>
  <si>
    <t>CEODL/24-25/717</t>
  </si>
  <si>
    <t>Sr Institute of Advanced Ayurvedic Sciences Private Limited</t>
  </si>
  <si>
    <t>CEODL/24-25/718</t>
  </si>
  <si>
    <t>CEODL/24-25/719</t>
  </si>
  <si>
    <t>CEODL/24-25/720</t>
  </si>
  <si>
    <t>CEOHR/24-25/1108</t>
  </si>
  <si>
    <t>Energia Homes Llp</t>
  </si>
  <si>
    <t>CEOHR/24-25/1109</t>
  </si>
  <si>
    <t>SOURCE 4 U</t>
  </si>
  <si>
    <t>CN/HR/24-25/046</t>
  </si>
  <si>
    <t>CN/HR/24-25/047</t>
  </si>
  <si>
    <t>CEOHR/24-25/1110</t>
  </si>
  <si>
    <t>CEODL/24-25/721</t>
  </si>
  <si>
    <t>CEODL/24-25/722</t>
  </si>
  <si>
    <t>CEOHR/24-25/1111</t>
  </si>
  <si>
    <t>Abhishek Mehra</t>
  </si>
  <si>
    <t>CEODL/24-25/723</t>
  </si>
  <si>
    <t>CEODL/24-25/724</t>
  </si>
  <si>
    <t>CEODL/24-25/725</t>
  </si>
  <si>
    <t>CEODL/24-25/726</t>
  </si>
  <si>
    <t>CEODL/24-25/727</t>
  </si>
  <si>
    <t>CEOHR/24-25/1112</t>
  </si>
  <si>
    <t>CEOHR/24-25/1113</t>
  </si>
  <si>
    <t>CEOHR/24-25/1114</t>
  </si>
  <si>
    <t>Shamrock Overseas Limited</t>
  </si>
  <si>
    <t>CEOHR/24-25/1115</t>
  </si>
  <si>
    <t>CEOHR/24-25/1116</t>
  </si>
  <si>
    <t>CEOHR/24-25/1117</t>
  </si>
  <si>
    <t>CEOHR/24-25/1118</t>
  </si>
  <si>
    <t>CEOHR/24-25/1119</t>
  </si>
  <si>
    <t>M/s Kumar Auto Sales</t>
  </si>
  <si>
    <t>CEOHR/24-25/1120</t>
  </si>
  <si>
    <t>CN/DL/24-25/046</t>
  </si>
  <si>
    <t>CEODL/24-25/728</t>
  </si>
  <si>
    <t>CEODL/24-25/729</t>
  </si>
  <si>
    <t>Himgiri Castings Private Limited</t>
  </si>
  <si>
    <t>CEODL/24-25/730</t>
  </si>
  <si>
    <t>CEODL/24-25/731</t>
  </si>
  <si>
    <t>CEODL/24-25/732</t>
  </si>
  <si>
    <t>CEODL/24-25/733</t>
  </si>
  <si>
    <t>CEODL/24-25/734</t>
  </si>
  <si>
    <t>CEODL/24-25/735</t>
  </si>
  <si>
    <t>CEODL/24-25/736</t>
  </si>
  <si>
    <t>CEOHR/24-25/1121</t>
  </si>
  <si>
    <t>Auctus Infometrics Pvt. Ltd</t>
  </si>
  <si>
    <t>CEOHR/24-25/1122</t>
  </si>
  <si>
    <t>Ops Jewells (P) Ltd</t>
  </si>
  <si>
    <t>CEOHR/24-25/1123</t>
  </si>
  <si>
    <t>CEOHR/24-25/1124</t>
  </si>
  <si>
    <t>CEOHR/24-25/1125</t>
  </si>
  <si>
    <t>CEOHR/24-25/1126</t>
  </si>
  <si>
    <t>CEOHR/24-25/1127</t>
  </si>
  <si>
    <t>CN/HR/24-25/048</t>
  </si>
  <si>
    <t>CN/HR/24-25/049</t>
  </si>
  <si>
    <t>Mp Motocorp Private Limited</t>
  </si>
  <si>
    <t>CEODL/24-25/737</t>
  </si>
  <si>
    <t>CEODL/24-25/738</t>
  </si>
  <si>
    <t>CEODL/24-25/739</t>
  </si>
  <si>
    <t>CEODL/24-25/740</t>
  </si>
  <si>
    <t>CEODL/24-25/741</t>
  </si>
  <si>
    <t>CEODL/24-25/742</t>
  </si>
  <si>
    <t>CEODL/24-25/743</t>
  </si>
  <si>
    <t>CEODL/24-25/744</t>
  </si>
  <si>
    <t>CEODL/24-25/745</t>
  </si>
  <si>
    <t>CEODL/24-25/746</t>
  </si>
  <si>
    <t>CEODL/24-25/747</t>
  </si>
  <si>
    <t>CEODL/24-25/748</t>
  </si>
  <si>
    <t>CEODL/24-25/749</t>
  </si>
  <si>
    <t>CEODL/24-25/750</t>
  </si>
  <si>
    <t>CEODL/24-25/751</t>
  </si>
  <si>
    <t>CEODL/24-25/752</t>
  </si>
  <si>
    <t>Batra Novelties</t>
  </si>
  <si>
    <t>CEODL/24-25/753</t>
  </si>
  <si>
    <t>CEODL/24-25/754</t>
  </si>
  <si>
    <t>CEOHR/24-25/1128</t>
  </si>
  <si>
    <t>CEOHR/24-25/1129</t>
  </si>
  <si>
    <t>CEOHR/24-25/1130</t>
  </si>
  <si>
    <t>Indeen Bio Power Limited</t>
  </si>
  <si>
    <t>CEOHR/24-25/1131</t>
  </si>
  <si>
    <t>T3Translife Pvt. Ltd.</t>
  </si>
  <si>
    <t>CEOHR/24-25/1132</t>
  </si>
  <si>
    <t>CEOHR/24-25/1133</t>
  </si>
  <si>
    <t>Product Management System</t>
  </si>
  <si>
    <t>CEODL/24-25/755</t>
  </si>
  <si>
    <t>RAJ SHORI IMPEX</t>
  </si>
  <si>
    <t>CEODL/24-25/756</t>
  </si>
  <si>
    <t>CEODL/24-25/757</t>
  </si>
  <si>
    <t>CEODL/24-25/758</t>
  </si>
  <si>
    <t>Monotech Systems Limited</t>
  </si>
  <si>
    <t>CEOHR/24-25/1134</t>
  </si>
  <si>
    <t>CEOHR/24-25/1135</t>
  </si>
  <si>
    <t>CEOHR/24-25/1136</t>
  </si>
  <si>
    <t>CEOHR/24-25/1137</t>
  </si>
  <si>
    <t>CEOHR/24-25/1138</t>
  </si>
  <si>
    <t>Adinath Clothing CO.</t>
  </si>
  <si>
    <t>CEOHR/24-25/1139</t>
  </si>
  <si>
    <t>CEOHR/24-25/1140</t>
  </si>
  <si>
    <t>CEOHR/24-25/1141</t>
  </si>
  <si>
    <t>CEOHR/24-25/1142</t>
  </si>
  <si>
    <t>CN/HR/24-25/050</t>
  </si>
  <si>
    <t>CN/HR/24-25/051</t>
  </si>
  <si>
    <t>Zappier</t>
  </si>
  <si>
    <t>TNS Technology Solutions Pvt Ltd</t>
  </si>
  <si>
    <t>CEODL/24-25/759</t>
  </si>
  <si>
    <t>Azure interiors</t>
  </si>
  <si>
    <t>CEODL/24-25/760</t>
  </si>
  <si>
    <t>CEODL/24-25/761</t>
  </si>
  <si>
    <t>BLUESHIELD SECURE LLP</t>
  </si>
  <si>
    <t>CEODL/24-25/762</t>
  </si>
  <si>
    <t>CEODL/24-25/763</t>
  </si>
  <si>
    <t>CEODL/24-25/764</t>
  </si>
  <si>
    <t>CEODL/24-25/765</t>
  </si>
  <si>
    <t>RDB Carriers</t>
  </si>
  <si>
    <t>CEODL/24-25/766</t>
  </si>
  <si>
    <t>CEODL/24-25/767</t>
  </si>
  <si>
    <t>S Singhal Company</t>
  </si>
  <si>
    <t>CEODL/24-25/770</t>
  </si>
  <si>
    <t>CN/DL/24-25/047</t>
  </si>
  <si>
    <t>CN/DL/24-25/048</t>
  </si>
  <si>
    <t>CEOHR/24-25/1143</t>
  </si>
  <si>
    <t>Vijay Vallabh Knit Fab</t>
  </si>
  <si>
    <t>CEOHR/24-25/1144</t>
  </si>
  <si>
    <t>Tibrewala Electronics Limited</t>
  </si>
  <si>
    <t>CEOHR/24-25/1145</t>
  </si>
  <si>
    <t>CEOHR/24-25/1146</t>
  </si>
  <si>
    <t>CEOHR/24-25/1147</t>
  </si>
  <si>
    <t>CEOHR/24-25/1148</t>
  </si>
  <si>
    <t>CEOHR/24-25/1149</t>
  </si>
  <si>
    <t>Tropikal Comfort Pvt Ltd</t>
  </si>
  <si>
    <t>CEOHR/24-25/1151</t>
  </si>
  <si>
    <t>CEOHR/24-25/1152</t>
  </si>
  <si>
    <t>CEODL/24-25/768</t>
  </si>
  <si>
    <t>CEODL/24-25/769</t>
  </si>
  <si>
    <t>CEODL/24-25/771</t>
  </si>
  <si>
    <t>Rhein Cargo Movers Pvt Ltd</t>
  </si>
  <si>
    <t>CEODL/24-25/772</t>
  </si>
  <si>
    <t>Ideal Insurance Brokers Pvt Ltd</t>
  </si>
  <si>
    <t>CEODL/24-25/773</t>
  </si>
  <si>
    <t>Adsource IT Solutions</t>
  </si>
  <si>
    <t>CEODL/24-25/774</t>
  </si>
  <si>
    <t>CEODL/24-25/775</t>
  </si>
  <si>
    <t>CEOHR/24-25/1153</t>
  </si>
  <si>
    <t>CEOHR/24-25/1154</t>
  </si>
  <si>
    <t>CEOHR/24-25/1155</t>
  </si>
  <si>
    <t>CEOHR/24-25/1156</t>
  </si>
  <si>
    <t>CEODL/24-25/776</t>
  </si>
  <si>
    <t>KOGU Engineering LLP</t>
  </si>
  <si>
    <t>CEODL/24-25/777</t>
  </si>
  <si>
    <t>CEODL/24-25/778</t>
  </si>
  <si>
    <t>CEODL/24-25/779</t>
  </si>
  <si>
    <t>United electrowave pvt ltd</t>
  </si>
  <si>
    <t>CEODL/24-25/780</t>
  </si>
  <si>
    <t>CEOHR/24-25/1157</t>
  </si>
  <si>
    <t>CEOHR/24-25/1158</t>
  </si>
  <si>
    <t>CEOHR/24-25/1159</t>
  </si>
  <si>
    <t>CEOHR/24-25/1160</t>
  </si>
  <si>
    <t>CEOHR/24-25/1161</t>
  </si>
  <si>
    <t>CEOHR/24-25/1162</t>
  </si>
  <si>
    <t>CEOHR/24-25/1163</t>
  </si>
  <si>
    <t>CEOHR/24-25/1164</t>
  </si>
  <si>
    <t>CEOHR/24-25/1165</t>
  </si>
  <si>
    <t>M/s Shaantam Resorts Private Limited</t>
  </si>
  <si>
    <t>CEOHR/24-25/1166</t>
  </si>
  <si>
    <t>CEOHR/24-25/1167</t>
  </si>
  <si>
    <t>Chatbot</t>
  </si>
  <si>
    <t>CEOHR/24-25/1168</t>
  </si>
  <si>
    <t>CEOHR/24-25/1169</t>
  </si>
  <si>
    <t>CEODL/24-25/781</t>
  </si>
  <si>
    <t>CEODL/24-25/782</t>
  </si>
  <si>
    <t>Motherland Hospital</t>
  </si>
  <si>
    <t>CEODL/24-25/783</t>
  </si>
  <si>
    <t>CEODL/24-25/784</t>
  </si>
  <si>
    <t>CEODL/24-25/785</t>
  </si>
  <si>
    <t>CEODL/24-25/786</t>
  </si>
  <si>
    <t>CEODL/24-25/787</t>
  </si>
  <si>
    <t>Regal Enterprises</t>
  </si>
  <si>
    <t>CEODL/24-25/788</t>
  </si>
  <si>
    <t>Tenwave Infotech Private Limited</t>
  </si>
  <si>
    <t>CEODL/24-25/789</t>
  </si>
  <si>
    <t>M/s Jagdamba Enterprises Pvt.Ltd.</t>
  </si>
  <si>
    <t>CEOHR/24-25/1170</t>
  </si>
  <si>
    <t>CEOHR/24-25/1171</t>
  </si>
  <si>
    <t>CEOHR/24-25/1172</t>
  </si>
  <si>
    <t>CEOHR/24-25/1173</t>
  </si>
  <si>
    <t>CEOHR/24-25/1174</t>
  </si>
  <si>
    <t>CEOHR/24-25/1175</t>
  </si>
  <si>
    <t>CEOHR/24-25/1177</t>
  </si>
  <si>
    <t>CEOHR/24-25/1178</t>
  </si>
  <si>
    <t>CN/HR/24-25/052</t>
  </si>
  <si>
    <t>CEOHR/24-25/1179</t>
  </si>
  <si>
    <t>CN/HR/24-25/053</t>
  </si>
  <si>
    <t>CEODL/24-25/790</t>
  </si>
  <si>
    <t>CEODL/24-25/791</t>
  </si>
  <si>
    <t>CEODL/24-25/792</t>
  </si>
  <si>
    <t>CEOHR/24-25/1180</t>
  </si>
  <si>
    <t>J K H Exports</t>
  </si>
  <si>
    <t>CEOHR/24-25/1181</t>
  </si>
  <si>
    <t>CEOHR/24-25/1182</t>
  </si>
  <si>
    <t>CEODL/24-25/793</t>
  </si>
  <si>
    <t xml:space="preserve">Bharat Electrical Industries
</t>
  </si>
  <si>
    <t>CEODL/24-25/794</t>
  </si>
  <si>
    <t>CEODL/24-25/795</t>
  </si>
  <si>
    <t>CEOHR/24-25/1183</t>
  </si>
  <si>
    <t>CEOHR/24-25/1184</t>
  </si>
  <si>
    <t>CEOHR/24-25/1185</t>
  </si>
  <si>
    <t>CEOHR/24-25/1186</t>
  </si>
  <si>
    <t>Pradeep bhasin</t>
  </si>
  <si>
    <t>CEOHR/24-25/1187</t>
  </si>
  <si>
    <t>CEODL/24-25/796</t>
  </si>
  <si>
    <t>Radheshyam Greenlam Pvt. Ltd</t>
  </si>
  <si>
    <t>CEODL/24-25/797</t>
  </si>
  <si>
    <t>Mainstream Fashions</t>
  </si>
  <si>
    <t>CEOHR/24-25/1188</t>
  </si>
  <si>
    <t>Rizuwan Agro Traders</t>
  </si>
  <si>
    <t>CEOHR/24-25/1189</t>
  </si>
  <si>
    <t>CEOHR/24-25/1190</t>
  </si>
  <si>
    <t>CEOHR/24-25/1191</t>
  </si>
  <si>
    <t>Amrit Cements Limited</t>
  </si>
  <si>
    <t>CEOHR/24-25/1192</t>
  </si>
  <si>
    <t>CEOHR/24-25/1193</t>
  </si>
  <si>
    <t>CEOHR/24-25/1194</t>
  </si>
  <si>
    <t>CEOHR/24-25/1195</t>
  </si>
  <si>
    <t>CEOHR/24-25/1196</t>
  </si>
  <si>
    <t>CEODL/24-25/798</t>
  </si>
  <si>
    <t>Srinivasa Tiles</t>
  </si>
  <si>
    <t>CEODL/24-25/799</t>
  </si>
  <si>
    <t>CEODL/24-25/800</t>
  </si>
  <si>
    <t>CEODL/24-25/801</t>
  </si>
  <si>
    <t>CEOHR/24-25/1197</t>
  </si>
  <si>
    <t>CEOHR/24-25/1198</t>
  </si>
  <si>
    <t>Mr. Kailash Chand Kumawat</t>
  </si>
  <si>
    <t>CEOHR/24-25/1199</t>
  </si>
  <si>
    <t>E-Square Alliance Pvt. Ltd.</t>
  </si>
  <si>
    <t>CEOHR/24-25/1200</t>
  </si>
  <si>
    <t>CEOHR/24-25/1201</t>
  </si>
  <si>
    <t>Crescent Opto Private Limited</t>
  </si>
  <si>
    <t>CEOHR/24-25/1202</t>
  </si>
  <si>
    <t>CEOHR/24-25/1150</t>
  </si>
  <si>
    <t>CN/HR/24-25/054</t>
  </si>
  <si>
    <t>CEODL/24-25/802</t>
  </si>
  <si>
    <t>CEODL/24-25/803</t>
  </si>
  <si>
    <t>CEODL/24-25/804</t>
  </si>
  <si>
    <t>CEODL/24-25/805</t>
  </si>
  <si>
    <t>CEOHR/24-25/1204</t>
  </si>
  <si>
    <t>Dr. Krishna"S Cancer Healer LLP</t>
  </si>
  <si>
    <t>CEOHR/24-25/1205</t>
  </si>
  <si>
    <t>Diffusion Engineers Limited</t>
  </si>
  <si>
    <t>CEOHR/24-25/1206</t>
  </si>
  <si>
    <t>CEOHR/24-25/1207</t>
  </si>
  <si>
    <t>Radiant Polymers Private Limited</t>
  </si>
  <si>
    <t>CEODL/24-25/806</t>
  </si>
  <si>
    <t>CEOHR/24-25/1208</t>
  </si>
  <si>
    <t>Gurukul The School Ghaziabad</t>
  </si>
  <si>
    <t>CEOHR/24-25/1209</t>
  </si>
  <si>
    <t>Tibrumal Gems and Jewels</t>
  </si>
  <si>
    <t>CEOHR/24-25/1210</t>
  </si>
  <si>
    <t>CEODL/24-25/807</t>
  </si>
  <si>
    <t>CEODL/24-25/808</t>
  </si>
  <si>
    <t>CEODL/24-25/809</t>
  </si>
  <si>
    <t>CEODL/24-25/810</t>
  </si>
  <si>
    <t>CEOHR/24-25/1211</t>
  </si>
  <si>
    <t>CEOHR/24-25/1212</t>
  </si>
  <si>
    <t>CEOHR/24-25/1213</t>
  </si>
  <si>
    <t>CEOHR/24-25/1214</t>
  </si>
  <si>
    <t>CEODL/24-25/811</t>
  </si>
  <si>
    <t>CEODL/24-25/812</t>
  </si>
  <si>
    <t>CEOHR/24-25/1215</t>
  </si>
  <si>
    <t>CEOHR/24-25/1216</t>
  </si>
  <si>
    <t>CN/HR/24-25/055</t>
  </si>
  <si>
    <t>CN/HR/24-25/056</t>
  </si>
  <si>
    <t>CEOHR/24-25/1217</t>
  </si>
  <si>
    <t>Prayag Polymers Private Limited DL</t>
  </si>
  <si>
    <t>CEOHR/24-25/1218</t>
  </si>
  <si>
    <t>Dayal Pipe Company</t>
  </si>
  <si>
    <t>CEOHR/24-25/1219</t>
  </si>
  <si>
    <t>CEOHR/24-25/1220</t>
  </si>
  <si>
    <t>CEOHR/24-25/1221</t>
  </si>
  <si>
    <t>CEODL/24-25/813</t>
  </si>
  <si>
    <t>Divine Materials Pvt Ltd</t>
  </si>
  <si>
    <t>CEODL/24-25/814</t>
  </si>
  <si>
    <t>CEODL/24-25/815</t>
  </si>
  <si>
    <t>CEODL/24-25/816</t>
  </si>
  <si>
    <t>Isvara Gem Products Llp</t>
  </si>
  <si>
    <t>CEOHR/24-25/1222</t>
  </si>
  <si>
    <t>CEOHR/24-25/1223</t>
  </si>
  <si>
    <t>CEOHR/24-25/1224</t>
  </si>
  <si>
    <t>Agarwal Industies</t>
  </si>
  <si>
    <t>CEOHR/24-25/1225</t>
  </si>
  <si>
    <t>CEOHR/24-25/1226</t>
  </si>
  <si>
    <t>CEOHR/24-25/1227</t>
  </si>
  <si>
    <t>CEOHR/24-25/1228</t>
  </si>
  <si>
    <t>CEOHR/24-25/1229</t>
  </si>
  <si>
    <t>CEODL/24-25/817</t>
  </si>
  <si>
    <t>CEODL/24-25/818</t>
  </si>
  <si>
    <t>Content Foundry Llp</t>
  </si>
  <si>
    <t>CEODL/24-25/819</t>
  </si>
  <si>
    <t>Jenith Flexible Pvt. Ltd</t>
  </si>
  <si>
    <t>CEODL/24-25/820</t>
  </si>
  <si>
    <t>Natraj Home Furnishing Private Limited</t>
  </si>
  <si>
    <t>CEODL/24-25/821</t>
  </si>
  <si>
    <t>CN/DL/24-25/049</t>
  </si>
  <si>
    <t>LBF Publications Private Limited</t>
  </si>
  <si>
    <t>CEOHR/24-25/1235</t>
  </si>
  <si>
    <t>CEOHR/24-25/1230</t>
  </si>
  <si>
    <t>CEOHR/24-25/1231</t>
  </si>
  <si>
    <t>CEOHR/24-25/1232</t>
  </si>
  <si>
    <t>CEOHR/24-25/1233</t>
  </si>
  <si>
    <t>Ernest Pharmaceutical Pvt Ltd</t>
  </si>
  <si>
    <t>CEOHR/24-25/1234</t>
  </si>
  <si>
    <t>CEODL/24-25/822</t>
  </si>
  <si>
    <t>CEODL/24-25/823</t>
  </si>
  <si>
    <t>CEOHR/24-25/1236</t>
  </si>
  <si>
    <t>CEOHR/24-25/1237</t>
  </si>
  <si>
    <t>CEOHR/24-25/1238</t>
  </si>
  <si>
    <t>CEOHR/24-25/1239</t>
  </si>
  <si>
    <t>CEOHR/24-25/1240</t>
  </si>
  <si>
    <t>CEODL/24-25/824</t>
  </si>
  <si>
    <t>Buopso Private Limited</t>
  </si>
  <si>
    <t>CEODL/24-25/825</t>
  </si>
  <si>
    <t>CEODL/24-25/826</t>
  </si>
  <si>
    <t>CEODL/24-25/827</t>
  </si>
  <si>
    <t>CEODL/24-25/828</t>
  </si>
  <si>
    <t>CEOHR/24-25/1241</t>
  </si>
  <si>
    <t>CEOHR/24-25/1242</t>
  </si>
  <si>
    <t>CEOHR/24-25/1243</t>
  </si>
  <si>
    <t>CEOHR/24-25/1244</t>
  </si>
  <si>
    <t>Max Standard Stores Private Limited</t>
  </si>
  <si>
    <t>CEOHR/24-25/1245</t>
  </si>
  <si>
    <t>CEOHR/24-25/1246</t>
  </si>
  <si>
    <t>CEOHR/24-25/1247</t>
  </si>
  <si>
    <t>RAHUL FABRICS</t>
  </si>
  <si>
    <t>CEOHR/24-25/1248</t>
  </si>
  <si>
    <t>Shri Mahaganapati Jewellers</t>
  </si>
  <si>
    <t>CEOHR/24-25/1249</t>
  </si>
  <si>
    <t>Energia Homes LLP</t>
  </si>
  <si>
    <t>CEOHR/24-25/1250</t>
  </si>
  <si>
    <t>CEOHR/24-25/1251</t>
  </si>
  <si>
    <t>Novelty Associates (P) Limited</t>
  </si>
  <si>
    <t>CEOHR/24-25/1252</t>
  </si>
  <si>
    <t>CEODL/24-25/829</t>
  </si>
  <si>
    <t>CEODL/24-25/830</t>
  </si>
  <si>
    <t>CN/DL/24-25/050</t>
  </si>
  <si>
    <t>Fidespro Ventures Private Limited</t>
  </si>
  <si>
    <t>CEOHR/24-25/1254</t>
  </si>
  <si>
    <t>CEOHR/24-25/1255</t>
  </si>
  <si>
    <t>CEOHR/24-25/1256</t>
  </si>
  <si>
    <t>CEOHR/24-25/1257</t>
  </si>
  <si>
    <t>CEOHR/24-25/1258</t>
  </si>
  <si>
    <t>CEODL/24-25/831</t>
  </si>
  <si>
    <t>CEODL/24-25/832</t>
  </si>
  <si>
    <t>A V Enterprises</t>
  </si>
  <si>
    <t>CEOHR/24-25/1253</t>
  </si>
  <si>
    <t>CEOHR/24-25/1259</t>
  </si>
  <si>
    <t>CEOHR/24-25/1260</t>
  </si>
  <si>
    <t>CEOHR/24-25/1261</t>
  </si>
  <si>
    <t>CEOHR/24-25/1262</t>
  </si>
  <si>
    <t>CEOHR/24-25/1263</t>
  </si>
  <si>
    <t>CEOHR/24-25/1264</t>
  </si>
  <si>
    <t>CEOHR/24-25/1265</t>
  </si>
  <si>
    <t>Baveja Plywood House</t>
  </si>
  <si>
    <t>CEOHR/24-25/1266</t>
  </si>
  <si>
    <t>CEOHR/24-25/1267</t>
  </si>
  <si>
    <t>CEOHR/24-25/1268</t>
  </si>
  <si>
    <t>CEOHR/24-25/1269</t>
  </si>
  <si>
    <t>CEOHR/24-25/1270</t>
  </si>
  <si>
    <t>CEOHR/24-25/1271</t>
  </si>
  <si>
    <t>Loomin Textiles Private Limited</t>
  </si>
  <si>
    <t>CEOHR/24-25/1272</t>
  </si>
  <si>
    <t>CEOHR/24-25/1273</t>
  </si>
  <si>
    <t>Candid Guard Services Pvt Ltd</t>
  </si>
  <si>
    <t>CEODL/24-25/833</t>
  </si>
  <si>
    <t>Rotary club of delhi imperial</t>
  </si>
  <si>
    <t>CEODL/24-25/834</t>
  </si>
  <si>
    <t>CN/DL/24-25/051</t>
  </si>
  <si>
    <t>EYLEX Films Private Limited</t>
  </si>
  <si>
    <t>CN/DL/24-25/052</t>
  </si>
  <si>
    <t>Akashdeep Sarees Emporium</t>
  </si>
  <si>
    <t>CEOHR/24-25/1274</t>
  </si>
  <si>
    <t>CEOHR/24-25/1275</t>
  </si>
  <si>
    <t>CEOHR/24-25/1276</t>
  </si>
  <si>
    <t>CEOHR/24-25/1277</t>
  </si>
  <si>
    <t>CEOHR/24-25/1278</t>
  </si>
  <si>
    <t>CEOHR/24-25/1279</t>
  </si>
  <si>
    <t>CEOHR/24-25/1280</t>
  </si>
  <si>
    <t>CN/HR/24-25/057</t>
  </si>
  <si>
    <t>CN/HR/24-25/058</t>
  </si>
  <si>
    <t>CN/HR/24-25/059</t>
  </si>
  <si>
    <t>CN/HR/24-25/060</t>
  </si>
  <si>
    <t>CEODL/24-25/835</t>
  </si>
  <si>
    <t>CEODL/24-25/836</t>
  </si>
  <si>
    <t>CEODL/24-25/837</t>
  </si>
  <si>
    <t>Constech Enterprises Privat Limited</t>
  </si>
  <si>
    <t>CEODL/24-25/838</t>
  </si>
  <si>
    <t>CEODL/24-25/839</t>
  </si>
  <si>
    <t>CEODL/24-25/840</t>
  </si>
  <si>
    <t>CN/DL/24-25/053</t>
  </si>
  <si>
    <t>CEOHR/24-25/1203</t>
  </si>
  <si>
    <t>J.D. Solitaire</t>
  </si>
  <si>
    <t>CEOHR/24-25/1281</t>
  </si>
  <si>
    <t>CEOHR/24-25/1282</t>
  </si>
  <si>
    <t>Unique Techno Forge</t>
  </si>
  <si>
    <t>CEOHR/24-25/1283</t>
  </si>
  <si>
    <t>Meena Bazaar HR</t>
  </si>
  <si>
    <t>CEODL/24-25/841</t>
  </si>
  <si>
    <t>CEODL/24-25/842</t>
  </si>
  <si>
    <t>CEODL/24-25/843</t>
  </si>
  <si>
    <t>CEODL/24-25/844</t>
  </si>
  <si>
    <t>RIBBEL INTERNATIONAL LTD</t>
  </si>
  <si>
    <t>CEODL/24-25/845</t>
  </si>
  <si>
    <t>CEODL/24-25/846</t>
  </si>
  <si>
    <t>CEODL/24-25/847</t>
  </si>
  <si>
    <t>Weharness Autoelectric Private Limited</t>
  </si>
  <si>
    <t>CEODL/24-25/848</t>
  </si>
  <si>
    <t>CEODL/24-25/849</t>
  </si>
  <si>
    <t>CEODL/24-25/850</t>
  </si>
  <si>
    <t>Lusso Hospitality Management Services Private Limited</t>
  </si>
  <si>
    <t>CEODL/24-25/851</t>
  </si>
  <si>
    <t>CEODL/24-25/852</t>
  </si>
  <si>
    <t>Illuminate</t>
  </si>
  <si>
    <t>CEODL/24-25/853</t>
  </si>
  <si>
    <t>Anand Concast Ltd.</t>
  </si>
  <si>
    <t>CEODL/24-25/854</t>
  </si>
  <si>
    <t>CEODL/24-25/855</t>
  </si>
  <si>
    <t>CEOHR/24-25/1284</t>
  </si>
  <si>
    <t>CEOHR/24-25/1285</t>
  </si>
  <si>
    <t>CEOHR/24-25/1286</t>
  </si>
  <si>
    <t>CEOHR/24-25/1287</t>
  </si>
  <si>
    <t>CEOHR/24-25/1288</t>
  </si>
  <si>
    <t>CEOHR/24-25/1289</t>
  </si>
  <si>
    <t>CEOHR/24-25/1290</t>
  </si>
  <si>
    <t>Alok International Pvt Ltd</t>
  </si>
  <si>
    <t>CEOHR/24-25/1291</t>
  </si>
  <si>
    <t>CEOHR/24-25/1292</t>
  </si>
  <si>
    <t>CEOHR/24-25/1293</t>
  </si>
  <si>
    <t>Shri Veera Industries</t>
  </si>
  <si>
    <t>CEODL/24-25/856</t>
  </si>
  <si>
    <t>CEODL/24-25/857</t>
  </si>
  <si>
    <t>CEODL/24-25/858</t>
  </si>
  <si>
    <t>CEODL/24-25/859</t>
  </si>
  <si>
    <t>Kailash Technology Pvt Ltd</t>
  </si>
  <si>
    <t>CEODL/24-25/860</t>
  </si>
  <si>
    <t>CEODL/24-25/861</t>
  </si>
  <si>
    <t>CEODL/24-25/862</t>
  </si>
  <si>
    <t>CEODL/24-25/863</t>
  </si>
  <si>
    <t>cancle</t>
  </si>
  <si>
    <t>CEOHR/24-25/1294</t>
  </si>
  <si>
    <t>CEOHR/24-25/1295</t>
  </si>
  <si>
    <t>CEOHR/24-25/1296</t>
  </si>
  <si>
    <t>CEOHR/24-25/1297</t>
  </si>
  <si>
    <t>CEOHR/24-25/1298</t>
  </si>
  <si>
    <t>CEOHR/24-25/1299</t>
  </si>
  <si>
    <t>CEOHR/24-25/1300</t>
  </si>
  <si>
    <t>CN/HR/24-25/061</t>
  </si>
  <si>
    <t>CEOHR/24-25/1301</t>
  </si>
  <si>
    <t>CEOHR/24-25/1302</t>
  </si>
  <si>
    <t>CEOHR/24-25/1303</t>
  </si>
  <si>
    <t>H R  Exports Private Limited</t>
  </si>
  <si>
    <t>CEOHR/24-25/1304</t>
  </si>
  <si>
    <t>CEOHR/24-25/1305</t>
  </si>
  <si>
    <t>Wsl Automobiles Private Limited</t>
  </si>
  <si>
    <t>CEOHR/24-25/1306</t>
  </si>
  <si>
    <t>CEOHR/24-25/1307</t>
  </si>
  <si>
    <t>48k+Virtual Assistant sheets</t>
  </si>
  <si>
    <t>CEOHR/24-25/1308</t>
  </si>
  <si>
    <t>CEODL/24-25/864</t>
  </si>
  <si>
    <t>CEODL/24-25/865</t>
  </si>
  <si>
    <t>DK Dies &amp; Tools</t>
  </si>
  <si>
    <t>CEODL/24-25/866</t>
  </si>
  <si>
    <t>CEODL/24-25/867</t>
  </si>
  <si>
    <t>Sunrays Image Technology (P) Ltd</t>
  </si>
  <si>
    <t>CEODL/24-25/868</t>
  </si>
  <si>
    <t>DK Exports</t>
  </si>
  <si>
    <t>CEODL/24-25/869</t>
  </si>
  <si>
    <t>CEODL/24-25/870</t>
  </si>
  <si>
    <t>CEOHR/24-25/1309</t>
  </si>
  <si>
    <t>R B Fruitech Pvt LTD</t>
  </si>
  <si>
    <t>CEOHR/24-25/1310</t>
  </si>
  <si>
    <t>CEOHR/24-25/1311</t>
  </si>
  <si>
    <t>CEOHR/24-25/1312</t>
  </si>
  <si>
    <t>CEOHR/24-25/1313</t>
  </si>
  <si>
    <t>CEOHR/24-25/1314</t>
  </si>
  <si>
    <t>CEOHR/24-25/1315</t>
  </si>
  <si>
    <t>CEOHR/24-25/1316</t>
  </si>
  <si>
    <t>CEOHR/24-25/1317</t>
  </si>
  <si>
    <t>CEOHR/24-25/1318</t>
  </si>
  <si>
    <t>Virdi Electric Works Private Ltd</t>
  </si>
  <si>
    <t>CEODL/24-25/871</t>
  </si>
  <si>
    <t>CEODL/24-25/872</t>
  </si>
  <si>
    <t>SNS Group</t>
  </si>
  <si>
    <t>CEODL/24-25/873</t>
  </si>
  <si>
    <t>CEODL/24-25/874</t>
  </si>
  <si>
    <t>CEODL/24-25/875</t>
  </si>
  <si>
    <t>CEODL/24-25/876</t>
  </si>
  <si>
    <t>CEODL/24-25/877</t>
  </si>
  <si>
    <t>CEODL/24-25/878</t>
  </si>
  <si>
    <t>CEODL/24-25/879</t>
  </si>
  <si>
    <t>New Moon Cosmetics Pvt LTD</t>
  </si>
  <si>
    <t>CEODL/24-25/880</t>
  </si>
  <si>
    <t>CEOHR/24-25/1319</t>
  </si>
  <si>
    <t>CEOITBOX</t>
  </si>
  <si>
    <t>CEOHR/24-25/1320</t>
  </si>
  <si>
    <t xml:space="preserve"> CEOHR/24-25/1321</t>
  </si>
  <si>
    <t>GO Auto Private Limited</t>
  </si>
  <si>
    <t>CEOHR/24-25/1322</t>
  </si>
  <si>
    <t>CEOHR/24-25/1323</t>
  </si>
  <si>
    <t>CEOHR/24-25/1324</t>
  </si>
  <si>
    <t>CEOHR/24-25/1325</t>
  </si>
  <si>
    <t>CEOHR/24-25/1326</t>
  </si>
  <si>
    <t>M3m Foundation</t>
  </si>
  <si>
    <t>CEODL/24-25/881</t>
  </si>
  <si>
    <t>Consistent Infosystems Private Limited</t>
  </si>
  <si>
    <t>CEODL/24-25/882</t>
  </si>
  <si>
    <t>CEODL/24-25/883</t>
  </si>
  <si>
    <t>CEODL/24-25/884</t>
  </si>
  <si>
    <t>CEODL/24-25/885</t>
  </si>
  <si>
    <t>CEODL/24-25/886</t>
  </si>
  <si>
    <t>CEODL/24-25/887</t>
  </si>
  <si>
    <t>CEODL/24-25/888</t>
  </si>
  <si>
    <t>CEODL/24-25/889</t>
  </si>
  <si>
    <t>CEODL/24-25/890</t>
  </si>
  <si>
    <t>CEODL/24-25/891</t>
  </si>
  <si>
    <t>CEODL/24-25/892</t>
  </si>
  <si>
    <t>CEODL/24-25/893</t>
  </si>
  <si>
    <t>CEODL/24-25/894</t>
  </si>
  <si>
    <t>CEODL/24-25/895</t>
  </si>
  <si>
    <t>CEODL/24-25/896</t>
  </si>
  <si>
    <t>V Global</t>
  </si>
  <si>
    <t>CEODL/24-25/897</t>
  </si>
  <si>
    <t>CEOHR/24-25/1327</t>
  </si>
  <si>
    <t>SSGOEL Buildcon Private Limited</t>
  </si>
  <si>
    <t>CEOHR/24-25/1328</t>
  </si>
  <si>
    <t>CEOHR/24-25/1329</t>
  </si>
  <si>
    <t>CEOHR/24-25/1330</t>
  </si>
  <si>
    <t>CEOHR/24-25/1331</t>
  </si>
  <si>
    <t>CEOHR/24-25/1332</t>
  </si>
  <si>
    <t>CEOHR/24-25/1333</t>
  </si>
  <si>
    <t>CN/HR/24-25/062</t>
  </si>
  <si>
    <t>CN/HR/24-25/063</t>
  </si>
  <si>
    <t>CN/DL/24-25/054</t>
  </si>
  <si>
    <t>CN/DL/24-25/055</t>
  </si>
  <si>
    <t>CEODL/24-25/898</t>
  </si>
  <si>
    <t>CEODL/24-25/899</t>
  </si>
  <si>
    <t>CEOHR/24-25/1334</t>
  </si>
  <si>
    <t>CEODL/24-25/900</t>
  </si>
  <si>
    <t>Xceed Mobility LLP</t>
  </si>
  <si>
    <t>CEODL/24-25/901</t>
  </si>
  <si>
    <t>ACCRETE CONSULTANTS</t>
  </si>
  <si>
    <t>CEODL/24-25/902</t>
  </si>
  <si>
    <t>ISHMAN COMPONENTS LLP (Delhi)</t>
  </si>
  <si>
    <t>CEODL/24-25/903</t>
  </si>
  <si>
    <t>Savar Enterprises</t>
  </si>
  <si>
    <t>CEODL/24-25/904</t>
  </si>
  <si>
    <t>CLML Vehicles Private Limited</t>
  </si>
  <si>
    <t>CEOHR/24-25/1335</t>
  </si>
  <si>
    <t>Aanjaneya Ornaments</t>
  </si>
  <si>
    <t>CEOHR/24-25/1336</t>
  </si>
  <si>
    <t>Precision Industrial Fasteners</t>
  </si>
  <si>
    <t>CEOHR/24-25/1337</t>
  </si>
  <si>
    <t>Books &amp; periodicals</t>
  </si>
  <si>
    <t>CEOHR/24-25/1339</t>
  </si>
  <si>
    <t>Vaswani Industries Ltd.</t>
  </si>
  <si>
    <t>CEOHR/24-25/1340</t>
  </si>
  <si>
    <t>CEOHR/24-25/1338</t>
  </si>
  <si>
    <t>CEOHR/24-25/1341</t>
  </si>
  <si>
    <t>Infinity Logistics &amp; Supply Chain Pvt. Ltd.</t>
  </si>
  <si>
    <t>CEOHR/24-25/1342</t>
  </si>
  <si>
    <t>CEOHR/24-25/1343</t>
  </si>
  <si>
    <t>CEOHR/24-25/1344</t>
  </si>
  <si>
    <t>CEOHR/24-25/1345</t>
  </si>
  <si>
    <t>Eskay Yarntex Pvt Ltd</t>
  </si>
  <si>
    <t>CEOHR/24-25/1346</t>
  </si>
  <si>
    <t>Silver Leaf Tea Private Limited</t>
  </si>
  <si>
    <t>CEOHR/24-25/1347</t>
  </si>
  <si>
    <t>CEOHR/24-25/1348</t>
  </si>
  <si>
    <t>CEOHR/24-25/1349</t>
  </si>
  <si>
    <t>CEOHR/24-25/1350</t>
  </si>
  <si>
    <t>CEOHR/24-25/1351</t>
  </si>
  <si>
    <t>CEODL/24-25/905</t>
  </si>
  <si>
    <t>Chimak Health Care</t>
  </si>
  <si>
    <t>CEODL/24-25/906</t>
  </si>
  <si>
    <t>Chiros Pharma</t>
  </si>
  <si>
    <t>CEODL/24-25/907</t>
  </si>
  <si>
    <t>CEODL/24-25/908</t>
  </si>
  <si>
    <t>CEODL/24-25/909</t>
  </si>
  <si>
    <t>SUPERVAC INDUSTRIES LLP</t>
  </si>
  <si>
    <t>CEODL/24-25/910</t>
  </si>
  <si>
    <t>CEODL/24-25/911</t>
  </si>
  <si>
    <t>CEODL/24-25/912</t>
  </si>
  <si>
    <t>CEODL/24-25/913</t>
  </si>
  <si>
    <t>CN/DL/24-25/056</t>
  </si>
  <si>
    <t>Pabla Bearings Limited</t>
  </si>
  <si>
    <t>CEOHR/24-25/1352</t>
  </si>
  <si>
    <t>CEOHR/24-25/1353</t>
  </si>
  <si>
    <t>CEOHR/24-25/1354</t>
  </si>
  <si>
    <t>CEOHR/24-25/1355</t>
  </si>
  <si>
    <t>CEOHR/24-25/1356</t>
  </si>
  <si>
    <t>CEOHR/24-25/1357</t>
  </si>
  <si>
    <t>CEOHR/24-25/1358</t>
  </si>
  <si>
    <t>CEODL/24-25/914</t>
  </si>
  <si>
    <t>CEODL/24-25/915</t>
  </si>
  <si>
    <t>CEODL/24-25/916</t>
  </si>
  <si>
    <t>CEOHR/24-25/1359</t>
  </si>
  <si>
    <t>CEOHR/24-25/1360</t>
  </si>
  <si>
    <t>ANMOL INDUSTRIES LIMITED</t>
  </si>
  <si>
    <t>CEOHR/24-25/1361</t>
  </si>
  <si>
    <t>CEOHR/24-25/1362</t>
  </si>
  <si>
    <t>CEOHR/24-25/1363</t>
  </si>
  <si>
    <t>CEOHR/24-25/1364</t>
  </si>
  <si>
    <t>CEODL/24-25/917</t>
  </si>
  <si>
    <t>CEODL/24-25/918</t>
  </si>
  <si>
    <t>Dhoot Motor Pvt.Ltd.</t>
  </si>
  <si>
    <t>CEODL/24-25/919</t>
  </si>
  <si>
    <t>CEODL/24-25/920</t>
  </si>
  <si>
    <t>CEODL/24-25/921</t>
  </si>
  <si>
    <t>CEOHR/24-25/1365</t>
  </si>
  <si>
    <t>CEOHR/24-25/1366</t>
  </si>
  <si>
    <t>Volvin Limited</t>
  </si>
  <si>
    <t>CEOHR/24-25/1367</t>
  </si>
  <si>
    <t>CEOHR/24-25/1368</t>
  </si>
  <si>
    <t>CEODL/24-25/922</t>
  </si>
  <si>
    <t>CEODL/24-25/923</t>
  </si>
  <si>
    <t>CEODL/24-25/933</t>
  </si>
  <si>
    <t>CEODL/24-25/925</t>
  </si>
  <si>
    <t>CEOHR/24-25/1369</t>
  </si>
  <si>
    <t>CEOHR/24-25/1370</t>
  </si>
  <si>
    <t>CEOHR/24-25/1371</t>
  </si>
  <si>
    <t>CEOHR/24-25/1372</t>
  </si>
  <si>
    <t>CEOHR/24-25/1373</t>
  </si>
  <si>
    <t>CEOHR/24-25/1374</t>
  </si>
  <si>
    <t>Jai Sidhi Enterprises Pvt Ltd</t>
  </si>
  <si>
    <t>CEOHR/24-25/1375</t>
  </si>
  <si>
    <t>AGROMACH ENGINEERING PRIVATE LIMITED</t>
  </si>
  <si>
    <t>CEOHR/24-25/1376</t>
  </si>
  <si>
    <t>CEOHR/24-25/1377</t>
  </si>
  <si>
    <t>Linchpin Industries Pvt. Ltd</t>
  </si>
  <si>
    <t>CEOHR/24-25/1378</t>
  </si>
  <si>
    <t>CEOHR/24-25/1379</t>
  </si>
  <si>
    <t>CEOHR/24-25/1380</t>
  </si>
  <si>
    <t>CEOHR/24-25/1381</t>
  </si>
  <si>
    <t>Edvisars Consultancy Services</t>
  </si>
  <si>
    <t>CEOHR/24-25/1382</t>
  </si>
  <si>
    <t>CEOHR/24-25/1383</t>
  </si>
  <si>
    <t>CEOHR/24-25/1384</t>
  </si>
  <si>
    <t>CEOHR/24-25/1385</t>
  </si>
  <si>
    <t>CEOHR/24-25/1386</t>
  </si>
  <si>
    <t>CEOHR/24-25/1387</t>
  </si>
  <si>
    <t>CEOHR/24-25/1388</t>
  </si>
  <si>
    <t>CEOHR/24-25/1389</t>
  </si>
  <si>
    <t>The Shisha Barons</t>
  </si>
  <si>
    <t>CEOHR/24-25/1390</t>
  </si>
  <si>
    <t>Firestorm</t>
  </si>
  <si>
    <t>CEOHR/24-25/1391</t>
  </si>
  <si>
    <t>CEOHR/24-25/1392</t>
  </si>
  <si>
    <t>CEOHR/24-25/1393</t>
  </si>
  <si>
    <t>CEOHR/24-25/1394</t>
  </si>
  <si>
    <t>Finwise Services Pvt Ltd</t>
  </si>
  <si>
    <t>CEOHR/24-25/1395</t>
  </si>
  <si>
    <t>CEOHR/24-25/1396</t>
  </si>
  <si>
    <t>CEOHR/24-25/1397</t>
  </si>
  <si>
    <t>CEOHR/24-25/1398</t>
  </si>
  <si>
    <t>Raja Fat and Feed Pvt Ltd</t>
  </si>
  <si>
    <t>CEOHR/24-25/1399</t>
  </si>
  <si>
    <t>CEOHR/24-25/1400</t>
  </si>
  <si>
    <t>CEODL/24-25/926</t>
  </si>
  <si>
    <t>CEODL/24-25/927</t>
  </si>
  <si>
    <t>CEOHR/24-25/1401</t>
  </si>
  <si>
    <t>CEOHR/24-25/1402</t>
  </si>
  <si>
    <t>CEOHR/24-25/1403</t>
  </si>
  <si>
    <t>CEOHR/24-25/1404</t>
  </si>
  <si>
    <t>CEOHR/24-25/1405</t>
  </si>
  <si>
    <t>CEOHR/24-25/1406</t>
  </si>
  <si>
    <t>CEOHR/24-25/1407</t>
  </si>
  <si>
    <t>CEOHR/24-25/1408</t>
  </si>
  <si>
    <t>CEOHR/24-25/1409</t>
  </si>
  <si>
    <t>Indian Family Business Network</t>
  </si>
  <si>
    <t>CEOHR/24-25/1410</t>
  </si>
  <si>
    <t>UNIQUE FRAGRANCES</t>
  </si>
  <si>
    <t>CEOHR/24-25/1411</t>
  </si>
  <si>
    <t>CEOHR/24-25/1412</t>
  </si>
  <si>
    <t>Verificient Solutions Private Limited</t>
  </si>
  <si>
    <t>CEOHR/24-25/1413</t>
  </si>
  <si>
    <t>CEOHR/24-25/1414</t>
  </si>
  <si>
    <t>CEOHR/24-25/1415</t>
  </si>
  <si>
    <t>CEOHR/24-25/1416</t>
  </si>
  <si>
    <t>CEOHR/24-25/1417</t>
  </si>
  <si>
    <t>CEOHR/24-25/1418</t>
  </si>
  <si>
    <t>CEOHR/24-25/1419</t>
  </si>
  <si>
    <t>CEOHR/24-25/1420</t>
  </si>
  <si>
    <t>CN/HR/24-25/065</t>
  </si>
  <si>
    <t>CN/DL/24-25/057</t>
  </si>
  <si>
    <t>CN/DL/24-25/058</t>
  </si>
  <si>
    <t>Crown Clothing PVT LTD</t>
  </si>
  <si>
    <t>CEODL/24-25/928</t>
  </si>
  <si>
    <t>CEODL/24-25/929</t>
  </si>
  <si>
    <t>CEODL/24-25/930</t>
  </si>
  <si>
    <t>CEODL/24-25/931</t>
  </si>
  <si>
    <t>CEODL/24-25/932</t>
  </si>
  <si>
    <t>CEOHR/24-25/1421</t>
  </si>
  <si>
    <t>CEOHR/24-25/1422</t>
  </si>
  <si>
    <t>VDEAL System Private Limited</t>
  </si>
  <si>
    <t>CEOHR/24-25/1423</t>
  </si>
  <si>
    <t>MIDAS FINSERVE PRIVATE LIMITED</t>
  </si>
  <si>
    <t>CEOHR/24-25/1424</t>
  </si>
  <si>
    <t>CEOHR/24-25/1425</t>
  </si>
  <si>
    <t>CEOHR/24-25/1426</t>
  </si>
  <si>
    <t>CEOHR/24-25/1427</t>
  </si>
  <si>
    <t>BOSS GEARS LTD</t>
  </si>
  <si>
    <t>CEOHR/24-25/1428</t>
  </si>
  <si>
    <t>Kako Apparel India</t>
  </si>
  <si>
    <t>CEOHR/24-25/1429</t>
  </si>
  <si>
    <t>CEOHR/24-25/1430</t>
  </si>
  <si>
    <t>CEOHR/24-25/1431</t>
  </si>
  <si>
    <t>Adhishree</t>
  </si>
  <si>
    <t>CEOHR/24-25/1432</t>
  </si>
  <si>
    <t>CEOHR/24-25/1433</t>
  </si>
  <si>
    <t>Concept Living</t>
  </si>
  <si>
    <t>CEOHR/24-25/1434</t>
  </si>
  <si>
    <t>CEOHR/24-25/1435</t>
  </si>
  <si>
    <t>CEOHR/24-25/1436</t>
  </si>
  <si>
    <t>Stalwart Technik Private Limited</t>
  </si>
  <si>
    <t>CEOHR/24-25/1437</t>
  </si>
  <si>
    <t>CEOHR/24-25/1438</t>
  </si>
  <si>
    <t>CEOHR/24-25/1439</t>
  </si>
  <si>
    <t>CEOHR/24-25/1440</t>
  </si>
  <si>
    <t>CEOHR/24-25/1441</t>
  </si>
  <si>
    <t>Kapas Techno Fabs Pvt Ltd</t>
  </si>
  <si>
    <t>CEOHR/24-25/1442</t>
  </si>
  <si>
    <t>CEOHR/24-25/1443</t>
  </si>
  <si>
    <t>MEI Power Private Limited</t>
  </si>
  <si>
    <t>CEOHR/24-25/1444</t>
  </si>
  <si>
    <t>CEOHR/24-25/1445</t>
  </si>
  <si>
    <t>All In Bloom</t>
  </si>
  <si>
    <t>CEOHR/24-25/1446</t>
  </si>
  <si>
    <t>Akshar Agro Agency</t>
  </si>
  <si>
    <t>CEOHR/24-25/1447</t>
  </si>
  <si>
    <t>CEOHR/24-25/1448</t>
  </si>
  <si>
    <t>CEOHR/24-25/1449</t>
  </si>
  <si>
    <t>CEOHR/24-25/1450</t>
  </si>
  <si>
    <t>CEOHR/24-25/1451</t>
  </si>
  <si>
    <t>CEOHR/24-25/1452</t>
  </si>
  <si>
    <t>CEOHR/24-25/1453</t>
  </si>
  <si>
    <t>CEOHR/24-25/1454</t>
  </si>
  <si>
    <t>Jain Auto Agency</t>
  </si>
  <si>
    <t>CEOHR/24-25/1455</t>
  </si>
  <si>
    <t>Meena Bazaar - Uttar Pradesh</t>
  </si>
  <si>
    <t>CEOHR/24-25/1456</t>
  </si>
  <si>
    <t>Shroff Impex Private Limited</t>
  </si>
  <si>
    <t>CEOHR/24-25/1457</t>
  </si>
  <si>
    <t>CEOHR/24-25/1458</t>
  </si>
  <si>
    <t>CEOHR/24-25/1459</t>
  </si>
  <si>
    <t>CEOHR/24-25/1460</t>
  </si>
  <si>
    <t>CEOHR/24-25/1461</t>
  </si>
  <si>
    <t>CEOHR/24-25/1462</t>
  </si>
  <si>
    <t>CEOHR/24-25/1463</t>
  </si>
  <si>
    <t>CEOHR/24-25/1464</t>
  </si>
  <si>
    <t>CEOHR/24-25/1465</t>
  </si>
  <si>
    <t>P.K.Marketing Co.</t>
  </si>
  <si>
    <t>CEOHR/24-25/1466</t>
  </si>
  <si>
    <t>CEODL/24-25/934</t>
  </si>
  <si>
    <t>CEODL/24-25/935</t>
  </si>
  <si>
    <t>CEODL/24-25/936</t>
  </si>
  <si>
    <t>CEODL/24-25/937</t>
  </si>
  <si>
    <t>CN/DL/24-25/059</t>
  </si>
  <si>
    <t>CN/DL/24-25/060</t>
  </si>
  <si>
    <t>Khadi Bhavan</t>
  </si>
  <si>
    <t>CEOHR/24-25/1467</t>
  </si>
  <si>
    <t>Pravinkumar</t>
  </si>
  <si>
    <t>CEOHR/24-25/1468</t>
  </si>
  <si>
    <t>CEOHR/24-25/1469</t>
  </si>
  <si>
    <t>Suresh Enterprises</t>
  </si>
  <si>
    <t>CEOHR/24-25/1470</t>
  </si>
  <si>
    <t>CEOHR/24-25/1472</t>
  </si>
  <si>
    <t>offlical API+Chatbot</t>
  </si>
  <si>
    <t>CEOHR/24-25/1473</t>
  </si>
  <si>
    <t>CEOHR/24-25/1474</t>
  </si>
  <si>
    <t>CEOHR/24-25/1471</t>
  </si>
  <si>
    <t>CALPRO SPECIALITIES PRIVATE LIMITED</t>
  </si>
  <si>
    <t>CEODL/24-25/938</t>
  </si>
  <si>
    <t>CEODL/24-25/939</t>
  </si>
  <si>
    <t>Pragati Polyplast India Private Limited</t>
  </si>
  <si>
    <t>CEOHR/24-25/1475</t>
  </si>
  <si>
    <t>CEOHR/24-25/1476</t>
  </si>
  <si>
    <t>CEOHR/24-25/1477</t>
  </si>
  <si>
    <t>CEOHR/24-25/1478</t>
  </si>
  <si>
    <t>CN/HR/24-25/066</t>
  </si>
  <si>
    <t>Tulsyan Distributors</t>
  </si>
  <si>
    <t>CEOHR/24-25/1479</t>
  </si>
  <si>
    <t>CEOHR/24-25/1480</t>
  </si>
  <si>
    <t>CEOHR/24-25/1481</t>
  </si>
  <si>
    <t>Wellness of Women Pvt Ltd</t>
  </si>
  <si>
    <t>CEOHR/24-25/1482</t>
  </si>
  <si>
    <t>Modi Furniture Unlimited</t>
  </si>
  <si>
    <t>CEOHR/24-25/1483</t>
  </si>
  <si>
    <t>CEOHR/24-25/1484</t>
  </si>
  <si>
    <t>Mr.Gautam Ganeriwala</t>
  </si>
  <si>
    <t>CEOHR/24-25/1485</t>
  </si>
  <si>
    <t>CEOHR/24-25/1486</t>
  </si>
  <si>
    <t>CEODL/24-25/940</t>
  </si>
  <si>
    <t>CEODL/24-25/941</t>
  </si>
  <si>
    <t>RPL Automation</t>
  </si>
  <si>
    <t>CEODL/24-25/942</t>
  </si>
  <si>
    <t>CEODL/24-25/943</t>
  </si>
  <si>
    <t>CEODL/24-25/944</t>
  </si>
  <si>
    <t>CEODL/24-25/945</t>
  </si>
  <si>
    <t>CEODL/24-25/946</t>
  </si>
  <si>
    <t>CEOHR/24-25/1487</t>
  </si>
  <si>
    <t>CEOHR/24-25/1488</t>
  </si>
  <si>
    <t>PRYM Inc</t>
  </si>
  <si>
    <t>CEOHR/24-25/1489</t>
  </si>
  <si>
    <t>CEOHR/24-25/1490</t>
  </si>
  <si>
    <t>CEOHR/24-25/1491</t>
  </si>
  <si>
    <t>CEOHR/24-25/1492</t>
  </si>
  <si>
    <t>CEOHR/24-25/1493</t>
  </si>
  <si>
    <t>CEOHR/24-25/1494</t>
  </si>
  <si>
    <t>CEOHR/24-25/1495</t>
  </si>
  <si>
    <t>Luminous Technocast Private Limited</t>
  </si>
  <si>
    <t>CEODL/24-25/947</t>
  </si>
  <si>
    <t>Tech Sujit</t>
  </si>
  <si>
    <t>CEODL/24-25/948</t>
  </si>
  <si>
    <t>CEODL/24-25/949</t>
  </si>
  <si>
    <t>CEODL/24-25/950</t>
  </si>
  <si>
    <t>CEODL/24-25/951</t>
  </si>
  <si>
    <t>Liberty India</t>
  </si>
  <si>
    <t>CEOHR/24-25/1529</t>
  </si>
  <si>
    <t>CEOHR/24-25/1496</t>
  </si>
  <si>
    <t>CEOHR/24-25/1497</t>
  </si>
  <si>
    <t>Afroasia Ventures LLP</t>
  </si>
  <si>
    <t>CEODL/24-25/952</t>
  </si>
  <si>
    <t>CEODL/24-25/953</t>
  </si>
  <si>
    <t>CEODL/24-25/954</t>
  </si>
  <si>
    <t>CN/DL/24-25/061</t>
  </si>
  <si>
    <t>M/S Home D Luxe</t>
  </si>
  <si>
    <t>CEODL/24-25/955</t>
  </si>
  <si>
    <t>CEOHR/24-25/1498</t>
  </si>
  <si>
    <t>Zapbuild Technologies Pvt. Ltd.</t>
  </si>
  <si>
    <t>CEOHR/24-25/1499</t>
  </si>
  <si>
    <t>CEOHR/24-25/1500</t>
  </si>
  <si>
    <t>CEOHR/24-25/1501</t>
  </si>
  <si>
    <t>CEOHR/24-25/1502</t>
  </si>
  <si>
    <t>Dilip Medical Store</t>
  </si>
  <si>
    <t>CEOHR/24-25/1503</t>
  </si>
  <si>
    <t>CEOHR/24-25/1504</t>
  </si>
  <si>
    <t>CEODL/24-25/956</t>
  </si>
  <si>
    <t>CEODL/24-25/957</t>
  </si>
  <si>
    <t>M/s Amato Automotive Pvt Ltd</t>
  </si>
  <si>
    <t>CEOHR/24-25/1505</t>
  </si>
  <si>
    <t>CEOHR/24-25/1506</t>
  </si>
  <si>
    <t>CEOHR/24-25/1507</t>
  </si>
  <si>
    <t>CEOHR/24-25/1508</t>
  </si>
  <si>
    <t>CEOHR/24-25/1509</t>
  </si>
  <si>
    <t>CEOHR/24-25/1510</t>
  </si>
  <si>
    <t>The Centre For Excellence</t>
  </si>
  <si>
    <t>CEOHR/24-25/1511</t>
  </si>
  <si>
    <t>Gem Plaza Jewellery Mfg. Co. Pvt. Ltd.</t>
  </si>
  <si>
    <t>CEOHR/24-25/1512</t>
  </si>
  <si>
    <t>CEOHR/24-25/1513</t>
  </si>
  <si>
    <t>CEODL/24-25/958</t>
  </si>
  <si>
    <t>Hilux Automotive Pvt. Ltd</t>
  </si>
  <si>
    <t>CEODL/24-25/959</t>
  </si>
  <si>
    <t>CEODL/24-25/960</t>
  </si>
  <si>
    <t>CEOHR/24-25/1514</t>
  </si>
  <si>
    <t>CEOHR/24-25/1515</t>
  </si>
  <si>
    <t>CEOHR/24-25/1516</t>
  </si>
  <si>
    <t>CEOHR/24-25/1517</t>
  </si>
  <si>
    <t>CEOHR/24-25/1518</t>
  </si>
  <si>
    <t>CEOHR/24-25/1519</t>
  </si>
  <si>
    <t>CEOHR/24-25/1520</t>
  </si>
  <si>
    <t>CEOHR/24-25/1521</t>
  </si>
  <si>
    <t>CEOHR/24-25/1522</t>
  </si>
  <si>
    <t>CEOHR/24-25/1523</t>
  </si>
  <si>
    <t>M/s Prayag Udyog Private Limited</t>
  </si>
  <si>
    <t>CEOHR/24-25/1524</t>
  </si>
  <si>
    <t>CEOHR/24-25/1525</t>
  </si>
  <si>
    <t>Shree Sharda Associates Private Limited</t>
  </si>
  <si>
    <t>CEOHR/24-25/1526</t>
  </si>
  <si>
    <t>CEOHR/24-25/1527</t>
  </si>
  <si>
    <t>CEODL/24-25/961</t>
  </si>
  <si>
    <t>CEODL/24-25/962</t>
  </si>
  <si>
    <t>Ashvira Fashions Private Limited</t>
  </si>
  <si>
    <t>CEOHR/24-25/1528</t>
  </si>
  <si>
    <t>CEOHR/24-25/1530</t>
  </si>
  <si>
    <t>CEOHR/24-25/1531</t>
  </si>
  <si>
    <t>CEOHR/24-25/1532</t>
  </si>
  <si>
    <t>CEOHR/24-25/1533</t>
  </si>
  <si>
    <t>CEOHR/24-25/1534</t>
  </si>
  <si>
    <t>CEOHR/24-25/1535</t>
  </si>
  <si>
    <t>CEODL/24-25/963</t>
  </si>
  <si>
    <t>CEODL/24-25/964</t>
  </si>
  <si>
    <t>SHIVA EXPORTS</t>
  </si>
  <si>
    <t>CEODL/24-25/965</t>
  </si>
  <si>
    <t>CEODL/24-25/966</t>
  </si>
  <si>
    <t>CEODL/24-25/967</t>
  </si>
  <si>
    <t>CEODL/24-25/968</t>
  </si>
  <si>
    <t>CEODL/24-25/969</t>
  </si>
  <si>
    <t>CEODL/24-25/970</t>
  </si>
  <si>
    <t>CEODL/24-25/971</t>
  </si>
  <si>
    <t>CEODL/24-25/972</t>
  </si>
  <si>
    <t>CEODL/24-25/973</t>
  </si>
  <si>
    <t>CEODL/24-25/974</t>
  </si>
  <si>
    <t>CEODL/24-25/975</t>
  </si>
  <si>
    <t>CEODL/24-25/976</t>
  </si>
  <si>
    <t>CEODL/24-25/977</t>
  </si>
  <si>
    <t>CEODL/24-25/978</t>
  </si>
  <si>
    <t>CEODL/24-25/979</t>
  </si>
  <si>
    <t>Kunal Madan</t>
  </si>
  <si>
    <t>CEODL/24-25/980</t>
  </si>
  <si>
    <t>CEODL/24-25/981</t>
  </si>
  <si>
    <t>CN/DL/24-25/062</t>
  </si>
  <si>
    <t>ROOP VATIKA DESIGN PRAIVATE LIMITED</t>
  </si>
  <si>
    <t>CEOHR/24-25/1536</t>
  </si>
  <si>
    <t>The Solluna Resort</t>
  </si>
  <si>
    <t>CEOHR/24-25/1537</t>
  </si>
  <si>
    <t>CEOHR/24-25/1538</t>
  </si>
  <si>
    <t>Regius Windows</t>
  </si>
  <si>
    <t>CEOHR/24-25/1539</t>
  </si>
  <si>
    <t>Jewellery World</t>
  </si>
  <si>
    <t>CEOHR/24-25/1540</t>
  </si>
  <si>
    <t>CEOHR/24-25/1541</t>
  </si>
  <si>
    <t>CEOHR/24-25/1542</t>
  </si>
  <si>
    <t>CEOHR/24-25/1543</t>
  </si>
  <si>
    <t>CEOHR/24-25/1544</t>
  </si>
  <si>
    <t>Workshop</t>
  </si>
  <si>
    <t>CEOHR/24-25/1545</t>
  </si>
  <si>
    <t>CEOHR/24-25/1546</t>
  </si>
  <si>
    <t>CEOHR/24-25/1547</t>
  </si>
  <si>
    <t>CEOHR/24-25/1548</t>
  </si>
  <si>
    <t>CEOHR/24-25/1549</t>
  </si>
  <si>
    <t>Synergy Eye Care Llp</t>
  </si>
  <si>
    <t>CEOHR/24-25/1550</t>
  </si>
  <si>
    <t>CEODL/24-25/982</t>
  </si>
  <si>
    <t>CEODL/24-25/983</t>
  </si>
  <si>
    <t>CEODL/24-25/984</t>
  </si>
  <si>
    <t>Karnal Milk Foods Ltd.</t>
  </si>
  <si>
    <t>CEODL/24-25/985</t>
  </si>
  <si>
    <t>CEODL/24-25/986</t>
  </si>
  <si>
    <t>CN/HR/24-25/067</t>
  </si>
  <si>
    <t>Arora Gifts Private Limited</t>
  </si>
  <si>
    <t>CEOHR/24-25/1551</t>
  </si>
  <si>
    <t>CEOHR/24-25/1552</t>
  </si>
  <si>
    <t>CEOHR/24-25/1553</t>
  </si>
  <si>
    <t>Rupyaapaisa Solutions Private Limited</t>
  </si>
  <si>
    <t>CEOHR/24-25/1554</t>
  </si>
  <si>
    <t>CEOHR/24-25/1555</t>
  </si>
  <si>
    <t>CEOHR/24-25/1556</t>
  </si>
  <si>
    <t>Nectar Lifesciences LTD</t>
  </si>
  <si>
    <t>CEOHR/24-25/1557</t>
  </si>
  <si>
    <t>CEOHR/24-25/1558</t>
  </si>
  <si>
    <t>CEOHR/24-25/1559</t>
  </si>
  <si>
    <t>CEOHR/24-25/1560</t>
  </si>
  <si>
    <t>CEOHR/24-25/1561</t>
  </si>
  <si>
    <t>CEOHR/24-25/1562</t>
  </si>
  <si>
    <t>CN/HR/24-25/068</t>
  </si>
  <si>
    <t>CN/HR/24-25/069</t>
  </si>
  <si>
    <t>CEODL/24-25/987</t>
  </si>
  <si>
    <t>CEODL/24-25/988</t>
  </si>
  <si>
    <t>CEODL/24-25/989</t>
  </si>
  <si>
    <t>CEODL/24-25/990</t>
  </si>
  <si>
    <t>CEODL/24-25/991</t>
  </si>
  <si>
    <t>CN/DL/24-25/063</t>
  </si>
  <si>
    <t>Ks It &amp; Security Solutions</t>
  </si>
  <si>
    <t>CEODL/24-25/992</t>
  </si>
  <si>
    <t>CEODL/24-25/993</t>
  </si>
  <si>
    <t>CEODL/24-25/994</t>
  </si>
  <si>
    <t>Bindal Agencies (P) Limited</t>
  </si>
  <si>
    <t>CEODL/24-25/995</t>
  </si>
  <si>
    <t>CN/DL/24-25/064</t>
  </si>
  <si>
    <t>CEOHR/24-25/1563</t>
  </si>
  <si>
    <t>CEOHR/24-25/1564</t>
  </si>
  <si>
    <t>CEOHR/24-25/1565</t>
  </si>
  <si>
    <t>Scripbox.Com India Private Limited</t>
  </si>
  <si>
    <t>CEOHR/24-25/1566</t>
  </si>
  <si>
    <t>CEOHR/24-25/1567</t>
  </si>
  <si>
    <t>CEOHR/24-25/1568</t>
  </si>
  <si>
    <t>CEODL/24-25/996</t>
  </si>
  <si>
    <t>Pick A Book Private Limited</t>
  </si>
  <si>
    <t>CEODL/24-25/997</t>
  </si>
  <si>
    <t>CEODL/24-25/998</t>
  </si>
  <si>
    <t>CN/DL/24-25/065</t>
  </si>
  <si>
    <t>CEOHR/24-25/1569</t>
  </si>
  <si>
    <t>Jain Khemka and Associates</t>
  </si>
  <si>
    <t>CEOHR/24-25/1570</t>
  </si>
  <si>
    <t>CEOHR/24-25/1571</t>
  </si>
  <si>
    <t>CEOHR/24-25/1572</t>
  </si>
  <si>
    <t>CEOHR/24-25/1573</t>
  </si>
  <si>
    <t>CEOHR/24-25/1574</t>
  </si>
  <si>
    <t>CEOHR/24-25/1575</t>
  </si>
  <si>
    <t>CEOHR/24-25/1576</t>
  </si>
  <si>
    <t>CEODL/24-25/999</t>
  </si>
  <si>
    <t>CEODL/24-25/1000</t>
  </si>
  <si>
    <t>CEODL/24-25/1001</t>
  </si>
  <si>
    <t>H P FASTENERS PRIVATE LIMITED</t>
  </si>
  <si>
    <t>CEODL/24-25/1002</t>
  </si>
  <si>
    <t>CEODL/24-25/1003</t>
  </si>
  <si>
    <t>Genex Tech Industries LLP</t>
  </si>
  <si>
    <t>CEODL/24-25/1004</t>
  </si>
  <si>
    <t>GRN Cellulose Pvt Ltd.</t>
  </si>
  <si>
    <t>CEODL/24-25/1005</t>
  </si>
  <si>
    <t>CEODL/24-25/1006</t>
  </si>
  <si>
    <t>DKG Retails</t>
  </si>
  <si>
    <t>CEODL/24-25/1007</t>
  </si>
  <si>
    <t>Swastika Infra private limited</t>
  </si>
  <si>
    <t>CEODL/24-25/1008</t>
  </si>
  <si>
    <t>CEOHR/24-25/1577</t>
  </si>
  <si>
    <t>CEOHR/24-25/1578</t>
  </si>
  <si>
    <t>Vin Enterprises</t>
  </si>
  <si>
    <t>CEODL/24-25/1009</t>
  </si>
  <si>
    <t>CEODL/24-25/1010</t>
  </si>
  <si>
    <t>GOVINDDEVJI PACKAGING INDUSTRIES</t>
  </si>
  <si>
    <t>CEODL/24-25/1011</t>
  </si>
  <si>
    <t>CEODL/24-25/1012</t>
  </si>
  <si>
    <t>CEODL/24-25/1013</t>
  </si>
  <si>
    <t>CEODL/24-25/1014</t>
  </si>
  <si>
    <t>CN/DL/24-25/066</t>
  </si>
  <si>
    <t>CEOHR/24-25/1579</t>
  </si>
  <si>
    <t>CEOHR/24-25/1580</t>
  </si>
  <si>
    <t>CEOHR/24-25/1581</t>
  </si>
  <si>
    <t>CEOHR/24-25/1582</t>
  </si>
  <si>
    <t>CEOHR/24-25/1583</t>
  </si>
  <si>
    <t>CEOHR/24-25/1584</t>
  </si>
  <si>
    <t>CEOHR/24-25/1585</t>
  </si>
  <si>
    <t>CEOHR/24-25/1586</t>
  </si>
  <si>
    <t>CEOHR/24-25/1587</t>
  </si>
  <si>
    <t>CEOHR/24-25/1588</t>
  </si>
  <si>
    <t>CEOHR/24-25/1589</t>
  </si>
  <si>
    <t>CEOHR/24-25/1590</t>
  </si>
  <si>
    <t>Bearing Traders India Pvt Ltd</t>
  </si>
  <si>
    <t>CEOHR/24-25/1591</t>
  </si>
  <si>
    <t>CEOHR/24-25/1592</t>
  </si>
  <si>
    <t>CEOHR/24-25/1593</t>
  </si>
  <si>
    <t>CEOHR/24-25/2257</t>
  </si>
  <si>
    <t>CEOHR/24-25/1600</t>
  </si>
  <si>
    <t>CEOHR/24-25/1613</t>
  </si>
  <si>
    <t>Neha Automotive</t>
  </si>
  <si>
    <t>CEOHR/24-25/1651</t>
  </si>
  <si>
    <t>CEOHR/24-25/1594</t>
  </si>
  <si>
    <t>CEOHR/24-25/1595</t>
  </si>
  <si>
    <t>Arvind Construction Co Pvt Ltd</t>
  </si>
  <si>
    <t>CEOHR/24-25/1596</t>
  </si>
  <si>
    <t>Labotech Microscopes India Pvt Ltd</t>
  </si>
  <si>
    <t>CEODL/24-25/1015</t>
  </si>
  <si>
    <t>Avadh Technometals Private Limited</t>
  </si>
  <si>
    <t>CEODL/24-25/1016</t>
  </si>
  <si>
    <t>CEODL/24-25/1017</t>
  </si>
  <si>
    <t>CEODL/24-25/1018</t>
  </si>
  <si>
    <t>Award Ease Private Limited</t>
  </si>
  <si>
    <t>CEODL/24-25/1019</t>
  </si>
  <si>
    <t>CEODL/24-25/1020</t>
  </si>
  <si>
    <t>United Drilling Tools LTD</t>
  </si>
  <si>
    <t>CEODL/24-25/1021</t>
  </si>
  <si>
    <t>Live by Design</t>
  </si>
  <si>
    <t>CEODL/24-25/1022</t>
  </si>
  <si>
    <t>CEODL/24-25/1023</t>
  </si>
  <si>
    <t>CEOHR/24-25/1597</t>
  </si>
  <si>
    <t>CEOHR/24-25/1598</t>
  </si>
  <si>
    <t>CEODL/24-25/1024</t>
  </si>
  <si>
    <t>CEODL/24-25/1025</t>
  </si>
  <si>
    <t>CEODL/24-25/1026</t>
  </si>
  <si>
    <t>SCAVIN INTERNATIONAL EXIM PRIVATE LIMITED</t>
  </si>
  <si>
    <t>CEODL/24-25/1027</t>
  </si>
  <si>
    <t>CEODL/24-25/1028</t>
  </si>
  <si>
    <t>Mede X Medical Store</t>
  </si>
  <si>
    <t>CEODL/24-25/1029</t>
  </si>
  <si>
    <t>BINDAL LOGISTICS PRIVATE LIMITED</t>
  </si>
  <si>
    <t>CEOHR/24-25/1599</t>
  </si>
  <si>
    <t>CEOHR/24-25/1601</t>
  </si>
  <si>
    <t>CEOHR/24-25/1602</t>
  </si>
  <si>
    <t>CEOHR/24-25/1603</t>
  </si>
  <si>
    <t>CEOHR/24-25/1604</t>
  </si>
  <si>
    <t>CEOHR/24-25/1605</t>
  </si>
  <si>
    <t>CEOHR/24-25/1606</t>
  </si>
  <si>
    <t>Delus Services Private Limited</t>
  </si>
  <si>
    <t>CEOHR/24-25/1607</t>
  </si>
  <si>
    <t>Travel Kiing Leisure Holidays (P) Ltd.</t>
  </si>
  <si>
    <t>CEOHR/24-25/1608</t>
  </si>
  <si>
    <t>Infinity Logistics &amp; Supply Chain Private Limited</t>
  </si>
  <si>
    <t>CEOHR/24-25/1609</t>
  </si>
  <si>
    <t>CEOHR/24-25/1610</t>
  </si>
  <si>
    <t>CEOHR/24-25/1611</t>
  </si>
  <si>
    <t>CEOHR/24-25/1612</t>
  </si>
  <si>
    <t>Susheela Gramoudyog Sansthan</t>
  </si>
  <si>
    <t>CEODL/24-25/1030</t>
  </si>
  <si>
    <t>Reliable packaging industries limited</t>
  </si>
  <si>
    <t>CEODL/24-25/1031</t>
  </si>
  <si>
    <t>CEODL/24-25/1032</t>
  </si>
  <si>
    <t>CEODL/24-25/1033</t>
  </si>
  <si>
    <t>CEODL/24-25/1034</t>
  </si>
  <si>
    <t>Mr.Ankit Singhal</t>
  </si>
  <si>
    <t>CEOHR/24-25/1614</t>
  </si>
  <si>
    <t>Dinero Solutions</t>
  </si>
  <si>
    <t>CEOHR/24-25/1615</t>
  </si>
  <si>
    <t>Anmol Industries Ltd</t>
  </si>
  <si>
    <t>CEOHR/24-25/1616</t>
  </si>
  <si>
    <t>CEOHR/24-25/1617</t>
  </si>
  <si>
    <t>CEOHR/24-25/1618</t>
  </si>
  <si>
    <t>CEOHR/24-25/1619</t>
  </si>
  <si>
    <t>CEOHR/24-25/1620</t>
  </si>
  <si>
    <t>CEOHR/24-25/1621</t>
  </si>
  <si>
    <t>CN/HR/24-25/070</t>
  </si>
  <si>
    <t>Evergreen Minerals pvt Ltd</t>
  </si>
  <si>
    <t>CEODL/24-25/1035</t>
  </si>
  <si>
    <t>CEODL/24-25/1036</t>
  </si>
  <si>
    <t>CEOHR/24-25/1622</t>
  </si>
  <si>
    <t>CEOHR/24-25/1623</t>
  </si>
  <si>
    <t>Ironmart Private Limited</t>
  </si>
  <si>
    <t>CEOHR/24-25/1624</t>
  </si>
  <si>
    <t>CEOHR/24-25/1625</t>
  </si>
  <si>
    <t>CEOHR/24-25/1626</t>
  </si>
  <si>
    <t>CEOHR/24-25/1627</t>
  </si>
  <si>
    <t>CEOHR/24-25/1628</t>
  </si>
  <si>
    <t>CEOHR/24-25/1629</t>
  </si>
  <si>
    <t>CN/HR/24-25/071</t>
  </si>
  <si>
    <t>CN/HR/24-25/072</t>
  </si>
  <si>
    <t>CEODL/24-25/1037</t>
  </si>
  <si>
    <t>CEODL/24-25/1038</t>
  </si>
  <si>
    <t>CEODL/24-25/1039</t>
  </si>
  <si>
    <t>CEODL/24-25/1040</t>
  </si>
  <si>
    <t>CEODL/24-25/1041</t>
  </si>
  <si>
    <t>Ravi Kapur LLP</t>
  </si>
  <si>
    <t>CEODL/24-25/1042</t>
  </si>
  <si>
    <t>CN/DL/24-25/067</t>
  </si>
  <si>
    <t>CN/DL/24-25/068</t>
  </si>
  <si>
    <t>CEOHR/24-25/1630</t>
  </si>
  <si>
    <t>CEOHR/24-25/1631</t>
  </si>
  <si>
    <t>Shri Dhanwantri Generic Medical Stores</t>
  </si>
  <si>
    <t>CEOHR/24-25/1632</t>
  </si>
  <si>
    <t>Shiv Textiles</t>
  </si>
  <si>
    <t>CEODL/24-25/1043</t>
  </si>
  <si>
    <t>CEODL/24-25/1044</t>
  </si>
  <si>
    <t>CEOHR/24-25/1633</t>
  </si>
  <si>
    <t>CEODL/24-25/1045</t>
  </si>
  <si>
    <t>SL SERVICES INDIA PRIVATE LIMITED</t>
  </si>
  <si>
    <t>CEODL/24-25/1046</t>
  </si>
  <si>
    <t>CEOHR/24-25/1634</t>
  </si>
  <si>
    <t>Mr. Shray Goel</t>
  </si>
  <si>
    <t>CEOHR/24-25/1635</t>
  </si>
  <si>
    <t>Excellent Softwares</t>
  </si>
  <si>
    <t>CEOHR/24-25/1636</t>
  </si>
  <si>
    <t>CEOHR/24-25/1637</t>
  </si>
  <si>
    <t>CEOHR/24-25/1638</t>
  </si>
  <si>
    <t>CEOHR/24-25/1639</t>
  </si>
  <si>
    <t>CEODL/24-25/1047</t>
  </si>
  <si>
    <t>CEOHR/24-25/1640</t>
  </si>
  <si>
    <t>CEOHR/24-25/1641</t>
  </si>
  <si>
    <t>CEOHR/24-25/1642</t>
  </si>
  <si>
    <t>Vrinda Engineers Pvt Ltd</t>
  </si>
  <si>
    <t>CEOHR/24-25/1643</t>
  </si>
  <si>
    <t>CEOHR/24-25/1644</t>
  </si>
  <si>
    <t>CEOHR/24-25/1645</t>
  </si>
  <si>
    <t>Grandeur Interiors Private Limitd</t>
  </si>
  <si>
    <t>CEOHR/24-25/1646</t>
  </si>
  <si>
    <t>CEOHR/24-25/1647</t>
  </si>
  <si>
    <t>CN/HR/24-25/073</t>
  </si>
  <si>
    <t>CEODL/24-25/1048</t>
  </si>
  <si>
    <t>CEODL/24-25/1049</t>
  </si>
  <si>
    <t>CEOHR/24-25/1648</t>
  </si>
  <si>
    <t>CEOHR/24-25/1649</t>
  </si>
  <si>
    <t>CEOHR/24-25/1650</t>
  </si>
  <si>
    <t>CEOHR/24-25/1652</t>
  </si>
  <si>
    <t>Adinath Forging Pvt. Ltd.</t>
  </si>
  <si>
    <t>CEOHR/24-25/1653</t>
  </si>
  <si>
    <t>ACE CONSULTING</t>
  </si>
  <si>
    <t>CEOHR/24-25/1654</t>
  </si>
  <si>
    <t>CEOHR/24-25/1655</t>
  </si>
  <si>
    <t>A V Automotives Private Limited</t>
  </si>
  <si>
    <t>CEODL/24-25/1050</t>
  </si>
  <si>
    <t>CEOHR/24-25/1656</t>
  </si>
  <si>
    <t>Smartagro Farm Solutions Llp</t>
  </si>
  <si>
    <t>CEOHR/24-25/1657</t>
  </si>
  <si>
    <t>CEOHR/24-25/1658</t>
  </si>
  <si>
    <t>Immuno Sciences</t>
  </si>
  <si>
    <t>CEOHR/24-25/1659</t>
  </si>
  <si>
    <t>CN/HR/24-25/074</t>
  </si>
  <si>
    <t>TNS Infrastructure Technology Private Limited</t>
  </si>
  <si>
    <t>CEODL/24-25/1051</t>
  </si>
  <si>
    <t>Raghbir Erectors &amp; Fabricators</t>
  </si>
  <si>
    <t>CEODL/24-25/1052</t>
  </si>
  <si>
    <t>CEODL/24-25/1053</t>
  </si>
  <si>
    <t>Benchmark Consultancy</t>
  </si>
  <si>
    <t>CEODL/24-25/1054</t>
  </si>
  <si>
    <t>CEODL/24-25/1055</t>
  </si>
  <si>
    <t>CEODL/24-25/1056</t>
  </si>
  <si>
    <t>CEOHR/24-25/1660</t>
  </si>
  <si>
    <t>PARITOSH PATHAK INTERNATIONAL LLP-HR</t>
  </si>
  <si>
    <t>CEOHR/24-25/1661</t>
  </si>
  <si>
    <t>CEOHR/24-25/1662</t>
  </si>
  <si>
    <t>Sentinels Security Pvt Ltd</t>
  </si>
  <si>
    <t>CEOHR/24-25/1663</t>
  </si>
  <si>
    <t>Krupas Cloudcloset Private Limited</t>
  </si>
  <si>
    <t>CEOHR/24-25/1985</t>
  </si>
  <si>
    <t>Mandeep (DALSONS INDIA</t>
  </si>
  <si>
    <t>CEODL/24-25/1057</t>
  </si>
  <si>
    <t>CEODL/24-25/1058</t>
  </si>
  <si>
    <t>New Bharat Impex</t>
  </si>
  <si>
    <t>CEODL/24-25/1059</t>
  </si>
  <si>
    <t>CEODL/24-25/1060</t>
  </si>
  <si>
    <t>CEODL/24-25/1061</t>
  </si>
  <si>
    <t>CEODL/24-25/1062</t>
  </si>
  <si>
    <t>CEODL/24-25/1063</t>
  </si>
  <si>
    <t>J S Enterprises</t>
  </si>
  <si>
    <t>CEOHR/24-25/1664</t>
  </si>
  <si>
    <t>CEOHR/24-25/1665</t>
  </si>
  <si>
    <t>Sajaawat Appliances &amp; Engineering P Ltd</t>
  </si>
  <si>
    <t>CEOHR/24-25/1666</t>
  </si>
  <si>
    <t>Makhan Hosiery Works</t>
  </si>
  <si>
    <t>CEODL/24-25/1064</t>
  </si>
  <si>
    <t>CEODL/24-25/1065</t>
  </si>
  <si>
    <t>CEODL/24-25/1066</t>
  </si>
  <si>
    <t>Terron India Private Limited</t>
  </si>
  <si>
    <t>CEOHR/24-25/1667</t>
  </si>
  <si>
    <t>CEOHR/24-25/1668</t>
  </si>
  <si>
    <t>CEOHR/24-25/1669</t>
  </si>
  <si>
    <t>CEOHR/24-25/1670</t>
  </si>
  <si>
    <t>CEOHR/24-25/1671</t>
  </si>
  <si>
    <t>CEOHR/24-25/1672</t>
  </si>
  <si>
    <t>CEOHR/24-25/1673</t>
  </si>
  <si>
    <t>CEOHR/24-25/1674</t>
  </si>
  <si>
    <t>CEOHR/24-25/1675</t>
  </si>
  <si>
    <t>CEOHR/24-25/1676</t>
  </si>
  <si>
    <t>CEOHR/24-25/1677</t>
  </si>
  <si>
    <t>CEOHR/24-25/1678</t>
  </si>
  <si>
    <t>CEOHR/24-25/1679</t>
  </si>
  <si>
    <t>CEOHR/24-25/1680</t>
  </si>
  <si>
    <t>LE Fabco Private Limited</t>
  </si>
  <si>
    <t>CEOHR/24-25/1681</t>
  </si>
  <si>
    <t>CEOHR/24-25/1682</t>
  </si>
  <si>
    <t>CEODL/24-25/1067</t>
  </si>
  <si>
    <t>CEODL/24-25/1068</t>
  </si>
  <si>
    <t>CEODL/24-25/1069</t>
  </si>
  <si>
    <t>CEOHR/24-25/1683</t>
  </si>
  <si>
    <t>Int Fertility Centre Private Limited</t>
  </si>
  <si>
    <t>CEOHR/24-25/1684</t>
  </si>
  <si>
    <t>CEOHR/24-25/1685</t>
  </si>
  <si>
    <t>CEOHR/24-25/1686</t>
  </si>
  <si>
    <t>CEOHR/24-25/1687</t>
  </si>
  <si>
    <t>CEOHR/24-25/1688</t>
  </si>
  <si>
    <t>CEOHR/24-25/1689</t>
  </si>
  <si>
    <t>CEOHR/24-25/1690</t>
  </si>
  <si>
    <t>CEODL/24-25/1070</t>
  </si>
  <si>
    <t>CEODL/24-25/1071</t>
  </si>
  <si>
    <t>CEODL/24-25/1072</t>
  </si>
  <si>
    <t>CEODL/24-25/1073</t>
  </si>
  <si>
    <t>CEODL/24-25/1074</t>
  </si>
  <si>
    <t>CEODL/24-25/1075</t>
  </si>
  <si>
    <t>CEODL/24-25/1076</t>
  </si>
  <si>
    <t>CEODL/24-25/1077</t>
  </si>
  <si>
    <t>CEODL/24-25/1078</t>
  </si>
  <si>
    <t>CEODL/24-25/1079</t>
  </si>
  <si>
    <t>CEODL/24-25/1080</t>
  </si>
  <si>
    <t>CEODL/24-25/1081</t>
  </si>
  <si>
    <t>CEODL/24-25/1082</t>
  </si>
  <si>
    <t>CEOHR/24-25/1691</t>
  </si>
  <si>
    <t>CEOHR/24-25/1692</t>
  </si>
  <si>
    <t>CEOHR/24-25/1693</t>
  </si>
  <si>
    <t>CEOHR/24-25/1694</t>
  </si>
  <si>
    <t>CEOHR/24-25/1695</t>
  </si>
  <si>
    <t>CEOHR/24-25/1696</t>
  </si>
  <si>
    <t>CEOHR/24-25/1697</t>
  </si>
  <si>
    <t>CN/HR/24-25/075</t>
  </si>
  <si>
    <t>Nakoda Diagnostics Pvt ltd</t>
  </si>
  <si>
    <t>CEOHR/24-25/1698</t>
  </si>
  <si>
    <t>CEOHR/24-25/1699</t>
  </si>
  <si>
    <t>CEODL/24-25/1083</t>
  </si>
  <si>
    <t>CEOHR/24-25/1700</t>
  </si>
  <si>
    <t>CEOHR/24-25/1701</t>
  </si>
  <si>
    <t>CEOHR/24-25/1702</t>
  </si>
  <si>
    <t>CEOHR/24-25/1703</t>
  </si>
  <si>
    <t>CEOHR/24-25/1704</t>
  </si>
  <si>
    <t>CEOHR/24-25/1705</t>
  </si>
  <si>
    <t>CEOHR/24-25/1706</t>
  </si>
  <si>
    <t>CEOHR/24-25/1707</t>
  </si>
  <si>
    <t>CEOHR/24-25/1708</t>
  </si>
  <si>
    <t>CEODL/24-25/1084</t>
  </si>
  <si>
    <t>Nirnaya System &amp; Solutions Pvt. Ltd. Delhi</t>
  </si>
  <si>
    <t>CEODL/24-25/1085</t>
  </si>
  <si>
    <t>CN/HR/24-25/076</t>
  </si>
  <si>
    <t>CEOHR/24-25/1709</t>
  </si>
  <si>
    <t>CEOHR/24-25/1710</t>
  </si>
  <si>
    <t>H K Consultants &amp; Engineers Private Limited</t>
  </si>
  <si>
    <t>CEOHR/24-25/1711</t>
  </si>
  <si>
    <t>CEOHR/24-25/1712</t>
  </si>
  <si>
    <t>CEOHR/24-25/1713</t>
  </si>
  <si>
    <t>CEOHR/24-25/1714</t>
  </si>
  <si>
    <t>CEOHR/24-25/1715</t>
  </si>
  <si>
    <t>CEODL/24-25/1086</t>
  </si>
  <si>
    <t>CEODL/24-25/1087</t>
  </si>
  <si>
    <t>Supple Rubber Chemicals Pvt Ltd.</t>
  </si>
  <si>
    <t>CEODL/24-25/1088</t>
  </si>
  <si>
    <t>Atul Metfab Private Limited</t>
  </si>
  <si>
    <t>CEODL/24-25/1089</t>
  </si>
  <si>
    <t>CEODL/24-25/1090</t>
  </si>
  <si>
    <t>CEODL/24-25/1091</t>
  </si>
  <si>
    <t>CEODL/24-25/1092</t>
  </si>
  <si>
    <t>CEODL/24-25/1093</t>
  </si>
  <si>
    <t>CEOHR/24-25/1716</t>
  </si>
  <si>
    <t>CEOHR/24-25/1717</t>
  </si>
  <si>
    <t>CEOHR/24-25/1718</t>
  </si>
  <si>
    <t>CEOHR/24-25/1719</t>
  </si>
  <si>
    <t>CEOHR/24-25/1720</t>
  </si>
  <si>
    <t>Financial Consultancy</t>
  </si>
  <si>
    <t>CEOHR/24-25/1721</t>
  </si>
  <si>
    <t>JK Botanicals Private Limited</t>
  </si>
  <si>
    <t>CEOHR/24-25/1722</t>
  </si>
  <si>
    <t>CEOHR/24-25/1723</t>
  </si>
  <si>
    <t>CEODL/24-25/1094</t>
  </si>
  <si>
    <t>CEODL/24-25/1095</t>
  </si>
  <si>
    <t>CEODL/24-25/1096</t>
  </si>
  <si>
    <t>Aura Food Machines</t>
  </si>
  <si>
    <t>CEODL/24-25/1097</t>
  </si>
  <si>
    <t>CEODL/24-25/1098</t>
  </si>
  <si>
    <t>CEODL/24-25/1099</t>
  </si>
  <si>
    <t>CEODL/24-25/1100</t>
  </si>
  <si>
    <t>CN/DL/24-25/069</t>
  </si>
  <si>
    <t>CN/DL/24-25/070</t>
  </si>
  <si>
    <t>CN/DL/24-25/071</t>
  </si>
  <si>
    <t>CN/DL/24-25/072</t>
  </si>
  <si>
    <t>CN/DL/24-25/073</t>
  </si>
  <si>
    <t>CEOHR/24-25/1724</t>
  </si>
  <si>
    <t>CEOHR/24-25/1725</t>
  </si>
  <si>
    <t>CEOHR/24-25/1726</t>
  </si>
  <si>
    <t>CEOHR/24-25/1727</t>
  </si>
  <si>
    <t>CEODL/24-25/1101</t>
  </si>
  <si>
    <t>Organic life</t>
  </si>
  <si>
    <t>CEODL/24-25/1102</t>
  </si>
  <si>
    <t>M/s Ambic Ayurved India Private Limited</t>
  </si>
  <si>
    <t>CEOHR/24-25/1728</t>
  </si>
  <si>
    <t>CEOHR/24-25/1729</t>
  </si>
  <si>
    <t>Infinity Automotive LLP</t>
  </si>
  <si>
    <t>CEOHR/24-25/1730</t>
  </si>
  <si>
    <t>CEOHR/24-25/1731</t>
  </si>
  <si>
    <t>CEOHR/24-25/1732</t>
  </si>
  <si>
    <t>CEOHR/24-25/1733</t>
  </si>
  <si>
    <t>CEODL/24-25/1103</t>
  </si>
  <si>
    <t>JSA Online Support Services Private Limited</t>
  </si>
  <si>
    <t>CEODL/24-25/1104</t>
  </si>
  <si>
    <t>CN/HR/24-25/077</t>
  </si>
  <si>
    <t>CEOHR/24-25/1734</t>
  </si>
  <si>
    <t>CEOHR/24-25/1735</t>
  </si>
  <si>
    <t>CEOHR/24-25/1736</t>
  </si>
  <si>
    <t>CEOHR/24-25/1737</t>
  </si>
  <si>
    <t>Blue Horse Infra Solutions</t>
  </si>
  <si>
    <t>CEOHR/24-25/1738</t>
  </si>
  <si>
    <t>Armatus Technology Pvt. Ltd.</t>
  </si>
  <si>
    <t>CEOHR/24-25/1739</t>
  </si>
  <si>
    <t>CEODL/24-25/1105</t>
  </si>
  <si>
    <t>CEODL/24-25/1106</t>
  </si>
  <si>
    <t>CEODL/24-25/1107</t>
  </si>
  <si>
    <t>CEODL/24-25/1108</t>
  </si>
  <si>
    <t>CEODL/24-25/1109</t>
  </si>
  <si>
    <t>CEODL/24-25/1110</t>
  </si>
  <si>
    <t>CEOHR/24-25/1740</t>
  </si>
  <si>
    <t>CEOHR/24-25/1741</t>
  </si>
  <si>
    <t>SKY &amp; Associates</t>
  </si>
  <si>
    <t>CEOHR/24-25/1742</t>
  </si>
  <si>
    <t>CEOHR/24-25/1743</t>
  </si>
  <si>
    <t>CEODL/24-25/1111</t>
  </si>
  <si>
    <t>CEOHR/24-25/1744</t>
  </si>
  <si>
    <t>JMB Infra Sales and Services</t>
  </si>
  <si>
    <t>CEOHR/24-25/1745</t>
  </si>
  <si>
    <t>CEOHR/24-25/1746</t>
  </si>
  <si>
    <t>CEOHR/24-25/1747</t>
  </si>
  <si>
    <t>CEOHR/24-25/1748</t>
  </si>
  <si>
    <t>CN/HR/24-25/078</t>
  </si>
  <si>
    <t>CEODL/24-25/1112</t>
  </si>
  <si>
    <t>CEODL/24-25/1113</t>
  </si>
  <si>
    <t>Ribbel International Ltd</t>
  </si>
  <si>
    <t>CEODL/24-25/1114</t>
  </si>
  <si>
    <t>CEODL/24-25/1115</t>
  </si>
  <si>
    <t>S.K. Oil Industries</t>
  </si>
  <si>
    <t>CEODL/24-25/1116</t>
  </si>
  <si>
    <t>CEODL/24-25/1117</t>
  </si>
  <si>
    <t>CEODL/24-25/1118</t>
  </si>
  <si>
    <t>CEOHR/24-25/1749</t>
  </si>
  <si>
    <t>CEOHR/24-25/1750</t>
  </si>
  <si>
    <t>CEOHR/24-25/1751</t>
  </si>
  <si>
    <t>CEOHR/24-25/1752</t>
  </si>
  <si>
    <t>CN/DL/24-25/074</t>
  </si>
  <si>
    <t>CN/DL/24-25/075</t>
  </si>
  <si>
    <t>CN/HR/24-25/079</t>
  </si>
  <si>
    <t>CEODL/24-25/1119</t>
  </si>
  <si>
    <t>CEODL/24-25/1120</t>
  </si>
  <si>
    <t>CEODL/24-25/1121</t>
  </si>
  <si>
    <t>CEODL/24-25/1122</t>
  </si>
  <si>
    <t>Gravity Smiles for Miles Llp</t>
  </si>
  <si>
    <t>CEODL/24-25/1123</t>
  </si>
  <si>
    <t>CEODL/24-25/1124</t>
  </si>
  <si>
    <t>CEODL/24-25/1125</t>
  </si>
  <si>
    <t>CEODL/24-25/1126</t>
  </si>
  <si>
    <t>CEOHR/24-25/1753</t>
  </si>
  <si>
    <t>CEOHR/24-25/1754</t>
  </si>
  <si>
    <t>CEOHR/24-25/1755</t>
  </si>
  <si>
    <t>CEOHR/24-25/1756</t>
  </si>
  <si>
    <t>CEOHR/24-25/1757</t>
  </si>
  <si>
    <t>CEOHR/24-25/1758</t>
  </si>
  <si>
    <t>COSMOS Foods Private Limited</t>
  </si>
  <si>
    <t>CEOHR/24-25/1759</t>
  </si>
  <si>
    <t>A K R A &amp; Associates</t>
  </si>
  <si>
    <t>CEOHR/24-25/1760</t>
  </si>
  <si>
    <t>CN/HR/24-25/080</t>
  </si>
  <si>
    <t>CEODL/24-25/1127</t>
  </si>
  <si>
    <t>Paradise Speciality Cables Pvt Ltd</t>
  </si>
  <si>
    <t>CEODL/24-25/1128</t>
  </si>
  <si>
    <t>CEODL/24-25/1129</t>
  </si>
  <si>
    <t>CEOHR/24-25/1761</t>
  </si>
  <si>
    <t>CEODL/24-25/1130</t>
  </si>
  <si>
    <t>CEODL/24-25/1131</t>
  </si>
  <si>
    <t>Sensys Corporation</t>
  </si>
  <si>
    <t>CEODL/24-25/1132</t>
  </si>
  <si>
    <t>CEOHR/24-25/1762</t>
  </si>
  <si>
    <t>CEOHR/24-25/1763</t>
  </si>
  <si>
    <t>CEOHR/24-25/1764</t>
  </si>
  <si>
    <t>CEOHR/24-25/1765</t>
  </si>
  <si>
    <t>CEOHR/24-25/1766</t>
  </si>
  <si>
    <t>Advanced Rheumatology Care Center</t>
  </si>
  <si>
    <t>CEOHR/24-25/1767</t>
  </si>
  <si>
    <t>CEOHR/24-25/1768</t>
  </si>
  <si>
    <t>CEOHR/24-25/1769</t>
  </si>
  <si>
    <t>CEODL/24-25/1133</t>
  </si>
  <si>
    <t>VVN Enterprises Private Limited</t>
  </si>
  <si>
    <t>CEODL/24-25/1134</t>
  </si>
  <si>
    <t>CEODL/24-25/1135</t>
  </si>
  <si>
    <t>CEODL/24-25/1136</t>
  </si>
  <si>
    <t>CEOHR/24-25/1770</t>
  </si>
  <si>
    <t>CEOHR/24-25/1771</t>
  </si>
  <si>
    <t>CEOHR/24-25/1772</t>
  </si>
  <si>
    <t>CEOHR/24-25/1773</t>
  </si>
  <si>
    <t>CEOHR/24-25/1774</t>
  </si>
  <si>
    <t>CEOHR/24-25/1775</t>
  </si>
  <si>
    <t>Grovy India Limited</t>
  </si>
  <si>
    <t>CEOHR/24-25/1776</t>
  </si>
  <si>
    <t>CEODL/24-25/1137</t>
  </si>
  <si>
    <t>CEODL/24-25/1138</t>
  </si>
  <si>
    <t>CEODL/24-25/1139</t>
  </si>
  <si>
    <t>CEODL/24-25/1140</t>
  </si>
  <si>
    <t>CEOHR/24-25/1777</t>
  </si>
  <si>
    <t>AUTOMATED WHATSAPP CRM for 1 year</t>
  </si>
  <si>
    <t>CEOHR/24-25/1778</t>
  </si>
  <si>
    <t>CEOHR/24-25/1779</t>
  </si>
  <si>
    <t>CN/DL/24-25/076</t>
  </si>
  <si>
    <t>Mr. M. Tiwari</t>
  </si>
  <si>
    <t>CEODL/24-25/1141</t>
  </si>
  <si>
    <t>ParasCap Ventures Private Limited</t>
  </si>
  <si>
    <t>CEODL/24-25/1142</t>
  </si>
  <si>
    <t>CEODL/24-25/1143</t>
  </si>
  <si>
    <t>Conner Institute of Health Care &amp; Research Centre PL</t>
  </si>
  <si>
    <t>CEODL/24-25/1144</t>
  </si>
  <si>
    <t>CEODL/24-25/1145</t>
  </si>
  <si>
    <t>CEODL/24-25/1146</t>
  </si>
  <si>
    <t>CEODL/24-25/1147</t>
  </si>
  <si>
    <t>CEODL/24-25/1148</t>
  </si>
  <si>
    <t>Rnm Enterprises</t>
  </si>
  <si>
    <t>CEODL/24-25/1149</t>
  </si>
  <si>
    <t>Vishwakarma Engineering Works</t>
  </si>
  <si>
    <t>CEODL/24-25/1150</t>
  </si>
  <si>
    <t>M/s Eka Design Studio Architects</t>
  </si>
  <si>
    <t>CEODL/24-25/1151</t>
  </si>
  <si>
    <t>CEOHR/24-25/1780</t>
  </si>
  <si>
    <t>Karuuna Sharma</t>
  </si>
  <si>
    <t>CEOHR/24-25/1781</t>
  </si>
  <si>
    <t>CEOHR/24-25/1782</t>
  </si>
  <si>
    <t>CEOHR/24-25/1783</t>
  </si>
  <si>
    <t>CEOHR/24-25/1784</t>
  </si>
  <si>
    <t>CEOHR/24-25/1785</t>
  </si>
  <si>
    <t>CEOHR/24-25/1786</t>
  </si>
  <si>
    <t>CEOHR/24-25/1787</t>
  </si>
  <si>
    <t>CEOHR/24-25/1788</t>
  </si>
  <si>
    <t>CEODL/24-25/1152</t>
  </si>
  <si>
    <t>CEODL/24-25/1153</t>
  </si>
  <si>
    <t>Energy Saving &amp; Allied Products</t>
  </si>
  <si>
    <t>CEODL/24-25/1154</t>
  </si>
  <si>
    <t>CEODL/24-25/1155</t>
  </si>
  <si>
    <t>CEOHR/24-25/1789</t>
  </si>
  <si>
    <t>Apex Diagnostic Imaging Private Limited</t>
  </si>
  <si>
    <t>CEOHR/24-25/1790</t>
  </si>
  <si>
    <t>Mr. Pradeep Bhasin</t>
  </si>
  <si>
    <t>CEOHR/24-25/1791</t>
  </si>
  <si>
    <t>Manomav Engineers Pvt Ltd</t>
  </si>
  <si>
    <t>CEOHR/24-25/1792</t>
  </si>
  <si>
    <t>CEOHR/24-25/1793</t>
  </si>
  <si>
    <t>CEOHR/24-25/1794</t>
  </si>
  <si>
    <t>CEOHR/24-25/1795</t>
  </si>
  <si>
    <t>CN/DL/24-25/077</t>
  </si>
  <si>
    <t>CEODL/24-25/1156</t>
  </si>
  <si>
    <t>CEODL/24-25/1157</t>
  </si>
  <si>
    <t>Amato Automotive Private Ltd</t>
  </si>
  <si>
    <t>CEODL/24-25/1158</t>
  </si>
  <si>
    <t>CEODL/24-25/1159</t>
  </si>
  <si>
    <t>CEOHR/24-25/1796</t>
  </si>
  <si>
    <t>CEOHR/24-25/1797</t>
  </si>
  <si>
    <t>cancel</t>
  </si>
  <si>
    <t>CEOHR/24-25/1798</t>
  </si>
  <si>
    <t>CEOHR/24-25/1799</t>
  </si>
  <si>
    <t>CN/HR/24-25/081</t>
  </si>
  <si>
    <t>CEOHR/24-25/1800</t>
  </si>
  <si>
    <t>Peaar Healthtech LLP</t>
  </si>
  <si>
    <t>CEOHR/24-25/1801</t>
  </si>
  <si>
    <t>24k 6 months</t>
  </si>
  <si>
    <t>CEOHR/24-25/1802</t>
  </si>
  <si>
    <t>CEOHR/24-25/1803</t>
  </si>
  <si>
    <t>Okaya EV Private Limited</t>
  </si>
  <si>
    <t>CEOHR/24-25/1804</t>
  </si>
  <si>
    <t>CEOHR/24-25/1805</t>
  </si>
  <si>
    <t>CEOHR/24-25/1806</t>
  </si>
  <si>
    <t>CEOHR/24-25/1807</t>
  </si>
  <si>
    <t>CEODL/24-25/1160</t>
  </si>
  <si>
    <t>CEODL/24-25/1161</t>
  </si>
  <si>
    <t>Varsha Forgings Ltd</t>
  </si>
  <si>
    <t>CEODL/24-25/1162</t>
  </si>
  <si>
    <t>Jain Khemka &amp; Associates</t>
  </si>
  <si>
    <t>CEODL/24-25/1163</t>
  </si>
  <si>
    <t>CEODL/24-25/1164</t>
  </si>
  <si>
    <t>Saaj Steel Corporation</t>
  </si>
  <si>
    <t>CEODL/24-25/1165</t>
  </si>
  <si>
    <t>CEODL/24-25/1166</t>
  </si>
  <si>
    <t>CEODL/24-25/1168</t>
  </si>
  <si>
    <t>CEODL/24-25/1167</t>
  </si>
  <si>
    <t>CEOHR/24-25/1808</t>
  </si>
  <si>
    <t>CEOHR/24-25/1809</t>
  </si>
  <si>
    <t>CEOHR/24-25/1810</t>
  </si>
  <si>
    <t>CEOHR/24-25/1811</t>
  </si>
  <si>
    <t>CEOHR/24-25/1812</t>
  </si>
  <si>
    <t>CEOHR/24-25/1813</t>
  </si>
  <si>
    <t>CEODL/24-25/1169</t>
  </si>
  <si>
    <t>CEOHR/24-25/1814</t>
  </si>
  <si>
    <t>CEOHR/24-25/1815</t>
  </si>
  <si>
    <t>21st Century Packaging Inc.</t>
  </si>
  <si>
    <t>CEOHR/24-25/1816</t>
  </si>
  <si>
    <t>points Transferred</t>
  </si>
  <si>
    <t>CEOHR/24-25/1817</t>
  </si>
  <si>
    <t>Kalashree</t>
  </si>
  <si>
    <t>CEOHR/24-25/1818</t>
  </si>
  <si>
    <t>Okaya Power Private Limited</t>
  </si>
  <si>
    <t>CEOHR/24-25/1819</t>
  </si>
  <si>
    <t>Incrementors Web Solutions Private Limited</t>
  </si>
  <si>
    <t>CEOHR/24-25/1820</t>
  </si>
  <si>
    <t>CEOHR/24-25/1821</t>
  </si>
  <si>
    <t>CEOHR/24-25/1822</t>
  </si>
  <si>
    <t>CEOHR/24-25/1823</t>
  </si>
  <si>
    <t>CEOHR/24-25/1824</t>
  </si>
  <si>
    <t>CEOHR/24-25/1825</t>
  </si>
  <si>
    <t>CEOHR/24-25/1826</t>
  </si>
  <si>
    <t>CEOHR/24-25/1827</t>
  </si>
  <si>
    <t>CEOHR/24-25/1828</t>
  </si>
  <si>
    <t>CN/HR/24-25/082</t>
  </si>
  <si>
    <t>KALCO-ALU SYSTEMS PRIVATE LIMITED</t>
  </si>
  <si>
    <t>CEODL/24-25/1170</t>
  </si>
  <si>
    <t>CEODL/24-25/1171</t>
  </si>
  <si>
    <t>CEODL/24-25/1172</t>
  </si>
  <si>
    <t>CEODL/24-25/1173</t>
  </si>
  <si>
    <t>CEODL/24-25/1174</t>
  </si>
  <si>
    <t>CEODL/24-25/1175</t>
  </si>
  <si>
    <t>CEODL/24-25/1176</t>
  </si>
  <si>
    <t>CEODL/24-25/1177</t>
  </si>
  <si>
    <t>CEODL/24-25/1178</t>
  </si>
  <si>
    <t>CEODL/24-25/1179</t>
  </si>
  <si>
    <t>CEOHR/24-25/1829</t>
  </si>
  <si>
    <t>CEOHR/24-25/1830</t>
  </si>
  <si>
    <t>CEOHR/24-25/1831</t>
  </si>
  <si>
    <t>CEOHR/24-25/1832</t>
  </si>
  <si>
    <t>CEOHR/24-25/1833</t>
  </si>
  <si>
    <t>CEOHR/24-25/1834</t>
  </si>
  <si>
    <t>CEOHR/24-25/1835</t>
  </si>
  <si>
    <t>CEOHR/24-25/1836</t>
  </si>
  <si>
    <t>ABHAY</t>
  </si>
  <si>
    <t>CEOHR/24-25/1837</t>
  </si>
  <si>
    <t>Shreya Snehi</t>
  </si>
  <si>
    <t>CEOHR/24-25/1838</t>
  </si>
  <si>
    <t>CEOHR/24-25/1839</t>
  </si>
  <si>
    <t>CEOHR/24-25/1840</t>
  </si>
  <si>
    <t>CEOHR/24-25/1841</t>
  </si>
  <si>
    <t>CEOHR/24-25/1842</t>
  </si>
  <si>
    <t>Lawmax Merchant</t>
  </si>
  <si>
    <t>CEOHR/24-25/1843</t>
  </si>
  <si>
    <t>CEOHR/24-25/1844</t>
  </si>
  <si>
    <t>CEOHR/24-25/1845</t>
  </si>
  <si>
    <t>CN/HR/24-25/083</t>
  </si>
  <si>
    <t>CN/HR/24-25/084</t>
  </si>
  <si>
    <t>CN/DL/24-25/078</t>
  </si>
  <si>
    <t>CEODL/24-25/1180</t>
  </si>
  <si>
    <t>CEODL/24-25/1181</t>
  </si>
  <si>
    <t>CEODL/24-25/1182</t>
  </si>
  <si>
    <t>CEODL/24-25/1183</t>
  </si>
  <si>
    <t>CEOHR/24-25/1846</t>
  </si>
  <si>
    <t>CEOHR/24-25/1847</t>
  </si>
  <si>
    <t>CEOHR/24-25/1848</t>
  </si>
  <si>
    <t>Mitra Industries Private Limited</t>
  </si>
  <si>
    <t>CEOHR/24-25/1849</t>
  </si>
  <si>
    <t>CEOHR/24-25/1850</t>
  </si>
  <si>
    <t>Bhatia Sons Jewellers Pvt. Ltd.</t>
  </si>
  <si>
    <t>CEOHR/24-25/1851</t>
  </si>
  <si>
    <t>CEOHR/24-25/1852</t>
  </si>
  <si>
    <t>CEOHR/24-25/1853</t>
  </si>
  <si>
    <t>CEOHR/24-25/1854</t>
  </si>
  <si>
    <t>CEOHR/24-25/1855</t>
  </si>
  <si>
    <t>CEOHR/24-25/1856</t>
  </si>
  <si>
    <t>CEOHR/24-25/1857</t>
  </si>
  <si>
    <t>CEOHR/24-25/1858</t>
  </si>
  <si>
    <t>CEODL/24-25/1184</t>
  </si>
  <si>
    <t>CEOHR/24-25/1859</t>
  </si>
  <si>
    <t>CEOHR/24-25/1860</t>
  </si>
  <si>
    <t>CEODL/24-25/1185</t>
  </si>
  <si>
    <t>Mr. Agam Singh</t>
  </si>
  <si>
    <t>CEOHR/24-25/1861</t>
  </si>
  <si>
    <t>Passary Minerals Madhya Pvt Ltd</t>
  </si>
  <si>
    <t>CEOHR/24-25/1862</t>
  </si>
  <si>
    <t>CEOHR/24-25/1863</t>
  </si>
  <si>
    <t>CEOHR/24-25/1864</t>
  </si>
  <si>
    <t>CEOHR/24-25/1865</t>
  </si>
  <si>
    <t>CEOHR/24-25/1866</t>
  </si>
  <si>
    <t>CEOHR/24-25/1867</t>
  </si>
  <si>
    <t>CEOHR/24-25/1868</t>
  </si>
  <si>
    <t>Maurya Exports</t>
  </si>
  <si>
    <t>CEOHR/24-25/1869</t>
  </si>
  <si>
    <t>CEOHR/24-25/1870</t>
  </si>
  <si>
    <t>CEOHR/24-25/1871</t>
  </si>
  <si>
    <t>CEOHR/24-25/1872</t>
  </si>
  <si>
    <t>CEOHR/24-25/1873</t>
  </si>
  <si>
    <t>Devra Architects</t>
  </si>
  <si>
    <t>CEOHR/24-25/1874</t>
  </si>
  <si>
    <t>CEOHR/24-25/1875</t>
  </si>
  <si>
    <t>CEOHR/24-25/1876</t>
  </si>
  <si>
    <t>CEOHR/24-25/1877</t>
  </si>
  <si>
    <t>Capital Engineering Corporation</t>
  </si>
  <si>
    <t>CEOHR/24-25/1878</t>
  </si>
  <si>
    <t>CEOHR/24-25/1879</t>
  </si>
  <si>
    <t>CEOHR/24-25/1880</t>
  </si>
  <si>
    <t>CEOHR/24-25/1881</t>
  </si>
  <si>
    <t>CEOHR/24-25/1882</t>
  </si>
  <si>
    <t>CEOHR/24-25/1883</t>
  </si>
  <si>
    <t>CEOHR/24-25/1884</t>
  </si>
  <si>
    <t>CEOHR/24-25/1885</t>
  </si>
  <si>
    <t>CEOHR/24-25/1886</t>
  </si>
  <si>
    <t>CEOHR/24-25/1887</t>
  </si>
  <si>
    <t>CEODL/24-25/1186</t>
  </si>
  <si>
    <t>Superior Networks</t>
  </si>
  <si>
    <t>CEODL/24-25/1187</t>
  </si>
  <si>
    <t>CEODL/24-25/1188</t>
  </si>
  <si>
    <t>CEODL/24-25/1189</t>
  </si>
  <si>
    <t>M/s Shyam Laminaters Pvt.Ltd.</t>
  </si>
  <si>
    <t>CEOHR/24-25/1888</t>
  </si>
  <si>
    <t>CEOHR/24-25/1889</t>
  </si>
  <si>
    <t>CEOHR/24-25/1890</t>
  </si>
  <si>
    <t>Agrim Wholesale Private Limited</t>
  </si>
  <si>
    <t>CEOHR/24-25/1891</t>
  </si>
  <si>
    <t>CEOHR/24-25/1892</t>
  </si>
  <si>
    <t>CEOHR/24-25/1893</t>
  </si>
  <si>
    <t>CEOHR/24-25/1894</t>
  </si>
  <si>
    <t>CEOHR/24-25/1895</t>
  </si>
  <si>
    <t>CEOHR/24-25/1896</t>
  </si>
  <si>
    <t>CEOHR/24-25/1897</t>
  </si>
  <si>
    <t>NV Organics (P) Ltd</t>
  </si>
  <si>
    <t>CEOHR/24-25/1898</t>
  </si>
  <si>
    <t>Shiv Offset India P.Ltd.</t>
  </si>
  <si>
    <t>CEOHR/24-25/1899</t>
  </si>
  <si>
    <t>CEOHR/24-25/1900</t>
  </si>
  <si>
    <t>Modern Transport</t>
  </si>
  <si>
    <t>CEOHR/24-25/1901</t>
  </si>
  <si>
    <t>Dalson (India)</t>
  </si>
  <si>
    <t>CEOHR/24-25/1902</t>
  </si>
  <si>
    <t>J J Consultants Pvt Ltd</t>
  </si>
  <si>
    <t>CEOHR/24-25/1903</t>
  </si>
  <si>
    <t>CEOHR/24-25/1904</t>
  </si>
  <si>
    <t>Karan Kothari Jewellers Pvt Ltd</t>
  </si>
  <si>
    <t>CEOHR/24-25/1905</t>
  </si>
  <si>
    <t>Green Printing Solution Private Limited</t>
  </si>
  <si>
    <t>CEOHR/24-25/1906</t>
  </si>
  <si>
    <t>Vrinda Papers Pvt Ltd</t>
  </si>
  <si>
    <t>CEOHR/24-25/1907</t>
  </si>
  <si>
    <t>CEOHR/24-25/1908</t>
  </si>
  <si>
    <t>Cosmicsynergy Services Private Limited</t>
  </si>
  <si>
    <t>CEOHR/24-25/1909</t>
  </si>
  <si>
    <t>Rajiv Associates</t>
  </si>
  <si>
    <t>CEOHR/24-25/1910</t>
  </si>
  <si>
    <t>CEOHR/24-25/1911</t>
  </si>
  <si>
    <t>CEOHR/24-25/1912</t>
  </si>
  <si>
    <t>CEOHR/24-25/1913</t>
  </si>
  <si>
    <t>CEOHR/24-25/1914</t>
  </si>
  <si>
    <t>CEODL/24-25/1190</t>
  </si>
  <si>
    <t>CEODL/24-25/1191</t>
  </si>
  <si>
    <t>CEODL/24-25/1192</t>
  </si>
  <si>
    <t>CEODL/24-25/1193</t>
  </si>
  <si>
    <t>Neurad Diagnostic &amp; Healthcare LLP</t>
  </si>
  <si>
    <t>CEODL/24-25/1194</t>
  </si>
  <si>
    <t>CEOHR/24-25/1915</t>
  </si>
  <si>
    <t>Dhanashree Investments</t>
  </si>
  <si>
    <t>CEOHR/24-25/1916</t>
  </si>
  <si>
    <t>Dhingra Plastic and Plastiscisers Pvt. Ltd.</t>
  </si>
  <si>
    <t>CEOHR/24-25/1917</t>
  </si>
  <si>
    <t>Mahalaxmi Valve Private Limited</t>
  </si>
  <si>
    <t>CEOHR/24-25/1918</t>
  </si>
  <si>
    <t>CEOHR/24-25/1919</t>
  </si>
  <si>
    <t>M/s. Dipanshu Mutreja &amp; Associates</t>
  </si>
  <si>
    <t>CEOHR/24-25/1920</t>
  </si>
  <si>
    <t>Sunrise Movers</t>
  </si>
  <si>
    <t>CEOHR/24-25/1921</t>
  </si>
  <si>
    <t>Vishal Technopower Private Limited</t>
  </si>
  <si>
    <t>CEOHR/24-25/1922</t>
  </si>
  <si>
    <t>Magnatek Enterprises</t>
  </si>
  <si>
    <t>CEOHR/24-25/1923</t>
  </si>
  <si>
    <t>CEOHR/24-25/1924</t>
  </si>
  <si>
    <t>Sayarmal Infra Metals Private Limited</t>
  </si>
  <si>
    <t>CEOHR/24-25/1925</t>
  </si>
  <si>
    <t>CEOHR/24-25/1926</t>
  </si>
  <si>
    <t>CEOHR/24-25/1927</t>
  </si>
  <si>
    <t>Vrion Global Pvt Ltd</t>
  </si>
  <si>
    <t>CEOHR/24-25/1928</t>
  </si>
  <si>
    <t>CEOHR/24-25/1929</t>
  </si>
  <si>
    <t>CEODL/24-25/1195</t>
  </si>
  <si>
    <t>CEODL/24-25/1196</t>
  </si>
  <si>
    <t>CEODL/24-25/1197</t>
  </si>
  <si>
    <t>CEODL/24-25/1198</t>
  </si>
  <si>
    <t>CEODL/24-25/1199</t>
  </si>
  <si>
    <t>CEODL/24-25/1200</t>
  </si>
  <si>
    <t>CEOHR/24-25/1930</t>
  </si>
  <si>
    <t>Arm &amp; Hammer Forgings Pvt Ltd</t>
  </si>
  <si>
    <t>CEOHR/24-25/1931</t>
  </si>
  <si>
    <t>Oscar Medicare Pvt. Ltd.,</t>
  </si>
  <si>
    <t>CEOHR/24-25/1932</t>
  </si>
  <si>
    <t>Quba Kitchens Private Limited</t>
  </si>
  <si>
    <t>CEOHR/24-25/1933</t>
  </si>
  <si>
    <t>CEOHR/24-25/1934</t>
  </si>
  <si>
    <t>Chaudhary Timber Industries Pvt Ltd</t>
  </si>
  <si>
    <t>CEOHR/24-25/1935</t>
  </si>
  <si>
    <t>Bhagwati Power and Steel Limited</t>
  </si>
  <si>
    <t>CEOHR/24-25/1936</t>
  </si>
  <si>
    <t>CEOHR/24-25/1937</t>
  </si>
  <si>
    <t>Truecare Foods Private Limited</t>
  </si>
  <si>
    <t>CEOHR/24-25/1938</t>
  </si>
  <si>
    <t>CEOHR/24-25/1939</t>
  </si>
  <si>
    <t>CEOHR/24-25/1940</t>
  </si>
  <si>
    <t>CEOHR/24-25/1941</t>
  </si>
  <si>
    <t>CEOHR/24-25/1942</t>
  </si>
  <si>
    <t>CEOHR/24-25/1943</t>
  </si>
  <si>
    <t>CEODL/24-25/1201</t>
  </si>
  <si>
    <t>CEODL/24-25/1202</t>
  </si>
  <si>
    <t>CEODL/24-25/1203</t>
  </si>
  <si>
    <t>CEODL/24-25/1204</t>
  </si>
  <si>
    <t>Optima Foodtech Pvt Ltd</t>
  </si>
  <si>
    <t>CEODL/24-25/1205</t>
  </si>
  <si>
    <t>CEODL/24-25/1206</t>
  </si>
  <si>
    <t>CN/DL/24-25/079</t>
  </si>
  <si>
    <t>CEOHR/24-25/1944</t>
  </si>
  <si>
    <t>CEOHR/24-25/1945</t>
  </si>
  <si>
    <t>CEOHR/24-25/1946</t>
  </si>
  <si>
    <t>CEOHR/24-25/1947</t>
  </si>
  <si>
    <t>CEOHR/24-25/1948</t>
  </si>
  <si>
    <t>CEOHR/24-25/1949</t>
  </si>
  <si>
    <t>M/s Surya Rubber Industries</t>
  </si>
  <si>
    <t>CEOHR/24-25/1950</t>
  </si>
  <si>
    <t>ShivaLal Agarwala &amp; Co.</t>
  </si>
  <si>
    <t>CEOHR/24-25/1951</t>
  </si>
  <si>
    <t>CEOHR/24-25/1952</t>
  </si>
  <si>
    <t>Raavish Malhotra Design and Associate</t>
  </si>
  <si>
    <t>CEOHR/24-25/1953</t>
  </si>
  <si>
    <t>Vs Rubber Private Limited</t>
  </si>
  <si>
    <t>CEOHR/24-25/1954</t>
  </si>
  <si>
    <t>TRONTEK ELECTRONICS PRIVATE LIMITED</t>
  </si>
  <si>
    <t>CEOHR/24-25/1955</t>
  </si>
  <si>
    <t>CEOHR/24-25/1956</t>
  </si>
  <si>
    <t>CEOHR/24-25/1957</t>
  </si>
  <si>
    <t>CEOHR/24-25/1958</t>
  </si>
  <si>
    <t>CEOHR/24-25/1959</t>
  </si>
  <si>
    <t>Ozone Overseas Private Limited</t>
  </si>
  <si>
    <t>CEOHR/24-25/1960</t>
  </si>
  <si>
    <t>CEOHR/24-25/1961</t>
  </si>
  <si>
    <t>ELATIO</t>
  </si>
  <si>
    <t>CEOHR/24-25/1962</t>
  </si>
  <si>
    <t>Rahul Traders</t>
  </si>
  <si>
    <t>CEOHR/24-25/1963</t>
  </si>
  <si>
    <t>CEOHR/24-25/1964</t>
  </si>
  <si>
    <t>CEOHR/24-25/1965</t>
  </si>
  <si>
    <t>CEOHR/24-25/1966</t>
  </si>
  <si>
    <t>CEOHR/24-25/1967</t>
  </si>
  <si>
    <t>CEOHR/24-25/1968</t>
  </si>
  <si>
    <t>S D Enterprises</t>
  </si>
  <si>
    <t>CEOHR/24-25/1969</t>
  </si>
  <si>
    <t>Dreamsol Tele Solutions Private Limited</t>
  </si>
  <si>
    <t>CEOHR/24-25/1970</t>
  </si>
  <si>
    <t>Egcpl Consultants Private Limited</t>
  </si>
  <si>
    <t>CEOHR/24-25/1971</t>
  </si>
  <si>
    <t>SJ Security Systems Private Limited</t>
  </si>
  <si>
    <t>CEOHR/24-25/1972</t>
  </si>
  <si>
    <t>Benson Mfg. Co.</t>
  </si>
  <si>
    <t>CEOHR/24-25/1973</t>
  </si>
  <si>
    <t>CEOHR/24-25/1974</t>
  </si>
  <si>
    <t>Code Rustlers</t>
  </si>
  <si>
    <t>CEOHR/24-25/1975</t>
  </si>
  <si>
    <t>The sterling dental clinic</t>
  </si>
  <si>
    <t>CEOHR/24-25/1976</t>
  </si>
  <si>
    <t>CEOHR/24-25/1977</t>
  </si>
  <si>
    <t>Jay Ushin Ltd.</t>
  </si>
  <si>
    <t>CEOHR/24-25/1978</t>
  </si>
  <si>
    <t>M/s Swasti Structure &amp; Concretes</t>
  </si>
  <si>
    <t>CEOHR/24-25/1979</t>
  </si>
  <si>
    <t>Elatio by Gargs LLP</t>
  </si>
  <si>
    <t>CEOHR/24-25/1980</t>
  </si>
  <si>
    <t>CEOHR/24-25/1981</t>
  </si>
  <si>
    <t>CEOHR/24-25/1982</t>
  </si>
  <si>
    <t>CEOHR/24-25/1983</t>
  </si>
  <si>
    <t>CEOHR/24-25/1984</t>
  </si>
  <si>
    <t>CEOHR/24-25/1986</t>
  </si>
  <si>
    <t>Mnemonic Education Private Limited</t>
  </si>
  <si>
    <t>CEOHR/24-25/1987</t>
  </si>
  <si>
    <t>CEOHR/24-25/1988</t>
  </si>
  <si>
    <t>CEOHR/24-25/1989</t>
  </si>
  <si>
    <t>K Taneja</t>
  </si>
  <si>
    <t>CEOHR/24-25/1990</t>
  </si>
  <si>
    <t>Pratapraisons Textiles Private Limited</t>
  </si>
  <si>
    <t>CEOHR/24-25/1991</t>
  </si>
  <si>
    <t>CEOHR/24-25/1992</t>
  </si>
  <si>
    <t>CEOHR/24-25/1993</t>
  </si>
  <si>
    <t>Pyush Lohia</t>
  </si>
  <si>
    <t>CEOHR/24-25/1994</t>
  </si>
  <si>
    <t>CEOHR/24-25/1995</t>
  </si>
  <si>
    <t>CEOHR/24-25/1996</t>
  </si>
  <si>
    <t>CEOHR/24-25/1997</t>
  </si>
  <si>
    <t>CEOHR/24-25/1998</t>
  </si>
  <si>
    <t>CEODL/24-25/1207</t>
  </si>
  <si>
    <t>CEODL/24-25/1208</t>
  </si>
  <si>
    <t>CEODL/24-25/1209</t>
  </si>
  <si>
    <t>Aashapura Agro Industries</t>
  </si>
  <si>
    <t>CEODL/24-25/1210</t>
  </si>
  <si>
    <t>CEODL/24-25/1211</t>
  </si>
  <si>
    <t>CEODL/24-25/1212</t>
  </si>
  <si>
    <t>Segachem Polymers International</t>
  </si>
  <si>
    <t>CEODL/24-25/1213</t>
  </si>
  <si>
    <t>CN/HR/24-25/085</t>
  </si>
  <si>
    <t>CEOHR/24-25/1999</t>
  </si>
  <si>
    <t>CEOHR/24-25/2000</t>
  </si>
  <si>
    <t>GREENLAM OFFICE SOLUTIONS</t>
  </si>
  <si>
    <t>CEOHR/24-25/2001</t>
  </si>
  <si>
    <t>Pride India Engineering Solutions Private Limited</t>
  </si>
  <si>
    <t>CEOHR/24-25/2002</t>
  </si>
  <si>
    <t>CEOHR/24-25/2003</t>
  </si>
  <si>
    <t>CEOHR/24-25/2004</t>
  </si>
  <si>
    <t>CEOHR/24-25/2005</t>
  </si>
  <si>
    <t>CEOHR/24-25/2006</t>
  </si>
  <si>
    <t>CEOHR/24-25/2007</t>
  </si>
  <si>
    <t>CEOHR/24-25/2008</t>
  </si>
  <si>
    <t>CEOHR/24-25/2009</t>
  </si>
  <si>
    <t>CEOHR/24-25/2010</t>
  </si>
  <si>
    <t>CEOHR/24-25/2011</t>
  </si>
  <si>
    <t>Pioneer Outsource Services Pvt Ltd</t>
  </si>
  <si>
    <t>CEOHR/24-25/2012</t>
  </si>
  <si>
    <t>M/s Deki Electronics Ltd</t>
  </si>
  <si>
    <t>CEOHR/24-25/2013</t>
  </si>
  <si>
    <t>CEOHR/24-25/2014</t>
  </si>
  <si>
    <t>CEOHR/24-25/2015</t>
  </si>
  <si>
    <t>Shitla Papers Pvt Ltd</t>
  </si>
  <si>
    <t>CEOHR/24-25/2016</t>
  </si>
  <si>
    <t>CEOHR/24-25/2017</t>
  </si>
  <si>
    <t>Advance Paints Pvt LTd</t>
  </si>
  <si>
    <t>CEOHR/24-25/2018</t>
  </si>
  <si>
    <t>CEOHR/24-25/2019</t>
  </si>
  <si>
    <t>CEOHR/24-25/2020</t>
  </si>
  <si>
    <t>CEOHR/24-25/2021</t>
  </si>
  <si>
    <t>Prerana</t>
  </si>
  <si>
    <t>CEOHR/24-25/2022</t>
  </si>
  <si>
    <t>Arth Mantra Advisory Pvt Ltd</t>
  </si>
  <si>
    <t>CEOHR/24-25/2023</t>
  </si>
  <si>
    <t>CEOHR/24-25/2024</t>
  </si>
  <si>
    <t>Sitaram Spinners Private Limited</t>
  </si>
  <si>
    <t>CEOHR/24-25/2025</t>
  </si>
  <si>
    <t>Eco Turnkey Solutions Pvt. Ltd.</t>
  </si>
  <si>
    <t>CEOHR/24-25/2026</t>
  </si>
  <si>
    <t>CEOHR/24-25/2027</t>
  </si>
  <si>
    <t>Bodycare International Ltd.</t>
  </si>
  <si>
    <t>CEOHR/24-25/2028</t>
  </si>
  <si>
    <t>Sharan Elecmech Pvt. Ltd.</t>
  </si>
  <si>
    <t>CEOHR/24-25/2029</t>
  </si>
  <si>
    <t>Greentek Reman Private Limited</t>
  </si>
  <si>
    <t>CEOHR/24-25/2030</t>
  </si>
  <si>
    <t>CEOHR/24-25/2031</t>
  </si>
  <si>
    <t>CEOHR/24-25/2032</t>
  </si>
  <si>
    <t>M/s Pal Jay Automobiles Pvt Ltd</t>
  </si>
  <si>
    <t>CEOHR/24-25/2033</t>
  </si>
  <si>
    <t>CEOHR/24-25/2034</t>
  </si>
  <si>
    <t>CEODL/24-25/1214</t>
  </si>
  <si>
    <t>CEODL/24-25/1215</t>
  </si>
  <si>
    <t>CN/HR/24-25/086</t>
  </si>
  <si>
    <t>CEOHR/24-25/2035</t>
  </si>
  <si>
    <t>CEOHR/24-25/2036</t>
  </si>
  <si>
    <t>Appropack India</t>
  </si>
  <si>
    <t>CEOHR/24-25/2037</t>
  </si>
  <si>
    <t>Jmd Pharma</t>
  </si>
  <si>
    <t>CEOHR/24-25/2038</t>
  </si>
  <si>
    <t>Emuaj Digital Private Limited</t>
  </si>
  <si>
    <t>CEOHR/24-25/2039</t>
  </si>
  <si>
    <t>WOW Events Pvt Ltd</t>
  </si>
  <si>
    <t>CEOHR/24-25/2040</t>
  </si>
  <si>
    <t>Heritage by Nandas Fashion LLP</t>
  </si>
  <si>
    <t>CEOHR/24-25/2041</t>
  </si>
  <si>
    <t>Karvatech Solutions Private Limited</t>
  </si>
  <si>
    <t>CEOHR/24-25/2042</t>
  </si>
  <si>
    <t>Bawa Jewellers Pvt Ltd</t>
  </si>
  <si>
    <t>CEOHR/24-25/2043</t>
  </si>
  <si>
    <t>CEOHR/24-25/2044</t>
  </si>
  <si>
    <t>CEOHR/24-25/2045</t>
  </si>
  <si>
    <t>AARCO ONE</t>
  </si>
  <si>
    <t>CEOHR/24-25/2046</t>
  </si>
  <si>
    <t>Glr Real Estate Private Limited</t>
  </si>
  <si>
    <t>CEOHR/24-25/2047</t>
  </si>
  <si>
    <t>CEOHR/24-25/2048</t>
  </si>
  <si>
    <t>CEOHR/24-25/2049</t>
  </si>
  <si>
    <t>PSR Diagnostic Pvt. Ltd.</t>
  </si>
  <si>
    <t>CEOHR/24-25/2050</t>
  </si>
  <si>
    <t>Jain Newtech Llp</t>
  </si>
  <si>
    <t>CEOHR/24-25/2051</t>
  </si>
  <si>
    <t>SRK PIPE INDUSTRY</t>
  </si>
  <si>
    <t>CEOHR/24-25/2052</t>
  </si>
  <si>
    <t>CEOHR/24-25/2053</t>
  </si>
  <si>
    <t>CEOHR/24-25/2054</t>
  </si>
  <si>
    <t>Raghav Export</t>
  </si>
  <si>
    <t>CEOHR/24-25/2055</t>
  </si>
  <si>
    <t>CEOHR/24-25/2056</t>
  </si>
  <si>
    <t>CEOHR/24-25/2057</t>
  </si>
  <si>
    <t>CEOHR/24-25/2058</t>
  </si>
  <si>
    <t>CEOHR/24-25/2059</t>
  </si>
  <si>
    <t>CEOHR/24-25/2060</t>
  </si>
  <si>
    <t>Rational Business Corporation Pvt. Ltd.</t>
  </si>
  <si>
    <t>CEOHR/24-25/2061</t>
  </si>
  <si>
    <t>Globeam Radiant Pvt. Ltd.</t>
  </si>
  <si>
    <t>CEOHR/24-25/2062</t>
  </si>
  <si>
    <t>CEOHR/24-25/2063</t>
  </si>
  <si>
    <t>CEOHR/24-25/2064</t>
  </si>
  <si>
    <t>Astha Deshmukh</t>
  </si>
  <si>
    <t>CEOHR/24-25/2065</t>
  </si>
  <si>
    <t>Vaishali Bansal</t>
  </si>
  <si>
    <t>CEOHR/24-25/2066</t>
  </si>
  <si>
    <t>CEOHR/24-25/2067</t>
  </si>
  <si>
    <t>Aditya Singhal</t>
  </si>
  <si>
    <t>CEOHR/24-25/2068</t>
  </si>
  <si>
    <t>Naru.pareghi</t>
  </si>
  <si>
    <t>CEOHR/24-25/2069</t>
  </si>
  <si>
    <t>CEOHR/24-25/2070</t>
  </si>
  <si>
    <t>CEOHR/24-25/2071</t>
  </si>
  <si>
    <t>TISSA Technology</t>
  </si>
  <si>
    <t>CEOHR/24-25/2072</t>
  </si>
  <si>
    <t>Josephine Acosta</t>
  </si>
  <si>
    <t>CEOHR/24-25/2073</t>
  </si>
  <si>
    <t>Kisankonnect Safe Food (P) Ltd</t>
  </si>
  <si>
    <t>CEOHR/24-25/2074</t>
  </si>
  <si>
    <t>CEOHR/24-25/2075</t>
  </si>
  <si>
    <t>CEOHR/24-25/2076</t>
  </si>
  <si>
    <t>Bajrang Wire Products (India) (P) Ltd</t>
  </si>
  <si>
    <t>CEOHR/24-25/2077</t>
  </si>
  <si>
    <t>CEOHR/24-25/2078</t>
  </si>
  <si>
    <t>CEOHR/24-25/2079</t>
  </si>
  <si>
    <t>Mr. Aayush Garg</t>
  </si>
  <si>
    <t>CEOHR/24-25/2080</t>
  </si>
  <si>
    <t>SURAJ WOOD PRODUCTS PRIVATE LIMITED</t>
  </si>
  <si>
    <t>CEOHR/24-25/2081</t>
  </si>
  <si>
    <t>CEOHR/24-25/2082</t>
  </si>
  <si>
    <t>Vinod Malik</t>
  </si>
  <si>
    <t>CEOHR/24-25/2083</t>
  </si>
  <si>
    <t>SHRI BANKEY BIHARI POLYMERS</t>
  </si>
  <si>
    <t>CEOHR/24-25/2084</t>
  </si>
  <si>
    <t>CEOHR/24-25/2085</t>
  </si>
  <si>
    <t>Smriti Bhatia</t>
  </si>
  <si>
    <t>CEOHR/24-25/2086</t>
  </si>
  <si>
    <t>CEOHR/24-25/2087</t>
  </si>
  <si>
    <t>A Koul Associates Llp</t>
  </si>
  <si>
    <t>CEOHR/24-25/2088</t>
  </si>
  <si>
    <t>Saluja Contracts Private Limited</t>
  </si>
  <si>
    <t>CEOHR/24-25/2089</t>
  </si>
  <si>
    <t>CEOHR/24-25/2090</t>
  </si>
  <si>
    <t>M/s Abria Industries Private Limited</t>
  </si>
  <si>
    <t>CEOHR/24-25/2091</t>
  </si>
  <si>
    <t>CEOHR/24-25/2092</t>
  </si>
  <si>
    <t>CEOHR/24-25/2093</t>
  </si>
  <si>
    <t>CEOHR/24-25/2094</t>
  </si>
  <si>
    <t>Pranav Harlalka</t>
  </si>
  <si>
    <t>CEOHR/24-25/2095</t>
  </si>
  <si>
    <t>CEOHR/24-25/2096</t>
  </si>
  <si>
    <t>Ocean Watertech India Pvt Ltd</t>
  </si>
  <si>
    <t>CEOHR/24-25/2097</t>
  </si>
  <si>
    <t>CEOHR/24-25/2098</t>
  </si>
  <si>
    <t>CEOHR/24-25/2099</t>
  </si>
  <si>
    <t>CEOHR/24-25/2100</t>
  </si>
  <si>
    <t>CEOHR/24-25/2101</t>
  </si>
  <si>
    <t>Starters' Cfo Private Limited</t>
  </si>
  <si>
    <t>CEOHR/24-25/2102</t>
  </si>
  <si>
    <t>CEOHR/24-25/2103</t>
  </si>
  <si>
    <t>CEOHR/24-25/2104</t>
  </si>
  <si>
    <t>CEOHR/24-25/2105</t>
  </si>
  <si>
    <t>CEOHR/24-25/2106</t>
  </si>
  <si>
    <t>CEOHR/24-25/2107</t>
  </si>
  <si>
    <t>Kaushik Enterprises</t>
  </si>
  <si>
    <t>CEOHR/24-25/2108</t>
  </si>
  <si>
    <t>CEOHR/24-25/2109</t>
  </si>
  <si>
    <t>CEOHR/24-25/2110</t>
  </si>
  <si>
    <t>CEOHR/24-25/2111</t>
  </si>
  <si>
    <t>Mittal Chemplast Private Limited</t>
  </si>
  <si>
    <t>CEOHR/24-25/2112</t>
  </si>
  <si>
    <t>Manikaran Credit &amp; Leasing Company Private Limited</t>
  </si>
  <si>
    <t>CEOHR/24-25/2113</t>
  </si>
  <si>
    <t>CEOHR/24-25/2114</t>
  </si>
  <si>
    <t>CEOHR/24-25/2115</t>
  </si>
  <si>
    <t>CEOHR/24-25/2116</t>
  </si>
  <si>
    <t>Woodofa Lifestyle Pvt. Limited</t>
  </si>
  <si>
    <t>CEODL/24-25/1216</t>
  </si>
  <si>
    <t>CEOHR/24-25/2117</t>
  </si>
  <si>
    <t>CEOHR/24-25/2118</t>
  </si>
  <si>
    <t>CEOHR/24-25/2119</t>
  </si>
  <si>
    <t>Delta Innovative Ssolutions Private Limited</t>
  </si>
  <si>
    <t>CEOHR/24-25/2120</t>
  </si>
  <si>
    <t>CEOHR/24-25/2121</t>
  </si>
  <si>
    <t>CEODL/24-25/1217</t>
  </si>
  <si>
    <t>Inspireink Branding Consultants</t>
  </si>
  <si>
    <t>CEODL/24-25/1218</t>
  </si>
  <si>
    <t>Career Point Limited</t>
  </si>
  <si>
    <t>CEOHR/24-25/2122</t>
  </si>
  <si>
    <t>CEOHR/24-25/2123</t>
  </si>
  <si>
    <t>CEOHR/24-25/2124</t>
  </si>
  <si>
    <t>CEOHR/24-25/2125</t>
  </si>
  <si>
    <t>CEOHR/24-25/2126</t>
  </si>
  <si>
    <t>CEOHR/24-25/2127</t>
  </si>
  <si>
    <t>CEODL/24-25/1219</t>
  </si>
  <si>
    <t>CEODL/24-25/1220</t>
  </si>
  <si>
    <t>CEODL/24-25/1221</t>
  </si>
  <si>
    <t>CEODL/24-25/1222</t>
  </si>
  <si>
    <t>Ayushi Gupta</t>
  </si>
  <si>
    <t>CEODL/24-25/1223</t>
  </si>
  <si>
    <t>CEOHR/24-25/2128</t>
  </si>
  <si>
    <t>Krome Ceramics</t>
  </si>
  <si>
    <t>CEOHR/24-25/2129</t>
  </si>
  <si>
    <t>Avi Bhasin</t>
  </si>
  <si>
    <t>CEOHR/24-25/2130</t>
  </si>
  <si>
    <t>CEOHR/24-25/2131</t>
  </si>
  <si>
    <t>CEOHR/24-25/2132</t>
  </si>
  <si>
    <t>Hopebox Insurance Broking Private Limited</t>
  </si>
  <si>
    <t>CEOHR/24-25/2133</t>
  </si>
  <si>
    <t>Deepika Nath</t>
  </si>
  <si>
    <t>CEOHR/24-25/2134</t>
  </si>
  <si>
    <t>Energy Electric Vehicles</t>
  </si>
  <si>
    <t>CEOHR/24-25/2135</t>
  </si>
  <si>
    <t>CEOHR/24-25/2136</t>
  </si>
  <si>
    <t>VASWANI INDUSTRIES LTD.</t>
  </si>
  <si>
    <t>CEOHR/24-25/2137</t>
  </si>
  <si>
    <t>CEOHR/24-25/2138</t>
  </si>
  <si>
    <t>CEOHR/24-25/2139</t>
  </si>
  <si>
    <t>CEOHR/24-25/2140</t>
  </si>
  <si>
    <t>CEODL/24-25/1224</t>
  </si>
  <si>
    <t>Ihouse Realty LLP</t>
  </si>
  <si>
    <t>CEODL/24-25/1225</t>
  </si>
  <si>
    <t>Agratrade Association</t>
  </si>
  <si>
    <t>CEODL/24-25/1226</t>
  </si>
  <si>
    <t>CN/HR/24-25/087</t>
  </si>
  <si>
    <t>Lohia Developers India Pvt.Ltd</t>
  </si>
  <si>
    <t>CEOHR/24-25/2141</t>
  </si>
  <si>
    <t>CEOHR/24-25/2142</t>
  </si>
  <si>
    <t>CEOHR/24-25/2143</t>
  </si>
  <si>
    <t>CEOHR/24-25/2144</t>
  </si>
  <si>
    <t>Ambic Biolife Private Limited</t>
  </si>
  <si>
    <t>CEOHR/24-25/2145</t>
  </si>
  <si>
    <t>CEODL/24-25/1227</t>
  </si>
  <si>
    <t>CEODL/24-25/1228</t>
  </si>
  <si>
    <t>M/s Designco</t>
  </si>
  <si>
    <t>CN/HR/24-25/088</t>
  </si>
  <si>
    <t>Click Here</t>
  </si>
  <si>
    <t>CN/HR/24-25/089</t>
  </si>
  <si>
    <t>CN/HR/24-25/090</t>
  </si>
  <si>
    <t>CEOHR/24-25/2146</t>
  </si>
  <si>
    <t>Vaibhav Raj kukreja</t>
  </si>
  <si>
    <t>CEOHR/24-25/2147</t>
  </si>
  <si>
    <t>CEOHR/24-25/2148</t>
  </si>
  <si>
    <t>CEOHR/24-25/2150</t>
  </si>
  <si>
    <t>CEOHR/24-25/2151</t>
  </si>
  <si>
    <t>CEOHR/24-25/2152</t>
  </si>
  <si>
    <t>Ashish Interbuild Pvt Ltd</t>
  </si>
  <si>
    <t>CEOHR/24-25/2153</t>
  </si>
  <si>
    <t>CEOHR/24-25/2154</t>
  </si>
  <si>
    <t>CEOHR/24-25/2155</t>
  </si>
  <si>
    <t>CEOHR/24-25/2156</t>
  </si>
  <si>
    <t>CEOHR/24-25/2157</t>
  </si>
  <si>
    <t>CEOHR/24-25/2158</t>
  </si>
  <si>
    <t>CEOHR/24-25/2159</t>
  </si>
  <si>
    <t>CEOHR/24-25/2160</t>
  </si>
  <si>
    <t>CEODL/24-25/1229</t>
  </si>
  <si>
    <t>CEODL/24-25/1230</t>
  </si>
  <si>
    <t>Panda Retail Pvt Ltd</t>
  </si>
  <si>
    <t>CEODL/24-25/1231</t>
  </si>
  <si>
    <t>Shreem Textile Private Limited</t>
  </si>
  <si>
    <t>CEODL/24-25/1232</t>
  </si>
  <si>
    <t>CEODL/24-25/1233</t>
  </si>
  <si>
    <t>CEODL/24-25/1234</t>
  </si>
  <si>
    <t>CEODL/24-25/1235</t>
  </si>
  <si>
    <t>CEODL/24-25/1236</t>
  </si>
  <si>
    <t>CEODL/24-25/1237</t>
  </si>
  <si>
    <t>CEODL/24-25/1238</t>
  </si>
  <si>
    <t>CEODL/24-25/1239</t>
  </si>
  <si>
    <t>CEODL/24-25/1240</t>
  </si>
  <si>
    <t>CEODL/24-25/1241</t>
  </si>
  <si>
    <t>CEODL/24-25/1242</t>
  </si>
  <si>
    <t>CEODL/24-25/1243</t>
  </si>
  <si>
    <t>CEODL/24-25/1244</t>
  </si>
  <si>
    <t>CEODL/24-25/1245</t>
  </si>
  <si>
    <t>CN/HR/24-25/091</t>
  </si>
  <si>
    <t>CN/HR/24-25/092</t>
  </si>
  <si>
    <t>CN/HR/24-25/093</t>
  </si>
  <si>
    <t>CN/HR/24-25/094</t>
  </si>
  <si>
    <t>CN/HR/24-25/095</t>
  </si>
  <si>
    <t>CN/HR/24-25/096</t>
  </si>
  <si>
    <t>CN/HR/24-25/097</t>
  </si>
  <si>
    <t>Medimove India LLP</t>
  </si>
  <si>
    <t>CEOHR/24-25/2161</t>
  </si>
  <si>
    <t>CEOHR/24-25/2162</t>
  </si>
  <si>
    <t>CEOHR/24-25/2163</t>
  </si>
  <si>
    <t>Optimum Solutions</t>
  </si>
  <si>
    <t>CEOHR/24-25/2164</t>
  </si>
  <si>
    <t>Himenviro Environmental Engineering Co. Private Limited</t>
  </si>
  <si>
    <t>CEOHR/24-25/2165</t>
  </si>
  <si>
    <t>A S Hightech LLP</t>
  </si>
  <si>
    <t>CEOHR/24-25/2166</t>
  </si>
  <si>
    <t>CEOHR/24-25/2167</t>
  </si>
  <si>
    <t>CEODL/24-25/1246</t>
  </si>
  <si>
    <t>CEOHR/24-25/2168</t>
  </si>
  <si>
    <t>CEOHR/24-25/2169</t>
  </si>
  <si>
    <t>CEOHR/24-25/2170</t>
  </si>
  <si>
    <t>M/s Rudra Rugs</t>
  </si>
  <si>
    <t>CEOHR/24-25/2171</t>
  </si>
  <si>
    <t>CEOHR/24-25/2172</t>
  </si>
  <si>
    <t>Green Pine Industries</t>
  </si>
  <si>
    <t>CEOHR/24-25/2173</t>
  </si>
  <si>
    <t>CEOHR/24-25/2174</t>
  </si>
  <si>
    <t>CEODL/24-25/1247</t>
  </si>
  <si>
    <t>PGA Tech Solutions</t>
  </si>
  <si>
    <t>CEODL/24-25/1248</t>
  </si>
  <si>
    <t>CEODL/24-25/1249</t>
  </si>
  <si>
    <t>CN/HR/24-25/098</t>
  </si>
  <si>
    <t>HABITAT DESIGN &amp; ARTS PRIVATE LIMITED</t>
  </si>
  <si>
    <t>CEOHR/24-25/2175</t>
  </si>
  <si>
    <t>Arlin Jewellers Pvt Ltd</t>
  </si>
  <si>
    <t>CEOHR/24-25/2176</t>
  </si>
  <si>
    <t>Gauravi International</t>
  </si>
  <si>
    <t>CEOHR/24-25/2177</t>
  </si>
  <si>
    <t>CEOHR/24-25/2178</t>
  </si>
  <si>
    <t>CEOHR/24-25/2179</t>
  </si>
  <si>
    <t>CEOHR/24-25/2180</t>
  </si>
  <si>
    <t>CEOHR/24-25/2181</t>
  </si>
  <si>
    <t>Sprinpak Manufacturing Llp</t>
  </si>
  <si>
    <t>CEOHR/24-25/2182</t>
  </si>
  <si>
    <t>Sudyog InfraProjects Private Limited</t>
  </si>
  <si>
    <t>CEOHR/24-25/2183</t>
  </si>
  <si>
    <t>CEOHR/24-25/2184</t>
  </si>
  <si>
    <t>Natural Box Retail Pvt Limited</t>
  </si>
  <si>
    <t>CEOHR/24-25/2185</t>
  </si>
  <si>
    <t>CEOHR/24-25/2186</t>
  </si>
  <si>
    <t>MR DINISH ANAND</t>
  </si>
  <si>
    <t>CEOHR/24-25/2187</t>
  </si>
  <si>
    <t>CEODL/24-25/1250</t>
  </si>
  <si>
    <t>CEODL/24-25/1251</t>
  </si>
  <si>
    <t>CEODL/24-25/1252</t>
  </si>
  <si>
    <t>CEODL/24-25/1253</t>
  </si>
  <si>
    <t>NTS Navrattan Jewellers (P) Ltd</t>
  </si>
  <si>
    <t>CEODL/24-25/1254</t>
  </si>
  <si>
    <t>CN/HR/24-25/099</t>
  </si>
  <si>
    <t>CN/HR/24-25/100</t>
  </si>
  <si>
    <t>CN/HR/24-25/101</t>
  </si>
  <si>
    <t>CN/DL/24-25/080</t>
  </si>
  <si>
    <t>CEOHR/24-25/2188</t>
  </si>
  <si>
    <t>Reyansh International Private Limited</t>
  </si>
  <si>
    <t>CEOHR/24-25/2189</t>
  </si>
  <si>
    <t>Mr.Ravindra Kumar</t>
  </si>
  <si>
    <t>CEOHR/24-25/2190</t>
  </si>
  <si>
    <t>CEOHR/24-25/2191</t>
  </si>
  <si>
    <t>Anuradha Textiles</t>
  </si>
  <si>
    <t>CEOHR/24-25/2192</t>
  </si>
  <si>
    <t>CEOHR/24-25/2193</t>
  </si>
  <si>
    <t>Luthra Exports</t>
  </si>
  <si>
    <t>CEOHR/24-25/2194</t>
  </si>
  <si>
    <t>CEOHR/24-25/2195</t>
  </si>
  <si>
    <t>CEOHR/24-25/2196</t>
  </si>
  <si>
    <t>CEOHR/24-25/2197</t>
  </si>
  <si>
    <t>CEOHR/24-25/2198</t>
  </si>
  <si>
    <t>CEOHR/24-25/2199</t>
  </si>
  <si>
    <t>CEOHR/24-25/2200</t>
  </si>
  <si>
    <t>CEODL/24-25/1255</t>
  </si>
  <si>
    <t>CEODL/24-25/1256</t>
  </si>
  <si>
    <t>CEODL/24-25/1257</t>
  </si>
  <si>
    <t>CEODL/24-25/1258</t>
  </si>
  <si>
    <t>CEOHR/24-25/2201</t>
  </si>
  <si>
    <t>CEOHR/24-25/2202</t>
  </si>
  <si>
    <t>Scaler Realty LLP</t>
  </si>
  <si>
    <t>CEOHR/24-25/2203</t>
  </si>
  <si>
    <t>Anand International</t>
  </si>
  <si>
    <t>CEOHR/24-25/2204</t>
  </si>
  <si>
    <t>Flubber International</t>
  </si>
  <si>
    <t>CEOHR/24-25/2205</t>
  </si>
  <si>
    <t>Solar Pulse Energy PVT.LTD</t>
  </si>
  <si>
    <t>CEOHR/24-25/2206</t>
  </si>
  <si>
    <t>CEOHR/24-25/2207</t>
  </si>
  <si>
    <t>Shorya mittal</t>
  </si>
  <si>
    <t>CEOHR/24-25/2208</t>
  </si>
  <si>
    <t>CEODL/24-25/1259</t>
  </si>
  <si>
    <t>Breatheeasy Consultants Private Limited</t>
  </si>
  <si>
    <t>CEODL/24-25/1260</t>
  </si>
  <si>
    <t>CEOHR/24-25/2209</t>
  </si>
  <si>
    <t>CEODL/24-25/1261</t>
  </si>
  <si>
    <t>CEODL/24-25/1262</t>
  </si>
  <si>
    <t>CN/HR/24-25/102</t>
  </si>
  <si>
    <t>CN/HR/24-25/103</t>
  </si>
  <si>
    <t>CN/HR/24-25/104</t>
  </si>
  <si>
    <t>CN/HR/24-25/105</t>
  </si>
  <si>
    <t>CN/HR/24-25/106</t>
  </si>
  <si>
    <t>CN/HR/24-25/107</t>
  </si>
  <si>
    <t>RAMLAL DURGADUTT MOTORS PVT LTD</t>
  </si>
  <si>
    <t>CEOHR/24-25/2210</t>
  </si>
  <si>
    <t>CEOHR/24-25/2211</t>
  </si>
  <si>
    <t>CEOHR/24-25/2212</t>
  </si>
  <si>
    <t>CEOHR/24-25/2213</t>
  </si>
  <si>
    <t>CEOHR/24-25/2214</t>
  </si>
  <si>
    <t>CEOHR/24-25/2216</t>
  </si>
  <si>
    <t>M P Plywoods</t>
  </si>
  <si>
    <t>CEOHR/24-25/2217</t>
  </si>
  <si>
    <t>CEODL/24-25/1263</t>
  </si>
  <si>
    <t>CEOHR/24-25/2215</t>
  </si>
  <si>
    <t>CEOHR/24-25/2218</t>
  </si>
  <si>
    <t>CEOHR/24-25/2219</t>
  </si>
  <si>
    <t>CEOHR/24-25/2220</t>
  </si>
  <si>
    <t>CEOHR/24-25/2221</t>
  </si>
  <si>
    <t>CEOHR/24-25/2222</t>
  </si>
  <si>
    <t>CEOHR/24-25/2223</t>
  </si>
  <si>
    <t>CEODL/24-25/1264</t>
  </si>
  <si>
    <t>CN/DL/24-25/081</t>
  </si>
  <si>
    <t>CEOHR/24-25/2224</t>
  </si>
  <si>
    <t>CEOHR/24-25/2225</t>
  </si>
  <si>
    <t>CEOHR/24-25/2226</t>
  </si>
  <si>
    <t>CEOHR/24-25/2227</t>
  </si>
  <si>
    <t>CEOHR/24-25/2228</t>
  </si>
  <si>
    <t>CEOHR/24-25/2229</t>
  </si>
  <si>
    <t>CEOHR/24-25/2231</t>
  </si>
  <si>
    <t>CEOHR/24-25/2232</t>
  </si>
  <si>
    <t>CEOHR/24-25/2233</t>
  </si>
  <si>
    <t>PRISTINE TECH.&amp; INDU.( UNIT OF BALASARIA AGENCIES PVT LTD)</t>
  </si>
  <si>
    <t>CEOHR/24-25/2234</t>
  </si>
  <si>
    <t>CEODL/24-25/1265</t>
  </si>
  <si>
    <t>CEODL/24-25/1266</t>
  </si>
  <si>
    <t>CEODL/24-25/1267</t>
  </si>
  <si>
    <t>CN/HR/24-25/108</t>
  </si>
  <si>
    <t>CN/HR/24-25/109</t>
  </si>
  <si>
    <t>CN/HR/24-25/110</t>
  </si>
  <si>
    <t>CN/HR/24-25/111</t>
  </si>
  <si>
    <t>CEOHR/24-25/2230</t>
  </si>
  <si>
    <t>CEOHR/24-25/2235</t>
  </si>
  <si>
    <t>CEOHR/24-25/2236</t>
  </si>
  <si>
    <t>CEOHR/24-25/2237</t>
  </si>
  <si>
    <t>CEOHR/24-25/2238</t>
  </si>
  <si>
    <t>CEOHR/24-25/2239</t>
  </si>
  <si>
    <t>Fennol Consulting Services</t>
  </si>
  <si>
    <t>CEOHR/24-25/2240</t>
  </si>
  <si>
    <t>CEOHR/24-25/2241</t>
  </si>
  <si>
    <t>Shah Hardware Mart</t>
  </si>
  <si>
    <t>CEOHR/24-25/2242</t>
  </si>
  <si>
    <t>KRC Real Estate Private Limited</t>
  </si>
  <si>
    <t>CEOHR/24-25/2243</t>
  </si>
  <si>
    <t>CEOHR/24-25/2244</t>
  </si>
  <si>
    <t>CEOHR/24-25/2245</t>
  </si>
  <si>
    <t>CEODL/24-25/1268</t>
  </si>
  <si>
    <t>Paul &amp; Company</t>
  </si>
  <si>
    <t>CEODL/24-25/1269</t>
  </si>
  <si>
    <t>CEOHR/24-25/2246</t>
  </si>
  <si>
    <t>CEODL/24-25/1270</t>
  </si>
  <si>
    <t>CEODL/24-25/1271</t>
  </si>
  <si>
    <t>CEOHR/24-25/2248</t>
  </si>
  <si>
    <t>CEOHR/24-25/2249</t>
  </si>
  <si>
    <t>Tijoree Jewellery Co</t>
  </si>
  <si>
    <t>CEOHR/24-25/2250</t>
  </si>
  <si>
    <t>CEOHR/24-25/2247</t>
  </si>
  <si>
    <t>CEODL/24-25/1272</t>
  </si>
  <si>
    <t>Gravity Smiles For Miles LLP</t>
  </si>
  <si>
    <t>CEOHR/24-25/2251</t>
  </si>
  <si>
    <t>CEOHR/24-25/2252</t>
  </si>
  <si>
    <t>Green Pc World Private Limited</t>
  </si>
  <si>
    <t>CEODL/24-25/1273</t>
  </si>
  <si>
    <t>CEODL/24-25/1274</t>
  </si>
  <si>
    <t>CEODL/24-25/1275</t>
  </si>
  <si>
    <t>CEOHR/24-25/2253</t>
  </si>
  <si>
    <t>Visionroots Services Pvt Ltd</t>
  </si>
  <si>
    <t>CEOHR/24-25/2254</t>
  </si>
  <si>
    <t>CEOHR/24-25/2255</t>
  </si>
  <si>
    <t>Bindal Transways Private Limited</t>
  </si>
  <si>
    <t>CEOHR/24-25/2256</t>
  </si>
  <si>
    <t>CEOHR/24-25/2258</t>
  </si>
  <si>
    <t>CEOHR/24-25/2259</t>
  </si>
  <si>
    <t>CEOHR/24-25/2260</t>
  </si>
  <si>
    <t>Fiable Insurance Broking Private Limited</t>
  </si>
  <si>
    <t>CEODL/24-25/1276</t>
  </si>
  <si>
    <t>Eesha Electromech Pvt, Ltd.</t>
  </si>
  <si>
    <t>CEODL/24-25/1277</t>
  </si>
  <si>
    <t>CEODL/24-25/1278</t>
  </si>
  <si>
    <t>CEODL/24-25/1279</t>
  </si>
  <si>
    <t>CEODL/24-25/1280</t>
  </si>
  <si>
    <t>CEOHR/24-25/2261</t>
  </si>
  <si>
    <t>CEOHR/24-25/2262</t>
  </si>
  <si>
    <t>CEOHR/24-25/2263</t>
  </si>
  <si>
    <t>CN/HR/24-25/112</t>
  </si>
  <si>
    <t>CEODL/24-25/1281</t>
  </si>
  <si>
    <t>CEODL/24-25/1282</t>
  </si>
  <si>
    <t>CEODL/24-25/1283</t>
  </si>
  <si>
    <t>CEODL/24-25/1284</t>
  </si>
  <si>
    <t>CEODL/24-25/1285</t>
  </si>
  <si>
    <t>CEODL/24-25/1286</t>
  </si>
  <si>
    <t>CEODL/24-25/1287</t>
  </si>
  <si>
    <t>CEODL/24-25/1288</t>
  </si>
  <si>
    <t>CEODL/24-25/1289</t>
  </si>
  <si>
    <t>CEODL/24-25/1290</t>
  </si>
  <si>
    <t>CEODL/24-25/1291</t>
  </si>
  <si>
    <t>CEODL/24-25/1292</t>
  </si>
  <si>
    <t>CEODL/24-25/1293</t>
  </si>
  <si>
    <t>Ezmata Technologies Private Limited</t>
  </si>
  <si>
    <t>CEODL/24-25/1294</t>
  </si>
  <si>
    <t>Bhrigav</t>
  </si>
  <si>
    <t>CEOHR/24-25/2264</t>
  </si>
  <si>
    <t>Tech Audit Fees</t>
  </si>
  <si>
    <t>CEOHR/24-25/2265</t>
  </si>
  <si>
    <t>CEOHR/24-25/2266</t>
  </si>
  <si>
    <t>CEOHR/24-25/2267</t>
  </si>
  <si>
    <t>CEOHR/24-25/2268</t>
  </si>
  <si>
    <t>CEOHR/24-25/2269</t>
  </si>
  <si>
    <t>CEOHR/24-25/2270</t>
  </si>
  <si>
    <t>CEOHR/24-25/2272</t>
  </si>
  <si>
    <t>CEOHR/24-25/2273</t>
  </si>
  <si>
    <t>CEOHR/24-25/2274</t>
  </si>
  <si>
    <t>CN/HR/24-25/113</t>
  </si>
  <si>
    <t>CEOHR/24-25/2271</t>
  </si>
  <si>
    <t>CEOHR/24-25/2275</t>
  </si>
  <si>
    <t>CEOHR/24-25/2276</t>
  </si>
  <si>
    <t>CEOHR/24-25/2277</t>
  </si>
  <si>
    <t>CEOHR/24-25/2278</t>
  </si>
  <si>
    <t>CEOHR/24-25/2279</t>
  </si>
  <si>
    <t>CEOHR/24-25/2280</t>
  </si>
  <si>
    <t>Mohit Beriwala Huf</t>
  </si>
  <si>
    <t>CEOHR/24-25/2281</t>
  </si>
  <si>
    <t>CEODL/24-25/1295</t>
  </si>
  <si>
    <t>Fuhrer Hydraulik</t>
  </si>
  <si>
    <t>CEODL/24-25/1296</t>
  </si>
  <si>
    <t>Mr. Harshdeep Singh</t>
  </si>
  <si>
    <t>CEOHR/24-25/2282</t>
  </si>
  <si>
    <t>Tilo Pvt Ltd</t>
  </si>
  <si>
    <t>CEODL/24-25/1297</t>
  </si>
  <si>
    <t>CEOHR/24-25/2283</t>
  </si>
  <si>
    <t>CEOHR/24-25/2284</t>
  </si>
  <si>
    <t>B K B Transport Private Limited</t>
  </si>
  <si>
    <t>CEOHR/24-25/2285</t>
  </si>
  <si>
    <t>CEOHR/24-25/2286</t>
  </si>
  <si>
    <t>CEOHR/24-25/2287</t>
  </si>
  <si>
    <t>CN/HR/24-25/114</t>
  </si>
  <si>
    <t>Rajgurhi business hub</t>
  </si>
  <si>
    <t>CEODL/24-25/1298</t>
  </si>
  <si>
    <t>CEODL/24-25/1299</t>
  </si>
  <si>
    <t>CEODL/24-25/1300</t>
  </si>
  <si>
    <t>Pipingexperts India Private Limited</t>
  </si>
  <si>
    <t>CEODL/24-25/1301</t>
  </si>
  <si>
    <t>CEODL/24-25/1302</t>
  </si>
  <si>
    <t>CEODL/24-25/1303</t>
  </si>
  <si>
    <t>CEODL/24-25/1304</t>
  </si>
  <si>
    <t>CEODL/24-25/1305</t>
  </si>
  <si>
    <t>CEODL/24-25/1306</t>
  </si>
  <si>
    <t>Bristol India</t>
  </si>
  <si>
    <t>CEODL/24-25/1307</t>
  </si>
  <si>
    <t>CEODL/24-25/1308</t>
  </si>
  <si>
    <t>Triveni Impex Pvt Ltd (TM 11)</t>
  </si>
  <si>
    <t>CEODL/24-25/1309</t>
  </si>
  <si>
    <t>CEODL/24-25/1310</t>
  </si>
  <si>
    <t>CEODL/24-25/1311</t>
  </si>
  <si>
    <t>CEOHR/24-25/2288</t>
  </si>
  <si>
    <t>CEOHR/24-25/2289</t>
  </si>
  <si>
    <t>M G Electronics Limited</t>
  </si>
  <si>
    <t>CEODL/24-25/1312</t>
  </si>
  <si>
    <t>CEODL/24-25/1313</t>
  </si>
  <si>
    <t>CEODL/24-25/1314</t>
  </si>
  <si>
    <t>CEOHR/24-25/2290</t>
  </si>
  <si>
    <t>CEOHR/24-25/2291</t>
  </si>
  <si>
    <t>CEOHR/24-25/2292</t>
  </si>
  <si>
    <t>CEOHR/24-25/2293</t>
  </si>
  <si>
    <t>CEOHR/24-25/2294</t>
  </si>
  <si>
    <t>CEOHR/24-25/2295</t>
  </si>
  <si>
    <t>Adhunik Yantra Udyog (P) Ltd</t>
  </si>
  <si>
    <t>CEOHR/24-25/2296</t>
  </si>
  <si>
    <t>CEOHR/24-25/2297</t>
  </si>
  <si>
    <t>CEOHR/24-25/2298</t>
  </si>
  <si>
    <t>CEODL/24-25/1315</t>
  </si>
  <si>
    <t>CEODL/24-25/1316</t>
  </si>
  <si>
    <t>CEODL/24-25/1317</t>
  </si>
  <si>
    <t>Vicky Estates LLP</t>
  </si>
  <si>
    <t>CEODL/24-25/1318</t>
  </si>
  <si>
    <t>M/S Sutra Products P LTD</t>
  </si>
  <si>
    <t>CEODL/24-25/1319</t>
  </si>
  <si>
    <t>K.L. MAHAJAN &amp; SONS</t>
  </si>
  <si>
    <t>CEODL/24-25/1320</t>
  </si>
  <si>
    <t>CEODL/24-25/1321</t>
  </si>
  <si>
    <t>Chabi Enterprises pvt ltd</t>
  </si>
  <si>
    <t>CEODL/24-25/1322</t>
  </si>
  <si>
    <t>CN/DL/24-25/082</t>
  </si>
  <si>
    <t>CN/DL/24-25/083</t>
  </si>
  <si>
    <t>CEOHR/24-25/2299</t>
  </si>
  <si>
    <t>CEOHR/24-25/2300</t>
  </si>
  <si>
    <t>CEOHR/24-25/2301</t>
  </si>
  <si>
    <t>CEOHR/24-25/2302</t>
  </si>
  <si>
    <t>CEOHR/24-25/2303</t>
  </si>
  <si>
    <t>CEOHR/24-25/2304</t>
  </si>
  <si>
    <t>CEOHR/24-25/2305</t>
  </si>
  <si>
    <t>FLO India</t>
  </si>
  <si>
    <t>CEOHR/24-25/2306</t>
  </si>
  <si>
    <t>CN/HR/24-25/115</t>
  </si>
  <si>
    <t>CN/HR/24-25/116</t>
  </si>
  <si>
    <t>CEODL/24-25/1323</t>
  </si>
  <si>
    <t>CEODL/24-25/1324</t>
  </si>
  <si>
    <t>CEODL/24-25/1325</t>
  </si>
  <si>
    <t>CEODL/24-25/1326</t>
  </si>
  <si>
    <t>CEODL/24-25/1327</t>
  </si>
  <si>
    <t>Bharat Tex Export</t>
  </si>
  <si>
    <t>CEODL/24-25/1328</t>
  </si>
  <si>
    <t>SGNG &amp; Associates</t>
  </si>
  <si>
    <t>CEODL/24-25/1329</t>
  </si>
  <si>
    <t>Sunrays Image Technology Pvt Ltd</t>
  </si>
  <si>
    <t>CEOHR/24-25/2307</t>
  </si>
  <si>
    <t>CEOHR/24-25/2308</t>
  </si>
  <si>
    <t>CEOHR/24-25/2309</t>
  </si>
  <si>
    <t>CEOHR/24-25/2310</t>
  </si>
  <si>
    <t>CEOHR/24-25/2311</t>
  </si>
  <si>
    <t>CEOHR/24-25/2312</t>
  </si>
  <si>
    <t>CEOHR/24-25/2313</t>
  </si>
  <si>
    <t>CEOHR/24-25/2314</t>
  </si>
  <si>
    <t>CEODL/24-25/1330</t>
  </si>
  <si>
    <t>Varesh Enterprises</t>
  </si>
  <si>
    <t>CEODL/24-25/1331</t>
  </si>
  <si>
    <t>CEODL/24-25/1332</t>
  </si>
  <si>
    <t>CEODL/24-25/1333</t>
  </si>
  <si>
    <t>CEOHR/24-25/2326</t>
  </si>
  <si>
    <t>Daya Doors &amp; Floors Solution</t>
  </si>
  <si>
    <t>CEOHR/24-25/2315</t>
  </si>
  <si>
    <t>CEOHR/24-25/2316</t>
  </si>
  <si>
    <t>CEOHR/24-25/2317</t>
  </si>
  <si>
    <t>Mr.  Agam singh</t>
  </si>
  <si>
    <t>CEOHR/24-25/2318</t>
  </si>
  <si>
    <t>CEOHR/24-25/2319</t>
  </si>
  <si>
    <t>CEOHR/24-25/2320</t>
  </si>
  <si>
    <t>CEOHR/24-25/2321</t>
  </si>
  <si>
    <t>CEOHR/24-25/2322</t>
  </si>
  <si>
    <t>CEOHR/24-25/2323</t>
  </si>
  <si>
    <t>CEOHR/24-25/2324</t>
  </si>
  <si>
    <t>Netweb Technologies India Limited</t>
  </si>
  <si>
    <t>CEOHR/24-25/2325</t>
  </si>
  <si>
    <t>CEODL/24-25/1334</t>
  </si>
  <si>
    <t>CEODL/24-25/1335</t>
  </si>
  <si>
    <t>CEODL/24-25/1336</t>
  </si>
  <si>
    <t>K.V Hospitalities</t>
  </si>
  <si>
    <t>CEODL/24-25/1337</t>
  </si>
  <si>
    <t>CEODL/24-25/1338</t>
  </si>
  <si>
    <t>CEODL/24-25/1339</t>
  </si>
  <si>
    <t>CEODL/24-25/1340</t>
  </si>
  <si>
    <t>Kushaagr International</t>
  </si>
  <si>
    <t>CEODL/24-25/1341</t>
  </si>
  <si>
    <t>CEOHR/24-25/2327</t>
  </si>
  <si>
    <t>CEOHR/24-25/2328</t>
  </si>
  <si>
    <t>CEOHR/24-25/2329</t>
  </si>
  <si>
    <t>CEOHR/24-25/2330</t>
  </si>
  <si>
    <t>CEOHR/24-25/2331</t>
  </si>
  <si>
    <t>CEOHR/24-25/2332</t>
  </si>
  <si>
    <t>Vijay Infra</t>
  </si>
  <si>
    <t>CEOHR/24-25/2333</t>
  </si>
  <si>
    <t>Rdb Highway Services Private Limited</t>
  </si>
  <si>
    <t>CEOHR/24-25/2334</t>
  </si>
  <si>
    <t>CEOHR/24-25/2335</t>
  </si>
  <si>
    <t>CEODL/24-25/1342</t>
  </si>
  <si>
    <t>CEOHR/24-25/2336</t>
  </si>
  <si>
    <t>CEOHR/24-25/2337</t>
  </si>
  <si>
    <t>CEOHR/24-25/2338</t>
  </si>
  <si>
    <t>CEOHR/24-25/2339</t>
  </si>
  <si>
    <t>CEODL/24-25/1343</t>
  </si>
  <si>
    <t>CEODL/24-25/1344</t>
  </si>
  <si>
    <t>Nagshanti Cars Private Limited</t>
  </si>
  <si>
    <t>CEODL/24-25/1345</t>
  </si>
  <si>
    <t>Varija Lifestyles Private Limited</t>
  </si>
  <si>
    <t>CEODL/24-25/1346</t>
  </si>
  <si>
    <t>Rajshree Polypack Ltd</t>
  </si>
  <si>
    <t>CEODL/24-25/1347</t>
  </si>
  <si>
    <t>CEODL/24-25/1348</t>
  </si>
  <si>
    <t>CEODL/24-25/1349</t>
  </si>
  <si>
    <t>CEODL/24-25/1350</t>
  </si>
  <si>
    <t>CEODL/24-25/1351</t>
  </si>
  <si>
    <t>CEODL/24-25/1352</t>
  </si>
  <si>
    <t>CEODL/24-25/1353</t>
  </si>
  <si>
    <t>CEODL/24-25/1354</t>
  </si>
  <si>
    <t>CEODL/24-25/1355</t>
  </si>
  <si>
    <t>CEODL/24-25/1356</t>
  </si>
  <si>
    <t>CEOHR/24-25/2340</t>
  </si>
  <si>
    <t>CEOHR/24-25/2341</t>
  </si>
  <si>
    <t>CEOHR/24-25/2342</t>
  </si>
  <si>
    <t>CEOHR/24-25/2343</t>
  </si>
  <si>
    <t>Jai Durga Chemical Pvt Ltd</t>
  </si>
  <si>
    <t>CEOHR/24-25/2344</t>
  </si>
  <si>
    <t>CEOHR/24-25/2345</t>
  </si>
  <si>
    <t>CEOHR/24-25/2346</t>
  </si>
  <si>
    <t>CEOHR/24-25/2347</t>
  </si>
  <si>
    <t>CEOHR/24-25/2348</t>
  </si>
  <si>
    <t>CEOHR/24-25/2349</t>
  </si>
  <si>
    <t>CEOHR/24-25/2350</t>
  </si>
  <si>
    <t>CELEBRATIONS BY ANJA</t>
  </si>
  <si>
    <t>CEOHR/24-25/2351</t>
  </si>
  <si>
    <t>CEODL/24-25/1357</t>
  </si>
  <si>
    <t>CEODL/24-25/1358</t>
  </si>
  <si>
    <t>Money Plant Let It Grow</t>
  </si>
  <si>
    <t>CEODL/24-25/1359</t>
  </si>
  <si>
    <t>CEODL/24-25/1360</t>
  </si>
  <si>
    <t>Innspark Solutions Private Limited</t>
  </si>
  <si>
    <t>CEOHR/24-25/2352</t>
  </si>
  <si>
    <t>CEOHR/24-25/2353</t>
  </si>
  <si>
    <t>CEOHR/24-25/2354</t>
  </si>
  <si>
    <t>CEOHR/24-25/2355</t>
  </si>
  <si>
    <t>CEOHR/24-25/2356</t>
  </si>
  <si>
    <t>CEOHR/24-25/2357</t>
  </si>
  <si>
    <t>CEOHR/24-25/2358</t>
  </si>
  <si>
    <t>CEOHR/24-25/2359</t>
  </si>
  <si>
    <t>CEODL/24-25/1361</t>
  </si>
  <si>
    <t>CEODL/24-25/1362</t>
  </si>
  <si>
    <t>CEODL/24-25/1363</t>
  </si>
  <si>
    <t>CEODL/24-25/1364</t>
  </si>
  <si>
    <t>CEODL/24-25/1365</t>
  </si>
  <si>
    <t>CEODL/24-25/1366</t>
  </si>
  <si>
    <t>CEODL/24-25/1367</t>
  </si>
  <si>
    <t>CEOHR/24-25/2360</t>
  </si>
  <si>
    <t>Drapes &amp; Decors</t>
  </si>
  <si>
    <t>CEOHR/24-25/2361</t>
  </si>
  <si>
    <t>CEOHR/24-25/2362</t>
  </si>
  <si>
    <t>CEOHR/24-25/2363</t>
  </si>
  <si>
    <t>CEOHR/24-25/2364</t>
  </si>
  <si>
    <t>CEOHR/24-25/2365</t>
  </si>
  <si>
    <t>CEOHR/24-25/2366</t>
  </si>
  <si>
    <t>CN/DL/24-25/084</t>
  </si>
  <si>
    <t>CEODL/24-25/1368</t>
  </si>
  <si>
    <t>Avadh Rail Infra Limited</t>
  </si>
  <si>
    <t>CEODL/24-25/1369</t>
  </si>
  <si>
    <t>CEODL/24-25/1370</t>
  </si>
  <si>
    <t>CEODL/24-25/1371</t>
  </si>
  <si>
    <t>CEODL/24-25/1372</t>
  </si>
  <si>
    <t>CEOHR/24-25/2367</t>
  </si>
  <si>
    <t>Jugal Tube Pvt Ltd</t>
  </si>
  <si>
    <t>CEOHR/24-25/2368</t>
  </si>
  <si>
    <t>Future Ventures Limited</t>
  </si>
  <si>
    <t>CEOHR/24-25/2369</t>
  </si>
  <si>
    <t>Portico Design Concepts</t>
  </si>
  <si>
    <t>CEOHR/24-25/2371</t>
  </si>
  <si>
    <t>CEOHR/24-25/2372</t>
  </si>
  <si>
    <t>CEOHR/24-25/2373</t>
  </si>
  <si>
    <t>CEOHR/24-25/2374</t>
  </si>
  <si>
    <t>CEOHR/24-25/2375</t>
  </si>
  <si>
    <t>CEOHR/24-25/2376</t>
  </si>
  <si>
    <t>CEOHR/24-25/2377</t>
  </si>
  <si>
    <t>CEOHR/24-25/2370</t>
  </si>
  <si>
    <t>CEODL/24-25/1373</t>
  </si>
  <si>
    <t>CEODL/24-25/1374</t>
  </si>
  <si>
    <t>CEODL/24-25/1375</t>
  </si>
  <si>
    <t>CEODL/24-25/1376</t>
  </si>
  <si>
    <t>CEODL/24-25/1377</t>
  </si>
  <si>
    <t>CEODL/24-25/1378</t>
  </si>
  <si>
    <t>Swastikk Systems and Solutions LLP</t>
  </si>
  <si>
    <t>CEOHR/24-25/2378</t>
  </si>
  <si>
    <t>CEOHR/24-25/2379</t>
  </si>
  <si>
    <t>CEOHR/24-25/2380</t>
  </si>
  <si>
    <t>CEOHR/24-25/2382</t>
  </si>
  <si>
    <t>Keshavji Chhaganlal Jewellers Pvt. Ltd.</t>
  </si>
  <si>
    <t>CEOHR/24-25/2476</t>
  </si>
  <si>
    <t>Chaman Knit</t>
  </si>
  <si>
    <t>CEOHR/24-25/2479</t>
  </si>
  <si>
    <t>CEOHR/24-25/2477</t>
  </si>
  <si>
    <t>Kilitch Drugs India Ltd</t>
  </si>
  <si>
    <t>CEOHR/24-25/2478</t>
  </si>
  <si>
    <t>CEOHR/24-25/2381</t>
  </si>
  <si>
    <t>CEODL/24-25/1379</t>
  </si>
  <si>
    <t>Indo India INC</t>
  </si>
  <si>
    <t>CEODL/24-25/1380</t>
  </si>
  <si>
    <t>CEOHR/24-25/2383</t>
  </si>
  <si>
    <t>CEOHR/24-25/2384</t>
  </si>
  <si>
    <t>Mukul Mahendru</t>
  </si>
  <si>
    <t>CEOHR/24-25/2385</t>
  </si>
  <si>
    <t>CEOHR/24-25/2386</t>
  </si>
  <si>
    <t>Ganpati Wellness Pvt Ltd</t>
  </si>
  <si>
    <t>CEOHR/24-25/2387</t>
  </si>
  <si>
    <t>CN/HR/24-25/117</t>
  </si>
  <si>
    <t>CEODL/24-25/1381</t>
  </si>
  <si>
    <t>CEODL/24-25/1382</t>
  </si>
  <si>
    <t>CEOHR/24-25/2388</t>
  </si>
  <si>
    <t>CEOHR/24-25/2389</t>
  </si>
  <si>
    <t>CEOHR/24-25/2390</t>
  </si>
  <si>
    <t>CEOHR/24-25/2391</t>
  </si>
  <si>
    <t>M/s Habitat Design and Arts Pvt Ltd</t>
  </si>
  <si>
    <t>CEOHR/24-25/2392</t>
  </si>
  <si>
    <t>CEOHR/24-25/2393</t>
  </si>
  <si>
    <t>CEOHR/24-25/2394</t>
  </si>
  <si>
    <t>Prabha Fashions Private Limited</t>
  </si>
  <si>
    <t>CEOHR/24-25/2395</t>
  </si>
  <si>
    <t>CEOHR/24-25/2396</t>
  </si>
  <si>
    <t>CEOHR/24-25/2397</t>
  </si>
  <si>
    <t>CEOHR/24-25/2398</t>
  </si>
  <si>
    <t>Saurabh Sureka</t>
  </si>
  <si>
    <t>CEOHR/24-25/2399</t>
  </si>
  <si>
    <t>CEODL/24-25/1383</t>
  </si>
  <si>
    <t>CEODL/24-25/1384</t>
  </si>
  <si>
    <t>CEODL/24-25/1385</t>
  </si>
  <si>
    <t>CEODL/24-25/1386</t>
  </si>
  <si>
    <t>BCM Realty (P) Ltd.</t>
  </si>
  <si>
    <t>CEOHR/24-25/2400</t>
  </si>
  <si>
    <t>CEOHR/24-25/2401</t>
  </si>
  <si>
    <t>CEOHR/24-25/2402</t>
  </si>
  <si>
    <t>CEOHR/24-25/2403</t>
  </si>
  <si>
    <t>MA UL + VA  + Chat Board</t>
  </si>
  <si>
    <t>CEOHR/24-25/2404</t>
  </si>
  <si>
    <t>CEOHR/24-25/2405</t>
  </si>
  <si>
    <t>CEOHR/24-25/2406</t>
  </si>
  <si>
    <t>CEOHR/24-25/2407</t>
  </si>
  <si>
    <t>CEOHR/24-25/2408</t>
  </si>
  <si>
    <t>CEOHR/24-25/2409</t>
  </si>
  <si>
    <t>CN/HR/24-25/118</t>
  </si>
  <si>
    <t>CEODL/24-25/1387</t>
  </si>
  <si>
    <t>CEODL/24-25/1388</t>
  </si>
  <si>
    <t>HVR Industries Pvt Ltd</t>
  </si>
  <si>
    <t>CEODL/24-25/1389</t>
  </si>
  <si>
    <t>Kaushal bansal</t>
  </si>
  <si>
    <t>CEOHR/24-25/2410</t>
  </si>
  <si>
    <t>CEOHR/24-25/2411</t>
  </si>
  <si>
    <t>R K Sharma</t>
  </si>
  <si>
    <t>CEOHR/24-25/2412</t>
  </si>
  <si>
    <t>Rays Power Infra Limited</t>
  </si>
  <si>
    <t>CEOHR/24-25/2413</t>
  </si>
  <si>
    <t>CEOHR/24-25/2414</t>
  </si>
  <si>
    <t>CEOHR/24-25/2415</t>
  </si>
  <si>
    <t>CEODL/24-25/1390</t>
  </si>
  <si>
    <t>CEOHR/24-25/2416</t>
  </si>
  <si>
    <t>CEOHR/24-25/2417</t>
  </si>
  <si>
    <t>CEOHR/24-25/2418</t>
  </si>
  <si>
    <t>Devalko India Private Limited</t>
  </si>
  <si>
    <t>CEOHR/24-25/2419</t>
  </si>
  <si>
    <t>Deskotel Solutions Private limited</t>
  </si>
  <si>
    <t>CEOHR/24-25/2420</t>
  </si>
  <si>
    <t>Rajeev Agarwal</t>
  </si>
  <si>
    <t>CEOHR/24-25/2421</t>
  </si>
  <si>
    <t>Saurabh Gupta</t>
  </si>
  <si>
    <t>CEOHR/24-25/2422</t>
  </si>
  <si>
    <t>CEOHR/24-25/2423</t>
  </si>
  <si>
    <t>CEOHR/24-25/2427</t>
  </si>
  <si>
    <t>Plasticent Marketing Pvt LTD</t>
  </si>
  <si>
    <t>CEODL/24-25/1391</t>
  </si>
  <si>
    <t>CEODL/24-25/1392</t>
  </si>
  <si>
    <t>CEODL/24-25/1393</t>
  </si>
  <si>
    <t>CEODL/24-25/1394</t>
  </si>
  <si>
    <t>CEODL/24-25/1395</t>
  </si>
  <si>
    <t>CEODL/24-25/1396</t>
  </si>
  <si>
    <t>CEODL/24-25/1397</t>
  </si>
  <si>
    <t>CEOHR/24-25/2424</t>
  </si>
  <si>
    <t>CEOHR/24-25/2425</t>
  </si>
  <si>
    <t>CEOHR/24-25/2426</t>
  </si>
  <si>
    <t>CEOHR/24-25/2428</t>
  </si>
  <si>
    <t>CEOHR/24-25/2429</t>
  </si>
  <si>
    <t>Vihaan Ventures</t>
  </si>
  <si>
    <t>CEOHR/24-25/2435</t>
  </si>
  <si>
    <t>M G MOTORS</t>
  </si>
  <si>
    <t>CEOHR/24-25/2430</t>
  </si>
  <si>
    <t>CEOHR/24-25/2431</t>
  </si>
  <si>
    <t>CEODL/24-25/1398</t>
  </si>
  <si>
    <t>CEODL/24-25/1399</t>
  </si>
  <si>
    <t>Bright Innovation</t>
  </si>
  <si>
    <t>CEODL/24-25/1400</t>
  </si>
  <si>
    <t>CN/HR/24-25/119</t>
  </si>
  <si>
    <t>CN/DL/24-25/085</t>
  </si>
  <si>
    <t>CEOHR/24-25/2436</t>
  </si>
  <si>
    <t>CEOHR/24-25/2437</t>
  </si>
  <si>
    <t>CEOHR/24-25/2439</t>
  </si>
  <si>
    <t>Mnnsy Investments Private Limited</t>
  </si>
  <si>
    <t>CEOHR/24-25/2440</t>
  </si>
  <si>
    <t>CEOHR/24-25/2441</t>
  </si>
  <si>
    <t>CEODL/24-25/1402</t>
  </si>
  <si>
    <t>CEODL/24-25/1401</t>
  </si>
  <si>
    <t>CEOHR/24-25/2432</t>
  </si>
  <si>
    <t>CEOHR/24-25/2433</t>
  </si>
  <si>
    <t>CEOHR/24-25/2434</t>
  </si>
  <si>
    <t>CEOHR/24-25/2438</t>
  </si>
  <si>
    <t>CEOHR/24-25/2442</t>
  </si>
  <si>
    <t>CEOHR/24-25/2443</t>
  </si>
  <si>
    <t>CEOHR/24-25/2444</t>
  </si>
  <si>
    <t>CEODL/24-25/1403</t>
  </si>
  <si>
    <t>CEODL/24-25/1406</t>
  </si>
  <si>
    <t>CEODL/24-25/1411</t>
  </si>
  <si>
    <t>CEODL/24-25/1414</t>
  </si>
  <si>
    <t>CEODL/24-25/1415</t>
  </si>
  <si>
    <t>CN/DL/24-25/086</t>
  </si>
  <si>
    <t>CEODL/24-25/1404</t>
  </si>
  <si>
    <t>CEODL/24-25/1405</t>
  </si>
  <si>
    <t>CEODL/24-25/1407</t>
  </si>
  <si>
    <t>CEODL/24-25/1408</t>
  </si>
  <si>
    <t>CEODL/24-25/1409</t>
  </si>
  <si>
    <t>CEODL/24-25/1410</t>
  </si>
  <si>
    <t>CEODL/24-25/1412</t>
  </si>
  <si>
    <t>CEODL/24-25/1413</t>
  </si>
  <si>
    <t>Samkalp</t>
  </si>
  <si>
    <t>CEOHR/24-25/2445</t>
  </si>
  <si>
    <t>CEOHR/24-25/2446</t>
  </si>
  <si>
    <t>CEOHR/24-25/2447</t>
  </si>
  <si>
    <t>CEOHR/24-25/2448</t>
  </si>
  <si>
    <t>CEOHR/24-25/2449</t>
  </si>
  <si>
    <t>CEOHR/24-25/2450</t>
  </si>
  <si>
    <t>CEOHR/24-25/2451</t>
  </si>
  <si>
    <t>CEOHR/24-25/2453</t>
  </si>
  <si>
    <t>CEOHR/24-25/2454</t>
  </si>
  <si>
    <t>CEOHR/24-25/2456</t>
  </si>
  <si>
    <t>CEODL/24-25/1418</t>
  </si>
  <si>
    <t>CEODL/24-25/1419</t>
  </si>
  <si>
    <t>CEODL/24-25/1420</t>
  </si>
  <si>
    <t>CEODL/24-25/1421</t>
  </si>
  <si>
    <t>CN/DL/24-25/087</t>
  </si>
  <si>
    <t>CEODL/24-25/1416</t>
  </si>
  <si>
    <t>CEODL/24-25/1417</t>
  </si>
  <si>
    <t>CEOHR/24-25/2452</t>
  </si>
  <si>
    <t>CEOHR/24-25/2455</t>
  </si>
  <si>
    <t>CEOHR/24-25/2457</t>
  </si>
  <si>
    <t>Aggarwal Abhushan Pvt Ltd</t>
  </si>
  <si>
    <t>CEOHR/24-25/2458</t>
  </si>
  <si>
    <t>Gurneet Singh</t>
  </si>
  <si>
    <t>CEOHR/24-25/2460</t>
  </si>
  <si>
    <t>Meghna Jain</t>
  </si>
  <si>
    <t>CEOHR/24-25/2461</t>
  </si>
  <si>
    <t>CEOHR/24-25/2463</t>
  </si>
  <si>
    <t>CEOHR/24-25/2464</t>
  </si>
  <si>
    <t>CEOHR/24-25/2465</t>
  </si>
  <si>
    <t>CEODL/24-25/1422</t>
  </si>
  <si>
    <t>CEODL/24-25/1423</t>
  </si>
  <si>
    <t>Mpg Homz Llp</t>
  </si>
  <si>
    <t>CEOHR/24-25/2466</t>
  </si>
  <si>
    <t>CEOHR/24-25/2459</t>
  </si>
  <si>
    <t>CEOHR/24-25/2462</t>
  </si>
  <si>
    <t>CEOHR/24-25/2467</t>
  </si>
  <si>
    <t>CEOHR/24-25/2468</t>
  </si>
  <si>
    <t>CEODL/24-25/1424</t>
  </si>
  <si>
    <t>Oscar International Ltd</t>
  </si>
  <si>
    <t>CEODL/24-25/1425</t>
  </si>
  <si>
    <t>CEODL/24-25/1426</t>
  </si>
  <si>
    <t>CEODL/24-25/1427</t>
  </si>
  <si>
    <t>CEODL/24-25/1428</t>
  </si>
  <si>
    <t>CEOHR/24-25/2469</t>
  </si>
  <si>
    <t>CEOHR/24-25/2470</t>
  </si>
  <si>
    <t>CEOHR/24-25/2471</t>
  </si>
  <si>
    <t>other</t>
  </si>
  <si>
    <t>CEOHR/24-25/2472</t>
  </si>
  <si>
    <t>CEOHR/24-25/2473</t>
  </si>
  <si>
    <t>CEOHR/24-25/2474</t>
  </si>
  <si>
    <t>CEOHR/24-25/2475</t>
  </si>
  <si>
    <t>CEODL/24-25/1429</t>
  </si>
  <si>
    <t>CEODL/24-25/1430</t>
  </si>
  <si>
    <t>CEODL/24-25/1431</t>
  </si>
  <si>
    <t>CEODL/24-25/1432</t>
  </si>
  <si>
    <t>CEODL/24-25/1433</t>
  </si>
  <si>
    <t>CEODL/24-25/1434</t>
  </si>
  <si>
    <t>PROVANTEX SERVICES LLP</t>
  </si>
  <si>
    <t>CEODL/24-25/1435</t>
  </si>
  <si>
    <t>CEODL/24-25/1436</t>
  </si>
  <si>
    <t>CEOHR/24-25/2480</t>
  </si>
  <si>
    <t>CEOHR/24-25/2481</t>
  </si>
  <si>
    <t>Aaradhya Enterprises</t>
  </si>
  <si>
    <t>CEOHR/24-25/2482</t>
  </si>
  <si>
    <t>Zenith Auto Industries (P) Ltd.</t>
  </si>
  <si>
    <t>CEOHR/24-25/2483</t>
  </si>
  <si>
    <t>CEOHR/24-25/2484</t>
  </si>
  <si>
    <t>Vaanika Creation</t>
  </si>
  <si>
    <t>CEOHR/24-25/2485</t>
  </si>
  <si>
    <t>Ashoka Agro International</t>
  </si>
  <si>
    <t>CEOHR/24-25/2486</t>
  </si>
  <si>
    <t>CEOHR/24-25/2487</t>
  </si>
  <si>
    <t>Takkar Polychem Private Limited</t>
  </si>
  <si>
    <t>CEOHR/24-25/2488</t>
  </si>
  <si>
    <t>RMV Bags LLP</t>
  </si>
  <si>
    <t>CEOHR/24-25/2489</t>
  </si>
  <si>
    <t>CEOHR/24-25/2490</t>
  </si>
  <si>
    <t>Abhilasha</t>
  </si>
  <si>
    <t>CEOHR/24-25/2491</t>
  </si>
  <si>
    <t>CEODL/24-25/1437</t>
  </si>
  <si>
    <t>CEODL/24-25/1438</t>
  </si>
  <si>
    <t>CEODL/24-25/1439</t>
  </si>
  <si>
    <t>CEODL/24-25/1440</t>
  </si>
  <si>
    <t>CEODL/24-25/1441</t>
  </si>
  <si>
    <t>CN/DL/24-25/088</t>
  </si>
  <si>
    <t>Inderpreet Singh</t>
  </si>
  <si>
    <t>CEOHR/24-25/2492</t>
  </si>
  <si>
    <t>CEOHR/24-25/2493</t>
  </si>
  <si>
    <t>CEOHR/24-25/2494</t>
  </si>
  <si>
    <t>CEOHR/24-25/2495</t>
  </si>
  <si>
    <t xml:space="preserve">            Cancelled</t>
  </si>
  <si>
    <t>CEOHR/24-25/2496</t>
  </si>
  <si>
    <t>FFAB Creattions Private Limited</t>
  </si>
  <si>
    <t>CEODL/24-25/1442</t>
  </si>
  <si>
    <t>CEODL/24-25/1443</t>
  </si>
  <si>
    <t>CEODL/24-25/1444</t>
  </si>
  <si>
    <t>CEODL/24-25/1445</t>
  </si>
  <si>
    <t>Transcoal Impex Private Limited</t>
  </si>
  <si>
    <t>CEODL/24-25/1446</t>
  </si>
  <si>
    <t>CEOHR/24-25/2497</t>
  </si>
  <si>
    <t>CEOHR/24-25/2498</t>
  </si>
  <si>
    <t>CEOHR/24-25/2499</t>
  </si>
  <si>
    <t>CEOHR/24-25/2500</t>
  </si>
  <si>
    <t>CEOHR/24-25/2501</t>
  </si>
  <si>
    <t>CEOHR/24-25/2502</t>
  </si>
  <si>
    <t>Shivoham Dermatology Private Limited</t>
  </si>
  <si>
    <t>CEOHR/24-25/2503</t>
  </si>
  <si>
    <t>CN/HR/24-25/120</t>
  </si>
  <si>
    <t>LUMi Living Products</t>
  </si>
  <si>
    <t>CEODL/24-25/1447</t>
  </si>
  <si>
    <t>CEODL/24-25/1448</t>
  </si>
  <si>
    <t>CEODL/24-25/1449</t>
  </si>
  <si>
    <t>CEODL/24-25/1450</t>
  </si>
  <si>
    <t>CEODL/24-25/1451</t>
  </si>
  <si>
    <t>Nagrik Consultancy Services</t>
  </si>
  <si>
    <t>CEODL/24-25/1452</t>
  </si>
  <si>
    <t>Depict Solutions</t>
  </si>
  <si>
    <t>CEODL/24-25/1453</t>
  </si>
  <si>
    <t>CEODL/24-25/1454</t>
  </si>
  <si>
    <t>CEODL/24-25/1455</t>
  </si>
  <si>
    <t>CEODL/24-25/1456</t>
  </si>
  <si>
    <t>Batra Properties</t>
  </si>
  <si>
    <t>CEODL/24-25/1457</t>
  </si>
  <si>
    <t>CEODL/24-25/1458</t>
  </si>
  <si>
    <t>CEODL/24-25/1459</t>
  </si>
  <si>
    <t>CN/DL/24-25/089</t>
  </si>
  <si>
    <t>CEODL/24-25/1460</t>
  </si>
  <si>
    <t>Mittal Om Vikram Poleyfabs LLP</t>
  </si>
  <si>
    <t>CEODL/24-25/1461</t>
  </si>
  <si>
    <t>Laxmi Iron &amp; Steel Industries (Nagpur) Private Limited</t>
  </si>
  <si>
    <t>CEOHR/24-25/2504</t>
  </si>
  <si>
    <t>CEOHR/24-25/2505</t>
  </si>
  <si>
    <t>CEOHR/24-25/2506</t>
  </si>
  <si>
    <t>CEOHR/24-25/2507</t>
  </si>
  <si>
    <t>CEOHR/24-25/2508</t>
  </si>
  <si>
    <t>Cranex Ltd</t>
  </si>
  <si>
    <t>CEODL/24-25/1462</t>
  </si>
  <si>
    <t>CEOHR/25-26/016</t>
  </si>
  <si>
    <t>CELLOTAPE INDUSTRIES PRIVATE LIMITED</t>
  </si>
  <si>
    <t>CLIMATROL CORPORATION</t>
  </si>
  <si>
    <t>M/s Keshavji Chhaganlal Jewellers Private Limited</t>
  </si>
  <si>
    <t>CEOHR/24-25/2509</t>
  </si>
  <si>
    <t>CEOHR/24-25/2510</t>
  </si>
  <si>
    <t>CEOHR/24-25/2511</t>
  </si>
  <si>
    <t>CEOHR/24-25/2512</t>
  </si>
  <si>
    <t>CEOHR/24-25/2513</t>
  </si>
  <si>
    <t>Jito Ludhiana chapter</t>
  </si>
  <si>
    <t>CEOHR/24-25/2514</t>
  </si>
  <si>
    <t>CEOHR/24-25/2515</t>
  </si>
  <si>
    <t>Tapisserie Homes Private Limited</t>
  </si>
  <si>
    <t>CEOHR/24-25/2516</t>
  </si>
  <si>
    <t>CEOHR/24-25/2517</t>
  </si>
  <si>
    <t>Perpetuity Buildtech LLP</t>
  </si>
  <si>
    <t>CEOHR/24-25/2518</t>
  </si>
  <si>
    <t>Anil Mitra</t>
  </si>
  <si>
    <t>CEOHR/24-25/2519</t>
  </si>
  <si>
    <t>Siddhant Mitra</t>
  </si>
  <si>
    <t>CEOHR/24-25/2520</t>
  </si>
  <si>
    <t>CEOHR/24-25/2521</t>
  </si>
  <si>
    <t>CEOHR/24-25/2522</t>
  </si>
  <si>
    <t>CEOHR/24-25/2523</t>
  </si>
  <si>
    <t>CEOHR/24-25/2524</t>
  </si>
  <si>
    <t>CEOHR/24-25/2525</t>
  </si>
  <si>
    <t>CEODL/24-25/1463</t>
  </si>
  <si>
    <t>CEODL/24-25/1464</t>
  </si>
  <si>
    <t>CEODL/24-25/1465</t>
  </si>
  <si>
    <t>Uranus Stone Products Limited</t>
  </si>
  <si>
    <t>CEODL/24-25/1466</t>
  </si>
  <si>
    <t>CEODL/24-25/1467</t>
  </si>
  <si>
    <t>CEODL/24-25/1468</t>
  </si>
  <si>
    <t>CEODL/24-25/1469</t>
  </si>
  <si>
    <t>CEOHR/24-25/2526</t>
  </si>
  <si>
    <t>CEOHR/24-25/2527</t>
  </si>
  <si>
    <t>CEOHR/24-25/2528</t>
  </si>
  <si>
    <t>CEOHR/24-25/2529</t>
  </si>
  <si>
    <t>CEOHR/24-25/2530</t>
  </si>
  <si>
    <t>CEOHR/24-25/2531</t>
  </si>
  <si>
    <t>CN/HR/24-25/121</t>
  </si>
  <si>
    <t>CN/HR/24-25/122</t>
  </si>
  <si>
    <t>CN/HR/24-25/123</t>
  </si>
  <si>
    <t>CEOITBOX Tech Services LLP</t>
  </si>
  <si>
    <t>293 Dhanmill Road Chattarpur Delhi 110073</t>
  </si>
  <si>
    <t>Purchase Accounts</t>
  </si>
  <si>
    <t>Group Summary</t>
  </si>
  <si>
    <t>Monthly Total</t>
  </si>
  <si>
    <t>GST Purchase @ 18% Central</t>
  </si>
  <si>
    <t>GST Purchase@18%-Integrated (Gmail Id)</t>
  </si>
  <si>
    <t>Purchase Import-Domain</t>
  </si>
  <si>
    <t>Purchase Imoport Tool</t>
  </si>
  <si>
    <t>CEOITBOX Tech Services</t>
  </si>
  <si>
    <t>1-Apr-25 to 30-Apr-25</t>
  </si>
  <si>
    <t>1-May-25 to 31-May-25</t>
  </si>
  <si>
    <t>1-Jun-25 to 30-Jun-25</t>
  </si>
  <si>
    <t>1-Jul-25 to 31-Jul-25</t>
  </si>
  <si>
    <t>1-Aug-25 to 31-Aug-25</t>
  </si>
  <si>
    <t>1-Sep-25 to 30-Sep-25</t>
  </si>
  <si>
    <t>1-Oct-25 to 31-Oct-25</t>
  </si>
  <si>
    <t>1-Nov-25 to 30-Nov-25</t>
  </si>
  <si>
    <t>1-Dec-25 to 31-Dec-25</t>
  </si>
  <si>
    <t>1-Jan-26 to 31-Jan-26</t>
  </si>
  <si>
    <t>1-Feb-26 to 28-Feb-26</t>
  </si>
  <si>
    <t>1-Mar-26 to 31-Mar-26</t>
  </si>
  <si>
    <t>Closing Balance</t>
  </si>
  <si>
    <t>Debit</t>
  </si>
  <si>
    <t>Credit</t>
  </si>
  <si>
    <t>Purchase Import Tool</t>
  </si>
  <si>
    <t>Grand Total</t>
  </si>
  <si>
    <t>Bank Charges</t>
  </si>
  <si>
    <t>Employer Contribution to Pf @12%</t>
  </si>
  <si>
    <t>Salary</t>
  </si>
  <si>
    <t>Courior and Postage Charges</t>
  </si>
  <si>
    <t>ESIC ( Employer Contribution 3.25%)</t>
  </si>
  <si>
    <t>Easebuzz Charges</t>
  </si>
  <si>
    <t>Festival Expenses</t>
  </si>
  <si>
    <t>Foreign Exchange Gain/Loss</t>
  </si>
  <si>
    <t>G Suite Licence Fees</t>
  </si>
  <si>
    <t>Incentive</t>
  </si>
  <si>
    <t>Bonuses &amp; yearly incentives</t>
  </si>
  <si>
    <t>Insurance A/c</t>
  </si>
  <si>
    <t>Interest on Income Tax and TDS</t>
  </si>
  <si>
    <t>Interest on Late Payment of TDS</t>
  </si>
  <si>
    <t>Internet Expenses</t>
  </si>
  <si>
    <t>Investment Expense</t>
  </si>
  <si>
    <t>Marketing Expense</t>
  </si>
  <si>
    <t>Marketing Fees - Import</t>
  </si>
  <si>
    <t>Misc. Expense</t>
  </si>
  <si>
    <t>Office Expense</t>
  </si>
  <si>
    <t>Payumoney Charges</t>
  </si>
  <si>
    <t>Monthly Salaries</t>
  </si>
  <si>
    <t>Printing and Stationary</t>
  </si>
  <si>
    <t>Professional &amp; Technical Charges</t>
  </si>
  <si>
    <t>Razorpay Charges</t>
  </si>
  <si>
    <t>PF Admin &amp; EDLI Charges</t>
  </si>
  <si>
    <t>Referral Bonus</t>
  </si>
  <si>
    <t>Rent Exp</t>
  </si>
  <si>
    <t>ROC Fee</t>
  </si>
  <si>
    <t>Round Off</t>
  </si>
  <si>
    <t>Short &amp; Excess</t>
  </si>
  <si>
    <t>Software License Fees</t>
  </si>
  <si>
    <t>Software License Fees (Import)</t>
  </si>
  <si>
    <t>STT Charges</t>
  </si>
  <si>
    <t>Subscription/Membership Fees</t>
  </si>
  <si>
    <t>Telephone Charges</t>
  </si>
  <si>
    <t>Training Charges</t>
  </si>
  <si>
    <t>Travelling &amp; Lodging Charges</t>
  </si>
  <si>
    <t>Website Expenses</t>
  </si>
  <si>
    <t>Workshop &amp; Webinar Expense</t>
  </si>
  <si>
    <t>Less: STT Paid</t>
  </si>
  <si>
    <t>Variable Pay &amp; Performance Bonus</t>
  </si>
  <si>
    <t>Stock Group Summary</t>
  </si>
  <si>
    <t>1-Apr-24 to 31-Mar-25</t>
  </si>
  <si>
    <t>Opening Balance</t>
  </si>
  <si>
    <t>Inwards</t>
  </si>
  <si>
    <t>Outwards</t>
  </si>
  <si>
    <t>Quantity</t>
  </si>
  <si>
    <t>Rate</t>
  </si>
  <si>
    <t>Value</t>
  </si>
  <si>
    <t>Message Automation Gateway 1Year &amp; Virtual</t>
  </si>
  <si>
    <t>Message Automation Gateway Licence (10K Credit)</t>
  </si>
  <si>
    <t>Message Automation Gateway Licence (12K Credit)</t>
  </si>
  <si>
    <t>Message Automation Gateway Licence (16K Credits)</t>
  </si>
  <si>
    <t>Message Automation Gateway Licence (20K Credit)</t>
  </si>
  <si>
    <t>Message Automation Gateway Licence (24K Credit)</t>
  </si>
  <si>
    <t>Message Automation Gateway License</t>
  </si>
  <si>
    <t>Message Automation Gateway License (1 Month)</t>
  </si>
  <si>
    <t>Message Automation Gateway License (1 Year)</t>
  </si>
  <si>
    <t>Message Automation Gateway License (3 Month)</t>
  </si>
  <si>
    <t>Message Automation Gateway License (40K Credits)</t>
  </si>
  <si>
    <t>Message Automation Gateway License (48K Credits)</t>
  </si>
  <si>
    <t>Message Automation Gateway License (4K Credits)</t>
  </si>
  <si>
    <t>Message Automation Gateway License (6 Month)</t>
  </si>
  <si>
    <t>Message Automation Gateway License (96K Credits)</t>
  </si>
  <si>
    <t>Message Automation Gateway License (Credits)</t>
  </si>
  <si>
    <t>Message Auto Sender Missed Call</t>
  </si>
  <si>
    <t>WhatsApp Offical API setup and Installation</t>
  </si>
  <si>
    <t>Purchase Value</t>
  </si>
  <si>
    <t>Purchase Qty</t>
  </si>
  <si>
    <t>Sale Value</t>
  </si>
  <si>
    <t>Sale Qty</t>
  </si>
  <si>
    <t>Closing Qty</t>
  </si>
  <si>
    <t>Opening Value</t>
  </si>
  <si>
    <t>S.NO</t>
  </si>
  <si>
    <t xml:space="preserve">Date </t>
  </si>
  <si>
    <t>Nature</t>
  </si>
  <si>
    <t>Party Name</t>
  </si>
  <si>
    <t>Zoom Workplace Pro Monthly</t>
  </si>
  <si>
    <t>Zoom</t>
  </si>
  <si>
    <t>Tour Package-International</t>
  </si>
  <si>
    <t>TCV Hospitalities Private Limited</t>
  </si>
  <si>
    <t xml:space="preserve">Foreign Travelling </t>
  </si>
  <si>
    <t>Memento (Awards)</t>
  </si>
  <si>
    <t>Event setup</t>
  </si>
  <si>
    <t>Mice Ventures</t>
  </si>
  <si>
    <t>Business Develop. (Trainings &amp; Programs)</t>
  </si>
  <si>
    <t>IAMSME of India</t>
  </si>
  <si>
    <t>Business Consultation</t>
  </si>
  <si>
    <t>Ask the Wise Guy</t>
  </si>
  <si>
    <t>GO Retreat 2024</t>
  </si>
  <si>
    <t>Centronics Support</t>
  </si>
  <si>
    <t>Subscription (Naukri)</t>
  </si>
  <si>
    <t>Info Edge ( India) Limited</t>
  </si>
  <si>
    <t>Standee 2 x5 Feet (Banner Media Print )</t>
  </si>
  <si>
    <t>HS Print O Pack</t>
  </si>
  <si>
    <t>Event Management</t>
  </si>
  <si>
    <t>Travel Clinic Voyage Pvt. Ltd.</t>
  </si>
  <si>
    <t>Stationary</t>
  </si>
  <si>
    <t>Friends Digital Color Print Shop</t>
  </si>
  <si>
    <t>Keynote Speaker on Feb 15, 2025 Time: 7:30 AM - 6:00 PM</t>
  </si>
  <si>
    <t>Rajiv Makhni</t>
  </si>
  <si>
    <t>2 SEATER SOFA, CENTRE TABLE</t>
  </si>
  <si>
    <t>Elegent Rental Services</t>
  </si>
  <si>
    <t>PR &amp; Marketing services</t>
  </si>
  <si>
    <t>Media Corridors</t>
  </si>
  <si>
    <t>Wooden Cube</t>
  </si>
  <si>
    <t>Axis Enterprises</t>
  </si>
  <si>
    <t>Samsung Data Systems Pvt. Ltd.</t>
  </si>
  <si>
    <t>Sopsos</t>
  </si>
  <si>
    <t>Hotel Stay</t>
  </si>
  <si>
    <t>-</t>
  </si>
  <si>
    <t>MICE VENTURES</t>
  </si>
  <si>
    <t>PARADISE GRAPHICS</t>
  </si>
  <si>
    <t>Porter Expenses</t>
  </si>
  <si>
    <t>Lunch Conference</t>
  </si>
  <si>
    <t>Event Shoot</t>
  </si>
  <si>
    <t>ZYNOPLEX PRODUCTION</t>
  </si>
  <si>
    <t>Business Training</t>
  </si>
  <si>
    <t>IAMSME OF INDIA</t>
  </si>
  <si>
    <t>Date</t>
  </si>
  <si>
    <t>Type</t>
  </si>
  <si>
    <t>State</t>
  </si>
  <si>
    <t>Invoice Link</t>
  </si>
  <si>
    <t>CEODL/23-24/001</t>
  </si>
  <si>
    <t>Delhi</t>
  </si>
  <si>
    <t>CEODL/23-24/002</t>
  </si>
  <si>
    <t>Vintage Shades</t>
  </si>
  <si>
    <t>CEODL/23-24/003</t>
  </si>
  <si>
    <t>CEODL/23-24/004</t>
  </si>
  <si>
    <t>Njoro Canning Factory</t>
  </si>
  <si>
    <t>CEODL/23-24/005</t>
  </si>
  <si>
    <t>CEODL/23-24/006</t>
  </si>
  <si>
    <t>CEODL/23-24/007</t>
  </si>
  <si>
    <t>CEODL/23-24/008</t>
  </si>
  <si>
    <t>CEODL/23-24/009</t>
  </si>
  <si>
    <t>CEODL/23-24/010</t>
  </si>
  <si>
    <t>CEODL/23-24/011</t>
  </si>
  <si>
    <t>CEODL/23-24/012</t>
  </si>
  <si>
    <t>CEODL/23-24/013</t>
  </si>
  <si>
    <t>CEODL/23-24/014</t>
  </si>
  <si>
    <t>CEODL/23-24/015</t>
  </si>
  <si>
    <t>Durga Buildwell Private Limited</t>
  </si>
  <si>
    <t>CEODL/23-24/016</t>
  </si>
  <si>
    <t>CEODL/23-24/017</t>
  </si>
  <si>
    <t>CEODL/23-24/018</t>
  </si>
  <si>
    <t>CEODL/23-24/019</t>
  </si>
  <si>
    <t>Plastic Enterprises</t>
  </si>
  <si>
    <t>CEODL/23-24/020</t>
  </si>
  <si>
    <t>CEODL/23-24/021</t>
  </si>
  <si>
    <t>CEODL/23-24/022</t>
  </si>
  <si>
    <t>CEODL/23-24/023</t>
  </si>
  <si>
    <t>CEODL/23-24/024</t>
  </si>
  <si>
    <t>CEODL/23-24/025</t>
  </si>
  <si>
    <t>CEODL/23-24/026</t>
  </si>
  <si>
    <t>CEODL/23-24/027</t>
  </si>
  <si>
    <t>RANKA JEWELLERS PIMPRI CHINCHWAD</t>
  </si>
  <si>
    <t>CEODL/23-24/028</t>
  </si>
  <si>
    <t>CEODL/23-24/029</t>
  </si>
  <si>
    <t>CEODL/23-24/030</t>
  </si>
  <si>
    <t>CEODL/23-24/031</t>
  </si>
  <si>
    <t>CEODL/23-24/032</t>
  </si>
  <si>
    <t>CEODL/23-24/033</t>
  </si>
  <si>
    <t>CEODL/23-24/034</t>
  </si>
  <si>
    <t>SANBROS SPARES PRIVATE LIMITED</t>
  </si>
  <si>
    <t>CEODL/23-24/035</t>
  </si>
  <si>
    <t>CEODL/23-24/036</t>
  </si>
  <si>
    <t>CEODL/23-24/037</t>
  </si>
  <si>
    <t>CEODL/23-24/038</t>
  </si>
  <si>
    <t>CEODL/23-24/039</t>
  </si>
  <si>
    <t>CEODL/23-24/040</t>
  </si>
  <si>
    <t>UP TWIGA FIBERGLASS LTD</t>
  </si>
  <si>
    <t>CEODL/23-24/041</t>
  </si>
  <si>
    <t>CEODL/23-24/042</t>
  </si>
  <si>
    <t>CEODL/23-24/043</t>
  </si>
  <si>
    <t>CEODL/23-24/044</t>
  </si>
  <si>
    <t>CEODL/23-24/045</t>
  </si>
  <si>
    <t>CEODL/23-24/046</t>
  </si>
  <si>
    <t>CEODL/23-24/047</t>
  </si>
  <si>
    <t>CEODL/23-24/048</t>
  </si>
  <si>
    <t>Calpro Specialities Pvt Ltd</t>
  </si>
  <si>
    <t>CEODL/23-24/049</t>
  </si>
  <si>
    <t>JRV Industries</t>
  </si>
  <si>
    <t>CEODL/23-24/050</t>
  </si>
  <si>
    <t>CEODL/23-24/051</t>
  </si>
  <si>
    <t>Ritwik Finance Enterprises (P) Ltd</t>
  </si>
  <si>
    <t>CEODL/23-24/052</t>
  </si>
  <si>
    <t>CEODL/23-24/053</t>
  </si>
  <si>
    <t>VIN CORPORATION</t>
  </si>
  <si>
    <t>CEODL/23-24/054</t>
  </si>
  <si>
    <t>Taurus Packaging Pvt. Ltd.</t>
  </si>
  <si>
    <t>CEODL/23-24/055</t>
  </si>
  <si>
    <t>CEODL/23-24/056</t>
  </si>
  <si>
    <t>CEODL/23-24/057</t>
  </si>
  <si>
    <t>CEODL/23-24/058</t>
  </si>
  <si>
    <t>CEODL/23-24/059</t>
  </si>
  <si>
    <t>CEODL/23-24/060</t>
  </si>
  <si>
    <t>SAKHI MANAGEMENT CONSULTING PRIVATE LIMITED</t>
  </si>
  <si>
    <t>CEODL/23-24/061</t>
  </si>
  <si>
    <t>CEODL/23-24/062</t>
  </si>
  <si>
    <t>CEODL/23-24/063</t>
  </si>
  <si>
    <t>CEODL/23-24/064</t>
  </si>
  <si>
    <t>CEODL/23-24/065</t>
  </si>
  <si>
    <t>CEODL/23-24/066</t>
  </si>
  <si>
    <t>CEODL/23-24/067</t>
  </si>
  <si>
    <t>CEODL/23-24/068</t>
  </si>
  <si>
    <t>CEODL/23-24/069</t>
  </si>
  <si>
    <t>Salora International Ltd</t>
  </si>
  <si>
    <t>CEODL/23-24/070</t>
  </si>
  <si>
    <t>AGRIM COMPONENTS PVT LTD</t>
  </si>
  <si>
    <t>CEODL/23-24/071</t>
  </si>
  <si>
    <t>CEODL/23-24/072</t>
  </si>
  <si>
    <t>MEENA BAZAR</t>
  </si>
  <si>
    <t>CEODL/23-24/073</t>
  </si>
  <si>
    <t>Meena Bazaar</t>
  </si>
  <si>
    <t>CEODL/23-24/074</t>
  </si>
  <si>
    <t>CEODL/23-24/075</t>
  </si>
  <si>
    <t>CEODL/23-24/076</t>
  </si>
  <si>
    <t>CEODL/23-24/077</t>
  </si>
  <si>
    <t>CEODL/23-24/078</t>
  </si>
  <si>
    <t>Grindlays Engine Parts (P) Ltd</t>
  </si>
  <si>
    <t>CEODL/23-24/079</t>
  </si>
  <si>
    <t>CEODL/23-24/080</t>
  </si>
  <si>
    <t>Absolute Security &amp; Facility Management (P) Ltd.</t>
  </si>
  <si>
    <t>CEODL/23-24/081</t>
  </si>
  <si>
    <t>CEODL/23-24/082</t>
  </si>
  <si>
    <t>CEODL/23-24/083</t>
  </si>
  <si>
    <t>CEODL/23-24/084</t>
  </si>
  <si>
    <t>CEODL/23-24/085</t>
  </si>
  <si>
    <t>CEODL/23-24/086</t>
  </si>
  <si>
    <t>Lakhotia India (P) Ltd</t>
  </si>
  <si>
    <t>CEODL/23-24/087</t>
  </si>
  <si>
    <t>CEODL/23-24/088</t>
  </si>
  <si>
    <t>CEODL/23-24/089</t>
  </si>
  <si>
    <t>CEODL/23-24/090</t>
  </si>
  <si>
    <t>Crystal Buildtech Pvt.Ltd</t>
  </si>
  <si>
    <t>CEODL/23-24/091</t>
  </si>
  <si>
    <t>CEODL/23-24/092</t>
  </si>
  <si>
    <t>CEODL/23-24/093</t>
  </si>
  <si>
    <t>CEODL/23-24/094</t>
  </si>
  <si>
    <t>EMBRACE GAS PIPELINES (P) LTD</t>
  </si>
  <si>
    <t>CEODL/23-24/095</t>
  </si>
  <si>
    <t>CEODL/23-24/096</t>
  </si>
  <si>
    <t>CEODL/23-24/097</t>
  </si>
  <si>
    <t>CEODL/23-24/098</t>
  </si>
  <si>
    <t>CEODL/23-24/099</t>
  </si>
  <si>
    <t>CEODL/23-24/100</t>
  </si>
  <si>
    <t>CEODL/23-24/1000</t>
  </si>
  <si>
    <t>CEODL/23-24/1001</t>
  </si>
  <si>
    <t>CEODL/23-24/1002</t>
  </si>
  <si>
    <t>CEODL/23-24/1003</t>
  </si>
  <si>
    <t>CEODL/23-24/1004</t>
  </si>
  <si>
    <t>CEODL/23-24/1005</t>
  </si>
  <si>
    <t>CEODL/23-24/1006</t>
  </si>
  <si>
    <t>CEODL/23-24/1007</t>
  </si>
  <si>
    <t>CEODL/23-24/1008</t>
  </si>
  <si>
    <t>CEODL/23-24/1009</t>
  </si>
  <si>
    <t>M-Worth Facility Services Pvt Ltd</t>
  </si>
  <si>
    <t>CEODL/23-24/101</t>
  </si>
  <si>
    <t>CEODL/23-24/1010</t>
  </si>
  <si>
    <t>CEODL/23-24/1011</t>
  </si>
  <si>
    <t>CEODL/23-24/1012</t>
  </si>
  <si>
    <t>Pioneer Global Education Private Limited</t>
  </si>
  <si>
    <t>CEODL/23-24/1013</t>
  </si>
  <si>
    <t>CEODL/23-24/1014</t>
  </si>
  <si>
    <t>CEODL/23-24/1015</t>
  </si>
  <si>
    <t>CEODL/23-24/1016</t>
  </si>
  <si>
    <t>CEODL/23-24/1017</t>
  </si>
  <si>
    <t>CEODL/23-24/1018</t>
  </si>
  <si>
    <t>CEODL/23-24/1019</t>
  </si>
  <si>
    <t>CEODL/23-24/102</t>
  </si>
  <si>
    <t>CEODL/23-24/1020</t>
  </si>
  <si>
    <t>CEODL/23-24/1021</t>
  </si>
  <si>
    <t>CEODL/23-24/1022</t>
  </si>
  <si>
    <t>CEODL/23-24/1023</t>
  </si>
  <si>
    <t>CEODL/23-24/1024</t>
  </si>
  <si>
    <t>Volex Products India</t>
  </si>
  <si>
    <t>CEODL/23-24/1025</t>
  </si>
  <si>
    <t>CEODL/23-24/1026</t>
  </si>
  <si>
    <t>CEODL/23-24/1027</t>
  </si>
  <si>
    <t>CEODL/23-24/1028</t>
  </si>
  <si>
    <t>CEODL/23-24/1029</t>
  </si>
  <si>
    <t>CEODL/23-24/103</t>
  </si>
  <si>
    <t>CEODL/23-24/1030</t>
  </si>
  <si>
    <t>CEODL/23-24/1031</t>
  </si>
  <si>
    <t>CEODL/23-24/1032</t>
  </si>
  <si>
    <t>CEODL/23-24/1033</t>
  </si>
  <si>
    <t>CEODL/23-24/1034</t>
  </si>
  <si>
    <t>CEODL/23-24/1035</t>
  </si>
  <si>
    <t>CEODL/23-24/1036</t>
  </si>
  <si>
    <t>CEODL/23-24/1037</t>
  </si>
  <si>
    <t>CEODL/23-24/1038</t>
  </si>
  <si>
    <t>CEODL/23-24/1039</t>
  </si>
  <si>
    <t>CEODL/23-24/104</t>
  </si>
  <si>
    <t>CEODL/23-24/1040</t>
  </si>
  <si>
    <t>CEODL/23-24/1041</t>
  </si>
  <si>
    <t>Himgiri Castings Pvt LTD</t>
  </si>
  <si>
    <t>CEODL/23-24/1042</t>
  </si>
  <si>
    <t>CEODL/23-24/1043</t>
  </si>
  <si>
    <t>CEODL/23-24/1044</t>
  </si>
  <si>
    <t>CEODL/23-24/1045</t>
  </si>
  <si>
    <t>CEODL/23-24/1046</t>
  </si>
  <si>
    <t>CEODL/23-24/1047</t>
  </si>
  <si>
    <t>CEODL/23-24/1048</t>
  </si>
  <si>
    <t>CEODL/23-24/1049</t>
  </si>
  <si>
    <t>CEODL/23-24/105</t>
  </si>
  <si>
    <t>CEODL/23-24/1050</t>
  </si>
  <si>
    <t>CEODL/23-24/1051</t>
  </si>
  <si>
    <t>CEODL/23-24/1052</t>
  </si>
  <si>
    <t>CEODL/23-24/1053</t>
  </si>
  <si>
    <t>CEODL/23-24/1054</t>
  </si>
  <si>
    <t>CEODL/23-24/1055</t>
  </si>
  <si>
    <t>CEODL/23-24/1056</t>
  </si>
  <si>
    <t>CEODL/23-24/1057</t>
  </si>
  <si>
    <t>CEODL/23-24/1058</t>
  </si>
  <si>
    <t>CEODL/23-24/1059</t>
  </si>
  <si>
    <t>Crius Life Sciences Pvt Ltd</t>
  </si>
  <si>
    <t>CEODL/23-24/106</t>
  </si>
  <si>
    <t>CEODL/23-24/1060</t>
  </si>
  <si>
    <t>CEODL/23-24/1061</t>
  </si>
  <si>
    <t>CEODL/23-24/1062</t>
  </si>
  <si>
    <t>CEODL/23-24/1063</t>
  </si>
  <si>
    <t>CEODL/23-24/1064</t>
  </si>
  <si>
    <t>CEODL/23-24/1065</t>
  </si>
  <si>
    <t>Namah exports</t>
  </si>
  <si>
    <t>CEODL/23-24/1066</t>
  </si>
  <si>
    <t>CEODL/23-24/1067</t>
  </si>
  <si>
    <t>CEODL/23-24/1068</t>
  </si>
  <si>
    <t>CEODL/23-24/1069</t>
  </si>
  <si>
    <t>Pranjal Projects Pvt Ltd</t>
  </si>
  <si>
    <t>CEODL/23-24/107</t>
  </si>
  <si>
    <t>CEODL/23-24/1070</t>
  </si>
  <si>
    <t>CEODL/23-24/1071</t>
  </si>
  <si>
    <t>CEODL/23-24/1072</t>
  </si>
  <si>
    <t>CEODL/23-24/1073</t>
  </si>
  <si>
    <t>CEODL/23-24/1074</t>
  </si>
  <si>
    <t>CEODL/23-24/1075</t>
  </si>
  <si>
    <t>Usha Precision Products Pvt Ltd</t>
  </si>
  <si>
    <t>CEODL/23-24/1076</t>
  </si>
  <si>
    <t>CEODL/23-24/1077</t>
  </si>
  <si>
    <t>CEODL/23-24/1078</t>
  </si>
  <si>
    <t>CEODL/23-24/1079</t>
  </si>
  <si>
    <t>ADROID PRECISION PLASTICS PRIVATE LIMITED</t>
  </si>
  <si>
    <t>CEODL/23-24/108</t>
  </si>
  <si>
    <t>CEODL/23-24/1080</t>
  </si>
  <si>
    <t>CEODL/23-24/1081</t>
  </si>
  <si>
    <t>CEODL/23-24/1082</t>
  </si>
  <si>
    <t>CEODL/23-24/1083</t>
  </si>
  <si>
    <t>CEODL/23-24/1084</t>
  </si>
  <si>
    <t>Olive Eeopak Pvt. Ltd</t>
  </si>
  <si>
    <t>CEODL/23-24/1085</t>
  </si>
  <si>
    <t>CEODL/23-24/1086</t>
  </si>
  <si>
    <t>CEODL/23-24/1087</t>
  </si>
  <si>
    <t>CEODL/23-24/1088</t>
  </si>
  <si>
    <t>CEODL/23-24/1089</t>
  </si>
  <si>
    <t>CEODL/23-24/109</t>
  </si>
  <si>
    <t>CEODL/23-24/1090</t>
  </si>
  <si>
    <t>CEODL/23-24/1091</t>
  </si>
  <si>
    <t>CEODL/23-24/1092</t>
  </si>
  <si>
    <t>CEODL/23-24/1093</t>
  </si>
  <si>
    <t>CEODL/23-24/1094</t>
  </si>
  <si>
    <t>CEODL/23-24/1095</t>
  </si>
  <si>
    <t>CEODL/23-24/1096</t>
  </si>
  <si>
    <t>CEODL/23-24/1097</t>
  </si>
  <si>
    <t>CEODL/23-24/1098</t>
  </si>
  <si>
    <t>CEODL/23-24/1099</t>
  </si>
  <si>
    <t>CEODL/23-24/110</t>
  </si>
  <si>
    <t>CEODL/23-24/1100</t>
  </si>
  <si>
    <t>CEODL/23-24/1101</t>
  </si>
  <si>
    <t>CEODL/23-24/1102</t>
  </si>
  <si>
    <t>CEODL/23-24/1103</t>
  </si>
  <si>
    <t>CEODL/23-24/1104</t>
  </si>
  <si>
    <t>CEODL/23-24/1105</t>
  </si>
  <si>
    <t>CEODL/23-24/1106</t>
  </si>
  <si>
    <t>CEODL/23-24/1107</t>
  </si>
  <si>
    <t>CEODL/23-24/1108</t>
  </si>
  <si>
    <t>CEODL/23-24/1109</t>
  </si>
  <si>
    <t>CEODL/23-24/111</t>
  </si>
  <si>
    <t>CEODL/23-24/1110</t>
  </si>
  <si>
    <t>CEODL/23-24/1111</t>
  </si>
  <si>
    <t>CEODL/23-24/1112</t>
  </si>
  <si>
    <t>CEODL/23-24/1113</t>
  </si>
  <si>
    <t>CEODL/23-24/1114</t>
  </si>
  <si>
    <t>CEODL/23-24/1115</t>
  </si>
  <si>
    <t>CEODL/23-24/1116</t>
  </si>
  <si>
    <t>CEODL/23-24/1117</t>
  </si>
  <si>
    <t>CEODL/23-24/1118</t>
  </si>
  <si>
    <t>CEODL/23-24/1119</t>
  </si>
  <si>
    <t>CEODL/23-24/112</t>
  </si>
  <si>
    <t>CEODL/23-24/1120</t>
  </si>
  <si>
    <t>CEODL/23-24/1121</t>
  </si>
  <si>
    <t>CEODL/23-24/1122</t>
  </si>
  <si>
    <t>CEODL/23-24/1123</t>
  </si>
  <si>
    <t>CEODL/23-24/1124</t>
  </si>
  <si>
    <t>CEODL/23-24/1125</t>
  </si>
  <si>
    <t>CEODL/23-24/1126</t>
  </si>
  <si>
    <t>CEODL/23-24/1127</t>
  </si>
  <si>
    <t>CEODL/23-24/1128</t>
  </si>
  <si>
    <t>CEODL/23-24/1129</t>
  </si>
  <si>
    <t>CEODL/23-24/113</t>
  </si>
  <si>
    <t>CEODL/23-24/1130</t>
  </si>
  <si>
    <t>CEODL/23-24/1131</t>
  </si>
  <si>
    <t>CEODL/23-24/1132</t>
  </si>
  <si>
    <t>CEODL/23-24/1133</t>
  </si>
  <si>
    <t>CEODL/23-24/1134</t>
  </si>
  <si>
    <t>CEODL/23-24/1135</t>
  </si>
  <si>
    <t>CEODL/23-24/1136</t>
  </si>
  <si>
    <t>CEODL/23-24/1137</t>
  </si>
  <si>
    <t>CEODL/23-24/1138</t>
  </si>
  <si>
    <t>CEODL/23-24/1139</t>
  </si>
  <si>
    <t>CEODL/23-24/114</t>
  </si>
  <si>
    <t>CEODL/23-24/1140</t>
  </si>
  <si>
    <t>CEODL/23-24/1141</t>
  </si>
  <si>
    <t>CEODL/23-24/1142</t>
  </si>
  <si>
    <t>CEODL/23-24/1143</t>
  </si>
  <si>
    <t>CEODL/23-24/1144</t>
  </si>
  <si>
    <t>CEODL/23-24/1145</t>
  </si>
  <si>
    <t>CEODL/23-24/1146</t>
  </si>
  <si>
    <t>CEODL/23-24/1147</t>
  </si>
  <si>
    <t>Spacetech Engineering Consultancy Services</t>
  </si>
  <si>
    <t>CEODL/23-24/1148</t>
  </si>
  <si>
    <t>Investors House Infra India</t>
  </si>
  <si>
    <t>CEODL/23-24/1149</t>
  </si>
  <si>
    <t>Raghunandan Capital Pvt Ltd.</t>
  </si>
  <si>
    <t>CEODL/23-24/115</t>
  </si>
  <si>
    <t>RDS Project Limited</t>
  </si>
  <si>
    <t>CEODL/23-24/1150</t>
  </si>
  <si>
    <t>CEODL/23-24/1151</t>
  </si>
  <si>
    <t>CEODL/23-24/1152</t>
  </si>
  <si>
    <t>CEODL/23-24/1153</t>
  </si>
  <si>
    <t>CEODL/23-24/1154</t>
  </si>
  <si>
    <t>CEODL/23-24/1155</t>
  </si>
  <si>
    <t>CEODL/23-24/1156</t>
  </si>
  <si>
    <t>CEODL/23-24/1157</t>
  </si>
  <si>
    <t>CEODL/23-24/1158</t>
  </si>
  <si>
    <t>M/S K.L. MAHAJAN &amp; SONS</t>
  </si>
  <si>
    <t>CEODL/23-24/1159</t>
  </si>
  <si>
    <t>CEODL/23-24/116</t>
  </si>
  <si>
    <t>CEODL/23-24/1160</t>
  </si>
  <si>
    <t>Roots to wings Consultancy services</t>
  </si>
  <si>
    <t>CEODL/23-24/1161</t>
  </si>
  <si>
    <t>CEODL/23-24/1162</t>
  </si>
  <si>
    <t>CEODL/23-24/1163</t>
  </si>
  <si>
    <t>CEODL/23-24/1164</t>
  </si>
  <si>
    <t>CEODL/23-24/1165</t>
  </si>
  <si>
    <t>CEODL/23-24/1166</t>
  </si>
  <si>
    <t>CEODL/23-24/1167</t>
  </si>
  <si>
    <t>CEODL/23-24/1168</t>
  </si>
  <si>
    <t>CEODL/23-24/1169</t>
  </si>
  <si>
    <t>CEODL/23-24/117</t>
  </si>
  <si>
    <t>CEODL/23-24/1170</t>
  </si>
  <si>
    <t>CEODL/23-24/1171</t>
  </si>
  <si>
    <t>CEODL/23-24/1172</t>
  </si>
  <si>
    <t>Hilux Autoelectric Pvt. Ltd (Haryana)(cancelled)</t>
  </si>
  <si>
    <t>CEODL/23-24/1173</t>
  </si>
  <si>
    <t>CEODL/23-24/1174</t>
  </si>
  <si>
    <t>CEODL/23-24/1175</t>
  </si>
  <si>
    <t>CEODL/23-24/1176</t>
  </si>
  <si>
    <t>CEODL/23-24/1177</t>
  </si>
  <si>
    <t>CEODL/23-24/1178</t>
  </si>
  <si>
    <t>CEODL/23-24/1179</t>
  </si>
  <si>
    <t>CEODL/23-24/118</t>
  </si>
  <si>
    <t>CEODL/23-24/1180</t>
  </si>
  <si>
    <t>CEODL/23-24/1181</t>
  </si>
  <si>
    <t>CEODL/23-24/1182</t>
  </si>
  <si>
    <t>CEODL/23-24/1183</t>
  </si>
  <si>
    <t>CEODL/23-24/1184</t>
  </si>
  <si>
    <t>CEODL/23-24/1185</t>
  </si>
  <si>
    <t>CEODL/23-24/1186</t>
  </si>
  <si>
    <t>CEODL/23-24/1187</t>
  </si>
  <si>
    <t>CEODL/23-24/1188</t>
  </si>
  <si>
    <t>CEODL/23-24/1189</t>
  </si>
  <si>
    <t>CEODL/23-24/119</t>
  </si>
  <si>
    <t>CEODL/23-24/1190</t>
  </si>
  <si>
    <t>CEODL/23-24/1191</t>
  </si>
  <si>
    <t>IIL Biological Limited</t>
  </si>
  <si>
    <t>CEODL/23-24/1192</t>
  </si>
  <si>
    <t>CEODL/23-24/1193</t>
  </si>
  <si>
    <t>CEODL/23-24/1194</t>
  </si>
  <si>
    <t>CEODL/23-24/1195</t>
  </si>
  <si>
    <t>CEODL/23-24/1196</t>
  </si>
  <si>
    <t>MAGb Spares Pvt Ltd</t>
  </si>
  <si>
    <t>CEODL/23-24/1197</t>
  </si>
  <si>
    <t>CEODL/23-24/1198</t>
  </si>
  <si>
    <t>CEODL/23-24/1199</t>
  </si>
  <si>
    <t>Analec Infotech Private Limited</t>
  </si>
  <si>
    <t>CEODL/23-24/120</t>
  </si>
  <si>
    <t>CEODL/23-24/1200</t>
  </si>
  <si>
    <t>CEODL/23-24/1201</t>
  </si>
  <si>
    <t>CEODL/23-24/1202</t>
  </si>
  <si>
    <t>CEODL/23-24/1204</t>
  </si>
  <si>
    <t>CEODL/23-24/1205</t>
  </si>
  <si>
    <t>MSV Decors Private Limited</t>
  </si>
  <si>
    <t>CEODL/23-24/1206</t>
  </si>
  <si>
    <t>CEODL/23-24/1207</t>
  </si>
  <si>
    <t>MEI Power (P) Ltd</t>
  </si>
  <si>
    <t>CEODL/23-24/1208</t>
  </si>
  <si>
    <t>CEODL/23-24/1209</t>
  </si>
  <si>
    <t>UT Corp</t>
  </si>
  <si>
    <t>CEODL/23-24/121</t>
  </si>
  <si>
    <t>CEODL/23-24/1210</t>
  </si>
  <si>
    <t>CEODL/23-24/1211</t>
  </si>
  <si>
    <t>CEODL/23-24/1212</t>
  </si>
  <si>
    <t>CEODL/23-24/1213</t>
  </si>
  <si>
    <t>CEODL/23-24/1214</t>
  </si>
  <si>
    <t>CEODL/23-24/1215</t>
  </si>
  <si>
    <t>CEODL/23-24/1216</t>
  </si>
  <si>
    <t>CEODL/23-24/1217</t>
  </si>
  <si>
    <t>CEODL/23-24/1218</t>
  </si>
  <si>
    <t>CEODL/23-24/1219</t>
  </si>
  <si>
    <t>CEODL/23-24/122</t>
  </si>
  <si>
    <t>CEODL/23-24/1220</t>
  </si>
  <si>
    <t>GLOBAL APPLIANCES PVT LTD</t>
  </si>
  <si>
    <t>CEODL/23-24/1221</t>
  </si>
  <si>
    <t>CEODL/23-24/1222</t>
  </si>
  <si>
    <t>CEODL/23-24/1223</t>
  </si>
  <si>
    <t>M L G Associates</t>
  </si>
  <si>
    <t>CEODL/23-24/1224</t>
  </si>
  <si>
    <t>CEODL/23-24/1225</t>
  </si>
  <si>
    <t>CEODL/23-24/1226</t>
  </si>
  <si>
    <t>CEODL/23-24/1227</t>
  </si>
  <si>
    <t>CEODL/23-24/1228</t>
  </si>
  <si>
    <t>CEODL/23-24/1229</t>
  </si>
  <si>
    <t>Deepthi Janga</t>
  </si>
  <si>
    <t>CEODL/23-24/123</t>
  </si>
  <si>
    <t>CEODL/23-24/1230</t>
  </si>
  <si>
    <t>CEODL/23-24/1231</t>
  </si>
  <si>
    <t>CEODL/23-24/1232</t>
  </si>
  <si>
    <t>CEODL/23-24/1233</t>
  </si>
  <si>
    <t>CEODL/23-24/1234</t>
  </si>
  <si>
    <t>CEODL/23-24/1235</t>
  </si>
  <si>
    <t>CEODL/23-24/1236</t>
  </si>
  <si>
    <t>CEODL/23-24/1237</t>
  </si>
  <si>
    <t>CEODL/23-24/1238</t>
  </si>
  <si>
    <t>Polysquare LLP</t>
  </si>
  <si>
    <t>CEODL/23-24/1239</t>
  </si>
  <si>
    <t>Ms. Shruti Dasgupta</t>
  </si>
  <si>
    <t>CEODL/23-24/124</t>
  </si>
  <si>
    <t>CEODL/23-24/1240</t>
  </si>
  <si>
    <t>CEODL/23-24/1241</t>
  </si>
  <si>
    <t>Yes</t>
  </si>
  <si>
    <t>CEODL/23-24/1242</t>
  </si>
  <si>
    <t>CEODL/23-24/1243</t>
  </si>
  <si>
    <t>CEODL/23-24/1244</t>
  </si>
  <si>
    <t>CEODL/23-24/1245</t>
  </si>
  <si>
    <t>CEODL/23-24/1246</t>
  </si>
  <si>
    <t>CEODL/23-24/1247</t>
  </si>
  <si>
    <t>CEODL/23-24/1248</t>
  </si>
  <si>
    <t>CEODL/23-24/1249</t>
  </si>
  <si>
    <t>CEODL/23-24/125</t>
  </si>
  <si>
    <t>CEODL/23-24/1250</t>
  </si>
  <si>
    <t>CEODL/23-24/1251</t>
  </si>
  <si>
    <t>CEODL/23-24/1252</t>
  </si>
  <si>
    <t>CEODL/23-24/1253</t>
  </si>
  <si>
    <t>CEODL/23-24/1254</t>
  </si>
  <si>
    <t>CEODL/23-24/1255</t>
  </si>
  <si>
    <t>CEODL/23-24/1256</t>
  </si>
  <si>
    <t>CEODL/23-24/1257</t>
  </si>
  <si>
    <t>CEODL/23-24/1258</t>
  </si>
  <si>
    <t>CEODL/23-24/1259</t>
  </si>
  <si>
    <t>CEODL/23-24/126</t>
  </si>
  <si>
    <t>CEODL/23-24/1260</t>
  </si>
  <si>
    <t>CEODL/23-24/1261</t>
  </si>
  <si>
    <t>CEODL/23-24/1262</t>
  </si>
  <si>
    <t>CEODL/23-24/1263</t>
  </si>
  <si>
    <t>CEODL/23-24/1264</t>
  </si>
  <si>
    <t>CEODL/23-24/1265</t>
  </si>
  <si>
    <t>CEODL/23-24/1266</t>
  </si>
  <si>
    <t>CEODL/23-24/1267</t>
  </si>
  <si>
    <t>CEODL/23-24/1268</t>
  </si>
  <si>
    <t>CEODL/23-24/1269</t>
  </si>
  <si>
    <t>CEODL/23-24/127</t>
  </si>
  <si>
    <t>CEODL/23-24/1270</t>
  </si>
  <si>
    <t>Transcoal Impex Pvt Ltd</t>
  </si>
  <si>
    <t>CEODL/23-24/1271</t>
  </si>
  <si>
    <t>CEODL/23-24/1272</t>
  </si>
  <si>
    <t>CEODL/23-24/1273</t>
  </si>
  <si>
    <t>CEODL/23-24/1274</t>
  </si>
  <si>
    <t>CEODL/23-24/1275</t>
  </si>
  <si>
    <t>CEODL/23-24/1276</t>
  </si>
  <si>
    <t>CEODL/23-24/1277</t>
  </si>
  <si>
    <t>CEODL/23-24/1278</t>
  </si>
  <si>
    <t>CEODL/23-24/1279</t>
  </si>
  <si>
    <t>CEODL/23-24/128</t>
  </si>
  <si>
    <t>CEODL/23-24/1280</t>
  </si>
  <si>
    <t>CEODL/23-24/1281</t>
  </si>
  <si>
    <t>CEODL/23-24/1282</t>
  </si>
  <si>
    <t>CEODL/23-24/1283</t>
  </si>
  <si>
    <t>CEODL/23-24/1284</t>
  </si>
  <si>
    <t>CEODL/23-24/1285</t>
  </si>
  <si>
    <t>CEODL/23-24/1286</t>
  </si>
  <si>
    <t>CEODL/23-24/1287</t>
  </si>
  <si>
    <t>CEODL/23-24/1288</t>
  </si>
  <si>
    <t>CEODL/23-24/1289</t>
  </si>
  <si>
    <t>CEODL/23-24/129</t>
  </si>
  <si>
    <t>CEODL/23-24/1290</t>
  </si>
  <si>
    <t>CEODL/23-24/1291</t>
  </si>
  <si>
    <t>CEODL/23-24/1292</t>
  </si>
  <si>
    <t>CEODL/23-24/1293</t>
  </si>
  <si>
    <t>CEODL/23-24/1294</t>
  </si>
  <si>
    <t>CEODL/23-24/1295</t>
  </si>
  <si>
    <t>Hilux Autoelectric Pvt Ltd (Delhi)</t>
  </si>
  <si>
    <t>CEODL/23-24/1296</t>
  </si>
  <si>
    <t>CEODL/23-24/1297</t>
  </si>
  <si>
    <t>CEODL/23-24/1298</t>
  </si>
  <si>
    <t>CEODL/23-24/1299</t>
  </si>
  <si>
    <t>CEODL/23-24/130</t>
  </si>
  <si>
    <t>CEODL/23-24/1300</t>
  </si>
  <si>
    <t>CEODL/23-24/1301</t>
  </si>
  <si>
    <t>CEODL/23-24/1302</t>
  </si>
  <si>
    <t>CEODL/23-24/1303</t>
  </si>
  <si>
    <t>CEODL/23-24/1304</t>
  </si>
  <si>
    <t>CEODL/23-24/1305</t>
  </si>
  <si>
    <t>CEODL/23-24/1306</t>
  </si>
  <si>
    <t>CEODL/23-24/1307</t>
  </si>
  <si>
    <t>CEODL/23-24/1308</t>
  </si>
  <si>
    <t>CEODL/23-24/1309</t>
  </si>
  <si>
    <t>CEODL/23-24/131</t>
  </si>
  <si>
    <t>CEODL/23-24/1310</t>
  </si>
  <si>
    <t>CEODL/23-24/1311</t>
  </si>
  <si>
    <t>CEODL/23-24/1312</t>
  </si>
  <si>
    <t>CEODL/23-24/1313</t>
  </si>
  <si>
    <t>CEODL/23-24/1314</t>
  </si>
  <si>
    <t>CEODL/23-24/1315</t>
  </si>
  <si>
    <t>CEODL/23-24/1316</t>
  </si>
  <si>
    <t>CEODL/23-24/1317</t>
  </si>
  <si>
    <t>CEODL/23-24/1318</t>
  </si>
  <si>
    <t>CEODL/23-24/1319</t>
  </si>
  <si>
    <t>CEODL/23-24/132</t>
  </si>
  <si>
    <t>CEODL/23-24/1320</t>
  </si>
  <si>
    <t>Light Weight Technologies</t>
  </si>
  <si>
    <t>CEODL/23-24/1321</t>
  </si>
  <si>
    <t>CEODL/23-24/1322</t>
  </si>
  <si>
    <t>CEODL/23-24/1323</t>
  </si>
  <si>
    <t>CEODL/23-24/1324</t>
  </si>
  <si>
    <t>CEODL/23-24/1325</t>
  </si>
  <si>
    <t>CEODL/23-24/1326</t>
  </si>
  <si>
    <t>CEODL/23-24/1327</t>
  </si>
  <si>
    <t>CEODL/23-24/1328</t>
  </si>
  <si>
    <t>CEODL/23-24/1329</t>
  </si>
  <si>
    <t>CEODL/23-24/133</t>
  </si>
  <si>
    <t>M/S Uranus Stone Products &amp; CO</t>
  </si>
  <si>
    <t>CEODL/23-24/1330</t>
  </si>
  <si>
    <t>CEODL/23-24/1331</t>
  </si>
  <si>
    <t>CEODL/23-24/134</t>
  </si>
  <si>
    <t>CEODL/23-24/135</t>
  </si>
  <si>
    <t>CEODL/23-24/136</t>
  </si>
  <si>
    <t>CEODL/23-24/137</t>
  </si>
  <si>
    <t>CEODL/23-24/138</t>
  </si>
  <si>
    <t>CEODL/23-24/139</t>
  </si>
  <si>
    <t>CEODL/23-24/140</t>
  </si>
  <si>
    <t>CEODL/23-24/141</t>
  </si>
  <si>
    <t>CEODL/23-24/142</t>
  </si>
  <si>
    <t>Sahamanthran Private Limited</t>
  </si>
  <si>
    <t>CEODL/23-24/143</t>
  </si>
  <si>
    <t>CEODL/23-24/144</t>
  </si>
  <si>
    <t>CEODL/23-24/145</t>
  </si>
  <si>
    <t>CEODL/23-24/146</t>
  </si>
  <si>
    <t>CEODL/23-24/147</t>
  </si>
  <si>
    <t>CEODL/23-24/148</t>
  </si>
  <si>
    <t>CEODL/23-24/149</t>
  </si>
  <si>
    <t>CEODL/23-24/150</t>
  </si>
  <si>
    <t>CEODL/23-24/151</t>
  </si>
  <si>
    <t>CEODL/23-24/152</t>
  </si>
  <si>
    <t>CEODL/23-24/153</t>
  </si>
  <si>
    <t>CEODL/23-24/154</t>
  </si>
  <si>
    <t>CEODL/23-24/155</t>
  </si>
  <si>
    <t>CEODL/23-24/156</t>
  </si>
  <si>
    <t>CEODL/23-24/157</t>
  </si>
  <si>
    <t>Karan Letex Ltd</t>
  </si>
  <si>
    <t>CEODL/23-24/158</t>
  </si>
  <si>
    <t>CEODL/23-24/159</t>
  </si>
  <si>
    <t>CEODL/23-24/160</t>
  </si>
  <si>
    <t>CEODL/23-24/161</t>
  </si>
  <si>
    <t>CEODL/23-24/162</t>
  </si>
  <si>
    <t>SK Industries</t>
  </si>
  <si>
    <t>CEODL/23-24/163</t>
  </si>
  <si>
    <t>CEODL/23-24/164</t>
  </si>
  <si>
    <t>CEODL/23-24/165</t>
  </si>
  <si>
    <t>CEODL/23-24/166</t>
  </si>
  <si>
    <t>CEODL/23-24/167</t>
  </si>
  <si>
    <t>CEODL/23-24/168</t>
  </si>
  <si>
    <t>CEODL/23-24/169</t>
  </si>
  <si>
    <t>CEODL/23-24/170</t>
  </si>
  <si>
    <t>CEODL/23-24/171</t>
  </si>
  <si>
    <t>CEODL/23-24/172</t>
  </si>
  <si>
    <t>CEODL/23-24/173</t>
  </si>
  <si>
    <t>CEODL/23-24/174</t>
  </si>
  <si>
    <t>CEODL/23-24/175</t>
  </si>
  <si>
    <t>CEODL/23-24/176</t>
  </si>
  <si>
    <t>CEODL/23-24/177</t>
  </si>
  <si>
    <t>Nata Devices India Pvt Ltd</t>
  </si>
  <si>
    <t>CEODL/23-24/178</t>
  </si>
  <si>
    <t>CEODL/23-24/179</t>
  </si>
  <si>
    <t>CEODL/23-24/180</t>
  </si>
  <si>
    <t>Anil Motors</t>
  </si>
  <si>
    <t>CEODL/23-24/181</t>
  </si>
  <si>
    <t>CEODL/23-24/182</t>
  </si>
  <si>
    <t>CEODL/23-24/183</t>
  </si>
  <si>
    <t>CEODL/23-24/184</t>
  </si>
  <si>
    <t>CEODL/23-24/185</t>
  </si>
  <si>
    <t>CEODL/23-24/186</t>
  </si>
  <si>
    <t>CEODL/23-24/187</t>
  </si>
  <si>
    <t>CEODL/23-24/188</t>
  </si>
  <si>
    <t>CEODL/23-24/189</t>
  </si>
  <si>
    <t>CEODL/23-24/190</t>
  </si>
  <si>
    <t>CEODL/23-24/191</t>
  </si>
  <si>
    <t>Sakarni Plaster (India) (P) Ltd</t>
  </si>
  <si>
    <t>CEODL/23-24/192</t>
  </si>
  <si>
    <t>CEODL/23-24/193</t>
  </si>
  <si>
    <t>CEODL/23-24/194</t>
  </si>
  <si>
    <t>CEODL/23-24/195</t>
  </si>
  <si>
    <t>CEODL/23-24/196</t>
  </si>
  <si>
    <t>CEODL/23-24/197</t>
  </si>
  <si>
    <t>CEODL/23-24/198</t>
  </si>
  <si>
    <t>CEODL/23-24/199</t>
  </si>
  <si>
    <t>Hilux Auto Electric Pvt Ltd</t>
  </si>
  <si>
    <t>CEODL/23-24/200</t>
  </si>
  <si>
    <t>CEODL/23-24/201</t>
  </si>
  <si>
    <t>CEODL/23-24/202</t>
  </si>
  <si>
    <t>TMA</t>
  </si>
  <si>
    <t>CEODL/23-24/203</t>
  </si>
  <si>
    <t>CEODL/23-24/204</t>
  </si>
  <si>
    <t>CEODL/23-24/205</t>
  </si>
  <si>
    <t>Shaantam Resorts Pvt Ltd</t>
  </si>
  <si>
    <t>CEODL/23-24/206</t>
  </si>
  <si>
    <t>CEODL/23-24/207</t>
  </si>
  <si>
    <t>CEODL/23-24/208</t>
  </si>
  <si>
    <t>CEODL/23-24/209</t>
  </si>
  <si>
    <t>Professional Executers Pvt Ltd</t>
  </si>
  <si>
    <t>CEODL/23-24/210</t>
  </si>
  <si>
    <t>CEODL/23-24/211</t>
  </si>
  <si>
    <t>CEODL/23-24/212</t>
  </si>
  <si>
    <t>CEODL/23-24/213</t>
  </si>
  <si>
    <t>Anshul Corporation</t>
  </si>
  <si>
    <t>CEODL/23-24/214</t>
  </si>
  <si>
    <t>CEODL/23-24/215</t>
  </si>
  <si>
    <t>CEODL/23-24/216</t>
  </si>
  <si>
    <t>CEODL/23-24/217</t>
  </si>
  <si>
    <t>CEODL/23-24/218</t>
  </si>
  <si>
    <t>CEODL/23-24/219</t>
  </si>
  <si>
    <t>Magnum MI Steel Pvt Ltd.</t>
  </si>
  <si>
    <t>CEODL/23-24/220</t>
  </si>
  <si>
    <t>CEODL/23-24/221</t>
  </si>
  <si>
    <t>CEODL/23-24/222</t>
  </si>
  <si>
    <t>CEODL/23-24/223</t>
  </si>
  <si>
    <t>CEODL/23-24/224</t>
  </si>
  <si>
    <t>Natraj Home Furnishings (P) Ltd</t>
  </si>
  <si>
    <t>CEODL/23-24/225</t>
  </si>
  <si>
    <t>CEODL/23-24/226</t>
  </si>
  <si>
    <t>CEODL/23-24/227</t>
  </si>
  <si>
    <t>CEODL/23-24/228</t>
  </si>
  <si>
    <t>CEODL/23-24/229</t>
  </si>
  <si>
    <t>CEODL/23-24/230</t>
  </si>
  <si>
    <t>CEODL/23-24/231</t>
  </si>
  <si>
    <t>CEODL/23-24/232</t>
  </si>
  <si>
    <t>CEODL/23-24/233</t>
  </si>
  <si>
    <t>CEODL/23-24/234</t>
  </si>
  <si>
    <t>CEODL/23-24/235</t>
  </si>
  <si>
    <t>CEODL/23-24/236</t>
  </si>
  <si>
    <t>CEODL/23-24/237</t>
  </si>
  <si>
    <t>CEODL/23-24/238</t>
  </si>
  <si>
    <t>CEODL/23-24/239</t>
  </si>
  <si>
    <t>CEODL/23-24/240</t>
  </si>
  <si>
    <t>CEODL/23-24/241</t>
  </si>
  <si>
    <t>CEODL/23-24/242</t>
  </si>
  <si>
    <t>CEODL/23-24/243</t>
  </si>
  <si>
    <t>CEODL/23-24/244</t>
  </si>
  <si>
    <t>Supa Laminates Pvt. Ltd.</t>
  </si>
  <si>
    <t>CEODL/23-24/245</t>
  </si>
  <si>
    <t>CEODL/23-24/246</t>
  </si>
  <si>
    <t>Megaa Moda Pvt. Ltd.</t>
  </si>
  <si>
    <t>CEODL/23-24/247</t>
  </si>
  <si>
    <t>CEODL/23-24/248</t>
  </si>
  <si>
    <t>CEODL/23-24/249</t>
  </si>
  <si>
    <t>CEODL/23-24/250</t>
  </si>
  <si>
    <t>CEODL/23-24/251</t>
  </si>
  <si>
    <t>CEODL/23-24/252</t>
  </si>
  <si>
    <t>CEODL/23-24/253</t>
  </si>
  <si>
    <t>CEODL/23-24/254</t>
  </si>
  <si>
    <t>Premier Plylam Marketing Co.</t>
  </si>
  <si>
    <t>CEODL/23-24/255</t>
  </si>
  <si>
    <t>CEODL/23-24/256</t>
  </si>
  <si>
    <t>CEODL/23-24/257</t>
  </si>
  <si>
    <t>SURAJ BHAN SUNIL KUMAR AND CO</t>
  </si>
  <si>
    <t>CEODL/23-24/258</t>
  </si>
  <si>
    <t>CEODL/23-24/259</t>
  </si>
  <si>
    <t>CEODL/23-24/260</t>
  </si>
  <si>
    <t>CEODL/23-24/261</t>
  </si>
  <si>
    <t>CEODL/23-24/262</t>
  </si>
  <si>
    <t>CEODL/23-24/263</t>
  </si>
  <si>
    <t>CEODL/23-24/264</t>
  </si>
  <si>
    <t>CEODL/23-24/265</t>
  </si>
  <si>
    <t>CEODL/23-24/266</t>
  </si>
  <si>
    <t>CEODL/23-24/267</t>
  </si>
  <si>
    <t>CEODL/23-24/268</t>
  </si>
  <si>
    <t>Calpro Food Essentials Pvt Ltd</t>
  </si>
  <si>
    <t>CEODL/23-24/269</t>
  </si>
  <si>
    <t>CEODL/23-24/270</t>
  </si>
  <si>
    <t>Hero Paints</t>
  </si>
  <si>
    <t>CEODL/23-24/271</t>
  </si>
  <si>
    <t>CEODL/23-24/272</t>
  </si>
  <si>
    <t>CEODL/23-24/273</t>
  </si>
  <si>
    <t>United Drilling Solutions</t>
  </si>
  <si>
    <t>CEODL/23-24/274</t>
  </si>
  <si>
    <t>CEODL/23-24/275</t>
  </si>
  <si>
    <t>CEODL/23-24/276</t>
  </si>
  <si>
    <t>CEODL/23-24/277</t>
  </si>
  <si>
    <t>CEODL/23-24/278</t>
  </si>
  <si>
    <t>CEODL/23-24/279</t>
  </si>
  <si>
    <t>CEODL/23-24/280</t>
  </si>
  <si>
    <t>CEODL/23-24/281</t>
  </si>
  <si>
    <t>Anjali Lukkad</t>
  </si>
  <si>
    <t>CEODL/23-24/282</t>
  </si>
  <si>
    <t>CEODL/23-24/283</t>
  </si>
  <si>
    <t>CEODL/23-24/284</t>
  </si>
  <si>
    <t>CEODL/23-24/285</t>
  </si>
  <si>
    <t>CEODL/23-24/286</t>
  </si>
  <si>
    <t>CEODL/23-24/287</t>
  </si>
  <si>
    <t>CEODL/23-24/288</t>
  </si>
  <si>
    <t>CEODL/23-24/289</t>
  </si>
  <si>
    <t>CEODL/23-24/290</t>
  </si>
  <si>
    <t>CEODL/23-24/291</t>
  </si>
  <si>
    <t>CEODL/23-24/292</t>
  </si>
  <si>
    <t>CEODL/23-24/293</t>
  </si>
  <si>
    <t>KHOKHAR ELECTRICALS PVT. LTD.</t>
  </si>
  <si>
    <t>CEODL/23-24/294</t>
  </si>
  <si>
    <t>CEODL/23-24/295</t>
  </si>
  <si>
    <t>Deep chand Dayal Chand and Co.</t>
  </si>
  <si>
    <t>CEODL/23-24/296</t>
  </si>
  <si>
    <t>CEODL/23-24/297</t>
  </si>
  <si>
    <t>CEODL/23-24/298</t>
  </si>
  <si>
    <t>CEODL/23-24/299</t>
  </si>
  <si>
    <t>CEODL/23-24/300</t>
  </si>
  <si>
    <t>CEODL/23-24/301</t>
  </si>
  <si>
    <t>CEODL/23-24/302</t>
  </si>
  <si>
    <t>CEODL/23-24/303</t>
  </si>
  <si>
    <t>CEODL/23-24/304</t>
  </si>
  <si>
    <t>CEODL/23-24/305</t>
  </si>
  <si>
    <t>RUPAL INVESTMENTS PVT LTD</t>
  </si>
  <si>
    <t>CEODL/23-24/306</t>
  </si>
  <si>
    <t>Shamsunder Kathey</t>
  </si>
  <si>
    <t>CEODL/23-24/307</t>
  </si>
  <si>
    <t>CEODL/23-24/308</t>
  </si>
  <si>
    <t>Indo Arya Logistics Limited</t>
  </si>
  <si>
    <t>CEODL/23-24/309</t>
  </si>
  <si>
    <t>CEODL/23-24/310</t>
  </si>
  <si>
    <t>CEODL/23-24/311</t>
  </si>
  <si>
    <t>CEODL/23-24/312</t>
  </si>
  <si>
    <t>CEODL/23-24/313</t>
  </si>
  <si>
    <t>CEODL/23-24/314</t>
  </si>
  <si>
    <t>CEODL/23-24/315</t>
  </si>
  <si>
    <t>CEODL/23-24/316</t>
  </si>
  <si>
    <t>CEODL/23-24/317</t>
  </si>
  <si>
    <t>CEODL/23-24/318</t>
  </si>
  <si>
    <t>CEODL/23-24/319</t>
  </si>
  <si>
    <t>Clyde &amp; Forth Maritime Services Pvt. Ltd.</t>
  </si>
  <si>
    <t>CEODL/23-24/320</t>
  </si>
  <si>
    <t>CEODL/23-24/321</t>
  </si>
  <si>
    <t>CEODL/23-24/322</t>
  </si>
  <si>
    <t>CEODL/23-24/323</t>
  </si>
  <si>
    <t>CEODL/23-24/324</t>
  </si>
  <si>
    <t>CEODL/23-24/325</t>
  </si>
  <si>
    <t>CEODL/23-24/326</t>
  </si>
  <si>
    <t>CEODL/23-24/327</t>
  </si>
  <si>
    <t>CEODL/23-24/328</t>
  </si>
  <si>
    <t>CEODL/23-24/329</t>
  </si>
  <si>
    <t>CEODL/23-24/330</t>
  </si>
  <si>
    <t>CEODL/23-24/331</t>
  </si>
  <si>
    <t>CEODL/23-24/332</t>
  </si>
  <si>
    <t>Fiable Insurance Broking Pvt. ltd.</t>
  </si>
  <si>
    <t>CEODL/23-24/333</t>
  </si>
  <si>
    <t>CEODL/23-24/334</t>
  </si>
  <si>
    <t>21ST CENTURY PACKAGING</t>
  </si>
  <si>
    <t>CEODL/23-24/335</t>
  </si>
  <si>
    <t>CEODL/23-24/336</t>
  </si>
  <si>
    <t>Svastiga Infra Pvt Ltd</t>
  </si>
  <si>
    <t>CEODL/23-24/337</t>
  </si>
  <si>
    <t>CEODL/23-24/338</t>
  </si>
  <si>
    <t>CEODL/23-24/339</t>
  </si>
  <si>
    <t>CEODL/23-24/340</t>
  </si>
  <si>
    <t>CEODL/23-24/341</t>
  </si>
  <si>
    <t>CEODL/23-24/342</t>
  </si>
  <si>
    <t>CEODL/23-24/343</t>
  </si>
  <si>
    <t>CEODL/23-24/344</t>
  </si>
  <si>
    <t>CEODL/23-24/345</t>
  </si>
  <si>
    <t>CEODL/23-24/346</t>
  </si>
  <si>
    <t>CEODL/23-24/347</t>
  </si>
  <si>
    <t>CEODL/23-24/348</t>
  </si>
  <si>
    <t>INEXT Logistics &amp; Supply Chain (P) Ltd</t>
  </si>
  <si>
    <t>CEODL/23-24/349</t>
  </si>
  <si>
    <t>CEODL/23-24/350</t>
  </si>
  <si>
    <t>CEODL/23-24/351</t>
  </si>
  <si>
    <t>CEODL/23-24/352</t>
  </si>
  <si>
    <t>CEODL/23-24/353</t>
  </si>
  <si>
    <t>CEODL/23-24/354</t>
  </si>
  <si>
    <t>CEODL/23-24/355</t>
  </si>
  <si>
    <t>CEODL/23-24/356</t>
  </si>
  <si>
    <t>CEODL/23-24/357</t>
  </si>
  <si>
    <t>CEODL/23-24/358</t>
  </si>
  <si>
    <t>CEODL/23-24/359</t>
  </si>
  <si>
    <t>CEODL/23-24/360</t>
  </si>
  <si>
    <t>CEODL/23-24/361</t>
  </si>
  <si>
    <t>CEODL/23-24/362</t>
  </si>
  <si>
    <t>CEODL/23-24/363</t>
  </si>
  <si>
    <t>CEODL/23-24/364</t>
  </si>
  <si>
    <t>CEODL/23-24/365</t>
  </si>
  <si>
    <t>CEODL/23-24/366</t>
  </si>
  <si>
    <t>Moonlight Auto P. Limited</t>
  </si>
  <si>
    <t>CEODL/23-24/367</t>
  </si>
  <si>
    <t>CEODL/23-24/368</t>
  </si>
  <si>
    <t>CEODL/23-24/369</t>
  </si>
  <si>
    <t>CEODL/23-24/371</t>
  </si>
  <si>
    <t>Savi Vision (P) Ltd</t>
  </si>
  <si>
    <t>CEODL/23-24/372</t>
  </si>
  <si>
    <t>CEODL/23-24/373</t>
  </si>
  <si>
    <t>CEODL/23-24/374</t>
  </si>
  <si>
    <t>CEODL/23-24/375</t>
  </si>
  <si>
    <t>CEODL/23-24/376</t>
  </si>
  <si>
    <t>CEODL/23-24/377</t>
  </si>
  <si>
    <t>CEODL/23-24/378</t>
  </si>
  <si>
    <t>CEODL/23-24/379</t>
  </si>
  <si>
    <t>CEODL/23-24/380</t>
  </si>
  <si>
    <t>CEODL/23-24/381</t>
  </si>
  <si>
    <t>CEODL/23-24/382</t>
  </si>
  <si>
    <t>CEODL/23-24/383</t>
  </si>
  <si>
    <t>CEODL/23-24/384</t>
  </si>
  <si>
    <t>CEODL/23-24/385</t>
  </si>
  <si>
    <t>CEODL/23-24/386</t>
  </si>
  <si>
    <t>CEODL/23-24/387</t>
  </si>
  <si>
    <t>CEODL/23-24/388</t>
  </si>
  <si>
    <t>Basuki Commotrade (P) Ltd</t>
  </si>
  <si>
    <t>CEODL/23-24/389</t>
  </si>
  <si>
    <t>CEODL/23-24/390</t>
  </si>
  <si>
    <t>CEODL/23-24/391</t>
  </si>
  <si>
    <t>CEODL/23-24/392</t>
  </si>
  <si>
    <t>CEODL/23-24/393</t>
  </si>
  <si>
    <t>CEODL/23-24/394</t>
  </si>
  <si>
    <t>CEODL/23-24/395</t>
  </si>
  <si>
    <t>CEODL/23-24/396</t>
  </si>
  <si>
    <t>CEODL/23-24/397</t>
  </si>
  <si>
    <t>Artifacts India</t>
  </si>
  <si>
    <t>CEODL/23-24/398</t>
  </si>
  <si>
    <t>CEODL/23-24/399</t>
  </si>
  <si>
    <t>CEODL/23-24/400</t>
  </si>
  <si>
    <t>CEODL/23-24/401</t>
  </si>
  <si>
    <t>CEODL/23-24/402</t>
  </si>
  <si>
    <t>CEODL/23-24/403</t>
  </si>
  <si>
    <t>CEODL/23-24/404</t>
  </si>
  <si>
    <t>CEODL/23-24/405</t>
  </si>
  <si>
    <t>CEODL/23-24/406</t>
  </si>
  <si>
    <t>CEODL/23-24/407</t>
  </si>
  <si>
    <t>CEODL/23-24/408</t>
  </si>
  <si>
    <t>CEODL/23-24/409</t>
  </si>
  <si>
    <t>CEODL/23-24/410</t>
  </si>
  <si>
    <t>CEODL/23-24/411</t>
  </si>
  <si>
    <t>CEODL/23-24/412</t>
  </si>
  <si>
    <t>CEODL/23-24/413</t>
  </si>
  <si>
    <t>CEODL/23-24/414</t>
  </si>
  <si>
    <t>CEODL/23-24/415</t>
  </si>
  <si>
    <t>CEODL/23-24/416</t>
  </si>
  <si>
    <t>CEODL/23-24/417</t>
  </si>
  <si>
    <t>CEODL/23-24/418</t>
  </si>
  <si>
    <t>CAPCO INDUSTRIES PVT. LTD</t>
  </si>
  <si>
    <t>CEODL/23-24/419</t>
  </si>
  <si>
    <t>Meraki corner</t>
  </si>
  <si>
    <t>CEODL/23-24/420</t>
  </si>
  <si>
    <t>Ongraph Technologies private ltd</t>
  </si>
  <si>
    <t>CEODL/23-24/421</t>
  </si>
  <si>
    <t>CEODL/23-24/422</t>
  </si>
  <si>
    <t>KRM Ayurveda Pvt Ltd</t>
  </si>
  <si>
    <t>CEODL/23-24/423</t>
  </si>
  <si>
    <t>CEODL/23-24/424</t>
  </si>
  <si>
    <t>JSA Online Support Services Pvt. Ltd.</t>
  </si>
  <si>
    <t>CEODL/23-24/425</t>
  </si>
  <si>
    <t>CEODL/23-24/426</t>
  </si>
  <si>
    <t>CEODL/23-24/427</t>
  </si>
  <si>
    <t>CEODL/23-24/428</t>
  </si>
  <si>
    <t>CEODL/23-24/429</t>
  </si>
  <si>
    <t>CEODL/23-24/430</t>
  </si>
  <si>
    <t>CEODL/23-24/431</t>
  </si>
  <si>
    <t>CEODL/23-24/432</t>
  </si>
  <si>
    <t>Krona Liquatec Ltd</t>
  </si>
  <si>
    <t>CEODL/23-24/433</t>
  </si>
  <si>
    <t>CEODL/23-24/434</t>
  </si>
  <si>
    <t>CEODL/23-24/435</t>
  </si>
  <si>
    <t>CEODL/23-24/436</t>
  </si>
  <si>
    <t>CEODL/23-24/437</t>
  </si>
  <si>
    <t>CEODL/23-24/438</t>
  </si>
  <si>
    <t>Omni Pools</t>
  </si>
  <si>
    <t>CEODL/23-24/439</t>
  </si>
  <si>
    <t>CEODL/23-24/440</t>
  </si>
  <si>
    <t>NB Entrepreneurs</t>
  </si>
  <si>
    <t>CEODL/23-24/441</t>
  </si>
  <si>
    <t>CEODL/23-24/442</t>
  </si>
  <si>
    <t>FFAB Creattions Pvt. Ltd</t>
  </si>
  <si>
    <t>CEODL/23-24/443</t>
  </si>
  <si>
    <t>CEODL/23-24/444</t>
  </si>
  <si>
    <t>CEODL/23-24/445</t>
  </si>
  <si>
    <t>CEODL/23-24/446</t>
  </si>
  <si>
    <t>CEODL/23-24/447</t>
  </si>
  <si>
    <t>CEODL/23-24/448</t>
  </si>
  <si>
    <t>CEODL/23-24/449</t>
  </si>
  <si>
    <t>CEODL/23-24/450</t>
  </si>
  <si>
    <t>CEODL/23-24/451</t>
  </si>
  <si>
    <t>Sunoj Engineers</t>
  </si>
  <si>
    <t>CEODL/23-24/452</t>
  </si>
  <si>
    <t>CEODL/23-24/453</t>
  </si>
  <si>
    <t>Professional Technical Services Pvt Ltd</t>
  </si>
  <si>
    <t>CEODL/23-24/454</t>
  </si>
  <si>
    <t>CEODL/23-24/455</t>
  </si>
  <si>
    <t>CEODL/23-24/456</t>
  </si>
  <si>
    <t>CEODL/23-24/457</t>
  </si>
  <si>
    <t>CEODL/23-24/458</t>
  </si>
  <si>
    <t>CEODL/23-24/459</t>
  </si>
  <si>
    <t>CEODL/23-24/460</t>
  </si>
  <si>
    <t>CEODL/23-24/461</t>
  </si>
  <si>
    <t>CEODL/23-24/462</t>
  </si>
  <si>
    <t>CEODL/23-24/463</t>
  </si>
  <si>
    <t>CEODL/23-24/464</t>
  </si>
  <si>
    <t>CEODL/23-24/465</t>
  </si>
  <si>
    <t>CEODL/23-24/466</t>
  </si>
  <si>
    <t>CEODL/23-24/467</t>
  </si>
  <si>
    <t>CEODL/23-24/468</t>
  </si>
  <si>
    <t>CEODL/23-24/469</t>
  </si>
  <si>
    <t>CEODL/23-24/470</t>
  </si>
  <si>
    <t>CEODL/23-24/471</t>
  </si>
  <si>
    <t>Fiable Insurance Broking Pvt Ltd</t>
  </si>
  <si>
    <t>CEODL/23-24/472</t>
  </si>
  <si>
    <t>S.Square Marketing Pvt. Ltd</t>
  </si>
  <si>
    <t>CEODL/23-24/473</t>
  </si>
  <si>
    <t>CEODL/23-24/474</t>
  </si>
  <si>
    <t>CEODL/23-24/475</t>
  </si>
  <si>
    <t>CEODL/23-24/476</t>
  </si>
  <si>
    <t>CEODL/23-24/477</t>
  </si>
  <si>
    <t>CEODL/23-24/478</t>
  </si>
  <si>
    <t>CEODL/23-24/479</t>
  </si>
  <si>
    <t>CEODL/23-24/480</t>
  </si>
  <si>
    <t>CEODL/23-24/481</t>
  </si>
  <si>
    <t>CEODL/23-24/482</t>
  </si>
  <si>
    <t>CEODL/23-24/483</t>
  </si>
  <si>
    <t>CEODL/23-24/484</t>
  </si>
  <si>
    <t>CEODL/23-24/485</t>
  </si>
  <si>
    <t>CEODL/23-24/486</t>
  </si>
  <si>
    <t>Meenakshi Polymers Pvt Ltd</t>
  </si>
  <si>
    <t>CEODL/23-24/487</t>
  </si>
  <si>
    <t>CEODL/23-24/488</t>
  </si>
  <si>
    <t>CEODL/23-24/489</t>
  </si>
  <si>
    <t>CEODL/23-24/490</t>
  </si>
  <si>
    <t>SERP FX HUB</t>
  </si>
  <si>
    <t>CEODL/23-24/491</t>
  </si>
  <si>
    <t>CEODL/23-24/492</t>
  </si>
  <si>
    <t>CEODL/23-24/493</t>
  </si>
  <si>
    <t>CEODL/23-24/494</t>
  </si>
  <si>
    <t>CEODL/23-24/495</t>
  </si>
  <si>
    <t>CEODL/23-24/496</t>
  </si>
  <si>
    <t>CEODL/23-24/497</t>
  </si>
  <si>
    <t>CEODL/23-24/498</t>
  </si>
  <si>
    <t>CEODL/23-24/499</t>
  </si>
  <si>
    <t>CEODL/23-24/500</t>
  </si>
  <si>
    <t>CEODL/23-24/501</t>
  </si>
  <si>
    <t>CEODL/23-24/502</t>
  </si>
  <si>
    <t>CEODL/23-24/503</t>
  </si>
  <si>
    <t>CEODL/23-24/504</t>
  </si>
  <si>
    <t>CEODL/23-24/505</t>
  </si>
  <si>
    <t>CEODL/23-24/506</t>
  </si>
  <si>
    <t>CEODL/23-24/507</t>
  </si>
  <si>
    <t>CEODL/23-24/508</t>
  </si>
  <si>
    <t>CEODL/23-24/509</t>
  </si>
  <si>
    <t>CEODL/23-24/510</t>
  </si>
  <si>
    <t>Krish Infrastructure Pvt. Ltd</t>
  </si>
  <si>
    <t>CEODL/23-24/511</t>
  </si>
  <si>
    <t>CEODL/23-24/512</t>
  </si>
  <si>
    <t>CEODL/23-24/513</t>
  </si>
  <si>
    <t>CEODL/23-24/514</t>
  </si>
  <si>
    <t>CEODL/23-24/515</t>
  </si>
  <si>
    <t>CEODL/23-24/516</t>
  </si>
  <si>
    <t>CEODL/23-24/517</t>
  </si>
  <si>
    <t>Teal Man Lifestyle LLP</t>
  </si>
  <si>
    <t>CEODL/23-24/518</t>
  </si>
  <si>
    <t>KM Lifestyle LLP</t>
  </si>
  <si>
    <t>CEODL/23-24/519</t>
  </si>
  <si>
    <t>CEODL/23-24/520</t>
  </si>
  <si>
    <t>CEODL/23-24/521</t>
  </si>
  <si>
    <t>CEODL/23-24/522</t>
  </si>
  <si>
    <t>CEODL/23-24/523</t>
  </si>
  <si>
    <t>CEODL/23-24/524</t>
  </si>
  <si>
    <t>CEODL/23-24/525</t>
  </si>
  <si>
    <t>CEODL/23-24/526</t>
  </si>
  <si>
    <t>CEODL/23-24/527</t>
  </si>
  <si>
    <t>A D Naik Insurance Broking Pvt Ltd</t>
  </si>
  <si>
    <t>CEODL/23-24/528</t>
  </si>
  <si>
    <t>CEODL/23-24/529</t>
  </si>
  <si>
    <t>CEODL/23-24/530</t>
  </si>
  <si>
    <t>CEODL/23-24/531</t>
  </si>
  <si>
    <t>CEODL/23-24/532</t>
  </si>
  <si>
    <t>CEODL/23-24/533</t>
  </si>
  <si>
    <t>CEODL/23-24/534</t>
  </si>
  <si>
    <t>CEODL/23-24/535</t>
  </si>
  <si>
    <t>CEODL/23-24/536</t>
  </si>
  <si>
    <t>CEODL/23-24/537</t>
  </si>
  <si>
    <t>CEODL/23-24/538</t>
  </si>
  <si>
    <t>CEODL/23-24/539</t>
  </si>
  <si>
    <t>CEODL/23-24/540</t>
  </si>
  <si>
    <t>CEODL/23-24/541</t>
  </si>
  <si>
    <t>CEODL/23-24/542</t>
  </si>
  <si>
    <t>CEODL/23-24/543</t>
  </si>
  <si>
    <t>CEODL/23-24/544</t>
  </si>
  <si>
    <t>Vikas Centre For Learning</t>
  </si>
  <si>
    <t>CEODL/23-24/545</t>
  </si>
  <si>
    <t>CEODL/23-24/546</t>
  </si>
  <si>
    <t>CEODL/23-24/547</t>
  </si>
  <si>
    <t>CEODL/23-24/548</t>
  </si>
  <si>
    <t>CEODL/23-24/549</t>
  </si>
  <si>
    <t>CEODL/23-24/550</t>
  </si>
  <si>
    <t>CEODL/23-24/551</t>
  </si>
  <si>
    <t>CEODL/23-24/552</t>
  </si>
  <si>
    <t>S Invictus Technologies LLP</t>
  </si>
  <si>
    <t>CEODL/23-24/553</t>
  </si>
  <si>
    <t>CEODL/23-24/554</t>
  </si>
  <si>
    <t>CEODL/23-24/555</t>
  </si>
  <si>
    <t>CEODL/23-24/556</t>
  </si>
  <si>
    <t>Vess Impex Pvt. Ltd.</t>
  </si>
  <si>
    <t>CEODL/23-24/557</t>
  </si>
  <si>
    <t>CEODL/23-24/558</t>
  </si>
  <si>
    <t>CEODL/23-24/559</t>
  </si>
  <si>
    <t>CEODL/23-24/560</t>
  </si>
  <si>
    <t>CEODL/23-24/561</t>
  </si>
  <si>
    <t>CEODL/23-24/562</t>
  </si>
  <si>
    <t>CEODL/23-24/563</t>
  </si>
  <si>
    <t>CEODL/23-24/564</t>
  </si>
  <si>
    <t>CEODL/23-24/565</t>
  </si>
  <si>
    <t>CEODL/23-24/566</t>
  </si>
  <si>
    <t>CEODL/23-24/567</t>
  </si>
  <si>
    <t>CEODL/23-24/568</t>
  </si>
  <si>
    <t>CEODL/23-24/569</t>
  </si>
  <si>
    <t>CEODL/23-24/570</t>
  </si>
  <si>
    <t>CEODL/23-24/571</t>
  </si>
  <si>
    <t>CEODL/23-24/572</t>
  </si>
  <si>
    <t>CEODL/23-24/573</t>
  </si>
  <si>
    <t>CEODL/23-24/574</t>
  </si>
  <si>
    <t>Global Base Sourcing Limited</t>
  </si>
  <si>
    <t>CEODL/23-24/575</t>
  </si>
  <si>
    <t>CEODL/23-24/576</t>
  </si>
  <si>
    <t>CEODL/23-24/577</t>
  </si>
  <si>
    <t>CEODL/23-24/578</t>
  </si>
  <si>
    <t>CEODL/23-24/579</t>
  </si>
  <si>
    <t>CEODL/23-24/580</t>
  </si>
  <si>
    <t>CEODL/23-24/581</t>
  </si>
  <si>
    <t>CEODL/23-24/582</t>
  </si>
  <si>
    <t>CEODL/23-24/583</t>
  </si>
  <si>
    <t>CEODL/23-24/584</t>
  </si>
  <si>
    <t>CEODL/23-24/585</t>
  </si>
  <si>
    <t>CEODL/23-24/586</t>
  </si>
  <si>
    <t>CEODL/23-24/587</t>
  </si>
  <si>
    <t>Surya Air Products Private Limited</t>
  </si>
  <si>
    <t>CEODL/23-24/588</t>
  </si>
  <si>
    <t>CEODL/23-24/589</t>
  </si>
  <si>
    <t>CEODL/23-24/590</t>
  </si>
  <si>
    <t>CEODL/23-24/591</t>
  </si>
  <si>
    <t>CEODL/23-24/592</t>
  </si>
  <si>
    <t>CEODL/23-24/593</t>
  </si>
  <si>
    <t>CEODL/23-24/594</t>
  </si>
  <si>
    <t>CEODL/23-24/595</t>
  </si>
  <si>
    <t>Bhai Bhai Tiles &amp; Sanitaryware</t>
  </si>
  <si>
    <t>CEODL/23-24/596</t>
  </si>
  <si>
    <t>CEODL/23-24/597</t>
  </si>
  <si>
    <t>Perma Papers Private Limited</t>
  </si>
  <si>
    <t>CEODL/23-24/598</t>
  </si>
  <si>
    <t>CEODL/23-24/599</t>
  </si>
  <si>
    <t>CEODL/23-24/600</t>
  </si>
  <si>
    <t>CEODL/23-24/601</t>
  </si>
  <si>
    <t>CEODL/23-24/602</t>
  </si>
  <si>
    <t>CEODL/23-24/603</t>
  </si>
  <si>
    <t>CEODL/23-24/604</t>
  </si>
  <si>
    <t>CEODL/23-24/605</t>
  </si>
  <si>
    <t>CEODL/23-24/606</t>
  </si>
  <si>
    <t>Ranka Jewellers</t>
  </si>
  <si>
    <t>CEODL/23-24/607</t>
  </si>
  <si>
    <t>CEODL/23-24/608</t>
  </si>
  <si>
    <t>CEODL/23-24/609</t>
  </si>
  <si>
    <t>CEODL/23-24/610</t>
  </si>
  <si>
    <t>CEODL/23-24/611</t>
  </si>
  <si>
    <t>Singhal Group</t>
  </si>
  <si>
    <t>CEODL/23-24/612</t>
  </si>
  <si>
    <t>CEODL/23-24/613</t>
  </si>
  <si>
    <t>CEODL/23-24/614</t>
  </si>
  <si>
    <t>CEODL/23-24/615</t>
  </si>
  <si>
    <t>CEODL/23-24/616</t>
  </si>
  <si>
    <t>CEODL/23-24/617</t>
  </si>
  <si>
    <t>CEODL/23-24/618</t>
  </si>
  <si>
    <t>CEODL/23-24/619</t>
  </si>
  <si>
    <t>CEODL/23-24/620</t>
  </si>
  <si>
    <t>CEODL/23-24/621</t>
  </si>
  <si>
    <t>Sarla Medical Centre PVT. LTD.</t>
  </si>
  <si>
    <t>CEODL/23-24/622</t>
  </si>
  <si>
    <t>CEODL/23-24/623</t>
  </si>
  <si>
    <t>RSD Papers</t>
  </si>
  <si>
    <t>CEODL/23-24/624</t>
  </si>
  <si>
    <t>CEODL/23-24/625</t>
  </si>
  <si>
    <t>CEODL/23-24/626</t>
  </si>
  <si>
    <t>CEODL/23-24/627</t>
  </si>
  <si>
    <t>CEODL/23-24/628</t>
  </si>
  <si>
    <t>CEODL/23-24/629</t>
  </si>
  <si>
    <t>CEODL/23-24/630</t>
  </si>
  <si>
    <t>CEODL/23-24/631</t>
  </si>
  <si>
    <t>CEODL/23-24/632</t>
  </si>
  <si>
    <t>CEODL/23-24/633</t>
  </si>
  <si>
    <t>CEODL/23-24/634</t>
  </si>
  <si>
    <t>CEODL/23-24/635</t>
  </si>
  <si>
    <t>CEODL/23-24/636</t>
  </si>
  <si>
    <t>CEODL/23-24/637</t>
  </si>
  <si>
    <t>CEODL/23-24/638</t>
  </si>
  <si>
    <t>CEODL/23-24/639</t>
  </si>
  <si>
    <t>CEODL/23-24/640</t>
  </si>
  <si>
    <t>CEODL/23-24/641</t>
  </si>
  <si>
    <t>CEODL/23-24/642</t>
  </si>
  <si>
    <t>CEODL/23-24/643</t>
  </si>
  <si>
    <t>RG Dental &amp; Aesthetic</t>
  </si>
  <si>
    <t>CEODL/23-24/644</t>
  </si>
  <si>
    <t>CEODL/23-24/645</t>
  </si>
  <si>
    <t>CEODL/23-24/646</t>
  </si>
  <si>
    <t>CEODL/23-24/647</t>
  </si>
  <si>
    <t>E Square Homes Pvt Ltd</t>
  </si>
  <si>
    <t>CEODL/23-24/648</t>
  </si>
  <si>
    <t>CEODL/23-24/649</t>
  </si>
  <si>
    <t>CEODL/23-24/650</t>
  </si>
  <si>
    <t>CEODL/23-24/651</t>
  </si>
  <si>
    <t>CEODL/23-24/652</t>
  </si>
  <si>
    <t>CEODL/23-24/653</t>
  </si>
  <si>
    <t>CEODL/23-24/654</t>
  </si>
  <si>
    <t>CEODL/23-24/655</t>
  </si>
  <si>
    <t>CEODL/23-24/656</t>
  </si>
  <si>
    <t>CEODL/23-24/657</t>
  </si>
  <si>
    <t>CEODL/23-24/658</t>
  </si>
  <si>
    <t>CEODL/23-24/659</t>
  </si>
  <si>
    <t>Alpines HR Solutions Private Limited</t>
  </si>
  <si>
    <t>CEODL/23-24/660</t>
  </si>
  <si>
    <t>CEODL/23-24/661</t>
  </si>
  <si>
    <t>CEODL/23-24/662</t>
  </si>
  <si>
    <t>CEODL/23-24/663</t>
  </si>
  <si>
    <t>CEODL/23-24/664</t>
  </si>
  <si>
    <t>City Educational society</t>
  </si>
  <si>
    <t>CEODL/23-24/665</t>
  </si>
  <si>
    <t>CEODL/23-24/666</t>
  </si>
  <si>
    <t>CEODL/23-24/667</t>
  </si>
  <si>
    <t>The Difference</t>
  </si>
  <si>
    <t>CEODL/23-24/668</t>
  </si>
  <si>
    <t>CEODL/23-24/669</t>
  </si>
  <si>
    <t>CEODL/23-24/670</t>
  </si>
  <si>
    <t>CEODL/23-24/671</t>
  </si>
  <si>
    <t>CEODL/23-24/672</t>
  </si>
  <si>
    <t>CEODL/23-24/673</t>
  </si>
  <si>
    <t>CEODL/23-24/674</t>
  </si>
  <si>
    <t>CEODL/23-24/675</t>
  </si>
  <si>
    <t>CEODL/23-24/676</t>
  </si>
  <si>
    <t>CEODL/23-24/677</t>
  </si>
  <si>
    <t>CEODL/23-24/678</t>
  </si>
  <si>
    <t>CEODL/23-24/679</t>
  </si>
  <si>
    <t>CEODL/23-24/680</t>
  </si>
  <si>
    <t>CEODL/23-24/681</t>
  </si>
  <si>
    <t>CEODL/23-24/682</t>
  </si>
  <si>
    <t>Sandeep Enterprises</t>
  </si>
  <si>
    <t>CEODL/23-24/683</t>
  </si>
  <si>
    <t>Usha Precision Products Private Limited</t>
  </si>
  <si>
    <t>CEODL/23-24/684</t>
  </si>
  <si>
    <t>CEODL/23-24/685</t>
  </si>
  <si>
    <t>CEODL/23-24/686</t>
  </si>
  <si>
    <t>HARNESSING YOUNG MINDS (OPC) PRIVATE LIMITED</t>
  </si>
  <si>
    <t>CEODL/23-24/687</t>
  </si>
  <si>
    <t>CEODL/23-24/688</t>
  </si>
  <si>
    <t>CEODL/23-24/689</t>
  </si>
  <si>
    <t>CEODL/23-24/690</t>
  </si>
  <si>
    <t>CEODL/23-24/691</t>
  </si>
  <si>
    <t>CEODL/23-24/692</t>
  </si>
  <si>
    <t>CEODL/23-24/693</t>
  </si>
  <si>
    <t>CEODL/23-24/694</t>
  </si>
  <si>
    <t>CEODL/23-24/695</t>
  </si>
  <si>
    <t>CEODL/23-24/696</t>
  </si>
  <si>
    <t>CEODL/23-24/697</t>
  </si>
  <si>
    <t>CEODL/23-24/698</t>
  </si>
  <si>
    <t>CEODL/23-24/699</t>
  </si>
  <si>
    <t>CEODL/23-24/700</t>
  </si>
  <si>
    <t>CEODL/23-24/701</t>
  </si>
  <si>
    <t>CEODL/23-24/702</t>
  </si>
  <si>
    <t>CEODL/23-24/703</t>
  </si>
  <si>
    <t>CEODL/23-24/704</t>
  </si>
  <si>
    <t>CEODL/23-24/705</t>
  </si>
  <si>
    <t>CEODL/23-24/706</t>
  </si>
  <si>
    <t>CEODL/23-24/707</t>
  </si>
  <si>
    <t>CEODL/23-24/708</t>
  </si>
  <si>
    <t>CEODL/23-24/709</t>
  </si>
  <si>
    <t>CEODL/23-24/710</t>
  </si>
  <si>
    <t>CEODL/23-24/711</t>
  </si>
  <si>
    <t>Ms. Stuti Jain</t>
  </si>
  <si>
    <t>CEODL/23-24/712</t>
  </si>
  <si>
    <t>CEODL/23-24/713</t>
  </si>
  <si>
    <t>CEODL/23-24/714</t>
  </si>
  <si>
    <t>CEODL/23-24/715</t>
  </si>
  <si>
    <t>CEODL/23-24/716</t>
  </si>
  <si>
    <t>CEODL/23-24/717</t>
  </si>
  <si>
    <t>CEODL/23-24/718</t>
  </si>
  <si>
    <t>CEODL/23-24/719</t>
  </si>
  <si>
    <t>CEODL/23-24/720</t>
  </si>
  <si>
    <t>CEODL/23-24/721</t>
  </si>
  <si>
    <t>CEODL/23-24/722</t>
  </si>
  <si>
    <t>CEODL/23-24/723</t>
  </si>
  <si>
    <t>CEODL/23-24/724</t>
  </si>
  <si>
    <t>CEODL/23-24/725</t>
  </si>
  <si>
    <t>CEODL/23-24/726</t>
  </si>
  <si>
    <t>CEODL/23-24/727</t>
  </si>
  <si>
    <t>CEODL/23-24/728</t>
  </si>
  <si>
    <t>CEODL/23-24/729</t>
  </si>
  <si>
    <t>SBH Women Hospital Pvt ltd</t>
  </si>
  <si>
    <t>CEODL/23-24/730</t>
  </si>
  <si>
    <t>CEODL/23-24/731</t>
  </si>
  <si>
    <t>CEODL/23-24/732</t>
  </si>
  <si>
    <t>CEODL/23-24/733</t>
  </si>
  <si>
    <t>CEODL/23-24/734</t>
  </si>
  <si>
    <t>CEODL/23-24/735</t>
  </si>
  <si>
    <t>CEODL/23-24/736</t>
  </si>
  <si>
    <t>CEODL/23-24/737</t>
  </si>
  <si>
    <t>CEODL/23-24/738</t>
  </si>
  <si>
    <t>CEODL/23-24/739</t>
  </si>
  <si>
    <t>CEODL/23-24/740</t>
  </si>
  <si>
    <t>CEODL/23-24/741</t>
  </si>
  <si>
    <t>CEODL/23-24/742</t>
  </si>
  <si>
    <t>CEODL/23-24/743</t>
  </si>
  <si>
    <t>CEODL/23-24/744</t>
  </si>
  <si>
    <t>CEODL/23-24/746</t>
  </si>
  <si>
    <t>CEODL/23-24/747</t>
  </si>
  <si>
    <t>CEODL/23-24/748</t>
  </si>
  <si>
    <t>CEODL/23-24/749</t>
  </si>
  <si>
    <t>CEODL/23-24/750</t>
  </si>
  <si>
    <t>Sunrays Masters Care LLP</t>
  </si>
  <si>
    <t>CEODL/23-24/751</t>
  </si>
  <si>
    <t>CEODL/23-24/752</t>
  </si>
  <si>
    <t>CEODL/23-24/753</t>
  </si>
  <si>
    <t>CEODL/23-24/754</t>
  </si>
  <si>
    <t>CEODL/23-24/755</t>
  </si>
  <si>
    <t>CEODL/23-24/756</t>
  </si>
  <si>
    <t>CEODL/23-24/757</t>
  </si>
  <si>
    <t>CEODL/23-24/758</t>
  </si>
  <si>
    <t>CEODL/23-24/759</t>
  </si>
  <si>
    <t>CEODL/23-24/760</t>
  </si>
  <si>
    <t>CEODL/23-24/761</t>
  </si>
  <si>
    <t>CEODL/23-24/762</t>
  </si>
  <si>
    <t>CEODL/23-24/763</t>
  </si>
  <si>
    <t>CEODL/23-24/764</t>
  </si>
  <si>
    <t>CEODL/23-24/765</t>
  </si>
  <si>
    <t>CEODL/23-24/766</t>
  </si>
  <si>
    <t>CEODL/23-24/767</t>
  </si>
  <si>
    <t>CEODL/23-24/768</t>
  </si>
  <si>
    <t>Sampat Polymers Pvt. Ltd.</t>
  </si>
  <si>
    <t>CEODL/23-24/769</t>
  </si>
  <si>
    <t>CEODL/23-24/770</t>
  </si>
  <si>
    <t>CEODL/23-24/771</t>
  </si>
  <si>
    <t>CEODL/23-24/772</t>
  </si>
  <si>
    <t>CEODL/23-24/773</t>
  </si>
  <si>
    <t>CEODL/23-24/774</t>
  </si>
  <si>
    <t>CEODL/23-24/775</t>
  </si>
  <si>
    <t>CEODL/23-24/776</t>
  </si>
  <si>
    <t>CEODL/23-24/777</t>
  </si>
  <si>
    <t>CEODL/23-24/778</t>
  </si>
  <si>
    <t>CEODL/23-24/779</t>
  </si>
  <si>
    <t>CEODL/23-24/780</t>
  </si>
  <si>
    <t>CEODL/23-24/781</t>
  </si>
  <si>
    <t>CEODL/23-24/782</t>
  </si>
  <si>
    <t>CEODL/23-24/783</t>
  </si>
  <si>
    <t>CEODL/23-24/784</t>
  </si>
  <si>
    <t>CEODL/23-24/785</t>
  </si>
  <si>
    <t>CEODL/23-24/786</t>
  </si>
  <si>
    <t>CEODL/23-24/787</t>
  </si>
  <si>
    <t>CEODL/23-24/788</t>
  </si>
  <si>
    <t>CEODL/23-24/789</t>
  </si>
  <si>
    <t>CEODL/23-24/790</t>
  </si>
  <si>
    <t>CEODL/23-24/791</t>
  </si>
  <si>
    <t>CEODL/23-24/792</t>
  </si>
  <si>
    <t>CEODL/23-24/793</t>
  </si>
  <si>
    <t>CEODL/23-24/794</t>
  </si>
  <si>
    <t>CEODL/23-24/795</t>
  </si>
  <si>
    <t>CEODL/23-24/796</t>
  </si>
  <si>
    <t>CEODL/23-24/797</t>
  </si>
  <si>
    <t>CEODL/23-24/798</t>
  </si>
  <si>
    <t>CEODL/23-24/799</t>
  </si>
  <si>
    <t>CEODL/23-24/800</t>
  </si>
  <si>
    <t>Modvak</t>
  </si>
  <si>
    <t>CEODL/23-24/801</t>
  </si>
  <si>
    <t>CEODL/23-24/802</t>
  </si>
  <si>
    <t>CEODL/23-24/803</t>
  </si>
  <si>
    <t>CEODL/23-24/804</t>
  </si>
  <si>
    <t>CEODL/23-24/805</t>
  </si>
  <si>
    <t>CEODL/23-24/806</t>
  </si>
  <si>
    <t>CEODL/23-24/807</t>
  </si>
  <si>
    <t>CEODL/23-24/808</t>
  </si>
  <si>
    <t>CEODL/23-24/809</t>
  </si>
  <si>
    <t>CEODL/23-24/810</t>
  </si>
  <si>
    <t>CEODL/23-24/811</t>
  </si>
  <si>
    <t>CEODL/23-24/812</t>
  </si>
  <si>
    <t>CEODL/23-24/813</t>
  </si>
  <si>
    <t>CEODL/23-24/814</t>
  </si>
  <si>
    <t>CEODL/23-24/815</t>
  </si>
  <si>
    <t>CEODL/23-24/816</t>
  </si>
  <si>
    <t>CEODL/23-24/817</t>
  </si>
  <si>
    <t>CEODL/23-24/818</t>
  </si>
  <si>
    <t>CEODL/23-24/819</t>
  </si>
  <si>
    <t>CEODL/23-24/820</t>
  </si>
  <si>
    <t>CEODL/23-24/821</t>
  </si>
  <si>
    <t>CEODL/23-24/822</t>
  </si>
  <si>
    <t>CEODL/23-24/823</t>
  </si>
  <si>
    <t>CEODL/23-24/824</t>
  </si>
  <si>
    <t>CEODL/23-24/825</t>
  </si>
  <si>
    <t>CEODL/23-24/826</t>
  </si>
  <si>
    <t>CEODL/23-24/827</t>
  </si>
  <si>
    <t>CEODL/23-24/828</t>
  </si>
  <si>
    <t>CEODL/23-24/829</t>
  </si>
  <si>
    <t>CEODL/23-24/830</t>
  </si>
  <si>
    <t>CEODL/23-24/831</t>
  </si>
  <si>
    <t>CEODL/23-24/832</t>
  </si>
  <si>
    <t>CEODL/23-24/833</t>
  </si>
  <si>
    <t>Pearl Precision Products (P) Ltd</t>
  </si>
  <si>
    <t>CEODL/23-24/834</t>
  </si>
  <si>
    <t>CEODL/23-24/835</t>
  </si>
  <si>
    <t>CEODL/23-24/836</t>
  </si>
  <si>
    <t>CEODL/23-24/837</t>
  </si>
  <si>
    <t>CEODL/23-24/838</t>
  </si>
  <si>
    <t>CEODL/23-24/839</t>
  </si>
  <si>
    <t>CEODL/23-24/840</t>
  </si>
  <si>
    <t>CEODL/23-24/841</t>
  </si>
  <si>
    <t>CEODL/23-24/842</t>
  </si>
  <si>
    <t>CEODL/23-24/843</t>
  </si>
  <si>
    <t>CEODL/23-24/844</t>
  </si>
  <si>
    <t>CEODL/23-24/845</t>
  </si>
  <si>
    <t>CEODL/23-24/846</t>
  </si>
  <si>
    <t>CEODL/23-24/847</t>
  </si>
  <si>
    <t>Quick Homes Property Advisory</t>
  </si>
  <si>
    <t>CEODL/23-24/848</t>
  </si>
  <si>
    <t>CEODL/23-24/849</t>
  </si>
  <si>
    <t>CEODL/23-24/850</t>
  </si>
  <si>
    <t>CEODL/23-24/851</t>
  </si>
  <si>
    <t>CEODL/23-24/852</t>
  </si>
  <si>
    <t>CEODL/23-24/853</t>
  </si>
  <si>
    <t>CEODL/23-24/854</t>
  </si>
  <si>
    <t>CEODL/23-24/855</t>
  </si>
  <si>
    <t>CEODL/23-24/856</t>
  </si>
  <si>
    <t>CEODL/23-24/857</t>
  </si>
  <si>
    <t>CEODL/23-24/858</t>
  </si>
  <si>
    <t>CEODL/23-24/859</t>
  </si>
  <si>
    <t>CEODL/23-24/860</t>
  </si>
  <si>
    <t>CEODL/23-24/861</t>
  </si>
  <si>
    <t>CEODL/23-24/862</t>
  </si>
  <si>
    <t>CEODL/23-24/863</t>
  </si>
  <si>
    <t>CEODL/23-24/864</t>
  </si>
  <si>
    <t>CEODL/23-24/865</t>
  </si>
  <si>
    <t>Mr.Rajesh Patil</t>
  </si>
  <si>
    <t>CEODL/23-24/866</t>
  </si>
  <si>
    <t>CEODL/23-24/867</t>
  </si>
  <si>
    <t>CEODL/23-24/868</t>
  </si>
  <si>
    <t>CEODL/23-24/869</t>
  </si>
  <si>
    <t>CEODL/23-24/870</t>
  </si>
  <si>
    <t>Ornate Jewels</t>
  </si>
  <si>
    <t>CEODL/23-24/871</t>
  </si>
  <si>
    <t>CEODL/23-24/872</t>
  </si>
  <si>
    <t>CEODL/23-24/873</t>
  </si>
  <si>
    <t>CEODL/23-24/874</t>
  </si>
  <si>
    <t>CEODL/23-24/875</t>
  </si>
  <si>
    <t>CEODL/23-24/876</t>
  </si>
  <si>
    <t>CEODL/23-24/877</t>
  </si>
  <si>
    <t>CEODL/23-24/878</t>
  </si>
  <si>
    <t>CEODL/23-24/879</t>
  </si>
  <si>
    <t>CEODL/23-24/880</t>
  </si>
  <si>
    <t>CEODL/23-24/881</t>
  </si>
  <si>
    <t>CEODL/23-24/882</t>
  </si>
  <si>
    <t>CEODL/23-24/883</t>
  </si>
  <si>
    <t>CEODL/23-24/884</t>
  </si>
  <si>
    <t>CEODL/23-24/885</t>
  </si>
  <si>
    <t>CEODL/23-24/886</t>
  </si>
  <si>
    <t>CEODL/23-24/887</t>
  </si>
  <si>
    <t>CEODL/23-24/888</t>
  </si>
  <si>
    <t>CEODL/23-24/889</t>
  </si>
  <si>
    <t>CEODL/23-24/890</t>
  </si>
  <si>
    <t>CEODL/23-24/891</t>
  </si>
  <si>
    <t>CEODL/23-24/892</t>
  </si>
  <si>
    <t>Medex Medical Store</t>
  </si>
  <si>
    <t>CEODL/23-24/893</t>
  </si>
  <si>
    <t>CEODL/23-24/894</t>
  </si>
  <si>
    <t>CEODL/23-24/895</t>
  </si>
  <si>
    <t>CEODL/23-24/896</t>
  </si>
  <si>
    <t>CEODL/23-24/897</t>
  </si>
  <si>
    <t>CEODL/23-24/898</t>
  </si>
  <si>
    <t>CEODL/23-24/899</t>
  </si>
  <si>
    <t>CEODL/23-24/900</t>
  </si>
  <si>
    <t>CEODL/23-24/901</t>
  </si>
  <si>
    <t>CEODL/23-24/902</t>
  </si>
  <si>
    <t>CEODL/23-24/903</t>
  </si>
  <si>
    <t>CEODL/23-24/904</t>
  </si>
  <si>
    <t>CEODL/23-24/905</t>
  </si>
  <si>
    <t>CEODL/23-24/906</t>
  </si>
  <si>
    <t>CEODL/23-24/907</t>
  </si>
  <si>
    <t>CEODL/23-24/908</t>
  </si>
  <si>
    <t>CEODL/23-24/909</t>
  </si>
  <si>
    <t>CEODL/23-24/910</t>
  </si>
  <si>
    <t>CEODL/23-24/911</t>
  </si>
  <si>
    <t>CEODL/23-24/912</t>
  </si>
  <si>
    <t>CEODL/23-24/913</t>
  </si>
  <si>
    <t>CEODL/23-24/914</t>
  </si>
  <si>
    <t>CEODL/23-24/915</t>
  </si>
  <si>
    <t>CEODL/23-24/916</t>
  </si>
  <si>
    <t>CEODL/23-24/917</t>
  </si>
  <si>
    <t>CEODL/23-24/918</t>
  </si>
  <si>
    <t>CEODL/23-24/919</t>
  </si>
  <si>
    <t>CEODL/23-24/920</t>
  </si>
  <si>
    <t>CEODL/23-24/921</t>
  </si>
  <si>
    <t>CEODL/23-24/922</t>
  </si>
  <si>
    <t>CEODL/23-24/923</t>
  </si>
  <si>
    <t>CEODL/23-24/924</t>
  </si>
  <si>
    <t>CEODL/23-24/925</t>
  </si>
  <si>
    <t>CEODL/23-24/926</t>
  </si>
  <si>
    <t>CEODL/23-24/927</t>
  </si>
  <si>
    <t>Impex Hitech Rubber</t>
  </si>
  <si>
    <t>CEODL/23-24/928</t>
  </si>
  <si>
    <t>CEODL/23-24/929</t>
  </si>
  <si>
    <t>CEODL/23-24/930</t>
  </si>
  <si>
    <t>CEODL/23-24/931</t>
  </si>
  <si>
    <t>CEODL/23-24/932</t>
  </si>
  <si>
    <t>CEODL/23-24/933</t>
  </si>
  <si>
    <t>CEODL/23-24/934</t>
  </si>
  <si>
    <t>CEODL/23-24/935</t>
  </si>
  <si>
    <t>CEODL/23-24/936</t>
  </si>
  <si>
    <t>CEODL/23-24/937</t>
  </si>
  <si>
    <t>CEODL/23-24/938</t>
  </si>
  <si>
    <t>CEODL/23-24/939</t>
  </si>
  <si>
    <t>CEODL/23-24/940</t>
  </si>
  <si>
    <t>CEODL/23-24/941</t>
  </si>
  <si>
    <t>CEODL/23-24/942</t>
  </si>
  <si>
    <t>CEODL/23-24/943</t>
  </si>
  <si>
    <t>CEODL/23-24/944</t>
  </si>
  <si>
    <t>CEODL/23-24/945</t>
  </si>
  <si>
    <t>CEODL/23-24/946</t>
  </si>
  <si>
    <t>CEODL/23-24/947</t>
  </si>
  <si>
    <t>CEODL/23-24/948</t>
  </si>
  <si>
    <t>CEODL/23-24/949</t>
  </si>
  <si>
    <t>RIBBEL INERNATIONAL LTD</t>
  </si>
  <si>
    <t>CEODL/23-24/950</t>
  </si>
  <si>
    <t>CEODL/23-24/951</t>
  </si>
  <si>
    <t>CEODL/23-24/952</t>
  </si>
  <si>
    <t>CEODL/23-24/953</t>
  </si>
  <si>
    <t>CEODL/23-24/954</t>
  </si>
  <si>
    <t>CEODL/23-24/955</t>
  </si>
  <si>
    <t>CEODL/23-24/956</t>
  </si>
  <si>
    <t>CEODL/23-24/957</t>
  </si>
  <si>
    <t>CEODL/23-24/958</t>
  </si>
  <si>
    <t>CEODL/23-24/959</t>
  </si>
  <si>
    <t>CEODL/23-24/960</t>
  </si>
  <si>
    <t>CEODL/23-24/961</t>
  </si>
  <si>
    <t>CEODL/23-24/962</t>
  </si>
  <si>
    <t>CEODL/23-24/963</t>
  </si>
  <si>
    <t>CEODL/23-24/965</t>
  </si>
  <si>
    <t>CEODL/23-24/966</t>
  </si>
  <si>
    <t>CEODL/23-24/967</t>
  </si>
  <si>
    <t>CEODL/23-24/968</t>
  </si>
  <si>
    <t>CEODL/23-24/969</t>
  </si>
  <si>
    <t>CEODL/23-24/970</t>
  </si>
  <si>
    <t>Infinite Horizon Exports</t>
  </si>
  <si>
    <t>CEODL/23-24/971</t>
  </si>
  <si>
    <t>CEODL/23-24/972</t>
  </si>
  <si>
    <t>CEODL/23-24/973</t>
  </si>
  <si>
    <t>CEODL/23-24/974</t>
  </si>
  <si>
    <t>CEODL/23-24/975</t>
  </si>
  <si>
    <t>CEODL/23-24/976</t>
  </si>
  <si>
    <t>N. K. Jain Instruments Pvt. Ltd.</t>
  </si>
  <si>
    <t>CEODL/23-24/977</t>
  </si>
  <si>
    <t>Labotron Instruments Pvt. Ltd</t>
  </si>
  <si>
    <t>CEODL/23-24/978</t>
  </si>
  <si>
    <t>CEODL/23-24/979</t>
  </si>
  <si>
    <t>M/S Quilon Foods Private Limited</t>
  </si>
  <si>
    <t>CEODL/23-24/980</t>
  </si>
  <si>
    <t>CEODL/23-24/981</t>
  </si>
  <si>
    <t>CEODL/23-24/982</t>
  </si>
  <si>
    <t>CEODL/23-24/983</t>
  </si>
  <si>
    <t>CEODL/23-24/984</t>
  </si>
  <si>
    <t>CEODL/23-24/985</t>
  </si>
  <si>
    <t>CEODL/23-24/986</t>
  </si>
  <si>
    <t>CEODL/23-24/987</t>
  </si>
  <si>
    <t>CEODL/23-24/988</t>
  </si>
  <si>
    <t>CEODL/23-24/989</t>
  </si>
  <si>
    <t>CEODL/23-24/990</t>
  </si>
  <si>
    <t>CEODL/23-24/991</t>
  </si>
  <si>
    <t>CEODL/23-24/992</t>
  </si>
  <si>
    <t>CEODL/23-24/993</t>
  </si>
  <si>
    <t>CEODL/23-24/994</t>
  </si>
  <si>
    <t>CEODL/23-24/995</t>
  </si>
  <si>
    <t>CEODL/23-24/996</t>
  </si>
  <si>
    <t>CEODL/23-24/997</t>
  </si>
  <si>
    <t>CEODL/23-24/999</t>
  </si>
  <si>
    <t>CEOHR/23-24/001</t>
  </si>
  <si>
    <t>Haryana</t>
  </si>
  <si>
    <t>Pal Svam Power Solutions Private Limited</t>
  </si>
  <si>
    <t>CEOHR/23-24/002</t>
  </si>
  <si>
    <t>CEOHR/23-24/003</t>
  </si>
  <si>
    <t>Monotech Systems Ltd.</t>
  </si>
  <si>
    <t>CEOHR/23-24/004</t>
  </si>
  <si>
    <t>Ms. Tajinder Kaur</t>
  </si>
  <si>
    <t>CEOHR/23-24/005</t>
  </si>
  <si>
    <t>Taruna</t>
  </si>
  <si>
    <t>CEOHR/23-24/006</t>
  </si>
  <si>
    <t>Jagdish Jadavbhai Sakhiya</t>
  </si>
  <si>
    <t>CEOHR/23-24/007</t>
  </si>
  <si>
    <t>Mr. Prateek M bansal</t>
  </si>
  <si>
    <t>CEOHR/23-24/008</t>
  </si>
  <si>
    <t>CEOHR/23-24/009</t>
  </si>
  <si>
    <t>CEOHR/23-24/010</t>
  </si>
  <si>
    <t>Mr. Laxmikant Bhakre</t>
  </si>
  <si>
    <t>CEOHR/23-24/011</t>
  </si>
  <si>
    <t>Ridhira Living Private Limited</t>
  </si>
  <si>
    <t>CEOHR/23-24/012</t>
  </si>
  <si>
    <t>Mr. Kamlesh dhole</t>
  </si>
  <si>
    <t>CEOHR/23-24/013</t>
  </si>
  <si>
    <t>Mr. Ankit Patni</t>
  </si>
  <si>
    <t>CEOHR/23-24/014</t>
  </si>
  <si>
    <t>Square Root</t>
  </si>
  <si>
    <t>CEOHR/23-24/015</t>
  </si>
  <si>
    <t>Dr. Lokesh</t>
  </si>
  <si>
    <t>CEOHR/23-24/016</t>
  </si>
  <si>
    <t>Ms. Divit Jain</t>
  </si>
  <si>
    <t>CEOHR/23-24/017</t>
  </si>
  <si>
    <t>United Packaging Industries</t>
  </si>
  <si>
    <t>CEOHR/23-24/018</t>
  </si>
  <si>
    <t>Suvidha Consultants Pvt Ltd</t>
  </si>
  <si>
    <t>CEOHR/23-24/019</t>
  </si>
  <si>
    <t>VARK Snack Food Pvt. Ltd.</t>
  </si>
  <si>
    <t>CEOHR/23-24/020</t>
  </si>
  <si>
    <t>Kavita</t>
  </si>
  <si>
    <t>AMAR WHEELS PRIVATE LIMITED</t>
  </si>
  <si>
    <t>CEOHR/23-24/021</t>
  </si>
  <si>
    <t>Medeal Medical Supplies Pvt Ltd</t>
  </si>
  <si>
    <t>CEOHR/23-24/022</t>
  </si>
  <si>
    <t>The Façade</t>
  </si>
  <si>
    <t>CEOHR/23-24/023</t>
  </si>
  <si>
    <t>GLOBEAM RADIANT PVT. LTD.</t>
  </si>
  <si>
    <t>CEOHR/23-24/024</t>
  </si>
  <si>
    <t>CEOHR/23-24/025</t>
  </si>
  <si>
    <t>CEOHR/23-24/026</t>
  </si>
  <si>
    <t>Shivaz Rai</t>
  </si>
  <si>
    <t>CEOHR/23-24/027</t>
  </si>
  <si>
    <t>CEOHR/23-24/028</t>
  </si>
  <si>
    <t>Nirvay Solutions</t>
  </si>
  <si>
    <t>CEOHR/23-24/029</t>
  </si>
  <si>
    <t>Active Power House</t>
  </si>
  <si>
    <t>CEOHR/23-24/030</t>
  </si>
  <si>
    <t>CEOHR/23-24/031</t>
  </si>
  <si>
    <t>MNF METALS AND FORMING PVT LTD</t>
  </si>
  <si>
    <t>CEOHR/23-24/032</t>
  </si>
  <si>
    <t>Semco Infratech Pvt Ltd</t>
  </si>
  <si>
    <t>CEOHR/23-24/033</t>
  </si>
  <si>
    <t>Mr. Zain Ali</t>
  </si>
  <si>
    <t>CEOHR/23-24/034</t>
  </si>
  <si>
    <t>Aviral Finance Private Limited</t>
  </si>
  <si>
    <t>CEOHR/23-24/035</t>
  </si>
  <si>
    <t>CEOHR/23-24/036</t>
  </si>
  <si>
    <t>CEOHR/23-24/037</t>
  </si>
  <si>
    <t>CEOHR/23-24/038</t>
  </si>
  <si>
    <t>CEOHR/23-24/039</t>
  </si>
  <si>
    <t>Mr. Siddiqui Isra Subhani</t>
  </si>
  <si>
    <t>CEOHR/23-24/040</t>
  </si>
  <si>
    <t>CEOHR/23-24/041</t>
  </si>
  <si>
    <t>CEOHR/23-24/042</t>
  </si>
  <si>
    <t>CEOHR/23-24/043</t>
  </si>
  <si>
    <t>CEOHR/23-24/044</t>
  </si>
  <si>
    <t>Mr. Anil</t>
  </si>
  <si>
    <t>CEOHR/23-24/045</t>
  </si>
  <si>
    <t>CEOHR/23-24/046</t>
  </si>
  <si>
    <t>Shree Vasu Logistics Limited</t>
  </si>
  <si>
    <t>CEOHR/23-24/047</t>
  </si>
  <si>
    <t>CEOHR/23-24/048</t>
  </si>
  <si>
    <t>Mr. Dhinesh</t>
  </si>
  <si>
    <t>CEOHR/23-24/049</t>
  </si>
  <si>
    <t>Ms. Simmi Nanda</t>
  </si>
  <si>
    <t>CEOHR/23-24/050</t>
  </si>
  <si>
    <t>Ms. Neelsonani</t>
  </si>
  <si>
    <t>CEOHR/23-24/051</t>
  </si>
  <si>
    <t>Rakhecha N Associates</t>
  </si>
  <si>
    <t>CEOHR/23-24/052</t>
  </si>
  <si>
    <t>Mr. Rahul Jain</t>
  </si>
  <si>
    <t>CEOHR/23-24/053</t>
  </si>
  <si>
    <t>CEOHR/23-24/054</t>
  </si>
  <si>
    <t>CEOHR/23-24/055</t>
  </si>
  <si>
    <t>R Rekha Traders</t>
  </si>
  <si>
    <t>CEOHR/23-24/056</t>
  </si>
  <si>
    <t>CEOHR/23-24/057</t>
  </si>
  <si>
    <t>CEOHR/23-24/058</t>
  </si>
  <si>
    <t>SOGO Fashions Private Limited</t>
  </si>
  <si>
    <t>CEOHR/23-24/059</t>
  </si>
  <si>
    <t>Mr. Tonny</t>
  </si>
  <si>
    <t>CEOHR/23-24/060</t>
  </si>
  <si>
    <t>Charu Creation Private Limited</t>
  </si>
  <si>
    <t>CEOHR/23-24/061</t>
  </si>
  <si>
    <t>Mr. Nilesh</t>
  </si>
  <si>
    <t>CEOHR/23-24/062</t>
  </si>
  <si>
    <t>VISHAL GANERIWAL</t>
  </si>
  <si>
    <t>CEOHR/23-24/063</t>
  </si>
  <si>
    <t>Joy Energy</t>
  </si>
  <si>
    <t>CEOHR/23-24/064</t>
  </si>
  <si>
    <t>Discovery Bites</t>
  </si>
  <si>
    <t>CEOHR/23-24/065</t>
  </si>
  <si>
    <t>AG's Bath 'N' Kitchen</t>
  </si>
  <si>
    <t>CEOHR/23-24/066</t>
  </si>
  <si>
    <t>Gagan Textile</t>
  </si>
  <si>
    <t>CEOHR/23-24/067</t>
  </si>
  <si>
    <t>CEOHR/23-24/068</t>
  </si>
  <si>
    <t>CEOHR/23-24/069</t>
  </si>
  <si>
    <t>Mr. Nilesh Mittal</t>
  </si>
  <si>
    <t>CEOHR/23-24/070</t>
  </si>
  <si>
    <t>CEOHR/23-24/071</t>
  </si>
  <si>
    <t>Mr. Anurag Saxena</t>
  </si>
  <si>
    <t>CEOHR/23-24/072</t>
  </si>
  <si>
    <t>Asian Concretes &amp; Cements Private Limited</t>
  </si>
  <si>
    <t>CEOHR/23-24/073</t>
  </si>
  <si>
    <t>IValue Systech Pvt. Ltd.</t>
  </si>
  <si>
    <t>CEOHR/23-24/074</t>
  </si>
  <si>
    <t>Mr. Jay Shete</t>
  </si>
  <si>
    <t>CEOHR/23-24/075</t>
  </si>
  <si>
    <t>ACE Industrial Packaging</t>
  </si>
  <si>
    <t>CEOHR/23-24/076</t>
  </si>
  <si>
    <t>K 2 PICTURES</t>
  </si>
  <si>
    <t>CEOHR/23-24/077</t>
  </si>
  <si>
    <t>CEOHR/23-24/078</t>
  </si>
  <si>
    <t>Milestone Switchgears Pvt. Ltd.</t>
  </si>
  <si>
    <t>CEOHR/23-24/079</t>
  </si>
  <si>
    <t>CEOHR/23-24/080</t>
  </si>
  <si>
    <t>Leadershift Ventures Private Limited</t>
  </si>
  <si>
    <t>CEOHR/23-24/081</t>
  </si>
  <si>
    <t>AP Refinery Pvt. Ltd.</t>
  </si>
  <si>
    <t>CEOHR/23-24/082</t>
  </si>
  <si>
    <t>Mr. Amit Madan</t>
  </si>
  <si>
    <t>CEOHR/23-24/083</t>
  </si>
  <si>
    <t>Naresh Radio Co.</t>
  </si>
  <si>
    <t>CEOHR/23-24/084</t>
  </si>
  <si>
    <t>CEOHR/23-24/085</t>
  </si>
  <si>
    <t>Ferrite Structural Steels Pvt Ltd</t>
  </si>
  <si>
    <t>CEOHR/23-24/086</t>
  </si>
  <si>
    <t>Topall International</t>
  </si>
  <si>
    <t>CEOHR/23-24/087</t>
  </si>
  <si>
    <t>Anshtri Sheel</t>
  </si>
  <si>
    <t>CEOHR/23-24/088</t>
  </si>
  <si>
    <t>Gujarat State Fertilizers &amp; Chemicals LTD</t>
  </si>
  <si>
    <t>CEOHR/23-24/089</t>
  </si>
  <si>
    <t>CEOHR/23-24/090</t>
  </si>
  <si>
    <t>Amrapali Steels Private Limited</t>
  </si>
  <si>
    <t>CEOHR/23-24/091</t>
  </si>
  <si>
    <t>PBL Transport Corporation Pvt LTd</t>
  </si>
  <si>
    <t>CEOHR/23-24/092</t>
  </si>
  <si>
    <t>Everest Composites Pvt. Ltd</t>
  </si>
  <si>
    <t>CEOHR/23-24/093</t>
  </si>
  <si>
    <t>Mudita Jaipuria Lifestyle Pvt Ltd</t>
  </si>
  <si>
    <t>CEOHR/23-24/094</t>
  </si>
  <si>
    <t>CEOHR/23-24/095</t>
  </si>
  <si>
    <t>K.N. Group And Construction</t>
  </si>
  <si>
    <t>CEOHR/23-24/096</t>
  </si>
  <si>
    <t>CEOHR/23-24/097</t>
  </si>
  <si>
    <t>Mr. Surinder Jain</t>
  </si>
  <si>
    <t>CEOHR/23-24/098</t>
  </si>
  <si>
    <t>CEOHR/23-24/099</t>
  </si>
  <si>
    <t>CEOHR/23-24/100</t>
  </si>
  <si>
    <t>CEOHR/23-24/1000</t>
  </si>
  <si>
    <t>CEOHR/23-24/1001</t>
  </si>
  <si>
    <t>CEOHR/23-24/1002</t>
  </si>
  <si>
    <t>CEOHR/23-24/1003</t>
  </si>
  <si>
    <t>AJANTA SOYA LIMITED</t>
  </si>
  <si>
    <t>CEOHR/23-24/1004</t>
  </si>
  <si>
    <t>CEOHR/23-24/1005</t>
  </si>
  <si>
    <t>CEOHR/23-24/1006</t>
  </si>
  <si>
    <t>FLORA STEELS PVT LTD</t>
  </si>
  <si>
    <t>CEOHR/23-24/1007</t>
  </si>
  <si>
    <t>CEOHR/23-24/1008</t>
  </si>
  <si>
    <t>Anuj Mittal- workshop</t>
  </si>
  <si>
    <t>CEOHR/23-24/1009</t>
  </si>
  <si>
    <t>CEOHR/23-24/101</t>
  </si>
  <si>
    <t>Indian Metalloy Recyclers Pvt Ltd</t>
  </si>
  <si>
    <t>CEOHR/23-24/1010</t>
  </si>
  <si>
    <t>CEOHR/23-24/1011</t>
  </si>
  <si>
    <t>Softtech IT World</t>
  </si>
  <si>
    <t>CEOHR/23-24/1012</t>
  </si>
  <si>
    <t>CEOHR/23-24/1013</t>
  </si>
  <si>
    <t>CEOHR/23-24/1014</t>
  </si>
  <si>
    <t>CEOHR/23-24/1015</t>
  </si>
  <si>
    <t>CEOHR/23-24/1016</t>
  </si>
  <si>
    <t>CEOHR/23-24/1017</t>
  </si>
  <si>
    <t>Bright Westech Solution Pvt Ltd</t>
  </si>
  <si>
    <t>CEOHR/23-24/1018</t>
  </si>
  <si>
    <t>Royal Plastocraft (P) Ltd</t>
  </si>
  <si>
    <t>CEOHR/23-24/1019</t>
  </si>
  <si>
    <t>Paradise Electrical Industries</t>
  </si>
  <si>
    <t>CEOHR/23-24/102</t>
  </si>
  <si>
    <t>CEOHR/23-24/1020</t>
  </si>
  <si>
    <t>Vision Training Services</t>
  </si>
  <si>
    <t>CEOHR/23-24/1021</t>
  </si>
  <si>
    <t>CEOHR/23-24/1022</t>
  </si>
  <si>
    <t>CEOHR/23-24/1023</t>
  </si>
  <si>
    <t>CEOHR/23-24/1024</t>
  </si>
  <si>
    <t>Precitech Forgings and Engineering Pvt Ltd</t>
  </si>
  <si>
    <t>CEOHR/23-24/1025</t>
  </si>
  <si>
    <t>CEOHR/23-24/1026</t>
  </si>
  <si>
    <t>CEOHR/23-24/1027</t>
  </si>
  <si>
    <t>CEOHR/23-24/1028</t>
  </si>
  <si>
    <t>CEOHR/23-24/1029</t>
  </si>
  <si>
    <t>CEOHR/23-24/103</t>
  </si>
  <si>
    <t>Mas Callnet India Pvt. Ltd.</t>
  </si>
  <si>
    <t>CEOHR/23-24/1030</t>
  </si>
  <si>
    <t>CEOHR/23-24/1031</t>
  </si>
  <si>
    <t>CEOHR/23-24/1032</t>
  </si>
  <si>
    <t>CEOHR/23-24/1033</t>
  </si>
  <si>
    <t>Modvak Engg India Pvt Ltd</t>
  </si>
  <si>
    <t>CEOHR/23-24/1034</t>
  </si>
  <si>
    <t>CEOHR/23-24/1035</t>
  </si>
  <si>
    <t>CEOHR/23-24/1036</t>
  </si>
  <si>
    <t>CEOHR/23-24/1037</t>
  </si>
  <si>
    <t>CEOHR/23-24/1038</t>
  </si>
  <si>
    <t>CEOHR/23-24/1039</t>
  </si>
  <si>
    <t>CEOHR/23-24/104</t>
  </si>
  <si>
    <t>CEOHR/23-24/1040</t>
  </si>
  <si>
    <t>Mitzvah Engg (India) Pvt Ltd</t>
  </si>
  <si>
    <t>CEOHR/23-24/1041</t>
  </si>
  <si>
    <t>CEOHR/23-24/1042</t>
  </si>
  <si>
    <t>Mtandt Rentals Limited</t>
  </si>
  <si>
    <t>CEOHR/23-24/1043</t>
  </si>
  <si>
    <t>Dingli AWP India Pvt Ltd</t>
  </si>
  <si>
    <t>CEOHR/23-24/1044</t>
  </si>
  <si>
    <t>SUJATA CARBONS PRIVATE LIMITED</t>
  </si>
  <si>
    <t>CEOHR/23-24/1045</t>
  </si>
  <si>
    <t>CEOHR/23-24/1046</t>
  </si>
  <si>
    <t>CEOHR/23-24/1047</t>
  </si>
  <si>
    <t>CEOHR/23-24/1048</t>
  </si>
  <si>
    <t>Xo footwear pvt. Ltd.</t>
  </si>
  <si>
    <t>CEOHR/23-24/1049</t>
  </si>
  <si>
    <t>CEOHR/23-24/105</t>
  </si>
  <si>
    <t>CEOHR/23-24/1050</t>
  </si>
  <si>
    <t>CEOHR/23-24/1051</t>
  </si>
  <si>
    <t>Hulasi Metals Pvt. Ltd.</t>
  </si>
  <si>
    <t>CEOHR/23-24/1052</t>
  </si>
  <si>
    <t>CEOHR/23-24/1053</t>
  </si>
  <si>
    <t>CEOHR/23-24/1054</t>
  </si>
  <si>
    <t>CEOHR/23-24/1055</t>
  </si>
  <si>
    <t>CEOHR/23-24/1056</t>
  </si>
  <si>
    <t>Dafloors International</t>
  </si>
  <si>
    <t>CEOHR/23-24/1057</t>
  </si>
  <si>
    <t>PREMIER SHIELD PRIVATE LIMITED</t>
  </si>
  <si>
    <t>CEOHR/23-24/1058</t>
  </si>
  <si>
    <t>CEOHR/23-24/1059</t>
  </si>
  <si>
    <t>Solar Sales India</t>
  </si>
  <si>
    <t>CEOHR/23-24/106</t>
  </si>
  <si>
    <t>CEOHR/23-24/1060</t>
  </si>
  <si>
    <t>CEOHR/23-24/1061</t>
  </si>
  <si>
    <t>CEOHR/23-24/1062</t>
  </si>
  <si>
    <t>A Plus Enterprise</t>
  </si>
  <si>
    <t>CEOHR/23-24/1063</t>
  </si>
  <si>
    <t>CEOHR/23-24/1064</t>
  </si>
  <si>
    <t>CEOHR/23-24/1065</t>
  </si>
  <si>
    <t>CEOHR/23-24/1066</t>
  </si>
  <si>
    <t>CEOHR/23-24/1067</t>
  </si>
  <si>
    <t>CEOHR/23-24/1068</t>
  </si>
  <si>
    <t>CEOHR/23-24/1069</t>
  </si>
  <si>
    <t>CEOHR/23-24/107</t>
  </si>
  <si>
    <t>CEOHR/23-24/1070</t>
  </si>
  <si>
    <t>Proptronix Infratech Pvt Ltd</t>
  </si>
  <si>
    <t>CEOHR/23-24/1071</t>
  </si>
  <si>
    <t>CEOHR/23-24/1072</t>
  </si>
  <si>
    <t>CEOHR/23-24/1073</t>
  </si>
  <si>
    <t>Pinga Solutions Pvt. Ltd.</t>
  </si>
  <si>
    <t>CEOHR/23-24/1074</t>
  </si>
  <si>
    <t>CEOHR/23-24/1075</t>
  </si>
  <si>
    <t>CEOHR/23-24/1076</t>
  </si>
  <si>
    <t>CEOHR/23-24/1077</t>
  </si>
  <si>
    <t>CEOHR/23-24/1078</t>
  </si>
  <si>
    <t>CEOHR/23-24/1079</t>
  </si>
  <si>
    <t>CEOHR/23-24/108</t>
  </si>
  <si>
    <t>CEOHR/23-24/1080</t>
  </si>
  <si>
    <t>Nirvaan Design Pvt Ltd</t>
  </si>
  <si>
    <t>CEOHR/23-24/1081</t>
  </si>
  <si>
    <t>Muliti Task Sheet</t>
  </si>
  <si>
    <t>CEOHR/23-24/1082</t>
  </si>
  <si>
    <t>CEOHR/23-24/1083</t>
  </si>
  <si>
    <t>CEOHR/23-24/1084</t>
  </si>
  <si>
    <t>CEOHR/23-24/1085</t>
  </si>
  <si>
    <t>CEOHR/23-24/1086</t>
  </si>
  <si>
    <t>CEOHR/23-24/1087</t>
  </si>
  <si>
    <t>CEOHR/23-24/1088</t>
  </si>
  <si>
    <t>SHAM Emporium Pvt Ltd</t>
  </si>
  <si>
    <t>CEOHR/23-24/1089</t>
  </si>
  <si>
    <t>CEOHR/23-24/109</t>
  </si>
  <si>
    <t>CEOHR/23-24/1090</t>
  </si>
  <si>
    <t>CEOHR/23-24/1091</t>
  </si>
  <si>
    <t>CEOHR/23-24/1092</t>
  </si>
  <si>
    <t>CEOHR/23-24/1093</t>
  </si>
  <si>
    <t>CEOHR/23-24/1094</t>
  </si>
  <si>
    <t>CEOHR/23-24/1095</t>
  </si>
  <si>
    <t>CEOHR/23-24/1096</t>
  </si>
  <si>
    <t>CEOHR/23-24/1097</t>
  </si>
  <si>
    <t>KR Mangalam Global</t>
  </si>
  <si>
    <t>CEOHR/23-24/1098</t>
  </si>
  <si>
    <t>CEOHR/23-24/1099</t>
  </si>
  <si>
    <t>CRIKS</t>
  </si>
  <si>
    <t>CEOHR/23-24/110</t>
  </si>
  <si>
    <t>CEOHR/23-24/1100</t>
  </si>
  <si>
    <t>CEOHR/23-24/1101</t>
  </si>
  <si>
    <t>CEOHR/23-24/1102</t>
  </si>
  <si>
    <t>CEOHR/23-24/1103</t>
  </si>
  <si>
    <t>CEOHR/23-24/1104</t>
  </si>
  <si>
    <t>CEOHR/23-24/1105</t>
  </si>
  <si>
    <t>CEOHR/23-24/1106</t>
  </si>
  <si>
    <t>Advance Ventilation Pvt Ltd</t>
  </si>
  <si>
    <t>CEOHR/23-24/1107</t>
  </si>
  <si>
    <t>Shantinath Detergents Private Limited</t>
  </si>
  <si>
    <t>CEOHR/23-24/1108</t>
  </si>
  <si>
    <t>Synchrox Tech</t>
  </si>
  <si>
    <t>CEOHR/23-24/1109</t>
  </si>
  <si>
    <t>Radhika Jewellers</t>
  </si>
  <si>
    <t>CEOHR/23-24/111</t>
  </si>
  <si>
    <t>CEOHR/23-24/1110</t>
  </si>
  <si>
    <t>CEOHR/23-24/1111</t>
  </si>
  <si>
    <t>CEOHR/23-24/1112</t>
  </si>
  <si>
    <t>Grow Ever Steel India Pvt. LTD.</t>
  </si>
  <si>
    <t>CEOHR/23-24/1113</t>
  </si>
  <si>
    <t>CEOHR/23-24/1114</t>
  </si>
  <si>
    <t>CEOHR/23-24/1115</t>
  </si>
  <si>
    <t>CEOHR/23-24/1116</t>
  </si>
  <si>
    <t>CEOHR/23-24/1117</t>
  </si>
  <si>
    <t>CEOHR/23-24/1118</t>
  </si>
  <si>
    <t>CEOHR/23-24/1119</t>
  </si>
  <si>
    <t>Ms. Shrishti</t>
  </si>
  <si>
    <t>CEOHR/23-24/112</t>
  </si>
  <si>
    <t>CEOHR/23-24/1120</t>
  </si>
  <si>
    <t>CEOHR/23-24/1121</t>
  </si>
  <si>
    <t>PAN SEEDS PVT. LTD.</t>
  </si>
  <si>
    <t>CEOHR/23-24/1122</t>
  </si>
  <si>
    <t>CEOHR/23-24/1123</t>
  </si>
  <si>
    <t>Devra Buildtech Private Limited</t>
  </si>
  <si>
    <t>CEOHR/23-24/1124</t>
  </si>
  <si>
    <t>Sharda Cards Pvt Ltd</t>
  </si>
  <si>
    <t>CEOHR/23-24/1125</t>
  </si>
  <si>
    <t>CEOHR/23-24/1126</t>
  </si>
  <si>
    <t>CEOHR/23-24/1127</t>
  </si>
  <si>
    <t>Picknpack Solutions India Private Limited</t>
  </si>
  <si>
    <t>CEOHR/23-24/1128</t>
  </si>
  <si>
    <t>SM Corporation Ltd.</t>
  </si>
  <si>
    <t>CEOHR/23-24/1129</t>
  </si>
  <si>
    <t>CEOHR/23-24/113</t>
  </si>
  <si>
    <t>IDEAL Insurance Brokers Pvt Ltd</t>
  </si>
  <si>
    <t>CEOHR/23-24/1130</t>
  </si>
  <si>
    <t>CEOHR/23-24/1131</t>
  </si>
  <si>
    <t>SUB-Culture</t>
  </si>
  <si>
    <t>CEOHR/23-24/1132</t>
  </si>
  <si>
    <t>ORBIS Projects &amp; Properties</t>
  </si>
  <si>
    <t>CEOHR/23-24/1133</t>
  </si>
  <si>
    <t>CEOHR/23-24/1134</t>
  </si>
  <si>
    <t>CEOHR/23-24/1135</t>
  </si>
  <si>
    <t>CEOHR/23-24/1136</t>
  </si>
  <si>
    <t>CEOHR/23-24/1137</t>
  </si>
  <si>
    <t>CEOHR/23-24/1138</t>
  </si>
  <si>
    <t>Soffnn Private Limited</t>
  </si>
  <si>
    <t>CEOHR/23-24/1139</t>
  </si>
  <si>
    <t>Consern Pharma LTD</t>
  </si>
  <si>
    <t>CEOHR/23-24/114</t>
  </si>
  <si>
    <t>R.Harlalka &amp; Co</t>
  </si>
  <si>
    <t>CEOHR/23-24/1140</t>
  </si>
  <si>
    <t>Herbalife International India Private Limited</t>
  </si>
  <si>
    <t>CEOHR/23-24/1141</t>
  </si>
  <si>
    <t>Jindal Habitat Solutions Private Limited</t>
  </si>
  <si>
    <t>CEOHR/23-24/1142</t>
  </si>
  <si>
    <t>CEOHR/23-24/1143</t>
  </si>
  <si>
    <t>CEOHR/23-24/1144</t>
  </si>
  <si>
    <t>EASTERN AGENCIES</t>
  </si>
  <si>
    <t>CEOHR/23-24/1145</t>
  </si>
  <si>
    <t>CEOHR/23-24/1146</t>
  </si>
  <si>
    <t>Pilot Industries Ltd</t>
  </si>
  <si>
    <t>CEOHR/23-24/1147</t>
  </si>
  <si>
    <t>CEOHR/23-24/1148</t>
  </si>
  <si>
    <t>CEOHR/23-24/1149</t>
  </si>
  <si>
    <t>Go Auto P Ltd</t>
  </si>
  <si>
    <t>CEOHR/23-24/115</t>
  </si>
  <si>
    <t>CEOHR/23-24/1150</t>
  </si>
  <si>
    <t>CEOHR/23-24/1151</t>
  </si>
  <si>
    <t>CEOHR/23-24/1152</t>
  </si>
  <si>
    <t>Color Kraft Pvt Ltd</t>
  </si>
  <si>
    <t>CEOHR/23-24/1153</t>
  </si>
  <si>
    <t>Sidvin Realty Network</t>
  </si>
  <si>
    <t>CEOHR/23-24/1154</t>
  </si>
  <si>
    <t>OPUS Refinery Private Limited</t>
  </si>
  <si>
    <t>CEOHR/23-24/1155</t>
  </si>
  <si>
    <t>ATMOSPHERIC COOLING SOLUTION PRIVATE LIMITED</t>
  </si>
  <si>
    <t>CEOHR/23-24/1156</t>
  </si>
  <si>
    <t>Pinnacle Realty</t>
  </si>
  <si>
    <t>CEOHR/23-24/1157</t>
  </si>
  <si>
    <t>Saarthi Propack</t>
  </si>
  <si>
    <t>CEOHR/23-24/1158</t>
  </si>
  <si>
    <t>Mr. Jatinder Singh Nagpal</t>
  </si>
  <si>
    <t>CEOHR/23-24/1159</t>
  </si>
  <si>
    <t>Tashe Power India Pvt Ltd</t>
  </si>
  <si>
    <t>CEOHR/23-24/116</t>
  </si>
  <si>
    <t>Mr. Tarun Parihar</t>
  </si>
  <si>
    <t>CEOHR/23-24/1160</t>
  </si>
  <si>
    <t>Ms. Megha</t>
  </si>
  <si>
    <t>CEOHR/23-24/1161</t>
  </si>
  <si>
    <t>Ms. Sunita Bhasin</t>
  </si>
  <si>
    <t>CEOHR/23-24/1162</t>
  </si>
  <si>
    <t>Polytek Synergy Limited</t>
  </si>
  <si>
    <t>CEOHR/23-24/1163</t>
  </si>
  <si>
    <t>Mr. Mirdul Gupta</t>
  </si>
  <si>
    <t>CEOHR/23-24/1164</t>
  </si>
  <si>
    <t>LIFE STYLE SAIDPUR</t>
  </si>
  <si>
    <t>CEOHR/23-24/1165</t>
  </si>
  <si>
    <t>CEOHR/23-24/1166</t>
  </si>
  <si>
    <t>CEOHR/23-24/1167</t>
  </si>
  <si>
    <t>Lovak Capital Private Limited</t>
  </si>
  <si>
    <t>CEOHR/23-24/1168</t>
  </si>
  <si>
    <t>Travos Ventures LLP</t>
  </si>
  <si>
    <t>CEOHR/23-24/1169</t>
  </si>
  <si>
    <t>CEOHR/23-24/117</t>
  </si>
  <si>
    <t>CEOHR/23-24/1170</t>
  </si>
  <si>
    <t>CEOHR/23-24/1171</t>
  </si>
  <si>
    <t>CEOHR/23-24/1172</t>
  </si>
  <si>
    <t>ROOP AUTOMOTIVES LIMITED</t>
  </si>
  <si>
    <t>CEOHR/23-24/1173</t>
  </si>
  <si>
    <t>Syakar Trading Company Pvt. Ltd.</t>
  </si>
  <si>
    <t>CEOHR/23-24/1174</t>
  </si>
  <si>
    <t>Baveja Plywood</t>
  </si>
  <si>
    <t>CEOHR/23-24/1175</t>
  </si>
  <si>
    <t>CEOHR/23-24/1176</t>
  </si>
  <si>
    <t>CEOHR/23-24/1177</t>
  </si>
  <si>
    <t>CEOHR/23-24/1178</t>
  </si>
  <si>
    <t>CEOHR/23-24/1179</t>
  </si>
  <si>
    <t>Mr. Bansal</t>
  </si>
  <si>
    <t>CEOHR/23-24/118</t>
  </si>
  <si>
    <t>CEOHR/23-24/1180</t>
  </si>
  <si>
    <t>CEOHR/23-24/1181</t>
  </si>
  <si>
    <t>Dream Group</t>
  </si>
  <si>
    <t>CEOHR/23-24/1182</t>
  </si>
  <si>
    <t>CEOHR/23-24/1183</t>
  </si>
  <si>
    <t>Core Innovative Designs LLP</t>
  </si>
  <si>
    <t>CEOHR/23-24/1184</t>
  </si>
  <si>
    <t>CEOHR/23-24/1185</t>
  </si>
  <si>
    <t>CEOHR/23-24/1186</t>
  </si>
  <si>
    <t>KLG Jewellers</t>
  </si>
  <si>
    <t>CEOHR/23-24/1187</t>
  </si>
  <si>
    <t>Vijay Gears</t>
  </si>
  <si>
    <t>CEOHR/23-24/1188</t>
  </si>
  <si>
    <t>CEOHR/23-24/1189</t>
  </si>
  <si>
    <t>CEOHR/23-24/119</t>
  </si>
  <si>
    <t>CEOHR/23-24/1190</t>
  </si>
  <si>
    <t>CEOHR/23-24/1191</t>
  </si>
  <si>
    <t>CEOHR/23-24/1192</t>
  </si>
  <si>
    <t>CEOHR/23-24/1193</t>
  </si>
  <si>
    <t>CEOHR/23-24/1194</t>
  </si>
  <si>
    <t>CEOHR/23-24/1195</t>
  </si>
  <si>
    <t>CEOHR/23-24/1196</t>
  </si>
  <si>
    <t>CEOHR/23-24/1197</t>
  </si>
  <si>
    <t>CEOHR/23-24/1198</t>
  </si>
  <si>
    <t>CEOHR/23-24/1199</t>
  </si>
  <si>
    <t>CEOHR/23-24/120</t>
  </si>
  <si>
    <t>CEOHR/23-24/1200</t>
  </si>
  <si>
    <t>CEOHR/23-24/1201</t>
  </si>
  <si>
    <t>CEOHR/23-24/1202</t>
  </si>
  <si>
    <t>CEOHR/23-24/1203</t>
  </si>
  <si>
    <t>CEOHR/23-24/1204</t>
  </si>
  <si>
    <t>CEOHR/23-24/1205</t>
  </si>
  <si>
    <t>CEOHR/23-24/1206</t>
  </si>
  <si>
    <t>CEOHR/23-24/1207</t>
  </si>
  <si>
    <t>CEOHR/23-24/1208</t>
  </si>
  <si>
    <t>Silver Leaf Tea Pvt Ltd</t>
  </si>
  <si>
    <t>CEOHR/23-24/1209</t>
  </si>
  <si>
    <t>Mr. Shakir Ravjan</t>
  </si>
  <si>
    <t>CEOHR/23-24/121</t>
  </si>
  <si>
    <t>CEOHR/23-24/1210</t>
  </si>
  <si>
    <t>CEOHR/23-24/1211</t>
  </si>
  <si>
    <t>CEOHR/23-24/1212</t>
  </si>
  <si>
    <t>CEOHR/23-24/1213</t>
  </si>
  <si>
    <t>CEOHR/23-24/1214</t>
  </si>
  <si>
    <t>CEOHR/23-24/1215</t>
  </si>
  <si>
    <t>CEOHR/23-24/1216</t>
  </si>
  <si>
    <t>CEOHR/23-24/1217</t>
  </si>
  <si>
    <t>Tesna Tech Pvt Ltd</t>
  </si>
  <si>
    <t>CEOHR/23-24/1218</t>
  </si>
  <si>
    <t>CEOHR/23-24/1219</t>
  </si>
  <si>
    <t>CEOHR/23-24/122</t>
  </si>
  <si>
    <t>CEOHR/23-24/1220</t>
  </si>
  <si>
    <t>Luster Habitats Pvt. Ltd</t>
  </si>
  <si>
    <t>CEOHR/23-24/1221</t>
  </si>
  <si>
    <t>CEOHR/23-24/1222</t>
  </si>
  <si>
    <t>CEOHR/23-24/1223</t>
  </si>
  <si>
    <t>CEOHR/23-24/1224</t>
  </si>
  <si>
    <t>CEOHR/23-24/1225</t>
  </si>
  <si>
    <t>CEOHR/23-24/1226</t>
  </si>
  <si>
    <t>CEOHR/23-24/1227</t>
  </si>
  <si>
    <t>CEOHR/23-24/1228</t>
  </si>
  <si>
    <t>CEOHR/23-24/1229</t>
  </si>
  <si>
    <t>Mr. Anish Bhatt</t>
  </si>
  <si>
    <t>CEOHR/23-24/123</t>
  </si>
  <si>
    <t>CEOHR/23-24/1230</t>
  </si>
  <si>
    <t>CEOHR/23-24/1231</t>
  </si>
  <si>
    <t>CEOHR/23-24/1232</t>
  </si>
  <si>
    <t>CEOHR/23-24/1233</t>
  </si>
  <si>
    <t>FAIRDEALS</t>
  </si>
  <si>
    <t>CEOHR/23-24/1234</t>
  </si>
  <si>
    <t>CEOHR/23-24/1235</t>
  </si>
  <si>
    <t>CEOHR/23-24/1236</t>
  </si>
  <si>
    <t>CEOHR/23-24/1237</t>
  </si>
  <si>
    <t>CEOHR/23-24/1238</t>
  </si>
  <si>
    <t>CEOHR/23-24/1239</t>
  </si>
  <si>
    <t>Mr. Rajal Dua</t>
  </si>
  <si>
    <t>CEOHR/23-24/124</t>
  </si>
  <si>
    <t>CEOHR/23-24/1240</t>
  </si>
  <si>
    <t>CEOHR/23-24/1241</t>
  </si>
  <si>
    <t>CEOHR/23-24/1242</t>
  </si>
  <si>
    <t>Mr. Sacheenkumar Rai</t>
  </si>
  <si>
    <t>CEOHR/23-24/1243</t>
  </si>
  <si>
    <t>CEOHR/23-24/1244</t>
  </si>
  <si>
    <t>Dormak Interio Pvt Ltd</t>
  </si>
  <si>
    <t>CEOHR/23-24/1245</t>
  </si>
  <si>
    <t>CEOHR/23-24/1246</t>
  </si>
  <si>
    <t>CEOHR/23-24/1247</t>
  </si>
  <si>
    <t>CEOHR/23-24/1248</t>
  </si>
  <si>
    <t>CEOHR/23-24/1249</t>
  </si>
  <si>
    <t>Mr. Ashok Taneja</t>
  </si>
  <si>
    <t>CEOHR/23-24/125</t>
  </si>
  <si>
    <t>Adinath Forging Pvt Ltd</t>
  </si>
  <si>
    <t>CEOHR/23-24/1250</t>
  </si>
  <si>
    <t>Avani Shop</t>
  </si>
  <si>
    <t>CEOHR/23-24/1251</t>
  </si>
  <si>
    <t>CEOHR/23-24/1252</t>
  </si>
  <si>
    <t>CEOHR/23-24/1253</t>
  </si>
  <si>
    <t>CEOHR/23-24/1254</t>
  </si>
  <si>
    <t>CEOHR/23-24/1255</t>
  </si>
  <si>
    <t>CEOHR/23-24/1256</t>
  </si>
  <si>
    <t>CEOHR/23-24/1257</t>
  </si>
  <si>
    <t>CEOHR/23-24/1258</t>
  </si>
  <si>
    <t>CEOHR/23-24/1259</t>
  </si>
  <si>
    <t>CEOHR/23-24/126</t>
  </si>
  <si>
    <t>Digitofy Global Private Limited</t>
  </si>
  <si>
    <t>CEOHR/23-24/1260</t>
  </si>
  <si>
    <t>CEOHR/23-24/1261</t>
  </si>
  <si>
    <t>Arun Overseas</t>
  </si>
  <si>
    <t>CEOHR/23-24/1262</t>
  </si>
  <si>
    <t>CEOHR/23-24/1263</t>
  </si>
  <si>
    <t>Magppie Living Pvt. Ltd</t>
  </si>
  <si>
    <t>CEOHR/23-24/1264</t>
  </si>
  <si>
    <t>CEOHR/23-24/1265</t>
  </si>
  <si>
    <t>CEOHR/23-24/1266</t>
  </si>
  <si>
    <t>CEOHR/23-24/1267</t>
  </si>
  <si>
    <t>CEOHR/23-24/1268</t>
  </si>
  <si>
    <t>CEOHR/23-24/1269</t>
  </si>
  <si>
    <t>Mr. Kalpesh Jain</t>
  </si>
  <si>
    <t>CEOHR/23-24/127</t>
  </si>
  <si>
    <t>CEOHR/23-24/1270</t>
  </si>
  <si>
    <t>CEOHR/23-24/1271</t>
  </si>
  <si>
    <t>CEOHR/23-24/1272</t>
  </si>
  <si>
    <t>CEOHR/23-24/1273</t>
  </si>
  <si>
    <t>CEOHR/23-24/1274</t>
  </si>
  <si>
    <t>CEOHR/23-24/1275</t>
  </si>
  <si>
    <t>CEOHR/23-24/1276</t>
  </si>
  <si>
    <t>CEOHR/23-24/1277</t>
  </si>
  <si>
    <t>CEOHR/23-24/1278</t>
  </si>
  <si>
    <t>CEOHR/23-24/1279</t>
  </si>
  <si>
    <t>CEOHR/23-24/128</t>
  </si>
  <si>
    <t>RPGH Interior Products Private Limited</t>
  </si>
  <si>
    <t>CEOHR/23-24/1280</t>
  </si>
  <si>
    <t>CEOHR/23-24/1281</t>
  </si>
  <si>
    <t>AB Alcobev Pvt Ltd</t>
  </si>
  <si>
    <t>CEOHR/23-24/1282</t>
  </si>
  <si>
    <t>CEOHR/23-24/1283</t>
  </si>
  <si>
    <t>PARITOSH PATHAK INTERNATIONAL LLP (Haryana)</t>
  </si>
  <si>
    <t>CEOHR/23-24/1284</t>
  </si>
  <si>
    <t>CEOHR/23-24/1285</t>
  </si>
  <si>
    <t>CEOHR/23-24/1286</t>
  </si>
  <si>
    <t>CEOHR/23-24/1287</t>
  </si>
  <si>
    <t>CEOHR/23-24/1288</t>
  </si>
  <si>
    <t>CEOHR/23-24/1289</t>
  </si>
  <si>
    <t>CEOHR/23-24/129</t>
  </si>
  <si>
    <t>CEOHR/23-24/1290</t>
  </si>
  <si>
    <t>CEOHR/23-24/1291</t>
  </si>
  <si>
    <t>CEOHR/23-24/1292</t>
  </si>
  <si>
    <t>CEOHR/23-24/1293</t>
  </si>
  <si>
    <t>CEOHR/23-24/1294</t>
  </si>
  <si>
    <t>CEOHR/23-24/1295</t>
  </si>
  <si>
    <t>CEOHR/23-24/1296</t>
  </si>
  <si>
    <t>CEOHR/23-24/1297</t>
  </si>
  <si>
    <t>CEOHR/23-24/1298</t>
  </si>
  <si>
    <t>CEOHR/23-24/1299</t>
  </si>
  <si>
    <t>Rathi Bandhus Commercial (P) Ltd</t>
  </si>
  <si>
    <t>CEOHR/23-24/130</t>
  </si>
  <si>
    <t>CEOHR/23-24/1300</t>
  </si>
  <si>
    <t>CEOHR/23-24/1301</t>
  </si>
  <si>
    <t>RMV Products</t>
  </si>
  <si>
    <t>CEOHR/23-24/1302</t>
  </si>
  <si>
    <t>CEOHR/23-24/1303</t>
  </si>
  <si>
    <t>CEOHR/23-24/1304</t>
  </si>
  <si>
    <t>Dreamspan Ventures Private Limited</t>
  </si>
  <si>
    <t>CEOHR/23-24/1305</t>
  </si>
  <si>
    <t>CEOHR/23-24/1306</t>
  </si>
  <si>
    <t>DPS Store Private Limited</t>
  </si>
  <si>
    <t>CEOHR/23-24/1307</t>
  </si>
  <si>
    <t>CEOHR/23-24/1308</t>
  </si>
  <si>
    <t>CEOHR/23-24/1309</t>
  </si>
  <si>
    <t>CEOHR/23-24/131</t>
  </si>
  <si>
    <t>MoBatree Manufacturers Pvt. Ltd.</t>
  </si>
  <si>
    <t>CEOHR/23-24/1310</t>
  </si>
  <si>
    <t>CEOHR/23-24/1311</t>
  </si>
  <si>
    <t>Ms. Sucheta Adhikary</t>
  </si>
  <si>
    <t>CEOHR/23-24/1312</t>
  </si>
  <si>
    <t>Ahuja Corporation Pvt Ltd</t>
  </si>
  <si>
    <t>CEOHR/23-24/1313</t>
  </si>
  <si>
    <t>Rapid Entertainment Education world</t>
  </si>
  <si>
    <t>CEOHR/23-24/1314</t>
  </si>
  <si>
    <t>CEOHR/23-24/1315</t>
  </si>
  <si>
    <t>CEOHR/23-24/1316</t>
  </si>
  <si>
    <t>CEOHR/23-24/1317</t>
  </si>
  <si>
    <t>Anzen Projects Pvt Ltd</t>
  </si>
  <si>
    <t>CEOHR/23-24/1318</t>
  </si>
  <si>
    <t>CEOHR/23-24/1319</t>
  </si>
  <si>
    <t>SRC Consultancy Services</t>
  </si>
  <si>
    <t>CEOHR/23-24/132</t>
  </si>
  <si>
    <t>CEOHR/23-24/1320</t>
  </si>
  <si>
    <t>CEOHR/23-24/1321</t>
  </si>
  <si>
    <t>CEOHR/23-24/1322</t>
  </si>
  <si>
    <t>CEOHR/23-24/1323</t>
  </si>
  <si>
    <t>CEOHR/23-24/1324</t>
  </si>
  <si>
    <t>CEOHR/23-24/1325</t>
  </si>
  <si>
    <t>CEOHR/23-24/1326</t>
  </si>
  <si>
    <t>CEOHR/23-24/1327</t>
  </si>
  <si>
    <t>CEOHR/23-24/1328</t>
  </si>
  <si>
    <t>CEOHR/23-24/1329</t>
  </si>
  <si>
    <t>Mr. Pratik Daftary</t>
  </si>
  <si>
    <t>CEOHR/23-24/133</t>
  </si>
  <si>
    <t>CEOHR/23-24/1330</t>
  </si>
  <si>
    <t>CEOHR/23-24/1331</t>
  </si>
  <si>
    <t>CEOHR/23-24/1332</t>
  </si>
  <si>
    <t>CEOHR/23-24/1333</t>
  </si>
  <si>
    <t>CEOHR/23-24/1334</t>
  </si>
  <si>
    <t>CEOHR/23-24/1335</t>
  </si>
  <si>
    <t>Aabee Resorts &amp; Travels Pvt. Ltd.</t>
  </si>
  <si>
    <t>CEOHR/23-24/1336</t>
  </si>
  <si>
    <t>CEOHR/23-24/1337</t>
  </si>
  <si>
    <t>Bellite Springs Pvt Ltd</t>
  </si>
  <si>
    <t>CEOHR/23-24/1338</t>
  </si>
  <si>
    <t>Light and Music Corner</t>
  </si>
  <si>
    <t>CEOHR/23-24/1339</t>
  </si>
  <si>
    <t>Mr. Anirudh Saraswat</t>
  </si>
  <si>
    <t>CEOHR/23-24/134</t>
  </si>
  <si>
    <t>M/s Sua Enterprises</t>
  </si>
  <si>
    <t>CEOHR/23-24/1340</t>
  </si>
  <si>
    <t>Gipsy Management (P) Ltd</t>
  </si>
  <si>
    <t>CEOHR/23-24/1341</t>
  </si>
  <si>
    <t>CEOHR/23-24/1342</t>
  </si>
  <si>
    <t>Indus Hospitality Careers and Training Pvt Ltd</t>
  </si>
  <si>
    <t>CEOHR/23-24/1343</t>
  </si>
  <si>
    <t>Ms. Aakriti Sethi</t>
  </si>
  <si>
    <t>CEOHR/23-24/1344</t>
  </si>
  <si>
    <t>Surya Min Chem</t>
  </si>
  <si>
    <t>CEOHR/23-24/1345</t>
  </si>
  <si>
    <t>CEOHR/23-24/1346</t>
  </si>
  <si>
    <t>CEOHR/23-24/1347</t>
  </si>
  <si>
    <t>CEOHR/23-24/1348</t>
  </si>
  <si>
    <t>Shaurya Veer Himatsingka</t>
  </si>
  <si>
    <t>CEOHR/23-24/1349</t>
  </si>
  <si>
    <t>CEOHR/23-24/135</t>
  </si>
  <si>
    <t>India Carbon Ltd</t>
  </si>
  <si>
    <t>CEOHR/23-24/1350</t>
  </si>
  <si>
    <t>CEOHR/23-24/1351</t>
  </si>
  <si>
    <t>Mr. Rohit Arora</t>
  </si>
  <si>
    <t>CEOHR/23-24/1352</t>
  </si>
  <si>
    <t>CEOHR/23-24/1353</t>
  </si>
  <si>
    <t>Mr. Amanpal</t>
  </si>
  <si>
    <t>CEOHR/23-24/1354</t>
  </si>
  <si>
    <t>CEOHR/23-24/1355</t>
  </si>
  <si>
    <t>CEOHR/23-24/1356</t>
  </si>
  <si>
    <t>Quessentials Pvt LTD</t>
  </si>
  <si>
    <t>CEOHR/23-24/1357</t>
  </si>
  <si>
    <t>Shakti Pulley Mfg Co</t>
  </si>
  <si>
    <t>CEOHR/23-24/1358</t>
  </si>
  <si>
    <t>CEOHR/23-24/1359</t>
  </si>
  <si>
    <t>OSC Global Processing (P) Ltd</t>
  </si>
  <si>
    <t>CEOHR/23-24/136</t>
  </si>
  <si>
    <t>CEOHR/23-24/1360</t>
  </si>
  <si>
    <t>CEOHR/23-24/1361</t>
  </si>
  <si>
    <t>KARISHMA</t>
  </si>
  <si>
    <t>CEOHR/23-24/1362</t>
  </si>
  <si>
    <t>CEOHR/23-24/1363</t>
  </si>
  <si>
    <t>CEOHR/23-24/1364</t>
  </si>
  <si>
    <t>CEOHR/23-24/1365</t>
  </si>
  <si>
    <t>CEOHR/23-24/1366</t>
  </si>
  <si>
    <t>CEOHR/23-24/1367</t>
  </si>
  <si>
    <t>Institute of Vedic Astrology LLP</t>
  </si>
  <si>
    <t>CEOHR/23-24/1368</t>
  </si>
  <si>
    <t>CEOHR/23-24/1369</t>
  </si>
  <si>
    <t>CEOHR/23-24/137</t>
  </si>
  <si>
    <t>Vishal Electricals</t>
  </si>
  <si>
    <t>CEOHR/23-24/1370</t>
  </si>
  <si>
    <t>Mr. Farruq</t>
  </si>
  <si>
    <t>CEOHR/23-24/1371</t>
  </si>
  <si>
    <t>Mr. Manish</t>
  </si>
  <si>
    <t>CEOHR/23-24/1372</t>
  </si>
  <si>
    <t>Mr. Amit Poddar</t>
  </si>
  <si>
    <t>CEOHR/23-24/1373</t>
  </si>
  <si>
    <t>Mr. Punya Kalra</t>
  </si>
  <si>
    <t>CEOHR/23-24/1374</t>
  </si>
  <si>
    <t>CEOHR/23-24/1375</t>
  </si>
  <si>
    <t>Oswal Castings (P) Ltd</t>
  </si>
  <si>
    <t>CEOHR/23-24/1376</t>
  </si>
  <si>
    <t>CEOHR/23-24/1377</t>
  </si>
  <si>
    <t>CEOHR/23-24/1378</t>
  </si>
  <si>
    <t>CEOHR/23-24/1379</t>
  </si>
  <si>
    <t>CEOHR/23-24/138</t>
  </si>
  <si>
    <t>Mayur Electromeck (P) Ltd</t>
  </si>
  <si>
    <t>CEOHR/23-24/1380</t>
  </si>
  <si>
    <t>CEOHR/23-24/1381</t>
  </si>
  <si>
    <t>CEOHR/23-24/1382</t>
  </si>
  <si>
    <t>CEOHR/23-24/1383</t>
  </si>
  <si>
    <t>CEOHR/23-24/1384</t>
  </si>
  <si>
    <t>Crown Clothing (P) Ltd</t>
  </si>
  <si>
    <t>CEOHR/23-24/1385</t>
  </si>
  <si>
    <t>CEOHR/23-24/1386</t>
  </si>
  <si>
    <t>Glomet Alloys LLP</t>
  </si>
  <si>
    <t>CEOHR/23-24/1387</t>
  </si>
  <si>
    <t>NSI INDIA LIMITED</t>
  </si>
  <si>
    <t>CEOHR/23-24/1388</t>
  </si>
  <si>
    <t>CEOHR/23-24/1389</t>
  </si>
  <si>
    <t>CEOHR/23-24/139</t>
  </si>
  <si>
    <t>CEOHR/23-24/1390</t>
  </si>
  <si>
    <t>CEOHR/23-24/1391</t>
  </si>
  <si>
    <t>CEOHR/23-24/1392</t>
  </si>
  <si>
    <t>CEOHR/23-24/1393</t>
  </si>
  <si>
    <t>CEOHR/23-24/1394</t>
  </si>
  <si>
    <t>CEOHR/23-24/1395</t>
  </si>
  <si>
    <t>CEOHR/23-24/1396</t>
  </si>
  <si>
    <t>CEOHR/23-24/1397</t>
  </si>
  <si>
    <t>CEOHR/23-24/1398</t>
  </si>
  <si>
    <t>CEOHR/23-24/1399</t>
  </si>
  <si>
    <t>CEOHR/23-24/140</t>
  </si>
  <si>
    <t>Ms. Khushboo Nainani</t>
  </si>
  <si>
    <t>CEOHR/23-24/1400</t>
  </si>
  <si>
    <t>CEOHR/23-24/1401</t>
  </si>
  <si>
    <t>Mr. Kushaagr Goel</t>
  </si>
  <si>
    <t>CEOHR/23-24/1402</t>
  </si>
  <si>
    <t>KHIALDAS Constructions</t>
  </si>
  <si>
    <t>CEOHR/23-24/1403</t>
  </si>
  <si>
    <t>Mr. Sajith</t>
  </si>
  <si>
    <t>CEOHR/23-24/1404</t>
  </si>
  <si>
    <t>CEOHR/23-24/1405</t>
  </si>
  <si>
    <t>CEOHR/23-24/1406</t>
  </si>
  <si>
    <t>Dhanluxmi Luxury Jewels</t>
  </si>
  <si>
    <t>CEOHR/23-24/1407</t>
  </si>
  <si>
    <t>CEOHR/23-24/1408</t>
  </si>
  <si>
    <t>CEOHR/23-24/1409</t>
  </si>
  <si>
    <t>CEOHR/23-24/141</t>
  </si>
  <si>
    <t>CEOHR/23-24/1410</t>
  </si>
  <si>
    <t>Probit Research &amp; Solutions Private Limited</t>
  </si>
  <si>
    <t>CEOHR/23-24/1411</t>
  </si>
  <si>
    <t>CEOHR/23-24/1412</t>
  </si>
  <si>
    <t>AIMTECH</t>
  </si>
  <si>
    <t>CEOHR/23-24/1413</t>
  </si>
  <si>
    <t>CEOHR/23-24/1414</t>
  </si>
  <si>
    <t>CEOHR/23-24/1415</t>
  </si>
  <si>
    <t>CEOHR/23-24/1416</t>
  </si>
  <si>
    <t>CEOHR/23-24/1417</t>
  </si>
  <si>
    <t>CEOHR/23-24/1418</t>
  </si>
  <si>
    <t>CEOHR/23-24/1419</t>
  </si>
  <si>
    <t>Ahmedabad Strips P Ltd</t>
  </si>
  <si>
    <t>CEOHR/23-24/142</t>
  </si>
  <si>
    <t>CEOHR/23-24/1420</t>
  </si>
  <si>
    <t>CEOHR/23-24/1421</t>
  </si>
  <si>
    <t>Sridurga Retail Private Limited</t>
  </si>
  <si>
    <t>CEOHR/23-24/1422</t>
  </si>
  <si>
    <t>CEOHR/23-24/1423</t>
  </si>
  <si>
    <t>CEOHR/23-24/1424</t>
  </si>
  <si>
    <t>Mr. HARPREET SINGH SAGOO</t>
  </si>
  <si>
    <t>CEOHR/23-24/1425</t>
  </si>
  <si>
    <t>CEOHR/23-24/1426</t>
  </si>
  <si>
    <t>CEOHR/23-24/1427</t>
  </si>
  <si>
    <t>CEOHR/23-24/1428</t>
  </si>
  <si>
    <t>Perfect Generator Technologies (P) Ltd</t>
  </si>
  <si>
    <t>CEOHR/23-24/1429</t>
  </si>
  <si>
    <t>CEOHR/23-24/143</t>
  </si>
  <si>
    <t>CEOHR/23-24/1430</t>
  </si>
  <si>
    <t>CEOHR/23-24/1431</t>
  </si>
  <si>
    <t>CEOHR/23-24/1432</t>
  </si>
  <si>
    <t>CEOHR/23-24/1434</t>
  </si>
  <si>
    <t>CEOHR/23-24/1435</t>
  </si>
  <si>
    <t>CEOHR/23-24/1436</t>
  </si>
  <si>
    <t>CEOHR/23-24/1437</t>
  </si>
  <si>
    <t>CEOHR/23-24/1438</t>
  </si>
  <si>
    <t>CEOHR/23-24/1439</t>
  </si>
  <si>
    <t>Ram Babu and Sons</t>
  </si>
  <si>
    <t>CEOHR/23-24/144</t>
  </si>
  <si>
    <t>CEOHR/23-24/1440</t>
  </si>
  <si>
    <t>CEOHR/23-24/1441</t>
  </si>
  <si>
    <t>CEOHR/23-24/1442</t>
  </si>
  <si>
    <t>Furnish ME Decor LLP</t>
  </si>
  <si>
    <t>CEOHR/23-24/1443</t>
  </si>
  <si>
    <t>CEOHR/23-24/1444</t>
  </si>
  <si>
    <t>CEOHR/23-24/1445</t>
  </si>
  <si>
    <t>CEOHR/23-24/1446</t>
  </si>
  <si>
    <t>CEOHR/23-24/1447</t>
  </si>
  <si>
    <t>CEOHR/23-24/1448</t>
  </si>
  <si>
    <t>CEOHR/23-24/1449</t>
  </si>
  <si>
    <t>CEOHR/23-24/145</t>
  </si>
  <si>
    <t>CEOHR/23-24/1450</t>
  </si>
  <si>
    <t>CEOHR/23-24/1451</t>
  </si>
  <si>
    <t>CEOHR/23-24/1452</t>
  </si>
  <si>
    <t>CEOHR/23-24/1453</t>
  </si>
  <si>
    <t>CEOHR/23-24/1454</t>
  </si>
  <si>
    <t>CEOHR/23-24/1455</t>
  </si>
  <si>
    <t>CEOHR/23-24/1456</t>
  </si>
  <si>
    <t>CEOHR/23-24/1457</t>
  </si>
  <si>
    <t>CEOHR/23-24/1458</t>
  </si>
  <si>
    <t>CEOHR/23-24/1459</t>
  </si>
  <si>
    <t>Mr. Rahul Parmar</t>
  </si>
  <si>
    <t>CEOHR/23-24/146</t>
  </si>
  <si>
    <t>CEOHR/23-24/1460</t>
  </si>
  <si>
    <t>CEOHR/23-24/1461</t>
  </si>
  <si>
    <t>CEOHR/23-24/1462</t>
  </si>
  <si>
    <t>CEOHR/23-24/1463</t>
  </si>
  <si>
    <t>CEOHR/23-24/1464</t>
  </si>
  <si>
    <t>CEOHR/23-24/1465</t>
  </si>
  <si>
    <t>CEOHR/23-24/1466</t>
  </si>
  <si>
    <t>CEOHR/23-24/1467</t>
  </si>
  <si>
    <t>CEOHR/23-24/1468</t>
  </si>
  <si>
    <t>Lyra Laboratories Pvt. Ltd.</t>
  </si>
  <si>
    <t>CEOHR/23-24/1469</t>
  </si>
  <si>
    <t>CEOHR/23-24/147</t>
  </si>
  <si>
    <t>Madhur Knit Crafts (P) Ltd</t>
  </si>
  <si>
    <t>CEOHR/23-24/1470</t>
  </si>
  <si>
    <t>M/S B.K.B. Transport Pvt Ltd</t>
  </si>
  <si>
    <t>CEOHR/23-24/1471</t>
  </si>
  <si>
    <t>CEOHR/23-24/1472</t>
  </si>
  <si>
    <t>CEOHR/23-24/1473</t>
  </si>
  <si>
    <t>CEOHR/23-24/1474</t>
  </si>
  <si>
    <t>CEOHR/23-24/1475</t>
  </si>
  <si>
    <t>CEOHR/23-24/1476</t>
  </si>
  <si>
    <t>CEOHR/23-24/1477</t>
  </si>
  <si>
    <t>CEOHR/23-24/1478</t>
  </si>
  <si>
    <t>Finnovators Services Private Limited</t>
  </si>
  <si>
    <t>CEOHR/23-24/1479</t>
  </si>
  <si>
    <t>CEOHR/23-24/148</t>
  </si>
  <si>
    <t>CEOHR/23-24/1480</t>
  </si>
  <si>
    <t>CEOHR/23-24/1481</t>
  </si>
  <si>
    <t>CEOHR/23-24/1482</t>
  </si>
  <si>
    <t>CEOHR/23-24/1483</t>
  </si>
  <si>
    <t>CEOHR/23-24/1484</t>
  </si>
  <si>
    <t>CEOHR/23-24/1485</t>
  </si>
  <si>
    <t>CEOHR/23-24/1486</t>
  </si>
  <si>
    <t>CEOHR/23-24/1487</t>
  </si>
  <si>
    <t>CEOHR/23-24/1488</t>
  </si>
  <si>
    <t>CEOHR/23-24/1489</t>
  </si>
  <si>
    <t>CEOHR/23-24/149</t>
  </si>
  <si>
    <t>CEOHR/23-24/1490</t>
  </si>
  <si>
    <t>CEOHR/23-24/1491</t>
  </si>
  <si>
    <t>Mr. Raghav Guntier</t>
  </si>
  <si>
    <t>CEOHR/23-24/1492</t>
  </si>
  <si>
    <t>Akshat Autoline Pvt. LTD.</t>
  </si>
  <si>
    <t>CEOHR/23-24/1493</t>
  </si>
  <si>
    <t>Icon Interiors and Exteriros</t>
  </si>
  <si>
    <t>CEOHR/23-24/1494</t>
  </si>
  <si>
    <t>CEOHR/23-24/1495</t>
  </si>
  <si>
    <t>CEOHR/23-24/1496</t>
  </si>
  <si>
    <t>CEOHR/23-24/1497</t>
  </si>
  <si>
    <t>CEOHR/23-24/1498</t>
  </si>
  <si>
    <t>CEOHR/23-24/1499</t>
  </si>
  <si>
    <t>CEOHR/23-24/150</t>
  </si>
  <si>
    <t>CEOHR/23-24/1500</t>
  </si>
  <si>
    <t>Hybon Elevators &amp; Escalators Pvt ltd</t>
  </si>
  <si>
    <t>CEOHR/23-24/1501</t>
  </si>
  <si>
    <t>CEOHR/23-24/1502</t>
  </si>
  <si>
    <t>CEOHR/23-24/1503</t>
  </si>
  <si>
    <t>CEOHR/23-24/1504</t>
  </si>
  <si>
    <t>CEOHR/23-24/1505</t>
  </si>
  <si>
    <t>CEOHR/23-24/1506</t>
  </si>
  <si>
    <t>CEOHR/23-24/1507</t>
  </si>
  <si>
    <t>CEOHR/23-24/1508</t>
  </si>
  <si>
    <t>CEOHR/23-24/1509</t>
  </si>
  <si>
    <t>Touchstone Teleservices (P) Ltd</t>
  </si>
  <si>
    <t>CEOHR/23-24/151</t>
  </si>
  <si>
    <t>CEOHR/23-24/1510</t>
  </si>
  <si>
    <t>Mr. Mohd Asif</t>
  </si>
  <si>
    <t>CEOHR/23-24/1511</t>
  </si>
  <si>
    <t>CEOHR/23-24/1512</t>
  </si>
  <si>
    <t>CEOHR/23-24/1513</t>
  </si>
  <si>
    <t>CEOHR/23-24/1514</t>
  </si>
  <si>
    <t>CEOHR/23-24/1515</t>
  </si>
  <si>
    <t>CEOHR/23-24/1516</t>
  </si>
  <si>
    <t>CEOHR/23-24/1517</t>
  </si>
  <si>
    <t>CEOHR/23-24/1518</t>
  </si>
  <si>
    <t>CEOHR/23-24/1519</t>
  </si>
  <si>
    <t>CEOHR/23-24/152</t>
  </si>
  <si>
    <t>CEOHR/23-24/1520</t>
  </si>
  <si>
    <t>CEOHR/23-24/1521</t>
  </si>
  <si>
    <t>Prabha fashions Pvt Ltd</t>
  </si>
  <si>
    <t>CEOHR/23-24/1522</t>
  </si>
  <si>
    <t>CEOHR/23-24/1523</t>
  </si>
  <si>
    <t>CEOHR/23-24/1524</t>
  </si>
  <si>
    <t>CEOHR/23-24/1525</t>
  </si>
  <si>
    <t>CEOHR/23-24/1526</t>
  </si>
  <si>
    <t>CEOHR/23-24/1527</t>
  </si>
  <si>
    <t>CEOHR/23-24/1528</t>
  </si>
  <si>
    <t>CEOHR/23-24/1529</t>
  </si>
  <si>
    <t>CEOHR/23-24/153</t>
  </si>
  <si>
    <t>CEOHR/23-24/1530</t>
  </si>
  <si>
    <t>CEOHR/23-24/1531</t>
  </si>
  <si>
    <t>CEOHR/23-24/1532</t>
  </si>
  <si>
    <t>CEOHR/23-24/1533</t>
  </si>
  <si>
    <t>CEOHR/23-24/1534</t>
  </si>
  <si>
    <t>CEOHR/23-24/1535</t>
  </si>
  <si>
    <t>CEOHR/23-24/1536</t>
  </si>
  <si>
    <t>CEOHR/23-24/1537</t>
  </si>
  <si>
    <t>CEOHR/23-24/1538</t>
  </si>
  <si>
    <t>CEOHR/23-24/1539</t>
  </si>
  <si>
    <t>Mitthan Lal Marketing LTD</t>
  </si>
  <si>
    <t>CEOHR/23-24/154</t>
  </si>
  <si>
    <t>CEOHR/23-24/1540</t>
  </si>
  <si>
    <t>CEOHR/23-24/1541</t>
  </si>
  <si>
    <t>CEOHR/23-24/1542</t>
  </si>
  <si>
    <t>CEOHR/23-24/1543</t>
  </si>
  <si>
    <t>CEOHR/23-24/1544</t>
  </si>
  <si>
    <t>DHTC Logistics Limited</t>
  </si>
  <si>
    <t>CEOHR/23-24/1545</t>
  </si>
  <si>
    <t>CEOHR/23-24/1546</t>
  </si>
  <si>
    <t>CEOHR/23-24/1547</t>
  </si>
  <si>
    <t>Kalash Kitchenware</t>
  </si>
  <si>
    <t>CEOHR/23-24/1548</t>
  </si>
  <si>
    <t>Mr. Kaushik Kanani</t>
  </si>
  <si>
    <t>CEOHR/23-24/1549</t>
  </si>
  <si>
    <t>CEOHR/23-24/155</t>
  </si>
  <si>
    <t>CEOHR/23-24/1550</t>
  </si>
  <si>
    <t>Mr. Vineet</t>
  </si>
  <si>
    <t>CEOHR/23-24/1551</t>
  </si>
  <si>
    <t>CEOHR/23-24/1552</t>
  </si>
  <si>
    <t>Ms. Reena Joshi</t>
  </si>
  <si>
    <t>CEOHR/23-24/1553</t>
  </si>
  <si>
    <t>CEOHR/23-24/1554</t>
  </si>
  <si>
    <t>Kanha Clothing Private Limited</t>
  </si>
  <si>
    <t>CEOHR/23-24/1555</t>
  </si>
  <si>
    <t>Monte Carlo Fashion Ltd</t>
  </si>
  <si>
    <t>CEOHR/23-24/1556</t>
  </si>
  <si>
    <t>Vishal Group</t>
  </si>
  <si>
    <t>CEOHR/23-24/1557</t>
  </si>
  <si>
    <t>CEOHR/23-24/1558</t>
  </si>
  <si>
    <t>Prabhat Prakashan Pvt Ltd</t>
  </si>
  <si>
    <t>CEOHR/23-24/1559</t>
  </si>
  <si>
    <t>Prakash Industries Limited -CG</t>
  </si>
  <si>
    <t>CEOHR/23-24/156</t>
  </si>
  <si>
    <t>CEOHR/23-24/1560</t>
  </si>
  <si>
    <t>CEOHR/23-24/1561</t>
  </si>
  <si>
    <t>CEOHR/23-24/1562</t>
  </si>
  <si>
    <t>E Control Devices Pvt. Ltd</t>
  </si>
  <si>
    <t>CEOHR/23-24/1563</t>
  </si>
  <si>
    <t>CEOHR/23-24/1564</t>
  </si>
  <si>
    <t>CEOHR/23-24/1565</t>
  </si>
  <si>
    <t>CEOHR/23-24/1566</t>
  </si>
  <si>
    <t>CEOHR/23-24/1567</t>
  </si>
  <si>
    <t>Terron India (P) Ltd</t>
  </si>
  <si>
    <t>CEOHR/23-24/1568</t>
  </si>
  <si>
    <t>CEOHR/23-24/1569</t>
  </si>
  <si>
    <t>CEOHR/23-24/157</t>
  </si>
  <si>
    <t>CEOHR/23-24/1570</t>
  </si>
  <si>
    <t>CEOHR/23-24/1571</t>
  </si>
  <si>
    <t>CEOHR/23-24/1572</t>
  </si>
  <si>
    <t>CEOHR/23-24/1573</t>
  </si>
  <si>
    <t>Thakar Chemicals Limited</t>
  </si>
  <si>
    <t>CEOHR/23-24/1574</t>
  </si>
  <si>
    <t>CEOHR/23-24/1575</t>
  </si>
  <si>
    <t>CEOHR/23-24/1576</t>
  </si>
  <si>
    <t>CEOHR/23-24/1577</t>
  </si>
  <si>
    <t>CEOHR/23-24/1578</t>
  </si>
  <si>
    <t>CEOHR/23-24/1579</t>
  </si>
  <si>
    <t>CEOHR/23-24/158</t>
  </si>
  <si>
    <t>CEOHR/23-24/1580</t>
  </si>
  <si>
    <t>CEOHR/23-24/1581</t>
  </si>
  <si>
    <t>CEOHR/23-24/1582</t>
  </si>
  <si>
    <t>CEOHR/23-24/1583</t>
  </si>
  <si>
    <t>Mars Automation</t>
  </si>
  <si>
    <t>CEOHR/23-24/1584</t>
  </si>
  <si>
    <t>CEOHR/23-24/1585</t>
  </si>
  <si>
    <t>Pragati Polyplast India (P) Ltd.</t>
  </si>
  <si>
    <t>CEOHR/23-24/1586</t>
  </si>
  <si>
    <t>CEOHR/23-24/1587</t>
  </si>
  <si>
    <t>CEOHR/23-24/1588</t>
  </si>
  <si>
    <t>Laksh Home Design</t>
  </si>
  <si>
    <t>CEOHR/23-24/1589</t>
  </si>
  <si>
    <t>CEOHR/23-24/159</t>
  </si>
  <si>
    <t>CEOHR/23-24/1590</t>
  </si>
  <si>
    <t>CEOHR/23-24/1591</t>
  </si>
  <si>
    <t>REROOT</t>
  </si>
  <si>
    <t>CEOHR/23-24/1592</t>
  </si>
  <si>
    <t>CEOHR/23-24/1593</t>
  </si>
  <si>
    <t>CEOHR/23-24/1594</t>
  </si>
  <si>
    <t>CEOHR/23-24/1595</t>
  </si>
  <si>
    <t>CEOHR/23-24/1596</t>
  </si>
  <si>
    <t>CEOHR/23-24/1597</t>
  </si>
  <si>
    <t>CEOHR/23-24/1598</t>
  </si>
  <si>
    <t>CEOHR/23-24/1599</t>
  </si>
  <si>
    <t>CEOHR/23-24/160</t>
  </si>
  <si>
    <t>CEOHR/23-24/1600</t>
  </si>
  <si>
    <t>CEOHR/23-24/1601</t>
  </si>
  <si>
    <t>CEOHR/23-24/1602</t>
  </si>
  <si>
    <t>CEOHR/23-24/1603</t>
  </si>
  <si>
    <t>Galiakotwala Engineering Company Pvt Ltd</t>
  </si>
  <si>
    <t>CEOHR/23-24/1604</t>
  </si>
  <si>
    <t>CEOHR/23-24/1605</t>
  </si>
  <si>
    <t>CEOHR/23-24/1606</t>
  </si>
  <si>
    <t>CEOHR/23-24/1607</t>
  </si>
  <si>
    <t>FRANKVIN</t>
  </si>
  <si>
    <t>CEOHR/23-24/1608</t>
  </si>
  <si>
    <t>CEOHR/23-24/1609</t>
  </si>
  <si>
    <t>CEOHR/23-24/161</t>
  </si>
  <si>
    <t>CEOHR/23-24/1610</t>
  </si>
  <si>
    <t>Mr. Manoj</t>
  </si>
  <si>
    <t>CEOHR/23-24/1611</t>
  </si>
  <si>
    <t>Mr. Meet Kumar</t>
  </si>
  <si>
    <t>CEOHR/23-24/1612</t>
  </si>
  <si>
    <t>CEOHR/23-24/1613</t>
  </si>
  <si>
    <t>Summerking Electricals P Ltd</t>
  </si>
  <si>
    <t>CEOHR/23-24/1614</t>
  </si>
  <si>
    <t>CEOHR/23-24/1615</t>
  </si>
  <si>
    <t>CEOHR/23-24/1616</t>
  </si>
  <si>
    <t>CEOHR/23-24/1617</t>
  </si>
  <si>
    <t>CEOHR/23-24/1618</t>
  </si>
  <si>
    <t>CEOHR/23-24/1619</t>
  </si>
  <si>
    <t>CEOHR/23-24/162</t>
  </si>
  <si>
    <t>CEOHR/23-24/1620</t>
  </si>
  <si>
    <t>CEOHR/23-24/1621</t>
  </si>
  <si>
    <t>CEOHR/23-24/1622</t>
  </si>
  <si>
    <t>CEOHR/23-24/1623</t>
  </si>
  <si>
    <t>CEOHR/23-24/1624</t>
  </si>
  <si>
    <t>CEOHR/23-24/1625</t>
  </si>
  <si>
    <t>Ear Solutions Pvt Ltd</t>
  </si>
  <si>
    <t>CEOHR/23-24/1626</t>
  </si>
  <si>
    <t>CEOHR/23-24/1627</t>
  </si>
  <si>
    <t>CEOHR/23-24/1628</t>
  </si>
  <si>
    <t>CEOHR/23-24/1629</t>
  </si>
  <si>
    <t>CEOHR/23-24/163</t>
  </si>
  <si>
    <t>CEOHR/23-24/1630</t>
  </si>
  <si>
    <t>CEOHR/23-24/1631</t>
  </si>
  <si>
    <t>CEOHR/23-24/1632</t>
  </si>
  <si>
    <t>CEOHR/23-24/1633</t>
  </si>
  <si>
    <t>ANTYA</t>
  </si>
  <si>
    <t>CEOHR/23-24/1634</t>
  </si>
  <si>
    <t>CEOHR/23-24/1635</t>
  </si>
  <si>
    <t>CEOHR/23-24/1636</t>
  </si>
  <si>
    <t>CEOHR/23-24/1637</t>
  </si>
  <si>
    <t>CEOHR/23-24/1638</t>
  </si>
  <si>
    <t>CEOHR/23-24/1639</t>
  </si>
  <si>
    <t>CEOHR/23-24/164</t>
  </si>
  <si>
    <t>CEOHR/23-24/1640</t>
  </si>
  <si>
    <t>CEOHR/23-24/1641</t>
  </si>
  <si>
    <t>CEOHR/23-24/1642</t>
  </si>
  <si>
    <t>CEOHR/23-24/1643</t>
  </si>
  <si>
    <t>CEOHR/23-24/1644</t>
  </si>
  <si>
    <t>A.S. Enterprises</t>
  </si>
  <si>
    <t>CEOHR/23-24/1645</t>
  </si>
  <si>
    <t>Aone Books</t>
  </si>
  <si>
    <t>CEOHR/23-24/1646</t>
  </si>
  <si>
    <t>CEOHR/23-24/1647</t>
  </si>
  <si>
    <t>CEOHR/23-24/1648</t>
  </si>
  <si>
    <t>CEOHR/23-24/1649</t>
  </si>
  <si>
    <t>Sakhiya Skin Clinic Limited</t>
  </si>
  <si>
    <t>CEOHR/23-24/165</t>
  </si>
  <si>
    <t>CEOHR/23-24/1650</t>
  </si>
  <si>
    <t>CEOHR/23-24/1651</t>
  </si>
  <si>
    <t>Gupta Shuttering House</t>
  </si>
  <si>
    <t>CEOHR/23-24/1652</t>
  </si>
  <si>
    <t>CEOHR/23-24/1653</t>
  </si>
  <si>
    <t>Snower Valley Public School</t>
  </si>
  <si>
    <t>CEOHR/23-24/1654</t>
  </si>
  <si>
    <t>CEOHR/23-24/1655</t>
  </si>
  <si>
    <t>CEOHR/23-24/1656</t>
  </si>
  <si>
    <t>CEOHR/23-24/1657</t>
  </si>
  <si>
    <t>CEOHR/23-24/1658</t>
  </si>
  <si>
    <t>CEOHR/23-24/1659</t>
  </si>
  <si>
    <t>CEOHR/23-24/166</t>
  </si>
  <si>
    <t>CEOHR/23-24/1660</t>
  </si>
  <si>
    <t>CEOHR/23-24/1661</t>
  </si>
  <si>
    <t>CEOHR/23-24/1662</t>
  </si>
  <si>
    <t>CEOHR/23-24/1663</t>
  </si>
  <si>
    <t>CEOHR/23-24/1664</t>
  </si>
  <si>
    <t>CEOHR/23-24/1665</t>
  </si>
  <si>
    <t>CEOHR/23-24/1666</t>
  </si>
  <si>
    <t>CEOHR/23-24/1667</t>
  </si>
  <si>
    <t>CEOHR/23-24/1668</t>
  </si>
  <si>
    <t>Vinit D Shah</t>
  </si>
  <si>
    <t>CEOHR/23-24/1669</t>
  </si>
  <si>
    <t>CEOHR/23-24/167</t>
  </si>
  <si>
    <t>CEOHR/23-24/1670</t>
  </si>
  <si>
    <t>CEOHR/23-24/1671</t>
  </si>
  <si>
    <t>CEOHR/23-24/1672</t>
  </si>
  <si>
    <t>CEOHR/23-24/1673</t>
  </si>
  <si>
    <t>CEOHR/23-24/1674</t>
  </si>
  <si>
    <t>CEOHR/23-24/1675</t>
  </si>
  <si>
    <t>CEOHR/23-24/1676</t>
  </si>
  <si>
    <t>Mayank Takkar</t>
  </si>
  <si>
    <t>CEOHR/23-24/1677</t>
  </si>
  <si>
    <t>CEOHR/23-24/1678</t>
  </si>
  <si>
    <t>ANTICA CERAMICA</t>
  </si>
  <si>
    <t>CEOHR/23-24/1679</t>
  </si>
  <si>
    <t>Quality Gears</t>
  </si>
  <si>
    <t>CEOHR/23-24/168</t>
  </si>
  <si>
    <t>CEOHR/23-24/1680</t>
  </si>
  <si>
    <t>CEOHR/23-24/1681</t>
  </si>
  <si>
    <t>CEOHR/23-24/1682</t>
  </si>
  <si>
    <t>CEOHR/23-24/1683</t>
  </si>
  <si>
    <t>CEOHR/23-24/1684</t>
  </si>
  <si>
    <t>CEOHR/23-24/1685</t>
  </si>
  <si>
    <t>DBS Lifestyle LLP</t>
  </si>
  <si>
    <t>CEOHR/23-24/1686</t>
  </si>
  <si>
    <t>CEOHR/23-24/1687</t>
  </si>
  <si>
    <t>Amber Bush Rubber Industries Private Limited</t>
  </si>
  <si>
    <t>CEOHR/23-24/1688</t>
  </si>
  <si>
    <t>CEOHR/23-24/1689</t>
  </si>
  <si>
    <t>CEOHR/23-24/169</t>
  </si>
  <si>
    <t>CEOHR/23-24/1690</t>
  </si>
  <si>
    <t>CEOHR/23-24/1691</t>
  </si>
  <si>
    <t>Mehta Tea Private Limited</t>
  </si>
  <si>
    <t>CEOHR/23-24/1692</t>
  </si>
  <si>
    <t>CEOHR/23-24/1693</t>
  </si>
  <si>
    <t>Gipsy Management Pvt Ltd</t>
  </si>
  <si>
    <t>CEOHR/23-24/1694</t>
  </si>
  <si>
    <t>Tumble Teen Entertainment LLP</t>
  </si>
  <si>
    <t>CEOHR/23-24/1695</t>
  </si>
  <si>
    <t>CEOHR/23-24/1696</t>
  </si>
  <si>
    <t>CEOHR/23-24/1697</t>
  </si>
  <si>
    <t>CEOHR/23-24/1698</t>
  </si>
  <si>
    <t>CEOHR/23-24/1699</t>
  </si>
  <si>
    <t>Mr. Harsh vardhan</t>
  </si>
  <si>
    <t>CEOHR/23-24/170</t>
  </si>
  <si>
    <t>Mr. Birinder</t>
  </si>
  <si>
    <t>CEOHR/23-24/1700</t>
  </si>
  <si>
    <t>Mr. Sumit</t>
  </si>
  <si>
    <t>CEOHR/23-24/1701</t>
  </si>
  <si>
    <t>CEOHR/23-24/1702</t>
  </si>
  <si>
    <t>CEOHR/23-24/1703</t>
  </si>
  <si>
    <t>CEOHR/23-24/1704</t>
  </si>
  <si>
    <t>CEOHR/23-24/1705</t>
  </si>
  <si>
    <t>NG Public School</t>
  </si>
  <si>
    <t>CEOHR/23-24/1706</t>
  </si>
  <si>
    <t>CEOHR/23-24/1707</t>
  </si>
  <si>
    <t>CEOHR/23-24/1709</t>
  </si>
  <si>
    <t>CEOHR/23-24/171</t>
  </si>
  <si>
    <t>CEOHR/23-24/1710</t>
  </si>
  <si>
    <t>CEOHR/23-24/1711</t>
  </si>
  <si>
    <t>CEOHR/23-24/1712</t>
  </si>
  <si>
    <t>CEOHR/23-24/1713</t>
  </si>
  <si>
    <t>CEOHR/23-24/1714</t>
  </si>
  <si>
    <t>CEOHR/23-24/1715</t>
  </si>
  <si>
    <t>DBS Lifestyle India Private Limited</t>
  </si>
  <si>
    <t>CEOHR/23-24/1716</t>
  </si>
  <si>
    <t>Investa Pumps (P) Ltd</t>
  </si>
  <si>
    <t>CEOHR/23-24/1717</t>
  </si>
  <si>
    <t>Instaa Tool</t>
  </si>
  <si>
    <t>CEOHR/23-24/1718</t>
  </si>
  <si>
    <t>Munjal Showa Limited</t>
  </si>
  <si>
    <t>CEOHR/23-24/1719</t>
  </si>
  <si>
    <t>CEOHR/23-24/172</t>
  </si>
  <si>
    <t>CEOHR/23-24/1720</t>
  </si>
  <si>
    <t>CEOHR/23-24/1721</t>
  </si>
  <si>
    <t>CEOHR/23-24/1722</t>
  </si>
  <si>
    <t>CEOHR/23-24/1723</t>
  </si>
  <si>
    <t>CEOHR/23-24/1724</t>
  </si>
  <si>
    <t>CEOHR/23-24/1725</t>
  </si>
  <si>
    <t>CEOHR/23-24/1726</t>
  </si>
  <si>
    <t>CEOHR/23-24/1727</t>
  </si>
  <si>
    <t>CEOHR/23-24/1728</t>
  </si>
  <si>
    <t>CEOHR/23-24/1729</t>
  </si>
  <si>
    <t>CEOHR/23-24/173</t>
  </si>
  <si>
    <t>Shila Designer Sarees</t>
  </si>
  <si>
    <t>CEOHR/23-24/1730</t>
  </si>
  <si>
    <t>CEOHR/23-24/1731</t>
  </si>
  <si>
    <t>CEOHR/23-24/1732</t>
  </si>
  <si>
    <t>CEOHR/23-24/1733</t>
  </si>
  <si>
    <t>CEOHR/23-24/1734</t>
  </si>
  <si>
    <t>CEOHR/23-24/1735</t>
  </si>
  <si>
    <t>CEOHR/23-24/1736</t>
  </si>
  <si>
    <t>CEOHR/23-24/1737</t>
  </si>
  <si>
    <t>CEOHR/23-24/1738</t>
  </si>
  <si>
    <t>CEOHR/23-24/1739</t>
  </si>
  <si>
    <t>CEOHR/23-24/174</t>
  </si>
  <si>
    <t>CEOHR/23-24/1740</t>
  </si>
  <si>
    <t>M/s Shiv Ganga Forms</t>
  </si>
  <si>
    <t>CEOHR/23-24/1741</t>
  </si>
  <si>
    <t>CEOHR/23-24/1742</t>
  </si>
  <si>
    <t>CEOHR/23-24/1743</t>
  </si>
  <si>
    <t>Instaa Precision Tools LLP</t>
  </si>
  <si>
    <t>CEOHR/23-24/1744</t>
  </si>
  <si>
    <t>CEOHR/23-24/1745</t>
  </si>
  <si>
    <t>CEOHR/23-24/1746</t>
  </si>
  <si>
    <t>CEOHR/23-24/1747</t>
  </si>
  <si>
    <t>CEOHR/23-24/1748</t>
  </si>
  <si>
    <t>CEOHR/23-24/1749</t>
  </si>
  <si>
    <t>CEOHR/23-24/175</t>
  </si>
  <si>
    <t>CEOHR/23-24/1750</t>
  </si>
  <si>
    <t>INMARK Exports Pvt. Ltd.</t>
  </si>
  <si>
    <t>CEOHR/23-24/1751</t>
  </si>
  <si>
    <t>Mr. Srijan</t>
  </si>
  <si>
    <t>CEOHR/23-24/1752</t>
  </si>
  <si>
    <t>CEOHR/23-24/1753</t>
  </si>
  <si>
    <t>Mr. Kamal Rai</t>
  </si>
  <si>
    <t>CEOHR/23-24/1754</t>
  </si>
  <si>
    <t>CEOHR/23-24/1755</t>
  </si>
  <si>
    <t>CEOHR/23-24/1756</t>
  </si>
  <si>
    <t>Shubh Infra-Projects</t>
  </si>
  <si>
    <t>CEOHR/23-24/1757</t>
  </si>
  <si>
    <t>CEOHR/23-24/1758</t>
  </si>
  <si>
    <t>CEOHR/23-24/1759</t>
  </si>
  <si>
    <t>CEOHR/23-24/176</t>
  </si>
  <si>
    <t>CEOHR/23-24/1760</t>
  </si>
  <si>
    <t>CEOHR/23-24/1761</t>
  </si>
  <si>
    <t>CEOHR/23-24/1762</t>
  </si>
  <si>
    <t>CEOHR/23-24/1763</t>
  </si>
  <si>
    <t>CEOHR/23-24/1764</t>
  </si>
  <si>
    <t>Yashoda Nandan Ispat Pvt Ltd</t>
  </si>
  <si>
    <t>CEOHR/23-24/1765</t>
  </si>
  <si>
    <t>CEOHR/23-24/1766</t>
  </si>
  <si>
    <t>CEOHR/23-24/1767</t>
  </si>
  <si>
    <t>Charu Enterprises</t>
  </si>
  <si>
    <t>CEOHR/23-24/1768</t>
  </si>
  <si>
    <t>Kefco Exim Private Limited</t>
  </si>
  <si>
    <t>CEOHR/23-24/1769</t>
  </si>
  <si>
    <t>CEOHR/23-24/177</t>
  </si>
  <si>
    <t>CEOHR/23-24/1770</t>
  </si>
  <si>
    <t>CEOHR/23-24/1771</t>
  </si>
  <si>
    <t>Ashiyana creations</t>
  </si>
  <si>
    <t>CEOHR/23-24/1772</t>
  </si>
  <si>
    <t>Mr. Mayank Takkar</t>
  </si>
  <si>
    <t>CEOHR/23-24/1773</t>
  </si>
  <si>
    <t>Pashupati Construction and Engineering</t>
  </si>
  <si>
    <t>CEOHR/23-24/1774</t>
  </si>
  <si>
    <t>CEOHR/23-24/1775</t>
  </si>
  <si>
    <t>Sivapriya Exim Pvt Ltd</t>
  </si>
  <si>
    <t>CEOHR/23-24/1776</t>
  </si>
  <si>
    <t>CEOHR/23-24/1777</t>
  </si>
  <si>
    <t>CEOHR/23-24/1778</t>
  </si>
  <si>
    <t>CEOHR/23-24/1779</t>
  </si>
  <si>
    <t>CEOHR/23-24/178</t>
  </si>
  <si>
    <t>CEOHR/23-24/1780</t>
  </si>
  <si>
    <t>CEOHR/23-24/1781</t>
  </si>
  <si>
    <t>CEOHR/23-24/1782</t>
  </si>
  <si>
    <t>Mr. Sarthak bhasin</t>
  </si>
  <si>
    <t>CEOHR/23-24/1783</t>
  </si>
  <si>
    <t>CEOHR/23-24/1784</t>
  </si>
  <si>
    <t>CEOHR/23-24/1785</t>
  </si>
  <si>
    <t>Mr. Vikram Kumar</t>
  </si>
  <si>
    <t>CEOHR/23-24/1786</t>
  </si>
  <si>
    <t>CEOHR/23-24/1787</t>
  </si>
  <si>
    <t>Mr. Shobhit Madaan</t>
  </si>
  <si>
    <t>CEOHR/23-24/1788</t>
  </si>
  <si>
    <t>Okaya Infocom Private Limited</t>
  </si>
  <si>
    <t>CEOHR/23-24/1789</t>
  </si>
  <si>
    <t>CEOHR/23-24/179</t>
  </si>
  <si>
    <t>BHILAI Ispat Udyog</t>
  </si>
  <si>
    <t>CEOHR/23-24/1790</t>
  </si>
  <si>
    <t>Shervan Electronics &amp; Cables Pvt Ltd.</t>
  </si>
  <si>
    <t>CEOHR/23-24/1791</t>
  </si>
  <si>
    <t>Khaitan Logistics Private Limited</t>
  </si>
  <si>
    <t>CEOHR/23-24/1792</t>
  </si>
  <si>
    <t>CEOHR/23-24/1793</t>
  </si>
  <si>
    <t>CEOHR/23-24/1794</t>
  </si>
  <si>
    <t>Silonaro Global Pvt Ltd</t>
  </si>
  <si>
    <t>CEOHR/23-24/1795</t>
  </si>
  <si>
    <t>CEOHR/23-24/1796</t>
  </si>
  <si>
    <t>Mr. Nikhlesh Chelwani</t>
  </si>
  <si>
    <t>CEOHR/23-24/1797</t>
  </si>
  <si>
    <t>Smag Retails Private Limited</t>
  </si>
  <si>
    <t>CEOHR/23-24/1798</t>
  </si>
  <si>
    <t>Shri Ram Hari Ram Jewellers</t>
  </si>
  <si>
    <t>CEOHR/23-24/1799</t>
  </si>
  <si>
    <t>CEOHR/23-24/180</t>
  </si>
  <si>
    <t>KisanKonnect Safe Food Pvt. Ltd.</t>
  </si>
  <si>
    <t>CEOHR/23-24/1800</t>
  </si>
  <si>
    <t>CEOHR/23-24/1801</t>
  </si>
  <si>
    <t>Murarka Creations</t>
  </si>
  <si>
    <t>CEOHR/23-24/1802</t>
  </si>
  <si>
    <t>Mr. Jagan Mushroom</t>
  </si>
  <si>
    <t>CEOHR/23-24/1803</t>
  </si>
  <si>
    <t>CEOHR/23-24/1804</t>
  </si>
  <si>
    <t>Bergen Systems (P). Ltd.</t>
  </si>
  <si>
    <t>CEOHR/23-24/1805</t>
  </si>
  <si>
    <t>ISVARI Tech Private Limited</t>
  </si>
  <si>
    <t>CEOHR/23-24/1806</t>
  </si>
  <si>
    <t>CEOHR/23-24/1807</t>
  </si>
  <si>
    <t>CEOHR/23-24/1808</t>
  </si>
  <si>
    <t>CEOHR/23-24/1809</t>
  </si>
  <si>
    <t>CEOHR/23-24/181</t>
  </si>
  <si>
    <t>CEOHR/23-24/1810</t>
  </si>
  <si>
    <t>CEOHR/23-24/1811</t>
  </si>
  <si>
    <t>CEOHR/23-24/1812</t>
  </si>
  <si>
    <t>CEOHR/23-24/1813</t>
  </si>
  <si>
    <t>CEOHR/23-24/1814</t>
  </si>
  <si>
    <t>Pipingexpexts INDIA Private Limited</t>
  </si>
  <si>
    <t>CEOHR/23-24/1815</t>
  </si>
  <si>
    <t>CEOHR/23-24/1816</t>
  </si>
  <si>
    <t>CEOHR/23-24/1817</t>
  </si>
  <si>
    <t>CEOHR/23-24/1818</t>
  </si>
  <si>
    <t>Rama Skin Clinic</t>
  </si>
  <si>
    <t>CEOHR/23-24/1819</t>
  </si>
  <si>
    <t>Transtron Electricals Pvt Ltd</t>
  </si>
  <si>
    <t>CEOHR/23-24/182</t>
  </si>
  <si>
    <t>Advika Enterprises Pvt ltd</t>
  </si>
  <si>
    <t>CEOHR/23-24/1820</t>
  </si>
  <si>
    <t>Silicon Safepack Pvt Ltd</t>
  </si>
  <si>
    <t>CEOHR/23-24/1821</t>
  </si>
  <si>
    <t>CEOHR/23-24/1822</t>
  </si>
  <si>
    <t>Mr. Vipul Vaswani</t>
  </si>
  <si>
    <t>CEOHR/23-24/1823</t>
  </si>
  <si>
    <t>CEOHR/23-24/1824</t>
  </si>
  <si>
    <t>CEOHR/23-24/1825</t>
  </si>
  <si>
    <t>CEOHR/23-24/1826</t>
  </si>
  <si>
    <t>CEOHR/23-24/1827</t>
  </si>
  <si>
    <t>Mr. Saurav Gupta</t>
  </si>
  <si>
    <t>CEOHR/23-24/1828</t>
  </si>
  <si>
    <t>Mr. Chandrashekhar Jhade</t>
  </si>
  <si>
    <t>CEOHR/23-24/1829</t>
  </si>
  <si>
    <t>CEOHR/23-24/183</t>
  </si>
  <si>
    <t>Mr. Rhythm Vyas</t>
  </si>
  <si>
    <t>CEOHR/23-24/1830</t>
  </si>
  <si>
    <t>CEOHR/23-24/1831</t>
  </si>
  <si>
    <t>Kansas Laboratories Pvt. Ltd</t>
  </si>
  <si>
    <t>CEOHR/23-24/1832</t>
  </si>
  <si>
    <t>CEOHR/23-24/1833</t>
  </si>
  <si>
    <t>Pearl Engineering Co.</t>
  </si>
  <si>
    <t>CEOHR/23-24/1834</t>
  </si>
  <si>
    <t>CEOHR/23-24/1835</t>
  </si>
  <si>
    <t>Eastman Industries LTD</t>
  </si>
  <si>
    <t>CEOHR/23-24/1836</t>
  </si>
  <si>
    <t>Shree Giriraj Hospital</t>
  </si>
  <si>
    <t>CEOHR/23-24/1837</t>
  </si>
  <si>
    <t>Mr. Miheer Gupta</t>
  </si>
  <si>
    <t>CEOHR/23-24/1838</t>
  </si>
  <si>
    <t>CEOHR/23-24/1839</t>
  </si>
  <si>
    <t>CEOHR/23-24/184</t>
  </si>
  <si>
    <t>CEOHR/23-24/1840</t>
  </si>
  <si>
    <t>Kunvarji Tech Solutions</t>
  </si>
  <si>
    <t>CEOHR/23-24/1841</t>
  </si>
  <si>
    <t>Ms. Priya Verma</t>
  </si>
  <si>
    <t>CEOHR/23-24/1842</t>
  </si>
  <si>
    <t>Ms. Jyoti</t>
  </si>
  <si>
    <t>CEOHR/23-24/1843</t>
  </si>
  <si>
    <t>Ms. Shambhavi Swarup</t>
  </si>
  <si>
    <t>CEOHR/23-24/1844</t>
  </si>
  <si>
    <t>CEOHR/23-24/1845</t>
  </si>
  <si>
    <t>Pragati Metal Works</t>
  </si>
  <si>
    <t>CEOHR/23-24/1846</t>
  </si>
  <si>
    <t>Mr. Gaurav Joshi</t>
  </si>
  <si>
    <t>CEOHR/23-24/1847</t>
  </si>
  <si>
    <t>Mr. Nikhil Choudhary</t>
  </si>
  <si>
    <t>CEOHR/23-24/1848</t>
  </si>
  <si>
    <t>Mr. Praveen Jagga</t>
  </si>
  <si>
    <t>CEOHR/23-24/1849</t>
  </si>
  <si>
    <t>CEOHR/23-24/185</t>
  </si>
  <si>
    <t>Sunshine Plasmacrafts</t>
  </si>
  <si>
    <t>CEOHR/23-24/1850</t>
  </si>
  <si>
    <t>CEOHR/23-24/1851</t>
  </si>
  <si>
    <t>Shrirajlaxmi Denim Limited</t>
  </si>
  <si>
    <t>CEOHR/23-24/1852</t>
  </si>
  <si>
    <t>CEOHR/23-24/1853</t>
  </si>
  <si>
    <t>CEOHR/23-24/1854</t>
  </si>
  <si>
    <t>Mr. Vijay Battar</t>
  </si>
  <si>
    <t>CEOHR/23-24/1855</t>
  </si>
  <si>
    <t>UPDAK Creation</t>
  </si>
  <si>
    <t>CEOHR/23-24/1856</t>
  </si>
  <si>
    <t>Mr. Anuj Jain</t>
  </si>
  <si>
    <t>CEOHR/23-24/1857</t>
  </si>
  <si>
    <t>CEOHR/23-24/1858</t>
  </si>
  <si>
    <t>CEOHR/23-24/1859</t>
  </si>
  <si>
    <t>CEOHR/23-24/186</t>
  </si>
  <si>
    <t>CEOHR/23-24/1860</t>
  </si>
  <si>
    <t>CEOHR/23-24/1861</t>
  </si>
  <si>
    <t>Mr. Amit Maheshwari</t>
  </si>
  <si>
    <t>CEOHR/23-24/1862</t>
  </si>
  <si>
    <t>Crosmo International Private Limited</t>
  </si>
  <si>
    <t>CEOHR/23-24/1863</t>
  </si>
  <si>
    <t>Mr. Vikas Yadav</t>
  </si>
  <si>
    <t>CEOHR/23-24/1864</t>
  </si>
  <si>
    <t>CEOHR/23-24/1865</t>
  </si>
  <si>
    <t>Mr. Satvik Kapoor</t>
  </si>
  <si>
    <t>CEOHR/23-24/1866</t>
  </si>
  <si>
    <t>CEOHR/23-24/1867</t>
  </si>
  <si>
    <t>SHREE JI Steel Pvt. Ltd.</t>
  </si>
  <si>
    <t>CEOHR/23-24/1868</t>
  </si>
  <si>
    <t>CEOHR/23-24/1869</t>
  </si>
  <si>
    <t>Nagrik Stores (P) Ltd</t>
  </si>
  <si>
    <t>CEOHR/23-24/187</t>
  </si>
  <si>
    <t>CEOHR/23-24/1870</t>
  </si>
  <si>
    <t>CEOHR/23-24/1871</t>
  </si>
  <si>
    <t>CEOHR/23-24/1872</t>
  </si>
  <si>
    <t>Craftsmen labelmakers pvt ltd</t>
  </si>
  <si>
    <t>CEOHR/23-24/1873</t>
  </si>
  <si>
    <t>CEOHR/23-24/1874</t>
  </si>
  <si>
    <t>CEOHR/23-24/1875</t>
  </si>
  <si>
    <t>CEOHR/23-24/1876</t>
  </si>
  <si>
    <t>Prime Performance Solutions Pvt Ltd</t>
  </si>
  <si>
    <t>CEOHR/23-24/1877</t>
  </si>
  <si>
    <t>Sattama Energies LLP</t>
  </si>
  <si>
    <t>CEOHR/23-24/1878</t>
  </si>
  <si>
    <t>CEOHR/23-24/1879</t>
  </si>
  <si>
    <t>M/S D K Exports</t>
  </si>
  <si>
    <t>CEOHR/23-24/188</t>
  </si>
  <si>
    <t>CEOHR/23-24/1880</t>
  </si>
  <si>
    <t>Ahaar Consumer Products Private Limited</t>
  </si>
  <si>
    <t>CEOHR/23-24/1881</t>
  </si>
  <si>
    <t>DAGA Impex</t>
  </si>
  <si>
    <t>CEOHR/23-24/1882</t>
  </si>
  <si>
    <t>Liftboy Industries</t>
  </si>
  <si>
    <t>CEOHR/23-24/1883</t>
  </si>
  <si>
    <t>CEOHR/23-24/1884</t>
  </si>
  <si>
    <t>Indira Enterprisers</t>
  </si>
  <si>
    <t>CEOHR/23-24/1885</t>
  </si>
  <si>
    <t>CEOHR/23-24/1886</t>
  </si>
  <si>
    <t>CEOHR/23-24/1887</t>
  </si>
  <si>
    <t>CEOHR/23-24/1888</t>
  </si>
  <si>
    <t>Mr. Mrinal Shekhar</t>
  </si>
  <si>
    <t>CEOHR/23-24/1889</t>
  </si>
  <si>
    <t>Mr. Vishu Goyal</t>
  </si>
  <si>
    <t>CEOHR/23-24/189</t>
  </si>
  <si>
    <t>Envogue Wood Working Private Limited</t>
  </si>
  <si>
    <t>CEOHR/23-24/1890</t>
  </si>
  <si>
    <t>CEOHR/23-24/1891</t>
  </si>
  <si>
    <t>CEOHR/23-24/1892</t>
  </si>
  <si>
    <t>CEOHR/23-24/1893</t>
  </si>
  <si>
    <t>Aryanveda Cosmeceuticals</t>
  </si>
  <si>
    <t>CEOHR/23-24/1894</t>
  </si>
  <si>
    <t>Mr. Ginny sethi</t>
  </si>
  <si>
    <t>CEOHR/23-24/1895</t>
  </si>
  <si>
    <t>Mahendra Kumar P. Dave</t>
  </si>
  <si>
    <t>CEOHR/23-24/1896</t>
  </si>
  <si>
    <t>Afreen Building Materials Trading Co LLC</t>
  </si>
  <si>
    <t>CEOHR/23-24/1897</t>
  </si>
  <si>
    <t>B.R. Ceramics Pvt Ltd</t>
  </si>
  <si>
    <t>CEOHR/23-24/1898</t>
  </si>
  <si>
    <t>CEOHR/23-24/1899</t>
  </si>
  <si>
    <t>CEOHR/23-24/190</t>
  </si>
  <si>
    <t>Reckon Diagnostics Pvt. Ltd.</t>
  </si>
  <si>
    <t>CEOHR/23-24/1900</t>
  </si>
  <si>
    <t>Mr. Piyush Jhamb</t>
  </si>
  <si>
    <t>CEOHR/23-24/1901</t>
  </si>
  <si>
    <t>Mr. Sukh Sampatti</t>
  </si>
  <si>
    <t>CEOHR/23-24/1902</t>
  </si>
  <si>
    <t>CEOHR/23-24/1903</t>
  </si>
  <si>
    <t>Mr. Aakash Kohli</t>
  </si>
  <si>
    <t>CEOHR/23-24/1904</t>
  </si>
  <si>
    <t>CEOHR/23-24/1905</t>
  </si>
  <si>
    <t>CEOHR/23-24/1906</t>
  </si>
  <si>
    <t>Pooja International</t>
  </si>
  <si>
    <t>CEOHR/23-24/1907</t>
  </si>
  <si>
    <t>CEOHR/23-24/1908</t>
  </si>
  <si>
    <t>CEOHR/23-24/1909</t>
  </si>
  <si>
    <t>CEOHR/23-24/191</t>
  </si>
  <si>
    <t>CEOHR/23-24/1910</t>
  </si>
  <si>
    <t>CEOHR/23-24/1911</t>
  </si>
  <si>
    <t>CEOHR/23-24/1912</t>
  </si>
  <si>
    <t>Africa Future Ventures Ltd</t>
  </si>
  <si>
    <t>CEOHR/23-24/1913</t>
  </si>
  <si>
    <t>CEOHR/23-24/1914</t>
  </si>
  <si>
    <t>CEOHR/23-24/1915</t>
  </si>
  <si>
    <t>CEOHR/23-24/1916</t>
  </si>
  <si>
    <t>CEOHR/23-24/1917</t>
  </si>
  <si>
    <t>CEOHR/23-24/1918</t>
  </si>
  <si>
    <t>CEOHR/23-24/1919</t>
  </si>
  <si>
    <t>Hare Krishna Steel</t>
  </si>
  <si>
    <t>CEOHR/23-24/192</t>
  </si>
  <si>
    <t>CEOHR/23-24/1920</t>
  </si>
  <si>
    <t>CEOHR/23-24/1921</t>
  </si>
  <si>
    <t>CEOHR/23-24/1922</t>
  </si>
  <si>
    <t>CEOHR/23-24/1923</t>
  </si>
  <si>
    <t>CEOHR/23-24/1924</t>
  </si>
  <si>
    <t>CEOHR/23-24/1925</t>
  </si>
  <si>
    <t>CEOHR/23-24/1926</t>
  </si>
  <si>
    <t>CEOHR/23-24/1927</t>
  </si>
  <si>
    <t>CEOHR/23-24/1928</t>
  </si>
  <si>
    <t>CEOHR/23-24/1929</t>
  </si>
  <si>
    <t>CEOHR/23-24/193</t>
  </si>
  <si>
    <t>HoseXperts ( Formerly Lalit Machinery Store )</t>
  </si>
  <si>
    <t>CEOHR/23-24/1930</t>
  </si>
  <si>
    <t>CEOHR/23-24/1931</t>
  </si>
  <si>
    <t>CEOHR/23-24/1932</t>
  </si>
  <si>
    <t>CEOHR/23-24/1933</t>
  </si>
  <si>
    <t>REGAL KITCHEN FOODS LIMITED</t>
  </si>
  <si>
    <t>CEOHR/23-24/1934</t>
  </si>
  <si>
    <t>CEOHR/23-24/1935</t>
  </si>
  <si>
    <t>CEOHR/23-24/1936</t>
  </si>
  <si>
    <t>CEOHR/23-24/1937</t>
  </si>
  <si>
    <t>CEOHR/23-24/1938</t>
  </si>
  <si>
    <t>CEOHR/23-24/1939</t>
  </si>
  <si>
    <t>SWASH PAPERTECH PVT LTD</t>
  </si>
  <si>
    <t>CEOHR/23-24/194</t>
  </si>
  <si>
    <t>CEOHR/23-24/1940</t>
  </si>
  <si>
    <t>CEOHR/23-24/1941</t>
  </si>
  <si>
    <t>CEOHR/23-24/1942</t>
  </si>
  <si>
    <t>CEOHR/23-24/1943</t>
  </si>
  <si>
    <t>CEOHR/23-24/1944</t>
  </si>
  <si>
    <t>CEOHR/23-24/1945</t>
  </si>
  <si>
    <t>CEOHR/23-24/1946</t>
  </si>
  <si>
    <t>CEOHR/23-24/1947</t>
  </si>
  <si>
    <t>Mr. Amit Raj</t>
  </si>
  <si>
    <t>CEOHR/23-24/1948</t>
  </si>
  <si>
    <t>Elbest Lifesciences Pvt Ltd</t>
  </si>
  <si>
    <t>CEOHR/23-24/1949</t>
  </si>
  <si>
    <t>CEOHR/23-24/195</t>
  </si>
  <si>
    <t>CEOHR/23-24/1950</t>
  </si>
  <si>
    <t>Grotrust Advisors Private Limited</t>
  </si>
  <si>
    <t>CEOHR/23-24/1951</t>
  </si>
  <si>
    <t>CEOHR/23-24/1952</t>
  </si>
  <si>
    <t>Mr. Dharmendra Singh</t>
  </si>
  <si>
    <t>CEOHR/23-24/1953</t>
  </si>
  <si>
    <t>CEOHR/23-24/1954</t>
  </si>
  <si>
    <t>CEOHR/23-24/1955</t>
  </si>
  <si>
    <t>CEOHR/23-24/1956</t>
  </si>
  <si>
    <t>CEOHR/23-24/1957</t>
  </si>
  <si>
    <t>DME Training</t>
  </si>
  <si>
    <t>CEOHR/23-24/1958</t>
  </si>
  <si>
    <t>CEOHR/23-24/1959</t>
  </si>
  <si>
    <t>CEOHR/23-24/196</t>
  </si>
  <si>
    <t>CEOHR/23-24/1960</t>
  </si>
  <si>
    <t>CEOHR/23-24/1961</t>
  </si>
  <si>
    <t>CEOHR/23-24/1962</t>
  </si>
  <si>
    <t>CEOHR/23-24/1963</t>
  </si>
  <si>
    <t>CEOHR/23-24/1964</t>
  </si>
  <si>
    <t>CEOHR/23-24/1965</t>
  </si>
  <si>
    <t>CEOHR/23-24/1966</t>
  </si>
  <si>
    <t>CEOHR/23-24/1967</t>
  </si>
  <si>
    <t>CEOHR/23-24/1968</t>
  </si>
  <si>
    <t>CEOHR/23-24/1969</t>
  </si>
  <si>
    <t>CEOHR/23-24/197</t>
  </si>
  <si>
    <t>Master Capital Services Ltd</t>
  </si>
  <si>
    <t>CEOHR/23-24/1970</t>
  </si>
  <si>
    <t>CEOHR/23-24/1971</t>
  </si>
  <si>
    <t>Wegman AGRO INDUSTRIES</t>
  </si>
  <si>
    <t>CEOHR/23-24/1972</t>
  </si>
  <si>
    <t>CEOHR/23-24/1973</t>
  </si>
  <si>
    <t>Mr. Ram Singh</t>
  </si>
  <si>
    <t>CEOHR/23-24/1974</t>
  </si>
  <si>
    <t>CEOHR/23-24/1975</t>
  </si>
  <si>
    <t>CEOHR/23-24/1976</t>
  </si>
  <si>
    <t>CEOHR/23-24/1977</t>
  </si>
  <si>
    <t>CEOHR/23-24/1978</t>
  </si>
  <si>
    <t>CEOHR/23-24/1979</t>
  </si>
  <si>
    <t>CEOHR/23-24/198</t>
  </si>
  <si>
    <t>VP International - Vidir Gupta</t>
  </si>
  <si>
    <t>CEOHR/23-24/1980</t>
  </si>
  <si>
    <t>CEOHR/23-24/1981</t>
  </si>
  <si>
    <t>CEOHR/23-24/1982</t>
  </si>
  <si>
    <t>CEOHR/23-24/1983</t>
  </si>
  <si>
    <t>CEOHR/23-24/1984</t>
  </si>
  <si>
    <t>CEOHR/23-24/1985</t>
  </si>
  <si>
    <t>CEOHR/23-24/1986</t>
  </si>
  <si>
    <t>CEOHR/23-24/1987</t>
  </si>
  <si>
    <t>CEOHR/23-24/1988</t>
  </si>
  <si>
    <t>CEOHR/23-24/1989</t>
  </si>
  <si>
    <t>CEOHR/23-24/199</t>
  </si>
  <si>
    <t>CEOHR/23-24/1990</t>
  </si>
  <si>
    <t>CEOHR/23-24/1991</t>
  </si>
  <si>
    <t>CEOHR/23-24/1992</t>
  </si>
  <si>
    <t>CEOHR/23-24/1993</t>
  </si>
  <si>
    <t>CEOHR/23-24/1994</t>
  </si>
  <si>
    <t>CEOHR/23-24/1995</t>
  </si>
  <si>
    <t>CEOHR/23-24/1996</t>
  </si>
  <si>
    <t>CEOHR/23-24/1997</t>
  </si>
  <si>
    <t>CEOHR/23-24/1998</t>
  </si>
  <si>
    <t>CEOHR/23-24/1999</t>
  </si>
  <si>
    <t>ANAND ELECTRONIKS</t>
  </si>
  <si>
    <t>CEOHR/23-24/200</t>
  </si>
  <si>
    <t>CEOHR/23-24/2000</t>
  </si>
  <si>
    <t>Kalki Fashion</t>
  </si>
  <si>
    <t>CEOHR/23-24/2001</t>
  </si>
  <si>
    <t>CEOHR/23-24/2002</t>
  </si>
  <si>
    <t>Global Base Sourcing Limted</t>
  </si>
  <si>
    <t>CEOHR/23-24/2003</t>
  </si>
  <si>
    <t>CEOHR/23-24/2004</t>
  </si>
  <si>
    <t>CEOHR/23-24/2005</t>
  </si>
  <si>
    <t>CEOHR/23-24/2006</t>
  </si>
  <si>
    <t>CEOHR/23-24/2007</t>
  </si>
  <si>
    <t>CEOHR/23-24/2008</t>
  </si>
  <si>
    <t>CEOHR/23-24/2009</t>
  </si>
  <si>
    <t>CEOHR/23-24/201</t>
  </si>
  <si>
    <t>CEOHR/23-24/2010</t>
  </si>
  <si>
    <t>CEOHR/23-24/2011</t>
  </si>
  <si>
    <t>CEOHR/23-24/2012</t>
  </si>
  <si>
    <t>CEOHR/23-24/2013</t>
  </si>
  <si>
    <t>CEOHR/23-24/2014</t>
  </si>
  <si>
    <t>CEOHR/23-24/2015</t>
  </si>
  <si>
    <t>CEOHR/23-24/2016</t>
  </si>
  <si>
    <t>CEOHR/23-24/2017</t>
  </si>
  <si>
    <t>CEOHR/23-24/2018</t>
  </si>
  <si>
    <t>CEOHR/23-24/2019</t>
  </si>
  <si>
    <t>CEOHR/23-24/202</t>
  </si>
  <si>
    <t>CEOHR/23-24/2020</t>
  </si>
  <si>
    <t>CEOHR/23-24/2021</t>
  </si>
  <si>
    <t>CEOHR/23-24/2022</t>
  </si>
  <si>
    <t>V P G S &amp; CO.</t>
  </si>
  <si>
    <t>CEOHR/23-24/2023</t>
  </si>
  <si>
    <t>CEOHR/23-24/2024</t>
  </si>
  <si>
    <t>CEOHR/23-24/2025</t>
  </si>
  <si>
    <t>CEOHR/23-24/2026</t>
  </si>
  <si>
    <t>CEOHR/23-24/2027</t>
  </si>
  <si>
    <t>KLM Electronics Pvt Ltd</t>
  </si>
  <si>
    <t>CEOHR/23-24/2028</t>
  </si>
  <si>
    <t>CEOHR/23-24/2029</t>
  </si>
  <si>
    <t>CEOHR/23-24/203</t>
  </si>
  <si>
    <t>CEOHR/23-24/2030</t>
  </si>
  <si>
    <t>CEOHR/23-24/2031</t>
  </si>
  <si>
    <t>CEOHR/23-24/2032</t>
  </si>
  <si>
    <t>CEOHR/23-24/2033</t>
  </si>
  <si>
    <t>CEOHR/23-24/2034</t>
  </si>
  <si>
    <t>CEOHR/23-24/2035</t>
  </si>
  <si>
    <t>ISPARK Dataconnect Private Limited</t>
  </si>
  <si>
    <t>CEOHR/23-24/2036</t>
  </si>
  <si>
    <t>CEOHR/23-24/2037</t>
  </si>
  <si>
    <t>CEOHR/23-24/2038</t>
  </si>
  <si>
    <t>CEOHR/23-24/2039</t>
  </si>
  <si>
    <t>Ishu Mishra</t>
  </si>
  <si>
    <t>CEOHR/23-24/204</t>
  </si>
  <si>
    <t>Dhanesh Weaving Pvt Ltd</t>
  </si>
  <si>
    <t>CEOHR/23-24/2040</t>
  </si>
  <si>
    <t>CEOHR/23-24/2041</t>
  </si>
  <si>
    <t>CEOHR/23-24/2042</t>
  </si>
  <si>
    <t>CEOHR/23-24/2043</t>
  </si>
  <si>
    <t>Mr. Dinesh Bansal</t>
  </si>
  <si>
    <t>CEOHR/23-24/2044</t>
  </si>
  <si>
    <t>CEOHR/23-24/2045</t>
  </si>
  <si>
    <t>CEOHR/23-24/2046</t>
  </si>
  <si>
    <t>CEOHR/23-24/2047</t>
  </si>
  <si>
    <t>CEOHR/23-24/2048</t>
  </si>
  <si>
    <t>Welmont Eduventures Pvt. Ltd.</t>
  </si>
  <si>
    <t>CEOHR/23-24/2049</t>
  </si>
  <si>
    <t>CEOHR/23-24/205</t>
  </si>
  <si>
    <t>CEOHR/23-24/2050</t>
  </si>
  <si>
    <t>CEOHR/23-24/2051</t>
  </si>
  <si>
    <t>Mr. Paras Arora</t>
  </si>
  <si>
    <t>CEOHR/23-24/2053</t>
  </si>
  <si>
    <t>Mr. Tajinturkar</t>
  </si>
  <si>
    <t>CEOHR/23-24/2054</t>
  </si>
  <si>
    <t>CEOHR/23-24/2055</t>
  </si>
  <si>
    <t>CEOHR/23-24/2056</t>
  </si>
  <si>
    <t>CEOHR/23-24/2057</t>
  </si>
  <si>
    <t>CEOHR/23-24/2058</t>
  </si>
  <si>
    <t>CEOHR/23-24/2059</t>
  </si>
  <si>
    <t>CEOHR/23-24/206</t>
  </si>
  <si>
    <t>CEOHR/23-24/2060</t>
  </si>
  <si>
    <t>CEOHR/23-24/2061</t>
  </si>
  <si>
    <t>CEOHR/23-24/2062</t>
  </si>
  <si>
    <t>CEOHR/23-24/2063</t>
  </si>
  <si>
    <t>CEOHR/23-24/2064</t>
  </si>
  <si>
    <t>CEOHR/23-24/2065</t>
  </si>
  <si>
    <t>CEOHR/23-24/2066</t>
  </si>
  <si>
    <t>Pratapraisons Textiles Pvt ltd</t>
  </si>
  <si>
    <t>CEOHR/23-24/2067</t>
  </si>
  <si>
    <t>CEOHR/23-24/2068</t>
  </si>
  <si>
    <t>CEOHR/23-24/2069</t>
  </si>
  <si>
    <t>Kunj International</t>
  </si>
  <si>
    <t>CEOHR/23-24/207</t>
  </si>
  <si>
    <t>YOMA Business Solutions Pvt Ltd`</t>
  </si>
  <si>
    <t>CEOHR/23-24/2070</t>
  </si>
  <si>
    <t>CEOHR/23-24/2071</t>
  </si>
  <si>
    <t>CEOHR/23-24/2072</t>
  </si>
  <si>
    <t>CEOHR/23-24/2073</t>
  </si>
  <si>
    <t>CEOHR/23-24/2074</t>
  </si>
  <si>
    <t>CEOHR/23-24/2075</t>
  </si>
  <si>
    <t>CEOHR/23-24/2076</t>
  </si>
  <si>
    <t>CEOHR/23-24/2077</t>
  </si>
  <si>
    <t>CEOHR/23-24/2078</t>
  </si>
  <si>
    <t>CEOHR/23-24/2079</t>
  </si>
  <si>
    <t>CEOHR/23-24/208</t>
  </si>
  <si>
    <t>CEOHR/23-24/2080</t>
  </si>
  <si>
    <t>CEOHR/23-24/2081</t>
  </si>
  <si>
    <t>CEOHR/23-24/2082</t>
  </si>
  <si>
    <t>CEOHR/23-24/2083</t>
  </si>
  <si>
    <t>CEOHR/23-24/2084</t>
  </si>
  <si>
    <t>CEOHR/23-24/2085</t>
  </si>
  <si>
    <t>CEOHR/23-24/2086</t>
  </si>
  <si>
    <t>CEOHR/23-24/2087</t>
  </si>
  <si>
    <t>CEOHR/23-24/2088</t>
  </si>
  <si>
    <t>CEOHR/23-24/2089</t>
  </si>
  <si>
    <t>CEOHR/23-24/209</t>
  </si>
  <si>
    <t>CEOHR/23-24/2090</t>
  </si>
  <si>
    <t>CEOHR/23-24/2091</t>
  </si>
  <si>
    <t>CEOHR/23-24/2092</t>
  </si>
  <si>
    <t>CEOHR/23-24/2093</t>
  </si>
  <si>
    <t>CEOHR/23-24/2094</t>
  </si>
  <si>
    <t>Sumit learning</t>
  </si>
  <si>
    <t>CEOHR/23-24/2095</t>
  </si>
  <si>
    <t>CEOHR/23-24/2096</t>
  </si>
  <si>
    <t>CEOHR/23-24/2097</t>
  </si>
  <si>
    <t>Neo Craft</t>
  </si>
  <si>
    <t>CEOHR/23-24/2098</t>
  </si>
  <si>
    <t>CEOHR/23-24/2099</t>
  </si>
  <si>
    <t>CEOHR/23-24/210</t>
  </si>
  <si>
    <t>CEOHR/23-24/2100</t>
  </si>
  <si>
    <t>CEOHR/23-24/2101</t>
  </si>
  <si>
    <t>CEOHR/23-24/2102</t>
  </si>
  <si>
    <t>CEOHR/23-24/2103</t>
  </si>
  <si>
    <t>Perfect Engineering Services</t>
  </si>
  <si>
    <t>CEOHR/23-24/2104</t>
  </si>
  <si>
    <t>CEOHR/23-24/2105</t>
  </si>
  <si>
    <t>CEOHR/23-24/2106</t>
  </si>
  <si>
    <t>CEOHR/23-24/2107</t>
  </si>
  <si>
    <t>CEOHR/23-24/2108</t>
  </si>
  <si>
    <t>CEOHR/23-24/2109</t>
  </si>
  <si>
    <t>RBP Energy India Private Limited</t>
  </si>
  <si>
    <t>CEOHR/23-24/211</t>
  </si>
  <si>
    <t>CEOHR/23-24/2110</t>
  </si>
  <si>
    <t>CEOHR/23-24/2111</t>
  </si>
  <si>
    <t>Indian Air Gases Ltd</t>
  </si>
  <si>
    <t>CEOHR/23-24/2112</t>
  </si>
  <si>
    <t>CEOHR/23-24/2113</t>
  </si>
  <si>
    <t>RMC Switchgears Limited</t>
  </si>
  <si>
    <t>CEOHR/23-24/2114</t>
  </si>
  <si>
    <t>CEOHR/23-24/2115</t>
  </si>
  <si>
    <t>CEOHR/23-24/2116</t>
  </si>
  <si>
    <t>CEOHR/23-24/2117</t>
  </si>
  <si>
    <t>CEOHR/23-24/2118</t>
  </si>
  <si>
    <t>CEOHR/23-24/2119</t>
  </si>
  <si>
    <t>CEOHR/23-24/212</t>
  </si>
  <si>
    <t>CEOHR/23-24/2120</t>
  </si>
  <si>
    <t>CEOHR/23-24/2121</t>
  </si>
  <si>
    <t>CEOHR/23-24/2122</t>
  </si>
  <si>
    <t>CEOHR/23-24/2123</t>
  </si>
  <si>
    <t>CEOHR/23-24/2124</t>
  </si>
  <si>
    <t>CEOHR/23-24/2125</t>
  </si>
  <si>
    <t>CEOHR/23-24/2126</t>
  </si>
  <si>
    <t>CEOHR/23-24/2127</t>
  </si>
  <si>
    <t>CEOHR/23-24/2128</t>
  </si>
  <si>
    <t>CEOHR/23-24/2129</t>
  </si>
  <si>
    <t>CEOHR/23-24/213</t>
  </si>
  <si>
    <t>CEOHR/23-24/2130</t>
  </si>
  <si>
    <t>CEOHR/23-24/2131</t>
  </si>
  <si>
    <t>CEOHR/23-24/2132</t>
  </si>
  <si>
    <t>CEOHR/23-24/2133</t>
  </si>
  <si>
    <t>CEOHR/23-24/2134</t>
  </si>
  <si>
    <t>CEOHR/23-24/2135</t>
  </si>
  <si>
    <t>CEOHR/23-24/2136</t>
  </si>
  <si>
    <t>CEOHR/23-24/2137</t>
  </si>
  <si>
    <t>CEOHR/23-24/2138</t>
  </si>
  <si>
    <t>CEOHR/23-24/2139</t>
  </si>
  <si>
    <t>CEOHR/23-24/214</t>
  </si>
  <si>
    <t>Integrated Kayakalp Global Private Limited</t>
  </si>
  <si>
    <t>CEOHR/23-24/2140</t>
  </si>
  <si>
    <t>CEOHR/23-24/2141</t>
  </si>
  <si>
    <t>CEOHR/23-24/2142</t>
  </si>
  <si>
    <t>CEOHR/23-24/2143</t>
  </si>
  <si>
    <t>CEOHR/23-24/2144</t>
  </si>
  <si>
    <t>CEOHR/23-24/2145</t>
  </si>
  <si>
    <t>CEOHR/23-24/2146</t>
  </si>
  <si>
    <t>CEOHR/23-24/2147</t>
  </si>
  <si>
    <t>CEOHR/23-24/2148</t>
  </si>
  <si>
    <t>CEOHR/23-24/2149</t>
  </si>
  <si>
    <t>CEOHR/23-24/215</t>
  </si>
  <si>
    <t>Ms. Anju Rawat</t>
  </si>
  <si>
    <t>CEOHR/23-24/2150</t>
  </si>
  <si>
    <t>CEOHR/23-24/2151</t>
  </si>
  <si>
    <t>CEOHR/23-24/2152</t>
  </si>
  <si>
    <t>CEOHR/23-24/2153</t>
  </si>
  <si>
    <t>CEOHR/23-24/2154</t>
  </si>
  <si>
    <t>CEOHR/23-24/2155</t>
  </si>
  <si>
    <t>CEOHR/23-24/2156</t>
  </si>
  <si>
    <t>CEOHR/23-24/2157</t>
  </si>
  <si>
    <t>CEOHR/23-24/2158</t>
  </si>
  <si>
    <t>CEOHR/23-24/2159</t>
  </si>
  <si>
    <t>CEOHR/23-24/216</t>
  </si>
  <si>
    <t>CEOHR/23-24/2160</t>
  </si>
  <si>
    <t>CEOHR/23-24/2161</t>
  </si>
  <si>
    <t>CEOHR/23-24/2162</t>
  </si>
  <si>
    <t>Kairos Hospitality Services LLP</t>
  </si>
  <si>
    <t>CEOHR/23-24/2163</t>
  </si>
  <si>
    <t>CEOHR/23-24/2164</t>
  </si>
  <si>
    <t>CEOHR/23-24/2165</t>
  </si>
  <si>
    <t>JAI KARTAR DIGITECH PRIVATE LIMITED</t>
  </si>
  <si>
    <t>CEOHR/23-24/2166</t>
  </si>
  <si>
    <t>CEOHR/23-24/2167</t>
  </si>
  <si>
    <t>CEOHR/23-24/2168</t>
  </si>
  <si>
    <t>NetForChoice Solutions Pvt. Ltd.</t>
  </si>
  <si>
    <t>CEOHR/23-24/2169</t>
  </si>
  <si>
    <t>CEOHR/23-24/217</t>
  </si>
  <si>
    <t>Jadli Foods( India) Pvt Ltd</t>
  </si>
  <si>
    <t>CEOHR/23-24/2170</t>
  </si>
  <si>
    <t>CEOHR/23-24/2171</t>
  </si>
  <si>
    <t>CEOHR/23-24/2172</t>
  </si>
  <si>
    <t>CEOHR/23-24/2173</t>
  </si>
  <si>
    <t>CEOHR/23-24/2174</t>
  </si>
  <si>
    <t>CEOHR/23-24/2175</t>
  </si>
  <si>
    <t>CEOHR/23-24/2176</t>
  </si>
  <si>
    <t>CEOHR/23-24/2177</t>
  </si>
  <si>
    <t>Wellcon Animal Health Pvt. Ltd.</t>
  </si>
  <si>
    <t>CEOHR/23-24/2178</t>
  </si>
  <si>
    <t>CEOHR/23-24/2179</t>
  </si>
  <si>
    <t>CEOHR/23-24/218</t>
  </si>
  <si>
    <t>CEOHR/23-24/2180</t>
  </si>
  <si>
    <t>CEOHR/23-24/2181</t>
  </si>
  <si>
    <t>CEOHR/23-24/2182</t>
  </si>
  <si>
    <t>CEOHR/23-24/2183</t>
  </si>
  <si>
    <t>CEOHR/23-24/2184</t>
  </si>
  <si>
    <t>CEOHR/23-24/2185</t>
  </si>
  <si>
    <t>Virgo Laminates Limited Rajasthan</t>
  </si>
  <si>
    <t>CEOHR/23-24/2186</t>
  </si>
  <si>
    <t>CEOHR/23-24/2187</t>
  </si>
  <si>
    <t>CEOHR/23-24/2188</t>
  </si>
  <si>
    <t>CEOHR/23-24/2189</t>
  </si>
  <si>
    <t>Komal Exotic Spices Pvt Ltd</t>
  </si>
  <si>
    <t>CEOHR/23-24/219</t>
  </si>
  <si>
    <t>CEOHR/23-24/2190</t>
  </si>
  <si>
    <t>Ms. Sakshi</t>
  </si>
  <si>
    <t>CEOHR/23-24/2191</t>
  </si>
  <si>
    <t>CEOHR/23-24/2192</t>
  </si>
  <si>
    <t>Sonani Electronics</t>
  </si>
  <si>
    <t>CEOHR/23-24/2193</t>
  </si>
  <si>
    <t>Mr. Sanam</t>
  </si>
  <si>
    <t>CEOHR/23-24/2194</t>
  </si>
  <si>
    <t>CEOHR/23-24/2195</t>
  </si>
  <si>
    <t>CEOHR/23-24/2196</t>
  </si>
  <si>
    <t>Aadya Hydro Solution</t>
  </si>
  <si>
    <t>CEOHR/23-24/2197</t>
  </si>
  <si>
    <t>CEOHR/23-24/2198</t>
  </si>
  <si>
    <t>CEOHR/23-24/2199</t>
  </si>
  <si>
    <t>CEOHR/23-24/220</t>
  </si>
  <si>
    <t>CEOHR/23-24/2200</t>
  </si>
  <si>
    <t>CEOHR/23-24/2201</t>
  </si>
  <si>
    <t>Patco Precision Components Private Limited</t>
  </si>
  <si>
    <t>CEOHR/23-24/2202</t>
  </si>
  <si>
    <t>CEOHR/23-24/2203</t>
  </si>
  <si>
    <t>CEOHR/23-24/2204</t>
  </si>
  <si>
    <t>CEOHR/23-24/2205</t>
  </si>
  <si>
    <t>CEOHR/23-24/2206</t>
  </si>
  <si>
    <t>CEOHR/23-24/2207</t>
  </si>
  <si>
    <t>CEOHR/23-24/2208</t>
  </si>
  <si>
    <t>SLT Foods</t>
  </si>
  <si>
    <t>CEOHR/23-24/2209</t>
  </si>
  <si>
    <t>Tibrumal Gems &amp; Jewels</t>
  </si>
  <si>
    <t>CEOHR/23-24/221</t>
  </si>
  <si>
    <t>CEOHR/23-24/2210</t>
  </si>
  <si>
    <t>CEOHR/23-24/2211</t>
  </si>
  <si>
    <t>CEOHR/23-24/2212</t>
  </si>
  <si>
    <t>Knitcraft Apparels International Private Limited</t>
  </si>
  <si>
    <t>CEOHR/23-24/2213</t>
  </si>
  <si>
    <t>CEOHR/23-24/2214</t>
  </si>
  <si>
    <t>CEOHR/23-24/2215</t>
  </si>
  <si>
    <t>CEOHR/23-24/2216</t>
  </si>
  <si>
    <t>CEOHR/23-24/2217</t>
  </si>
  <si>
    <t>CEOHR/23-24/2218</t>
  </si>
  <si>
    <t>CEOHR/23-24/2219</t>
  </si>
  <si>
    <t>CEOHR/23-24/222</t>
  </si>
  <si>
    <t>CEOHR/23-24/2220</t>
  </si>
  <si>
    <t>CEOHR/23-24/2221</t>
  </si>
  <si>
    <t>CEOHR/23-24/2222</t>
  </si>
  <si>
    <t>CEOHR/23-24/2223</t>
  </si>
  <si>
    <t>CEOHR/23-24/2224</t>
  </si>
  <si>
    <t>CEOHR/23-24/2225</t>
  </si>
  <si>
    <t>CEOHR/23-24/2226</t>
  </si>
  <si>
    <t>CEOHR/23-24/2227</t>
  </si>
  <si>
    <t>Bhupindra Society</t>
  </si>
  <si>
    <t>CEOHR/23-24/2228</t>
  </si>
  <si>
    <t>CEOHR/23-24/2229</t>
  </si>
  <si>
    <t>Mr. Satish Gupta</t>
  </si>
  <si>
    <t>CEOHR/23-24/223</t>
  </si>
  <si>
    <t>All Kishaan</t>
  </si>
  <si>
    <t>CEOHR/23-24/2230</t>
  </si>
  <si>
    <t>CEOHR/23-24/2231</t>
  </si>
  <si>
    <t>CEOHR/23-24/2232</t>
  </si>
  <si>
    <t>CEOHR/23-24/2233</t>
  </si>
  <si>
    <t>CEOHR/23-24/2234</t>
  </si>
  <si>
    <t>CEOHR/23-24/2235</t>
  </si>
  <si>
    <t>CEOHR/23-24/2236</t>
  </si>
  <si>
    <t>All Things Sweet</t>
  </si>
  <si>
    <t>CEOHR/23-24/2237</t>
  </si>
  <si>
    <t>CEOHR/23-24/2238</t>
  </si>
  <si>
    <t>CEOHR/23-24/2239</t>
  </si>
  <si>
    <t>CEOHR/23-24/224</t>
  </si>
  <si>
    <t>Time Equipment Pvt. Ltd.</t>
  </si>
  <si>
    <t>CEOHR/23-24/2240</t>
  </si>
  <si>
    <t>CEOHR/23-24/2241</t>
  </si>
  <si>
    <t>Resorb Solutions</t>
  </si>
  <si>
    <t>CEOHR/23-24/2242</t>
  </si>
  <si>
    <t>CEOHR/23-24/2244</t>
  </si>
  <si>
    <t>CEOHR/23-24/2245</t>
  </si>
  <si>
    <t>CEOHR/23-24/2246</t>
  </si>
  <si>
    <t>CEOHR/23-24/2247</t>
  </si>
  <si>
    <t>CEOHR/23-24/2248</t>
  </si>
  <si>
    <t>Stefen Electric Private Limited</t>
  </si>
  <si>
    <t>CEOHR/23-24/2249</t>
  </si>
  <si>
    <t>CEOHR/23-24/225</t>
  </si>
  <si>
    <t>CEOHR/23-24/2250</t>
  </si>
  <si>
    <t>CEOHR/23-24/2251</t>
  </si>
  <si>
    <t>CEOHR/23-24/2252</t>
  </si>
  <si>
    <t>CEOHR/23-24/2253</t>
  </si>
  <si>
    <t>Targus Technologies Pvt Ltd</t>
  </si>
  <si>
    <t>CEOHR/23-24/2254</t>
  </si>
  <si>
    <t>CEOHR/23-24/2255</t>
  </si>
  <si>
    <t>CEOHR/23-24/2256</t>
  </si>
  <si>
    <t>CEOHR/23-24/2257</t>
  </si>
  <si>
    <t>CEOHR/23-24/2258</t>
  </si>
  <si>
    <t>CEOHR/23-24/2259</t>
  </si>
  <si>
    <t>INTER TECH</t>
  </si>
  <si>
    <t>CEOHR/23-24/226</t>
  </si>
  <si>
    <t>CEOHR/23-24/2260</t>
  </si>
  <si>
    <t>CEOHR/23-24/2261</t>
  </si>
  <si>
    <t>Catering World (INDIA)</t>
  </si>
  <si>
    <t>CEOHR/23-24/2262</t>
  </si>
  <si>
    <t>CEOHR/23-24/2263</t>
  </si>
  <si>
    <t>CEOHR/23-24/2264</t>
  </si>
  <si>
    <t>CEOHR/23-24/2265</t>
  </si>
  <si>
    <t>CEOHR/23-24/2266</t>
  </si>
  <si>
    <t>CEOHR/23-24/2267</t>
  </si>
  <si>
    <t>CEOHR/23-24/2268</t>
  </si>
  <si>
    <t>CEOHR/23-24/2269</t>
  </si>
  <si>
    <t>CEOHR/23-24/227</t>
  </si>
  <si>
    <t>CEOHR/23-24/2270</t>
  </si>
  <si>
    <t>CEOHR/23-24/2271</t>
  </si>
  <si>
    <t>CEOHR/23-24/2272</t>
  </si>
  <si>
    <t>CEOHR/23-24/2273</t>
  </si>
  <si>
    <t>CEOHR/23-24/2274</t>
  </si>
  <si>
    <t>CEOHR/23-24/2275</t>
  </si>
  <si>
    <t>CEOHR/23-24/2276</t>
  </si>
  <si>
    <t>Mohit Breiwala</t>
  </si>
  <si>
    <t>CEOHR/23-24/2277</t>
  </si>
  <si>
    <t>CEOHR/23-24/2278</t>
  </si>
  <si>
    <t>CEOHR/23-24/2279</t>
  </si>
  <si>
    <t>CEOHR/23-24/228</t>
  </si>
  <si>
    <t>CEOHR/23-24/2280</t>
  </si>
  <si>
    <t>CEOHR/23-24/2281</t>
  </si>
  <si>
    <t>CEOHR/23-24/2282</t>
  </si>
  <si>
    <t>Sahaj Infotech Private Limited</t>
  </si>
  <si>
    <t>CEOHR/23-24/2283</t>
  </si>
  <si>
    <t>CEOHR/23-24/2284</t>
  </si>
  <si>
    <t>Tibrewala Electronics Ltd</t>
  </si>
  <si>
    <t>CEOHR/23-24/2285</t>
  </si>
  <si>
    <t>CEOHR/23-24/2286</t>
  </si>
  <si>
    <t>CEOHR/23-24/2287</t>
  </si>
  <si>
    <t>CEOHR/23-24/2288</t>
  </si>
  <si>
    <t>CEOHR/23-24/2289</t>
  </si>
  <si>
    <t>CEOHR/23-24/229</t>
  </si>
  <si>
    <t>CEOHR/23-24/2290</t>
  </si>
  <si>
    <t>CEOHR/23-24/2291</t>
  </si>
  <si>
    <t>CEOHR/23-24/2292</t>
  </si>
  <si>
    <t>CEOHR/23-24/2293</t>
  </si>
  <si>
    <t>CEOHR/23-24/2294</t>
  </si>
  <si>
    <t>CEOHR/23-24/2295</t>
  </si>
  <si>
    <t>CEOHR/23-24/2296</t>
  </si>
  <si>
    <t>CEOHR/23-24/2297</t>
  </si>
  <si>
    <t>CEOHR/23-24/2298</t>
  </si>
  <si>
    <t>CEOHR/23-24/2299</t>
  </si>
  <si>
    <t>CEOHR/23-24/230</t>
  </si>
  <si>
    <t>CEOHR/23-24/2300</t>
  </si>
  <si>
    <t>CEOHR/23-24/2301</t>
  </si>
  <si>
    <t>CEOHR/23-24/2302</t>
  </si>
  <si>
    <t>CEOHR/23-24/2303</t>
  </si>
  <si>
    <t>CEOHR/23-24/2304</t>
  </si>
  <si>
    <t>CEOHR/23-24/2305</t>
  </si>
  <si>
    <t>CEOHR/23-24/2306</t>
  </si>
  <si>
    <t>CEOHR/23-24/2307</t>
  </si>
  <si>
    <t>CEOHR/23-24/2308</t>
  </si>
  <si>
    <t>CEOHR/23-24/2309</t>
  </si>
  <si>
    <t>ATUL PAPER (P) Ltd</t>
  </si>
  <si>
    <t>CEOHR/23-24/231</t>
  </si>
  <si>
    <t>CEOHR/23-24/2310</t>
  </si>
  <si>
    <t>CEOHR/23-24/2311</t>
  </si>
  <si>
    <t>CEOHR/23-24/2312</t>
  </si>
  <si>
    <t>Truweld Industries Ltd</t>
  </si>
  <si>
    <t>CEOHR/23-24/2313</t>
  </si>
  <si>
    <t>CEOHR/23-24/2314</t>
  </si>
  <si>
    <t>CEOHR/23-24/2315</t>
  </si>
  <si>
    <t>CEOHR/23-24/2316</t>
  </si>
  <si>
    <t>CEOHR/23-24/2317</t>
  </si>
  <si>
    <t>CEOHR/23-24/2318</t>
  </si>
  <si>
    <t>J.Anubhav Sarita Private Limited</t>
  </si>
  <si>
    <t>CEOHR/23-24/2319</t>
  </si>
  <si>
    <t>CEOHR/23-24/232</t>
  </si>
  <si>
    <t>CEOHR/23-24/2320</t>
  </si>
  <si>
    <t>Driti Impex</t>
  </si>
  <si>
    <t>CEOHR/23-24/2321</t>
  </si>
  <si>
    <t>CEOHR/23-24/2322</t>
  </si>
  <si>
    <t>CEOHR/23-24/2323</t>
  </si>
  <si>
    <t>CEOHR/23-24/2324</t>
  </si>
  <si>
    <t>CEOHR/23-24/2325</t>
  </si>
  <si>
    <t>CEOHR/23-24/2326</t>
  </si>
  <si>
    <t>CEOHR/23-24/2327</t>
  </si>
  <si>
    <t>CEOHR/23-24/2328</t>
  </si>
  <si>
    <t>CEOHR/23-24/2329</t>
  </si>
  <si>
    <t>CEOHR/23-24/233</t>
  </si>
  <si>
    <t>CEOHR/23-24/2330</t>
  </si>
  <si>
    <t>Boss India World</t>
  </si>
  <si>
    <t>CEOHR/23-24/2331</t>
  </si>
  <si>
    <t>Samshik Infoline Private Limited</t>
  </si>
  <si>
    <t>CEOHR/23-24/2332</t>
  </si>
  <si>
    <t>CEOHR/23-24/2333</t>
  </si>
  <si>
    <t>CEOHR/23-24/2334</t>
  </si>
  <si>
    <t>CEOHR/23-24/2335</t>
  </si>
  <si>
    <t>CEOHR/23-24/2336</t>
  </si>
  <si>
    <t>CEOHR/23-24/2337</t>
  </si>
  <si>
    <t>CEOHR/23-24/2338</t>
  </si>
  <si>
    <t>CEOHR/23-24/2339</t>
  </si>
  <si>
    <t>CEOHR/23-24/234</t>
  </si>
  <si>
    <t>CEOHR/23-24/2340</t>
  </si>
  <si>
    <t>CEOHR/23-24/2341</t>
  </si>
  <si>
    <t>CEOHR/23-24/2342</t>
  </si>
  <si>
    <t>CEOHR/23-24/2343</t>
  </si>
  <si>
    <t>CEOHR/23-24/2344</t>
  </si>
  <si>
    <t>CEOHR/23-24/2345</t>
  </si>
  <si>
    <t>CEOHR/23-24/2346</t>
  </si>
  <si>
    <t>CEOHR/23-24/2347</t>
  </si>
  <si>
    <t>IRC Supply Chain Solution Limited</t>
  </si>
  <si>
    <t>CEOHR/23-24/2349</t>
  </si>
  <si>
    <t>CEOHR/23-24/235</t>
  </si>
  <si>
    <t>CEOHR/23-24/2350</t>
  </si>
  <si>
    <t>CEOHR/23-24/2351</t>
  </si>
  <si>
    <t>CEOHR/23-24/2352</t>
  </si>
  <si>
    <t>The Nest</t>
  </si>
  <si>
    <t>CEOHR/23-24/2353</t>
  </si>
  <si>
    <t>CEOHR/23-24/2354</t>
  </si>
  <si>
    <t>CEOHR/23-24/2355</t>
  </si>
  <si>
    <t>CEOHR/23-24/2356</t>
  </si>
  <si>
    <t>CEOHR/23-24/2357</t>
  </si>
  <si>
    <t>Fab Cars Rentals LLP</t>
  </si>
  <si>
    <t>CEOHR/23-24/2358</t>
  </si>
  <si>
    <t>CEOHR/23-24/2359</t>
  </si>
  <si>
    <t>Dr Krishna's Cancer Healer LLP</t>
  </si>
  <si>
    <t>CEOHR/23-24/236</t>
  </si>
  <si>
    <t>CEOHR/23-24/2360</t>
  </si>
  <si>
    <t>CEOHR/23-24/2361</t>
  </si>
  <si>
    <t>CEOHR/23-24/2362</t>
  </si>
  <si>
    <t>CEOHR/23-24/2363</t>
  </si>
  <si>
    <t>CEOHR/23-24/2364</t>
  </si>
  <si>
    <t>CEOHR/23-24/2365</t>
  </si>
  <si>
    <t>CEOHR/23-24/2366</t>
  </si>
  <si>
    <t>CEOHR/23-24/2367</t>
  </si>
  <si>
    <t>Purple Arrow Consultancy Services Pvt LTd</t>
  </si>
  <si>
    <t>CEOHR/23-24/2368</t>
  </si>
  <si>
    <t>CEOHR/23-24/2369</t>
  </si>
  <si>
    <t>CEOHR/23-24/237</t>
  </si>
  <si>
    <t>CEOHR/23-24/2370</t>
  </si>
  <si>
    <t>CEOHR/23-24/2371</t>
  </si>
  <si>
    <t>CEOHR/23-24/2372</t>
  </si>
  <si>
    <t>CEOHR/23-24/2373</t>
  </si>
  <si>
    <t>CEOHR/23-24/2374</t>
  </si>
  <si>
    <t>CEOHR/23-24/2375</t>
  </si>
  <si>
    <t>CEOHR/23-24/2376</t>
  </si>
  <si>
    <t>CEOHR/23-24/2377</t>
  </si>
  <si>
    <t>CEOHR/23-24/2378</t>
  </si>
  <si>
    <t>CEOHR/23-24/2379</t>
  </si>
  <si>
    <t>CEOHR/23-24/238</t>
  </si>
  <si>
    <t>CEOHR/23-24/2380</t>
  </si>
  <si>
    <t>CEOHR/23-24/2381</t>
  </si>
  <si>
    <t>CEOHR/23-24/2382</t>
  </si>
  <si>
    <t>CEOHR/23-24/2383</t>
  </si>
  <si>
    <t>CEOHR/23-24/2384</t>
  </si>
  <si>
    <t>Abhiyan Panel India LLP</t>
  </si>
  <si>
    <t>CEOHR/23-24/2385</t>
  </si>
  <si>
    <t>AMB Auto Works</t>
  </si>
  <si>
    <t>CEOHR/23-24/2386</t>
  </si>
  <si>
    <t>CEOHR/23-24/2387</t>
  </si>
  <si>
    <t>CEOHR/23-24/2388</t>
  </si>
  <si>
    <t>Mr. Vinayak</t>
  </si>
  <si>
    <t>CEOHR/23-24/2389</t>
  </si>
  <si>
    <t>CEOHR/23-24/239</t>
  </si>
  <si>
    <t>CEOHR/23-24/2390</t>
  </si>
  <si>
    <t>CEOHR/23-24/2391</t>
  </si>
  <si>
    <t>CEOHR/23-24/2392</t>
  </si>
  <si>
    <t>CEOHR/23-24/2393</t>
  </si>
  <si>
    <t>CEOHR/23-24/2394</t>
  </si>
  <si>
    <t>CEOHR/23-24/2395</t>
  </si>
  <si>
    <t>CEOHR/23-24/2396</t>
  </si>
  <si>
    <t>CEOHR/23-24/2397</t>
  </si>
  <si>
    <t>CEOHR/23-24/2398</t>
  </si>
  <si>
    <t>CEOHR/23-24/2399</t>
  </si>
  <si>
    <t>CEOHR/23-24/240</t>
  </si>
  <si>
    <t>CEOHR/23-24/2400</t>
  </si>
  <si>
    <t>CEOHR/23-24/2401</t>
  </si>
  <si>
    <t>CEOHR/23-24/2402</t>
  </si>
  <si>
    <t>CEOHR/23-24/2403</t>
  </si>
  <si>
    <t>CEOHR/23-24/2404</t>
  </si>
  <si>
    <t>CEOHR/23-24/2405</t>
  </si>
  <si>
    <t>CEOHR/23-24/2406</t>
  </si>
  <si>
    <t>CEOHR/23-24/2407</t>
  </si>
  <si>
    <t>Karewar Developers Pvt. Ltd</t>
  </si>
  <si>
    <t>CEOHR/23-24/2408</t>
  </si>
  <si>
    <t>CEOHR/23-24/2409</t>
  </si>
  <si>
    <t>CEOHR/23-24/241</t>
  </si>
  <si>
    <t>CEOHR/23-24/2410</t>
  </si>
  <si>
    <t>Sundeary Office Solution</t>
  </si>
  <si>
    <t>CEOHR/23-24/2411</t>
  </si>
  <si>
    <t>CEOHR/23-24/2412</t>
  </si>
  <si>
    <t>CEOHR/23-24/2413</t>
  </si>
  <si>
    <t>CEOHR/23-24/2414</t>
  </si>
  <si>
    <t>CEOHR/23-24/2415</t>
  </si>
  <si>
    <t>CEOHR/23-24/2416</t>
  </si>
  <si>
    <t>CEOHR/23-24/2417</t>
  </si>
  <si>
    <t>CEOHR/23-24/2418</t>
  </si>
  <si>
    <t>CEOHR/23-24/2419</t>
  </si>
  <si>
    <t>CEOHR/23-24/242</t>
  </si>
  <si>
    <t>CEOHR/23-24/2420</t>
  </si>
  <si>
    <t>CEOHR/23-24/2421</t>
  </si>
  <si>
    <t>CEOHR/23-24/2422</t>
  </si>
  <si>
    <t>CEOHR/23-24/2423</t>
  </si>
  <si>
    <t>CEOHR/23-24/2424</t>
  </si>
  <si>
    <t>CEOHR/23-24/2425</t>
  </si>
  <si>
    <t>CEOHR/23-24/2426</t>
  </si>
  <si>
    <t>Dharmanandan Techno Projects Pvt Ltd</t>
  </si>
  <si>
    <t>CEOHR/23-24/2427</t>
  </si>
  <si>
    <t>CEOHR/23-24/2428</t>
  </si>
  <si>
    <t>CEOHR/23-24/2429</t>
  </si>
  <si>
    <t>CEOHR/23-24/243</t>
  </si>
  <si>
    <t>CEOHR/23-24/2430</t>
  </si>
  <si>
    <t>CEOHR/23-24/2431</t>
  </si>
  <si>
    <t>CEOHR/23-24/2432</t>
  </si>
  <si>
    <t>CEOHR/23-24/2433</t>
  </si>
  <si>
    <t>CEOHR/23-24/2434</t>
  </si>
  <si>
    <t>CEOHR/23-24/2435</t>
  </si>
  <si>
    <t>CEOHR/23-24/2436</t>
  </si>
  <si>
    <t>CEOHR/23-24/2437</t>
  </si>
  <si>
    <t>CEOHR/23-24/2438</t>
  </si>
  <si>
    <t>Jagannath International Management School</t>
  </si>
  <si>
    <t>CEOHR/23-24/2439</t>
  </si>
  <si>
    <t>CEOHR/23-24/244</t>
  </si>
  <si>
    <t>CEOHR/23-24/2440</t>
  </si>
  <si>
    <t>CEOHR/23-24/2441</t>
  </si>
  <si>
    <t>CEOHR/23-24/2442</t>
  </si>
  <si>
    <t>CEOHR/23-24/2443</t>
  </si>
  <si>
    <t>St Anthony School is a Catholic (Christian) Institution</t>
  </si>
  <si>
    <t>CEOHR/23-24/2444</t>
  </si>
  <si>
    <t>CEOHR/23-24/2445</t>
  </si>
  <si>
    <t>CEOHR/23-24/2446</t>
  </si>
  <si>
    <t>CEOHR/23-24/2447</t>
  </si>
  <si>
    <t>CEOHR/23-24/2448</t>
  </si>
  <si>
    <t>CEOHR/23-24/2449</t>
  </si>
  <si>
    <t>CEOHR/23-24/245</t>
  </si>
  <si>
    <t>CEOHR/23-24/2450</t>
  </si>
  <si>
    <t>CEOHR/23-24/2451</t>
  </si>
  <si>
    <t>Artelia Home Furnishings Private Limited</t>
  </si>
  <si>
    <t>CEOHR/23-24/2452</t>
  </si>
  <si>
    <t>CEOHR/23-24/2453</t>
  </si>
  <si>
    <t>CEOHR/23-24/2454</t>
  </si>
  <si>
    <t>CEOHR/23-24/2455</t>
  </si>
  <si>
    <t>CEOHR/23-24/2456</t>
  </si>
  <si>
    <t>CEOHR/23-24/2457</t>
  </si>
  <si>
    <t>CEOHR/23-24/2458</t>
  </si>
  <si>
    <t>CEOHR/23-24/2459</t>
  </si>
  <si>
    <t>CEOHR/23-24/246</t>
  </si>
  <si>
    <t>CEOHR/23-24/2460</t>
  </si>
  <si>
    <t>CEOHR/23-24/2461</t>
  </si>
  <si>
    <t>CEOHR/23-24/2462</t>
  </si>
  <si>
    <t>CEOHR/23-24/2463</t>
  </si>
  <si>
    <t>FMS</t>
  </si>
  <si>
    <t>CEOHR/23-24/2464</t>
  </si>
  <si>
    <t>CEOHR/23-24/2465</t>
  </si>
  <si>
    <t>M/s Petals Embroidery (P) LTD</t>
  </si>
  <si>
    <t>CEOHR/23-24/2466</t>
  </si>
  <si>
    <t>CEOHR/23-24/2467</t>
  </si>
  <si>
    <t>CEOHR/23-24/2468</t>
  </si>
  <si>
    <t>CEOHR/23-24/2469</t>
  </si>
  <si>
    <t>CEOHR/23-24/247</t>
  </si>
  <si>
    <t>CEOHR/23-24/2470</t>
  </si>
  <si>
    <t>CEOHR/23-24/2471</t>
  </si>
  <si>
    <t>CEOHR/23-24/2472</t>
  </si>
  <si>
    <t>CEOHR/23-24/2473</t>
  </si>
  <si>
    <t>M/s Opaxa Crafts Pvt. Ltd.</t>
  </si>
  <si>
    <t>CEOHR/23-24/2474</t>
  </si>
  <si>
    <t>CEOHR/23-24/2475</t>
  </si>
  <si>
    <t>CEOHR/23-24/2476</t>
  </si>
  <si>
    <t>CEOHR/23-24/2477</t>
  </si>
  <si>
    <t>CEOHR/23-24/2478</t>
  </si>
  <si>
    <t>CEOHR/23-24/2479</t>
  </si>
  <si>
    <t>CEOHR/23-24/248</t>
  </si>
  <si>
    <t>CEOHR/23-24/2480</t>
  </si>
  <si>
    <t>CEOHR/23-24/249</t>
  </si>
  <si>
    <t>CEOHR/23-24/250</t>
  </si>
  <si>
    <t>CEOHR/23-24/251</t>
  </si>
  <si>
    <t>CEOHR/23-24/252</t>
  </si>
  <si>
    <t>CEOHR/23-24/253</t>
  </si>
  <si>
    <t>Mr. Swapnil Shetty</t>
  </si>
  <si>
    <t>CEOHR/23-24/254</t>
  </si>
  <si>
    <t>CEOHR/23-24/255</t>
  </si>
  <si>
    <t>CEOHR/23-24/256</t>
  </si>
  <si>
    <t>Yamee Impex</t>
  </si>
  <si>
    <t>CEOHR/23-24/257</t>
  </si>
  <si>
    <t>CEOHR/23-24/258</t>
  </si>
  <si>
    <t>CEOHR/23-24/259</t>
  </si>
  <si>
    <t>Aludecor Lamination (P) Ltd</t>
  </si>
  <si>
    <t>CEOHR/23-24/260</t>
  </si>
  <si>
    <t>CEOHR/23-24/261</t>
  </si>
  <si>
    <t>Rajat Equipments (P) Ltd</t>
  </si>
  <si>
    <t>CEOHR/23-24/262</t>
  </si>
  <si>
    <t>Modern Prefab Systems Pvt Ltd</t>
  </si>
  <si>
    <t>CEOHR/23-24/263</t>
  </si>
  <si>
    <t>CEOHR/23-24/264</t>
  </si>
  <si>
    <t>CEOHR/23-24/265</t>
  </si>
  <si>
    <t>CEOHR/23-24/266</t>
  </si>
  <si>
    <t>CEOHR/23-24/267</t>
  </si>
  <si>
    <t>Balaji Dental Store</t>
  </si>
  <si>
    <t>CEOHR/23-24/268</t>
  </si>
  <si>
    <t>CEOHR/23-24/269</t>
  </si>
  <si>
    <t>CEOHR/23-24/270</t>
  </si>
  <si>
    <t>CEOHR/23-24/271</t>
  </si>
  <si>
    <t>CEOHR/23-24/272</t>
  </si>
  <si>
    <t>Emblem Luggage Private Limited</t>
  </si>
  <si>
    <t>CEOHR/23-24/273</t>
  </si>
  <si>
    <t>CEOHR/23-24/274</t>
  </si>
  <si>
    <t>CEOHR/23-24/275</t>
  </si>
  <si>
    <t>CEOHR/23-24/276</t>
  </si>
  <si>
    <t>CEOHR/23-24/277</t>
  </si>
  <si>
    <t>Sri Vimalathithan Ezhil Komalavalli</t>
  </si>
  <si>
    <t>CEOHR/23-24/278</t>
  </si>
  <si>
    <t>Geeta Wholesale Mart</t>
  </si>
  <si>
    <t>CEOHR/23-24/279</t>
  </si>
  <si>
    <t>Aryan Computer RMG</t>
  </si>
  <si>
    <t>CEOHR/23-24/280</t>
  </si>
  <si>
    <t>Bindal Agencies (P) LTD</t>
  </si>
  <si>
    <t>CEOHR/23-24/281</t>
  </si>
  <si>
    <t>Pratibha Syntex Ltd</t>
  </si>
  <si>
    <t>CEOHR/23-24/282</t>
  </si>
  <si>
    <t>Nayaab Kitchens</t>
  </si>
  <si>
    <t>CEOHR/23-24/283</t>
  </si>
  <si>
    <t>CEOHR/23-24/284</t>
  </si>
  <si>
    <t>Merry Food</t>
  </si>
  <si>
    <t>CEOHR/23-24/285</t>
  </si>
  <si>
    <t>CEOHR/23-24/286</t>
  </si>
  <si>
    <t>CEOHR/23-24/287</t>
  </si>
  <si>
    <t>CEOHR/23-24/288</t>
  </si>
  <si>
    <t>CEOHR/23-24/289</t>
  </si>
  <si>
    <t>CEOHR/23-24/290</t>
  </si>
  <si>
    <t>CEOHR/23-24/291</t>
  </si>
  <si>
    <t>CEOHR/23-24/292</t>
  </si>
  <si>
    <t>Starwire (India) Vidyut Pvt. Ltd</t>
  </si>
  <si>
    <t>CEOHR/23-24/293</t>
  </si>
  <si>
    <t>CEOHR/23-24/294</t>
  </si>
  <si>
    <t>CEOHR/23-24/295</t>
  </si>
  <si>
    <t>CEOHR/23-24/296</t>
  </si>
  <si>
    <t>CEOHR/23-24/297</t>
  </si>
  <si>
    <t>CEOHR/23-24/298</t>
  </si>
  <si>
    <t>CEOHR/23-24/299</t>
  </si>
  <si>
    <t>Signature Sattva Infratech Pvt Ltd</t>
  </si>
  <si>
    <t>CEOHR/23-24/300</t>
  </si>
  <si>
    <t>CEOHR/23-24/301</t>
  </si>
  <si>
    <t>CEOHR/23-24/302</t>
  </si>
  <si>
    <t>CEOHR/23-24/303</t>
  </si>
  <si>
    <t>CEOHR/23-24/304</t>
  </si>
  <si>
    <t>CEOHR/23-24/305</t>
  </si>
  <si>
    <t>CEOHR/23-24/306</t>
  </si>
  <si>
    <t>Rikayaa Enterprises Pvt Ltd</t>
  </si>
  <si>
    <t>CEOHR/23-24/307</t>
  </si>
  <si>
    <t>Verificient Solutions Pvt Ltd</t>
  </si>
  <si>
    <t>CEOHR/23-24/308</t>
  </si>
  <si>
    <t>CEOHR/23-24/309</t>
  </si>
  <si>
    <t>Restore IT Solutions</t>
  </si>
  <si>
    <t>CEOHR/23-24/310</t>
  </si>
  <si>
    <t>Infonet Comm Enterprises Private Limited</t>
  </si>
  <si>
    <t>CEOHR/23-24/311</t>
  </si>
  <si>
    <t>CEOHR/23-24/312</t>
  </si>
  <si>
    <t>Lablink Instruments</t>
  </si>
  <si>
    <t>CEOHR/23-24/313</t>
  </si>
  <si>
    <t>CEOHR/23-24/314</t>
  </si>
  <si>
    <t>CEOHR/23-24/315</t>
  </si>
  <si>
    <t>SBH Women Hospital Pvt Ltd</t>
  </si>
  <si>
    <t>CEOHR/23-24/316</t>
  </si>
  <si>
    <t>CEOHR/23-24/317</t>
  </si>
  <si>
    <t>CEOHR/23-24/318</t>
  </si>
  <si>
    <t>CEOHR/23-24/319</t>
  </si>
  <si>
    <t>CEOHR/23-24/320</t>
  </si>
  <si>
    <t>CEOHR/23-24/321</t>
  </si>
  <si>
    <t>CEOHR/23-24/322</t>
  </si>
  <si>
    <t>KS Associates</t>
  </si>
  <si>
    <t>CEOHR/23-24/323</t>
  </si>
  <si>
    <t>CEOHR/23-24/324</t>
  </si>
  <si>
    <t>CEOHR/23-24/325</t>
  </si>
  <si>
    <t>CEOHR/23-24/326</t>
  </si>
  <si>
    <t>Kala Emporium Pvt Ltd</t>
  </si>
  <si>
    <t>CEOHR/23-24/327</t>
  </si>
  <si>
    <t>CEOHR/23-24/328</t>
  </si>
  <si>
    <t>CEOHR/23-24/329</t>
  </si>
  <si>
    <t>CEOHR/23-24/330</t>
  </si>
  <si>
    <t>JUNGLE LORE BIRDING LODGE</t>
  </si>
  <si>
    <t>CEOHR/23-24/331</t>
  </si>
  <si>
    <t>CEOHR/23-24/332</t>
  </si>
  <si>
    <t>CEOHR/23-24/333</t>
  </si>
  <si>
    <t>CEOHR/23-24/334</t>
  </si>
  <si>
    <t>CEOHR/23-24/335</t>
  </si>
  <si>
    <t>Virmani Bros (P) Ltd</t>
  </si>
  <si>
    <t>CEOHR/23-24/336</t>
  </si>
  <si>
    <t>Mr. Dixit Bajaj</t>
  </si>
  <si>
    <t>CEOHR/23-24/337</t>
  </si>
  <si>
    <t>CEOHR/23-24/338</t>
  </si>
  <si>
    <t>CEOHR/23-24/339</t>
  </si>
  <si>
    <t>CEOHR/23-24/340</t>
  </si>
  <si>
    <t>Rahul Jain</t>
  </si>
  <si>
    <t>CEOHR/23-24/341</t>
  </si>
  <si>
    <t>Mr. Pankaj Aggarwal</t>
  </si>
  <si>
    <t>CEOHR/23-24/342</t>
  </si>
  <si>
    <t>CEOHR/23-24/343</t>
  </si>
  <si>
    <t>CEOHR/23-24/344</t>
  </si>
  <si>
    <t>UD Food Products (P) Ltd</t>
  </si>
  <si>
    <t>CEOHR/23-24/345</t>
  </si>
  <si>
    <t>K.K. METALS PRIVATE LIMITED</t>
  </si>
  <si>
    <t>CEOHR/23-24/346</t>
  </si>
  <si>
    <t>CEOHR/23-24/347</t>
  </si>
  <si>
    <t>CEOHR/23-24/348</t>
  </si>
  <si>
    <t>CEOHR/23-24/349</t>
  </si>
  <si>
    <t>Dr. V Kashyap</t>
  </si>
  <si>
    <t>CEOHR/23-24/350</t>
  </si>
  <si>
    <t>Tack Exim Pvt Ltd.</t>
  </si>
  <si>
    <t>CEOHR/23-24/351</t>
  </si>
  <si>
    <t>CEOHR/23-24/352</t>
  </si>
  <si>
    <t>CEOHR/23-24/353</t>
  </si>
  <si>
    <t>CEOHR/23-24/354</t>
  </si>
  <si>
    <t>Mr. Karthik</t>
  </si>
  <si>
    <t>CEOHR/23-24/355</t>
  </si>
  <si>
    <t>CEOHR/23-24/356</t>
  </si>
  <si>
    <t>CEOHR/23-24/357</t>
  </si>
  <si>
    <t>CEOHR/23-24/358</t>
  </si>
  <si>
    <t>Mr. Vinay Malik</t>
  </si>
  <si>
    <t>CEOHR/23-24/359</t>
  </si>
  <si>
    <t>CEOHR/23-24/360</t>
  </si>
  <si>
    <t>CEOHR/23-24/361</t>
  </si>
  <si>
    <t>CEOHR/23-24/362</t>
  </si>
  <si>
    <t>Moneyrise Pvt Ltd</t>
  </si>
  <si>
    <t>CEOHR/23-24/363</t>
  </si>
  <si>
    <t>CEOHR/23-24/364</t>
  </si>
  <si>
    <t>CEOHR/23-24/365</t>
  </si>
  <si>
    <t>CEOHR/23-24/366</t>
  </si>
  <si>
    <t>CEOHR/23-24/367</t>
  </si>
  <si>
    <t>Midland Clinic</t>
  </si>
  <si>
    <t>CEOHR/23-24/368</t>
  </si>
  <si>
    <t>Digital Edge 360</t>
  </si>
  <si>
    <t>CEOHR/23-24/369</t>
  </si>
  <si>
    <t>Hari Ram Gulab Rai Private Limited</t>
  </si>
  <si>
    <t>CEOHR/23-24/370</t>
  </si>
  <si>
    <t>CEOHR/23-24/371</t>
  </si>
  <si>
    <t>CEOHR/23-24/372</t>
  </si>
  <si>
    <t>CEOHR/23-24/373</t>
  </si>
  <si>
    <t>Snatch Education (OPC) Pvt. Ltd</t>
  </si>
  <si>
    <t>CEOHR/23-24/374</t>
  </si>
  <si>
    <t>Ms. Priya</t>
  </si>
  <si>
    <t>CEOHR/23-24/375</t>
  </si>
  <si>
    <t>CEOHR/23-24/376</t>
  </si>
  <si>
    <t>CEOHR/23-24/377</t>
  </si>
  <si>
    <t>CEOHR/23-24/378</t>
  </si>
  <si>
    <t>CEOHR/23-24/379</t>
  </si>
  <si>
    <t>CEOHR/23-24/380</t>
  </si>
  <si>
    <t>Gift Wrap with love</t>
  </si>
  <si>
    <t>CEOHR/23-24/381</t>
  </si>
  <si>
    <t>CEOHR/23-24/382</t>
  </si>
  <si>
    <t>CEOHR/23-24/383</t>
  </si>
  <si>
    <t>Funky Developers</t>
  </si>
  <si>
    <t>CEOHR/23-24/384</t>
  </si>
  <si>
    <t>CEOHR/23-24/385</t>
  </si>
  <si>
    <t>Mr. Abhishek Jain</t>
  </si>
  <si>
    <t>CEOHR/23-24/386</t>
  </si>
  <si>
    <t>CEOHR/23-24/387</t>
  </si>
  <si>
    <t>CEOHR/23-24/388</t>
  </si>
  <si>
    <t>CEOHR/23-24/389</t>
  </si>
  <si>
    <t>CEOHR/23-24/390</t>
  </si>
  <si>
    <t>PJTJ TECHNOLOGIES (P) Ltd</t>
  </si>
  <si>
    <t>CEOHR/23-24/391</t>
  </si>
  <si>
    <t>CEOHR/23-24/392</t>
  </si>
  <si>
    <t>CEOHR/23-24/393</t>
  </si>
  <si>
    <t>CEOHR/23-24/394</t>
  </si>
  <si>
    <t>CEOHR/23-24/395</t>
  </si>
  <si>
    <t>CEOHR/23-24/396</t>
  </si>
  <si>
    <t>Somya Vehicle Pvt Ltd</t>
  </si>
  <si>
    <t>CEOHR/23-24/397</t>
  </si>
  <si>
    <t>Technosoft Consultancy &amp; Services</t>
  </si>
  <si>
    <t>CEOHR/23-24/398</t>
  </si>
  <si>
    <t>CEOHR/23-24/399</t>
  </si>
  <si>
    <t>CEOHR/23-24/400</t>
  </si>
  <si>
    <t>CEOHR/23-24/401</t>
  </si>
  <si>
    <t>CEOHR/23-24/402</t>
  </si>
  <si>
    <t>Consulting</t>
  </si>
  <si>
    <t>CEOHR/23-24/403</t>
  </si>
  <si>
    <t>MA UL + VA + Chat Board</t>
  </si>
  <si>
    <t>IMA Maharashtra State</t>
  </si>
  <si>
    <t>CEOHR/23-24/404</t>
  </si>
  <si>
    <t>CEOHR/23-24/405</t>
  </si>
  <si>
    <t>CEOHR/23-24/406</t>
  </si>
  <si>
    <t>CEOHR/23-24/407</t>
  </si>
  <si>
    <t>CEOHR/23-24/408</t>
  </si>
  <si>
    <t>CEOHR/23-24/409</t>
  </si>
  <si>
    <t>CEOHR/23-24/410</t>
  </si>
  <si>
    <t>WSL Automobiles Pvt Ltd</t>
  </si>
  <si>
    <t>CEOHR/23-24/411</t>
  </si>
  <si>
    <t>CEOHR/23-24/412</t>
  </si>
  <si>
    <t>CEOHR/23-24/413</t>
  </si>
  <si>
    <t>CEOHR/23-24/414</t>
  </si>
  <si>
    <t>CEOHR/23-24/415</t>
  </si>
  <si>
    <t>CEOHR/23-24/416</t>
  </si>
  <si>
    <t>Dilip Motors Pvt Ltd</t>
  </si>
  <si>
    <t>CEOHR/23-24/417</t>
  </si>
  <si>
    <t>Abundance Food Suk</t>
  </si>
  <si>
    <t>CEOHR/23-24/418</t>
  </si>
  <si>
    <t>M.P. Agronotics Limited</t>
  </si>
  <si>
    <t>CEOHR/23-24/419</t>
  </si>
  <si>
    <t>CEOHR/23-24/420</t>
  </si>
  <si>
    <t>Arshad Handicrafts</t>
  </si>
  <si>
    <t>CEOHR/23-24/421</t>
  </si>
  <si>
    <t>CEOHR/23-24/422</t>
  </si>
  <si>
    <t>Meena Bazaar - UP</t>
  </si>
  <si>
    <t>CEOHR/23-24/423</t>
  </si>
  <si>
    <t>Wellstar Clinic and Diagnostics Pvt Ltd</t>
  </si>
  <si>
    <t>CEOHR/23-24/424</t>
  </si>
  <si>
    <t>CEOHR/23-24/425</t>
  </si>
  <si>
    <t>B S Sponge (P) Ltd</t>
  </si>
  <si>
    <t>CEOHR/23-24/426</t>
  </si>
  <si>
    <t>Siddharth Carbochem Products Limited</t>
  </si>
  <si>
    <t>CEOHR/23-24/427</t>
  </si>
  <si>
    <t>CEOHR/23-24/428</t>
  </si>
  <si>
    <t>Nazma Collections</t>
  </si>
  <si>
    <t>CEOHR/23-24/429</t>
  </si>
  <si>
    <t>CEOHR/23-24/430</t>
  </si>
  <si>
    <t>CEOHR/23-24/431</t>
  </si>
  <si>
    <t>CEOHR/23-24/432</t>
  </si>
  <si>
    <t>CEOHR/23-24/433</t>
  </si>
  <si>
    <t>M/s Ryan International</t>
  </si>
  <si>
    <t>CEOHR/23-24/434</t>
  </si>
  <si>
    <t>CEOHR/23-24/435</t>
  </si>
  <si>
    <t>Gandhi Mining Group (India)</t>
  </si>
  <si>
    <t>CEOHR/23-24/436</t>
  </si>
  <si>
    <t>CEOHR/23-24/437</t>
  </si>
  <si>
    <t>CEOHR/23-24/438</t>
  </si>
  <si>
    <t>CEOHR/23-24/439</t>
  </si>
  <si>
    <t>Shree Mittal Metals</t>
  </si>
  <si>
    <t>CEOHR/23-24/440</t>
  </si>
  <si>
    <t>CEOHR/23-24/441</t>
  </si>
  <si>
    <t>Majestic Basmati Rice Pvt. Ltd.</t>
  </si>
  <si>
    <t>CEOHR/23-24/442</t>
  </si>
  <si>
    <t>Barbrik Transformers</t>
  </si>
  <si>
    <t>CEOHR/23-24/443</t>
  </si>
  <si>
    <t>Stork Rubber Products Pvt. Ltd (TM11)</t>
  </si>
  <si>
    <t>CEOHR/23-24/444</t>
  </si>
  <si>
    <t>CEOHR/23-24/445</t>
  </si>
  <si>
    <t>CEOHR/23-24/446</t>
  </si>
  <si>
    <t>CEOHR/23-24/447</t>
  </si>
  <si>
    <t>Be The Bee Com Designs Pvt Ltd</t>
  </si>
  <si>
    <t>CEOHR/23-24/448</t>
  </si>
  <si>
    <t>CEOHR/23-24/449</t>
  </si>
  <si>
    <t>CEOHR/23-24/450</t>
  </si>
  <si>
    <t>CEOHR/23-24/451</t>
  </si>
  <si>
    <t>CEOHR/23-24/452</t>
  </si>
  <si>
    <t>CEOHR/23-24/453</t>
  </si>
  <si>
    <t>CEOHR/23-24/454</t>
  </si>
  <si>
    <t>CEOHR/23-24/455</t>
  </si>
  <si>
    <t>CEOHR/23-24/456</t>
  </si>
  <si>
    <t>CEOHR/23-24/457</t>
  </si>
  <si>
    <t>Param Dairy Limited</t>
  </si>
  <si>
    <t>CEOHR/23-24/458</t>
  </si>
  <si>
    <t>Ahuja Residency Pvt Ltd</t>
  </si>
  <si>
    <t>CEOHR/23-24/459</t>
  </si>
  <si>
    <t>Nextgen Fibers Pvt Ltd</t>
  </si>
  <si>
    <t>CEOHR/23-24/460</t>
  </si>
  <si>
    <t>Aroma Organics Ltd</t>
  </si>
  <si>
    <t>CEOHR/23-24/461</t>
  </si>
  <si>
    <t>Manpreet</t>
  </si>
  <si>
    <t>CEOHR/23-24/462</t>
  </si>
  <si>
    <t>Satmola</t>
  </si>
  <si>
    <t>CEOHR/23-24/463</t>
  </si>
  <si>
    <t>CEOHR/23-24/464</t>
  </si>
  <si>
    <t>CEOHR/23-24/465</t>
  </si>
  <si>
    <t>CEOHR/23-24/466</t>
  </si>
  <si>
    <t>CEOHR/23-24/467</t>
  </si>
  <si>
    <t>Bhatia sons jewellers Pvt. Ltd.</t>
  </si>
  <si>
    <t>CEOHR/23-24/468</t>
  </si>
  <si>
    <t>CEOHR/23-24/469</t>
  </si>
  <si>
    <t>CEOHR/23-24/470</t>
  </si>
  <si>
    <t>CEOHR/23-24/471</t>
  </si>
  <si>
    <t>CEOHR/23-24/472</t>
  </si>
  <si>
    <t>CEOHR/23-24/473</t>
  </si>
  <si>
    <t>CEOHR/23-24/474</t>
  </si>
  <si>
    <t>Mr. Rupesh Dorage</t>
  </si>
  <si>
    <t>CEOHR/23-24/475</t>
  </si>
  <si>
    <t>Mr. Anuj Mittal</t>
  </si>
  <si>
    <t>CEOHR/23-24/476</t>
  </si>
  <si>
    <t>Fedelty Healthcare Private Limited</t>
  </si>
  <si>
    <t>CEOHR/23-24/477</t>
  </si>
  <si>
    <t>Kandui Industries Pvt. Ltd</t>
  </si>
  <si>
    <t>CEOHR/23-24/478</t>
  </si>
  <si>
    <t>CEOHR/23-24/479</t>
  </si>
  <si>
    <t>CEOHR/23-24/480</t>
  </si>
  <si>
    <t>CEOHR/23-24/481</t>
  </si>
  <si>
    <t>Novarch Consultants India Pvt Ltd</t>
  </si>
  <si>
    <t>CEOHR/23-24/482</t>
  </si>
  <si>
    <t>CEOHR/23-24/483</t>
  </si>
  <si>
    <t>Mr. Karan Tibrewala</t>
  </si>
  <si>
    <t>CEOHR/23-24/484</t>
  </si>
  <si>
    <t>Rajlaxmi Industries</t>
  </si>
  <si>
    <t>CEOHR/23-24/485</t>
  </si>
  <si>
    <t>Suite workshop</t>
  </si>
  <si>
    <t>RCA Techmart Pvt Ltd</t>
  </si>
  <si>
    <t>CEOHR/23-24/486</t>
  </si>
  <si>
    <t>Stile Clothing Pvt. Ltd.</t>
  </si>
  <si>
    <t>CEOHR/23-24/487</t>
  </si>
  <si>
    <t>CEOHR/23-24/488</t>
  </si>
  <si>
    <t>Biometric Cables</t>
  </si>
  <si>
    <t>CEOHR/23-24/489</t>
  </si>
  <si>
    <t>CEOHR/23-24/490</t>
  </si>
  <si>
    <t>Lynx Designers and Creators Pvt Ltd</t>
  </si>
  <si>
    <t>CEOHR/23-24/491</t>
  </si>
  <si>
    <t>CEOHR/23-24/492</t>
  </si>
  <si>
    <t>CEOHR/23-24/493</t>
  </si>
  <si>
    <t>CEOHR/23-24/494</t>
  </si>
  <si>
    <t>CEOHR/23-24/495</t>
  </si>
  <si>
    <t>UD Photography</t>
  </si>
  <si>
    <t>CEOHR/23-24/496</t>
  </si>
  <si>
    <t>Shreeji hospital</t>
  </si>
  <si>
    <t>CEOHR/23-24/497</t>
  </si>
  <si>
    <t>G-Suite workshop</t>
  </si>
  <si>
    <t>CEOHR/23-24/498</t>
  </si>
  <si>
    <t>Newtek Electricals</t>
  </si>
  <si>
    <t>CEOHR/23-24/499</t>
  </si>
  <si>
    <t>CEOHR/23-24/500</t>
  </si>
  <si>
    <t>Medoc Sourcing Consultants Pvt Ltd</t>
  </si>
  <si>
    <t>CEOHR/23-24/501</t>
  </si>
  <si>
    <t>Support Subscription Plan Yearly</t>
  </si>
  <si>
    <t>CEOHR/23-24/502</t>
  </si>
  <si>
    <t>Mahesh</t>
  </si>
  <si>
    <t>CEOHR/23-24/503</t>
  </si>
  <si>
    <t>CEOHR/23-24/504</t>
  </si>
  <si>
    <t>Mosil Lubricants Pvt.Ltd.</t>
  </si>
  <si>
    <t>CEOHR/23-24/505</t>
  </si>
  <si>
    <t>CEOHR/23-24/506</t>
  </si>
  <si>
    <t>Vicky Associates LLP</t>
  </si>
  <si>
    <t>CEOHR/23-24/507</t>
  </si>
  <si>
    <t>CEOHR/23-24/508</t>
  </si>
  <si>
    <t>AJAY INDUSTRIAL CORPORATION LIMITED</t>
  </si>
  <si>
    <t>CEOHR/23-24/509</t>
  </si>
  <si>
    <t>CEOHR/23-24/510</t>
  </si>
  <si>
    <t>CEOHR/23-24/511</t>
  </si>
  <si>
    <t>CEOHR/23-24/512</t>
  </si>
  <si>
    <t>CEOHR/23-24/513</t>
  </si>
  <si>
    <t>CEOHR/23-24/514</t>
  </si>
  <si>
    <t>Marudhar Tanchem Pvt Ltd</t>
  </si>
  <si>
    <t>CEOHR/23-24/515</t>
  </si>
  <si>
    <t>Ajmera Tyres Pvt. Ltd.</t>
  </si>
  <si>
    <t>CEOHR/23-24/516</t>
  </si>
  <si>
    <t>GNB Motors Pvt. Ltd</t>
  </si>
  <si>
    <t>CEOHR/23-24/517</t>
  </si>
  <si>
    <t>CEOHR/23-24/518</t>
  </si>
  <si>
    <t>CEOHR/23-24/519</t>
  </si>
  <si>
    <t>CEOHR/23-24/520</t>
  </si>
  <si>
    <t>CEOHR/23-24/521</t>
  </si>
  <si>
    <t>CEOHR/23-24/522</t>
  </si>
  <si>
    <t>CEOHR/23-24/523</t>
  </si>
  <si>
    <t>CEOHR/23-24/524</t>
  </si>
  <si>
    <t>CEOHR/23-24/525</t>
  </si>
  <si>
    <t>CEOHR/23-24/526</t>
  </si>
  <si>
    <t>CEOHR/23-24/527</t>
  </si>
  <si>
    <t>CEOHR/23-24/528</t>
  </si>
  <si>
    <t>CEOHR/23-24/529</t>
  </si>
  <si>
    <t>Hasquare Global Pvt Ltd</t>
  </si>
  <si>
    <t>CEOHR/23-24/530</t>
  </si>
  <si>
    <t>CEOHR/23-24/531</t>
  </si>
  <si>
    <t>CEOHR/23-24/532</t>
  </si>
  <si>
    <t>CEOHR/23-24/533</t>
  </si>
  <si>
    <t>CEOHR/23-24/534</t>
  </si>
  <si>
    <t>CEOHR/23-24/535</t>
  </si>
  <si>
    <t>CEOHR/23-24/536</t>
  </si>
  <si>
    <t>CEOHR/23-24/537</t>
  </si>
  <si>
    <t>CEOHR/23-24/538</t>
  </si>
  <si>
    <t>CEOHR/23-24/539</t>
  </si>
  <si>
    <t>CEOHR/23-24/540</t>
  </si>
  <si>
    <t>CEOHR/23-24/541</t>
  </si>
  <si>
    <t>CEOHR/23-24/542</t>
  </si>
  <si>
    <t>CEOHR/23-24/543</t>
  </si>
  <si>
    <t>CEOHR/23-24/544</t>
  </si>
  <si>
    <t>CEOHR/23-24/545</t>
  </si>
  <si>
    <t>CEOHR/23-24/546</t>
  </si>
  <si>
    <t>CEOHR/23-24/547</t>
  </si>
  <si>
    <t>HYBR Auto India Pvt Ltd</t>
  </si>
  <si>
    <t>CEOHR/23-24/548</t>
  </si>
  <si>
    <t>CEOHR/23-24/549</t>
  </si>
  <si>
    <t>CEOHR/23-24/550</t>
  </si>
  <si>
    <t>CEOHR/23-24/551</t>
  </si>
  <si>
    <t>CEOHR/23-24/552</t>
  </si>
  <si>
    <t>CEOHR/23-24/553</t>
  </si>
  <si>
    <t>CEOHR/23-24/554</t>
  </si>
  <si>
    <t>CEOHR/23-24/555</t>
  </si>
  <si>
    <t>CEOHR/23-24/556</t>
  </si>
  <si>
    <t>Hanee Pharmaceuticals</t>
  </si>
  <si>
    <t>CEOHR/23-24/557</t>
  </si>
  <si>
    <t>Mr. Dhanraj</t>
  </si>
  <si>
    <t>CEOHR/23-24/558</t>
  </si>
  <si>
    <t>CEOHR/23-24/559</t>
  </si>
  <si>
    <t>CEOHR/23-24/560</t>
  </si>
  <si>
    <t>Meena Bazar Saree Center</t>
  </si>
  <si>
    <t>CEOHR/23-24/561</t>
  </si>
  <si>
    <t>CEOHR/23-24/562</t>
  </si>
  <si>
    <t>CEOHR/23-24/563</t>
  </si>
  <si>
    <t>CEOHR/23-24/564</t>
  </si>
  <si>
    <t>CEOHR/23-24/565</t>
  </si>
  <si>
    <t>CEOHR/23-24/566</t>
  </si>
  <si>
    <t>Techno Power Enterprises Pvt Ltd</t>
  </si>
  <si>
    <t>CEOHR/23-24/567</t>
  </si>
  <si>
    <t>Venus Spaceage Consultants Pvt Ltd.</t>
  </si>
  <si>
    <t>CEOHR/23-24/568</t>
  </si>
  <si>
    <t>CEOHR/23-24/569</t>
  </si>
  <si>
    <t>CEOHR/23-24/570</t>
  </si>
  <si>
    <t>CEOHR/23-24/571</t>
  </si>
  <si>
    <t>RFB Latex Limited</t>
  </si>
  <si>
    <t>CEOHR/23-24/572</t>
  </si>
  <si>
    <t>Graphisads Limited</t>
  </si>
  <si>
    <t>CEOHR/23-24/573</t>
  </si>
  <si>
    <t>CEOHR/23-24/574</t>
  </si>
  <si>
    <t>CEOHR/23-24/575</t>
  </si>
  <si>
    <t>CEOHR/23-24/576</t>
  </si>
  <si>
    <t>CEOHR/23-24/577</t>
  </si>
  <si>
    <t>CEOHR/23-24/578</t>
  </si>
  <si>
    <t>Electronics Devices Worldwide Pvt Ltd</t>
  </si>
  <si>
    <t>CEOHR/23-24/579</t>
  </si>
  <si>
    <t>CEOHR/23-24/580</t>
  </si>
  <si>
    <t>CEOHR/23-24/581</t>
  </si>
  <si>
    <t>Panchanan International Pvt Ltd</t>
  </si>
  <si>
    <t>CEOHR/23-24/582</t>
  </si>
  <si>
    <t>Mr. Vikas Gupta</t>
  </si>
  <si>
    <t>CEOHR/23-24/583</t>
  </si>
  <si>
    <t>CEOHR/23-24/584</t>
  </si>
  <si>
    <t>CEOHR/23-24/585</t>
  </si>
  <si>
    <t>TCI Express LTd</t>
  </si>
  <si>
    <t>CEOHR/23-24/586</t>
  </si>
  <si>
    <t>CEOHR/23-24/587</t>
  </si>
  <si>
    <t>CEOHR/23-24/588</t>
  </si>
  <si>
    <t>CEOHR/23-24/589</t>
  </si>
  <si>
    <t>CEOHR/23-24/590</t>
  </si>
  <si>
    <t>CEOHR/23-24/591</t>
  </si>
  <si>
    <t>CEOHR/23-24/592</t>
  </si>
  <si>
    <t>CEOHR/23-24/593</t>
  </si>
  <si>
    <t>CEOHR/23-24/594</t>
  </si>
  <si>
    <t>CEOHR/23-24/595</t>
  </si>
  <si>
    <t>CEOHR/23-24/596</t>
  </si>
  <si>
    <t>CEOHR/23-24/597</t>
  </si>
  <si>
    <t>CEOHR/23-24/598</t>
  </si>
  <si>
    <t>CEOHR/23-24/599</t>
  </si>
  <si>
    <t>CEOHR/23-24/600</t>
  </si>
  <si>
    <t>CEOHR/23-24/601</t>
  </si>
  <si>
    <t>CEOHR/23-24/602</t>
  </si>
  <si>
    <t>CEOHR/23-24/603</t>
  </si>
  <si>
    <t>Jainys Cereals Pvt LTD</t>
  </si>
  <si>
    <t>CEOHR/23-24/604</t>
  </si>
  <si>
    <t>Mr. Vaibhav Jain</t>
  </si>
  <si>
    <t>CEOHR/23-24/605</t>
  </si>
  <si>
    <t>CEOHR/23-24/606</t>
  </si>
  <si>
    <t>CEOHR/23-24/607</t>
  </si>
  <si>
    <t>CEOHR/23-24/608</t>
  </si>
  <si>
    <t>CEOHR/23-24/609</t>
  </si>
  <si>
    <t>HI-LUX AUTOMOTIVE P LTD</t>
  </si>
  <si>
    <t>CEOHR/23-24/610</t>
  </si>
  <si>
    <t>CEOHR/23-24/611</t>
  </si>
  <si>
    <t>CEOHR/23-24/612</t>
  </si>
  <si>
    <t>CEOHR/23-24/613</t>
  </si>
  <si>
    <t>CEOHR/23-24/614</t>
  </si>
  <si>
    <t>CEOHR/23-24/615</t>
  </si>
  <si>
    <t>CEOHR/23-24/616</t>
  </si>
  <si>
    <t>CEOHR/23-24/617</t>
  </si>
  <si>
    <t>CEOHR/23-24/618</t>
  </si>
  <si>
    <t>CEOHR/23-24/619</t>
  </si>
  <si>
    <t>CEOHR/23-24/620</t>
  </si>
  <si>
    <t>Shahnaz Bright Steel Industries (P) Ltd</t>
  </si>
  <si>
    <t>CEOHR/23-24/621</t>
  </si>
  <si>
    <t>CEOHR/23-24/622</t>
  </si>
  <si>
    <t>Novex Overseas Private Limited</t>
  </si>
  <si>
    <t>CEOHR/23-24/623</t>
  </si>
  <si>
    <t>Techginia Global Pvt Ltd</t>
  </si>
  <si>
    <t>CEOHR/23-24/624</t>
  </si>
  <si>
    <t>CEOHR/23-24/625</t>
  </si>
  <si>
    <t>Oppulance Home Decor LLP</t>
  </si>
  <si>
    <t>CEOHR/23-24/626</t>
  </si>
  <si>
    <t>DRM Technology Solutions</t>
  </si>
  <si>
    <t>CEOHR/23-24/627</t>
  </si>
  <si>
    <t>Ajunni Jewlery LLP</t>
  </si>
  <si>
    <t>CEOHR/23-24/628</t>
  </si>
  <si>
    <t>CEOHR/23-24/629</t>
  </si>
  <si>
    <t>CEOHR/23-24/630</t>
  </si>
  <si>
    <t>Sunchit Enterprises</t>
  </si>
  <si>
    <t>CEOHR/23-24/631</t>
  </si>
  <si>
    <t>CEOHR/23-24/632</t>
  </si>
  <si>
    <t>Mr. Kapil</t>
  </si>
  <si>
    <t>CEOHR/23-24/633</t>
  </si>
  <si>
    <t>System Controls and Switchgears</t>
  </si>
  <si>
    <t>CEOHR/23-24/634</t>
  </si>
  <si>
    <t>CEOHR/23-24/635</t>
  </si>
  <si>
    <t>Madhusudan Motors Pvt Ltd</t>
  </si>
  <si>
    <t>CEOHR/23-24/636</t>
  </si>
  <si>
    <t>CEOHR/23-24/637</t>
  </si>
  <si>
    <t>CEOHR/23-24/638</t>
  </si>
  <si>
    <t>CEOHR/23-24/639</t>
  </si>
  <si>
    <t>CEOHR/23-24/640</t>
  </si>
  <si>
    <t>CEOHR/23-24/641</t>
  </si>
  <si>
    <t>AJANTA BOTTLE (P) Ltd</t>
  </si>
  <si>
    <t>CEOHR/23-24/642</t>
  </si>
  <si>
    <t>CEOHR/23-24/643</t>
  </si>
  <si>
    <t>CEOHR/23-24/644</t>
  </si>
  <si>
    <t>Westway Electronics Limited</t>
  </si>
  <si>
    <t>CEOHR/23-24/645</t>
  </si>
  <si>
    <t>CEOHR/23-24/646</t>
  </si>
  <si>
    <t>CEOHR/23-24/647</t>
  </si>
  <si>
    <t>Second May International</t>
  </si>
  <si>
    <t>CEOHR/23-24/648</t>
  </si>
  <si>
    <t>CEOHR/23-24/649</t>
  </si>
  <si>
    <t>Heera Jewellers</t>
  </si>
  <si>
    <t>CEOHR/23-24/650</t>
  </si>
  <si>
    <t>CEOHR/23-24/651</t>
  </si>
  <si>
    <t>Mr. Sudarshan Ramakrishna Chetlur</t>
  </si>
  <si>
    <t>CEOHR/23-24/652</t>
  </si>
  <si>
    <t>Mr. Saksham Nagpal</t>
  </si>
  <si>
    <t>CEOHR/23-24/653</t>
  </si>
  <si>
    <t>Pansari Industry</t>
  </si>
  <si>
    <t>CEOHR/23-24/654</t>
  </si>
  <si>
    <t>Advance Decorative Laminate Pvt Ltd</t>
  </si>
  <si>
    <t>CEOHR/23-24/655</t>
  </si>
  <si>
    <t>CEOHR/23-24/656</t>
  </si>
  <si>
    <t>CEOHR/23-24/657</t>
  </si>
  <si>
    <t>CEOHR/23-24/658</t>
  </si>
  <si>
    <t>Aktiv Technologies P LTD</t>
  </si>
  <si>
    <t>CEOHR/23-24/659</t>
  </si>
  <si>
    <t>CEOHR/23-24/660</t>
  </si>
  <si>
    <t>CEOHR/23-24/661</t>
  </si>
  <si>
    <t>Woodofa Lifestyle Private Limited.</t>
  </si>
  <si>
    <t>CEOHR/23-24/662</t>
  </si>
  <si>
    <t>CEOHR/23-24/663</t>
  </si>
  <si>
    <t>CEOHR/23-24/664</t>
  </si>
  <si>
    <t>GVI HARDWARES</t>
  </si>
  <si>
    <t>CEOHR/23-24/665</t>
  </si>
  <si>
    <t>CEOHR/23-24/666</t>
  </si>
  <si>
    <t>CEOHR/23-24/667</t>
  </si>
  <si>
    <t>CEOHR/23-24/668</t>
  </si>
  <si>
    <t>CEOHR/23-24/669</t>
  </si>
  <si>
    <t>CEOHR/23-24/670</t>
  </si>
  <si>
    <t>Mr. Gitansh Raj Nayyar</t>
  </si>
  <si>
    <t>CEOHR/23-24/671</t>
  </si>
  <si>
    <t>CEOHR/23-24/672</t>
  </si>
  <si>
    <t>CEOHR/23-24/673</t>
  </si>
  <si>
    <t>CEOHR/23-24/674</t>
  </si>
  <si>
    <t>CEOHR/23-24/675</t>
  </si>
  <si>
    <t>CEOHR/23-24/676</t>
  </si>
  <si>
    <t>CEOHR/23-24/677</t>
  </si>
  <si>
    <t>CEOHR/23-24/678</t>
  </si>
  <si>
    <t>CEOHR/23-24/679</t>
  </si>
  <si>
    <t>CEOHR/23-24/680</t>
  </si>
  <si>
    <t>CEOHR/23-24/681</t>
  </si>
  <si>
    <t>SRIDEVA Lam (P) Ltd</t>
  </si>
  <si>
    <t>CEOHR/23-24/682</t>
  </si>
  <si>
    <t>CEOHR/23-24/683</t>
  </si>
  <si>
    <t>CEOHR/23-24/684</t>
  </si>
  <si>
    <t>CEOHR/23-24/685</t>
  </si>
  <si>
    <t>Charu Fittings Pvt Ltd</t>
  </si>
  <si>
    <t>CEOHR/23-24/686</t>
  </si>
  <si>
    <t>CEOHR/23-24/687</t>
  </si>
  <si>
    <t>CEOHR/23-24/688</t>
  </si>
  <si>
    <t>CEOHR/23-24/689</t>
  </si>
  <si>
    <t>CEOHR/23-24/690</t>
  </si>
  <si>
    <t>CEOHR/23-24/691</t>
  </si>
  <si>
    <t>Jai Tubes and Hardware LLP</t>
  </si>
  <si>
    <t>CEOHR/23-24/692</t>
  </si>
  <si>
    <t>CEOHR/23-24/693</t>
  </si>
  <si>
    <t>CEOHR/23-24/694</t>
  </si>
  <si>
    <t>CEOHR/23-24/695</t>
  </si>
  <si>
    <t>SNG Adwisers</t>
  </si>
  <si>
    <t>CEOHR/23-24/696</t>
  </si>
  <si>
    <t>CEOHR/23-24/697</t>
  </si>
  <si>
    <t>CEOHR/23-24/698</t>
  </si>
  <si>
    <t>CEOHR/23-24/699</t>
  </si>
  <si>
    <t>CEOHR/23-24/700</t>
  </si>
  <si>
    <t>CEOHR/23-24/701</t>
  </si>
  <si>
    <t>CEOHR/23-24/702</t>
  </si>
  <si>
    <t>Dhiraj Kumar Patwari</t>
  </si>
  <si>
    <t>CEOHR/23-24/703</t>
  </si>
  <si>
    <t>Henry Harvin India Education LLP</t>
  </si>
  <si>
    <t>CEOHR/23-24/704</t>
  </si>
  <si>
    <t>CEOHR/23-24/705</t>
  </si>
  <si>
    <t>Designs World</t>
  </si>
  <si>
    <t>CEOHR/23-24/706</t>
  </si>
  <si>
    <t>Sandee Clothing Co.</t>
  </si>
  <si>
    <t>CEOHR/23-24/707</t>
  </si>
  <si>
    <t>CEOHR/23-24/708</t>
  </si>
  <si>
    <t>CEOHR/23-24/709</t>
  </si>
  <si>
    <t>CEOHR/23-24/710</t>
  </si>
  <si>
    <t>CEOHR/23-24/711</t>
  </si>
  <si>
    <t>CEOHR/23-24/712</t>
  </si>
  <si>
    <t>KKasturi Medicare (P) Ltd</t>
  </si>
  <si>
    <t>CEOHR/23-24/713</t>
  </si>
  <si>
    <t>CEOHR/23-24/714</t>
  </si>
  <si>
    <t>CEOHR/23-24/715</t>
  </si>
  <si>
    <t>AC Services Pvt Ltd.</t>
  </si>
  <si>
    <t>CEOHR/23-24/716</t>
  </si>
  <si>
    <t>CEOHR/23-24/717</t>
  </si>
  <si>
    <t>CEOHR/23-24/718</t>
  </si>
  <si>
    <t>CEOHR/23-24/719</t>
  </si>
  <si>
    <t>Indigo Crafts (P) Limited</t>
  </si>
  <si>
    <t>CEOHR/23-24/720</t>
  </si>
  <si>
    <t>PAL Infrastructure Solutions</t>
  </si>
  <si>
    <t>CEOHR/23-24/721</t>
  </si>
  <si>
    <t>CEOHR/23-24/722</t>
  </si>
  <si>
    <t>CEOHR/23-24/723</t>
  </si>
  <si>
    <t>CEOHR/23-24/724</t>
  </si>
  <si>
    <t>CEOHR/23-24/725</t>
  </si>
  <si>
    <t>CEOHR/23-24/726</t>
  </si>
  <si>
    <t>CEOHR/23-24/727</t>
  </si>
  <si>
    <t>CEOHR/23-24/728</t>
  </si>
  <si>
    <t>CEOHR/23-24/729</t>
  </si>
  <si>
    <t>CEOHR/23-24/730</t>
  </si>
  <si>
    <t>CEOHR/23-24/731</t>
  </si>
  <si>
    <t>CEOHR/23-24/732</t>
  </si>
  <si>
    <t>CEOHR/23-24/733</t>
  </si>
  <si>
    <t>Mr. Manish Mahabir</t>
  </si>
  <si>
    <t>CEOHR/23-24/734</t>
  </si>
  <si>
    <t>CEOHR/23-24/735</t>
  </si>
  <si>
    <t>CEOHR/23-24/736</t>
  </si>
  <si>
    <t>CDC Printers Pvt Ltd</t>
  </si>
  <si>
    <t>CEOHR/23-24/737</t>
  </si>
  <si>
    <t>BNU Holdings</t>
  </si>
  <si>
    <t>CEOHR/23-24/738</t>
  </si>
  <si>
    <t>CEOHR/23-24/739</t>
  </si>
  <si>
    <t>CEOHR/23-24/740</t>
  </si>
  <si>
    <t>CEOHR/23-24/741</t>
  </si>
  <si>
    <t>CEOHR/23-24/742</t>
  </si>
  <si>
    <t>CEOHR/23-24/743</t>
  </si>
  <si>
    <t>CEOHR/23-24/744</t>
  </si>
  <si>
    <t>CEOHR/23-24/745</t>
  </si>
  <si>
    <t>CEOHR/23-24/746</t>
  </si>
  <si>
    <t>CEOHR/23-24/747</t>
  </si>
  <si>
    <t>CEOHR/23-24/748</t>
  </si>
  <si>
    <t>CEOHR/23-24/749</t>
  </si>
  <si>
    <t>CEOHR/23-24/750</t>
  </si>
  <si>
    <t>CEOHR/23-24/751</t>
  </si>
  <si>
    <t>CEOHR/23-24/752</t>
  </si>
  <si>
    <t>Pravin Kumar</t>
  </si>
  <si>
    <t>CEOHR/23-24/753</t>
  </si>
  <si>
    <t>CEOHR/23-24/754</t>
  </si>
  <si>
    <t>CEOHR/23-24/755</t>
  </si>
  <si>
    <t>Dbel Studio</t>
  </si>
  <si>
    <t>CEOHR/23-24/756</t>
  </si>
  <si>
    <t>CEOHR/23-24/757</t>
  </si>
  <si>
    <t>CEOHR/23-24/758</t>
  </si>
  <si>
    <t>CEOHR/23-24/759</t>
  </si>
  <si>
    <t>CEOHR/23-24/760</t>
  </si>
  <si>
    <t>CEOHR/23-24/761</t>
  </si>
  <si>
    <t>Capital Constructions Pvt Ltd</t>
  </si>
  <si>
    <t>CEOHR/23-24/762</t>
  </si>
  <si>
    <t>CEOHR/23-24/763</t>
  </si>
  <si>
    <t>SHREEM JEWELS</t>
  </si>
  <si>
    <t>CEOHR/23-24/764</t>
  </si>
  <si>
    <t>CEOHR/23-24/765</t>
  </si>
  <si>
    <t>CEOHR/23-24/766</t>
  </si>
  <si>
    <t>Mr. Aaditya S Arun</t>
  </si>
  <si>
    <t>CEOHR/23-24/767</t>
  </si>
  <si>
    <t>Bhavani Cinema</t>
  </si>
  <si>
    <t>CEOHR/23-24/768</t>
  </si>
  <si>
    <t>CEOHR/23-24/769</t>
  </si>
  <si>
    <t>Mr. Ashish Singhal</t>
  </si>
  <si>
    <t>CEOHR/23-24/770</t>
  </si>
  <si>
    <t>CEOHR/23-24/771</t>
  </si>
  <si>
    <t>CEOHR/23-24/772</t>
  </si>
  <si>
    <t>CEOHR/23-24/773</t>
  </si>
  <si>
    <t>CEOHR/23-24/774</t>
  </si>
  <si>
    <t>CEOHR/23-24/775</t>
  </si>
  <si>
    <t>CEOHR/23-24/776</t>
  </si>
  <si>
    <t>CEOHR/23-24/777</t>
  </si>
  <si>
    <t>CEOHR/23-24/778</t>
  </si>
  <si>
    <t>CEOHR/23-24/779</t>
  </si>
  <si>
    <t>Hazarika Construction and Trading Pvt. Ltd</t>
  </si>
  <si>
    <t>CEOHR/23-24/780</t>
  </si>
  <si>
    <t>CEOHR/23-24/781</t>
  </si>
  <si>
    <t>All India Travel Services</t>
  </si>
  <si>
    <t>CEOHR/23-24/782</t>
  </si>
  <si>
    <t>CEOHR/23-24/783</t>
  </si>
  <si>
    <t>CEOHR/23-24/784</t>
  </si>
  <si>
    <t>CEOHR/23-24/785</t>
  </si>
  <si>
    <t>CEOHR/23-24/786</t>
  </si>
  <si>
    <t>CEOHR/23-24/787</t>
  </si>
  <si>
    <t>CEOHR/23-24/788</t>
  </si>
  <si>
    <t>CEOHR/23-24/789</t>
  </si>
  <si>
    <t>CEOHR/23-24/790</t>
  </si>
  <si>
    <t>CEOHR/23-24/791</t>
  </si>
  <si>
    <t>CEOHR/23-24/792</t>
  </si>
  <si>
    <t>CEOHR/23-24/793</t>
  </si>
  <si>
    <t>M/S SAJJAN PRECISION CASTING</t>
  </si>
  <si>
    <t>CEOHR/23-24/794</t>
  </si>
  <si>
    <t>CEOHR/23-24/795</t>
  </si>
  <si>
    <t>CEOHR/23-24/796</t>
  </si>
  <si>
    <t>CEOHR/23-24/797</t>
  </si>
  <si>
    <t>CEOHR/23-24/798</t>
  </si>
  <si>
    <t>CEOHR/23-24/799</t>
  </si>
  <si>
    <t>CEOHR/23-24/800</t>
  </si>
  <si>
    <t>CEOHR/23-24/801</t>
  </si>
  <si>
    <t>Durgesh Merchants Ltd</t>
  </si>
  <si>
    <t>CEOHR/23-24/802</t>
  </si>
  <si>
    <t>CEOHR/23-24/803</t>
  </si>
  <si>
    <t>CEOHR/23-24/804</t>
  </si>
  <si>
    <t>CEOHR/23-24/805</t>
  </si>
  <si>
    <t>CEOHR/23-24/806</t>
  </si>
  <si>
    <t>CEOHR/23-24/807</t>
  </si>
  <si>
    <t>Mystique Ventures</t>
  </si>
  <si>
    <t>CEOHR/23-24/808</t>
  </si>
  <si>
    <t>CEOHR/23-24/809</t>
  </si>
  <si>
    <t>CEOHR/23-24/810</t>
  </si>
  <si>
    <t>CEOHR/23-24/811</t>
  </si>
  <si>
    <t>CEOHR/23-24/812</t>
  </si>
  <si>
    <t>CEOHR/23-24/813</t>
  </si>
  <si>
    <t>CEOHR/23-24/814</t>
  </si>
  <si>
    <t>CEOHR/23-24/815</t>
  </si>
  <si>
    <t>CEOHR/23-24/816</t>
  </si>
  <si>
    <t>CEOHR/23-24/817</t>
  </si>
  <si>
    <t>CEOHR/23-24/818</t>
  </si>
  <si>
    <t>CEOHR/23-24/819</t>
  </si>
  <si>
    <t>Shikhar Travels India Pvt Limited</t>
  </si>
  <si>
    <t>CEOHR/23-24/820</t>
  </si>
  <si>
    <t>CEOHR/23-24/821</t>
  </si>
  <si>
    <t>CEOHR/23-24/822</t>
  </si>
  <si>
    <t>CEOHR/23-24/823</t>
  </si>
  <si>
    <t>CEOHR/23-24/824</t>
  </si>
  <si>
    <t>CEOHR/23-24/825</t>
  </si>
  <si>
    <t>CEOHR/23-24/826</t>
  </si>
  <si>
    <t>CEOHR/23-24/827</t>
  </si>
  <si>
    <t>CEOHR/23-24/828</t>
  </si>
  <si>
    <t>CEOHR/23-24/829</t>
  </si>
  <si>
    <t>CEOHR/23-24/830</t>
  </si>
  <si>
    <t>CEOHR/23-24/831</t>
  </si>
  <si>
    <t>CEOHR/23-24/832</t>
  </si>
  <si>
    <t>CEOHR/23-24/833</t>
  </si>
  <si>
    <t>CEOHR/23-24/834</t>
  </si>
  <si>
    <t>CEOHR/23-24/835</t>
  </si>
  <si>
    <t>CEOHR/23-24/836</t>
  </si>
  <si>
    <t>CEOHR/23-24/837</t>
  </si>
  <si>
    <t>CEOHR/23-24/838</t>
  </si>
  <si>
    <t>CEOHR/23-24/839</t>
  </si>
  <si>
    <t>CEOHR/23-24/840</t>
  </si>
  <si>
    <t>CEOHR/23-24/841</t>
  </si>
  <si>
    <t>CEOHR/23-24/842</t>
  </si>
  <si>
    <t>CEOHR/23-24/843</t>
  </si>
  <si>
    <t>CEOHR/23-24/844</t>
  </si>
  <si>
    <t>CEOHR/23-24/845</t>
  </si>
  <si>
    <t>CEOHR/23-24/846</t>
  </si>
  <si>
    <t>CEOHR/23-24/847</t>
  </si>
  <si>
    <t>CEOHR/23-24/848</t>
  </si>
  <si>
    <t>CEOHR/23-24/849</t>
  </si>
  <si>
    <t>CEOHR/23-24/850</t>
  </si>
  <si>
    <t>CEOHR/23-24/851</t>
  </si>
  <si>
    <t>CEOHR/23-24/852</t>
  </si>
  <si>
    <t>CEOHR/23-24/853</t>
  </si>
  <si>
    <t>CEOHR/23-24/854</t>
  </si>
  <si>
    <t>CEOHR/23-24/855</t>
  </si>
  <si>
    <t>Mr. Tushar Chandani</t>
  </si>
  <si>
    <t>CEOHR/23-24/856</t>
  </si>
  <si>
    <t>Mr. Neeraj Neyol</t>
  </si>
  <si>
    <t>CEOHR/23-24/857</t>
  </si>
  <si>
    <t>CEOHR/23-24/858</t>
  </si>
  <si>
    <t>CEOHR/23-24/859</t>
  </si>
  <si>
    <t>CEOHR/23-24/860</t>
  </si>
  <si>
    <t>CEOHR/23-24/861</t>
  </si>
  <si>
    <t>CEOHR/23-24/862</t>
  </si>
  <si>
    <t>CEOHR/23-24/863</t>
  </si>
  <si>
    <t>CEOHR/23-24/864</t>
  </si>
  <si>
    <t>CEOHR/23-24/865</t>
  </si>
  <si>
    <t>CEOHR/23-24/866</t>
  </si>
  <si>
    <t>CEOHR/23-24/867</t>
  </si>
  <si>
    <t>CEOHR/23-24/868</t>
  </si>
  <si>
    <t>CEOHR/23-24/869</t>
  </si>
  <si>
    <t>CEOHR/23-24/870</t>
  </si>
  <si>
    <t>Pheno Organic Private limited</t>
  </si>
  <si>
    <t>CEOHR/23-24/871</t>
  </si>
  <si>
    <t>CEOHR/23-24/872</t>
  </si>
  <si>
    <t>CEOHR/23-24/873</t>
  </si>
  <si>
    <t>CEOHR/23-24/874</t>
  </si>
  <si>
    <t>CEOHR/23-24/875</t>
  </si>
  <si>
    <t>CEOHR/23-24/876</t>
  </si>
  <si>
    <t>CEOHR/23-24/877</t>
  </si>
  <si>
    <t>CEOHR/23-24/878</t>
  </si>
  <si>
    <t>CEOHR/23-24/879</t>
  </si>
  <si>
    <t>CEOHR/23-24/880</t>
  </si>
  <si>
    <t>CEOHR/23-24/881</t>
  </si>
  <si>
    <t>CEOHR/23-24/882</t>
  </si>
  <si>
    <t>CEOHR/23-24/883</t>
  </si>
  <si>
    <t>CEOHR/23-24/884</t>
  </si>
  <si>
    <t>CEOHR/23-24/885</t>
  </si>
  <si>
    <t>Entrepreneurs Organisation Gurgaon DL</t>
  </si>
  <si>
    <t>CEOHR/23-24/886</t>
  </si>
  <si>
    <t>CEOHR/23-24/887</t>
  </si>
  <si>
    <t>CEOHR/23-24/888</t>
  </si>
  <si>
    <t>CEOHR/23-24/889</t>
  </si>
  <si>
    <t>G.N. Buildev Pvt Ltd</t>
  </si>
  <si>
    <t>CEOHR/23-24/890</t>
  </si>
  <si>
    <t>CEOHR/23-24/891</t>
  </si>
  <si>
    <t>CEOHR/23-24/892</t>
  </si>
  <si>
    <t>CEOHR/23-24/893</t>
  </si>
  <si>
    <t>CEOHR/23-24/894</t>
  </si>
  <si>
    <t>CEOHR/23-24/895</t>
  </si>
  <si>
    <t>CEOHR/23-24/896</t>
  </si>
  <si>
    <t>CEOHR/23-24/897</t>
  </si>
  <si>
    <t>CEOHR/23-24/898</t>
  </si>
  <si>
    <t>CEOHR/23-24/899</t>
  </si>
  <si>
    <t>CEOHR/23-24/900</t>
  </si>
  <si>
    <t>Fab Cars Rental LLP</t>
  </si>
  <si>
    <t>CEOHR/23-24/901</t>
  </si>
  <si>
    <t>CEOHR/23-24/902</t>
  </si>
  <si>
    <t>Royal Tech Engineers</t>
  </si>
  <si>
    <t>CEOHR/23-24/903</t>
  </si>
  <si>
    <t>CEOHR/23-24/904</t>
  </si>
  <si>
    <t>CEOHR/23-24/905</t>
  </si>
  <si>
    <t>CEOHR/23-24/906</t>
  </si>
  <si>
    <t>CEOHR/23-24/907</t>
  </si>
  <si>
    <t>CEOHR/23-24/908</t>
  </si>
  <si>
    <t>CEOHR/23-24/909</t>
  </si>
  <si>
    <t>CEOHR/23-24/910</t>
  </si>
  <si>
    <t>CEOHR/23-24/911</t>
  </si>
  <si>
    <t>Metal World</t>
  </si>
  <si>
    <t>CEOHR/23-24/912</t>
  </si>
  <si>
    <t>CEOHR/23-24/913</t>
  </si>
  <si>
    <t>Evergreen International Ltd</t>
  </si>
  <si>
    <t>CEOHR/23-24/914</t>
  </si>
  <si>
    <t>CEOHR/23-24/915</t>
  </si>
  <si>
    <t>CEOHR/23-24/916</t>
  </si>
  <si>
    <t>Silver Emporium (P) Limited</t>
  </si>
  <si>
    <t>CEOHR/23-24/917</t>
  </si>
  <si>
    <t>CEOHR/23-24/918</t>
  </si>
  <si>
    <t>CEOHR/23-24/919</t>
  </si>
  <si>
    <t>CEOHR/23-24/920</t>
  </si>
  <si>
    <t>B D R Products (India) Pvt. Ltd.</t>
  </si>
  <si>
    <t>CEOHR/23-24/921</t>
  </si>
  <si>
    <t>CEOHR/23-24/922</t>
  </si>
  <si>
    <t>CEOHR/23-24/923</t>
  </si>
  <si>
    <t>CEOHR/23-24/924</t>
  </si>
  <si>
    <t>CEOHR/23-24/925</t>
  </si>
  <si>
    <t>CEOHR/23-24/926</t>
  </si>
  <si>
    <t>CEOHR/23-24/927</t>
  </si>
  <si>
    <t>CEOHR/23-24/928</t>
  </si>
  <si>
    <t>CEOHR/23-24/929</t>
  </si>
  <si>
    <t>CEOHR/23-24/930</t>
  </si>
  <si>
    <t>CEOHR/23-24/931</t>
  </si>
  <si>
    <t>CEOHR/23-24/932</t>
  </si>
  <si>
    <t>CEOHR/23-24/933</t>
  </si>
  <si>
    <t>Mr. Nishant Aggarwal</t>
  </si>
  <si>
    <t>CEOHR/23-24/934</t>
  </si>
  <si>
    <t>Kandoi Transport Ltd.</t>
  </si>
  <si>
    <t>CEOHR/23-24/935</t>
  </si>
  <si>
    <t>Woodofa Lifestyle Pvt. Ltd.</t>
  </si>
  <si>
    <t>CEOHR/23-24/936</t>
  </si>
  <si>
    <t>CEOHR/23-24/937</t>
  </si>
  <si>
    <t>CEOHR/23-24/938</t>
  </si>
  <si>
    <t>CEOHR/23-24/939</t>
  </si>
  <si>
    <t>CEOHR/23-24/940</t>
  </si>
  <si>
    <t>CEOHR/23-24/941</t>
  </si>
  <si>
    <t>CEOHR/23-24/942</t>
  </si>
  <si>
    <t>CEOHR/23-24/943</t>
  </si>
  <si>
    <t>Mr. Kartik Gupta</t>
  </si>
  <si>
    <t>CEOHR/23-24/944</t>
  </si>
  <si>
    <t>CEOHR/23-24/945</t>
  </si>
  <si>
    <t>CEOHR/23-24/946</t>
  </si>
  <si>
    <t>CEOHR/23-24/947</t>
  </si>
  <si>
    <t>CEOHR/23-24/948</t>
  </si>
  <si>
    <t>Oswaal Books &amp; learning pvt ltd</t>
  </si>
  <si>
    <t>CEOHR/23-24/949</t>
  </si>
  <si>
    <t>CEOHR/23-24/950</t>
  </si>
  <si>
    <t>CEOHR/23-24/951</t>
  </si>
  <si>
    <t>CEOHR/23-24/952</t>
  </si>
  <si>
    <t>CEOHR/23-24/953</t>
  </si>
  <si>
    <t>Mr. Ray</t>
  </si>
  <si>
    <t>CEOHR/23-24/954</t>
  </si>
  <si>
    <t>CEOHR/23-24/955</t>
  </si>
  <si>
    <t>CEOHR/23-24/956</t>
  </si>
  <si>
    <t>CEOHR/23-24/957</t>
  </si>
  <si>
    <t>CEOHR/23-24/958</t>
  </si>
  <si>
    <t>CEOHR/23-24/959</t>
  </si>
  <si>
    <t>CEOHR/23-24/960</t>
  </si>
  <si>
    <t>CEOHR/23-24/961</t>
  </si>
  <si>
    <t>CEOHR/23-24/962</t>
  </si>
  <si>
    <t>CEOHR/23-24/963</t>
  </si>
  <si>
    <t>CEOHR/23-24/964</t>
  </si>
  <si>
    <t>CEOHR/23-24/965</t>
  </si>
  <si>
    <t>CEOHR/23-24/966</t>
  </si>
  <si>
    <t>CEOHR/23-24/967</t>
  </si>
  <si>
    <t>CEOHR/23-24/968</t>
  </si>
  <si>
    <t>CEOHR/23-24/969</t>
  </si>
  <si>
    <t>Fresho Dry Fruit</t>
  </si>
  <si>
    <t>CEOHR/23-24/970</t>
  </si>
  <si>
    <t>CEOHR/23-24/971</t>
  </si>
  <si>
    <t>CEOHR/23-24/972</t>
  </si>
  <si>
    <t>J4S Alliance LLP</t>
  </si>
  <si>
    <t>CEOHR/23-24/973</t>
  </si>
  <si>
    <t>CEOHR/23-24/974</t>
  </si>
  <si>
    <t>CEOHR/23-24/975</t>
  </si>
  <si>
    <t>CEOHR/23-24/976</t>
  </si>
  <si>
    <t>CEOHR/23-24/977</t>
  </si>
  <si>
    <t>CEOHR/23-24/978</t>
  </si>
  <si>
    <t>CEOHR/23-24/979</t>
  </si>
  <si>
    <t>CEOHR/23-24/980</t>
  </si>
  <si>
    <t>CEOHR/23-24/981</t>
  </si>
  <si>
    <t>CEOHR/23-24/982</t>
  </si>
  <si>
    <t>CEOHR/23-24/983</t>
  </si>
  <si>
    <t>CEOHR/23-24/984</t>
  </si>
  <si>
    <t>CEOHR/23-24/985</t>
  </si>
  <si>
    <t>CEOHR/23-24/986</t>
  </si>
  <si>
    <t>CEOHR/23-24/987</t>
  </si>
  <si>
    <t>CEOHR/23-24/988</t>
  </si>
  <si>
    <t>Brij Designs</t>
  </si>
  <si>
    <t>CEOHR/23-24/989</t>
  </si>
  <si>
    <t>CEOHR/23-24/990</t>
  </si>
  <si>
    <t>India Skills Private Limited</t>
  </si>
  <si>
    <t>CEOHR/23-24/991</t>
  </si>
  <si>
    <t>CEOHR/23-24/992</t>
  </si>
  <si>
    <t>CEOHR/23-24/993</t>
  </si>
  <si>
    <t>CEOHR/23-24/994</t>
  </si>
  <si>
    <t>CEOHR/23-24/995</t>
  </si>
  <si>
    <t>CEOHR/23-24/996</t>
  </si>
  <si>
    <t>CEOHR/23-24/997</t>
  </si>
  <si>
    <t>CEOHR/23-24/998</t>
  </si>
  <si>
    <t>CEOHR/23-24/999</t>
  </si>
  <si>
    <t>Credit note</t>
  </si>
  <si>
    <t>CN/CEO/23-24/002</t>
  </si>
  <si>
    <t>DELHI</t>
  </si>
  <si>
    <t>CN/CEO/23-24/003</t>
  </si>
  <si>
    <t>CN/CEO/23-24/004</t>
  </si>
  <si>
    <t>CN/CEO/23-24/005</t>
  </si>
  <si>
    <t>CN/CEO/23-24/006</t>
  </si>
  <si>
    <t>CN/CEO/23-24/007</t>
  </si>
  <si>
    <t>CN/CEO/23-24/008</t>
  </si>
  <si>
    <t>CN/CEO/23-24/009</t>
  </si>
  <si>
    <t>CN/CEO/23-24/010</t>
  </si>
  <si>
    <t>CN/CEO/23-24/011</t>
  </si>
  <si>
    <t>Moneyclub Technologies Pvt Ltd</t>
  </si>
  <si>
    <t>CN/CEO/23-24/012</t>
  </si>
  <si>
    <t>CN/CEO/23-24/013</t>
  </si>
  <si>
    <t>CN/CEO/23-24/014</t>
  </si>
  <si>
    <t>Narmada Masterbatch</t>
  </si>
  <si>
    <t>CN/CEO/23-24/015</t>
  </si>
  <si>
    <t>CN/CEO/23-24/016</t>
  </si>
  <si>
    <t>CN/CEO/23-24/017</t>
  </si>
  <si>
    <t>CN/CEO/23-24/018</t>
  </si>
  <si>
    <t>CN/CEO/23-24/019</t>
  </si>
  <si>
    <t>CN/CEO/23-24/020</t>
  </si>
  <si>
    <t>CN/CEO/23-24/021</t>
  </si>
  <si>
    <t>Ms. Kanika Parmar</t>
  </si>
  <si>
    <t>CN/CEO/23-24/022</t>
  </si>
  <si>
    <t>CN/CEO/23-24/023</t>
  </si>
  <si>
    <t>CN/CEO/23-24/024</t>
  </si>
  <si>
    <t>CN/CEO/23-24/025</t>
  </si>
  <si>
    <t>CN/CEO/23-24/026</t>
  </si>
  <si>
    <t>CN/CEO/23-24/027</t>
  </si>
  <si>
    <t>CN/CEO/23-24/028</t>
  </si>
  <si>
    <t>CN/CEO/23-24/029</t>
  </si>
  <si>
    <t>CN/CEO/23-24/030</t>
  </si>
  <si>
    <t>CN/CEO/23-24/031</t>
  </si>
  <si>
    <t>CN/CEO/23-24/032</t>
  </si>
  <si>
    <t>Adjustment</t>
  </si>
  <si>
    <t>CN/CEO/23-24/033</t>
  </si>
  <si>
    <t>CN/CEO/23-24/034</t>
  </si>
  <si>
    <t>CN/CEO/23-24/035</t>
  </si>
  <si>
    <t>CN/CEO/23-24/036</t>
  </si>
  <si>
    <t>CN/CEO/23-24/037</t>
  </si>
  <si>
    <t>CN/CEO/23-24/038</t>
  </si>
  <si>
    <t>CN/CEO/23-24/039</t>
  </si>
  <si>
    <t>CN/CEO/23-24/040</t>
  </si>
  <si>
    <t>Evergreen International Ltd.</t>
  </si>
  <si>
    <t>CN/CEO/23-24/041</t>
  </si>
  <si>
    <t>CN/CEO/23-24/042</t>
  </si>
  <si>
    <t>CN/CEO/23-24/043</t>
  </si>
  <si>
    <t>CN/CEO/23-24/044</t>
  </si>
  <si>
    <t>CN/CEO/23-24/045</t>
  </si>
  <si>
    <t>CN/CEO/23-24/046</t>
  </si>
  <si>
    <t>CN/CEO/23-24/047</t>
  </si>
  <si>
    <t>CN/CEO/23-24/048</t>
  </si>
  <si>
    <t>CN/CEO/23-24/049</t>
  </si>
  <si>
    <t>CN/CEO/23-24/050</t>
  </si>
  <si>
    <t>CN/CEO/23-24/051</t>
  </si>
  <si>
    <t>CN/CEO/23-24/052</t>
  </si>
  <si>
    <t>CN/CEO/23-24/053</t>
  </si>
  <si>
    <t>CN/CEO/23-24/054</t>
  </si>
  <si>
    <t>CN/CEO/23-24/055</t>
  </si>
  <si>
    <t>CN/CEO/23-24/056</t>
  </si>
  <si>
    <t>CN/CEO/23-24/057</t>
  </si>
  <si>
    <t>CN/CEO/23-24/058</t>
  </si>
  <si>
    <t>CN/CEO/23-24/059</t>
  </si>
  <si>
    <t>CN/CEO/23-24/060</t>
  </si>
  <si>
    <t>CN/CEO/23-24/061</t>
  </si>
  <si>
    <t>CN/CEO/23-24/062</t>
  </si>
  <si>
    <t>Missed Call Tools</t>
  </si>
  <si>
    <t>CN/CEO/23-24/063</t>
  </si>
  <si>
    <t>CN/CEO/23-24/064</t>
  </si>
  <si>
    <t>CN/CEO/23-24/065</t>
  </si>
  <si>
    <t>CN/CEO/23-24/066</t>
  </si>
  <si>
    <t>CN/CEO/23-24/067</t>
  </si>
  <si>
    <t>CN/CEO/23-24/068</t>
  </si>
  <si>
    <t>CN/CEO/23-24/069</t>
  </si>
  <si>
    <t>CN/CEO/23-24/070</t>
  </si>
  <si>
    <t>CN/CEO/23-24/071</t>
  </si>
  <si>
    <t>CN/CEO/23-24/072</t>
  </si>
  <si>
    <t>Probit Research &amp; Solutions Private limited</t>
  </si>
  <si>
    <t>CN/CEO/23-24/073</t>
  </si>
  <si>
    <t>CN/CEO/23-24/074</t>
  </si>
  <si>
    <t>CN/CEO/23-24/075</t>
  </si>
  <si>
    <t>CN/CEO/23-24/076</t>
  </si>
  <si>
    <t>CN/CEO/23-24/077</t>
  </si>
  <si>
    <t>CN/CEO/23-24/078</t>
  </si>
  <si>
    <t>CN/CEO/23-24/079</t>
  </si>
  <si>
    <t>CN/CEO/23-24/080</t>
  </si>
  <si>
    <t>CN/CEO/23-24/081</t>
  </si>
  <si>
    <t>CN/CEO/23-24/082</t>
  </si>
  <si>
    <t>CN/CEO/23-24/083</t>
  </si>
  <si>
    <t>CN/CEO/23-24/084</t>
  </si>
  <si>
    <t>CN/CEO/23-24/086</t>
  </si>
  <si>
    <t>CN/CEO/23-24/087</t>
  </si>
  <si>
    <t>CN/CEO/23-24/088</t>
  </si>
  <si>
    <t>CN/CEO/23-24/089</t>
  </si>
  <si>
    <t>CN/CEO/23-24/090</t>
  </si>
  <si>
    <t>CN/CEO/23-24/091</t>
  </si>
  <si>
    <t>CN/CEO/23-24/092</t>
  </si>
  <si>
    <t>CN/CEO/23-24/093</t>
  </si>
  <si>
    <t>CN/CEO/23-24/095</t>
  </si>
  <si>
    <t>CN/CEO/23-24/096</t>
  </si>
  <si>
    <t>CN/CEO/23-24/098</t>
  </si>
  <si>
    <t>CN/CEO/23-24/099</t>
  </si>
  <si>
    <t>CN/CEO/23-24/100</t>
  </si>
  <si>
    <t>CN/CEO/23-24/101</t>
  </si>
  <si>
    <t>CN/CEO/23-24/102</t>
  </si>
  <si>
    <t>CN/CEO/23-24/103</t>
  </si>
  <si>
    <t>CN/CEO/23-24/104</t>
  </si>
  <si>
    <t>CN/CEO/23-24/105</t>
  </si>
  <si>
    <t>CN/CEO/23-24/106</t>
  </si>
  <si>
    <t>CN/CEO/23-24/107</t>
  </si>
  <si>
    <t>BRIGHT WESTECH SOLUTION PVT LTD</t>
  </si>
  <si>
    <t>Pending payment</t>
  </si>
  <si>
    <t>TAXTUBE CONSULTING P</t>
  </si>
  <si>
    <t>Pending Payment</t>
  </si>
  <si>
    <t>Mr. Anoop Aggarwal</t>
  </si>
  <si>
    <t>points transfer</t>
  </si>
  <si>
    <t>Bagai Syndicate</t>
  </si>
  <si>
    <t>Sham Emporium</t>
  </si>
  <si>
    <t>Points Transfered</t>
  </si>
  <si>
    <t>Rajesh Kara - RPGH</t>
  </si>
  <si>
    <t>Shashank Jain, Woodofa</t>
  </si>
  <si>
    <t>Points transferred</t>
  </si>
  <si>
    <t>SSGOEL BUILDCON PRIVATE LIMITED</t>
  </si>
  <si>
    <t>TMA-ADvance</t>
  </si>
  <si>
    <t>OPAA HOMES LLP</t>
  </si>
  <si>
    <t>DAFFODIL ENGRAVERS INDIA PRIVA</t>
  </si>
  <si>
    <t>MODERN ENGINEERS INDIA</t>
  </si>
  <si>
    <t>Mobatree manufacturing private limited</t>
  </si>
  <si>
    <t>Taneer</t>
  </si>
  <si>
    <t>Bhavin</t>
  </si>
  <si>
    <t>Mr. Varun Aggarwal Mobatree</t>
  </si>
  <si>
    <t>Indigo Crafts Private Limited</t>
  </si>
  <si>
    <t>Mr. Mayank Thakker - Catering World (INDIA)</t>
  </si>
  <si>
    <t>CEOITBOX TECH SERVICES LLP</t>
  </si>
  <si>
    <t>Purchases &amp; Other Administrative Expenses (April 2023 to March 2024)</t>
  </si>
  <si>
    <t>FY 2023-24</t>
  </si>
  <si>
    <t>YTD 2023</t>
  </si>
  <si>
    <t>Inward expenses</t>
  </si>
  <si>
    <t>YTD</t>
  </si>
  <si>
    <t>Nature of Services</t>
  </si>
  <si>
    <t>YTD 23</t>
  </si>
  <si>
    <t>Tech Mastery</t>
  </si>
  <si>
    <t>Webinar &amp; Workshop</t>
  </si>
  <si>
    <t xml:space="preserve">Total Amount </t>
  </si>
  <si>
    <t>Incentive and Affliate fees</t>
  </si>
  <si>
    <t>Other Admin expenses</t>
  </si>
  <si>
    <t>Festival expenses</t>
  </si>
  <si>
    <t>Marketing &amp; Business Promotion Events</t>
  </si>
  <si>
    <t>Admin Charges</t>
  </si>
  <si>
    <t>Other Admin charges</t>
  </si>
  <si>
    <t>Repairs &amp; Maintenance Expenses</t>
  </si>
  <si>
    <t>Employee Name</t>
  </si>
  <si>
    <t>Ankita</t>
  </si>
  <si>
    <t>Anuj Rawat</t>
  </si>
  <si>
    <t>Heena Solanki</t>
  </si>
  <si>
    <t>Kavita Nanda Makin</t>
  </si>
  <si>
    <t>Ragbhir Singh</t>
  </si>
  <si>
    <t>Shahab Khan</t>
  </si>
  <si>
    <t>Zohaib Zia</t>
  </si>
  <si>
    <t>CEOITBOX Salary Analysis</t>
  </si>
  <si>
    <t>01-Apr-24 to 31-Jan-25</t>
  </si>
  <si>
    <t>Total Employee Benefits as per tally</t>
  </si>
  <si>
    <t>Total Employee Benefits this Sheet</t>
  </si>
  <si>
    <t>Main Difference</t>
  </si>
  <si>
    <t>Bonus</t>
  </si>
  <si>
    <t>Row Labels</t>
  </si>
  <si>
    <t>Basic</t>
  </si>
  <si>
    <t>HRA</t>
  </si>
  <si>
    <t>Sp. Al.</t>
  </si>
  <si>
    <t>Mob. All.</t>
  </si>
  <si>
    <t>Laptop All.</t>
  </si>
  <si>
    <t>Arrears</t>
  </si>
  <si>
    <t>Extra Hrs</t>
  </si>
  <si>
    <t>CEODL/25-26/308</t>
  </si>
  <si>
    <t>Cummins India Ltd</t>
  </si>
  <si>
    <t>CEODL/25-26/309</t>
  </si>
  <si>
    <t>Kuldeep Kumar Mahur</t>
  </si>
  <si>
    <t>Rohit Nagar</t>
  </si>
  <si>
    <t>Suhani</t>
  </si>
  <si>
    <t>Domain name</t>
  </si>
  <si>
    <t>Row Name</t>
  </si>
  <si>
    <t>Expenses</t>
  </si>
  <si>
    <t>Training Business</t>
  </si>
  <si>
    <t>t</t>
  </si>
  <si>
    <t>Ta</t>
  </si>
  <si>
    <t>W</t>
  </si>
  <si>
    <t>G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</si>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</sst>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 * #,##0.00_ ;_ * \-#,##0.00_ ;_ * &quot;-&quot;??_ ;_ @_ "/>
    <numFmt numFmtId="164" formatCode="#,##0;\(#,##0\);&quot;-&quot;"/>
    <numFmt numFmtId="165" formatCode="_ * #,##0_ ;_ * \-#,##0_ ;_ * &quot;-&quot;??_ ;_ @_ "/>
    <numFmt numFmtId="166" formatCode="&quot;&quot;0.00"/>
    <numFmt numFmtId="167" formatCode="&quot;&quot;0"/>
    <numFmt numFmtId="168" formatCode="mmm\-yyyy"/>
    <numFmt numFmtId="169" formatCode="_(* #,##0_);_(* \(#,##0\);_(* &quot;-&quot;??_);_(@_)"/>
    <numFmt numFmtId="170" formatCode="mmm"/>
    <numFmt numFmtId="171" formatCode="&quot;&quot;0.0000&quot; Nos&quot;"/>
    <numFmt numFmtId="172" formatCode="#,##0.0"/>
    <numFmt numFmtId="173" formatCode="#\ &quot;-2021&quot;"/>
  </numFmts>
  <fonts count="6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Gadugi"/>
      <family val="2"/>
    </font>
    <font>
      <sz val="9"/>
      <color rgb="FFFF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9"/>
      <color rgb="FF000000"/>
      <name val="Arial"/>
      <family val="2"/>
    </font>
    <font>
      <sz val="9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000000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i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10"/>
      <color theme="1"/>
      <name val="Lato"/>
      <family val="2"/>
    </font>
    <font>
      <sz val="10"/>
      <color theme="1"/>
      <name val="Lato"/>
      <family val="2"/>
    </font>
    <font>
      <b/>
      <sz val="10"/>
      <color theme="1"/>
      <name val="Arial"/>
      <family val="2"/>
    </font>
    <font>
      <b/>
      <sz val="10"/>
      <color rgb="FFFF0000"/>
      <name val="Lato"/>
      <family val="2"/>
    </font>
    <font>
      <sz val="9"/>
      <color theme="1"/>
      <name val="Lato"/>
      <family val="2"/>
    </font>
    <font>
      <b/>
      <sz val="9"/>
      <color theme="1"/>
      <name val="Lato"/>
      <family val="2"/>
    </font>
    <font>
      <sz val="11"/>
      <color theme="1"/>
      <name val="Calibri"/>
      <family val="2"/>
    </font>
    <font>
      <b/>
      <sz val="9"/>
      <color rgb="FFFF0000"/>
      <name val="Lato"/>
      <family val="2"/>
    </font>
    <font>
      <sz val="10"/>
      <color rgb="FF222222"/>
      <name val="Arial"/>
      <family val="2"/>
    </font>
    <font>
      <sz val="11"/>
      <color theme="1"/>
      <name val="Gadugi"/>
      <family val="2"/>
    </font>
    <font>
      <b/>
      <u/>
      <sz val="14"/>
      <color theme="1"/>
      <name val="Gadugi"/>
      <family val="2"/>
    </font>
    <font>
      <b/>
      <u/>
      <sz val="12"/>
      <color theme="1"/>
      <name val="Gadugi"/>
      <family val="2"/>
    </font>
    <font>
      <b/>
      <i/>
      <u/>
      <sz val="12"/>
      <color theme="1"/>
      <name val="Gadugi"/>
      <family val="2"/>
    </font>
    <font>
      <b/>
      <sz val="11"/>
      <color theme="0"/>
      <name val="Gadugi"/>
      <family val="2"/>
    </font>
    <font>
      <i/>
      <u/>
      <sz val="11"/>
      <color theme="1"/>
      <name val="Gadugi"/>
      <family val="2"/>
    </font>
    <font>
      <b/>
      <sz val="9"/>
      <color theme="1"/>
      <name val="Gadugi"/>
      <family val="2"/>
    </font>
    <font>
      <sz val="11"/>
      <color theme="0"/>
      <name val="Gadugi"/>
      <family val="2"/>
    </font>
    <font>
      <sz val="10"/>
      <color theme="1"/>
      <name val="Gadugi"/>
      <family val="2"/>
    </font>
    <font>
      <i/>
      <sz val="11"/>
      <color theme="1"/>
      <name val="Gadugi"/>
      <family val="2"/>
    </font>
    <font>
      <b/>
      <sz val="10"/>
      <color theme="1"/>
      <name val="Gadugi"/>
      <family val="2"/>
    </font>
    <font>
      <sz val="11"/>
      <color rgb="FFFF0000"/>
      <name val="Gadugi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9"/>
      <color theme="1"/>
      <name val="Arial"/>
      <family val="2"/>
    </font>
    <font>
      <sz val="9"/>
      <color rgb="FF000000"/>
      <name val="Arial"/>
      <family val="2"/>
    </font>
    <font>
      <b/>
      <sz val="10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000000"/>
      <name val="Arial"/>
      <family val="2"/>
    </font>
    <font>
      <sz val="10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Calibri"/>
      <family val="2"/>
      <scheme val="minor"/>
    </font>
    <font>
      <i/>
      <sz val="9"/>
      <color rgb="FF000000"/>
      <name val="Arial"/>
      <family val="2"/>
    </font>
    <font>
      <sz val="11"/>
      <color rgb="FF000000"/>
      <name val="Calibri"/>
      <family val="2"/>
    </font>
    <font>
      <b/>
      <sz val="9"/>
      <color rgb="FF000000"/>
      <name val="Arial"/>
      <family val="2"/>
    </font>
    <font>
      <b/>
      <sz val="9"/>
      <color rgb="FFFF0000"/>
      <name val="Arial"/>
      <family val="2"/>
    </font>
    <font>
      <b/>
      <i/>
      <sz val="9"/>
      <color rgb="FF000000"/>
      <name val="Arial"/>
      <family val="2"/>
    </font>
    <font>
      <b/>
      <sz val="11"/>
      <color rgb="FF000000"/>
      <name val="Calibri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color rgb="FF000000"/>
      <name val="Arial"/>
      <family val="2"/>
    </font>
    <font>
      <sz val="11"/>
      <color theme="1"/>
      <name val="Arial"/>
      <family val="2"/>
    </font>
    <font>
      <b/>
      <sz val="9"/>
      <color rgb="FFE5CFF2"/>
      <name val="Arial"/>
      <family val="2"/>
    </font>
    <font>
      <sz val="10"/>
      <color rgb="FF1F1F1F"/>
      <name val="Google Sans"/>
    </font>
  </fonts>
  <fills count="3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4A86E8"/>
        <bgColor rgb="FF4A86E8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indexed="64"/>
      </patternFill>
    </fill>
    <fill>
      <patternFill patternType="solid">
        <fgColor rgb="FFEA9999"/>
        <bgColor indexed="64"/>
      </patternFill>
    </fill>
    <fill>
      <patternFill patternType="solid">
        <fgColor rgb="FF6AA84F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6B26B"/>
        <bgColor indexed="64"/>
      </patternFill>
    </fill>
    <fill>
      <patternFill patternType="solid">
        <fgColor rgb="FF4A86E8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6D0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F1C232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rgb="FFFFFF00"/>
      </patternFill>
    </fill>
    <fill>
      <patternFill patternType="solid">
        <fgColor rgb="FFC9DAF8"/>
        <bgColor indexed="64"/>
      </patternFill>
    </fill>
    <fill>
      <patternFill patternType="solid">
        <fgColor rgb="FF5A3286"/>
        <bgColor indexed="64"/>
      </patternFill>
    </fill>
    <fill>
      <patternFill patternType="solid">
        <fgColor rgb="FFFFFFFF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</borders>
  <cellStyleXfs count="7">
    <xf numFmtId="0" fontId="0" fillId="0" borderId="0"/>
    <xf numFmtId="9" fontId="1" fillId="0" borderId="0"/>
    <xf numFmtId="0" fontId="1" fillId="0" borderId="0"/>
    <xf numFmtId="43" fontId="1" fillId="0" borderId="0"/>
    <xf numFmtId="43" fontId="1" fillId="0" borderId="0"/>
    <xf numFmtId="173" fontId="1" fillId="0" borderId="0"/>
    <xf numFmtId="0" fontId="62" fillId="0" borderId="0"/>
  </cellStyleXfs>
  <cellXfs count="445">
    <xf numFmtId="0" fontId="0" fillId="0" borderId="0" xfId="0"/>
    <xf numFmtId="0" fontId="4" fillId="2" borderId="0" xfId="0" applyFont="1" applyFill="1"/>
    <xf numFmtId="49" fontId="4" fillId="3" borderId="1" xfId="2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164" fontId="0" fillId="0" borderId="0" xfId="0" applyNumberFormat="1"/>
    <xf numFmtId="0" fontId="3" fillId="4" borderId="0" xfId="0" applyFont="1" applyFill="1"/>
    <xf numFmtId="164" fontId="3" fillId="4" borderId="0" xfId="3" applyNumberFormat="1" applyFont="1" applyFill="1"/>
    <xf numFmtId="0" fontId="3" fillId="4" borderId="1" xfId="0" applyFont="1" applyFill="1" applyBorder="1"/>
    <xf numFmtId="17" fontId="3" fillId="4" borderId="1" xfId="0" applyNumberFormat="1" applyFont="1" applyFill="1" applyBorder="1"/>
    <xf numFmtId="0" fontId="7" fillId="6" borderId="1" xfId="2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6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10" fontId="5" fillId="0" borderId="0" xfId="0" applyNumberFormat="1" applyFont="1" applyAlignment="1">
      <alignment vertical="center" wrapText="1"/>
    </xf>
    <xf numFmtId="10" fontId="0" fillId="0" borderId="0" xfId="0" applyNumberFormat="1"/>
    <xf numFmtId="0" fontId="3" fillId="0" borderId="0" xfId="0" applyFont="1"/>
    <xf numFmtId="10" fontId="8" fillId="0" borderId="0" xfId="0" applyNumberFormat="1" applyFont="1" applyAlignment="1">
      <alignment vertical="center" wrapText="1"/>
    </xf>
    <xf numFmtId="164" fontId="3" fillId="0" borderId="0" xfId="0" applyNumberFormat="1" applyFont="1"/>
    <xf numFmtId="0" fontId="5" fillId="0" borderId="6" xfId="0" applyFont="1" applyBorder="1"/>
    <xf numFmtId="9" fontId="0" fillId="0" borderId="0" xfId="0" applyNumberFormat="1"/>
    <xf numFmtId="3" fontId="5" fillId="0" borderId="0" xfId="0" applyNumberFormat="1" applyFont="1" applyAlignment="1">
      <alignment vertical="center" wrapText="1"/>
    </xf>
    <xf numFmtId="0" fontId="6" fillId="7" borderId="0" xfId="0" applyFont="1" applyFill="1" applyAlignment="1">
      <alignment vertical="center" wrapText="1"/>
    </xf>
    <xf numFmtId="3" fontId="9" fillId="0" borderId="0" xfId="0" applyNumberFormat="1" applyFont="1" applyAlignment="1">
      <alignment vertical="center" wrapText="1"/>
    </xf>
    <xf numFmtId="0" fontId="9" fillId="0" borderId="0" xfId="0" applyFont="1" applyAlignment="1">
      <alignment vertical="center" wrapText="1"/>
    </xf>
    <xf numFmtId="10" fontId="9" fillId="0" borderId="0" xfId="0" applyNumberFormat="1" applyFont="1" applyAlignment="1">
      <alignment vertical="center" wrapText="1"/>
    </xf>
    <xf numFmtId="0" fontId="10" fillId="0" borderId="0" xfId="0" applyFont="1" applyAlignment="1">
      <alignment vertical="center" wrapText="1"/>
    </xf>
    <xf numFmtId="0" fontId="0" fillId="7" borderId="0" xfId="0" applyFill="1"/>
    <xf numFmtId="9" fontId="0" fillId="0" borderId="0" xfId="1" applyFont="1"/>
    <xf numFmtId="0" fontId="6" fillId="0" borderId="7" xfId="0" applyFont="1" applyBorder="1" applyAlignment="1">
      <alignment vertical="center"/>
    </xf>
    <xf numFmtId="10" fontId="5" fillId="8" borderId="0" xfId="0" applyNumberFormat="1" applyFont="1" applyFill="1" applyAlignment="1">
      <alignment vertical="center" wrapText="1"/>
    </xf>
    <xf numFmtId="0" fontId="5" fillId="8" borderId="8" xfId="0" applyFont="1" applyFill="1" applyBorder="1"/>
    <xf numFmtId="0" fontId="10" fillId="8" borderId="8" xfId="0" applyFont="1" applyFill="1" applyBorder="1" applyAlignment="1">
      <alignment vertical="center"/>
    </xf>
    <xf numFmtId="164" fontId="3" fillId="4" borderId="0" xfId="0" applyNumberFormat="1" applyFont="1" applyFill="1"/>
    <xf numFmtId="164" fontId="3" fillId="4" borderId="1" xfId="3" applyNumberFormat="1" applyFont="1" applyFill="1" applyBorder="1"/>
    <xf numFmtId="43" fontId="0" fillId="0" borderId="0" xfId="0" applyNumberFormat="1"/>
    <xf numFmtId="0" fontId="2" fillId="5" borderId="1" xfId="0" applyFont="1" applyFill="1" applyBorder="1" applyAlignment="1">
      <alignment horizontal="center" vertical="center"/>
    </xf>
    <xf numFmtId="17" fontId="11" fillId="0" borderId="1" xfId="0" applyNumberFormat="1" applyFont="1" applyBorder="1" applyAlignment="1">
      <alignment horizontal="center" vertical="center"/>
    </xf>
    <xf numFmtId="3" fontId="11" fillId="0" borderId="1" xfId="0" applyNumberFormat="1" applyFont="1" applyBorder="1" applyAlignment="1">
      <alignment horizontal="center" vertical="center"/>
    </xf>
    <xf numFmtId="3" fontId="2" fillId="5" borderId="1" xfId="0" applyNumberFormat="1" applyFont="1" applyFill="1" applyBorder="1" applyAlignment="1">
      <alignment horizontal="center" vertical="center"/>
    </xf>
    <xf numFmtId="17" fontId="0" fillId="0" borderId="0" xfId="0" applyNumberFormat="1"/>
    <xf numFmtId="0" fontId="10" fillId="8" borderId="0" xfId="0" applyFont="1" applyFill="1" applyAlignment="1">
      <alignment vertical="center"/>
    </xf>
    <xf numFmtId="17" fontId="0" fillId="0" borderId="0" xfId="0" applyNumberFormat="1" applyAlignment="1">
      <alignment horizontal="center" vertical="center"/>
    </xf>
    <xf numFmtId="165" fontId="3" fillId="0" borderId="0" xfId="4" applyNumberFormat="1" applyFont="1"/>
    <xf numFmtId="165" fontId="0" fillId="0" borderId="0" xfId="0" applyNumberFormat="1"/>
    <xf numFmtId="165" fontId="0" fillId="0" borderId="0" xfId="4" applyNumberFormat="1" applyFont="1"/>
    <xf numFmtId="14" fontId="0" fillId="0" borderId="1" xfId="0" applyNumberFormat="1" applyBorder="1" applyAlignment="1">
      <alignment horizontal="center" vertical="center"/>
    </xf>
    <xf numFmtId="165" fontId="0" fillId="0" borderId="1" xfId="4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165" fontId="0" fillId="0" borderId="0" xfId="0" applyNumberFormat="1" applyAlignment="1">
      <alignment wrapText="1"/>
    </xf>
    <xf numFmtId="9" fontId="0" fillId="0" borderId="0" xfId="0" applyNumberFormat="1" applyAlignment="1">
      <alignment wrapText="1"/>
    </xf>
    <xf numFmtId="0" fontId="12" fillId="9" borderId="0" xfId="0" applyFont="1" applyFill="1" applyAlignment="1">
      <alignment horizontal="center" vertical="center" wrapText="1"/>
    </xf>
    <xf numFmtId="0" fontId="13" fillId="9" borderId="0" xfId="0" applyFont="1" applyFill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right" vertical="top"/>
    </xf>
    <xf numFmtId="0" fontId="16" fillId="0" borderId="0" xfId="0" applyFont="1" applyAlignment="1">
      <alignment horizontal="right" vertical="top"/>
    </xf>
    <xf numFmtId="0" fontId="14" fillId="0" borderId="0" xfId="0" applyFont="1"/>
    <xf numFmtId="0" fontId="14" fillId="0" borderId="0" xfId="0" applyFont="1" applyAlignment="1">
      <alignment vertical="top"/>
    </xf>
    <xf numFmtId="49" fontId="0" fillId="0" borderId="0" xfId="0" applyNumberFormat="1"/>
    <xf numFmtId="17" fontId="0" fillId="0" borderId="1" xfId="0" applyNumberFormat="1" applyBorder="1" applyAlignment="1">
      <alignment horizontal="center" vertical="center"/>
    </xf>
    <xf numFmtId="0" fontId="6" fillId="0" borderId="0" xfId="0" applyFont="1" applyAlignment="1">
      <alignment vertical="top"/>
    </xf>
    <xf numFmtId="49" fontId="17" fillId="0" borderId="0" xfId="0" applyNumberFormat="1" applyFont="1" applyAlignment="1">
      <alignment horizontal="left" vertical="top" indent="2"/>
    </xf>
    <xf numFmtId="49" fontId="17" fillId="0" borderId="10" xfId="0" applyNumberFormat="1" applyFont="1" applyBorder="1" applyAlignment="1">
      <alignment horizontal="left" vertical="top" indent="2"/>
    </xf>
    <xf numFmtId="49" fontId="17" fillId="0" borderId="12" xfId="0" applyNumberFormat="1" applyFont="1" applyBorder="1" applyAlignment="1">
      <alignment horizontal="left" vertical="top" indent="2"/>
    </xf>
    <xf numFmtId="49" fontId="5" fillId="0" borderId="0" xfId="0" applyNumberFormat="1" applyFont="1" applyAlignment="1">
      <alignment vertical="top"/>
    </xf>
    <xf numFmtId="166" fontId="19" fillId="0" borderId="11" xfId="0" applyNumberFormat="1" applyFont="1" applyBorder="1" applyAlignment="1">
      <alignment horizontal="right" vertical="top"/>
    </xf>
    <xf numFmtId="166" fontId="5" fillId="0" borderId="10" xfId="0" applyNumberFormat="1" applyFont="1" applyBorder="1" applyAlignment="1">
      <alignment horizontal="right" vertical="top"/>
    </xf>
    <xf numFmtId="166" fontId="19" fillId="0" borderId="10" xfId="0" applyNumberFormat="1" applyFont="1" applyBorder="1" applyAlignment="1">
      <alignment horizontal="right" vertical="top"/>
    </xf>
    <xf numFmtId="167" fontId="19" fillId="0" borderId="10" xfId="0" applyNumberFormat="1" applyFont="1" applyBorder="1" applyAlignment="1">
      <alignment horizontal="right" vertical="top"/>
    </xf>
    <xf numFmtId="49" fontId="6" fillId="0" borderId="0" xfId="0" applyNumberFormat="1" applyFont="1" applyAlignment="1">
      <alignment vertical="top"/>
    </xf>
    <xf numFmtId="17" fontId="5" fillId="0" borderId="1" xfId="0" applyNumberFormat="1" applyFont="1" applyBorder="1" applyAlignment="1">
      <alignment horizontal="center" vertical="top"/>
    </xf>
    <xf numFmtId="49" fontId="17" fillId="0" borderId="1" xfId="0" applyNumberFormat="1" applyFont="1" applyBorder="1" applyAlignment="1">
      <alignment horizontal="left" vertical="top" indent="2"/>
    </xf>
    <xf numFmtId="49" fontId="5" fillId="0" borderId="1" xfId="0" applyNumberFormat="1" applyFont="1" applyBorder="1" applyAlignment="1">
      <alignment vertical="top"/>
    </xf>
    <xf numFmtId="165" fontId="5" fillId="0" borderId="1" xfId="4" applyNumberFormat="1" applyFont="1" applyBorder="1" applyAlignment="1">
      <alignment horizontal="right" vertical="top"/>
    </xf>
    <xf numFmtId="165" fontId="0" fillId="0" borderId="1" xfId="4" applyNumberFormat="1" applyFont="1" applyBorder="1"/>
    <xf numFmtId="0" fontId="5" fillId="0" borderId="1" xfId="0" applyFont="1" applyBorder="1" applyAlignment="1">
      <alignment vertical="top"/>
    </xf>
    <xf numFmtId="166" fontId="5" fillId="0" borderId="11" xfId="0" applyNumberFormat="1" applyFont="1" applyBorder="1" applyAlignment="1">
      <alignment horizontal="right" vertical="top"/>
    </xf>
    <xf numFmtId="166" fontId="0" fillId="0" borderId="0" xfId="0" applyNumberFormat="1"/>
    <xf numFmtId="17" fontId="0" fillId="8" borderId="0" xfId="0" applyNumberFormat="1" applyFill="1"/>
    <xf numFmtId="0" fontId="17" fillId="14" borderId="13" xfId="0" applyFont="1" applyFill="1" applyBorder="1" applyAlignment="1">
      <alignment horizontal="center" vertical="center"/>
    </xf>
    <xf numFmtId="0" fontId="17" fillId="0" borderId="13" xfId="0" applyFont="1" applyBorder="1" applyAlignment="1">
      <alignment horizontal="center" vertical="center"/>
    </xf>
    <xf numFmtId="15" fontId="5" fillId="0" borderId="13" xfId="0" applyNumberFormat="1" applyFont="1" applyBorder="1" applyAlignment="1">
      <alignment horizontal="center" vertical="top"/>
    </xf>
    <xf numFmtId="17" fontId="6" fillId="0" borderId="13" xfId="0" applyNumberFormat="1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5" fillId="15" borderId="13" xfId="0" applyFont="1" applyFill="1" applyBorder="1" applyAlignment="1">
      <alignment horizontal="center" vertical="top"/>
    </xf>
    <xf numFmtId="0" fontId="5" fillId="0" borderId="13" xfId="0" applyFont="1" applyBorder="1" applyAlignment="1">
      <alignment horizontal="center" vertical="top"/>
    </xf>
    <xf numFmtId="0" fontId="21" fillId="8" borderId="13" xfId="0" applyFont="1" applyFill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6" fillId="0" borderId="13" xfId="0" applyFont="1" applyBorder="1"/>
    <xf numFmtId="0" fontId="19" fillId="0" borderId="13" xfId="0" applyFont="1" applyBorder="1" applyAlignment="1">
      <alignment horizontal="center" vertical="top"/>
    </xf>
    <xf numFmtId="0" fontId="6" fillId="0" borderId="13" xfId="0" applyFont="1" applyBorder="1" applyAlignment="1">
      <alignment vertical="top"/>
    </xf>
    <xf numFmtId="0" fontId="23" fillId="0" borderId="13" xfId="0" applyFont="1" applyBorder="1" applyAlignment="1">
      <alignment horizontal="center"/>
    </xf>
    <xf numFmtId="0" fontId="17" fillId="15" borderId="13" xfId="0" applyFont="1" applyFill="1" applyBorder="1" applyAlignment="1">
      <alignment horizontal="center" vertical="top"/>
    </xf>
    <xf numFmtId="0" fontId="17" fillId="0" borderId="13" xfId="0" applyFont="1" applyBorder="1" applyAlignment="1">
      <alignment horizontal="center" vertical="top"/>
    </xf>
    <xf numFmtId="0" fontId="21" fillId="0" borderId="13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17" fillId="8" borderId="13" xfId="0" applyFont="1" applyFill="1" applyBorder="1" applyAlignment="1">
      <alignment horizontal="center"/>
    </xf>
    <xf numFmtId="15" fontId="5" fillId="0" borderId="13" xfId="0" applyNumberFormat="1" applyFont="1" applyBorder="1" applyAlignment="1">
      <alignment horizontal="right" vertical="top"/>
    </xf>
    <xf numFmtId="0" fontId="5" fillId="0" borderId="13" xfId="0" applyFont="1" applyBorder="1" applyAlignment="1">
      <alignment vertical="top"/>
    </xf>
    <xf numFmtId="0" fontId="5" fillId="0" borderId="13" xfId="0" applyFont="1" applyBorder="1" applyAlignment="1">
      <alignment horizontal="right" vertical="top"/>
    </xf>
    <xf numFmtId="0" fontId="17" fillId="0" borderId="13" xfId="0" applyFont="1" applyBorder="1" applyAlignment="1">
      <alignment horizontal="center"/>
    </xf>
    <xf numFmtId="0" fontId="17" fillId="0" borderId="13" xfId="0" applyFont="1" applyBorder="1" applyAlignment="1">
      <alignment horizontal="right" vertical="top"/>
    </xf>
    <xf numFmtId="0" fontId="19" fillId="0" borderId="13" xfId="0" applyFont="1" applyBorder="1" applyAlignment="1">
      <alignment vertical="top"/>
    </xf>
    <xf numFmtId="0" fontId="17" fillId="16" borderId="13" xfId="0" applyFont="1" applyFill="1" applyBorder="1" applyAlignment="1">
      <alignment horizontal="center"/>
    </xf>
    <xf numFmtId="0" fontId="17" fillId="0" borderId="13" xfId="0" applyFont="1" applyBorder="1" applyAlignment="1">
      <alignment vertical="top"/>
    </xf>
    <xf numFmtId="0" fontId="6" fillId="8" borderId="13" xfId="0" applyFont="1" applyFill="1" applyBorder="1"/>
    <xf numFmtId="0" fontId="24" fillId="17" borderId="13" xfId="0" applyFont="1" applyFill="1" applyBorder="1" applyAlignment="1">
      <alignment horizontal="center"/>
    </xf>
    <xf numFmtId="0" fontId="21" fillId="16" borderId="13" xfId="0" applyFont="1" applyFill="1" applyBorder="1" applyAlignment="1">
      <alignment horizontal="center"/>
    </xf>
    <xf numFmtId="0" fontId="25" fillId="0" borderId="13" xfId="0" applyFont="1" applyBorder="1" applyAlignment="1">
      <alignment horizontal="center"/>
    </xf>
    <xf numFmtId="0" fontId="25" fillId="0" borderId="13" xfId="0" applyFont="1" applyBorder="1" applyAlignment="1">
      <alignment horizontal="center" vertical="top"/>
    </xf>
    <xf numFmtId="0" fontId="26" fillId="8" borderId="13" xfId="0" applyFont="1" applyFill="1" applyBorder="1" applyAlignment="1">
      <alignment horizontal="center"/>
    </xf>
    <xf numFmtId="0" fontId="26" fillId="0" borderId="13" xfId="0" applyFont="1" applyBorder="1" applyAlignment="1">
      <alignment horizontal="center"/>
    </xf>
    <xf numFmtId="0" fontId="25" fillId="15" borderId="13" xfId="0" applyFont="1" applyFill="1" applyBorder="1" applyAlignment="1">
      <alignment horizontal="center" vertical="top"/>
    </xf>
    <xf numFmtId="0" fontId="25" fillId="18" borderId="13" xfId="0" applyFont="1" applyFill="1" applyBorder="1" applyAlignment="1">
      <alignment horizontal="center"/>
    </xf>
    <xf numFmtId="0" fontId="26" fillId="18" borderId="13" xfId="0" applyFont="1" applyFill="1" applyBorder="1" applyAlignment="1">
      <alignment horizontal="center"/>
    </xf>
    <xf numFmtId="17" fontId="5" fillId="0" borderId="13" xfId="0" applyNumberFormat="1" applyFont="1" applyBorder="1" applyAlignment="1">
      <alignment horizontal="center" vertical="top"/>
    </xf>
    <xf numFmtId="0" fontId="5" fillId="19" borderId="13" xfId="0" applyFont="1" applyFill="1" applyBorder="1" applyAlignment="1">
      <alignment horizontal="center" vertical="top"/>
    </xf>
    <xf numFmtId="0" fontId="20" fillId="17" borderId="13" xfId="0" applyFont="1" applyFill="1" applyBorder="1" applyAlignment="1">
      <alignment horizontal="center"/>
    </xf>
    <xf numFmtId="0" fontId="27" fillId="0" borderId="13" xfId="0" applyFont="1" applyBorder="1" applyAlignment="1">
      <alignment horizontal="center"/>
    </xf>
    <xf numFmtId="0" fontId="26" fillId="20" borderId="13" xfId="0" applyFont="1" applyFill="1" applyBorder="1" applyAlignment="1">
      <alignment horizontal="center"/>
    </xf>
    <xf numFmtId="0" fontId="21" fillId="21" borderId="13" xfId="0" applyFont="1" applyFill="1" applyBorder="1" applyAlignment="1">
      <alignment horizontal="center"/>
    </xf>
    <xf numFmtId="0" fontId="21" fillId="20" borderId="13" xfId="0" applyFont="1" applyFill="1" applyBorder="1" applyAlignment="1">
      <alignment horizontal="center"/>
    </xf>
    <xf numFmtId="0" fontId="25" fillId="8" borderId="13" xfId="0" applyFont="1" applyFill="1" applyBorder="1" applyAlignment="1">
      <alignment horizontal="center"/>
    </xf>
    <xf numFmtId="0" fontId="21" fillId="22" borderId="13" xfId="0" applyFont="1" applyFill="1" applyBorder="1" applyAlignment="1">
      <alignment horizontal="center"/>
    </xf>
    <xf numFmtId="0" fontId="26" fillId="16" borderId="13" xfId="0" applyFont="1" applyFill="1" applyBorder="1" applyAlignment="1">
      <alignment horizontal="center"/>
    </xf>
    <xf numFmtId="0" fontId="26" fillId="22" borderId="13" xfId="0" applyFont="1" applyFill="1" applyBorder="1" applyAlignment="1">
      <alignment horizontal="center"/>
    </xf>
    <xf numFmtId="0" fontId="26" fillId="21" borderId="13" xfId="0" applyFont="1" applyFill="1" applyBorder="1" applyAlignment="1">
      <alignment horizontal="center"/>
    </xf>
    <xf numFmtId="0" fontId="28" fillId="17" borderId="13" xfId="0" applyFont="1" applyFill="1" applyBorder="1" applyAlignment="1">
      <alignment horizontal="center"/>
    </xf>
    <xf numFmtId="0" fontId="25" fillId="19" borderId="13" xfId="0" applyFont="1" applyFill="1" applyBorder="1" applyAlignment="1">
      <alignment horizontal="center" vertical="top"/>
    </xf>
    <xf numFmtId="17" fontId="6" fillId="8" borderId="13" xfId="0" applyNumberFormat="1" applyFont="1" applyFill="1" applyBorder="1" applyAlignment="1">
      <alignment horizontal="center"/>
    </xf>
    <xf numFmtId="0" fontId="6" fillId="8" borderId="13" xfId="0" applyFont="1" applyFill="1" applyBorder="1" applyAlignment="1">
      <alignment horizontal="center"/>
    </xf>
    <xf numFmtId="0" fontId="5" fillId="8" borderId="13" xfId="0" applyFont="1" applyFill="1" applyBorder="1" applyAlignment="1">
      <alignment horizontal="center" vertical="top"/>
    </xf>
    <xf numFmtId="0" fontId="27" fillId="8" borderId="13" xfId="0" applyFont="1" applyFill="1" applyBorder="1" applyAlignment="1">
      <alignment horizontal="center"/>
    </xf>
    <xf numFmtId="0" fontId="17" fillId="20" borderId="13" xfId="0" applyFont="1" applyFill="1" applyBorder="1" applyAlignment="1">
      <alignment horizontal="center"/>
    </xf>
    <xf numFmtId="0" fontId="17" fillId="22" borderId="13" xfId="0" applyFont="1" applyFill="1" applyBorder="1" applyAlignment="1">
      <alignment horizontal="center"/>
    </xf>
    <xf numFmtId="0" fontId="5" fillId="0" borderId="14" xfId="0" applyFont="1" applyBorder="1" applyAlignment="1">
      <alignment horizontal="center" vertical="top"/>
    </xf>
    <xf numFmtId="0" fontId="5" fillId="23" borderId="13" xfId="0" applyFont="1" applyFill="1" applyBorder="1" applyAlignment="1">
      <alignment horizontal="center" vertical="top"/>
    </xf>
    <xf numFmtId="0" fontId="5" fillId="19" borderId="13" xfId="0" applyFont="1" applyFill="1" applyBorder="1" applyAlignment="1">
      <alignment horizontal="right" vertical="top"/>
    </xf>
    <xf numFmtId="0" fontId="25" fillId="0" borderId="15" xfId="0" applyFont="1" applyBorder="1" applyAlignment="1">
      <alignment horizontal="center"/>
    </xf>
    <xf numFmtId="0" fontId="25" fillId="15" borderId="15" xfId="0" applyFont="1" applyFill="1" applyBorder="1" applyAlignment="1">
      <alignment horizontal="center" vertical="top"/>
    </xf>
    <xf numFmtId="0" fontId="21" fillId="24" borderId="13" xfId="0" applyFont="1" applyFill="1" applyBorder="1" applyAlignment="1">
      <alignment horizontal="center"/>
    </xf>
    <xf numFmtId="0" fontId="21" fillId="18" borderId="13" xfId="0" applyFont="1" applyFill="1" applyBorder="1" applyAlignment="1">
      <alignment horizontal="center"/>
    </xf>
    <xf numFmtId="0" fontId="26" fillId="0" borderId="13" xfId="0" applyFont="1" applyBorder="1" applyAlignment="1">
      <alignment horizontal="center" vertical="top"/>
    </xf>
    <xf numFmtId="0" fontId="25" fillId="14" borderId="13" xfId="0" applyFont="1" applyFill="1" applyBorder="1" applyAlignment="1">
      <alignment horizontal="center"/>
    </xf>
    <xf numFmtId="0" fontId="19" fillId="15" borderId="13" xfId="0" applyFont="1" applyFill="1" applyBorder="1" applyAlignment="1">
      <alignment horizontal="center" vertical="top"/>
    </xf>
    <xf numFmtId="0" fontId="17" fillId="25" borderId="13" xfId="0" applyFont="1" applyFill="1" applyBorder="1" applyAlignment="1">
      <alignment horizontal="center" vertical="top"/>
    </xf>
    <xf numFmtId="0" fontId="26" fillId="25" borderId="13" xfId="0" applyFont="1" applyFill="1" applyBorder="1" applyAlignment="1">
      <alignment horizontal="center" vertical="top"/>
    </xf>
    <xf numFmtId="0" fontId="26" fillId="24" borderId="13" xfId="0" applyFont="1" applyFill="1" applyBorder="1" applyAlignment="1">
      <alignment horizontal="center"/>
    </xf>
    <xf numFmtId="0" fontId="17" fillId="21" borderId="13" xfId="0" applyFont="1" applyFill="1" applyBorder="1" applyAlignment="1">
      <alignment horizontal="center"/>
    </xf>
    <xf numFmtId="0" fontId="6" fillId="26" borderId="13" xfId="0" applyFont="1" applyFill="1" applyBorder="1" applyAlignment="1">
      <alignment vertical="top"/>
    </xf>
    <xf numFmtId="0" fontId="5" fillId="15" borderId="13" xfId="0" applyFont="1" applyFill="1" applyBorder="1" applyAlignment="1">
      <alignment vertical="top"/>
    </xf>
    <xf numFmtId="0" fontId="29" fillId="15" borderId="13" xfId="0" applyFont="1" applyFill="1" applyBorder="1" applyAlignment="1">
      <alignment horizontal="center"/>
    </xf>
    <xf numFmtId="49" fontId="22" fillId="0" borderId="13" xfId="0" applyNumberFormat="1" applyFont="1" applyBorder="1" applyAlignment="1">
      <alignment horizontal="center"/>
    </xf>
    <xf numFmtId="0" fontId="30" fillId="0" borderId="0" xfId="0" applyFont="1"/>
    <xf numFmtId="49" fontId="32" fillId="0" borderId="0" xfId="2" applyNumberFormat="1" applyFont="1" applyAlignment="1">
      <alignment vertical="top"/>
    </xf>
    <xf numFmtId="49" fontId="33" fillId="0" borderId="0" xfId="2" applyNumberFormat="1" applyFont="1" applyAlignment="1">
      <alignment horizontal="center" vertical="top"/>
    </xf>
    <xf numFmtId="168" fontId="34" fillId="0" borderId="0" xfId="2" applyNumberFormat="1" applyFont="1" applyAlignment="1">
      <alignment horizontal="center" vertical="top"/>
    </xf>
    <xf numFmtId="0" fontId="35" fillId="0" borderId="0" xfId="0" applyFont="1"/>
    <xf numFmtId="0" fontId="36" fillId="28" borderId="0" xfId="0" applyFont="1" applyFill="1" applyAlignment="1">
      <alignment horizontal="center"/>
    </xf>
    <xf numFmtId="0" fontId="7" fillId="29" borderId="16" xfId="2" applyFont="1" applyFill="1" applyBorder="1" applyAlignment="1">
      <alignment horizontal="center" vertical="top"/>
    </xf>
    <xf numFmtId="49" fontId="7" fillId="29" borderId="17" xfId="2" applyNumberFormat="1" applyFont="1" applyFill="1" applyBorder="1" applyAlignment="1">
      <alignment horizontal="center" vertical="top"/>
    </xf>
    <xf numFmtId="0" fontId="37" fillId="0" borderId="0" xfId="0" applyFont="1"/>
    <xf numFmtId="43" fontId="38" fillId="0" borderId="18" xfId="3" applyFont="1" applyBorder="1" applyAlignment="1">
      <alignment vertical="top"/>
    </xf>
    <xf numFmtId="169" fontId="38" fillId="0" borderId="18" xfId="3" applyNumberFormat="1" applyFont="1" applyBorder="1" applyAlignment="1">
      <alignment vertical="top"/>
    </xf>
    <xf numFmtId="169" fontId="38" fillId="0" borderId="19" xfId="3" applyNumberFormat="1" applyFont="1" applyBorder="1" applyAlignment="1">
      <alignment vertical="top"/>
    </xf>
    <xf numFmtId="169" fontId="30" fillId="0" borderId="0" xfId="0" applyNumberFormat="1" applyFont="1"/>
    <xf numFmtId="0" fontId="39" fillId="0" borderId="0" xfId="0" applyFont="1"/>
    <xf numFmtId="43" fontId="37" fillId="0" borderId="0" xfId="0" applyNumberFormat="1" applyFont="1"/>
    <xf numFmtId="43" fontId="40" fillId="0" borderId="18" xfId="3" applyFont="1" applyBorder="1" applyAlignment="1">
      <alignment vertical="top"/>
    </xf>
    <xf numFmtId="165" fontId="7" fillId="29" borderId="17" xfId="5" applyNumberFormat="1" applyFont="1" applyFill="1" applyBorder="1" applyAlignment="1">
      <alignment horizontal="center" vertical="top"/>
    </xf>
    <xf numFmtId="169" fontId="7" fillId="29" borderId="17" xfId="3" applyNumberFormat="1" applyFont="1" applyFill="1" applyBorder="1" applyAlignment="1">
      <alignment horizontal="right" vertical="top"/>
    </xf>
    <xf numFmtId="43" fontId="30" fillId="0" borderId="0" xfId="0" applyNumberFormat="1" applyFont="1"/>
    <xf numFmtId="165" fontId="7" fillId="0" borderId="0" xfId="5" applyNumberFormat="1" applyFont="1" applyAlignment="1">
      <alignment horizontal="center" vertical="top"/>
    </xf>
    <xf numFmtId="10" fontId="7" fillId="0" borderId="0" xfId="1" applyNumberFormat="1" applyFont="1" applyAlignment="1">
      <alignment horizontal="right" vertical="top"/>
    </xf>
    <xf numFmtId="169" fontId="7" fillId="0" borderId="0" xfId="3" applyNumberFormat="1" applyFont="1" applyAlignment="1">
      <alignment horizontal="right" vertical="top"/>
    </xf>
    <xf numFmtId="0" fontId="7" fillId="29" borderId="17" xfId="2" applyFont="1" applyFill="1" applyBorder="1" applyAlignment="1">
      <alignment horizontal="center" vertical="top"/>
    </xf>
    <xf numFmtId="166" fontId="19" fillId="0" borderId="0" xfId="0" applyNumberFormat="1" applyFont="1" applyAlignment="1">
      <alignment horizontal="right" vertical="top"/>
    </xf>
    <xf numFmtId="169" fontId="7" fillId="0" borderId="0" xfId="0" applyNumberFormat="1" applyFont="1"/>
    <xf numFmtId="17" fontId="7" fillId="29" borderId="17" xfId="2" applyNumberFormat="1" applyFont="1" applyFill="1" applyBorder="1" applyAlignment="1">
      <alignment horizontal="center" vertical="top"/>
    </xf>
    <xf numFmtId="17" fontId="7" fillId="6" borderId="22" xfId="2" applyNumberFormat="1" applyFont="1" applyFill="1" applyBorder="1" applyAlignment="1">
      <alignment horizontal="center" vertical="center" wrapText="1"/>
    </xf>
    <xf numFmtId="17" fontId="7" fillId="6" borderId="21" xfId="2" applyNumberFormat="1" applyFont="1" applyFill="1" applyBorder="1" applyAlignment="1">
      <alignment horizontal="center" vertical="center" wrapText="1"/>
    </xf>
    <xf numFmtId="169" fontId="38" fillId="30" borderId="19" xfId="3" applyNumberFormat="1" applyFont="1" applyFill="1" applyBorder="1" applyAlignment="1">
      <alignment horizontal="center" vertical="top"/>
    </xf>
    <xf numFmtId="9" fontId="38" fillId="30" borderId="0" xfId="1" applyFont="1" applyFill="1" applyAlignment="1">
      <alignment horizontal="center" vertical="top"/>
    </xf>
    <xf numFmtId="9" fontId="38" fillId="30" borderId="19" xfId="1" applyFont="1" applyFill="1" applyBorder="1" applyAlignment="1">
      <alignment horizontal="center" vertical="top"/>
    </xf>
    <xf numFmtId="9" fontId="38" fillId="30" borderId="23" xfId="1" applyFont="1" applyFill="1" applyBorder="1" applyAlignment="1">
      <alignment horizontal="center" vertical="top"/>
    </xf>
    <xf numFmtId="169" fontId="41" fillId="30" borderId="0" xfId="2" applyNumberFormat="1" applyFont="1" applyFill="1"/>
    <xf numFmtId="49" fontId="40" fillId="6" borderId="16" xfId="2" applyNumberFormat="1" applyFont="1" applyFill="1" applyBorder="1" applyAlignment="1">
      <alignment horizontal="center" vertical="top"/>
    </xf>
    <xf numFmtId="169" fontId="40" fillId="6" borderId="16" xfId="2" applyNumberFormat="1" applyFont="1" applyFill="1" applyBorder="1" applyAlignment="1">
      <alignment horizontal="center" vertical="top"/>
    </xf>
    <xf numFmtId="9" fontId="40" fillId="6" borderId="17" xfId="1" applyFont="1" applyFill="1" applyBorder="1" applyAlignment="1">
      <alignment horizontal="center" vertical="top"/>
    </xf>
    <xf numFmtId="0" fontId="7" fillId="6" borderId="20" xfId="2" applyFont="1" applyFill="1" applyBorder="1" applyAlignment="1">
      <alignment vertical="center" wrapText="1"/>
    </xf>
    <xf numFmtId="165" fontId="38" fillId="30" borderId="0" xfId="4" applyNumberFormat="1" applyFont="1" applyFill="1" applyAlignment="1">
      <alignment horizontal="center" vertical="top"/>
    </xf>
    <xf numFmtId="165" fontId="38" fillId="30" borderId="23" xfId="4" applyNumberFormat="1" applyFont="1" applyFill="1" applyBorder="1" applyAlignment="1">
      <alignment horizontal="center" vertical="top"/>
    </xf>
    <xf numFmtId="165" fontId="40" fillId="6" borderId="17" xfId="4" applyNumberFormat="1" applyFont="1" applyFill="1" applyBorder="1" applyAlignment="1">
      <alignment horizontal="center" vertical="top"/>
    </xf>
    <xf numFmtId="165" fontId="3" fillId="29" borderId="0" xfId="4" applyNumberFormat="1" applyFont="1" applyFill="1"/>
    <xf numFmtId="170" fontId="0" fillId="0" borderId="0" xfId="0" applyNumberFormat="1"/>
    <xf numFmtId="4" fontId="0" fillId="0" borderId="0" xfId="0" applyNumberFormat="1"/>
    <xf numFmtId="3" fontId="0" fillId="0" borderId="0" xfId="0" applyNumberFormat="1"/>
    <xf numFmtId="0" fontId="3" fillId="0" borderId="0" xfId="0" applyFont="1" applyAlignment="1">
      <alignment horizontal="center" vertical="center"/>
    </xf>
    <xf numFmtId="165" fontId="3" fillId="0" borderId="0" xfId="4" applyNumberFormat="1" applyFont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65" fontId="0" fillId="0" borderId="25" xfId="4" applyNumberFormat="1" applyFont="1" applyBorder="1" applyAlignment="1">
      <alignment horizontal="center" vertical="center"/>
    </xf>
    <xf numFmtId="0" fontId="3" fillId="29" borderId="26" xfId="0" applyFont="1" applyFill="1" applyBorder="1" applyAlignment="1">
      <alignment horizontal="center" vertical="center"/>
    </xf>
    <xf numFmtId="165" fontId="3" fillId="29" borderId="27" xfId="4" applyNumberFormat="1" applyFont="1" applyFill="1" applyBorder="1" applyAlignment="1">
      <alignment horizontal="center" vertical="center"/>
    </xf>
    <xf numFmtId="165" fontId="3" fillId="29" borderId="28" xfId="4" applyNumberFormat="1" applyFont="1" applyFill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165" fontId="3" fillId="0" borderId="30" xfId="4" applyNumberFormat="1" applyFont="1" applyBorder="1" applyAlignment="1">
      <alignment horizontal="center" vertical="center"/>
    </xf>
    <xf numFmtId="165" fontId="3" fillId="0" borderId="31" xfId="4" applyNumberFormat="1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165" fontId="0" fillId="0" borderId="3" xfId="4" applyNumberFormat="1" applyFont="1" applyBorder="1" applyAlignment="1">
      <alignment horizontal="center" vertical="center"/>
    </xf>
    <xf numFmtId="165" fontId="0" fillId="0" borderId="34" xfId="4" applyNumberFormat="1" applyFont="1" applyBorder="1" applyAlignment="1">
      <alignment horizontal="center" vertical="center"/>
    </xf>
    <xf numFmtId="0" fontId="2" fillId="5" borderId="33" xfId="0" applyFont="1" applyFill="1" applyBorder="1" applyAlignment="1">
      <alignment horizontal="center" vertical="center"/>
    </xf>
    <xf numFmtId="17" fontId="2" fillId="5" borderId="33" xfId="0" applyNumberFormat="1" applyFont="1" applyFill="1" applyBorder="1" applyAlignment="1">
      <alignment horizontal="center" vertical="center"/>
    </xf>
    <xf numFmtId="0" fontId="42" fillId="2" borderId="0" xfId="0" applyFont="1" applyFill="1"/>
    <xf numFmtId="17" fontId="43" fillId="0" borderId="0" xfId="0" applyNumberFormat="1" applyFont="1"/>
    <xf numFmtId="0" fontId="43" fillId="0" borderId="0" xfId="0" applyFont="1"/>
    <xf numFmtId="17" fontId="42" fillId="2" borderId="0" xfId="0" applyNumberFormat="1" applyFont="1" applyFill="1"/>
    <xf numFmtId="15" fontId="43" fillId="0" borderId="0" xfId="0" applyNumberFormat="1" applyFont="1"/>
    <xf numFmtId="49" fontId="42" fillId="3" borderId="1" xfId="2" applyNumberFormat="1" applyFont="1" applyFill="1" applyBorder="1" applyAlignment="1">
      <alignment horizontal="center" vertical="center" wrapText="1"/>
    </xf>
    <xf numFmtId="0" fontId="43" fillId="0" borderId="1" xfId="0" applyFont="1" applyBorder="1" applyAlignment="1">
      <alignment wrapText="1"/>
    </xf>
    <xf numFmtId="164" fontId="43" fillId="0" borderId="1" xfId="3" applyNumberFormat="1" applyFont="1" applyBorder="1" applyAlignment="1">
      <alignment horizontal="center" vertical="center"/>
    </xf>
    <xf numFmtId="0" fontId="43" fillId="0" borderId="1" xfId="0" applyFont="1" applyBorder="1"/>
    <xf numFmtId="164" fontId="43" fillId="0" borderId="1" xfId="0" applyNumberFormat="1" applyFont="1" applyBorder="1" applyAlignment="1">
      <alignment horizontal="center" vertical="center"/>
    </xf>
    <xf numFmtId="0" fontId="42" fillId="3" borderId="2" xfId="0" applyFont="1" applyFill="1" applyBorder="1" applyAlignment="1">
      <alignment wrapText="1"/>
    </xf>
    <xf numFmtId="164" fontId="42" fillId="3" borderId="2" xfId="3" applyNumberFormat="1" applyFont="1" applyFill="1" applyBorder="1" applyAlignment="1">
      <alignment horizontal="center" vertical="center"/>
    </xf>
    <xf numFmtId="164" fontId="43" fillId="0" borderId="0" xfId="0" applyNumberFormat="1" applyFont="1"/>
    <xf numFmtId="0" fontId="42" fillId="3" borderId="2" xfId="0" applyFont="1" applyFill="1" applyBorder="1"/>
    <xf numFmtId="0" fontId="43" fillId="0" borderId="3" xfId="0" applyFont="1" applyBorder="1" applyAlignment="1">
      <alignment wrapText="1"/>
    </xf>
    <xf numFmtId="164" fontId="43" fillId="0" borderId="3" xfId="0" applyNumberFormat="1" applyFont="1" applyBorder="1" applyAlignment="1">
      <alignment horizontal="center" vertical="center"/>
    </xf>
    <xf numFmtId="0" fontId="43" fillId="0" borderId="3" xfId="0" applyFont="1" applyBorder="1"/>
    <xf numFmtId="169" fontId="43" fillId="0" borderId="0" xfId="0" applyNumberFormat="1" applyFont="1"/>
    <xf numFmtId="164" fontId="43" fillId="0" borderId="4" xfId="0" applyNumberFormat="1" applyFont="1" applyBorder="1" applyAlignment="1">
      <alignment horizontal="center" vertical="center"/>
    </xf>
    <xf numFmtId="164" fontId="43" fillId="0" borderId="4" xfId="3" applyNumberFormat="1" applyFont="1" applyBorder="1" applyAlignment="1">
      <alignment horizontal="center" vertical="center"/>
    </xf>
    <xf numFmtId="0" fontId="43" fillId="0" borderId="4" xfId="0" applyFont="1" applyBorder="1"/>
    <xf numFmtId="43" fontId="43" fillId="0" borderId="0" xfId="0" applyNumberFormat="1" applyFont="1"/>
    <xf numFmtId="0" fontId="42" fillId="3" borderId="4" xfId="0" applyFont="1" applyFill="1" applyBorder="1" applyAlignment="1">
      <alignment wrapText="1"/>
    </xf>
    <xf numFmtId="9" fontId="42" fillId="0" borderId="1" xfId="0" applyNumberFormat="1" applyFont="1" applyBorder="1" applyAlignment="1">
      <alignment horizontal="center" vertical="center"/>
    </xf>
    <xf numFmtId="0" fontId="42" fillId="3" borderId="4" xfId="0" applyFont="1" applyFill="1" applyBorder="1"/>
    <xf numFmtId="43" fontId="42" fillId="0" borderId="1" xfId="0" applyNumberFormat="1" applyFont="1" applyBorder="1"/>
    <xf numFmtId="0" fontId="43" fillId="4" borderId="1" xfId="0" applyFont="1" applyFill="1" applyBorder="1" applyAlignment="1">
      <alignment horizontal="left" vertical="top" wrapText="1"/>
    </xf>
    <xf numFmtId="0" fontId="43" fillId="4" borderId="1" xfId="0" applyFont="1" applyFill="1" applyBorder="1" applyAlignment="1">
      <alignment horizontal="center" vertical="top"/>
    </xf>
    <xf numFmtId="0" fontId="43" fillId="4" borderId="1" xfId="0" applyFont="1" applyFill="1" applyBorder="1" applyAlignment="1">
      <alignment horizontal="left" vertical="top"/>
    </xf>
    <xf numFmtId="0" fontId="42" fillId="4" borderId="1" xfId="0" applyFont="1" applyFill="1" applyBorder="1" applyAlignment="1">
      <alignment horizontal="left" vertical="top" wrapText="1"/>
    </xf>
    <xf numFmtId="0" fontId="43" fillId="4" borderId="1" xfId="0" applyFont="1" applyFill="1" applyBorder="1" applyAlignment="1">
      <alignment horizontal="center" vertical="top" wrapText="1"/>
    </xf>
    <xf numFmtId="0" fontId="42" fillId="4" borderId="1" xfId="0" applyFont="1" applyFill="1" applyBorder="1" applyAlignment="1">
      <alignment horizontal="left" vertical="top"/>
    </xf>
    <xf numFmtId="0" fontId="42" fillId="0" borderId="0" xfId="0" applyFont="1"/>
    <xf numFmtId="164" fontId="42" fillId="0" borderId="0" xfId="0" applyNumberFormat="1" applyFont="1"/>
    <xf numFmtId="49" fontId="17" fillId="0" borderId="9" xfId="0" applyNumberFormat="1" applyFont="1" applyBorder="1" applyAlignment="1">
      <alignment horizontal="left" vertical="top" indent="2"/>
    </xf>
    <xf numFmtId="49" fontId="5" fillId="0" borderId="12" xfId="0" applyNumberFormat="1" applyFont="1" applyBorder="1" applyAlignment="1">
      <alignment horizontal="center" vertical="top"/>
    </xf>
    <xf numFmtId="49" fontId="19" fillId="0" borderId="12" xfId="0" applyNumberFormat="1" applyFont="1" applyBorder="1" applyAlignment="1">
      <alignment horizontal="center" vertical="top"/>
    </xf>
    <xf numFmtId="167" fontId="5" fillId="0" borderId="11" xfId="0" applyNumberFormat="1" applyFont="1" applyBorder="1" applyAlignment="1">
      <alignment horizontal="right" vertical="top"/>
    </xf>
    <xf numFmtId="167" fontId="19" fillId="0" borderId="9" xfId="0" applyNumberFormat="1" applyFont="1" applyBorder="1" applyAlignment="1">
      <alignment horizontal="right" vertical="top"/>
    </xf>
    <xf numFmtId="167" fontId="5" fillId="0" borderId="9" xfId="0" applyNumberFormat="1" applyFont="1" applyBorder="1" applyAlignment="1">
      <alignment horizontal="right" vertical="top"/>
    </xf>
    <xf numFmtId="171" fontId="5" fillId="0" borderId="11" xfId="0" applyNumberFormat="1" applyFont="1" applyBorder="1" applyAlignment="1">
      <alignment horizontal="right" vertical="top"/>
    </xf>
    <xf numFmtId="166" fontId="19" fillId="0" borderId="9" xfId="0" applyNumberFormat="1" applyFont="1" applyBorder="1" applyAlignment="1">
      <alignment horizontal="right" vertical="top"/>
    </xf>
    <xf numFmtId="166" fontId="5" fillId="0" borderId="9" xfId="0" applyNumberFormat="1" applyFont="1" applyBorder="1" applyAlignment="1">
      <alignment horizontal="right" vertical="top"/>
    </xf>
    <xf numFmtId="167" fontId="5" fillId="0" borderId="10" xfId="0" applyNumberFormat="1" applyFont="1" applyBorder="1" applyAlignment="1">
      <alignment horizontal="right" vertical="top"/>
    </xf>
    <xf numFmtId="167" fontId="19" fillId="0" borderId="0" xfId="0" applyNumberFormat="1" applyFont="1" applyAlignment="1">
      <alignment horizontal="right" vertical="top"/>
    </xf>
    <xf numFmtId="167" fontId="5" fillId="0" borderId="0" xfId="0" applyNumberFormat="1" applyFont="1" applyAlignment="1">
      <alignment horizontal="right" vertical="top"/>
    </xf>
    <xf numFmtId="171" fontId="5" fillId="0" borderId="10" xfId="0" applyNumberFormat="1" applyFont="1" applyBorder="1" applyAlignment="1">
      <alignment horizontal="right" vertical="top"/>
    </xf>
    <xf numFmtId="166" fontId="5" fillId="0" borderId="0" xfId="0" applyNumberFormat="1" applyFont="1" applyAlignment="1">
      <alignment horizontal="right" vertical="top"/>
    </xf>
    <xf numFmtId="49" fontId="17" fillId="0" borderId="35" xfId="0" applyNumberFormat="1" applyFont="1" applyBorder="1" applyAlignment="1">
      <alignment horizontal="left" vertical="top" indent="2"/>
    </xf>
    <xf numFmtId="171" fontId="17" fillId="0" borderId="35" xfId="0" applyNumberFormat="1" applyFont="1" applyBorder="1" applyAlignment="1">
      <alignment horizontal="right" vertical="top"/>
    </xf>
    <xf numFmtId="167" fontId="44" fillId="0" borderId="35" xfId="0" applyNumberFormat="1" applyFont="1" applyBorder="1" applyAlignment="1">
      <alignment horizontal="right" vertical="top"/>
    </xf>
    <xf numFmtId="166" fontId="17" fillId="0" borderId="35" xfId="0" applyNumberFormat="1" applyFont="1" applyBorder="1" applyAlignment="1">
      <alignment horizontal="right" vertical="top"/>
    </xf>
    <xf numFmtId="171" fontId="0" fillId="0" borderId="0" xfId="0" applyNumberFormat="1"/>
    <xf numFmtId="43" fontId="0" fillId="0" borderId="0" xfId="4" applyFont="1"/>
    <xf numFmtId="9" fontId="42" fillId="8" borderId="1" xfId="0" applyNumberFormat="1" applyFont="1" applyFill="1" applyBorder="1" applyAlignment="1">
      <alignment horizontal="center" vertical="center"/>
    </xf>
    <xf numFmtId="9" fontId="42" fillId="31" borderId="1" xfId="0" applyNumberFormat="1" applyFont="1" applyFill="1" applyBorder="1" applyAlignment="1">
      <alignment horizontal="center" vertical="center"/>
    </xf>
    <xf numFmtId="9" fontId="42" fillId="28" borderId="1" xfId="0" applyNumberFormat="1" applyFont="1" applyFill="1" applyBorder="1" applyAlignment="1">
      <alignment horizontal="center" vertical="center"/>
    </xf>
    <xf numFmtId="9" fontId="42" fillId="32" borderId="1" xfId="0" applyNumberFormat="1" applyFont="1" applyFill="1" applyBorder="1" applyAlignment="1">
      <alignment horizontal="center" vertical="center"/>
    </xf>
    <xf numFmtId="9" fontId="42" fillId="33" borderId="1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45" fillId="0" borderId="0" xfId="0" applyFont="1" applyAlignment="1">
      <alignment horizontal="right" vertical="top"/>
    </xf>
    <xf numFmtId="164" fontId="46" fillId="23" borderId="0" xfId="0" applyNumberFormat="1" applyFont="1" applyFill="1"/>
    <xf numFmtId="0" fontId="0" fillId="8" borderId="1" xfId="0" applyFill="1" applyBorder="1" applyAlignment="1">
      <alignment horizontal="center" vertical="center"/>
    </xf>
    <xf numFmtId="14" fontId="0" fillId="8" borderId="1" xfId="0" applyNumberFormat="1" applyFill="1" applyBorder="1" applyAlignment="1">
      <alignment horizontal="center" vertical="center"/>
    </xf>
    <xf numFmtId="17" fontId="0" fillId="8" borderId="1" xfId="0" applyNumberFormat="1" applyFill="1" applyBorder="1" applyAlignment="1">
      <alignment horizontal="center" vertical="center"/>
    </xf>
    <xf numFmtId="165" fontId="0" fillId="8" borderId="1" xfId="4" applyNumberFormat="1" applyFont="1" applyFill="1" applyBorder="1" applyAlignment="1">
      <alignment horizontal="center" vertical="center"/>
    </xf>
    <xf numFmtId="0" fontId="0" fillId="8" borderId="1" xfId="0" applyFill="1" applyBorder="1"/>
    <xf numFmtId="0" fontId="43" fillId="0" borderId="4" xfId="0" applyFont="1" applyBorder="1" applyAlignment="1">
      <alignment wrapText="1"/>
    </xf>
    <xf numFmtId="17" fontId="47" fillId="5" borderId="0" xfId="0" applyNumberFormat="1" applyFont="1" applyFill="1"/>
    <xf numFmtId="0" fontId="2" fillId="5" borderId="36" xfId="0" applyFont="1" applyFill="1" applyBorder="1" applyAlignment="1">
      <alignment horizontal="center" vertical="center"/>
    </xf>
    <xf numFmtId="170" fontId="2" fillId="5" borderId="37" xfId="0" applyNumberFormat="1" applyFont="1" applyFill="1" applyBorder="1" applyAlignment="1">
      <alignment horizontal="center" vertical="center"/>
    </xf>
    <xf numFmtId="17" fontId="2" fillId="5" borderId="38" xfId="0" applyNumberFormat="1" applyFont="1" applyFill="1" applyBorder="1" applyAlignment="1">
      <alignment horizontal="center" vertical="center"/>
    </xf>
    <xf numFmtId="3" fontId="0" fillId="0" borderId="23" xfId="0" applyNumberFormat="1" applyBorder="1"/>
    <xf numFmtId="0" fontId="48" fillId="5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5" fontId="1" fillId="0" borderId="1" xfId="4" applyNumberFormat="1" applyBorder="1" applyAlignment="1">
      <alignment horizontal="center"/>
    </xf>
    <xf numFmtId="49" fontId="5" fillId="8" borderId="1" xfId="0" applyNumberFormat="1" applyFont="1" applyFill="1" applyBorder="1" applyAlignment="1">
      <alignment vertical="top"/>
    </xf>
    <xf numFmtId="165" fontId="5" fillId="8" borderId="1" xfId="4" applyNumberFormat="1" applyFont="1" applyFill="1" applyBorder="1" applyAlignment="1">
      <alignment horizontal="right" vertical="top"/>
    </xf>
    <xf numFmtId="165" fontId="0" fillId="8" borderId="1" xfId="4" applyNumberFormat="1" applyFont="1" applyFill="1" applyBorder="1"/>
    <xf numFmtId="0" fontId="0" fillId="8" borderId="0" xfId="0" applyFill="1"/>
    <xf numFmtId="0" fontId="49" fillId="9" borderId="0" xfId="0" applyFont="1" applyFill="1" applyAlignment="1">
      <alignment horizontal="center" vertical="center" wrapText="1"/>
    </xf>
    <xf numFmtId="0" fontId="49" fillId="9" borderId="0" xfId="0" applyFont="1" applyFill="1" applyAlignment="1">
      <alignment horizontal="left" vertical="center" wrapText="1"/>
    </xf>
    <xf numFmtId="172" fontId="49" fillId="9" borderId="0" xfId="0" applyNumberFormat="1" applyFont="1" applyFill="1" applyAlignment="1">
      <alignment horizontal="center" vertical="center" wrapText="1"/>
    </xf>
    <xf numFmtId="15" fontId="49" fillId="0" borderId="0" xfId="0" applyNumberFormat="1" applyFont="1" applyAlignment="1">
      <alignment horizontal="center" vertical="top"/>
    </xf>
    <xf numFmtId="0" fontId="50" fillId="0" borderId="0" xfId="0" applyFont="1" applyAlignment="1">
      <alignment horizontal="center"/>
    </xf>
    <xf numFmtId="0" fontId="49" fillId="0" borderId="0" xfId="0" applyFont="1" applyAlignment="1">
      <alignment horizontal="left" vertical="top"/>
    </xf>
    <xf numFmtId="0" fontId="49" fillId="0" borderId="0" xfId="0" applyFont="1" applyAlignment="1">
      <alignment horizontal="center" vertical="top"/>
    </xf>
    <xf numFmtId="1" fontId="51" fillId="0" borderId="0" xfId="0" applyNumberFormat="1" applyFont="1" applyAlignment="1">
      <alignment horizontal="center"/>
    </xf>
    <xf numFmtId="0" fontId="52" fillId="10" borderId="0" xfId="0" applyFont="1" applyFill="1" applyAlignment="1">
      <alignment horizontal="center"/>
    </xf>
    <xf numFmtId="0" fontId="51" fillId="0" borderId="0" xfId="0" applyFont="1" applyAlignment="1">
      <alignment horizontal="center"/>
    </xf>
    <xf numFmtId="4" fontId="49" fillId="0" borderId="0" xfId="0" applyNumberFormat="1" applyFont="1" applyAlignment="1">
      <alignment horizontal="center" vertical="top"/>
    </xf>
    <xf numFmtId="0" fontId="53" fillId="0" borderId="0" xfId="0" applyFont="1" applyAlignment="1">
      <alignment horizontal="center"/>
    </xf>
    <xf numFmtId="0" fontId="54" fillId="0" borderId="0" xfId="0" applyFont="1" applyAlignment="1">
      <alignment horizontal="center" vertical="top"/>
    </xf>
    <xf numFmtId="0" fontId="49" fillId="0" borderId="0" xfId="0" applyFont="1" applyAlignment="1">
      <alignment horizontal="right" vertical="top"/>
    </xf>
    <xf numFmtId="0" fontId="49" fillId="10" borderId="0" xfId="0" applyFont="1" applyFill="1" applyAlignment="1">
      <alignment horizontal="left" vertical="top"/>
    </xf>
    <xf numFmtId="0" fontId="52" fillId="11" borderId="0" xfId="0" applyFont="1" applyFill="1" applyAlignment="1">
      <alignment horizontal="center"/>
    </xf>
    <xf numFmtId="0" fontId="54" fillId="0" borderId="0" xfId="0" applyFont="1" applyAlignment="1">
      <alignment horizontal="left" vertical="top"/>
    </xf>
    <xf numFmtId="0" fontId="55" fillId="0" borderId="0" xfId="0" applyFont="1" applyAlignment="1">
      <alignment horizontal="left"/>
    </xf>
    <xf numFmtId="15" fontId="49" fillId="0" borderId="0" xfId="0" applyNumberFormat="1" applyFont="1" applyAlignment="1">
      <alignment horizontal="right" vertical="top"/>
    </xf>
    <xf numFmtId="0" fontId="56" fillId="0" borderId="0" xfId="0" applyFont="1" applyAlignment="1">
      <alignment vertical="top"/>
    </xf>
    <xf numFmtId="0" fontId="56" fillId="0" borderId="0" xfId="0" applyFont="1" applyAlignment="1">
      <alignment horizontal="left" vertical="top"/>
    </xf>
    <xf numFmtId="0" fontId="56" fillId="0" borderId="0" xfId="0" applyFont="1" applyAlignment="1">
      <alignment horizontal="right" vertical="top"/>
    </xf>
    <xf numFmtId="0" fontId="56" fillId="10" borderId="0" xfId="0" applyFont="1" applyFill="1" applyAlignment="1">
      <alignment horizontal="left" vertical="top"/>
    </xf>
    <xf numFmtId="0" fontId="51" fillId="10" borderId="0" xfId="0" applyFont="1" applyFill="1" applyAlignment="1">
      <alignment horizontal="center"/>
    </xf>
    <xf numFmtId="0" fontId="55" fillId="0" borderId="0" xfId="0" applyFont="1" applyAlignment="1">
      <alignment horizontal="right"/>
    </xf>
    <xf numFmtId="0" fontId="49" fillId="0" borderId="0" xfId="0" applyFont="1" applyAlignment="1">
      <alignment vertical="top"/>
    </xf>
    <xf numFmtId="0" fontId="50" fillId="10" borderId="0" xfId="0" applyFont="1" applyFill="1"/>
    <xf numFmtId="0" fontId="57" fillId="12" borderId="0" xfId="0" applyFont="1" applyFill="1" applyAlignment="1">
      <alignment horizontal="center"/>
    </xf>
    <xf numFmtId="15" fontId="49" fillId="10" borderId="0" xfId="0" applyNumberFormat="1" applyFont="1" applyFill="1" applyAlignment="1">
      <alignment horizontal="right" vertical="top"/>
    </xf>
    <xf numFmtId="0" fontId="50" fillId="10" borderId="0" xfId="0" applyFont="1" applyFill="1" applyAlignment="1">
      <alignment horizontal="center"/>
    </xf>
    <xf numFmtId="0" fontId="56" fillId="10" borderId="0" xfId="0" applyFont="1" applyFill="1" applyAlignment="1">
      <alignment vertical="top"/>
    </xf>
    <xf numFmtId="0" fontId="56" fillId="10" borderId="0" xfId="0" applyFont="1" applyFill="1" applyAlignment="1">
      <alignment horizontal="right" vertical="top"/>
    </xf>
    <xf numFmtId="1" fontId="51" fillId="10" borderId="0" xfId="0" applyNumberFormat="1" applyFont="1" applyFill="1" applyAlignment="1">
      <alignment horizontal="center"/>
    </xf>
    <xf numFmtId="0" fontId="49" fillId="10" borderId="0" xfId="0" applyFont="1" applyFill="1" applyAlignment="1">
      <alignment horizontal="right" vertical="top"/>
    </xf>
    <xf numFmtId="0" fontId="54" fillId="10" borderId="0" xfId="0" applyFont="1" applyFill="1" applyAlignment="1">
      <alignment horizontal="left" vertical="top"/>
    </xf>
    <xf numFmtId="0" fontId="49" fillId="13" borderId="0" xfId="0" applyFont="1" applyFill="1" applyAlignment="1">
      <alignment horizontal="right" vertical="top"/>
    </xf>
    <xf numFmtId="1" fontId="52" fillId="0" borderId="0" xfId="0" applyNumberFormat="1" applyFont="1" applyAlignment="1">
      <alignment horizontal="center"/>
    </xf>
    <xf numFmtId="0" fontId="55" fillId="13" borderId="0" xfId="0" applyFont="1" applyFill="1" applyAlignment="1">
      <alignment horizontal="right"/>
    </xf>
    <xf numFmtId="1" fontId="56" fillId="0" borderId="0" xfId="0" applyNumberFormat="1" applyFont="1" applyAlignment="1">
      <alignment horizontal="right" vertical="top"/>
    </xf>
    <xf numFmtId="0" fontId="55" fillId="0" borderId="0" xfId="0" applyFont="1"/>
    <xf numFmtId="0" fontId="55" fillId="10" borderId="0" xfId="0" applyFont="1" applyFill="1" applyAlignment="1">
      <alignment horizontal="right"/>
    </xf>
    <xf numFmtId="0" fontId="58" fillId="0" borderId="0" xfId="0" applyFont="1" applyAlignment="1">
      <alignment horizontal="left" vertical="top"/>
    </xf>
    <xf numFmtId="0" fontId="59" fillId="0" borderId="0" xfId="0" applyFont="1"/>
    <xf numFmtId="0" fontId="49" fillId="0" borderId="0" xfId="0" applyFont="1"/>
    <xf numFmtId="15" fontId="55" fillId="0" borderId="0" xfId="0" applyNumberFormat="1" applyFont="1" applyAlignment="1">
      <alignment horizontal="right"/>
    </xf>
    <xf numFmtId="0" fontId="49" fillId="10" borderId="0" xfId="0" applyFont="1" applyFill="1" applyAlignment="1">
      <alignment vertical="top"/>
    </xf>
    <xf numFmtId="15" fontId="51" fillId="0" borderId="0" xfId="0" applyNumberFormat="1" applyFont="1" applyAlignment="1">
      <alignment horizontal="right" vertical="top"/>
    </xf>
    <xf numFmtId="0" fontId="52" fillId="0" borderId="0" xfId="0" applyFont="1" applyAlignment="1">
      <alignment vertical="top"/>
    </xf>
    <xf numFmtId="0" fontId="51" fillId="0" borderId="0" xfId="0" applyFont="1" applyAlignment="1">
      <alignment horizontal="right" vertical="top"/>
    </xf>
    <xf numFmtId="0" fontId="52" fillId="0" borderId="0" xfId="0" applyFont="1" applyAlignment="1">
      <alignment horizontal="right" vertical="top"/>
    </xf>
    <xf numFmtId="0" fontId="55" fillId="10" borderId="0" xfId="0" applyFont="1" applyFill="1"/>
    <xf numFmtId="0" fontId="58" fillId="0" borderId="0" xfId="0" applyFont="1" applyAlignment="1">
      <alignment vertical="top"/>
    </xf>
    <xf numFmtId="4" fontId="56" fillId="0" borderId="0" xfId="0" applyNumberFormat="1" applyFont="1" applyAlignment="1">
      <alignment horizontal="right" vertical="top"/>
    </xf>
    <xf numFmtId="0" fontId="51" fillId="9" borderId="0" xfId="0" applyFont="1" applyFill="1" applyAlignment="1">
      <alignment horizontal="center" vertical="center" wrapText="1"/>
    </xf>
    <xf numFmtId="0" fontId="52" fillId="9" borderId="0" xfId="0" applyFont="1" applyFill="1" applyAlignment="1">
      <alignment horizontal="center" vertical="center" wrapText="1"/>
    </xf>
    <xf numFmtId="0" fontId="60" fillId="0" borderId="0" xfId="0" applyFont="1"/>
    <xf numFmtId="0" fontId="60" fillId="0" borderId="0" xfId="0" applyFont="1" applyAlignment="1">
      <alignment horizontal="center"/>
    </xf>
    <xf numFmtId="0" fontId="53" fillId="10" borderId="0" xfId="0" applyFont="1" applyFill="1" applyAlignment="1">
      <alignment horizontal="center"/>
    </xf>
    <xf numFmtId="0" fontId="61" fillId="0" borderId="0" xfId="0" applyFont="1"/>
    <xf numFmtId="0" fontId="50" fillId="23" borderId="0" xfId="0" applyFont="1" applyFill="1" applyAlignment="1">
      <alignment horizontal="center"/>
    </xf>
    <xf numFmtId="0" fontId="56" fillId="23" borderId="0" xfId="0" applyFont="1" applyFill="1" applyAlignment="1">
      <alignment vertical="top"/>
    </xf>
    <xf numFmtId="0" fontId="49" fillId="23" borderId="0" xfId="0" applyFont="1" applyFill="1" applyAlignment="1">
      <alignment horizontal="right" vertical="top"/>
    </xf>
    <xf numFmtId="0" fontId="56" fillId="23" borderId="0" xfId="0" applyFont="1" applyFill="1" applyAlignment="1">
      <alignment horizontal="right" vertical="top"/>
    </xf>
    <xf numFmtId="1" fontId="51" fillId="23" borderId="0" xfId="0" applyNumberFormat="1" applyFont="1" applyFill="1" applyAlignment="1">
      <alignment horizontal="center"/>
    </xf>
    <xf numFmtId="0" fontId="52" fillId="34" borderId="0" xfId="0" applyFont="1" applyFill="1" applyAlignment="1">
      <alignment horizontal="center"/>
    </xf>
    <xf numFmtId="0" fontId="51" fillId="23" borderId="0" xfId="0" applyFont="1" applyFill="1" applyAlignment="1">
      <alignment horizontal="center"/>
    </xf>
    <xf numFmtId="0" fontId="14" fillId="23" borderId="0" xfId="0" applyFont="1" applyFill="1" applyAlignment="1">
      <alignment horizontal="center"/>
    </xf>
    <xf numFmtId="0" fontId="16" fillId="23" borderId="0" xfId="0" applyFont="1" applyFill="1" applyAlignment="1">
      <alignment horizontal="right" vertical="top"/>
    </xf>
    <xf numFmtId="0" fontId="60" fillId="23" borderId="0" xfId="0" applyFont="1" applyFill="1"/>
    <xf numFmtId="0" fontId="53" fillId="34" borderId="0" xfId="0" applyFont="1" applyFill="1" applyAlignment="1">
      <alignment horizontal="center"/>
    </xf>
    <xf numFmtId="0" fontId="0" fillId="23" borderId="0" xfId="0" applyFill="1"/>
    <xf numFmtId="0" fontId="15" fillId="4" borderId="1" xfId="0" applyFont="1" applyFill="1" applyBorder="1" applyAlignment="1">
      <alignment horizontal="center" vertical="top"/>
    </xf>
    <xf numFmtId="49" fontId="5" fillId="0" borderId="1" xfId="0" applyNumberFormat="1" applyFont="1" applyBorder="1" applyAlignment="1">
      <alignment horizontal="center" vertical="top"/>
    </xf>
    <xf numFmtId="167" fontId="19" fillId="0" borderId="11" xfId="0" applyNumberFormat="1" applyFont="1" applyBorder="1" applyAlignment="1">
      <alignment horizontal="right" vertical="top"/>
    </xf>
    <xf numFmtId="166" fontId="17" fillId="0" borderId="39" xfId="0" applyNumberFormat="1" applyFont="1" applyBorder="1" applyAlignment="1">
      <alignment horizontal="right" vertical="top"/>
    </xf>
    <xf numFmtId="167" fontId="17" fillId="0" borderId="35" xfId="0" applyNumberFormat="1" applyFont="1" applyBorder="1" applyAlignment="1">
      <alignment horizontal="right" vertical="top"/>
    </xf>
    <xf numFmtId="167" fontId="44" fillId="0" borderId="39" xfId="0" applyNumberFormat="1" applyFont="1" applyBorder="1" applyAlignment="1">
      <alignment horizontal="right" vertical="top"/>
    </xf>
    <xf numFmtId="167" fontId="17" fillId="0" borderId="39" xfId="0" applyNumberFormat="1" applyFont="1" applyBorder="1" applyAlignment="1">
      <alignment horizontal="right" vertical="top"/>
    </xf>
    <xf numFmtId="0" fontId="4" fillId="0" borderId="0" xfId="0" applyFont="1"/>
    <xf numFmtId="9" fontId="0" fillId="0" borderId="3" xfId="1" applyFont="1" applyBorder="1" applyAlignment="1">
      <alignment horizontal="center" vertical="center"/>
    </xf>
    <xf numFmtId="0" fontId="15" fillId="0" borderId="0" xfId="0" applyFont="1"/>
    <xf numFmtId="9" fontId="3" fillId="29" borderId="27" xfId="1" applyFont="1" applyFill="1" applyBorder="1" applyAlignment="1">
      <alignment horizontal="center" vertical="center"/>
    </xf>
    <xf numFmtId="166" fontId="44" fillId="0" borderId="39" xfId="0" applyNumberFormat="1" applyFont="1" applyBorder="1" applyAlignment="1">
      <alignment horizontal="right" vertical="top"/>
    </xf>
    <xf numFmtId="0" fontId="3" fillId="4" borderId="4" xfId="0" applyFont="1" applyFill="1" applyBorder="1"/>
    <xf numFmtId="0" fontId="6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5" fillId="0" borderId="0" xfId="0" applyFont="1"/>
    <xf numFmtId="0" fontId="5" fillId="8" borderId="1" xfId="0" applyFont="1" applyFill="1" applyBorder="1" applyAlignment="1">
      <alignment vertical="top"/>
    </xf>
    <xf numFmtId="164" fontId="15" fillId="0" borderId="1" xfId="3" applyNumberFormat="1" applyFont="1" applyBorder="1" applyAlignment="1">
      <alignment horizontal="center" vertical="center"/>
    </xf>
    <xf numFmtId="16" fontId="0" fillId="0" borderId="0" xfId="0" applyNumberFormat="1"/>
    <xf numFmtId="15" fontId="5" fillId="0" borderId="13" xfId="0" applyNumberFormat="1" applyFont="1" applyBorder="1" applyAlignment="1">
      <alignment horizontal="right" vertical="top" wrapText="1"/>
    </xf>
    <xf numFmtId="17" fontId="6" fillId="0" borderId="13" xfId="0" applyNumberFormat="1" applyFont="1" applyBorder="1" applyAlignment="1">
      <alignment horizontal="center" wrapText="1"/>
    </xf>
    <xf numFmtId="0" fontId="6" fillId="0" borderId="13" xfId="0" applyFont="1" applyBorder="1" applyAlignment="1">
      <alignment horizontal="center" wrapText="1"/>
    </xf>
    <xf numFmtId="0" fontId="17" fillId="0" borderId="13" xfId="0" applyFont="1" applyBorder="1" applyAlignment="1">
      <alignment vertical="top" wrapText="1"/>
    </xf>
    <xf numFmtId="0" fontId="5" fillId="35" borderId="13" xfId="0" applyFont="1" applyFill="1" applyBorder="1" applyAlignment="1">
      <alignment horizontal="right" vertical="top" wrapText="1"/>
    </xf>
    <xf numFmtId="0" fontId="17" fillId="0" borderId="13" xfId="0" applyFont="1" applyBorder="1" applyAlignment="1">
      <alignment horizontal="right" vertical="top" wrapText="1"/>
    </xf>
    <xf numFmtId="0" fontId="5" fillId="0" borderId="13" xfId="0" applyFont="1" applyBorder="1" applyAlignment="1">
      <alignment horizontal="center" wrapText="1"/>
    </xf>
    <xf numFmtId="0" fontId="17" fillId="8" borderId="13" xfId="0" applyFont="1" applyFill="1" applyBorder="1" applyAlignment="1">
      <alignment horizontal="center" wrapText="1"/>
    </xf>
    <xf numFmtId="0" fontId="6" fillId="0" borderId="13" xfId="0" applyFont="1" applyBorder="1" applyAlignment="1">
      <alignment wrapText="1"/>
    </xf>
    <xf numFmtId="0" fontId="6" fillId="0" borderId="13" xfId="0" applyFont="1" applyBorder="1" applyAlignment="1">
      <alignment vertical="top" wrapText="1"/>
    </xf>
    <xf numFmtId="0" fontId="63" fillId="0" borderId="13" xfId="0" applyFont="1" applyBorder="1" applyAlignment="1">
      <alignment wrapText="1"/>
    </xf>
    <xf numFmtId="0" fontId="6" fillId="8" borderId="13" xfId="0" applyFont="1" applyFill="1" applyBorder="1" applyAlignment="1">
      <alignment horizontal="center" wrapText="1"/>
    </xf>
    <xf numFmtId="0" fontId="5" fillId="0" borderId="13" xfId="0" applyFont="1" applyBorder="1" applyAlignment="1">
      <alignment horizontal="right" vertical="top" wrapText="1"/>
    </xf>
    <xf numFmtId="0" fontId="17" fillId="20" borderId="13" xfId="0" applyFont="1" applyFill="1" applyBorder="1" applyAlignment="1">
      <alignment horizontal="center" wrapText="1"/>
    </xf>
    <xf numFmtId="0" fontId="20" fillId="17" borderId="13" xfId="0" applyFont="1" applyFill="1" applyBorder="1" applyAlignment="1">
      <alignment horizontal="center" wrapText="1"/>
    </xf>
    <xf numFmtId="0" fontId="64" fillId="36" borderId="13" xfId="0" applyFont="1" applyFill="1" applyBorder="1" applyAlignment="1">
      <alignment horizontal="center" wrapText="1"/>
    </xf>
    <xf numFmtId="0" fontId="17" fillId="16" borderId="13" xfId="0" applyFont="1" applyFill="1" applyBorder="1" applyAlignment="1">
      <alignment horizontal="center" wrapText="1"/>
    </xf>
    <xf numFmtId="0" fontId="5" fillId="19" borderId="13" xfId="0" applyFont="1" applyFill="1" applyBorder="1" applyAlignment="1">
      <alignment horizontal="right" vertical="top" wrapText="1"/>
    </xf>
    <xf numFmtId="0" fontId="17" fillId="22" borderId="13" xfId="0" applyFont="1" applyFill="1" applyBorder="1" applyAlignment="1">
      <alignment horizontal="center" wrapText="1"/>
    </xf>
    <xf numFmtId="0" fontId="19" fillId="0" borderId="13" xfId="0" applyFont="1" applyBorder="1" applyAlignment="1">
      <alignment vertical="top" wrapText="1"/>
    </xf>
    <xf numFmtId="0" fontId="6" fillId="8" borderId="13" xfId="0" applyFont="1" applyFill="1" applyBorder="1" applyAlignment="1">
      <alignment wrapText="1"/>
    </xf>
    <xf numFmtId="15" fontId="5" fillId="0" borderId="43" xfId="0" applyNumberFormat="1" applyFont="1" applyBorder="1" applyAlignment="1">
      <alignment horizontal="right" vertical="top" wrapText="1"/>
    </xf>
    <xf numFmtId="0" fontId="17" fillId="0" borderId="43" xfId="0" applyFont="1" applyBorder="1" applyAlignment="1">
      <alignment vertical="top" wrapText="1"/>
    </xf>
    <xf numFmtId="0" fontId="5" fillId="0" borderId="43" xfId="0" applyFont="1" applyBorder="1" applyAlignment="1">
      <alignment horizontal="right" vertical="top" wrapText="1"/>
    </xf>
    <xf numFmtId="0" fontId="17" fillId="0" borderId="43" xfId="0" applyFont="1" applyBorder="1" applyAlignment="1">
      <alignment horizontal="right" vertical="top" wrapText="1"/>
    </xf>
    <xf numFmtId="15" fontId="17" fillId="0" borderId="43" xfId="0" applyNumberFormat="1" applyFont="1" applyBorder="1" applyAlignment="1">
      <alignment horizontal="right" vertical="top" wrapText="1"/>
    </xf>
    <xf numFmtId="0" fontId="5" fillId="0" borderId="13" xfId="0" applyFont="1" applyBorder="1" applyAlignment="1">
      <alignment vertical="top" wrapText="1"/>
    </xf>
    <xf numFmtId="0" fontId="6" fillId="19" borderId="13" xfId="0" applyFont="1" applyFill="1" applyBorder="1" applyAlignment="1">
      <alignment horizontal="center" wrapText="1"/>
    </xf>
    <xf numFmtId="0" fontId="29" fillId="37" borderId="13" xfId="0" applyFont="1" applyFill="1" applyBorder="1" applyAlignment="1">
      <alignment wrapText="1"/>
    </xf>
    <xf numFmtId="0" fontId="27" fillId="19" borderId="13" xfId="0" applyFont="1" applyFill="1" applyBorder="1" applyAlignment="1">
      <alignment wrapText="1"/>
    </xf>
    <xf numFmtId="0" fontId="27" fillId="0" borderId="13" xfId="0" applyFont="1" applyBorder="1" applyAlignment="1">
      <alignment wrapText="1"/>
    </xf>
    <xf numFmtId="0" fontId="65" fillId="37" borderId="13" xfId="0" applyFont="1" applyFill="1" applyBorder="1" applyAlignment="1">
      <alignment wrapText="1"/>
    </xf>
    <xf numFmtId="0" fontId="0" fillId="8" borderId="0" xfId="0" applyFill="1" applyAlignment="1">
      <alignment horizontal="center"/>
    </xf>
    <xf numFmtId="164" fontId="0" fillId="8" borderId="0" xfId="0" applyNumberFormat="1" applyFill="1"/>
    <xf numFmtId="0" fontId="6" fillId="8" borderId="0" xfId="0" applyFont="1" applyFill="1" applyAlignment="1">
      <alignment vertical="center" wrapText="1"/>
    </xf>
    <xf numFmtId="10" fontId="0" fillId="8" borderId="0" xfId="0" applyNumberFormat="1" applyFill="1"/>
    <xf numFmtId="165" fontId="0" fillId="8" borderId="0" xfId="4" applyNumberFormat="1" applyFont="1" applyFill="1"/>
    <xf numFmtId="165" fontId="1" fillId="0" borderId="0" xfId="4" applyNumberFormat="1"/>
    <xf numFmtId="17" fontId="2" fillId="5" borderId="33" xfId="0" applyNumberFormat="1" applyFont="1" applyFill="1" applyBorder="1" applyAlignment="1">
      <alignment horizontal="center" vertical="center"/>
    </xf>
    <xf numFmtId="0" fontId="0" fillId="0" borderId="40" xfId="0" applyBorder="1"/>
    <xf numFmtId="0" fontId="0" fillId="0" borderId="41" xfId="0" applyBorder="1"/>
    <xf numFmtId="0" fontId="2" fillId="5" borderId="33" xfId="0" applyFont="1" applyFill="1" applyBorder="1" applyAlignment="1">
      <alignment horizontal="center" vertical="center"/>
    </xf>
    <xf numFmtId="0" fontId="0" fillId="0" borderId="42" xfId="0" applyBorder="1"/>
    <xf numFmtId="49" fontId="19" fillId="0" borderId="10" xfId="0" applyNumberFormat="1" applyFont="1" applyBorder="1" applyAlignment="1">
      <alignment horizontal="center" vertical="top" wrapText="1"/>
    </xf>
    <xf numFmtId="0" fontId="0" fillId="0" borderId="0" xfId="0"/>
    <xf numFmtId="49" fontId="44" fillId="0" borderId="10" xfId="0" applyNumberFormat="1" applyFont="1" applyBorder="1" applyAlignment="1">
      <alignment horizontal="center" vertical="top" wrapText="1"/>
    </xf>
    <xf numFmtId="49" fontId="17" fillId="0" borderId="10" xfId="0" applyNumberFormat="1" applyFont="1" applyBorder="1" applyAlignment="1">
      <alignment horizontal="center" vertical="top" wrapText="1"/>
    </xf>
    <xf numFmtId="49" fontId="5" fillId="0" borderId="9" xfId="0" applyNumberFormat="1" applyFont="1" applyBorder="1" applyAlignment="1">
      <alignment horizontal="center" vertical="top" wrapText="1"/>
    </xf>
    <xf numFmtId="0" fontId="0" fillId="0" borderId="9" xfId="0" applyBorder="1"/>
    <xf numFmtId="49" fontId="19" fillId="0" borderId="9" xfId="0" applyNumberFormat="1" applyFont="1" applyBorder="1" applyAlignment="1">
      <alignment horizontal="center" vertical="top" wrapText="1"/>
    </xf>
    <xf numFmtId="49" fontId="17" fillId="0" borderId="11" xfId="0" applyNumberFormat="1" applyFont="1" applyBorder="1" applyAlignment="1">
      <alignment horizontal="center" vertical="top"/>
    </xf>
    <xf numFmtId="49" fontId="5" fillId="0" borderId="10" xfId="0" applyNumberFormat="1" applyFont="1" applyBorder="1" applyAlignment="1">
      <alignment horizontal="center" vertical="top" wrapText="1"/>
    </xf>
    <xf numFmtId="49" fontId="18" fillId="0" borderId="9" xfId="0" applyNumberFormat="1" applyFont="1" applyBorder="1" applyAlignment="1">
      <alignment vertical="top"/>
    </xf>
    <xf numFmtId="49" fontId="6" fillId="0" borderId="0" xfId="0" applyNumberFormat="1" applyFont="1" applyAlignment="1">
      <alignment vertical="top"/>
    </xf>
    <xf numFmtId="49" fontId="18" fillId="0" borderId="0" xfId="0" applyNumberFormat="1" applyFont="1" applyAlignment="1">
      <alignment vertical="top"/>
    </xf>
    <xf numFmtId="49" fontId="6" fillId="0" borderId="5" xfId="0" applyNumberFormat="1" applyFont="1" applyBorder="1" applyAlignment="1">
      <alignment vertical="top"/>
    </xf>
    <xf numFmtId="0" fontId="0" fillId="0" borderId="5" xfId="0" applyBorder="1"/>
    <xf numFmtId="49" fontId="17" fillId="0" borderId="11" xfId="0" applyNumberFormat="1" applyFont="1" applyBorder="1" applyAlignment="1">
      <alignment horizontal="center" vertical="top" wrapText="1"/>
    </xf>
    <xf numFmtId="49" fontId="31" fillId="27" borderId="0" xfId="2" applyNumberFormat="1" applyFont="1" applyFill="1" applyAlignment="1">
      <alignment horizontal="center" vertical="top"/>
    </xf>
    <xf numFmtId="0" fontId="30" fillId="0" borderId="0" xfId="0" applyFont="1"/>
    <xf numFmtId="49" fontId="33" fillId="27" borderId="0" xfId="2" applyNumberFormat="1" applyFont="1" applyFill="1" applyAlignment="1">
      <alignment horizontal="center" vertical="top"/>
    </xf>
    <xf numFmtId="0" fontId="2" fillId="5" borderId="5" xfId="0" applyFont="1" applyFill="1" applyBorder="1" applyAlignment="1">
      <alignment horizontal="center"/>
    </xf>
  </cellXfs>
  <cellStyles count="7">
    <cellStyle name="Comma" xfId="4" builtinId="3"/>
    <cellStyle name="Comma 2" xfId="3" xr:uid="{00000000-0005-0000-0000-000003000000}"/>
    <cellStyle name="Comma 80" xfId="5" xr:uid="{00000000-0005-0000-0000-000005000000}"/>
    <cellStyle name="Normal" xfId="0" builtinId="0"/>
    <cellStyle name="Normal 143" xfId="2" xr:uid="{00000000-0005-0000-0000-000002000000}"/>
    <cellStyle name="Normal 2" xfId="6" xr:uid="{00000000-0005-0000-0000-000006000000}"/>
    <cellStyle name="Percent" xfId="1" builtinId="5"/>
  </cellStyles>
  <dxfs count="56">
    <dxf>
      <font>
        <b/>
      </font>
      <fill>
        <patternFill patternType="solid">
          <fgColor rgb="FFE06666"/>
          <bgColor rgb="FFE06666"/>
        </patternFill>
      </fill>
    </dxf>
    <dxf>
      <font>
        <b/>
      </font>
      <fill>
        <patternFill patternType="solid">
          <fgColor theme="8"/>
          <bgColor theme="8"/>
        </patternFill>
      </fill>
    </dxf>
    <dxf>
      <font>
        <b/>
      </font>
      <fill>
        <patternFill patternType="solid">
          <fgColor rgb="FF4A86E8"/>
          <bgColor rgb="FF4A86E8"/>
        </patternFill>
      </fill>
    </dxf>
    <dxf>
      <font>
        <b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</font>
      <fill>
        <patternFill patternType="solid">
          <fgColor rgb="FFFF9900"/>
          <bgColor rgb="FFFF9900"/>
        </patternFill>
      </fill>
    </dxf>
    <dxf>
      <font>
        <b/>
      </font>
      <fill>
        <patternFill patternType="solid">
          <fgColor rgb="FFF1C232"/>
          <bgColor rgb="FFF1C232"/>
        </patternFill>
      </fill>
    </dxf>
    <dxf>
      <font>
        <b/>
        <color rgb="FFFF0000"/>
      </font>
      <fill>
        <patternFill patternType="solid">
          <fgColor rgb="FFCCCCCC"/>
          <bgColor rgb="FFCCCCCC"/>
        </patternFill>
      </fill>
    </dxf>
    <dxf>
      <font>
        <b/>
        <color rgb="FF000000"/>
      </font>
      <fill>
        <patternFill patternType="solid">
          <fgColor rgb="FFD5A6BD"/>
          <bgColor rgb="FFD5A6BD"/>
        </patternFill>
      </fill>
    </dxf>
    <dxf>
      <font>
        <b/>
      </font>
      <fill>
        <patternFill patternType="solid">
          <fgColor rgb="FF6AA84F"/>
          <bgColor rgb="FF6AA84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ont>
        <b/>
      </font>
      <fill>
        <patternFill patternType="solid">
          <fgColor rgb="FF4DD0E1"/>
          <bgColor rgb="FF4DD0E1"/>
        </patternFill>
      </fill>
    </dxf>
    <dxf>
      <font>
        <b/>
      </font>
      <fill>
        <patternFill patternType="solid">
          <fgColor rgb="FFF1C232"/>
          <bgColor rgb="FFF1C232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EA9999"/>
          <bgColor rgb="FFEA9999"/>
        </patternFill>
      </fill>
    </dxf>
    <dxf>
      <font>
        <b/>
        <color rgb="FFFF0000"/>
      </font>
      <fill>
        <patternFill patternType="solid">
          <fgColor rgb="FFCCCCCC"/>
          <bgColor rgb="FFCCCCCC"/>
        </patternFill>
      </fill>
    </dxf>
    <dxf>
      <font>
        <b/>
        <color rgb="FF000000"/>
      </font>
      <fill>
        <patternFill patternType="solid">
          <fgColor rgb="FFD5A6BD"/>
          <bgColor rgb="FFD5A6BD"/>
        </patternFill>
      </fill>
    </dxf>
    <dxf>
      <font>
        <b/>
      </font>
      <fill>
        <patternFill patternType="solid">
          <fgColor rgb="FF6AA84F"/>
          <bgColor rgb="FF6AA84F"/>
        </patternFill>
      </fill>
    </dxf>
    <dxf>
      <font>
        <b/>
      </font>
      <fill>
        <patternFill patternType="solid">
          <fgColor theme="8"/>
          <bgColor theme="8"/>
        </patternFill>
      </fill>
    </dxf>
    <dxf>
      <font>
        <b/>
      </font>
      <fill>
        <patternFill patternType="solid">
          <fgColor rgb="FFF1C232"/>
          <bgColor rgb="FFF1C232"/>
        </patternFill>
      </fill>
    </dxf>
    <dxf>
      <font>
        <b/>
      </font>
      <fill>
        <patternFill patternType="solid">
          <fgColor rgb="FFFF9900"/>
          <bgColor rgb="FFFF990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4A86E8"/>
          <bgColor rgb="FF4A86E8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4DD0E1"/>
          <bgColor rgb="FF4DD0E1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E06666"/>
          <bgColor rgb="FFE06666"/>
        </patternFill>
      </fill>
    </dxf>
    <dxf>
      <font>
        <b/>
      </font>
      <fill>
        <patternFill patternType="solid">
          <fgColor rgb="FFF1C232"/>
          <bgColor rgb="FFF1C232"/>
        </patternFill>
      </fill>
    </dxf>
    <dxf>
      <fill>
        <patternFill patternType="solid">
          <fgColor rgb="FF0000FF"/>
          <bgColor rgb="FF0000FF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5"/>
  <sheetViews>
    <sheetView workbookViewId="0">
      <selection activeCell="A5" sqref="A5"/>
    </sheetView>
  </sheetViews>
  <sheetFormatPr defaultRowHeight="15"/>
  <cols>
    <col min="2" max="2" width="15" bestFit="1" customWidth="1"/>
    <col min="3" max="3" width="13.140625" bestFit="1" customWidth="1"/>
    <col min="4" max="4" width="11.5703125" bestFit="1" customWidth="1"/>
    <col min="5" max="5" width="18.140625" bestFit="1" customWidth="1"/>
    <col min="6" max="6" width="17.5703125" bestFit="1" customWidth="1"/>
    <col min="7" max="7" width="14.28515625" bestFit="1" customWidth="1"/>
    <col min="8" max="8" width="15" bestFit="1" customWidth="1"/>
    <col min="10" max="10" width="11.5703125" bestFit="1" customWidth="1"/>
  </cols>
  <sheetData>
    <row r="2" spans="1:10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</row>
    <row r="3" spans="1:10">
      <c r="A3" s="382">
        <v>45772</v>
      </c>
      <c r="B3" s="197">
        <v>65900000</v>
      </c>
      <c r="C3">
        <v>122</v>
      </c>
      <c r="D3" s="266">
        <v>550000</v>
      </c>
      <c r="E3" s="266">
        <f>C3*D3</f>
        <v>67100000</v>
      </c>
      <c r="F3" s="266">
        <v>0</v>
      </c>
      <c r="G3" s="266">
        <v>0</v>
      </c>
      <c r="H3" s="266">
        <f>B3+F3+G3-E3</f>
        <v>-1200000</v>
      </c>
    </row>
    <row r="4" spans="1:10">
      <c r="A4" t="s">
        <v>8</v>
      </c>
      <c r="B4" s="197">
        <v>43000000</v>
      </c>
      <c r="C4">
        <v>87</v>
      </c>
      <c r="D4" s="266">
        <v>650000</v>
      </c>
      <c r="E4" s="266">
        <f>C4*D4</f>
        <v>56550000</v>
      </c>
      <c r="F4" s="266">
        <v>5692119</v>
      </c>
      <c r="G4" s="266">
        <v>0</v>
      </c>
      <c r="H4" s="266">
        <f>B4+F4+G4-E4</f>
        <v>-7857881</v>
      </c>
      <c r="J4" s="35"/>
    </row>
    <row r="5" spans="1:10">
      <c r="E5" s="3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M28"/>
  <sheetViews>
    <sheetView workbookViewId="0">
      <selection activeCell="F14" sqref="F14"/>
    </sheetView>
  </sheetViews>
  <sheetFormatPr defaultRowHeight="15"/>
  <cols>
    <col min="1" max="1" width="32.28515625" bestFit="1" customWidth="1"/>
    <col min="2" max="2" width="11.5703125" bestFit="1" customWidth="1"/>
    <col min="3" max="3" width="14.28515625" bestFit="1" customWidth="1"/>
    <col min="4" max="5" width="11.5703125" bestFit="1" customWidth="1"/>
    <col min="6" max="6" width="14.28515625" bestFit="1" customWidth="1"/>
    <col min="7" max="7" width="11.5703125" bestFit="1" customWidth="1"/>
    <col min="8" max="10" width="11.5703125" customWidth="1"/>
    <col min="11" max="11" width="11.5703125" bestFit="1" customWidth="1"/>
    <col min="12" max="12" width="11.5703125" customWidth="1"/>
    <col min="13" max="13" width="11.5703125" bestFit="1" customWidth="1"/>
  </cols>
  <sheetData>
    <row r="2" spans="1:13">
      <c r="A2" t="s">
        <v>9</v>
      </c>
    </row>
    <row r="3" spans="1:13">
      <c r="A3" s="424" t="s">
        <v>10</v>
      </c>
      <c r="B3" s="421">
        <v>45748</v>
      </c>
      <c r="C3" s="422"/>
      <c r="D3" s="423"/>
      <c r="E3" s="421">
        <v>45383</v>
      </c>
      <c r="F3" s="422"/>
      <c r="G3" s="423"/>
      <c r="H3" s="421">
        <v>45383</v>
      </c>
      <c r="I3" s="422"/>
      <c r="J3" s="423"/>
      <c r="K3" s="421"/>
      <c r="L3" s="422"/>
      <c r="M3" s="423"/>
    </row>
    <row r="4" spans="1:13">
      <c r="A4" s="425"/>
      <c r="B4" s="212" t="s">
        <v>11</v>
      </c>
      <c r="C4" s="212" t="s">
        <v>12</v>
      </c>
      <c r="D4" s="212" t="s">
        <v>13</v>
      </c>
      <c r="E4" s="212" t="s">
        <v>11</v>
      </c>
      <c r="F4" s="212" t="s">
        <v>12</v>
      </c>
      <c r="G4" s="212" t="s">
        <v>13</v>
      </c>
      <c r="H4" s="212" t="s">
        <v>11</v>
      </c>
      <c r="I4" s="212" t="s">
        <v>12</v>
      </c>
      <c r="J4" s="212" t="s">
        <v>13</v>
      </c>
      <c r="K4" s="212" t="s">
        <v>14</v>
      </c>
      <c r="L4" s="212" t="s">
        <v>14</v>
      </c>
      <c r="M4" s="212" t="s">
        <v>14</v>
      </c>
    </row>
    <row r="5" spans="1:13">
      <c r="A5" s="208" t="s">
        <v>15</v>
      </c>
      <c r="B5" s="209">
        <f>'Monthly Analysis - Sales'!B5+'Monthly Analysis - Sales'!B6</f>
        <v>7094855</v>
      </c>
      <c r="C5" s="209"/>
      <c r="D5" s="209">
        <v>4628647.6560882367</v>
      </c>
      <c r="E5" s="209">
        <f>'Monthly Analysis - Sales'!B14+'Monthly Analysis - Sales'!B15</f>
        <v>5961322.0338983061</v>
      </c>
      <c r="F5" s="209"/>
      <c r="G5" s="209">
        <v>4000820.082036118</v>
      </c>
      <c r="H5" s="209"/>
      <c r="I5" s="209"/>
      <c r="J5" s="209"/>
      <c r="K5" s="372">
        <f t="shared" ref="K5:L9" si="0">(B5-E5)/($B$10-$E$10)</f>
        <v>0.63609216253841361</v>
      </c>
      <c r="L5" s="372">
        <f t="shared" si="0"/>
        <v>0</v>
      </c>
      <c r="M5" s="372">
        <f>(D5-G5)/($D$10-$G$10)</f>
        <v>0.15763345745474891</v>
      </c>
    </row>
    <row r="6" spans="1:13">
      <c r="A6" s="200" t="s">
        <v>16</v>
      </c>
      <c r="B6" s="209">
        <f>'Monthly Analysis - Sales'!B7</f>
        <v>272000</v>
      </c>
      <c r="C6" s="209"/>
      <c r="D6" s="209">
        <v>29915.03520132793</v>
      </c>
      <c r="E6" s="209">
        <f>'Monthly Analysis - Sales'!B16</f>
        <v>206582.20338983051</v>
      </c>
      <c r="F6" s="209"/>
      <c r="G6" s="209">
        <v>-82846.387600641261</v>
      </c>
      <c r="H6" s="209"/>
      <c r="I6" s="209"/>
      <c r="J6" s="209"/>
      <c r="K6" s="372">
        <f t="shared" si="0"/>
        <v>3.6709781681398101E-2</v>
      </c>
      <c r="L6" s="372">
        <f t="shared" si="0"/>
        <v>0</v>
      </c>
      <c r="M6" s="372">
        <f>(D6-G6)/($D$10-$G$10)</f>
        <v>2.8311870453647178E-2</v>
      </c>
    </row>
    <row r="7" spans="1:13">
      <c r="A7" s="200" t="s">
        <v>17</v>
      </c>
      <c r="B7" s="209">
        <f>'Monthly Analysis - Sales'!B8</f>
        <v>1066914</v>
      </c>
      <c r="C7" s="209"/>
      <c r="D7" s="209">
        <v>274240.88910452707</v>
      </c>
      <c r="E7" s="209">
        <f>'Monthly Analysis - Sales'!B17</f>
        <v>818703.4576271188</v>
      </c>
      <c r="F7" s="209"/>
      <c r="G7" s="209">
        <v>307573.48388633772</v>
      </c>
      <c r="H7" s="209"/>
      <c r="I7" s="209"/>
      <c r="J7" s="209"/>
      <c r="K7" s="372">
        <f t="shared" si="0"/>
        <v>0.13928556591148497</v>
      </c>
      <c r="L7" s="372">
        <f t="shared" si="0"/>
        <v>0</v>
      </c>
      <c r="M7" s="372">
        <f>(D7-G7)/($D$10-$G$10)</f>
        <v>-8.3690687993878236E-3</v>
      </c>
    </row>
    <row r="8" spans="1:13">
      <c r="A8" s="200" t="s">
        <v>18</v>
      </c>
      <c r="B8" s="209">
        <f>'Monthly Analysis - Sales'!B9</f>
        <v>3128491</v>
      </c>
      <c r="C8" s="209"/>
      <c r="D8" s="209">
        <v>3236134.7271338622</v>
      </c>
      <c r="E8" s="209">
        <f>'Monthly Analysis - Sales'!B18</f>
        <v>3073550.8813559315</v>
      </c>
      <c r="F8" s="209"/>
      <c r="G8" s="209">
        <v>241574.56073802229</v>
      </c>
      <c r="H8" s="209"/>
      <c r="I8" s="209"/>
      <c r="J8" s="209"/>
      <c r="K8" s="372">
        <f t="shared" si="0"/>
        <v>3.0830138975673424E-2</v>
      </c>
      <c r="L8" s="372">
        <f t="shared" si="0"/>
        <v>0</v>
      </c>
      <c r="M8" s="372">
        <f>(D8-G8)/($D$10-$G$10)</f>
        <v>0.75186706047106189</v>
      </c>
    </row>
    <row r="9" spans="1:13">
      <c r="A9" s="200" t="s">
        <v>19</v>
      </c>
      <c r="B9" s="209">
        <f>'Monthly Analysis - Sales'!B10</f>
        <v>488002</v>
      </c>
      <c r="C9" s="209"/>
      <c r="D9" s="209">
        <v>426591.5688242031</v>
      </c>
      <c r="E9" s="209">
        <f>'Monthly Analysis - Sales'!B19</f>
        <v>208077.11864406787</v>
      </c>
      <c r="F9" s="209"/>
      <c r="G9" s="209">
        <v>145576.16627914799</v>
      </c>
      <c r="H9" s="209"/>
      <c r="I9" s="209"/>
      <c r="J9" s="209"/>
      <c r="K9" s="372">
        <f t="shared" si="0"/>
        <v>0.1570823508930303</v>
      </c>
      <c r="L9" s="372">
        <f t="shared" si="0"/>
        <v>0</v>
      </c>
      <c r="M9" s="372">
        <f>(D9-G9)/($D$10-$G$10)</f>
        <v>7.0556680419929699E-2</v>
      </c>
    </row>
    <row r="10" spans="1:13" ht="15.75" customHeight="1" thickBot="1">
      <c r="A10" s="202" t="s">
        <v>20</v>
      </c>
      <c r="B10" s="203">
        <f>SUM(B5:B9)</f>
        <v>12050262</v>
      </c>
      <c r="C10" s="203"/>
      <c r="D10" s="203">
        <f>SUM(D5:D9)</f>
        <v>8595529.8763521574</v>
      </c>
      <c r="E10" s="203">
        <f>SUM(E5:E9)</f>
        <v>10268235.694915256</v>
      </c>
      <c r="F10" s="203"/>
      <c r="G10" s="203">
        <f>SUM(G5:G9)</f>
        <v>4612697.9053389849</v>
      </c>
      <c r="H10" s="203"/>
      <c r="I10" s="203"/>
      <c r="J10" s="203"/>
      <c r="K10" s="374">
        <f>SUM(K5:K9)</f>
        <v>1.0000000000000004</v>
      </c>
      <c r="L10" s="374">
        <f>SUM(L5:L9)</f>
        <v>0</v>
      </c>
      <c r="M10" s="374">
        <f>SUM(M5:M9)</f>
        <v>0.99999999999999989</v>
      </c>
    </row>
    <row r="12" spans="1:13">
      <c r="A12" t="s">
        <v>21</v>
      </c>
    </row>
    <row r="13" spans="1:13">
      <c r="A13" s="424" t="s">
        <v>10</v>
      </c>
      <c r="B13" s="421">
        <v>45748</v>
      </c>
      <c r="C13" s="422"/>
      <c r="D13" s="423"/>
      <c r="E13" s="421">
        <v>45383</v>
      </c>
      <c r="F13" s="422"/>
      <c r="G13" s="423"/>
      <c r="H13" s="212"/>
      <c r="I13" s="212"/>
      <c r="J13" s="212"/>
      <c r="K13" s="421"/>
      <c r="L13" s="422"/>
      <c r="M13" s="423"/>
    </row>
    <row r="14" spans="1:13">
      <c r="A14" s="425"/>
      <c r="B14" s="212" t="s">
        <v>11</v>
      </c>
      <c r="C14" s="212" t="s">
        <v>12</v>
      </c>
      <c r="D14" s="212" t="s">
        <v>13</v>
      </c>
      <c r="E14" s="212" t="s">
        <v>11</v>
      </c>
      <c r="F14" s="212" t="s">
        <v>12</v>
      </c>
      <c r="G14" s="212" t="s">
        <v>13</v>
      </c>
      <c r="H14" s="212"/>
      <c r="I14" s="212"/>
      <c r="J14" s="212"/>
      <c r="K14" s="212" t="s">
        <v>14</v>
      </c>
      <c r="L14" s="212" t="s">
        <v>14</v>
      </c>
      <c r="M14" s="212" t="s">
        <v>14</v>
      </c>
    </row>
    <row r="15" spans="1:13">
      <c r="A15" s="208" t="s">
        <v>15</v>
      </c>
      <c r="B15" s="209">
        <f>'Monthly Analysis - Sales'!B5+'Monthly Analysis - Sales'!B6</f>
        <v>7094855</v>
      </c>
      <c r="C15" s="209"/>
      <c r="D15" s="209">
        <f>D5</f>
        <v>4628647.6560882367</v>
      </c>
      <c r="E15" s="209">
        <f>'Monthly Analysis - Sales'!B14+'Monthly Analysis - Sales'!B15</f>
        <v>5961322.0338983061</v>
      </c>
      <c r="F15" s="209"/>
      <c r="G15" s="209">
        <f>G5</f>
        <v>4000820.082036118</v>
      </c>
      <c r="H15" s="209"/>
      <c r="I15" s="209"/>
      <c r="J15" s="209"/>
      <c r="K15" s="372">
        <f t="shared" ref="K15:L19" si="1">(B15-E15)/($B$10-$E$10)</f>
        <v>0.63609216253841361</v>
      </c>
      <c r="L15" s="372">
        <f t="shared" si="1"/>
        <v>0</v>
      </c>
      <c r="M15" s="372">
        <f>(D15-G15)/($D$10-$G$10)</f>
        <v>0.15763345745474891</v>
      </c>
    </row>
    <row r="16" spans="1:13">
      <c r="A16" s="200" t="s">
        <v>16</v>
      </c>
      <c r="B16" s="209">
        <f>'Monthly Analysis - Sales'!B7</f>
        <v>272000</v>
      </c>
      <c r="C16" s="209"/>
      <c r="D16" s="209">
        <f>D6</f>
        <v>29915.03520132793</v>
      </c>
      <c r="E16" s="209">
        <f>'Monthly Analysis - Sales'!B16</f>
        <v>206582.20338983051</v>
      </c>
      <c r="F16" s="209"/>
      <c r="G16" s="209">
        <f>G6</f>
        <v>-82846.387600641261</v>
      </c>
      <c r="H16" s="209"/>
      <c r="I16" s="209"/>
      <c r="J16" s="209"/>
      <c r="K16" s="372">
        <f t="shared" si="1"/>
        <v>3.6709781681398101E-2</v>
      </c>
      <c r="L16" s="372">
        <f t="shared" si="1"/>
        <v>0</v>
      </c>
      <c r="M16" s="372">
        <f>(D16-G16)/($D$10-$G$10)</f>
        <v>2.8311870453647178E-2</v>
      </c>
    </row>
    <row r="17" spans="1:13">
      <c r="A17" s="200" t="s">
        <v>17</v>
      </c>
      <c r="B17" s="209">
        <f>'Monthly Analysis - Sales'!B8</f>
        <v>1066914</v>
      </c>
      <c r="C17" s="209"/>
      <c r="D17" s="209">
        <f>D7</f>
        <v>274240.88910452707</v>
      </c>
      <c r="E17" s="209">
        <f>'Monthly Analysis - Sales'!B17</f>
        <v>818703.4576271188</v>
      </c>
      <c r="F17" s="209"/>
      <c r="G17" s="209">
        <f>G7</f>
        <v>307573.48388633772</v>
      </c>
      <c r="H17" s="209"/>
      <c r="I17" s="209"/>
      <c r="J17" s="209"/>
      <c r="K17" s="372">
        <f t="shared" si="1"/>
        <v>0.13928556591148497</v>
      </c>
      <c r="L17" s="372">
        <f t="shared" si="1"/>
        <v>0</v>
      </c>
      <c r="M17" s="372">
        <f>(D17-G17)/($D$10-$G$10)</f>
        <v>-8.3690687993878236E-3</v>
      </c>
    </row>
    <row r="18" spans="1:13">
      <c r="A18" s="200" t="s">
        <v>18</v>
      </c>
      <c r="B18" s="209">
        <f>'Monthly Analysis - Sales'!B9</f>
        <v>3128491</v>
      </c>
      <c r="C18" s="209"/>
      <c r="D18" s="209">
        <f>D8</f>
        <v>3236134.7271338622</v>
      </c>
      <c r="E18" s="209">
        <f>'Monthly Analysis - Sales'!B18</f>
        <v>3073550.8813559315</v>
      </c>
      <c r="F18" s="209"/>
      <c r="G18" s="209">
        <f>G8</f>
        <v>241574.56073802229</v>
      </c>
      <c r="H18" s="209"/>
      <c r="I18" s="209"/>
      <c r="J18" s="209"/>
      <c r="K18" s="372">
        <f t="shared" si="1"/>
        <v>3.0830138975673424E-2</v>
      </c>
      <c r="L18" s="372">
        <f t="shared" si="1"/>
        <v>0</v>
      </c>
      <c r="M18" s="372">
        <f>(D18-G18)/($D$10-$G$10)</f>
        <v>0.75186706047106189</v>
      </c>
    </row>
    <row r="19" spans="1:13">
      <c r="A19" s="200" t="s">
        <v>19</v>
      </c>
      <c r="B19" s="209">
        <f>'Monthly Analysis - Sales'!B10</f>
        <v>488002</v>
      </c>
      <c r="C19" s="209"/>
      <c r="D19" s="209">
        <f>D9</f>
        <v>426591.5688242031</v>
      </c>
      <c r="E19" s="209">
        <f>'Monthly Analysis - Sales'!B19</f>
        <v>208077.11864406787</v>
      </c>
      <c r="F19" s="209"/>
      <c r="G19" s="209">
        <f>G9</f>
        <v>145576.16627914799</v>
      </c>
      <c r="H19" s="209"/>
      <c r="I19" s="209"/>
      <c r="J19" s="209"/>
      <c r="K19" s="372">
        <f t="shared" si="1"/>
        <v>0.1570823508930303</v>
      </c>
      <c r="L19" s="372">
        <f t="shared" si="1"/>
        <v>0</v>
      </c>
      <c r="M19" s="372">
        <f>(D19-G19)/($D$10-$G$10)</f>
        <v>7.0556680419929699E-2</v>
      </c>
    </row>
    <row r="20" spans="1:13" ht="15.75" customHeight="1" thickBot="1">
      <c r="A20" s="202" t="s">
        <v>20</v>
      </c>
      <c r="B20" s="203">
        <f>SUM(B15:B19)</f>
        <v>12050262</v>
      </c>
      <c r="C20" s="203"/>
      <c r="D20" s="203">
        <f>SUM(D15:D19)</f>
        <v>8595529.8763521574</v>
      </c>
      <c r="E20" s="203">
        <f>SUM(E15:E19)</f>
        <v>10268235.694915256</v>
      </c>
      <c r="F20" s="203"/>
      <c r="G20" s="203">
        <f>SUM(G15:G19)</f>
        <v>4612697.9053389849</v>
      </c>
      <c r="H20" s="203"/>
      <c r="I20" s="203"/>
      <c r="J20" s="203"/>
      <c r="K20" s="374">
        <f>SUM(K14:K19)</f>
        <v>1.0000000000000004</v>
      </c>
      <c r="L20" s="374">
        <f>SUM(L15:L19)</f>
        <v>0</v>
      </c>
      <c r="M20" s="374">
        <f>SUM(M14:M19)</f>
        <v>0.99999999999999989</v>
      </c>
    </row>
    <row r="24" spans="1:13">
      <c r="A24" t="s">
        <v>22</v>
      </c>
      <c r="B24" t="s">
        <v>23</v>
      </c>
      <c r="D24" t="s">
        <v>24</v>
      </c>
    </row>
    <row r="25" spans="1:13">
      <c r="A25" t="s">
        <v>25</v>
      </c>
      <c r="B25" t="s">
        <v>26</v>
      </c>
    </row>
    <row r="26" spans="1:13">
      <c r="A26" t="s">
        <v>27</v>
      </c>
      <c r="B26" t="s">
        <v>26</v>
      </c>
    </row>
    <row r="27" spans="1:13">
      <c r="A27" t="s">
        <v>28</v>
      </c>
      <c r="B27" t="s">
        <v>26</v>
      </c>
    </row>
    <row r="28" spans="1:13">
      <c r="A28" t="s">
        <v>29</v>
      </c>
      <c r="B28" t="s">
        <v>23</v>
      </c>
      <c r="D28" t="s">
        <v>24</v>
      </c>
    </row>
  </sheetData>
  <mergeCells count="9">
    <mergeCell ref="B3:D3"/>
    <mergeCell ref="E13:G13"/>
    <mergeCell ref="A13:A14"/>
    <mergeCell ref="K13:M13"/>
    <mergeCell ref="A3:A4"/>
    <mergeCell ref="B13:D13"/>
    <mergeCell ref="E3:G3"/>
    <mergeCell ref="K3:M3"/>
    <mergeCell ref="H3:J3"/>
  </mergeCells>
  <conditionalFormatting sqref="K15:K19 M15:M19">
    <cfRule type="colorScale" priority="2">
      <colorScale>
        <cfvo type="min"/>
        <cfvo type="percent" val="0"/>
        <cfvo type="max"/>
        <color rgb="FFF8696B"/>
        <color rgb="FFFFEB84"/>
        <color rgb="FF63BE7B"/>
      </colorScale>
    </cfRule>
  </conditionalFormatting>
  <conditionalFormatting sqref="K5:M9">
    <cfRule type="colorScale" priority="115">
      <colorScale>
        <cfvo type="min"/>
        <cfvo type="percent" val="0"/>
        <cfvo type="max"/>
        <color rgb="FFF8696B"/>
        <color rgb="FFFFEB84"/>
        <color rgb="FF63BE7B"/>
      </colorScale>
    </cfRule>
  </conditionalFormatting>
  <conditionalFormatting sqref="L15:L19">
    <cfRule type="colorScale" priority="1">
      <colorScale>
        <cfvo type="min"/>
        <cfvo type="percent" val="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57"/>
  <sheetViews>
    <sheetView topLeftCell="A7" workbookViewId="0">
      <selection activeCell="C29" sqref="C29"/>
    </sheetView>
  </sheetViews>
  <sheetFormatPr defaultRowHeight="15"/>
  <cols>
    <col min="1" max="1" width="32.28515625" customWidth="1"/>
    <col min="2" max="2" width="12.28515625" customWidth="1"/>
    <col min="3" max="3" width="10" customWidth="1"/>
    <col min="4" max="6" width="11.5703125" customWidth="1"/>
    <col min="7" max="7" width="12.28515625" customWidth="1"/>
    <col min="8" max="8" width="11.5703125" customWidth="1"/>
    <col min="9" max="9" width="10" customWidth="1"/>
    <col min="10" max="11" width="11.5703125" customWidth="1"/>
    <col min="12" max="12" width="10.7109375" customWidth="1"/>
    <col min="13" max="13" width="11.5703125" customWidth="1"/>
    <col min="14" max="14" width="12.5703125" customWidth="1"/>
    <col min="15" max="15" width="14.28515625" hidden="1" customWidth="1"/>
  </cols>
  <sheetData>
    <row r="1" spans="1:20" ht="15.75" customHeight="1">
      <c r="A1" s="1" t="s">
        <v>30</v>
      </c>
      <c r="B1" s="1"/>
    </row>
    <row r="2" spans="1:20" ht="15.75" customHeight="1">
      <c r="A2" s="1" t="s">
        <v>31</v>
      </c>
      <c r="B2" s="1"/>
    </row>
    <row r="3" spans="1:20" ht="15.75" customHeight="1">
      <c r="A3" s="371"/>
      <c r="B3" s="371"/>
    </row>
    <row r="4" spans="1:20">
      <c r="A4" s="211" t="s">
        <v>10</v>
      </c>
      <c r="B4" s="212">
        <v>45748</v>
      </c>
      <c r="C4" s="212">
        <v>45778</v>
      </c>
      <c r="D4" s="212">
        <v>45809</v>
      </c>
      <c r="E4" s="212">
        <v>45839</v>
      </c>
      <c r="F4" s="212">
        <v>45870</v>
      </c>
      <c r="G4" s="212">
        <v>45901</v>
      </c>
      <c r="H4" s="212">
        <v>45931</v>
      </c>
      <c r="I4" s="212">
        <v>45962</v>
      </c>
      <c r="J4" s="212">
        <v>45992</v>
      </c>
      <c r="K4" s="212">
        <v>46023</v>
      </c>
      <c r="L4" s="212">
        <v>46054</v>
      </c>
      <c r="M4" s="212">
        <v>46082</v>
      </c>
      <c r="N4" s="212" t="s">
        <v>20</v>
      </c>
    </row>
    <row r="5" spans="1:20">
      <c r="A5" s="208" t="s">
        <v>15</v>
      </c>
      <c r="B5" s="209">
        <f>SUMIFS('Total Sales 25-26'!$G$2:$G$4303,'Total Sales 25-26'!$O$2:$O$4303,'Monthly Analysis - Sales'!$A5,'Total Sales 25-26'!$B$2:$B$4303,'Monthly Analysis - Sales'!B$4)</f>
        <v>7094855</v>
      </c>
      <c r="C5" s="209">
        <f>SUMIFS('Total Sales 25-26'!$G$2:$G$4303,'Total Sales 25-26'!$O$2:$O$4303,'Monthly Analysis - Sales'!$A5,'Total Sales 25-26'!$B$2:$B$4303,'Monthly Analysis - Sales'!C$4)</f>
        <v>2723000</v>
      </c>
      <c r="D5" s="209">
        <f>SUMIFS('Total Sales 25-26'!$G$2:$G$4303,'Total Sales 25-26'!$O$2:$O$4303,'Monthly Analysis - Sales'!$A5,'Total Sales 25-26'!$B$2:$B$4303,'Monthly Analysis - Sales'!D$4)</f>
        <v>0</v>
      </c>
      <c r="E5" s="209">
        <f>SUMIFS('Total Sales 25-26'!$G$2:$G$4303,'Total Sales 25-26'!$O$2:$O$4303,'Monthly Analysis - Sales'!$A5,'Total Sales 25-26'!$B$2:$B$4303,'Monthly Analysis - Sales'!E$4)</f>
        <v>0</v>
      </c>
      <c r="F5" s="209">
        <f>SUMIFS('Total Sales 25-26'!$G$2:$G$4303,'Total Sales 25-26'!$O$2:$O$4303,'Monthly Analysis - Sales'!$A5,'Total Sales 25-26'!$B$2:$B$4303,'Monthly Analysis - Sales'!F$4)</f>
        <v>0</v>
      </c>
      <c r="G5" s="209">
        <f>SUMIFS('Total Sales 25-26'!$G$2:$G$4303,'Total Sales 25-26'!$O$2:$O$4303,'Monthly Analysis - Sales'!$A5,'Total Sales 25-26'!$B$2:$B$4303,'Monthly Analysis - Sales'!G$4)</f>
        <v>0</v>
      </c>
      <c r="H5" s="209">
        <f>SUMIFS('Total Sales 25-26'!$G$2:$G$4303,'Total Sales 25-26'!$O$2:$O$4303,'Monthly Analysis - Sales'!$A5,'Total Sales 25-26'!$B$2:$B$4303,'Monthly Analysis - Sales'!H$4)</f>
        <v>0</v>
      </c>
      <c r="I5" s="209">
        <f>SUMIFS('Total Sales 25-26'!$G$2:$G$4303,'Total Sales 25-26'!$O$2:$O$4303,'Monthly Analysis - Sales'!$A5,'Total Sales 25-26'!$B$2:$B$4303,'Monthly Analysis - Sales'!I$4)</f>
        <v>0</v>
      </c>
      <c r="J5" s="209">
        <f>SUMIFS('Total Sales 25-26'!$G$2:$G$4303,'Total Sales 25-26'!$O$2:$O$4303,'Monthly Analysis - Sales'!$A5,'Total Sales 25-26'!$B$2:$B$4303,'Monthly Analysis - Sales'!J$4)</f>
        <v>0</v>
      </c>
      <c r="K5" s="209">
        <f>SUMIFS('Total Sales 25-26'!$G$2:$G$4303,'Total Sales 25-26'!$O$2:$O$4303,'Monthly Analysis - Sales'!$A5,'Total Sales 25-26'!$B$2:$B$4303,'Monthly Analysis - Sales'!K$4)</f>
        <v>0</v>
      </c>
      <c r="L5" s="209">
        <f>SUMIFS('Total Sales 25-26'!$G$2:$G$4303,'Total Sales 25-26'!$O$2:$O$4303,'Monthly Analysis - Sales'!$A5,'Total Sales 25-26'!$B$2:$B$4303,'Monthly Analysis - Sales'!L$4)</f>
        <v>0</v>
      </c>
      <c r="M5" s="209">
        <f>SUMIFS('Total Sales 25-26'!$G$2:$G$4303,'Total Sales 25-26'!$O$2:$O$4303,'Monthly Analysis - Sales'!$A5,'Total Sales 25-26'!$B$2:$B$4303,'Monthly Analysis - Sales'!M$4)</f>
        <v>0</v>
      </c>
      <c r="N5" s="210">
        <f t="shared" ref="N5:N10" si="0">SUM(B5:M5)</f>
        <v>9817855</v>
      </c>
    </row>
    <row r="6" spans="1:20">
      <c r="A6" s="208" t="s">
        <v>32</v>
      </c>
      <c r="B6" s="209">
        <f>SUMIFS('Total Sales 25-26'!$G$2:$G$4303,'Total Sales 25-26'!$O$2:$O$4303,'Monthly Analysis - Sales'!$A6,'Total Sales 25-26'!$B$2:$B$4303,'Monthly Analysis - Sales'!B$4)</f>
        <v>0</v>
      </c>
      <c r="C6" s="209">
        <f>SUMIFS('Total Sales 25-26'!$G$2:$G$4303,'Total Sales 25-26'!$O$2:$O$4303,'Monthly Analysis - Sales'!$A6,'Total Sales 25-26'!$B$2:$B$4303,'Monthly Analysis - Sales'!C$4)</f>
        <v>0</v>
      </c>
      <c r="D6" s="209">
        <f>SUMIFS('Total Sales 25-26'!$G$2:$G$4303,'Total Sales 25-26'!$O$2:$O$4303,'Monthly Analysis - Sales'!$A6,'Total Sales 25-26'!$B$2:$B$4303,'Monthly Analysis - Sales'!D$4)</f>
        <v>0</v>
      </c>
      <c r="E6" s="209">
        <f>SUMIFS('Total Sales 25-26'!$G$2:$G$4303,'Total Sales 25-26'!$O$2:$O$4303,'Monthly Analysis - Sales'!$A6,'Total Sales 25-26'!$B$2:$B$4303,'Monthly Analysis - Sales'!E$4)</f>
        <v>0</v>
      </c>
      <c r="F6" s="209">
        <f>SUMIFS('Total Sales 25-26'!$G$2:$G$4303,'Total Sales 25-26'!$O$2:$O$4303,'Monthly Analysis - Sales'!$A6,'Total Sales 25-26'!$B$2:$B$4303,'Monthly Analysis - Sales'!F$4)</f>
        <v>0</v>
      </c>
      <c r="G6" s="209">
        <f>SUMIFS('Total Sales 25-26'!$G$2:$G$4303,'Total Sales 25-26'!$O$2:$O$4303,'Monthly Analysis - Sales'!$A6,'Total Sales 25-26'!$B$2:$B$4303,'Monthly Analysis - Sales'!G$4)</f>
        <v>0</v>
      </c>
      <c r="H6" s="209">
        <f>SUMIFS('Total Sales 25-26'!$G$2:$G$4303,'Total Sales 25-26'!$O$2:$O$4303,'Monthly Analysis - Sales'!$A6,'Total Sales 25-26'!$B$2:$B$4303,'Monthly Analysis - Sales'!H$4)</f>
        <v>0</v>
      </c>
      <c r="I6" s="209">
        <f>SUMIFS('Total Sales 25-26'!$G$2:$G$4303,'Total Sales 25-26'!$O$2:$O$4303,'Monthly Analysis - Sales'!$A6,'Total Sales 25-26'!$B$2:$B$4303,'Monthly Analysis - Sales'!I$4)</f>
        <v>0</v>
      </c>
      <c r="J6" s="209">
        <f>SUMIFS('Total Sales 25-26'!$G$2:$G$4303,'Total Sales 25-26'!$O$2:$O$4303,'Monthly Analysis - Sales'!$A6,'Total Sales 25-26'!$B$2:$B$4303,'Monthly Analysis - Sales'!J$4)</f>
        <v>0</v>
      </c>
      <c r="K6" s="209">
        <f>SUMIFS('Total Sales 25-26'!$G$2:$G$4303,'Total Sales 25-26'!$O$2:$O$4303,'Monthly Analysis - Sales'!$A6,'Total Sales 25-26'!$B$2:$B$4303,'Monthly Analysis - Sales'!K$4)</f>
        <v>0</v>
      </c>
      <c r="L6" s="209">
        <f>SUMIFS('Total Sales 25-26'!$G$2:$G$4303,'Total Sales 25-26'!$O$2:$O$4303,'Monthly Analysis - Sales'!$A6,'Total Sales 25-26'!$B$2:$B$4303,'Monthly Analysis - Sales'!L$4)</f>
        <v>0</v>
      </c>
      <c r="M6" s="209">
        <f>SUMIFS('Total Sales 25-26'!$G$2:$G$4303,'Total Sales 25-26'!$O$2:$O$4303,'Monthly Analysis - Sales'!$A6,'Total Sales 25-26'!$B$2:$B$4303,'Monthly Analysis - Sales'!M$4)</f>
        <v>0</v>
      </c>
      <c r="N6" s="210">
        <f t="shared" si="0"/>
        <v>0</v>
      </c>
    </row>
    <row r="7" spans="1:20">
      <c r="A7" s="200" t="s">
        <v>16</v>
      </c>
      <c r="B7" s="209">
        <f>SUMIFS('Total Sales 25-26'!$G$2:$G$4303,'Total Sales 25-26'!$O$2:$O$4303,'Monthly Analysis - Sales'!$A7,'Total Sales 25-26'!$B$2:$B$4303,'Monthly Analysis - Sales'!B$4)</f>
        <v>272000</v>
      </c>
      <c r="C7" s="209">
        <f>SUMIFS('Total Sales 25-26'!$G$2:$G$4303,'Total Sales 25-26'!$O$2:$O$4303,'Monthly Analysis - Sales'!$A7,'Total Sales 25-26'!$B$2:$B$4303,'Monthly Analysis - Sales'!C$4)</f>
        <v>331600</v>
      </c>
      <c r="D7" s="209">
        <f>SUMIFS('Total Sales 25-26'!$G$2:$G$4303,'Total Sales 25-26'!$O$2:$O$4303,'Monthly Analysis - Sales'!$A7,'Total Sales 25-26'!$B$2:$B$4303,'Monthly Analysis - Sales'!D$4)</f>
        <v>0</v>
      </c>
      <c r="E7" s="209">
        <f>SUMIFS('Total Sales 25-26'!$G$2:$G$4303,'Total Sales 25-26'!$O$2:$O$4303,'Monthly Analysis - Sales'!$A7,'Total Sales 25-26'!$B$2:$B$4303,'Monthly Analysis - Sales'!E$4)</f>
        <v>0</v>
      </c>
      <c r="F7" s="209">
        <f>SUMIFS('Total Sales 25-26'!$G$2:$G$4303,'Total Sales 25-26'!$O$2:$O$4303,'Monthly Analysis - Sales'!$A7,'Total Sales 25-26'!$B$2:$B$4303,'Monthly Analysis - Sales'!F$4)</f>
        <v>0</v>
      </c>
      <c r="G7" s="209">
        <f>SUMIFS('Total Sales 25-26'!$G$2:$G$4303,'Total Sales 25-26'!$O$2:$O$4303,'Monthly Analysis - Sales'!$A7,'Total Sales 25-26'!$B$2:$B$4303,'Monthly Analysis - Sales'!G$4)</f>
        <v>0</v>
      </c>
      <c r="H7" s="209">
        <f>SUMIFS('Total Sales 25-26'!$G$2:$G$4303,'Total Sales 25-26'!$O$2:$O$4303,'Monthly Analysis - Sales'!$A7,'Total Sales 25-26'!$B$2:$B$4303,'Monthly Analysis - Sales'!H$4)</f>
        <v>0</v>
      </c>
      <c r="I7" s="209">
        <f>SUMIFS('Total Sales 25-26'!$G$2:$G$4303,'Total Sales 25-26'!$O$2:$O$4303,'Monthly Analysis - Sales'!$A7,'Total Sales 25-26'!$B$2:$B$4303,'Monthly Analysis - Sales'!I$4)</f>
        <v>0</v>
      </c>
      <c r="J7" s="209">
        <f>SUMIFS('Total Sales 25-26'!$G$2:$G$4303,'Total Sales 25-26'!$O$2:$O$4303,'Monthly Analysis - Sales'!$A7,'Total Sales 25-26'!$B$2:$B$4303,'Monthly Analysis - Sales'!J$4)</f>
        <v>0</v>
      </c>
      <c r="K7" s="209">
        <f>SUMIFS('Total Sales 25-26'!$G$2:$G$4303,'Total Sales 25-26'!$O$2:$O$4303,'Monthly Analysis - Sales'!$A7,'Total Sales 25-26'!$B$2:$B$4303,'Monthly Analysis - Sales'!K$4)</f>
        <v>0</v>
      </c>
      <c r="L7" s="209">
        <f>SUMIFS('Total Sales 25-26'!$G$2:$G$4303,'Total Sales 25-26'!$O$2:$O$4303,'Monthly Analysis - Sales'!$A7,'Total Sales 25-26'!$B$2:$B$4303,'Monthly Analysis - Sales'!L$4)</f>
        <v>0</v>
      </c>
      <c r="M7" s="209">
        <f>SUMIFS('Total Sales 25-26'!$G$2:$G$4303,'Total Sales 25-26'!$O$2:$O$4303,'Monthly Analysis - Sales'!$A7,'Total Sales 25-26'!$B$2:$B$4303,'Monthly Analysis - Sales'!M$4)</f>
        <v>0</v>
      </c>
      <c r="N7" s="201">
        <f t="shared" si="0"/>
        <v>603600</v>
      </c>
    </row>
    <row r="8" spans="1:20">
      <c r="A8" s="200" t="s">
        <v>17</v>
      </c>
      <c r="B8" s="209">
        <f>SUMIFS('Total Sales 25-26'!$G$2:$G$4303,'Total Sales 25-26'!$O$2:$O$4303,'Monthly Analysis - Sales'!$A8,'Total Sales 25-26'!$B$2:$B$4303,'Monthly Analysis - Sales'!B$4)</f>
        <v>1066914</v>
      </c>
      <c r="C8" s="209">
        <f>SUMIFS('Total Sales 25-26'!$G$2:$G$4303,'Total Sales 25-26'!$O$2:$O$4303,'Monthly Analysis - Sales'!$A8,'Total Sales 25-26'!$B$2:$B$4303,'Monthly Analysis - Sales'!C$4)</f>
        <v>1237875</v>
      </c>
      <c r="D8" s="209">
        <f>SUMIFS('Total Sales 25-26'!$G$2:$G$4303,'Total Sales 25-26'!$O$2:$O$4303,'Monthly Analysis - Sales'!$A8,'Total Sales 25-26'!$B$2:$B$4303,'Monthly Analysis - Sales'!D$4)</f>
        <v>0</v>
      </c>
      <c r="E8" s="209">
        <f>SUMIFS('Total Sales 25-26'!$G$2:$G$4303,'Total Sales 25-26'!$O$2:$O$4303,'Monthly Analysis - Sales'!$A8,'Total Sales 25-26'!$B$2:$B$4303,'Monthly Analysis - Sales'!E$4)</f>
        <v>0</v>
      </c>
      <c r="F8" s="209">
        <f>SUMIFS('Total Sales 25-26'!$G$2:$G$4303,'Total Sales 25-26'!$O$2:$O$4303,'Monthly Analysis - Sales'!$A8,'Total Sales 25-26'!$B$2:$B$4303,'Monthly Analysis - Sales'!F$4)</f>
        <v>0</v>
      </c>
      <c r="G8" s="209">
        <f>SUMIFS('Total Sales 25-26'!$G$2:$G$4303,'Total Sales 25-26'!$O$2:$O$4303,'Monthly Analysis - Sales'!$A8,'Total Sales 25-26'!$B$2:$B$4303,'Monthly Analysis - Sales'!G$4)</f>
        <v>0</v>
      </c>
      <c r="H8" s="209">
        <f>SUMIFS('Total Sales 25-26'!$G$2:$G$4303,'Total Sales 25-26'!$O$2:$O$4303,'Monthly Analysis - Sales'!$A8,'Total Sales 25-26'!$B$2:$B$4303,'Monthly Analysis - Sales'!H$4)</f>
        <v>0</v>
      </c>
      <c r="I8" s="209">
        <f>SUMIFS('Total Sales 25-26'!$G$2:$G$4303,'Total Sales 25-26'!$O$2:$O$4303,'Monthly Analysis - Sales'!$A8,'Total Sales 25-26'!$B$2:$B$4303,'Monthly Analysis - Sales'!I$4)</f>
        <v>0</v>
      </c>
      <c r="J8" s="209">
        <f>SUMIFS('Total Sales 25-26'!$G$2:$G$4303,'Total Sales 25-26'!$O$2:$O$4303,'Monthly Analysis - Sales'!$A8,'Total Sales 25-26'!$B$2:$B$4303,'Monthly Analysis - Sales'!J$4)</f>
        <v>0</v>
      </c>
      <c r="K8" s="209">
        <f>SUMIFS('Total Sales 25-26'!$G$2:$G$4303,'Total Sales 25-26'!$O$2:$O$4303,'Monthly Analysis - Sales'!$A8,'Total Sales 25-26'!$B$2:$B$4303,'Monthly Analysis - Sales'!K$4)</f>
        <v>0</v>
      </c>
      <c r="L8" s="209">
        <f>SUMIFS('Total Sales 25-26'!$G$2:$G$4303,'Total Sales 25-26'!$O$2:$O$4303,'Monthly Analysis - Sales'!$A8,'Total Sales 25-26'!$B$2:$B$4303,'Monthly Analysis - Sales'!L$4)</f>
        <v>0</v>
      </c>
      <c r="M8" s="209">
        <f>SUMIFS('Total Sales 25-26'!$G$2:$G$4303,'Total Sales 25-26'!$O$2:$O$4303,'Monthly Analysis - Sales'!$A8,'Total Sales 25-26'!$B$2:$B$4303,'Monthly Analysis - Sales'!M$4)</f>
        <v>0</v>
      </c>
      <c r="N8" s="201">
        <f t="shared" si="0"/>
        <v>2304789</v>
      </c>
    </row>
    <row r="9" spans="1:20">
      <c r="A9" s="200" t="s">
        <v>18</v>
      </c>
      <c r="B9" s="209">
        <f>SUMIFS('Total Sales 25-26'!$G$2:$G$4303,'Total Sales 25-26'!$O$2:$O$4303,'Monthly Analysis - Sales'!$A9,'Total Sales 25-26'!$B$2:$B$4303,'Monthly Analysis - Sales'!B$4)</f>
        <v>3128491</v>
      </c>
      <c r="C9" s="209">
        <f>SUMIFS('Total Sales 25-26'!$G$2:$G$4303,'Total Sales 25-26'!$O$2:$O$4303,'Monthly Analysis - Sales'!$A9,'Total Sales 25-26'!$B$2:$B$4303,'Monthly Analysis - Sales'!C$4)</f>
        <v>5158302</v>
      </c>
      <c r="D9" s="209">
        <f>SUMIFS('Total Sales 25-26'!$G$2:$G$4303,'Total Sales 25-26'!$O$2:$O$4303,'Monthly Analysis - Sales'!$A9,'Total Sales 25-26'!$B$2:$B$4303,'Monthly Analysis - Sales'!D$4)</f>
        <v>0</v>
      </c>
      <c r="E9" s="209">
        <f>SUMIFS('Total Sales 25-26'!$G$2:$G$4303,'Total Sales 25-26'!$O$2:$O$4303,'Monthly Analysis - Sales'!$A9,'Total Sales 25-26'!$B$2:$B$4303,'Monthly Analysis - Sales'!E$4)</f>
        <v>0</v>
      </c>
      <c r="F9" s="209">
        <f>SUMIFS('Total Sales 25-26'!$G$2:$G$4303,'Total Sales 25-26'!$O$2:$O$4303,'Monthly Analysis - Sales'!$A9,'Total Sales 25-26'!$B$2:$B$4303,'Monthly Analysis - Sales'!F$4)</f>
        <v>0</v>
      </c>
      <c r="G9" s="209">
        <f>SUMIFS('Total Sales 25-26'!$G$2:$G$4303,'Total Sales 25-26'!$O$2:$O$4303,'Monthly Analysis - Sales'!$A9,'Total Sales 25-26'!$B$2:$B$4303,'Monthly Analysis - Sales'!G$4)</f>
        <v>0</v>
      </c>
      <c r="H9" s="209">
        <f>SUMIFS('Total Sales 25-26'!$G$2:$G$4303,'Total Sales 25-26'!$O$2:$O$4303,'Monthly Analysis - Sales'!$A9,'Total Sales 25-26'!$B$2:$B$4303,'Monthly Analysis - Sales'!H$4)</f>
        <v>0</v>
      </c>
      <c r="I9" s="209">
        <f>SUMIFS('Total Sales 25-26'!$G$2:$G$4303,'Total Sales 25-26'!$O$2:$O$4303,'Monthly Analysis - Sales'!$A9,'Total Sales 25-26'!$B$2:$B$4303,'Monthly Analysis - Sales'!I$4)</f>
        <v>0</v>
      </c>
      <c r="J9" s="209">
        <f>SUMIFS('Total Sales 25-26'!$G$2:$G$4303,'Total Sales 25-26'!$O$2:$O$4303,'Monthly Analysis - Sales'!$A9,'Total Sales 25-26'!$B$2:$B$4303,'Monthly Analysis - Sales'!J$4)</f>
        <v>0</v>
      </c>
      <c r="K9" s="209">
        <f>SUMIFS('Total Sales 25-26'!$G$2:$G$4303,'Total Sales 25-26'!$O$2:$O$4303,'Monthly Analysis - Sales'!$A9,'Total Sales 25-26'!$B$2:$B$4303,'Monthly Analysis - Sales'!K$4)</f>
        <v>0</v>
      </c>
      <c r="L9" s="209">
        <f>SUMIFS('Total Sales 25-26'!$G$2:$G$4303,'Total Sales 25-26'!$O$2:$O$4303,'Monthly Analysis - Sales'!$A9,'Total Sales 25-26'!$B$2:$B$4303,'Monthly Analysis - Sales'!L$4)</f>
        <v>0</v>
      </c>
      <c r="M9" s="209">
        <f>SUMIFS('Total Sales 25-26'!$G$2:$G$4303,'Total Sales 25-26'!$O$2:$O$4303,'Monthly Analysis - Sales'!$A9,'Total Sales 25-26'!$B$2:$B$4303,'Monthly Analysis - Sales'!M$4)</f>
        <v>0</v>
      </c>
      <c r="N9" s="201">
        <f t="shared" si="0"/>
        <v>8286793</v>
      </c>
    </row>
    <row r="10" spans="1:20">
      <c r="A10" s="200" t="s">
        <v>19</v>
      </c>
      <c r="B10" s="209">
        <f>SUMIFS('Total Sales 25-26'!$G$2:$G$4303,'Total Sales 25-26'!$O$2:$O$4303,'Monthly Analysis - Sales'!$A10,'Total Sales 25-26'!$B$2:$B$4303,'Monthly Analysis - Sales'!B$4)</f>
        <v>488002</v>
      </c>
      <c r="C10" s="209">
        <f>SUMIFS('Total Sales 25-26'!$G$2:$G$4303,'Total Sales 25-26'!$O$2:$O$4303,'Monthly Analysis - Sales'!$A10,'Total Sales 25-26'!$B$2:$B$4303,'Monthly Analysis - Sales'!C$4)</f>
        <v>154995</v>
      </c>
      <c r="D10" s="209">
        <f>SUMIFS('Total Sales 25-26'!$G$2:$G$4303,'Total Sales 25-26'!$O$2:$O$4303,'Monthly Analysis - Sales'!$A10,'Total Sales 25-26'!$B$2:$B$4303,'Monthly Analysis - Sales'!D$4)</f>
        <v>0</v>
      </c>
      <c r="E10" s="209">
        <f>SUMIFS('Total Sales 25-26'!$G$2:$G$4303,'Total Sales 25-26'!$O$2:$O$4303,'Monthly Analysis - Sales'!$A10,'Total Sales 25-26'!$B$2:$B$4303,'Monthly Analysis - Sales'!E$4)</f>
        <v>0</v>
      </c>
      <c r="F10" s="209">
        <f>SUMIFS('Total Sales 25-26'!$G$2:$G$4303,'Total Sales 25-26'!$O$2:$O$4303,'Monthly Analysis - Sales'!$A10,'Total Sales 25-26'!$B$2:$B$4303,'Monthly Analysis - Sales'!F$4)</f>
        <v>0</v>
      </c>
      <c r="G10" s="209">
        <f>SUMIFS('Total Sales 25-26'!$G$2:$G$4303,'Total Sales 25-26'!$O$2:$O$4303,'Monthly Analysis - Sales'!$A10,'Total Sales 25-26'!$B$2:$B$4303,'Monthly Analysis - Sales'!G$4)</f>
        <v>0</v>
      </c>
      <c r="H10" s="209">
        <f>SUMIFS('Total Sales 25-26'!$G$2:$G$4303,'Total Sales 25-26'!$O$2:$O$4303,'Monthly Analysis - Sales'!$A10,'Total Sales 25-26'!$B$2:$B$4303,'Monthly Analysis - Sales'!H$4)</f>
        <v>0</v>
      </c>
      <c r="I10" s="209">
        <f>SUMIFS('Total Sales 25-26'!$G$2:$G$4303,'Total Sales 25-26'!$O$2:$O$4303,'Monthly Analysis - Sales'!$A10,'Total Sales 25-26'!$B$2:$B$4303,'Monthly Analysis - Sales'!I$4)</f>
        <v>0</v>
      </c>
      <c r="J10" s="209">
        <f>SUMIFS('Total Sales 25-26'!$G$2:$G$4303,'Total Sales 25-26'!$O$2:$O$4303,'Monthly Analysis - Sales'!$A10,'Total Sales 25-26'!$B$2:$B$4303,'Monthly Analysis - Sales'!J$4)</f>
        <v>0</v>
      </c>
      <c r="K10" s="209">
        <f>SUMIFS('Total Sales 25-26'!$G$2:$G$4303,'Total Sales 25-26'!$O$2:$O$4303,'Monthly Analysis - Sales'!$A10,'Total Sales 25-26'!$B$2:$B$4303,'Monthly Analysis - Sales'!K$4)</f>
        <v>0</v>
      </c>
      <c r="L10" s="209">
        <f>SUMIFS('Total Sales 25-26'!$G$2:$G$4303,'Total Sales 25-26'!$O$2:$O$4303,'Monthly Analysis - Sales'!$A10,'Total Sales 25-26'!$B$2:$B$4303,'Monthly Analysis - Sales'!L$4)</f>
        <v>0</v>
      </c>
      <c r="M10" s="209">
        <f>SUMIFS('Total Sales 25-26'!$G$2:$G$4303,'Total Sales 25-26'!$O$2:$O$4303,'Monthly Analysis - Sales'!$A10,'Total Sales 25-26'!$B$2:$B$4303,'Monthly Analysis - Sales'!M$4)</f>
        <v>0</v>
      </c>
      <c r="N10" s="201">
        <f t="shared" si="0"/>
        <v>642997</v>
      </c>
    </row>
    <row r="11" spans="1:20" ht="15.75" customHeight="1" thickBot="1">
      <c r="A11" s="202" t="s">
        <v>20</v>
      </c>
      <c r="B11" s="203">
        <f t="shared" ref="B11:N11" si="1">SUM(B5:B10)</f>
        <v>12050262</v>
      </c>
      <c r="C11" s="203">
        <f t="shared" si="1"/>
        <v>9605772</v>
      </c>
      <c r="D11" s="203">
        <f t="shared" si="1"/>
        <v>0</v>
      </c>
      <c r="E11" s="203">
        <f t="shared" si="1"/>
        <v>0</v>
      </c>
      <c r="F11" s="203">
        <f t="shared" si="1"/>
        <v>0</v>
      </c>
      <c r="G11" s="203">
        <f t="shared" si="1"/>
        <v>0</v>
      </c>
      <c r="H11" s="203">
        <f t="shared" si="1"/>
        <v>0</v>
      </c>
      <c r="I11" s="203">
        <f t="shared" si="1"/>
        <v>0</v>
      </c>
      <c r="J11" s="203">
        <f t="shared" si="1"/>
        <v>0</v>
      </c>
      <c r="K11" s="203">
        <f t="shared" si="1"/>
        <v>0</v>
      </c>
      <c r="L11" s="203">
        <f t="shared" si="1"/>
        <v>0</v>
      </c>
      <c r="M11" s="203">
        <f t="shared" si="1"/>
        <v>0</v>
      </c>
      <c r="N11" s="203">
        <f t="shared" si="1"/>
        <v>21656034</v>
      </c>
    </row>
    <row r="12" spans="1:20" ht="15.75" customHeight="1">
      <c r="A12" s="371"/>
      <c r="B12" s="371"/>
    </row>
    <row r="13" spans="1:20">
      <c r="A13" s="211" t="s">
        <v>10</v>
      </c>
      <c r="B13" s="212">
        <v>45383</v>
      </c>
      <c r="C13" s="212">
        <v>45413</v>
      </c>
      <c r="D13" s="212">
        <v>45444</v>
      </c>
      <c r="E13" s="212">
        <v>45474</v>
      </c>
      <c r="F13" s="212">
        <v>45505</v>
      </c>
      <c r="G13" s="212">
        <v>45536</v>
      </c>
      <c r="H13" s="212">
        <v>45566</v>
      </c>
      <c r="I13" s="212">
        <v>45597</v>
      </c>
      <c r="J13" s="212">
        <v>45627</v>
      </c>
      <c r="K13" s="212">
        <v>45658</v>
      </c>
      <c r="L13" s="212">
        <v>45689</v>
      </c>
      <c r="M13" s="212">
        <v>45717</v>
      </c>
      <c r="N13" s="212" t="s">
        <v>20</v>
      </c>
      <c r="O13" s="40">
        <f>'Profitability - Comparison'!I3</f>
        <v>45597</v>
      </c>
      <c r="P13" s="40"/>
      <c r="Q13" s="40"/>
      <c r="R13" s="40"/>
      <c r="S13" s="40"/>
      <c r="T13" s="40"/>
    </row>
    <row r="14" spans="1:20">
      <c r="A14" s="208" t="s">
        <v>15</v>
      </c>
      <c r="B14" s="209">
        <f>IF(B5=0,0,SUMIFS('Total Sales 24-25'!$G$2:$G$4303,'Total Sales 24-25'!$T$2:$T$4303,'Monthly Analysis - Sales'!$A14,'Total Sales 24-25'!$B$2:$B$4303,'Monthly Analysis - Sales'!B$13))</f>
        <v>5961322.0338983061</v>
      </c>
      <c r="C14" s="209">
        <f>IF(C5=0,0,SUMIFS('Total Sales 24-25'!$G$2:$G$4303,'Total Sales 24-25'!$T$2:$T$4303,'Monthly Analysis - Sales'!$A14,'Total Sales 24-25'!$B$2:$B$4303,'Monthly Analysis - Sales'!C$13))</f>
        <v>4605220.3389830515</v>
      </c>
      <c r="D14" s="209">
        <f>IF(D5=0,0,SUMIFS('Total Sales 24-25'!$G$2:$G$4303,'Total Sales 24-25'!$T$2:$T$4303,'Monthly Analysis - Sales'!$A14,'Total Sales 24-25'!$B$2:$B$4303,'Monthly Analysis - Sales'!D$13))</f>
        <v>0</v>
      </c>
      <c r="E14" s="209">
        <f>IF(E5=0,0,SUMIFS('Total Sales 24-25'!$G$2:$G$4303,'Total Sales 24-25'!$T$2:$T$4303,'Monthly Analysis - Sales'!$A14,'Total Sales 24-25'!$B$2:$B$4303,'Monthly Analysis - Sales'!E$13))</f>
        <v>0</v>
      </c>
      <c r="F14" s="209">
        <f>IF(F5=0,0,SUMIFS('Total Sales 24-25'!$G$2:$G$4303,'Total Sales 24-25'!$T$2:$T$4303,'Monthly Analysis - Sales'!$A14,'Total Sales 24-25'!$B$2:$B$4303,'Monthly Analysis - Sales'!F$13))</f>
        <v>0</v>
      </c>
      <c r="G14" s="209">
        <f>IF(G5=0,0,SUMIFS('Total Sales 24-25'!$G$2:$G$4303,'Total Sales 24-25'!$T$2:$T$4303,'Monthly Analysis - Sales'!$A14,'Total Sales 24-25'!$B$2:$B$4303,'Monthly Analysis - Sales'!G$13))</f>
        <v>0</v>
      </c>
      <c r="H14" s="209">
        <f>IF(H5=0,0,SUMIFS('Total Sales 24-25'!$G$2:$G$4303,'Total Sales 24-25'!$T$2:$T$4303,'Monthly Analysis - Sales'!$A14,'Total Sales 24-25'!$B$2:$B$4303,'Monthly Analysis - Sales'!H$13))</f>
        <v>0</v>
      </c>
      <c r="I14" s="209">
        <f>IF(I5=0,0,SUMIFS('Total Sales 24-25'!$G$2:$G$4303,'Total Sales 24-25'!$T$2:$T$4303,'Monthly Analysis - Sales'!$A14,'Total Sales 24-25'!$B$2:$B$4303,'Monthly Analysis - Sales'!I$13))</f>
        <v>0</v>
      </c>
      <c r="J14" s="209">
        <f>IF(J5=0,0,SUMIFS('Total Sales 24-25'!$G$2:$G$4303,'Total Sales 24-25'!$T$2:$T$4303,'Monthly Analysis - Sales'!$A14,'Total Sales 24-25'!$B$2:$B$4303,'Monthly Analysis - Sales'!J$13))</f>
        <v>0</v>
      </c>
      <c r="K14" s="209">
        <f>IF(K5=0,0,SUMIFS('Total Sales 24-25'!$G$2:$G$4303,'Total Sales 24-25'!$T$2:$T$4303,'Monthly Analysis - Sales'!$A14,'Total Sales 24-25'!$B$2:$B$4303,'Monthly Analysis - Sales'!K$13))</f>
        <v>0</v>
      </c>
      <c r="L14" s="209">
        <f>IF(L5=0,0,SUMIFS('Total Sales 24-25'!$G$2:$G$4303,'Total Sales 24-25'!$T$2:$T$4303,'Monthly Analysis - Sales'!$A14,'Total Sales 24-25'!$B$2:$B$4303,'Monthly Analysis - Sales'!L$13))</f>
        <v>0</v>
      </c>
      <c r="M14" s="209">
        <f>IF(M5=0,0,SUMIFS('Total Sales 24-25'!$G$2:$G$4303,'Total Sales 24-25'!$T$2:$T$4303,'Monthly Analysis - Sales'!$A14,'Total Sales 24-25'!$B$2:$B$4303,'Monthly Analysis - Sales'!M$13))</f>
        <v>0</v>
      </c>
      <c r="N14" s="210">
        <f t="shared" ref="N14:N19" si="2">SUM(B14:M14)</f>
        <v>10566542.372881357</v>
      </c>
      <c r="O14" s="45">
        <f>HLOOKUP('Monthly Analysis - Sales'!A14,'Profitability - Comparison'!$J$4:$O$5,2,0)</f>
        <v>2876864.4067796599</v>
      </c>
      <c r="P14" s="45"/>
      <c r="Q14" s="45"/>
      <c r="R14" s="45"/>
      <c r="S14" s="45"/>
      <c r="T14" s="45"/>
    </row>
    <row r="15" spans="1:20">
      <c r="A15" s="208" t="s">
        <v>32</v>
      </c>
      <c r="B15" s="209">
        <f>IF(B6=0,0,SUMIFS('Total Sales 24-25'!$G$2:$G$4303,'Total Sales 24-25'!$T$2:$T$4303,'Monthly Analysis - Sales'!$A15,'Total Sales 24-25'!$B$2:$B$4303,'Monthly Analysis - Sales'!B$13))</f>
        <v>0</v>
      </c>
      <c r="C15" s="209">
        <f>IF(C6=0,0,SUMIFS('Total Sales 24-25'!$G$2:$G$4303,'Total Sales 24-25'!$T$2:$T$4303,'Monthly Analysis - Sales'!$A15,'Total Sales 24-25'!$B$2:$B$4303,'Monthly Analysis - Sales'!C$13))</f>
        <v>0</v>
      </c>
      <c r="D15" s="209">
        <f>IF(D6=0,0,SUMIFS('Total Sales 24-25'!$G$2:$G$4303,'Total Sales 24-25'!$T$2:$T$4303,'Monthly Analysis - Sales'!$A15,'Total Sales 24-25'!$B$2:$B$4303,'Monthly Analysis - Sales'!D$13))</f>
        <v>0</v>
      </c>
      <c r="E15" s="209">
        <f>IF(E6=0,0,SUMIFS('Total Sales 24-25'!$G$2:$G$4303,'Total Sales 24-25'!$T$2:$T$4303,'Monthly Analysis - Sales'!$A15,'Total Sales 24-25'!$B$2:$B$4303,'Monthly Analysis - Sales'!E$13))</f>
        <v>0</v>
      </c>
      <c r="F15" s="209">
        <f>IF(F6=0,0,SUMIFS('Total Sales 24-25'!$G$2:$G$4303,'Total Sales 24-25'!$T$2:$T$4303,'Monthly Analysis - Sales'!$A15,'Total Sales 24-25'!$B$2:$B$4303,'Monthly Analysis - Sales'!F$13))</f>
        <v>0</v>
      </c>
      <c r="G15" s="209">
        <f>IF(G6=0,0,SUMIFS('Total Sales 24-25'!$G$2:$G$4303,'Total Sales 24-25'!$T$2:$T$4303,'Monthly Analysis - Sales'!$A15,'Total Sales 24-25'!$B$2:$B$4303,'Monthly Analysis - Sales'!G$13))</f>
        <v>0</v>
      </c>
      <c r="H15" s="209">
        <f>IF(H6=0,0,SUMIFS('Total Sales 24-25'!$G$2:$G$4303,'Total Sales 24-25'!$T$2:$T$4303,'Monthly Analysis - Sales'!$A15,'Total Sales 24-25'!$B$2:$B$4303,'Monthly Analysis - Sales'!H$13))</f>
        <v>0</v>
      </c>
      <c r="I15" s="209">
        <f>IF(I6=0,0,SUMIFS('Total Sales 24-25'!$G$2:$G$4303,'Total Sales 24-25'!$T$2:$T$4303,'Monthly Analysis - Sales'!$A15,'Total Sales 24-25'!$B$2:$B$4303,'Monthly Analysis - Sales'!I$13))</f>
        <v>0</v>
      </c>
      <c r="J15" s="209">
        <f>IF(J6=0,0,SUMIFS('Total Sales 24-25'!$G$2:$G$4303,'Total Sales 24-25'!$T$2:$T$4303,'Monthly Analysis - Sales'!$A15,'Total Sales 24-25'!$B$2:$B$4303,'Monthly Analysis - Sales'!J$13))</f>
        <v>0</v>
      </c>
      <c r="K15" s="209">
        <f>IF(K6=0,0,SUMIFS('Total Sales 24-25'!$G$2:$G$4303,'Total Sales 24-25'!$T$2:$T$4303,'Monthly Analysis - Sales'!$A15,'Total Sales 24-25'!$B$2:$B$4303,'Monthly Analysis - Sales'!K$13))</f>
        <v>0</v>
      </c>
      <c r="L15" s="209">
        <f>IF(L6=0,0,SUMIFS('Total Sales 24-25'!$G$2:$G$4303,'Total Sales 24-25'!$T$2:$T$4303,'Monthly Analysis - Sales'!$A15,'Total Sales 24-25'!$B$2:$B$4303,'Monthly Analysis - Sales'!L$13))</f>
        <v>0</v>
      </c>
      <c r="M15" s="209">
        <f>IF(M6=0,0,SUMIFS('Total Sales 24-25'!$G$2:$G$4303,'Total Sales 24-25'!$T$2:$T$4303,'Monthly Analysis - Sales'!$A15,'Total Sales 24-25'!$B$2:$B$4303,'Monthly Analysis - Sales'!M$13))</f>
        <v>0</v>
      </c>
      <c r="N15" s="210">
        <f t="shared" si="2"/>
        <v>0</v>
      </c>
      <c r="O15" s="45"/>
      <c r="P15" s="45"/>
      <c r="Q15" s="45"/>
      <c r="R15" s="45"/>
      <c r="S15" s="45"/>
      <c r="T15" s="45"/>
    </row>
    <row r="16" spans="1:20">
      <c r="A16" s="200" t="s">
        <v>16</v>
      </c>
      <c r="B16" s="209">
        <f>IF(B7=0,0,SUMIFS('Total Sales 24-25'!$G$2:$G$4303,'Total Sales 24-25'!$T$2:$T$4303,'Monthly Analysis - Sales'!$A16,'Total Sales 24-25'!$B$2:$B$4303,'Monthly Analysis - Sales'!B$13))</f>
        <v>206582.20338983051</v>
      </c>
      <c r="C16" s="209">
        <f>IF(C7=0,0,SUMIFS('Total Sales 24-25'!$G$2:$G$4303,'Total Sales 24-25'!$T$2:$T$4303,'Monthly Analysis - Sales'!$A16,'Total Sales 24-25'!$B$2:$B$4303,'Monthly Analysis - Sales'!C$13))</f>
        <v>226000</v>
      </c>
      <c r="D16" s="209">
        <f>IF(D7=0,0,SUMIFS('Total Sales 24-25'!$G$2:$G$4303,'Total Sales 24-25'!$T$2:$T$4303,'Monthly Analysis - Sales'!$A16,'Total Sales 24-25'!$B$2:$B$4303,'Monthly Analysis - Sales'!D$13))</f>
        <v>0</v>
      </c>
      <c r="E16" s="209">
        <f>IF(E7=0,0,SUMIFS('Total Sales 24-25'!$G$2:$G$4303,'Total Sales 24-25'!$T$2:$T$4303,'Monthly Analysis - Sales'!$A16,'Total Sales 24-25'!$B$2:$B$4303,'Monthly Analysis - Sales'!E$13))</f>
        <v>0</v>
      </c>
      <c r="F16" s="209">
        <f>IF(F7=0,0,SUMIFS('Total Sales 24-25'!$G$2:$G$4303,'Total Sales 24-25'!$T$2:$T$4303,'Monthly Analysis - Sales'!$A16,'Total Sales 24-25'!$B$2:$B$4303,'Monthly Analysis - Sales'!F$13))</f>
        <v>0</v>
      </c>
      <c r="G16" s="209">
        <f>IF(G7=0,0,SUMIFS('Total Sales 24-25'!$G$2:$G$4303,'Total Sales 24-25'!$T$2:$T$4303,'Monthly Analysis - Sales'!$A16,'Total Sales 24-25'!$B$2:$B$4303,'Monthly Analysis - Sales'!G$13))</f>
        <v>0</v>
      </c>
      <c r="H16" s="209">
        <f>IF(H7=0,0,SUMIFS('Total Sales 24-25'!$G$2:$G$4303,'Total Sales 24-25'!$T$2:$T$4303,'Monthly Analysis - Sales'!$A16,'Total Sales 24-25'!$B$2:$B$4303,'Monthly Analysis - Sales'!H$13))</f>
        <v>0</v>
      </c>
      <c r="I16" s="209">
        <f>IF(I7=0,0,SUMIFS('Total Sales 24-25'!$G$2:$G$4303,'Total Sales 24-25'!$T$2:$T$4303,'Monthly Analysis - Sales'!$A16,'Total Sales 24-25'!$B$2:$B$4303,'Monthly Analysis - Sales'!I$13))</f>
        <v>0</v>
      </c>
      <c r="J16" s="209">
        <f>IF(J7=0,0,SUMIFS('Total Sales 24-25'!$G$2:$G$4303,'Total Sales 24-25'!$T$2:$T$4303,'Monthly Analysis - Sales'!$A16,'Total Sales 24-25'!$B$2:$B$4303,'Monthly Analysis - Sales'!J$13))</f>
        <v>0</v>
      </c>
      <c r="K16" s="209">
        <f>IF(K7=0,0,SUMIFS('Total Sales 24-25'!$G$2:$G$4303,'Total Sales 24-25'!$T$2:$T$4303,'Monthly Analysis - Sales'!$A16,'Total Sales 24-25'!$B$2:$B$4303,'Monthly Analysis - Sales'!K$13))</f>
        <v>0</v>
      </c>
      <c r="L16" s="209">
        <f>IF(L7=0,0,SUMIFS('Total Sales 24-25'!$G$2:$G$4303,'Total Sales 24-25'!$T$2:$T$4303,'Monthly Analysis - Sales'!$A16,'Total Sales 24-25'!$B$2:$B$4303,'Monthly Analysis - Sales'!L$13))</f>
        <v>0</v>
      </c>
      <c r="M16" s="209">
        <f>IF(M7=0,0,SUMIFS('Total Sales 24-25'!$G$2:$G$4303,'Total Sales 24-25'!$T$2:$T$4303,'Monthly Analysis - Sales'!$A16,'Total Sales 24-25'!$B$2:$B$4303,'Monthly Analysis - Sales'!M$13))</f>
        <v>0</v>
      </c>
      <c r="N16" s="201">
        <f t="shared" si="2"/>
        <v>432582.20338983054</v>
      </c>
      <c r="O16" s="45">
        <f>HLOOKUP('Monthly Analysis - Sales'!A16,'Profitability - Comparison'!$J$4:$O$5,2,0)</f>
        <v>382375.42372881353</v>
      </c>
      <c r="P16" s="45"/>
      <c r="Q16" s="45"/>
      <c r="R16" s="45"/>
      <c r="S16" s="45"/>
      <c r="T16" s="45"/>
    </row>
    <row r="17" spans="1:20">
      <c r="A17" s="200" t="s">
        <v>17</v>
      </c>
      <c r="B17" s="209">
        <f>IF(B8=0,0,SUMIFS('Total Sales 24-25'!$G$2:$G$4303,'Total Sales 24-25'!$T$2:$T$4303,'Monthly Analysis - Sales'!$A17,'Total Sales 24-25'!$B$2:$B$4303,'Monthly Analysis - Sales'!B$13))</f>
        <v>818703.4576271188</v>
      </c>
      <c r="C17" s="209">
        <f>IF(C8=0,0,SUMIFS('Total Sales 24-25'!$G$2:$G$4303,'Total Sales 24-25'!$T$2:$T$4303,'Monthly Analysis - Sales'!$A17,'Total Sales 24-25'!$B$2:$B$4303,'Monthly Analysis - Sales'!C$13))</f>
        <v>1055906.3389830515</v>
      </c>
      <c r="D17" s="209">
        <f>IF(D8=0,0,SUMIFS('Total Sales 24-25'!$G$2:$G$4303,'Total Sales 24-25'!$T$2:$T$4303,'Monthly Analysis - Sales'!$A17,'Total Sales 24-25'!$B$2:$B$4303,'Monthly Analysis - Sales'!D$13))</f>
        <v>0</v>
      </c>
      <c r="E17" s="209">
        <f>IF(E8=0,0,SUMIFS('Total Sales 24-25'!$G$2:$G$4303,'Total Sales 24-25'!$T$2:$T$4303,'Monthly Analysis - Sales'!$A17,'Total Sales 24-25'!$B$2:$B$4303,'Monthly Analysis - Sales'!E$13))</f>
        <v>0</v>
      </c>
      <c r="F17" s="209">
        <f>IF(F8=0,0,SUMIFS('Total Sales 24-25'!$G$2:$G$4303,'Total Sales 24-25'!$T$2:$T$4303,'Monthly Analysis - Sales'!$A17,'Total Sales 24-25'!$B$2:$B$4303,'Monthly Analysis - Sales'!F$13))</f>
        <v>0</v>
      </c>
      <c r="G17" s="209">
        <f>IF(G8=0,0,SUMIFS('Total Sales 24-25'!$G$2:$G$4303,'Total Sales 24-25'!$T$2:$T$4303,'Monthly Analysis - Sales'!$A17,'Total Sales 24-25'!$B$2:$B$4303,'Monthly Analysis - Sales'!G$13))</f>
        <v>0</v>
      </c>
      <c r="H17" s="209">
        <f>IF(H8=0,0,SUMIFS('Total Sales 24-25'!$G$2:$G$4303,'Total Sales 24-25'!$T$2:$T$4303,'Monthly Analysis - Sales'!$A17,'Total Sales 24-25'!$B$2:$B$4303,'Monthly Analysis - Sales'!H$13))</f>
        <v>0</v>
      </c>
      <c r="I17" s="209">
        <f>IF(I8=0,0,SUMIFS('Total Sales 24-25'!$G$2:$G$4303,'Total Sales 24-25'!$T$2:$T$4303,'Monthly Analysis - Sales'!$A17,'Total Sales 24-25'!$B$2:$B$4303,'Monthly Analysis - Sales'!I$13))</f>
        <v>0</v>
      </c>
      <c r="J17" s="209">
        <f>IF(J8=0,0,SUMIFS('Total Sales 24-25'!$G$2:$G$4303,'Total Sales 24-25'!$T$2:$T$4303,'Monthly Analysis - Sales'!$A17,'Total Sales 24-25'!$B$2:$B$4303,'Monthly Analysis - Sales'!J$13))</f>
        <v>0</v>
      </c>
      <c r="K17" s="209">
        <f>IF(K8=0,0,SUMIFS('Total Sales 24-25'!$G$2:$G$4303,'Total Sales 24-25'!$T$2:$T$4303,'Monthly Analysis - Sales'!$A17,'Total Sales 24-25'!$B$2:$B$4303,'Monthly Analysis - Sales'!K$13))</f>
        <v>0</v>
      </c>
      <c r="L17" s="209">
        <f>IF(L8=0,0,SUMIFS('Total Sales 24-25'!$G$2:$G$4303,'Total Sales 24-25'!$T$2:$T$4303,'Monthly Analysis - Sales'!$A17,'Total Sales 24-25'!$B$2:$B$4303,'Monthly Analysis - Sales'!L$13))</f>
        <v>0</v>
      </c>
      <c r="M17" s="209">
        <f>IF(M8=0,0,SUMIFS('Total Sales 24-25'!$G$2:$G$4303,'Total Sales 24-25'!$T$2:$T$4303,'Monthly Analysis - Sales'!$A17,'Total Sales 24-25'!$B$2:$B$4303,'Monthly Analysis - Sales'!M$13))</f>
        <v>0</v>
      </c>
      <c r="N17" s="201">
        <f t="shared" si="2"/>
        <v>1874609.7966101703</v>
      </c>
      <c r="O17" s="45">
        <f>HLOOKUP('Monthly Analysis - Sales'!A17,'Profitability - Comparison'!$J$4:$O$5,2,0)</f>
        <v>1477467.288135594</v>
      </c>
      <c r="P17" s="45"/>
      <c r="Q17" s="45"/>
      <c r="R17" s="45"/>
      <c r="S17" s="45"/>
      <c r="T17" s="45"/>
    </row>
    <row r="18" spans="1:20">
      <c r="A18" s="200" t="s">
        <v>18</v>
      </c>
      <c r="B18" s="209">
        <f>IF(B9=0,0,SUMIFS('Total Sales 24-25'!$G$2:$G$4303,'Total Sales 24-25'!$T$2:$T$4303,'Monthly Analysis - Sales'!$A18,'Total Sales 24-25'!$B$2:$B$4303,'Monthly Analysis - Sales'!B$13))</f>
        <v>3073550.8813559315</v>
      </c>
      <c r="C18" s="209">
        <f>IF(C9=0,0,SUMIFS('Total Sales 24-25'!$G$2:$G$4303,'Total Sales 24-25'!$T$2:$T$4303,'Monthly Analysis - Sales'!$A18,'Total Sales 24-25'!$B$2:$B$4303,'Monthly Analysis - Sales'!C$13))</f>
        <v>3239250.3559322036</v>
      </c>
      <c r="D18" s="209">
        <f>IF(D9=0,0,SUMIFS('Total Sales 24-25'!$G$2:$G$4303,'Total Sales 24-25'!$T$2:$T$4303,'Monthly Analysis - Sales'!$A18,'Total Sales 24-25'!$B$2:$B$4303,'Monthly Analysis - Sales'!D$13))</f>
        <v>0</v>
      </c>
      <c r="E18" s="209">
        <f>IF(E9=0,0,SUMIFS('Total Sales 24-25'!$G$2:$G$4303,'Total Sales 24-25'!$T$2:$T$4303,'Monthly Analysis - Sales'!$A18,'Total Sales 24-25'!$B$2:$B$4303,'Monthly Analysis - Sales'!E$13))</f>
        <v>0</v>
      </c>
      <c r="F18" s="209">
        <f>IF(F9=0,0,SUMIFS('Total Sales 24-25'!$G$2:$G$4303,'Total Sales 24-25'!$T$2:$T$4303,'Monthly Analysis - Sales'!$A18,'Total Sales 24-25'!$B$2:$B$4303,'Monthly Analysis - Sales'!F$13))</f>
        <v>0</v>
      </c>
      <c r="G18" s="209">
        <f>IF(G9=0,0,SUMIFS('Total Sales 24-25'!$G$2:$G$4303,'Total Sales 24-25'!$T$2:$T$4303,'Monthly Analysis - Sales'!$A18,'Total Sales 24-25'!$B$2:$B$4303,'Monthly Analysis - Sales'!G$13))</f>
        <v>0</v>
      </c>
      <c r="H18" s="209">
        <f>IF(H9=0,0,SUMIFS('Total Sales 24-25'!$G$2:$G$4303,'Total Sales 24-25'!$T$2:$T$4303,'Monthly Analysis - Sales'!$A18,'Total Sales 24-25'!$B$2:$B$4303,'Monthly Analysis - Sales'!H$13))</f>
        <v>0</v>
      </c>
      <c r="I18" s="209">
        <f>IF(I9=0,0,SUMIFS('Total Sales 24-25'!$G$2:$G$4303,'Total Sales 24-25'!$T$2:$T$4303,'Monthly Analysis - Sales'!$A18,'Total Sales 24-25'!$B$2:$B$4303,'Monthly Analysis - Sales'!I$13))</f>
        <v>0</v>
      </c>
      <c r="J18" s="209">
        <f>IF(J9=0,0,SUMIFS('Total Sales 24-25'!$G$2:$G$4303,'Total Sales 24-25'!$T$2:$T$4303,'Monthly Analysis - Sales'!$A18,'Total Sales 24-25'!$B$2:$B$4303,'Monthly Analysis - Sales'!J$13))</f>
        <v>0</v>
      </c>
      <c r="K18" s="209">
        <f>IF(K9=0,0,SUMIFS('Total Sales 24-25'!$G$2:$G$4303,'Total Sales 24-25'!$T$2:$T$4303,'Monthly Analysis - Sales'!$A18,'Total Sales 24-25'!$B$2:$B$4303,'Monthly Analysis - Sales'!K$13))</f>
        <v>0</v>
      </c>
      <c r="L18" s="209">
        <f>IF(L9=0,0,SUMIFS('Total Sales 24-25'!$G$2:$G$4303,'Total Sales 24-25'!$T$2:$T$4303,'Monthly Analysis - Sales'!$A18,'Total Sales 24-25'!$B$2:$B$4303,'Monthly Analysis - Sales'!L$13))</f>
        <v>0</v>
      </c>
      <c r="M18" s="209">
        <f>IF(M9=0,0,SUMIFS('Total Sales 24-25'!$G$2:$G$4303,'Total Sales 24-25'!$T$2:$T$4303,'Monthly Analysis - Sales'!$A18,'Total Sales 24-25'!$B$2:$B$4303,'Monthly Analysis - Sales'!M$13))</f>
        <v>0</v>
      </c>
      <c r="N18" s="201">
        <f t="shared" si="2"/>
        <v>6312801.2372881351</v>
      </c>
      <c r="O18" s="45">
        <f>HLOOKUP('Monthly Analysis - Sales'!A18,'Profitability - Comparison'!$J$4:$O$5,2,0)</f>
        <v>2125561.5593220335</v>
      </c>
      <c r="P18" s="45"/>
      <c r="Q18" s="45"/>
      <c r="R18" s="45"/>
      <c r="S18" s="45"/>
      <c r="T18" s="45"/>
    </row>
    <row r="19" spans="1:20">
      <c r="A19" s="200" t="s">
        <v>19</v>
      </c>
      <c r="B19" s="209">
        <f>IF(B10=0,0,SUMIFS('Total Sales 24-25'!$G$2:$G$4303,'Total Sales 24-25'!$T$2:$T$4303,'Monthly Analysis - Sales'!$A19,'Total Sales 24-25'!$B$2:$B$4303,'Monthly Analysis - Sales'!B$13))</f>
        <v>208077.11864406787</v>
      </c>
      <c r="C19" s="209">
        <f>IF(C10=0,0,SUMIFS('Total Sales 24-25'!$G$2:$G$4303,'Total Sales 24-25'!$T$2:$T$4303,'Monthly Analysis - Sales'!$A19,'Total Sales 24-25'!$B$2:$B$4303,'Monthly Analysis - Sales'!C$13))</f>
        <v>198561.01694915252</v>
      </c>
      <c r="D19" s="209">
        <f>IF(D10=0,0,SUMIFS('Total Sales 24-25'!$G$2:$G$4303,'Total Sales 24-25'!$T$2:$T$4303,'Monthly Analysis - Sales'!$A19,'Total Sales 24-25'!$B$2:$B$4303,'Monthly Analysis - Sales'!D$13))</f>
        <v>0</v>
      </c>
      <c r="E19" s="209">
        <f>IF(E10=0,0,SUMIFS('Total Sales 24-25'!$G$2:$G$4303,'Total Sales 24-25'!$T$2:$T$4303,'Monthly Analysis - Sales'!$A19,'Total Sales 24-25'!$B$2:$B$4303,'Monthly Analysis - Sales'!E$13))</f>
        <v>0</v>
      </c>
      <c r="F19" s="209">
        <f>IF(F10=0,0,SUMIFS('Total Sales 24-25'!$G$2:$G$4303,'Total Sales 24-25'!$T$2:$T$4303,'Monthly Analysis - Sales'!$A19,'Total Sales 24-25'!$B$2:$B$4303,'Monthly Analysis - Sales'!F$13))</f>
        <v>0</v>
      </c>
      <c r="G19" s="209">
        <f>IF(G10=0,0,SUMIFS('Total Sales 24-25'!$G$2:$G$4303,'Total Sales 24-25'!$T$2:$T$4303,'Monthly Analysis - Sales'!$A19,'Total Sales 24-25'!$B$2:$B$4303,'Monthly Analysis - Sales'!G$13))</f>
        <v>0</v>
      </c>
      <c r="H19" s="209">
        <f>IF(H10=0,0,SUMIFS('Total Sales 24-25'!$G$2:$G$4303,'Total Sales 24-25'!$T$2:$T$4303,'Monthly Analysis - Sales'!$A19,'Total Sales 24-25'!$B$2:$B$4303,'Monthly Analysis - Sales'!H$13))</f>
        <v>0</v>
      </c>
      <c r="I19" s="209">
        <f>IF(I10=0,0,SUMIFS('Total Sales 24-25'!$G$2:$G$4303,'Total Sales 24-25'!$T$2:$T$4303,'Monthly Analysis - Sales'!$A19,'Total Sales 24-25'!$B$2:$B$4303,'Monthly Analysis - Sales'!I$13))</f>
        <v>0</v>
      </c>
      <c r="J19" s="209">
        <f>IF(J10=0,0,SUMIFS('Total Sales 24-25'!$G$2:$G$4303,'Total Sales 24-25'!$T$2:$T$4303,'Monthly Analysis - Sales'!$A19,'Total Sales 24-25'!$B$2:$B$4303,'Monthly Analysis - Sales'!J$13))</f>
        <v>0</v>
      </c>
      <c r="K19" s="209">
        <f>IF(K10=0,0,SUMIFS('Total Sales 24-25'!$G$2:$G$4303,'Total Sales 24-25'!$T$2:$T$4303,'Monthly Analysis - Sales'!$A19,'Total Sales 24-25'!$B$2:$B$4303,'Monthly Analysis - Sales'!K$13))</f>
        <v>0</v>
      </c>
      <c r="L19" s="209">
        <f>IF(L10=0,0,SUMIFS('Total Sales 24-25'!$G$2:$G$4303,'Total Sales 24-25'!$T$2:$T$4303,'Monthly Analysis - Sales'!$A19,'Total Sales 24-25'!$B$2:$B$4303,'Monthly Analysis - Sales'!L$13))</f>
        <v>0</v>
      </c>
      <c r="M19" s="209">
        <f>IF(M10=0,0,SUMIFS('Total Sales 24-25'!$G$2:$G$4303,'Total Sales 24-25'!$T$2:$T$4303,'Monthly Analysis - Sales'!$A19,'Total Sales 24-25'!$B$2:$B$4303,'Monthly Analysis - Sales'!M$13))</f>
        <v>0</v>
      </c>
      <c r="N19" s="201">
        <f t="shared" si="2"/>
        <v>406638.13559322036</v>
      </c>
      <c r="O19" s="45">
        <f>HLOOKUP('Monthly Analysis - Sales'!A19,'Profitability - Comparison'!$J$4:$O$5,2,0)</f>
        <v>279738.98305084731</v>
      </c>
      <c r="P19" s="45"/>
      <c r="Q19" s="45"/>
      <c r="R19" s="45"/>
      <c r="S19" s="45"/>
      <c r="T19" s="45"/>
    </row>
    <row r="20" spans="1:20" ht="15.75" customHeight="1" thickBot="1">
      <c r="A20" s="202" t="s">
        <v>20</v>
      </c>
      <c r="B20" s="203">
        <f t="shared" ref="B20:N20" si="3">SUM(B14:B19)</f>
        <v>10268235.694915256</v>
      </c>
      <c r="C20" s="203">
        <f t="shared" si="3"/>
        <v>9324938.0508474596</v>
      </c>
      <c r="D20" s="203">
        <f t="shared" si="3"/>
        <v>0</v>
      </c>
      <c r="E20" s="203">
        <f t="shared" si="3"/>
        <v>0</v>
      </c>
      <c r="F20" s="203">
        <f t="shared" si="3"/>
        <v>0</v>
      </c>
      <c r="G20" s="203">
        <f t="shared" si="3"/>
        <v>0</v>
      </c>
      <c r="H20" s="203">
        <f t="shared" si="3"/>
        <v>0</v>
      </c>
      <c r="I20" s="203">
        <f t="shared" si="3"/>
        <v>0</v>
      </c>
      <c r="J20" s="203">
        <f t="shared" si="3"/>
        <v>0</v>
      </c>
      <c r="K20" s="203">
        <f t="shared" si="3"/>
        <v>0</v>
      </c>
      <c r="L20" s="203">
        <f t="shared" si="3"/>
        <v>0</v>
      </c>
      <c r="M20" s="203">
        <f t="shared" si="3"/>
        <v>0</v>
      </c>
      <c r="N20" s="203">
        <f t="shared" si="3"/>
        <v>19593173.745762713</v>
      </c>
      <c r="O20" s="194">
        <f>HLOOKUP('Monthly Analysis - Sales'!A20,'Profitability - Comparison'!$J$4:$O$5,2,0)</f>
        <v>7142007.6610169485</v>
      </c>
      <c r="P20" s="194"/>
      <c r="Q20" s="194"/>
      <c r="R20" s="194"/>
      <c r="S20" s="194"/>
      <c r="T20" s="194"/>
    </row>
    <row r="21" spans="1:20" ht="15.75" customHeight="1" thickBot="1">
      <c r="A21" s="198"/>
      <c r="B21" s="199"/>
      <c r="C21" s="199"/>
      <c r="D21" s="199"/>
      <c r="E21" s="199"/>
      <c r="F21" s="199"/>
      <c r="G21" s="199"/>
      <c r="H21" s="199"/>
      <c r="I21" s="199"/>
      <c r="J21" s="199"/>
      <c r="K21" s="199"/>
      <c r="L21" s="199"/>
      <c r="M21" s="199"/>
      <c r="N21" s="199"/>
      <c r="O21" s="43"/>
      <c r="P21" s="43"/>
      <c r="Q21" s="43"/>
      <c r="R21" s="43"/>
      <c r="S21" s="43"/>
      <c r="T21" s="43"/>
    </row>
    <row r="22" spans="1:20">
      <c r="A22" s="282" t="s">
        <v>10</v>
      </c>
      <c r="B22" s="283">
        <v>45017</v>
      </c>
      <c r="C22" s="283">
        <v>45047</v>
      </c>
      <c r="D22" s="283">
        <v>45078</v>
      </c>
      <c r="E22" s="283">
        <v>45108</v>
      </c>
      <c r="F22" s="283">
        <v>45139</v>
      </c>
      <c r="G22" s="283">
        <v>45170</v>
      </c>
      <c r="H22" s="283">
        <v>45200</v>
      </c>
      <c r="I22" s="283">
        <v>45231</v>
      </c>
      <c r="J22" s="283">
        <v>45261</v>
      </c>
      <c r="K22" s="283">
        <v>45292</v>
      </c>
      <c r="L22" s="283">
        <v>45323</v>
      </c>
      <c r="M22" s="283">
        <v>45352</v>
      </c>
      <c r="N22" s="284" t="s">
        <v>20</v>
      </c>
      <c r="O22" s="43"/>
      <c r="P22" s="43"/>
      <c r="Q22" s="43"/>
      <c r="R22" s="43"/>
      <c r="S22" s="43"/>
      <c r="T22" s="43"/>
    </row>
    <row r="23" spans="1:20">
      <c r="A23" s="208" t="s">
        <v>15</v>
      </c>
      <c r="B23" s="197">
        <f t="shared" ref="B23:M23" si="4">IFERROR((B5-B14),0)</f>
        <v>1133532.9661016939</v>
      </c>
      <c r="C23" s="197">
        <f t="shared" si="4"/>
        <v>-1882220.3389830515</v>
      </c>
      <c r="D23" s="197">
        <f t="shared" si="4"/>
        <v>0</v>
      </c>
      <c r="E23" s="197">
        <f t="shared" si="4"/>
        <v>0</v>
      </c>
      <c r="F23" s="197">
        <f t="shared" si="4"/>
        <v>0</v>
      </c>
      <c r="G23" s="197">
        <f t="shared" si="4"/>
        <v>0</v>
      </c>
      <c r="H23" s="197">
        <f t="shared" si="4"/>
        <v>0</v>
      </c>
      <c r="I23" s="197">
        <f t="shared" si="4"/>
        <v>0</v>
      </c>
      <c r="J23" s="197">
        <f t="shared" si="4"/>
        <v>0</v>
      </c>
      <c r="K23" s="197">
        <f t="shared" si="4"/>
        <v>0</v>
      </c>
      <c r="L23" s="197">
        <f t="shared" si="4"/>
        <v>0</v>
      </c>
      <c r="M23" s="197">
        <f t="shared" si="4"/>
        <v>0</v>
      </c>
      <c r="N23" s="285">
        <f t="shared" ref="N23:N29" si="5">SUM(B23:M23)</f>
        <v>-748687.37288135756</v>
      </c>
      <c r="O23" s="43"/>
      <c r="P23" s="43"/>
      <c r="Q23" s="43"/>
      <c r="R23" s="43"/>
      <c r="S23" s="43"/>
      <c r="T23" s="43"/>
    </row>
    <row r="24" spans="1:20">
      <c r="A24" s="208" t="s">
        <v>32</v>
      </c>
      <c r="B24" s="197">
        <f t="shared" ref="B24:M24" si="6">IFERROR((B6-B15),0)</f>
        <v>0</v>
      </c>
      <c r="C24" s="197">
        <f t="shared" si="6"/>
        <v>0</v>
      </c>
      <c r="D24" s="197">
        <f t="shared" si="6"/>
        <v>0</v>
      </c>
      <c r="E24" s="197">
        <f t="shared" si="6"/>
        <v>0</v>
      </c>
      <c r="F24" s="197">
        <f t="shared" si="6"/>
        <v>0</v>
      </c>
      <c r="G24" s="197">
        <f t="shared" si="6"/>
        <v>0</v>
      </c>
      <c r="H24" s="197">
        <f t="shared" si="6"/>
        <v>0</v>
      </c>
      <c r="I24" s="197">
        <f t="shared" si="6"/>
        <v>0</v>
      </c>
      <c r="J24" s="197">
        <f t="shared" si="6"/>
        <v>0</v>
      </c>
      <c r="K24" s="197">
        <f t="shared" si="6"/>
        <v>0</v>
      </c>
      <c r="L24" s="197">
        <f t="shared" si="6"/>
        <v>0</v>
      </c>
      <c r="M24" s="197">
        <f t="shared" si="6"/>
        <v>0</v>
      </c>
      <c r="N24" s="285">
        <f t="shared" si="5"/>
        <v>0</v>
      </c>
      <c r="O24" s="43"/>
      <c r="P24" s="43"/>
      <c r="Q24" s="43"/>
      <c r="R24" s="43"/>
      <c r="S24" s="43"/>
      <c r="T24" s="43"/>
    </row>
    <row r="25" spans="1:20">
      <c r="A25" s="200" t="s">
        <v>16</v>
      </c>
      <c r="B25" s="197">
        <f t="shared" ref="B25:M25" si="7">IFERROR((B7-B16),0)</f>
        <v>65417.796610169491</v>
      </c>
      <c r="C25" s="197">
        <f t="shared" si="7"/>
        <v>105600</v>
      </c>
      <c r="D25" s="197">
        <f t="shared" si="7"/>
        <v>0</v>
      </c>
      <c r="E25" s="197">
        <f t="shared" si="7"/>
        <v>0</v>
      </c>
      <c r="F25" s="197">
        <f t="shared" si="7"/>
        <v>0</v>
      </c>
      <c r="G25" s="197">
        <f t="shared" si="7"/>
        <v>0</v>
      </c>
      <c r="H25" s="197">
        <f t="shared" si="7"/>
        <v>0</v>
      </c>
      <c r="I25" s="197">
        <f t="shared" si="7"/>
        <v>0</v>
      </c>
      <c r="J25" s="197">
        <f t="shared" si="7"/>
        <v>0</v>
      </c>
      <c r="K25" s="197">
        <f t="shared" si="7"/>
        <v>0</v>
      </c>
      <c r="L25" s="197">
        <f t="shared" si="7"/>
        <v>0</v>
      </c>
      <c r="M25" s="197">
        <f t="shared" si="7"/>
        <v>0</v>
      </c>
      <c r="N25" s="285">
        <f t="shared" si="5"/>
        <v>171017.79661016949</v>
      </c>
      <c r="O25" s="43"/>
      <c r="P25" s="43"/>
      <c r="Q25" s="43"/>
      <c r="R25" s="43"/>
      <c r="S25" s="43"/>
      <c r="T25" s="43"/>
    </row>
    <row r="26" spans="1:20">
      <c r="A26" s="200" t="s">
        <v>33</v>
      </c>
      <c r="B26" s="197">
        <f>IFERROR((#REF!-#REF!),0)</f>
        <v>0</v>
      </c>
      <c r="C26" s="197">
        <f>IFERROR((#REF!-#REF!),0)</f>
        <v>0</v>
      </c>
      <c r="D26" s="197">
        <f>IFERROR((#REF!-#REF!),0)</f>
        <v>0</v>
      </c>
      <c r="E26" s="197">
        <f>IFERROR((#REF!-#REF!),0)</f>
        <v>0</v>
      </c>
      <c r="F26" s="197">
        <f>IFERROR((#REF!-#REF!),0)</f>
        <v>0</v>
      </c>
      <c r="G26" s="197">
        <f>IFERROR((#REF!-#REF!),0)</f>
        <v>0</v>
      </c>
      <c r="H26" s="197">
        <f>IFERROR((#REF!-#REF!),0)</f>
        <v>0</v>
      </c>
      <c r="I26" s="197">
        <f>IFERROR((#REF!-#REF!),0)</f>
        <v>0</v>
      </c>
      <c r="J26" s="197">
        <f>IFERROR((#REF!-#REF!),0)</f>
        <v>0</v>
      </c>
      <c r="K26" s="197">
        <f>IFERROR((#REF!-#REF!),0)</f>
        <v>0</v>
      </c>
      <c r="L26" s="197">
        <f>IFERROR((#REF!-#REF!),0)</f>
        <v>0</v>
      </c>
      <c r="M26" s="197">
        <f>IFERROR((#REF!-#REF!),0)</f>
        <v>0</v>
      </c>
      <c r="N26" s="285">
        <f t="shared" si="5"/>
        <v>0</v>
      </c>
      <c r="O26" s="43"/>
      <c r="P26" s="43"/>
      <c r="Q26" s="43"/>
      <c r="R26" s="43"/>
      <c r="S26" s="43"/>
      <c r="T26" s="43"/>
    </row>
    <row r="27" spans="1:20">
      <c r="A27" s="200" t="s">
        <v>17</v>
      </c>
      <c r="B27" s="197">
        <f t="shared" ref="B27:M27" si="8">IFERROR((B8-B17),0)</f>
        <v>248210.5423728812</v>
      </c>
      <c r="C27" s="197">
        <f t="shared" si="8"/>
        <v>181968.66101694852</v>
      </c>
      <c r="D27" s="197">
        <f t="shared" si="8"/>
        <v>0</v>
      </c>
      <c r="E27" s="197">
        <f t="shared" si="8"/>
        <v>0</v>
      </c>
      <c r="F27" s="197">
        <f t="shared" si="8"/>
        <v>0</v>
      </c>
      <c r="G27" s="197">
        <f t="shared" si="8"/>
        <v>0</v>
      </c>
      <c r="H27" s="197">
        <f t="shared" si="8"/>
        <v>0</v>
      </c>
      <c r="I27" s="197">
        <f t="shared" si="8"/>
        <v>0</v>
      </c>
      <c r="J27" s="197">
        <f t="shared" si="8"/>
        <v>0</v>
      </c>
      <c r="K27" s="197">
        <f t="shared" si="8"/>
        <v>0</v>
      </c>
      <c r="L27" s="197">
        <f t="shared" si="8"/>
        <v>0</v>
      </c>
      <c r="M27" s="197">
        <f t="shared" si="8"/>
        <v>0</v>
      </c>
      <c r="N27" s="285">
        <f t="shared" si="5"/>
        <v>430179.20338982972</v>
      </c>
      <c r="O27" s="43"/>
      <c r="P27" s="43"/>
      <c r="Q27" s="43"/>
      <c r="R27" s="43"/>
      <c r="S27" s="43"/>
      <c r="T27" s="43"/>
    </row>
    <row r="28" spans="1:20">
      <c r="A28" s="200" t="s">
        <v>18</v>
      </c>
      <c r="B28" s="197">
        <f t="shared" ref="B28:M28" si="9">IFERROR((B9-B18),0)</f>
        <v>54940.118644068483</v>
      </c>
      <c r="C28" s="197">
        <f t="shared" si="9"/>
        <v>1919051.6440677964</v>
      </c>
      <c r="D28" s="197">
        <f t="shared" si="9"/>
        <v>0</v>
      </c>
      <c r="E28" s="197">
        <f t="shared" si="9"/>
        <v>0</v>
      </c>
      <c r="F28" s="197">
        <f t="shared" si="9"/>
        <v>0</v>
      </c>
      <c r="G28" s="197">
        <f t="shared" si="9"/>
        <v>0</v>
      </c>
      <c r="H28" s="197">
        <f t="shared" si="9"/>
        <v>0</v>
      </c>
      <c r="I28" s="197">
        <f t="shared" si="9"/>
        <v>0</v>
      </c>
      <c r="J28" s="197">
        <f t="shared" si="9"/>
        <v>0</v>
      </c>
      <c r="K28" s="197">
        <f t="shared" si="9"/>
        <v>0</v>
      </c>
      <c r="L28" s="197">
        <f t="shared" si="9"/>
        <v>0</v>
      </c>
      <c r="M28" s="197">
        <f t="shared" si="9"/>
        <v>0</v>
      </c>
      <c r="N28" s="285">
        <f t="shared" si="5"/>
        <v>1973991.7627118649</v>
      </c>
      <c r="O28" s="43"/>
      <c r="P28" s="43"/>
      <c r="Q28" s="43"/>
      <c r="R28" s="43"/>
      <c r="S28" s="43"/>
      <c r="T28" s="43"/>
    </row>
    <row r="29" spans="1:20">
      <c r="A29" s="200" t="s">
        <v>19</v>
      </c>
      <c r="B29" s="197">
        <f t="shared" ref="B29:M29" si="10">IFERROR((B10-B19),0)</f>
        <v>279924.8813559321</v>
      </c>
      <c r="C29" s="197">
        <f t="shared" si="10"/>
        <v>-43566.016949152516</v>
      </c>
      <c r="D29" s="197">
        <f t="shared" si="10"/>
        <v>0</v>
      </c>
      <c r="E29" s="197">
        <f t="shared" si="10"/>
        <v>0</v>
      </c>
      <c r="F29" s="197">
        <f t="shared" si="10"/>
        <v>0</v>
      </c>
      <c r="G29" s="197">
        <f t="shared" si="10"/>
        <v>0</v>
      </c>
      <c r="H29" s="197">
        <f t="shared" si="10"/>
        <v>0</v>
      </c>
      <c r="I29" s="197">
        <f t="shared" si="10"/>
        <v>0</v>
      </c>
      <c r="J29" s="197">
        <f t="shared" si="10"/>
        <v>0</v>
      </c>
      <c r="K29" s="197">
        <f t="shared" si="10"/>
        <v>0</v>
      </c>
      <c r="L29" s="197">
        <f t="shared" si="10"/>
        <v>0</v>
      </c>
      <c r="M29" s="197">
        <f t="shared" si="10"/>
        <v>0</v>
      </c>
      <c r="N29" s="285">
        <f t="shared" si="5"/>
        <v>236358.86440677958</v>
      </c>
      <c r="O29" s="43"/>
      <c r="P29" s="43"/>
      <c r="Q29" s="43"/>
      <c r="R29" s="43"/>
      <c r="S29" s="43"/>
      <c r="T29" s="43"/>
    </row>
    <row r="30" spans="1:20" ht="15.75" customHeight="1" thickBot="1">
      <c r="A30" s="202" t="s">
        <v>20</v>
      </c>
      <c r="B30" s="203">
        <f t="shared" ref="B30:N30" si="11">SUM(B23:B29)</f>
        <v>1782026.3050847454</v>
      </c>
      <c r="C30" s="203">
        <f t="shared" si="11"/>
        <v>280833.94915254094</v>
      </c>
      <c r="D30" s="203">
        <f t="shared" si="11"/>
        <v>0</v>
      </c>
      <c r="E30" s="203">
        <f t="shared" si="11"/>
        <v>0</v>
      </c>
      <c r="F30" s="203">
        <f t="shared" si="11"/>
        <v>0</v>
      </c>
      <c r="G30" s="203">
        <f t="shared" si="11"/>
        <v>0</v>
      </c>
      <c r="H30" s="203">
        <f t="shared" si="11"/>
        <v>0</v>
      </c>
      <c r="I30" s="203">
        <f t="shared" si="11"/>
        <v>0</v>
      </c>
      <c r="J30" s="203">
        <f t="shared" si="11"/>
        <v>0</v>
      </c>
      <c r="K30" s="203">
        <f t="shared" si="11"/>
        <v>0</v>
      </c>
      <c r="L30" s="203">
        <f t="shared" si="11"/>
        <v>0</v>
      </c>
      <c r="M30" s="203">
        <f t="shared" si="11"/>
        <v>0</v>
      </c>
      <c r="N30" s="204">
        <f t="shared" si="11"/>
        <v>2062860.254237286</v>
      </c>
      <c r="O30" s="43"/>
      <c r="P30" s="43"/>
      <c r="Q30" s="43"/>
      <c r="R30" s="43"/>
      <c r="S30" s="43"/>
      <c r="T30" s="43"/>
    </row>
    <row r="31" spans="1:20">
      <c r="A31" s="198"/>
      <c r="B31" s="199"/>
      <c r="C31" s="199"/>
      <c r="D31" s="199"/>
      <c r="E31" s="199"/>
      <c r="F31" s="199"/>
      <c r="G31" s="199"/>
      <c r="H31" s="199"/>
      <c r="I31" s="199"/>
      <c r="J31" s="199"/>
      <c r="K31" s="199"/>
      <c r="L31" s="199"/>
      <c r="M31" s="199"/>
      <c r="N31" s="199"/>
      <c r="O31" s="43"/>
      <c r="P31" s="43"/>
      <c r="Q31" s="43"/>
      <c r="R31" s="43"/>
      <c r="S31" s="43"/>
      <c r="T31" s="43"/>
    </row>
    <row r="32" spans="1:20">
      <c r="A32" s="198"/>
      <c r="B32" s="199"/>
      <c r="C32" s="199"/>
      <c r="D32" s="199"/>
      <c r="E32" s="199"/>
      <c r="F32" s="199"/>
      <c r="G32" s="199"/>
      <c r="H32" s="199"/>
      <c r="I32" s="199"/>
      <c r="J32" s="199"/>
      <c r="K32" s="199"/>
      <c r="L32" s="199"/>
      <c r="M32" s="199"/>
      <c r="N32" s="199"/>
      <c r="O32" s="43"/>
      <c r="P32" s="43"/>
      <c r="Q32" s="43"/>
      <c r="R32" s="43"/>
      <c r="S32" s="43"/>
      <c r="T32" s="43"/>
    </row>
    <row r="33" spans="1:20" hidden="1">
      <c r="A33" s="211" t="s">
        <v>10</v>
      </c>
      <c r="B33" s="212">
        <v>45017</v>
      </c>
      <c r="C33" s="212">
        <v>45047</v>
      </c>
      <c r="D33" s="212">
        <v>45078</v>
      </c>
      <c r="E33" s="212">
        <v>45108</v>
      </c>
      <c r="F33" s="212">
        <v>45139</v>
      </c>
      <c r="G33" s="212">
        <v>45170</v>
      </c>
      <c r="H33" s="212">
        <v>45200</v>
      </c>
      <c r="I33" s="212">
        <v>45231</v>
      </c>
      <c r="J33" s="212">
        <v>45261</v>
      </c>
      <c r="K33" s="212">
        <v>45292</v>
      </c>
      <c r="L33" s="212">
        <v>45323</v>
      </c>
      <c r="M33" s="212">
        <v>45352</v>
      </c>
      <c r="N33" s="212" t="s">
        <v>20</v>
      </c>
      <c r="O33" s="40">
        <f>'Profitability - Comparison'!$R$3</f>
        <v>45231</v>
      </c>
      <c r="P33" s="40"/>
      <c r="Q33" s="40"/>
      <c r="R33" s="40"/>
      <c r="S33" s="40"/>
      <c r="T33" s="40"/>
    </row>
    <row r="34" spans="1:20" hidden="1">
      <c r="A34" s="208" t="s">
        <v>15</v>
      </c>
      <c r="B34" s="209">
        <f>SUMIFS('MonthlySales 23-24'!$J$2:$J$4061,'MonthlySales 23-24'!$M$2:$M$4061,'Monthly Analysis - Sales'!$A34,'MonthlySales 23-24'!$C$2:$C$4061,'Monthly Analysis - Sales'!B$33)</f>
        <v>11603179</v>
      </c>
      <c r="C34" s="209">
        <f>SUMIFS('MonthlySales 23-24'!$J$2:$J$4061,'MonthlySales 23-24'!$M$2:$M$4061,'Monthly Analysis - Sales'!$A34,'MonthlySales 23-24'!$C$2:$C$4061,'Monthly Analysis - Sales'!C$33)</f>
        <v>2481351</v>
      </c>
      <c r="D34" s="209">
        <f>SUMIFS('MonthlySales 23-24'!$J$2:$J$4061,'MonthlySales 23-24'!$M$2:$M$4061,'Monthly Analysis - Sales'!$A34,'MonthlySales 23-24'!$C$2:$C$4061,'Monthly Analysis - Sales'!D$33)</f>
        <v>4790603</v>
      </c>
      <c r="E34" s="209">
        <f>SUMIFS('MonthlySales 23-24'!$J$2:$J$4061,'MonthlySales 23-24'!$M$2:$M$4061,'Monthly Analysis - Sales'!$A34,'MonthlySales 23-24'!$C$2:$C$4061,'Monthly Analysis - Sales'!E$33)</f>
        <v>14323434</v>
      </c>
      <c r="F34" s="209">
        <f>SUMIFS('MonthlySales 23-24'!$J$2:$J$4061,'MonthlySales 23-24'!$M$2:$M$4061,'Monthly Analysis - Sales'!$A34,'MonthlySales 23-24'!$C$2:$C$4061,'Monthly Analysis - Sales'!F$33)</f>
        <v>3412490</v>
      </c>
      <c r="G34" s="209">
        <f>SUMIFS('MonthlySales 23-24'!$J$2:$J$4061,'MonthlySales 23-24'!$M$2:$M$4061,'Monthly Analysis - Sales'!$A34,'MonthlySales 23-24'!$C$2:$C$4061,'Monthly Analysis - Sales'!G$33)</f>
        <v>5318276</v>
      </c>
      <c r="H34" s="209">
        <f>SUMIFS('MonthlySales 23-24'!$J$2:$J$4061,'MonthlySales 23-24'!$M$2:$M$4061,'Monthly Analysis - Sales'!$A34,'MonthlySales 23-24'!$C$2:$C$4061,'Monthly Analysis - Sales'!H$33)</f>
        <v>10250140</v>
      </c>
      <c r="I34" s="209">
        <f>SUMIFS('MonthlySales 23-24'!$J$2:$J$4061,'MonthlySales 23-24'!$M$2:$M$4061,'Monthly Analysis - Sales'!$A34,'MonthlySales 23-24'!$C$2:$C$4061,'Monthly Analysis - Sales'!I$33)</f>
        <v>1764350</v>
      </c>
      <c r="J34" s="209">
        <f>SUMIFS('MonthlySales 23-24'!$J$2:$J$4061,'MonthlySales 23-24'!$M$2:$M$4061,'Monthly Analysis - Sales'!$A34,'MonthlySales 23-24'!$C$2:$C$4061,'Monthly Analysis - Sales'!J$33)</f>
        <v>2667769</v>
      </c>
      <c r="K34" s="209">
        <f>SUMIFS('MonthlySales 23-24'!$J$2:$J$4061,'MonthlySales 23-24'!$M$2:$M$4061,'Monthly Analysis - Sales'!$A34,'MonthlySales 23-24'!$C$2:$C$4061,'Monthly Analysis - Sales'!K$33)</f>
        <v>11330263</v>
      </c>
      <c r="L34" s="209">
        <f>SUMIFS('MonthlySales 23-24'!$J$2:$J$4061,'MonthlySales 23-24'!$M$2:$M$4061,'Monthly Analysis - Sales'!$A34,'MonthlySales 23-24'!$C$2:$C$4061,'Monthly Analysis - Sales'!L$33)</f>
        <v>5356000</v>
      </c>
      <c r="M34" s="209">
        <f>SUMIFS('MonthlySales 23-24'!$J$2:$J$4061,'MonthlySales 23-24'!$M$2:$M$4061,'Monthly Analysis - Sales'!$A34,'MonthlySales 23-24'!$C$2:$C$4061,'Monthly Analysis - Sales'!M$33)</f>
        <v>2583365</v>
      </c>
      <c r="N34" s="210">
        <f t="shared" ref="N34:N40" si="12">SUM(B34:M34)</f>
        <v>75881220</v>
      </c>
      <c r="O34" s="45">
        <f>HLOOKUP('Monthly Analysis - Sales'!A14,'Profitability - Comparison'!$R$4:$X$5,2,0)</f>
        <v>1764350</v>
      </c>
      <c r="P34" s="45"/>
      <c r="Q34" s="45"/>
      <c r="R34" s="45"/>
      <c r="S34" s="45"/>
      <c r="T34" s="45"/>
    </row>
    <row r="35" spans="1:20" hidden="1">
      <c r="A35" s="208" t="s">
        <v>32</v>
      </c>
      <c r="B35" s="209">
        <f>SUMIFS('MonthlySales 23-24'!$J$2:$J$4061,'MonthlySales 23-24'!$M$2:$M$4061,'Monthly Analysis - Sales'!$A35,'MonthlySales 23-24'!$C$2:$C$4061,'Monthly Analysis - Sales'!B$33)</f>
        <v>0</v>
      </c>
      <c r="C35" s="209">
        <f>SUMIFS('MonthlySales 23-24'!$J$2:$J$4061,'MonthlySales 23-24'!$M$2:$M$4061,'Monthly Analysis - Sales'!$A35,'MonthlySales 23-24'!$C$2:$C$4061,'Monthly Analysis - Sales'!C$33)</f>
        <v>0</v>
      </c>
      <c r="D35" s="209">
        <f>SUMIFS('MonthlySales 23-24'!$J$2:$J$4061,'MonthlySales 23-24'!$M$2:$M$4061,'Monthly Analysis - Sales'!$A35,'MonthlySales 23-24'!$C$2:$C$4061,'Monthly Analysis - Sales'!D$33)</f>
        <v>0</v>
      </c>
      <c r="E35" s="209">
        <f>SUMIFS('MonthlySales 23-24'!$J$2:$J$4061,'MonthlySales 23-24'!$M$2:$M$4061,'Monthly Analysis - Sales'!$A35,'MonthlySales 23-24'!$C$2:$C$4061,'Monthly Analysis - Sales'!E$33)</f>
        <v>0</v>
      </c>
      <c r="F35" s="209">
        <f>SUMIFS('MonthlySales 23-24'!$J$2:$J$4061,'MonthlySales 23-24'!$M$2:$M$4061,'Monthly Analysis - Sales'!$A35,'MonthlySales 23-24'!$C$2:$C$4061,'Monthly Analysis - Sales'!F$33)</f>
        <v>0</v>
      </c>
      <c r="G35" s="209">
        <f>SUMIFS('MonthlySales 23-24'!$J$2:$J$4061,'MonthlySales 23-24'!$M$2:$M$4061,'Monthly Analysis - Sales'!$A35,'MonthlySales 23-24'!$C$2:$C$4061,'Monthly Analysis - Sales'!G$33)</f>
        <v>0</v>
      </c>
      <c r="H35" s="209">
        <f>SUMIFS('MonthlySales 23-24'!$J$2:$J$4061,'MonthlySales 23-24'!$M$2:$M$4061,'Monthly Analysis - Sales'!$A35,'MonthlySales 23-24'!$C$2:$C$4061,'Monthly Analysis - Sales'!H$33)</f>
        <v>0</v>
      </c>
      <c r="I35" s="209">
        <f>SUMIFS('MonthlySales 23-24'!$J$2:$J$4061,'MonthlySales 23-24'!$M$2:$M$4061,'Monthly Analysis - Sales'!$A35,'MonthlySales 23-24'!$C$2:$C$4061,'Monthly Analysis - Sales'!I$33)</f>
        <v>0</v>
      </c>
      <c r="J35" s="209">
        <f>SUMIFS('MonthlySales 23-24'!$J$2:$J$4061,'MonthlySales 23-24'!$M$2:$M$4061,'Monthly Analysis - Sales'!$A35,'MonthlySales 23-24'!$C$2:$C$4061,'Monthly Analysis - Sales'!J$33)</f>
        <v>0</v>
      </c>
      <c r="K35" s="209">
        <f>SUMIFS('MonthlySales 23-24'!$J$2:$J$4061,'MonthlySales 23-24'!$M$2:$M$4061,'Monthly Analysis - Sales'!$A35,'MonthlySales 23-24'!$C$2:$C$4061,'Monthly Analysis - Sales'!K$33)</f>
        <v>0</v>
      </c>
      <c r="L35" s="209">
        <f>SUMIFS('MonthlySales 23-24'!$J$2:$J$4061,'MonthlySales 23-24'!$M$2:$M$4061,'Monthly Analysis - Sales'!$A35,'MonthlySales 23-24'!$C$2:$C$4061,'Monthly Analysis - Sales'!L$33)</f>
        <v>0</v>
      </c>
      <c r="M35" s="209">
        <f>SUMIFS('MonthlySales 23-24'!$J$2:$J$4061,'MonthlySales 23-24'!$M$2:$M$4061,'Monthly Analysis - Sales'!$A35,'MonthlySales 23-24'!$C$2:$C$4061,'Monthly Analysis - Sales'!M$33)</f>
        <v>0</v>
      </c>
      <c r="N35" s="210">
        <f t="shared" si="12"/>
        <v>0</v>
      </c>
      <c r="O35" s="45"/>
      <c r="P35" s="45"/>
      <c r="Q35" s="45"/>
      <c r="R35" s="45"/>
      <c r="S35" s="45"/>
      <c r="T35" s="45"/>
    </row>
    <row r="36" spans="1:20" hidden="1">
      <c r="A36" s="200" t="s">
        <v>16</v>
      </c>
      <c r="B36" s="209">
        <f>SUMIFS('MonthlySales 23-24'!$J$2:$J$4061,'MonthlySales 23-24'!$M$2:$M$4061,'Monthly Analysis - Sales'!$A36,'MonthlySales 23-24'!$C$2:$C$4061,'Monthly Analysis - Sales'!B$33)</f>
        <v>98160</v>
      </c>
      <c r="C36" s="209">
        <f>SUMIFS('MonthlySales 23-24'!$J$2:$J$4061,'MonthlySales 23-24'!$M$2:$M$4061,'Monthly Analysis - Sales'!$A36,'MonthlySales 23-24'!$C$2:$C$4061,'Monthly Analysis - Sales'!C$33)</f>
        <v>88960</v>
      </c>
      <c r="D36" s="209">
        <f>SUMIFS('MonthlySales 23-24'!$J$2:$J$4061,'MonthlySales 23-24'!$M$2:$M$4061,'Monthly Analysis - Sales'!$A36,'MonthlySales 23-24'!$C$2:$C$4061,'Monthly Analysis - Sales'!D$33)</f>
        <v>68640</v>
      </c>
      <c r="E36" s="209">
        <f>SUMIFS('MonthlySales 23-24'!$J$2:$J$4061,'MonthlySales 23-24'!$M$2:$M$4061,'Monthly Analysis - Sales'!$A36,'MonthlySales 23-24'!$C$2:$C$4061,'Monthly Analysis - Sales'!E$33)</f>
        <v>153410</v>
      </c>
      <c r="F36" s="209">
        <f>SUMIFS('MonthlySales 23-24'!$J$2:$J$4061,'MonthlySales 23-24'!$M$2:$M$4061,'Monthly Analysis - Sales'!$A36,'MonthlySales 23-24'!$C$2:$C$4061,'Monthly Analysis - Sales'!F$33)</f>
        <v>237381</v>
      </c>
      <c r="G36" s="209">
        <f>SUMIFS('MonthlySales 23-24'!$J$2:$J$4061,'MonthlySales 23-24'!$M$2:$M$4061,'Monthly Analysis - Sales'!$A36,'MonthlySales 23-24'!$C$2:$C$4061,'Monthly Analysis - Sales'!G$33)</f>
        <v>163559</v>
      </c>
      <c r="H36" s="209">
        <f>SUMIFS('MonthlySales 23-24'!$J$2:$J$4061,'MonthlySales 23-24'!$M$2:$M$4061,'Monthly Analysis - Sales'!$A36,'MonthlySales 23-24'!$C$2:$C$4061,'Monthly Analysis - Sales'!H$33)</f>
        <v>235358</v>
      </c>
      <c r="I36" s="209">
        <f>SUMIFS('MonthlySales 23-24'!$J$2:$J$4061,'MonthlySales 23-24'!$M$2:$M$4061,'Monthly Analysis - Sales'!$A36,'MonthlySales 23-24'!$C$2:$C$4061,'Monthly Analysis - Sales'!I$33)</f>
        <v>173391</v>
      </c>
      <c r="J36" s="209">
        <f>SUMIFS('MonthlySales 23-24'!$J$2:$J$4061,'MonthlySales 23-24'!$M$2:$M$4061,'Monthly Analysis - Sales'!$A36,'MonthlySales 23-24'!$C$2:$C$4061,'Monthly Analysis - Sales'!J$33)</f>
        <v>168380</v>
      </c>
      <c r="K36" s="209">
        <f>SUMIFS('MonthlySales 23-24'!$J$2:$J$4061,'MonthlySales 23-24'!$M$2:$M$4061,'Monthly Analysis - Sales'!$A36,'MonthlySales 23-24'!$C$2:$C$4061,'Monthly Analysis - Sales'!K$33)</f>
        <v>223024</v>
      </c>
      <c r="L36" s="209">
        <f>SUMIFS('MonthlySales 23-24'!$J$2:$J$4061,'MonthlySales 23-24'!$M$2:$M$4061,'Monthly Analysis - Sales'!$A36,'MonthlySales 23-24'!$C$2:$C$4061,'Monthly Analysis - Sales'!L$33)</f>
        <v>356219</v>
      </c>
      <c r="M36" s="209">
        <f>SUMIFS('MonthlySales 23-24'!$J$2:$J$4061,'MonthlySales 23-24'!$M$2:$M$4061,'Monthly Analysis - Sales'!$A36,'MonthlySales 23-24'!$C$2:$C$4061,'Monthly Analysis - Sales'!M$33)</f>
        <v>99000</v>
      </c>
      <c r="N36" s="201">
        <f t="shared" si="12"/>
        <v>2065482</v>
      </c>
      <c r="O36" s="45">
        <f>HLOOKUP('Monthly Analysis - Sales'!A16,'Profitability - Comparison'!$R$4:$X$5,2,0)</f>
        <v>173391</v>
      </c>
      <c r="P36" s="45"/>
      <c r="Q36" s="45"/>
      <c r="R36" s="45"/>
      <c r="S36" s="45"/>
      <c r="T36" s="45"/>
    </row>
    <row r="37" spans="1:20" hidden="1">
      <c r="A37" s="200" t="s">
        <v>33</v>
      </c>
      <c r="B37" s="209">
        <f>SUMIFS('MonthlySales 23-24'!$J$2:$J$4061,'MonthlySales 23-24'!$M$2:$M$4061,'Monthly Analysis - Sales'!$A37,'MonthlySales 23-24'!$C$2:$C$4061,'Monthly Analysis - Sales'!B$33)</f>
        <v>0</v>
      </c>
      <c r="C37" s="209">
        <f>SUMIFS('MonthlySales 23-24'!$J$2:$J$4061,'MonthlySales 23-24'!$M$2:$M$4061,'Monthly Analysis - Sales'!$A37,'MonthlySales 23-24'!$C$2:$C$4061,'Monthly Analysis - Sales'!C$33)</f>
        <v>0</v>
      </c>
      <c r="D37" s="209">
        <f>SUMIFS('MonthlySales 23-24'!$J$2:$J$4061,'MonthlySales 23-24'!$M$2:$M$4061,'Monthly Analysis - Sales'!$A37,'MonthlySales 23-24'!$C$2:$C$4061,'Monthly Analysis - Sales'!D$33)</f>
        <v>0</v>
      </c>
      <c r="E37" s="209">
        <f>SUMIFS('MonthlySales 23-24'!$J$2:$J$4061,'MonthlySales 23-24'!$M$2:$M$4061,'Monthly Analysis - Sales'!$A37,'MonthlySales 23-24'!$C$2:$C$4061,'Monthly Analysis - Sales'!E$33)</f>
        <v>0</v>
      </c>
      <c r="F37" s="209">
        <f>SUMIFS('MonthlySales 23-24'!$J$2:$J$4061,'MonthlySales 23-24'!$M$2:$M$4061,'Monthly Analysis - Sales'!$A37,'MonthlySales 23-24'!$C$2:$C$4061,'Monthly Analysis - Sales'!F$33)</f>
        <v>0</v>
      </c>
      <c r="G37" s="209">
        <f>SUMIFS('MonthlySales 23-24'!$J$2:$J$4061,'MonthlySales 23-24'!$M$2:$M$4061,'Monthly Analysis - Sales'!$A37,'MonthlySales 23-24'!$C$2:$C$4061,'Monthly Analysis - Sales'!G$33)</f>
        <v>0</v>
      </c>
      <c r="H37" s="209">
        <f>SUMIFS('MonthlySales 23-24'!$J$2:$J$4061,'MonthlySales 23-24'!$M$2:$M$4061,'Monthly Analysis - Sales'!$A37,'MonthlySales 23-24'!$C$2:$C$4061,'Monthly Analysis - Sales'!H$33)</f>
        <v>0</v>
      </c>
      <c r="I37" s="209">
        <f>SUMIFS('MonthlySales 23-24'!$J$2:$J$4061,'MonthlySales 23-24'!$M$2:$M$4061,'Monthly Analysis - Sales'!$A37,'MonthlySales 23-24'!$C$2:$C$4061,'Monthly Analysis - Sales'!I$33)</f>
        <v>0</v>
      </c>
      <c r="J37" s="209">
        <f>SUMIFS('MonthlySales 23-24'!$J$2:$J$4061,'MonthlySales 23-24'!$M$2:$M$4061,'Monthly Analysis - Sales'!$A37,'MonthlySales 23-24'!$C$2:$C$4061,'Monthly Analysis - Sales'!J$33)</f>
        <v>0</v>
      </c>
      <c r="K37" s="209">
        <f>SUMIFS('MonthlySales 23-24'!$J$2:$J$4061,'MonthlySales 23-24'!$M$2:$M$4061,'Monthly Analysis - Sales'!$A37,'MonthlySales 23-24'!$C$2:$C$4061,'Monthly Analysis - Sales'!K$33)</f>
        <v>0</v>
      </c>
      <c r="L37" s="209">
        <f>SUMIFS('MonthlySales 23-24'!$J$2:$J$4061,'MonthlySales 23-24'!$M$2:$M$4061,'Monthly Analysis - Sales'!$A37,'MonthlySales 23-24'!$C$2:$C$4061,'Monthly Analysis - Sales'!L$33)</f>
        <v>0</v>
      </c>
      <c r="M37" s="209">
        <f>SUMIFS('MonthlySales 23-24'!$J$2:$J$4061,'MonthlySales 23-24'!$M$2:$M$4061,'Monthly Analysis - Sales'!$A37,'MonthlySales 23-24'!$C$2:$C$4061,'Monthly Analysis - Sales'!M$33)</f>
        <v>0</v>
      </c>
      <c r="N37" s="201">
        <f t="shared" si="12"/>
        <v>0</v>
      </c>
      <c r="O37" s="45" t="e">
        <f>HLOOKUP('Monthly Analysis - Sales'!#REF!,'Profitability - Comparison'!$R$4:$X$5,2,0)</f>
        <v>#REF!</v>
      </c>
      <c r="P37" s="45"/>
      <c r="Q37" s="45"/>
      <c r="R37" s="45"/>
      <c r="S37" s="45"/>
      <c r="T37" s="45"/>
    </row>
    <row r="38" spans="1:20" hidden="1">
      <c r="A38" s="200" t="s">
        <v>17</v>
      </c>
      <c r="B38" s="209">
        <f>SUMIFS('MonthlySales 23-24'!$J$2:$J$4061,'MonthlySales 23-24'!$M$2:$M$4061,'Monthly Analysis - Sales'!$A38,'MonthlySales 23-24'!$C$2:$C$4061,'Monthly Analysis - Sales'!B$33)</f>
        <v>1016725</v>
      </c>
      <c r="C38" s="209">
        <f>SUMIFS('MonthlySales 23-24'!$J$2:$J$4061,'MonthlySales 23-24'!$M$2:$M$4061,'Monthly Analysis - Sales'!$A38,'MonthlySales 23-24'!$C$2:$C$4061,'Monthly Analysis - Sales'!C$33)</f>
        <v>1405094</v>
      </c>
      <c r="D38" s="209">
        <f>SUMIFS('MonthlySales 23-24'!$J$2:$J$4061,'MonthlySales 23-24'!$M$2:$M$4061,'Monthly Analysis - Sales'!$A38,'MonthlySales 23-24'!$C$2:$C$4061,'Monthly Analysis - Sales'!D$33)</f>
        <v>1432481</v>
      </c>
      <c r="E38" s="209">
        <f>SUMIFS('MonthlySales 23-24'!$J$2:$J$4061,'MonthlySales 23-24'!$M$2:$M$4061,'Monthly Analysis - Sales'!$A38,'MonthlySales 23-24'!$C$2:$C$4061,'Monthly Analysis - Sales'!E$33)</f>
        <v>1620230</v>
      </c>
      <c r="F38" s="209">
        <f>SUMIFS('MonthlySales 23-24'!$J$2:$J$4061,'MonthlySales 23-24'!$M$2:$M$4061,'Monthly Analysis - Sales'!$A38,'MonthlySales 23-24'!$C$2:$C$4061,'Monthly Analysis - Sales'!F$33)</f>
        <v>1210881</v>
      </c>
      <c r="G38" s="209">
        <f>SUMIFS('MonthlySales 23-24'!$J$2:$J$4061,'MonthlySales 23-24'!$M$2:$M$4061,'Monthly Analysis - Sales'!$A38,'MonthlySales 23-24'!$C$2:$C$4061,'Monthly Analysis - Sales'!G$33)</f>
        <v>1027875</v>
      </c>
      <c r="H38" s="209">
        <f>SUMIFS('MonthlySales 23-24'!$J$2:$J$4061,'MonthlySales 23-24'!$M$2:$M$4061,'Monthly Analysis - Sales'!$A38,'MonthlySales 23-24'!$C$2:$C$4061,'Monthly Analysis - Sales'!H$33)</f>
        <v>843497</v>
      </c>
      <c r="I38" s="209">
        <f>SUMIFS('MonthlySales 23-24'!$J$2:$J$4061,'MonthlySales 23-24'!$M$2:$M$4061,'Monthly Analysis - Sales'!$A38,'MonthlySales 23-24'!$C$2:$C$4061,'Monthly Analysis - Sales'!I$33)</f>
        <v>1159540</v>
      </c>
      <c r="J38" s="209">
        <f>SUMIFS('MonthlySales 23-24'!$J$2:$J$4061,'MonthlySales 23-24'!$M$2:$M$4061,'Monthly Analysis - Sales'!$A38,'MonthlySales 23-24'!$C$2:$C$4061,'Monthly Analysis - Sales'!J$33)</f>
        <v>1374936</v>
      </c>
      <c r="K38" s="209">
        <f>SUMIFS('MonthlySales 23-24'!$J$2:$J$4061,'MonthlySales 23-24'!$M$2:$M$4061,'Monthly Analysis - Sales'!$A38,'MonthlySales 23-24'!$C$2:$C$4061,'Monthly Analysis - Sales'!K$33)</f>
        <v>1169308</v>
      </c>
      <c r="L38" s="209">
        <f>SUMIFS('MonthlySales 23-24'!$J$2:$J$4061,'MonthlySales 23-24'!$M$2:$M$4061,'Monthly Analysis - Sales'!$A38,'MonthlySales 23-24'!$C$2:$C$4061,'Monthly Analysis - Sales'!L$33)</f>
        <v>1256601</v>
      </c>
      <c r="M38" s="209">
        <f>SUMIFS('MonthlySales 23-24'!$J$2:$J$4061,'MonthlySales 23-24'!$M$2:$M$4061,'Monthly Analysis - Sales'!$A38,'MonthlySales 23-24'!$C$2:$C$4061,'Monthly Analysis - Sales'!M$33)</f>
        <v>1070842</v>
      </c>
      <c r="N38" s="201">
        <f t="shared" si="12"/>
        <v>14588010</v>
      </c>
      <c r="O38" s="45">
        <f>HLOOKUP('Monthly Analysis - Sales'!A17,'Profitability - Comparison'!$R$4:$X$5,2,0)</f>
        <v>1159540</v>
      </c>
      <c r="P38" s="45"/>
      <c r="Q38" s="45"/>
      <c r="R38" s="45"/>
      <c r="S38" s="45"/>
      <c r="T38" s="45"/>
    </row>
    <row r="39" spans="1:20" hidden="1">
      <c r="A39" s="200" t="s">
        <v>18</v>
      </c>
      <c r="B39" s="209">
        <f>SUMIFS('MonthlySales 23-24'!$J$2:$J$4061,'MonthlySales 23-24'!$M$2:$M$4061,'Monthly Analysis - Sales'!$A39,'MonthlySales 23-24'!$C$2:$C$4061,'Monthly Analysis - Sales'!B$33)</f>
        <v>2217443</v>
      </c>
      <c r="C39" s="209">
        <f>SUMIFS('MonthlySales 23-24'!$J$2:$J$4061,'MonthlySales 23-24'!$M$2:$M$4061,'Monthly Analysis - Sales'!$A39,'MonthlySales 23-24'!$C$2:$C$4061,'Monthly Analysis - Sales'!C$33)</f>
        <v>2709635</v>
      </c>
      <c r="D39" s="209">
        <f>SUMIFS('MonthlySales 23-24'!$J$2:$J$4061,'MonthlySales 23-24'!$M$2:$M$4061,'Monthly Analysis - Sales'!$A39,'MonthlySales 23-24'!$C$2:$C$4061,'Monthly Analysis - Sales'!D$33)</f>
        <v>4039472</v>
      </c>
      <c r="E39" s="209">
        <f>SUMIFS('MonthlySales 23-24'!$J$2:$J$4061,'MonthlySales 23-24'!$M$2:$M$4061,'Monthly Analysis - Sales'!$A39,'MonthlySales 23-24'!$C$2:$C$4061,'Monthly Analysis - Sales'!E$33)</f>
        <v>4111908</v>
      </c>
      <c r="F39" s="209">
        <f>SUMIFS('MonthlySales 23-24'!$J$2:$J$4061,'MonthlySales 23-24'!$M$2:$M$4061,'Monthly Analysis - Sales'!$A39,'MonthlySales 23-24'!$C$2:$C$4061,'Monthly Analysis - Sales'!F$33)</f>
        <v>3044282</v>
      </c>
      <c r="G39" s="209">
        <f>SUMIFS('MonthlySales 23-24'!$J$2:$J$4061,'MonthlySales 23-24'!$M$2:$M$4061,'Monthly Analysis - Sales'!$A39,'MonthlySales 23-24'!$C$2:$C$4061,'Monthly Analysis - Sales'!G$33)</f>
        <v>3350191</v>
      </c>
      <c r="H39" s="209">
        <f>SUMIFS('MonthlySales 23-24'!$J$2:$J$4061,'MonthlySales 23-24'!$M$2:$M$4061,'Monthly Analysis - Sales'!$A39,'MonthlySales 23-24'!$C$2:$C$4061,'Monthly Analysis - Sales'!H$33)</f>
        <v>1686963</v>
      </c>
      <c r="I39" s="209">
        <f>SUMIFS('MonthlySales 23-24'!$J$2:$J$4061,'MonthlySales 23-24'!$M$2:$M$4061,'Monthly Analysis - Sales'!$A39,'MonthlySales 23-24'!$C$2:$C$4061,'Monthly Analysis - Sales'!I$33)</f>
        <v>2157369</v>
      </c>
      <c r="J39" s="209">
        <f>SUMIFS('MonthlySales 23-24'!$J$2:$J$4061,'MonthlySales 23-24'!$M$2:$M$4061,'Monthly Analysis - Sales'!$A39,'MonthlySales 23-24'!$C$2:$C$4061,'Monthly Analysis - Sales'!J$33)</f>
        <v>1685985</v>
      </c>
      <c r="K39" s="209">
        <f>SUMIFS('MonthlySales 23-24'!$J$2:$J$4061,'MonthlySales 23-24'!$M$2:$M$4061,'Monthly Analysis - Sales'!$A39,'MonthlySales 23-24'!$C$2:$C$4061,'Monthly Analysis - Sales'!K$33)</f>
        <v>2022255</v>
      </c>
      <c r="L39" s="209">
        <f>SUMIFS('MonthlySales 23-24'!$J$2:$J$4061,'MonthlySales 23-24'!$M$2:$M$4061,'Monthly Analysis - Sales'!$A39,'MonthlySales 23-24'!$C$2:$C$4061,'Monthly Analysis - Sales'!L$33)</f>
        <v>2626075</v>
      </c>
      <c r="M39" s="209">
        <f>SUMIFS('MonthlySales 23-24'!$J$2:$J$4061,'MonthlySales 23-24'!$M$2:$M$4061,'Monthly Analysis - Sales'!$A39,'MonthlySales 23-24'!$C$2:$C$4061,'Monthly Analysis - Sales'!M$33)</f>
        <v>3049144</v>
      </c>
      <c r="N39" s="201">
        <f t="shared" si="12"/>
        <v>32700722</v>
      </c>
      <c r="O39" s="45">
        <f>HLOOKUP('Monthly Analysis - Sales'!A18,'Profitability - Comparison'!$R$4:$X$5,2,0)</f>
        <v>2157369</v>
      </c>
      <c r="P39" s="45"/>
      <c r="Q39" s="45"/>
      <c r="R39" s="45"/>
      <c r="S39" s="45"/>
      <c r="T39" s="45"/>
    </row>
    <row r="40" spans="1:20" hidden="1">
      <c r="A40" s="200" t="s">
        <v>19</v>
      </c>
      <c r="B40" s="209">
        <f>SUMIFS('MonthlySales 23-24'!$J$2:$J$4061,'MonthlySales 23-24'!$M$2:$M$4061,'Monthly Analysis - Sales'!$A40,'MonthlySales 23-24'!$C$2:$C$4061,'Monthly Analysis - Sales'!B$33)</f>
        <v>-13342</v>
      </c>
      <c r="C40" s="209">
        <f>SUMIFS('MonthlySales 23-24'!$J$2:$J$4061,'MonthlySales 23-24'!$M$2:$M$4061,'Monthly Analysis - Sales'!$A40,'MonthlySales 23-24'!$C$2:$C$4061,'Monthly Analysis - Sales'!C$33)</f>
        <v>134373</v>
      </c>
      <c r="D40" s="209">
        <f>SUMIFS('MonthlySales 23-24'!$J$2:$J$4061,'MonthlySales 23-24'!$M$2:$M$4061,'Monthly Analysis - Sales'!$A40,'MonthlySales 23-24'!$C$2:$C$4061,'Monthly Analysis - Sales'!D$33)</f>
        <v>164800</v>
      </c>
      <c r="E40" s="209">
        <f>SUMIFS('MonthlySales 23-24'!$J$2:$J$4061,'MonthlySales 23-24'!$M$2:$M$4061,'Monthly Analysis - Sales'!$A40,'MonthlySales 23-24'!$C$2:$C$4061,'Monthly Analysis - Sales'!E$33)</f>
        <v>572449</v>
      </c>
      <c r="F40" s="209">
        <f>SUMIFS('MonthlySales 23-24'!$J$2:$J$4061,'MonthlySales 23-24'!$M$2:$M$4061,'Monthly Analysis - Sales'!$A40,'MonthlySales 23-24'!$C$2:$C$4061,'Monthly Analysis - Sales'!F$33)</f>
        <v>4160284</v>
      </c>
      <c r="G40" s="209">
        <f>SUMIFS('MonthlySales 23-24'!$J$2:$J$4061,'MonthlySales 23-24'!$M$2:$M$4061,'Monthly Analysis - Sales'!$A40,'MonthlySales 23-24'!$C$2:$C$4061,'Monthly Analysis - Sales'!G$33)</f>
        <v>-295632.30000000075</v>
      </c>
      <c r="H40" s="209">
        <f>SUMIFS('MonthlySales 23-24'!$J$2:$J$4061,'MonthlySales 23-24'!$M$2:$M$4061,'Monthly Analysis - Sales'!$A40,'MonthlySales 23-24'!$C$2:$C$4061,'Monthly Analysis - Sales'!H$33)</f>
        <v>377238</v>
      </c>
      <c r="I40" s="209">
        <f>SUMIFS('MonthlySales 23-24'!$J$2:$J$4061,'MonthlySales 23-24'!$M$2:$M$4061,'Monthly Analysis - Sales'!$A40,'MonthlySales 23-24'!$C$2:$C$4061,'Monthly Analysis - Sales'!I$33)</f>
        <v>82448</v>
      </c>
      <c r="J40" s="209">
        <f>SUMIFS('MonthlySales 23-24'!$J$2:$J$4061,'MonthlySales 23-24'!$M$2:$M$4061,'Monthly Analysis - Sales'!$A40,'MonthlySales 23-24'!$C$2:$C$4061,'Monthly Analysis - Sales'!J$33)</f>
        <v>102565</v>
      </c>
      <c r="K40" s="209">
        <f>SUMIFS('MonthlySales 23-24'!$J$2:$J$4061,'MonthlySales 23-24'!$M$2:$M$4061,'Monthly Analysis - Sales'!$A40,'MonthlySales 23-24'!$C$2:$C$4061,'Monthly Analysis - Sales'!K$33)</f>
        <v>-23843</v>
      </c>
      <c r="L40" s="209">
        <f>SUMIFS('MonthlySales 23-24'!$J$2:$J$4061,'MonthlySales 23-24'!$M$2:$M$4061,'Monthly Analysis - Sales'!$A40,'MonthlySales 23-24'!$C$2:$C$4061,'Monthly Analysis - Sales'!L$33)</f>
        <v>161837.79</v>
      </c>
      <c r="M40" s="209">
        <f>SUMIFS('MonthlySales 23-24'!$J$2:$J$4061,'MonthlySales 23-24'!$M$2:$M$4061,'Monthly Analysis - Sales'!$A40,'MonthlySales 23-24'!$C$2:$C$4061,'Monthly Analysis - Sales'!M$33)</f>
        <v>246543</v>
      </c>
      <c r="N40" s="201">
        <f t="shared" si="12"/>
        <v>5669720.4899999993</v>
      </c>
      <c r="O40" s="45">
        <f>HLOOKUP('Monthly Analysis - Sales'!A19,'Profitability - Comparison'!$R$4:$X$5,2,0)</f>
        <v>82448</v>
      </c>
      <c r="P40" s="45"/>
      <c r="Q40" s="45"/>
      <c r="R40" s="45"/>
      <c r="S40" s="45"/>
      <c r="T40" s="45"/>
    </row>
    <row r="41" spans="1:20" ht="15.75" hidden="1" customHeight="1" thickBot="1">
      <c r="A41" s="202" t="s">
        <v>20</v>
      </c>
      <c r="B41" s="203">
        <f t="shared" ref="B41:N41" si="13">SUM(B34:B40)</f>
        <v>14922165</v>
      </c>
      <c r="C41" s="203">
        <f t="shared" si="13"/>
        <v>6819413</v>
      </c>
      <c r="D41" s="203">
        <f t="shared" si="13"/>
        <v>10495996</v>
      </c>
      <c r="E41" s="203">
        <f t="shared" si="13"/>
        <v>20781431</v>
      </c>
      <c r="F41" s="203">
        <f t="shared" si="13"/>
        <v>12065318</v>
      </c>
      <c r="G41" s="203">
        <f t="shared" si="13"/>
        <v>9564268.6999999993</v>
      </c>
      <c r="H41" s="203">
        <f t="shared" si="13"/>
        <v>13393196</v>
      </c>
      <c r="I41" s="203">
        <f t="shared" si="13"/>
        <v>5337098</v>
      </c>
      <c r="J41" s="203">
        <f t="shared" si="13"/>
        <v>5999635</v>
      </c>
      <c r="K41" s="203">
        <f t="shared" si="13"/>
        <v>14721007</v>
      </c>
      <c r="L41" s="203">
        <f t="shared" si="13"/>
        <v>9756732.7899999991</v>
      </c>
      <c r="M41" s="203">
        <f t="shared" si="13"/>
        <v>7048894</v>
      </c>
      <c r="N41" s="203">
        <f t="shared" si="13"/>
        <v>130905154.48999999</v>
      </c>
      <c r="O41" s="194">
        <f>HLOOKUP('Monthly Analysis - Sales'!A20,'Profitability - Comparison'!$R$4:$X$5,2,0)</f>
        <v>5337098</v>
      </c>
      <c r="P41" s="194"/>
      <c r="Q41" s="194"/>
      <c r="R41" s="194"/>
      <c r="S41" s="194"/>
      <c r="T41" s="194"/>
    </row>
    <row r="42" spans="1:20" hidden="1">
      <c r="A42" s="205"/>
      <c r="B42" s="206"/>
      <c r="C42" s="206"/>
      <c r="D42" s="206"/>
      <c r="E42" s="206"/>
      <c r="F42" s="206"/>
      <c r="G42" s="206"/>
      <c r="H42" s="206"/>
      <c r="I42" s="206"/>
      <c r="J42" s="206"/>
      <c r="K42" s="206"/>
      <c r="L42" s="206"/>
      <c r="M42" s="206"/>
      <c r="N42" s="207"/>
      <c r="O42" s="43"/>
      <c r="P42" s="43"/>
      <c r="Q42" s="43"/>
      <c r="R42" s="43"/>
      <c r="S42" s="43"/>
      <c r="T42" s="43"/>
    </row>
    <row r="43" spans="1:20" hidden="1">
      <c r="A43" s="282" t="s">
        <v>10</v>
      </c>
      <c r="B43" s="283">
        <v>45017</v>
      </c>
      <c r="C43" s="283">
        <v>45047</v>
      </c>
      <c r="D43" s="283">
        <v>45078</v>
      </c>
      <c r="E43" s="283">
        <v>45108</v>
      </c>
      <c r="F43" s="283">
        <v>45139</v>
      </c>
      <c r="G43" s="283">
        <v>45170</v>
      </c>
      <c r="H43" s="283">
        <v>45200</v>
      </c>
      <c r="I43" s="283">
        <v>45231</v>
      </c>
      <c r="J43" s="283">
        <v>45261</v>
      </c>
      <c r="K43" s="283">
        <v>45292</v>
      </c>
      <c r="L43" s="283">
        <v>45323</v>
      </c>
      <c r="M43" s="283">
        <v>45352</v>
      </c>
      <c r="N43" s="284" t="s">
        <v>20</v>
      </c>
      <c r="O43" s="195">
        <v>45078</v>
      </c>
      <c r="P43" s="195"/>
      <c r="Q43" s="195"/>
      <c r="R43" s="195"/>
      <c r="S43" s="195"/>
      <c r="T43" s="195"/>
    </row>
    <row r="44" spans="1:20" hidden="1">
      <c r="A44" s="208" t="s">
        <v>15</v>
      </c>
      <c r="B44" s="197">
        <f t="shared" ref="B44:M44" si="14">IFERROR((B14-B34),0)</f>
        <v>-5641856.9661016939</v>
      </c>
      <c r="C44" s="197">
        <f t="shared" si="14"/>
        <v>2123869.3389830515</v>
      </c>
      <c r="D44" s="197">
        <f t="shared" si="14"/>
        <v>-4790603</v>
      </c>
      <c r="E44" s="197">
        <f t="shared" si="14"/>
        <v>-14323434</v>
      </c>
      <c r="F44" s="197">
        <f t="shared" si="14"/>
        <v>-3412490</v>
      </c>
      <c r="G44" s="197">
        <f t="shared" si="14"/>
        <v>-5318276</v>
      </c>
      <c r="H44" s="197">
        <f t="shared" si="14"/>
        <v>-10250140</v>
      </c>
      <c r="I44" s="197">
        <f t="shared" si="14"/>
        <v>-1764350</v>
      </c>
      <c r="J44" s="197">
        <f t="shared" si="14"/>
        <v>-2667769</v>
      </c>
      <c r="K44" s="197">
        <f t="shared" si="14"/>
        <v>-11330263</v>
      </c>
      <c r="L44" s="197">
        <f t="shared" si="14"/>
        <v>-5356000</v>
      </c>
      <c r="M44" s="197">
        <f t="shared" si="14"/>
        <v>-2583365</v>
      </c>
      <c r="N44" s="285">
        <f t="shared" ref="N44:N50" si="15">SUM(B44:M44)</f>
        <v>-65314677.627118647</v>
      </c>
      <c r="O44" s="196">
        <f>IFERROR((O14-O34),0)</f>
        <v>1112514.4067796599</v>
      </c>
      <c r="P44" s="196"/>
      <c r="Q44" s="196"/>
      <c r="R44" s="196"/>
      <c r="S44" s="196"/>
      <c r="T44" s="196"/>
    </row>
    <row r="45" spans="1:20" hidden="1">
      <c r="A45" s="208" t="s">
        <v>32</v>
      </c>
      <c r="B45" s="197">
        <f t="shared" ref="B45:M45" si="16">IFERROR((B15-B35),0)</f>
        <v>0</v>
      </c>
      <c r="C45" s="197">
        <f t="shared" si="16"/>
        <v>0</v>
      </c>
      <c r="D45" s="197">
        <f t="shared" si="16"/>
        <v>0</v>
      </c>
      <c r="E45" s="197">
        <f t="shared" si="16"/>
        <v>0</v>
      </c>
      <c r="F45" s="197">
        <f t="shared" si="16"/>
        <v>0</v>
      </c>
      <c r="G45" s="197">
        <f t="shared" si="16"/>
        <v>0</v>
      </c>
      <c r="H45" s="197">
        <f t="shared" si="16"/>
        <v>0</v>
      </c>
      <c r="I45" s="197">
        <f t="shared" si="16"/>
        <v>0</v>
      </c>
      <c r="J45" s="197">
        <f t="shared" si="16"/>
        <v>0</v>
      </c>
      <c r="K45" s="197">
        <f t="shared" si="16"/>
        <v>0</v>
      </c>
      <c r="L45" s="197">
        <f t="shared" si="16"/>
        <v>0</v>
      </c>
      <c r="M45" s="197">
        <f t="shared" si="16"/>
        <v>0</v>
      </c>
      <c r="N45" s="285">
        <f t="shared" si="15"/>
        <v>0</v>
      </c>
      <c r="O45" s="196"/>
      <c r="P45" s="196"/>
      <c r="Q45" s="196"/>
      <c r="R45" s="196"/>
      <c r="S45" s="196"/>
      <c r="T45" s="196"/>
    </row>
    <row r="46" spans="1:20" hidden="1">
      <c r="A46" s="200" t="s">
        <v>16</v>
      </c>
      <c r="B46" s="197">
        <f t="shared" ref="B46:M46" si="17">IFERROR((B16-B36),0)</f>
        <v>108422.20338983051</v>
      </c>
      <c r="C46" s="197">
        <f t="shared" si="17"/>
        <v>137040</v>
      </c>
      <c r="D46" s="197">
        <f t="shared" si="17"/>
        <v>-68640</v>
      </c>
      <c r="E46" s="197">
        <f t="shared" si="17"/>
        <v>-153410</v>
      </c>
      <c r="F46" s="197">
        <f t="shared" si="17"/>
        <v>-237381</v>
      </c>
      <c r="G46" s="197">
        <f t="shared" si="17"/>
        <v>-163559</v>
      </c>
      <c r="H46" s="197">
        <f t="shared" si="17"/>
        <v>-235358</v>
      </c>
      <c r="I46" s="197">
        <f t="shared" si="17"/>
        <v>-173391</v>
      </c>
      <c r="J46" s="197">
        <f t="shared" si="17"/>
        <v>-168380</v>
      </c>
      <c r="K46" s="197">
        <f t="shared" si="17"/>
        <v>-223024</v>
      </c>
      <c r="L46" s="197">
        <f t="shared" si="17"/>
        <v>-356219</v>
      </c>
      <c r="M46" s="197">
        <f t="shared" si="17"/>
        <v>-99000</v>
      </c>
      <c r="N46" s="285">
        <f t="shared" si="15"/>
        <v>-1632899.7966101696</v>
      </c>
      <c r="O46" s="196">
        <f>IFERROR((O16-O36),0)</f>
        <v>208984.42372881353</v>
      </c>
      <c r="P46" s="196"/>
      <c r="Q46" s="196"/>
      <c r="R46" s="196"/>
      <c r="S46" s="196"/>
      <c r="T46" s="196"/>
    </row>
    <row r="47" spans="1:20" hidden="1">
      <c r="A47" s="200" t="s">
        <v>33</v>
      </c>
      <c r="B47" s="197">
        <f>IFERROR((#REF!-B37),0)</f>
        <v>0</v>
      </c>
      <c r="C47" s="197">
        <f>IFERROR((#REF!-C37),0)</f>
        <v>0</v>
      </c>
      <c r="D47" s="197">
        <f>IFERROR((#REF!-D37),0)</f>
        <v>0</v>
      </c>
      <c r="E47" s="197">
        <f>IFERROR((#REF!-E37),0)</f>
        <v>0</v>
      </c>
      <c r="F47" s="197">
        <f>IFERROR((#REF!-F37),0)</f>
        <v>0</v>
      </c>
      <c r="G47" s="197">
        <f>IFERROR((#REF!-G37),0)</f>
        <v>0</v>
      </c>
      <c r="H47" s="197">
        <f>IFERROR((#REF!-H37),0)</f>
        <v>0</v>
      </c>
      <c r="I47" s="197">
        <f>IFERROR((#REF!-I37),0)</f>
        <v>0</v>
      </c>
      <c r="J47" s="197">
        <f>IFERROR((#REF!-J37),0)</f>
        <v>0</v>
      </c>
      <c r="K47" s="197">
        <f>IFERROR((#REF!-K37),0)</f>
        <v>0</v>
      </c>
      <c r="L47" s="197">
        <f>IFERROR((#REF!-L37),0)</f>
        <v>0</v>
      </c>
      <c r="M47" s="197">
        <f>IFERROR((#REF!-M37),0)</f>
        <v>0</v>
      </c>
      <c r="N47" s="285">
        <f t="shared" si="15"/>
        <v>0</v>
      </c>
      <c r="O47" s="196">
        <f>IFERROR((#REF!-O37),0)</f>
        <v>0</v>
      </c>
      <c r="P47" s="196"/>
      <c r="Q47" s="196"/>
      <c r="R47" s="196"/>
      <c r="S47" s="196"/>
      <c r="T47" s="196"/>
    </row>
    <row r="48" spans="1:20" hidden="1">
      <c r="A48" s="200" t="s">
        <v>17</v>
      </c>
      <c r="B48" s="197">
        <f t="shared" ref="B48:M48" si="18">IFERROR((B17-B38),0)</f>
        <v>-198021.5423728812</v>
      </c>
      <c r="C48" s="197">
        <f t="shared" si="18"/>
        <v>-349187.66101694852</v>
      </c>
      <c r="D48" s="197">
        <f t="shared" si="18"/>
        <v>-1432481</v>
      </c>
      <c r="E48" s="197">
        <f t="shared" si="18"/>
        <v>-1620230</v>
      </c>
      <c r="F48" s="197">
        <f t="shared" si="18"/>
        <v>-1210881</v>
      </c>
      <c r="G48" s="197">
        <f t="shared" si="18"/>
        <v>-1027875</v>
      </c>
      <c r="H48" s="197">
        <f t="shared" si="18"/>
        <v>-843497</v>
      </c>
      <c r="I48" s="197">
        <f t="shared" si="18"/>
        <v>-1159540</v>
      </c>
      <c r="J48" s="197">
        <f t="shared" si="18"/>
        <v>-1374936</v>
      </c>
      <c r="K48" s="197">
        <f t="shared" si="18"/>
        <v>-1169308</v>
      </c>
      <c r="L48" s="197">
        <f t="shared" si="18"/>
        <v>-1256601</v>
      </c>
      <c r="M48" s="197">
        <f t="shared" si="18"/>
        <v>-1070842</v>
      </c>
      <c r="N48" s="285">
        <f t="shared" si="15"/>
        <v>-12713400.203389831</v>
      </c>
      <c r="O48" s="196">
        <f>IFERROR((O17-O38),0)</f>
        <v>317927.28813559399</v>
      </c>
      <c r="P48" s="196"/>
      <c r="Q48" s="196"/>
      <c r="R48" s="196"/>
      <c r="S48" s="196"/>
      <c r="T48" s="196"/>
    </row>
    <row r="49" spans="1:20" hidden="1">
      <c r="A49" s="200" t="s">
        <v>18</v>
      </c>
      <c r="B49" s="197">
        <f t="shared" ref="B49:M49" si="19">IFERROR((B18-B39),0)</f>
        <v>856107.88135593152</v>
      </c>
      <c r="C49" s="197">
        <f t="shared" si="19"/>
        <v>529615.35593220359</v>
      </c>
      <c r="D49" s="197">
        <f t="shared" si="19"/>
        <v>-4039472</v>
      </c>
      <c r="E49" s="197">
        <f t="shared" si="19"/>
        <v>-4111908</v>
      </c>
      <c r="F49" s="197">
        <f t="shared" si="19"/>
        <v>-3044282</v>
      </c>
      <c r="G49" s="197">
        <f t="shared" si="19"/>
        <v>-3350191</v>
      </c>
      <c r="H49" s="197">
        <f t="shared" si="19"/>
        <v>-1686963</v>
      </c>
      <c r="I49" s="197">
        <f t="shared" si="19"/>
        <v>-2157369</v>
      </c>
      <c r="J49" s="197">
        <f t="shared" si="19"/>
        <v>-1685985</v>
      </c>
      <c r="K49" s="197">
        <f t="shared" si="19"/>
        <v>-2022255</v>
      </c>
      <c r="L49" s="197">
        <f t="shared" si="19"/>
        <v>-2626075</v>
      </c>
      <c r="M49" s="197">
        <f t="shared" si="19"/>
        <v>-3049144</v>
      </c>
      <c r="N49" s="285">
        <f t="shared" si="15"/>
        <v>-26387920.762711864</v>
      </c>
      <c r="O49" s="196">
        <f>IFERROR((O18-O39),0)</f>
        <v>-31807.440677966457</v>
      </c>
      <c r="P49" s="196"/>
      <c r="Q49" s="196"/>
      <c r="R49" s="196"/>
      <c r="S49" s="196"/>
      <c r="T49" s="196"/>
    </row>
    <row r="50" spans="1:20" hidden="1">
      <c r="A50" s="200" t="s">
        <v>19</v>
      </c>
      <c r="B50" s="197">
        <f t="shared" ref="B50:M50" si="20">IFERROR((B19-B40),0)</f>
        <v>221419.11864406787</v>
      </c>
      <c r="C50" s="197">
        <f t="shared" si="20"/>
        <v>64188.016949152516</v>
      </c>
      <c r="D50" s="197">
        <f t="shared" si="20"/>
        <v>-164800</v>
      </c>
      <c r="E50" s="197">
        <f t="shared" si="20"/>
        <v>-572449</v>
      </c>
      <c r="F50" s="197">
        <f t="shared" si="20"/>
        <v>-4160284</v>
      </c>
      <c r="G50" s="197">
        <f t="shared" si="20"/>
        <v>295632.30000000075</v>
      </c>
      <c r="H50" s="197">
        <f t="shared" si="20"/>
        <v>-377238</v>
      </c>
      <c r="I50" s="197">
        <f t="shared" si="20"/>
        <v>-82448</v>
      </c>
      <c r="J50" s="197">
        <f t="shared" si="20"/>
        <v>-102565</v>
      </c>
      <c r="K50" s="197">
        <f t="shared" si="20"/>
        <v>23843</v>
      </c>
      <c r="L50" s="197">
        <f t="shared" si="20"/>
        <v>-161837.79</v>
      </c>
      <c r="M50" s="197">
        <f t="shared" si="20"/>
        <v>-246543</v>
      </c>
      <c r="N50" s="285">
        <f t="shared" si="15"/>
        <v>-5263082.3544067787</v>
      </c>
      <c r="O50" s="196">
        <f>IFERROR((O19-O40),0)</f>
        <v>197290.98305084731</v>
      </c>
      <c r="P50" s="196"/>
      <c r="Q50" s="196"/>
      <c r="R50" s="196"/>
      <c r="S50" s="196"/>
      <c r="T50" s="196"/>
    </row>
    <row r="51" spans="1:20" ht="15.75" hidden="1" customHeight="1" thickBot="1">
      <c r="A51" s="202" t="s">
        <v>20</v>
      </c>
      <c r="B51" s="203">
        <f t="shared" ref="B51:N51" si="21">SUM(B44:B50)</f>
        <v>-4653929.3050847445</v>
      </c>
      <c r="C51" s="203">
        <f t="shared" si="21"/>
        <v>2505525.0508474591</v>
      </c>
      <c r="D51" s="203">
        <f t="shared" si="21"/>
        <v>-10495996</v>
      </c>
      <c r="E51" s="203">
        <f t="shared" si="21"/>
        <v>-20781431</v>
      </c>
      <c r="F51" s="203">
        <f t="shared" si="21"/>
        <v>-12065318</v>
      </c>
      <c r="G51" s="203">
        <f t="shared" si="21"/>
        <v>-9564268.6999999993</v>
      </c>
      <c r="H51" s="203">
        <f t="shared" si="21"/>
        <v>-13393196</v>
      </c>
      <c r="I51" s="203">
        <f t="shared" si="21"/>
        <v>-5337098</v>
      </c>
      <c r="J51" s="203">
        <f t="shared" si="21"/>
        <v>-5999635</v>
      </c>
      <c r="K51" s="203">
        <f t="shared" si="21"/>
        <v>-14721007</v>
      </c>
      <c r="L51" s="203">
        <f t="shared" si="21"/>
        <v>-9756732.7899999991</v>
      </c>
      <c r="M51" s="203">
        <f t="shared" si="21"/>
        <v>-7048894</v>
      </c>
      <c r="N51" s="204">
        <f t="shared" si="21"/>
        <v>-111311980.74423729</v>
      </c>
    </row>
    <row r="52" spans="1:20" hidden="1"/>
    <row r="53" spans="1:20" hidden="1"/>
    <row r="54" spans="1:20" hidden="1"/>
    <row r="55" spans="1:20" hidden="1"/>
    <row r="56" spans="1:20" hidden="1"/>
    <row r="57" spans="1:20" hidden="1"/>
  </sheetData>
  <conditionalFormatting sqref="B23:M29">
    <cfRule type="colorScale" priority="3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B44:M50">
    <cfRule type="colorScale" priority="9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N23:N29">
    <cfRule type="colorScale" priority="1">
      <colorScale>
        <cfvo type="min"/>
        <cfvo type="num" val="0"/>
        <cfvo type="max"/>
        <color rgb="FFF8696B"/>
        <color rgb="FFFFEB84"/>
        <color rgb="FF63BE7B"/>
      </colorScale>
    </cfRule>
    <cfRule type="colorScale" priority="2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N44:N50">
    <cfRule type="colorScale" priority="4">
      <colorScale>
        <cfvo type="min"/>
        <cfvo type="num" val="0"/>
        <cfvo type="max"/>
        <color rgb="FFF8696B"/>
        <color rgb="FFFFEB84"/>
        <color rgb="FF63BE7B"/>
      </colorScale>
    </cfRule>
    <cfRule type="colorScale" priority="5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O44:T50">
    <cfRule type="colorScale" priority="8">
      <colorScale>
        <cfvo type="min"/>
        <cfvo type="num" val="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29"/>
  <sheetViews>
    <sheetView workbookViewId="0">
      <selection activeCell="N5" sqref="N5"/>
    </sheetView>
  </sheetViews>
  <sheetFormatPr defaultRowHeight="15"/>
  <cols>
    <col min="1" max="1" width="32.28515625" bestFit="1" customWidth="1"/>
    <col min="2" max="2" width="11.5703125" customWidth="1"/>
    <col min="3" max="3" width="10" customWidth="1"/>
    <col min="4" max="6" width="11.5703125" customWidth="1"/>
    <col min="7" max="7" width="12.28515625" customWidth="1"/>
    <col min="8" max="8" width="11.5703125" customWidth="1"/>
    <col min="9" max="9" width="10" customWidth="1"/>
    <col min="10" max="11" width="11.5703125" customWidth="1"/>
    <col min="12" max="12" width="10.7109375" customWidth="1"/>
    <col min="13" max="13" width="11.5703125" customWidth="1"/>
    <col min="14" max="14" width="12.5703125" customWidth="1"/>
    <col min="15" max="15" width="14.28515625" hidden="1" customWidth="1"/>
  </cols>
  <sheetData>
    <row r="1" spans="1:20" ht="15.75" customHeight="1">
      <c r="A1" s="1" t="s">
        <v>30</v>
      </c>
      <c r="B1" s="1"/>
    </row>
    <row r="2" spans="1:20" ht="15.75" customHeight="1">
      <c r="A2" s="1" t="s">
        <v>34</v>
      </c>
      <c r="B2" s="1"/>
    </row>
    <row r="3" spans="1:20">
      <c r="A3" s="211" t="s">
        <v>10</v>
      </c>
      <c r="B3" s="212">
        <v>45383</v>
      </c>
      <c r="C3" s="212">
        <v>45413</v>
      </c>
      <c r="D3" s="212">
        <v>45444</v>
      </c>
      <c r="E3" s="212">
        <v>45474</v>
      </c>
      <c r="F3" s="212">
        <v>45505</v>
      </c>
      <c r="G3" s="212">
        <v>45536</v>
      </c>
      <c r="H3" s="212">
        <v>45566</v>
      </c>
      <c r="I3" s="212">
        <v>45597</v>
      </c>
      <c r="J3" s="212">
        <v>45627</v>
      </c>
      <c r="K3" s="212">
        <v>45658</v>
      </c>
      <c r="L3" s="212">
        <v>45689</v>
      </c>
      <c r="M3" s="212">
        <v>45717</v>
      </c>
      <c r="N3" s="212" t="s">
        <v>20</v>
      </c>
      <c r="O3" s="40">
        <f>'Profitability - Comparison'!I3</f>
        <v>45597</v>
      </c>
      <c r="P3" s="40"/>
      <c r="Q3" s="40"/>
      <c r="R3" s="40"/>
      <c r="S3" s="40"/>
      <c r="T3" s="40"/>
    </row>
    <row r="4" spans="1:20">
      <c r="A4" s="208" t="s">
        <v>15</v>
      </c>
      <c r="B4" s="209">
        <v>5834203.3898305092</v>
      </c>
      <c r="C4" s="209">
        <v>4074474.576271187</v>
      </c>
      <c r="D4" s="209">
        <v>4675546.6101694955</v>
      </c>
      <c r="E4" s="209">
        <v>5017066.9491525423</v>
      </c>
      <c r="F4" s="209">
        <v>3949978.8135593222</v>
      </c>
      <c r="G4" s="209">
        <v>1472464.4067796611</v>
      </c>
      <c r="H4" s="209">
        <v>4779872.881355932</v>
      </c>
      <c r="I4" s="209">
        <v>2884491.5254237279</v>
      </c>
      <c r="J4" s="209">
        <v>6307398.3050847454</v>
      </c>
      <c r="K4" s="209">
        <v>2625254.237288136</v>
      </c>
      <c r="L4" s="209">
        <v>2843197.457627119</v>
      </c>
      <c r="M4" s="209">
        <v>6698594.0677966103</v>
      </c>
      <c r="N4" s="210">
        <f>SUM(B4:M4)</f>
        <v>51162543.220338993</v>
      </c>
      <c r="O4" s="45">
        <f>HLOOKUP('Monthly Analysis'!A4,'Profitability - Comparison'!$J$4:$O$5,2,0)</f>
        <v>2876864.4067796599</v>
      </c>
      <c r="P4" s="45"/>
      <c r="Q4" s="45"/>
      <c r="R4" s="45"/>
      <c r="S4" s="45"/>
      <c r="T4" s="45"/>
    </row>
    <row r="5" spans="1:20">
      <c r="A5" s="208" t="s">
        <v>32</v>
      </c>
      <c r="B5" s="209"/>
      <c r="C5" s="209"/>
      <c r="D5" s="209"/>
      <c r="E5" s="209"/>
      <c r="F5" s="209"/>
      <c r="G5" s="209"/>
      <c r="H5" s="209"/>
      <c r="I5" s="209"/>
      <c r="J5" s="209"/>
      <c r="K5" s="209"/>
      <c r="L5" s="209"/>
      <c r="M5" s="209"/>
      <c r="N5" s="210"/>
      <c r="O5" s="45"/>
      <c r="P5" s="45"/>
      <c r="Q5" s="45"/>
      <c r="R5" s="45"/>
      <c r="S5" s="45"/>
      <c r="T5" s="45"/>
    </row>
    <row r="6" spans="1:20">
      <c r="A6" s="200" t="s">
        <v>16</v>
      </c>
      <c r="B6" s="47">
        <v>206582.20338983051</v>
      </c>
      <c r="C6" s="47">
        <v>226000</v>
      </c>
      <c r="D6" s="47">
        <v>199400</v>
      </c>
      <c r="E6" s="47">
        <v>313500</v>
      </c>
      <c r="F6" s="47">
        <v>85025.423728813563</v>
      </c>
      <c r="G6" s="47">
        <v>316133</v>
      </c>
      <c r="H6" s="47">
        <v>318249.15254237287</v>
      </c>
      <c r="I6" s="47">
        <v>382375.42372881348</v>
      </c>
      <c r="J6" s="47">
        <v>334965.25423728809</v>
      </c>
      <c r="K6" s="47">
        <v>202622.88135593219</v>
      </c>
      <c r="L6" s="47">
        <v>336600</v>
      </c>
      <c r="M6" s="47">
        <v>410850</v>
      </c>
      <c r="N6" s="201">
        <f>SUM(B6:M6)</f>
        <v>3332303.3389830505</v>
      </c>
      <c r="O6" s="45">
        <f>HLOOKUP('Monthly Analysis'!A6,'Profitability - Comparison'!$J$4:$O$5,2,0)</f>
        <v>382375.42372881353</v>
      </c>
      <c r="P6" s="45"/>
      <c r="Q6" s="45"/>
      <c r="R6" s="45"/>
      <c r="S6" s="45"/>
      <c r="T6" s="45"/>
    </row>
    <row r="7" spans="1:20">
      <c r="A7" s="200" t="s">
        <v>33</v>
      </c>
      <c r="B7" s="47">
        <v>0</v>
      </c>
      <c r="C7" s="47">
        <v>0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201">
        <f>SUM(B7:M7)</f>
        <v>0</v>
      </c>
      <c r="O7" s="45" t="e">
        <f>HLOOKUP('Monthly Analysis'!A7,'Profitability - Comparison'!$J$4:$O$5,2,0)</f>
        <v>#N/A</v>
      </c>
      <c r="P7" s="45"/>
      <c r="Q7" s="45"/>
      <c r="R7" s="45"/>
      <c r="S7" s="45"/>
      <c r="T7" s="45"/>
    </row>
    <row r="8" spans="1:20">
      <c r="A8" s="200" t="s">
        <v>17</v>
      </c>
      <c r="B8" s="47">
        <v>818703.4576271188</v>
      </c>
      <c r="C8" s="47">
        <v>1058031.338983051</v>
      </c>
      <c r="D8" s="47">
        <v>1244187.677966102</v>
      </c>
      <c r="E8" s="47">
        <v>1404972.4406779669</v>
      </c>
      <c r="F8" s="47">
        <v>1375081.4745762709</v>
      </c>
      <c r="G8" s="47">
        <v>915816.22033898334</v>
      </c>
      <c r="H8" s="47">
        <v>1326054.237288136</v>
      </c>
      <c r="I8" s="47">
        <v>1477467.288135594</v>
      </c>
      <c r="J8" s="47">
        <v>1308608.3220338989</v>
      </c>
      <c r="K8" s="47">
        <v>1153594.338983051</v>
      </c>
      <c r="L8" s="47">
        <v>1449547.457627119</v>
      </c>
      <c r="M8" s="47">
        <v>1326103.677966102</v>
      </c>
      <c r="N8" s="201">
        <f>SUM(B8:M8)</f>
        <v>14858167.932203397</v>
      </c>
      <c r="O8" s="45">
        <f>HLOOKUP('Monthly Analysis'!A8,'Profitability - Comparison'!$J$4:$O$5,2,0)</f>
        <v>1477467.288135594</v>
      </c>
      <c r="P8" s="45"/>
      <c r="Q8" s="45"/>
      <c r="R8" s="45"/>
      <c r="S8" s="45"/>
      <c r="T8" s="45"/>
    </row>
    <row r="9" spans="1:20">
      <c r="A9" s="200" t="s">
        <v>18</v>
      </c>
      <c r="B9" s="47">
        <v>3073550.881355932</v>
      </c>
      <c r="C9" s="47">
        <v>3241550.3559322041</v>
      </c>
      <c r="D9" s="47">
        <v>3839664.6864406788</v>
      </c>
      <c r="E9" s="47">
        <v>7219196.6864406774</v>
      </c>
      <c r="F9" s="47">
        <v>2395862.0228813561</v>
      </c>
      <c r="G9" s="47">
        <v>4548272.3893220332</v>
      </c>
      <c r="H9" s="47">
        <v>3717323.5932203401</v>
      </c>
      <c r="I9" s="47">
        <v>2125561.559322034</v>
      </c>
      <c r="J9" s="47">
        <v>2504632.0847457629</v>
      </c>
      <c r="K9" s="47">
        <v>2141685.3728813571</v>
      </c>
      <c r="L9" s="47">
        <v>2390820.0677966098</v>
      </c>
      <c r="M9" s="47">
        <v>4714809.7796610165</v>
      </c>
      <c r="N9" s="201">
        <f>SUM(B9:M9)</f>
        <v>41912929.479999997</v>
      </c>
      <c r="O9" s="45">
        <f>HLOOKUP('Monthly Analysis'!A9,'Profitability - Comparison'!$J$4:$O$5,2,0)</f>
        <v>2125561.5593220335</v>
      </c>
      <c r="P9" s="45"/>
      <c r="Q9" s="45"/>
      <c r="R9" s="45"/>
      <c r="S9" s="45"/>
      <c r="T9" s="45"/>
    </row>
    <row r="10" spans="1:20">
      <c r="A10" s="200" t="s">
        <v>19</v>
      </c>
      <c r="B10" s="47">
        <v>208077.11864406799</v>
      </c>
      <c r="C10" s="47">
        <v>196533.8983050847</v>
      </c>
      <c r="D10" s="47">
        <v>66413.627118644043</v>
      </c>
      <c r="E10" s="47">
        <v>107244.06779661019</v>
      </c>
      <c r="F10" s="47">
        <v>149305.43033898331</v>
      </c>
      <c r="G10" s="47">
        <v>144319.49152542371</v>
      </c>
      <c r="H10" s="47">
        <v>151574.5762711865</v>
      </c>
      <c r="I10" s="47">
        <v>279738.98305084731</v>
      </c>
      <c r="J10" s="47">
        <v>31449.49</v>
      </c>
      <c r="K10" s="47">
        <v>2005894.915254243</v>
      </c>
      <c r="L10" s="47">
        <v>1067088.1355932199</v>
      </c>
      <c r="M10" s="47">
        <v>428007.62711864407</v>
      </c>
      <c r="N10" s="201">
        <f>SUM(B10:M10)</f>
        <v>4835647.3610169552</v>
      </c>
      <c r="O10" s="45">
        <f>HLOOKUP('Monthly Analysis'!A10,'Profitability - Comparison'!$J$4:$O$5,2,0)</f>
        <v>279738.98305084731</v>
      </c>
      <c r="P10" s="45"/>
      <c r="Q10" s="45"/>
      <c r="R10" s="45"/>
      <c r="S10" s="45"/>
      <c r="T10" s="45"/>
    </row>
    <row r="11" spans="1:20" ht="15.75" customHeight="1" thickBot="1">
      <c r="A11" s="202" t="s">
        <v>20</v>
      </c>
      <c r="B11" s="203">
        <f t="shared" ref="B11:N11" si="0">SUM(B4:B10)</f>
        <v>10141117.050847458</v>
      </c>
      <c r="C11" s="203">
        <f t="shared" si="0"/>
        <v>8796590.1694915276</v>
      </c>
      <c r="D11" s="203">
        <f t="shared" si="0"/>
        <v>10025212.601694919</v>
      </c>
      <c r="E11" s="203">
        <f t="shared" si="0"/>
        <v>14061980.144067798</v>
      </c>
      <c r="F11" s="203">
        <f t="shared" si="0"/>
        <v>7955253.1650847457</v>
      </c>
      <c r="G11" s="203">
        <f t="shared" si="0"/>
        <v>7397005.5079661012</v>
      </c>
      <c r="H11" s="203">
        <f t="shared" si="0"/>
        <v>10293074.440677967</v>
      </c>
      <c r="I11" s="203">
        <f t="shared" si="0"/>
        <v>7149634.7796610165</v>
      </c>
      <c r="J11" s="203">
        <f t="shared" si="0"/>
        <v>10487053.456101695</v>
      </c>
      <c r="K11" s="203">
        <f t="shared" si="0"/>
        <v>8129051.7457627188</v>
      </c>
      <c r="L11" s="203">
        <f t="shared" si="0"/>
        <v>8087253.1186440671</v>
      </c>
      <c r="M11" s="203">
        <f t="shared" si="0"/>
        <v>13578365.152542373</v>
      </c>
      <c r="N11" s="203">
        <f t="shared" si="0"/>
        <v>116101591.33254239</v>
      </c>
      <c r="O11" s="194">
        <f>HLOOKUP('Monthly Analysis'!A11,'Profitability - Comparison'!$J$4:$O$5,2,0)</f>
        <v>7142007.6610169485</v>
      </c>
      <c r="P11" s="194"/>
      <c r="Q11" s="194"/>
      <c r="R11" s="194"/>
      <c r="S11" s="194"/>
      <c r="T11" s="194"/>
    </row>
    <row r="12" spans="1:20">
      <c r="A12" s="198"/>
      <c r="B12" s="199"/>
      <c r="C12" s="199"/>
      <c r="D12" s="199"/>
      <c r="E12" s="199"/>
      <c r="F12" s="199"/>
      <c r="G12" s="199"/>
      <c r="H12" s="199"/>
      <c r="I12" s="199"/>
      <c r="J12" s="199"/>
      <c r="K12" s="199"/>
      <c r="L12" s="199"/>
      <c r="M12" s="199"/>
      <c r="N12" s="199"/>
      <c r="O12" s="43"/>
      <c r="P12" s="43"/>
      <c r="Q12" s="43"/>
      <c r="R12" s="43"/>
      <c r="S12" s="43"/>
      <c r="T12" s="43"/>
    </row>
    <row r="13" spans="1:20">
      <c r="A13" s="211" t="s">
        <v>10</v>
      </c>
      <c r="B13" s="212">
        <v>45017</v>
      </c>
      <c r="C13" s="212">
        <v>45047</v>
      </c>
      <c r="D13" s="212">
        <v>45078</v>
      </c>
      <c r="E13" s="212">
        <v>45108</v>
      </c>
      <c r="F13" s="212">
        <v>45139</v>
      </c>
      <c r="G13" s="212">
        <v>45170</v>
      </c>
      <c r="H13" s="212">
        <v>45200</v>
      </c>
      <c r="I13" s="212">
        <v>45231</v>
      </c>
      <c r="J13" s="212">
        <v>45261</v>
      </c>
      <c r="K13" s="212">
        <v>45292</v>
      </c>
      <c r="L13" s="212">
        <v>45323</v>
      </c>
      <c r="M13" s="212">
        <v>45352</v>
      </c>
      <c r="N13" s="212" t="s">
        <v>20</v>
      </c>
      <c r="O13" s="40">
        <f>'Profitability - Comparison'!$R$3</f>
        <v>45231</v>
      </c>
      <c r="P13" s="40"/>
      <c r="Q13" s="40"/>
      <c r="R13" s="40"/>
      <c r="S13" s="40"/>
      <c r="T13" s="40"/>
    </row>
    <row r="14" spans="1:20">
      <c r="A14" s="208" t="s">
        <v>15</v>
      </c>
      <c r="B14" s="209">
        <v>11603179</v>
      </c>
      <c r="C14" s="209">
        <v>2451351</v>
      </c>
      <c r="D14" s="209">
        <v>4790603</v>
      </c>
      <c r="E14" s="209">
        <v>14343434</v>
      </c>
      <c r="F14" s="209">
        <v>3412490</v>
      </c>
      <c r="G14" s="209">
        <v>5318276</v>
      </c>
      <c r="H14" s="209">
        <v>10250140</v>
      </c>
      <c r="I14" s="209">
        <v>1764350</v>
      </c>
      <c r="J14" s="209">
        <v>2667769</v>
      </c>
      <c r="K14" s="209">
        <v>11330263</v>
      </c>
      <c r="L14" s="209">
        <v>5356000</v>
      </c>
      <c r="M14" s="209">
        <v>2583365</v>
      </c>
      <c r="N14" s="210">
        <f t="shared" ref="N14:N20" si="1">SUM(B14:M14)</f>
        <v>75871220</v>
      </c>
      <c r="O14" s="45">
        <f>HLOOKUP('Monthly Analysis'!A4,'Profitability - Comparison'!$R$4:$X$5,2,0)</f>
        <v>1764350</v>
      </c>
      <c r="P14" s="45"/>
      <c r="Q14" s="45"/>
      <c r="R14" s="45"/>
      <c r="S14" s="45"/>
      <c r="T14" s="45"/>
    </row>
    <row r="15" spans="1:20">
      <c r="A15" s="200" t="s">
        <v>16</v>
      </c>
      <c r="B15" s="47">
        <v>98160</v>
      </c>
      <c r="C15" s="47">
        <v>88960</v>
      </c>
      <c r="D15" s="47">
        <v>68640</v>
      </c>
      <c r="E15" s="47">
        <v>153410</v>
      </c>
      <c r="F15" s="47">
        <v>237381</v>
      </c>
      <c r="G15" s="47">
        <v>163559</v>
      </c>
      <c r="H15" s="47">
        <v>235358</v>
      </c>
      <c r="I15" s="47">
        <v>173391</v>
      </c>
      <c r="J15" s="47">
        <v>168380</v>
      </c>
      <c r="K15" s="47">
        <v>223024</v>
      </c>
      <c r="L15" s="47">
        <v>356219</v>
      </c>
      <c r="M15" s="47">
        <v>99000</v>
      </c>
      <c r="N15" s="201">
        <f t="shared" si="1"/>
        <v>2065482</v>
      </c>
      <c r="O15" s="45">
        <f>HLOOKUP('Monthly Analysis'!A6,'Profitability - Comparison'!$R$4:$X$5,2,0)</f>
        <v>173391</v>
      </c>
      <c r="P15" s="45"/>
      <c r="Q15" s="45"/>
      <c r="R15" s="45"/>
      <c r="S15" s="45"/>
      <c r="T15" s="45"/>
    </row>
    <row r="16" spans="1:20">
      <c r="A16" s="200" t="s">
        <v>33</v>
      </c>
      <c r="B16" s="47">
        <v>0</v>
      </c>
      <c r="C16" s="47">
        <v>30000</v>
      </c>
      <c r="D16" s="47">
        <v>0</v>
      </c>
      <c r="E16" s="47">
        <v>-20000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201">
        <f t="shared" si="1"/>
        <v>10000</v>
      </c>
      <c r="O16" s="45">
        <f>HLOOKUP('Monthly Analysis'!A7,'Profitability - Comparison'!$R$4:$X$5,2,0)</f>
        <v>0</v>
      </c>
      <c r="P16" s="45"/>
      <c r="Q16" s="45"/>
      <c r="R16" s="45"/>
      <c r="S16" s="45"/>
      <c r="T16" s="45"/>
    </row>
    <row r="17" spans="1:20">
      <c r="A17" s="200" t="s">
        <v>17</v>
      </c>
      <c r="B17" s="47">
        <v>1016725</v>
      </c>
      <c r="C17" s="47">
        <v>1405094</v>
      </c>
      <c r="D17" s="47">
        <v>1432481</v>
      </c>
      <c r="E17" s="47">
        <v>1620230</v>
      </c>
      <c r="F17" s="47">
        <v>1210881</v>
      </c>
      <c r="G17" s="47">
        <v>1027875</v>
      </c>
      <c r="H17" s="47">
        <v>843497</v>
      </c>
      <c r="I17" s="47">
        <v>1159540</v>
      </c>
      <c r="J17" s="47">
        <v>1374936</v>
      </c>
      <c r="K17" s="47">
        <v>1169308</v>
      </c>
      <c r="L17" s="47">
        <v>1256601</v>
      </c>
      <c r="M17" s="47">
        <v>1070842</v>
      </c>
      <c r="N17" s="201">
        <f t="shared" si="1"/>
        <v>14588010</v>
      </c>
      <c r="O17" s="45">
        <f>HLOOKUP('Monthly Analysis'!A8,'Profitability - Comparison'!$R$4:$X$5,2,0)</f>
        <v>1159540</v>
      </c>
      <c r="P17" s="45"/>
      <c r="Q17" s="45"/>
      <c r="R17" s="45"/>
      <c r="S17" s="45"/>
      <c r="T17" s="45"/>
    </row>
    <row r="18" spans="1:20">
      <c r="A18" s="200" t="s">
        <v>18</v>
      </c>
      <c r="B18" s="47">
        <v>2217443</v>
      </c>
      <c r="C18" s="47">
        <v>2709635</v>
      </c>
      <c r="D18" s="47">
        <v>4039472</v>
      </c>
      <c r="E18" s="47">
        <v>4111908</v>
      </c>
      <c r="F18" s="47">
        <v>3044282</v>
      </c>
      <c r="G18" s="47">
        <v>3350191</v>
      </c>
      <c r="H18" s="47">
        <v>1686963</v>
      </c>
      <c r="I18" s="47">
        <v>2157369</v>
      </c>
      <c r="J18" s="47">
        <v>1685985</v>
      </c>
      <c r="K18" s="47">
        <v>2022255</v>
      </c>
      <c r="L18" s="47">
        <v>2626075</v>
      </c>
      <c r="M18" s="47">
        <v>3049144</v>
      </c>
      <c r="N18" s="201">
        <f t="shared" si="1"/>
        <v>32700722</v>
      </c>
      <c r="O18" s="45">
        <f>HLOOKUP('Monthly Analysis'!A9,'Profitability - Comparison'!$R$4:$X$5,2,0)</f>
        <v>2157369</v>
      </c>
      <c r="P18" s="45"/>
      <c r="Q18" s="45"/>
      <c r="R18" s="45"/>
      <c r="S18" s="45"/>
      <c r="T18" s="45"/>
    </row>
    <row r="19" spans="1:20">
      <c r="A19" s="200" t="s">
        <v>19</v>
      </c>
      <c r="B19" s="47">
        <v>-13342</v>
      </c>
      <c r="C19" s="47">
        <v>134373</v>
      </c>
      <c r="D19" s="47">
        <v>164800</v>
      </c>
      <c r="E19" s="47">
        <v>572449</v>
      </c>
      <c r="F19" s="47">
        <v>4160284</v>
      </c>
      <c r="G19" s="47">
        <v>8212678</v>
      </c>
      <c r="H19" s="47">
        <v>377238</v>
      </c>
      <c r="I19" s="47">
        <v>82448</v>
      </c>
      <c r="J19" s="47">
        <v>102565</v>
      </c>
      <c r="K19" s="47">
        <v>-23843</v>
      </c>
      <c r="L19" s="47">
        <v>161837.79</v>
      </c>
      <c r="M19" s="47">
        <v>246543</v>
      </c>
      <c r="N19" s="201">
        <f t="shared" si="1"/>
        <v>14178030.789999999</v>
      </c>
      <c r="O19" s="45">
        <f>HLOOKUP('Monthly Analysis'!A10,'Profitability - Comparison'!$R$4:$X$5,2,0)</f>
        <v>82448</v>
      </c>
      <c r="P19" s="45"/>
      <c r="Q19" s="45"/>
      <c r="R19" s="45"/>
      <c r="S19" s="45"/>
      <c r="T19" s="45"/>
    </row>
    <row r="20" spans="1:20" ht="15.75" customHeight="1" thickBot="1">
      <c r="A20" s="202" t="s">
        <v>20</v>
      </c>
      <c r="B20" s="203">
        <f t="shared" ref="B20:M20" si="2">SUM(B14:B19)</f>
        <v>14922165</v>
      </c>
      <c r="C20" s="203">
        <f t="shared" si="2"/>
        <v>6819413</v>
      </c>
      <c r="D20" s="203">
        <f t="shared" si="2"/>
        <v>10495996</v>
      </c>
      <c r="E20" s="203">
        <f t="shared" si="2"/>
        <v>20781431</v>
      </c>
      <c r="F20" s="203">
        <f t="shared" si="2"/>
        <v>12065318</v>
      </c>
      <c r="G20" s="203">
        <f t="shared" si="2"/>
        <v>18072579</v>
      </c>
      <c r="H20" s="203">
        <f t="shared" si="2"/>
        <v>13393196</v>
      </c>
      <c r="I20" s="203">
        <f t="shared" si="2"/>
        <v>5337098</v>
      </c>
      <c r="J20" s="203">
        <f t="shared" si="2"/>
        <v>5999635</v>
      </c>
      <c r="K20" s="203">
        <f t="shared" si="2"/>
        <v>14721007</v>
      </c>
      <c r="L20" s="203">
        <f t="shared" si="2"/>
        <v>9756732.7899999991</v>
      </c>
      <c r="M20" s="203">
        <f t="shared" si="2"/>
        <v>7048894</v>
      </c>
      <c r="N20" s="204">
        <f t="shared" si="1"/>
        <v>139413464.78999999</v>
      </c>
      <c r="O20" s="194">
        <f>HLOOKUP('Monthly Analysis'!A11,'Profitability - Comparison'!$R$4:$X$5,2,0)</f>
        <v>5337098</v>
      </c>
      <c r="P20" s="194"/>
      <c r="Q20" s="194"/>
      <c r="R20" s="194"/>
      <c r="S20" s="194"/>
      <c r="T20" s="194"/>
    </row>
    <row r="21" spans="1:20">
      <c r="A21" s="205"/>
      <c r="B21" s="206"/>
      <c r="C21" s="206"/>
      <c r="D21" s="206"/>
      <c r="E21" s="206"/>
      <c r="F21" s="206"/>
      <c r="G21" s="206"/>
      <c r="H21" s="206"/>
      <c r="I21" s="206"/>
      <c r="J21" s="206"/>
      <c r="K21" s="206"/>
      <c r="L21" s="206"/>
      <c r="M21" s="206"/>
      <c r="N21" s="207"/>
      <c r="O21" s="43"/>
      <c r="P21" s="43"/>
      <c r="Q21" s="43"/>
      <c r="R21" s="43"/>
      <c r="S21" s="43"/>
      <c r="T21" s="43"/>
    </row>
    <row r="22" spans="1:20">
      <c r="A22" s="211" t="s">
        <v>10</v>
      </c>
      <c r="B22" s="212">
        <v>45017</v>
      </c>
      <c r="C22" s="212">
        <v>45047</v>
      </c>
      <c r="D22" s="212">
        <v>45078</v>
      </c>
      <c r="E22" s="212">
        <v>45108</v>
      </c>
      <c r="F22" s="212">
        <v>45139</v>
      </c>
      <c r="G22" s="212">
        <v>45170</v>
      </c>
      <c r="H22" s="212">
        <v>45200</v>
      </c>
      <c r="I22" s="212">
        <v>45231</v>
      </c>
      <c r="J22" s="212">
        <v>45261</v>
      </c>
      <c r="K22" s="212">
        <v>45292</v>
      </c>
      <c r="L22" s="212">
        <v>45323</v>
      </c>
      <c r="M22" s="212">
        <v>45352</v>
      </c>
      <c r="N22" s="212" t="s">
        <v>20</v>
      </c>
      <c r="O22" s="195">
        <v>45078</v>
      </c>
      <c r="P22" s="195"/>
      <c r="Q22" s="195"/>
      <c r="R22" s="195"/>
      <c r="S22" s="195"/>
      <c r="T22" s="195"/>
    </row>
    <row r="23" spans="1:20">
      <c r="A23" s="208" t="s">
        <v>15</v>
      </c>
      <c r="B23" s="197">
        <f>IFERROR((B4-B14),0)</f>
        <v>-5768975.6101694908</v>
      </c>
      <c r="C23" s="197">
        <f>IFERROR((C4-C14),0)</f>
        <v>1623123.576271187</v>
      </c>
      <c r="D23" s="197">
        <f>IFERROR((D4-D14),0)</f>
        <v>-115056.38983050454</v>
      </c>
      <c r="E23" s="197">
        <v>-9326367.0508474577</v>
      </c>
      <c r="F23" s="197">
        <v>537488.81355932215</v>
      </c>
      <c r="G23" s="197">
        <v>-3845811.5932203392</v>
      </c>
      <c r="H23" s="197">
        <v>-5470267.118644068</v>
      </c>
      <c r="I23" s="197">
        <v>1120141.5254237279</v>
      </c>
      <c r="J23" s="197">
        <v>3639629.3050847449</v>
      </c>
      <c r="K23" s="197">
        <v>-8705008.762711864</v>
      </c>
      <c r="L23" s="197">
        <v>-2512802.542372881</v>
      </c>
      <c r="M23" s="197">
        <v>4115229.0677966098</v>
      </c>
      <c r="N23" s="197">
        <f t="shared" ref="N23:N29" si="3">SUM(B23:M23)</f>
        <v>-24708676.779661015</v>
      </c>
      <c r="O23" s="196">
        <f>IFERROR((O4-O14),0)</f>
        <v>1112514.4067796599</v>
      </c>
      <c r="P23" s="196"/>
      <c r="Q23" s="196"/>
      <c r="R23" s="196"/>
      <c r="S23" s="196"/>
      <c r="T23" s="196"/>
    </row>
    <row r="24" spans="1:20">
      <c r="A24" s="200" t="s">
        <v>16</v>
      </c>
      <c r="B24" s="197">
        <f t="shared" ref="B24:D28" si="4">IFERROR((B6-B15),0)</f>
        <v>108422.20338983051</v>
      </c>
      <c r="C24" s="197">
        <f t="shared" si="4"/>
        <v>137040</v>
      </c>
      <c r="D24" s="197">
        <f t="shared" si="4"/>
        <v>130760</v>
      </c>
      <c r="E24" s="197">
        <v>160090</v>
      </c>
      <c r="F24" s="197">
        <v>-152355.57627118641</v>
      </c>
      <c r="G24" s="197">
        <v>152574</v>
      </c>
      <c r="H24" s="197">
        <v>82891.152542372874</v>
      </c>
      <c r="I24" s="197">
        <v>208984.4237288135</v>
      </c>
      <c r="J24" s="197">
        <v>166585.25423728811</v>
      </c>
      <c r="K24" s="197">
        <v>-20401.118644067781</v>
      </c>
      <c r="L24" s="197">
        <v>-19619</v>
      </c>
      <c r="M24" s="197">
        <v>311850</v>
      </c>
      <c r="N24" s="197">
        <f t="shared" si="3"/>
        <v>1266821.338983051</v>
      </c>
      <c r="O24" s="196">
        <f>IFERROR((O6-O15),0)</f>
        <v>208984.42372881353</v>
      </c>
      <c r="P24" s="196"/>
      <c r="Q24" s="196"/>
      <c r="R24" s="196"/>
      <c r="S24" s="196"/>
      <c r="T24" s="196"/>
    </row>
    <row r="25" spans="1:20">
      <c r="A25" s="200" t="s">
        <v>33</v>
      </c>
      <c r="B25" s="197">
        <f t="shared" si="4"/>
        <v>0</v>
      </c>
      <c r="C25" s="197">
        <f t="shared" si="4"/>
        <v>-30000</v>
      </c>
      <c r="D25" s="197">
        <f t="shared" si="4"/>
        <v>0</v>
      </c>
      <c r="E25" s="197">
        <v>20000</v>
      </c>
      <c r="F25" s="197">
        <v>0</v>
      </c>
      <c r="G25" s="197">
        <v>0</v>
      </c>
      <c r="H25" s="197">
        <v>0</v>
      </c>
      <c r="I25" s="197">
        <v>0</v>
      </c>
      <c r="J25" s="197">
        <v>0</v>
      </c>
      <c r="K25" s="197">
        <v>0</v>
      </c>
      <c r="L25" s="197">
        <v>0</v>
      </c>
      <c r="M25" s="197">
        <v>0</v>
      </c>
      <c r="N25" s="197">
        <f t="shared" si="3"/>
        <v>-10000</v>
      </c>
      <c r="O25" s="196">
        <f>IFERROR((O7-O16),0)</f>
        <v>0</v>
      </c>
      <c r="P25" s="196"/>
      <c r="Q25" s="196"/>
      <c r="R25" s="196"/>
      <c r="S25" s="196"/>
      <c r="T25" s="196"/>
    </row>
    <row r="26" spans="1:20">
      <c r="A26" s="200" t="s">
        <v>17</v>
      </c>
      <c r="B26" s="197">
        <f t="shared" si="4"/>
        <v>-198021.5423728812</v>
      </c>
      <c r="C26" s="197">
        <f t="shared" si="4"/>
        <v>-347062.66101694899</v>
      </c>
      <c r="D26" s="197">
        <f t="shared" si="4"/>
        <v>-188293.32203389797</v>
      </c>
      <c r="E26" s="197">
        <v>-215257.55932203331</v>
      </c>
      <c r="F26" s="197">
        <v>164200.4745762714</v>
      </c>
      <c r="G26" s="197">
        <v>-112058.7796610167</v>
      </c>
      <c r="H26" s="197">
        <v>482557.23728813598</v>
      </c>
      <c r="I26" s="197">
        <v>317927.28813559399</v>
      </c>
      <c r="J26" s="197">
        <v>-66327.677966101328</v>
      </c>
      <c r="K26" s="197">
        <v>-15713.66101694899</v>
      </c>
      <c r="L26" s="197">
        <v>192946.4576271188</v>
      </c>
      <c r="M26" s="197">
        <v>255261.67796610249</v>
      </c>
      <c r="N26" s="197">
        <f t="shared" si="3"/>
        <v>270157.93220339419</v>
      </c>
      <c r="O26" s="196">
        <f>IFERROR((O8-O17),0)</f>
        <v>317927.28813559399</v>
      </c>
      <c r="P26" s="196"/>
      <c r="Q26" s="196"/>
      <c r="R26" s="196"/>
      <c r="S26" s="196"/>
      <c r="T26" s="196"/>
    </row>
    <row r="27" spans="1:20">
      <c r="A27" s="200" t="s">
        <v>18</v>
      </c>
      <c r="B27" s="197">
        <f t="shared" si="4"/>
        <v>856107.88135593198</v>
      </c>
      <c r="C27" s="197">
        <f t="shared" si="4"/>
        <v>531915.35593220405</v>
      </c>
      <c r="D27" s="197">
        <f t="shared" si="4"/>
        <v>-199807.31355932122</v>
      </c>
      <c r="E27" s="197">
        <v>3107288.6864406769</v>
      </c>
      <c r="F27" s="197">
        <v>-648419.9771186444</v>
      </c>
      <c r="G27" s="197">
        <v>1198081.3893220329</v>
      </c>
      <c r="H27" s="197">
        <v>2030360.5932203401</v>
      </c>
      <c r="I27" s="197">
        <v>-31807.44067796646</v>
      </c>
      <c r="J27" s="197">
        <v>818647.08474576287</v>
      </c>
      <c r="K27" s="197">
        <v>119430.37288135711</v>
      </c>
      <c r="L27" s="197">
        <v>-235254.9322033897</v>
      </c>
      <c r="M27" s="197">
        <v>1665665.779661017</v>
      </c>
      <c r="N27" s="197">
        <f t="shared" si="3"/>
        <v>9212207.4800000004</v>
      </c>
      <c r="O27" s="196">
        <f>IFERROR((O9-O18),0)</f>
        <v>-31807.440677966457</v>
      </c>
      <c r="P27" s="196"/>
      <c r="Q27" s="196"/>
      <c r="R27" s="196"/>
      <c r="S27" s="196"/>
      <c r="T27" s="196"/>
    </row>
    <row r="28" spans="1:20">
      <c r="A28" s="200" t="s">
        <v>19</v>
      </c>
      <c r="B28" s="197">
        <f t="shared" si="4"/>
        <v>221419.11864406799</v>
      </c>
      <c r="C28" s="197">
        <f t="shared" si="4"/>
        <v>62160.898305084702</v>
      </c>
      <c r="D28" s="197">
        <f t="shared" si="4"/>
        <v>-98386.372881355957</v>
      </c>
      <c r="E28" s="197">
        <v>-465204.93220338982</v>
      </c>
      <c r="F28" s="197">
        <v>-4010978.569661017</v>
      </c>
      <c r="G28" s="197">
        <v>-8068358.5084745763</v>
      </c>
      <c r="H28" s="197">
        <v>-225663.4237288135</v>
      </c>
      <c r="I28" s="197">
        <v>197290.98305084731</v>
      </c>
      <c r="J28" s="197">
        <v>-71115.510000000009</v>
      </c>
      <c r="K28" s="197">
        <v>2029737.915254243</v>
      </c>
      <c r="L28" s="197">
        <v>905250.34559322032</v>
      </c>
      <c r="M28" s="197">
        <v>181464.6271186441</v>
      </c>
      <c r="N28" s="197">
        <f t="shared" si="3"/>
        <v>-9342383.4289830476</v>
      </c>
      <c r="O28" s="196">
        <f>IFERROR((O10-O19),0)</f>
        <v>197290.98305084731</v>
      </c>
      <c r="P28" s="196"/>
      <c r="Q28" s="196"/>
      <c r="R28" s="196"/>
      <c r="S28" s="196"/>
      <c r="T28" s="196"/>
    </row>
    <row r="29" spans="1:20" ht="15.75" customHeight="1" thickBot="1">
      <c r="A29" s="202" t="s">
        <v>20</v>
      </c>
      <c r="B29" s="203">
        <f t="shared" ref="B29:M29" si="5">SUM(B23:B28)</f>
        <v>-4781047.9491525413</v>
      </c>
      <c r="C29" s="203">
        <f t="shared" si="5"/>
        <v>1977177.1694915269</v>
      </c>
      <c r="D29" s="203">
        <f t="shared" si="5"/>
        <v>-470783.39830507967</v>
      </c>
      <c r="E29" s="203">
        <f t="shared" si="5"/>
        <v>-6719450.8559322041</v>
      </c>
      <c r="F29" s="203">
        <f t="shared" si="5"/>
        <v>-4110064.8349152543</v>
      </c>
      <c r="G29" s="203">
        <f t="shared" si="5"/>
        <v>-10675573.492033899</v>
      </c>
      <c r="H29" s="203">
        <f t="shared" si="5"/>
        <v>-3100121.5593220321</v>
      </c>
      <c r="I29" s="203">
        <f t="shared" si="5"/>
        <v>1812536.7796610161</v>
      </c>
      <c r="J29" s="203">
        <f t="shared" si="5"/>
        <v>4487418.4561016951</v>
      </c>
      <c r="K29" s="203">
        <f t="shared" si="5"/>
        <v>-6591955.2542372812</v>
      </c>
      <c r="L29" s="203">
        <f t="shared" si="5"/>
        <v>-1669479.6713559313</v>
      </c>
      <c r="M29" s="203">
        <f t="shared" si="5"/>
        <v>6529471.1525423741</v>
      </c>
      <c r="N29" s="204">
        <f t="shared" si="3"/>
        <v>-23311873.457457609</v>
      </c>
    </row>
  </sheetData>
  <conditionalFormatting sqref="B23:B28">
    <cfRule type="colorScale" priority="6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C23:E28 H23:K28 M23:M28 O23:T28">
    <cfRule type="colorScale" priority="5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F23:K28 M23:M28">
    <cfRule type="colorScale" priority="4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L23:L28">
    <cfRule type="colorScale" priority="3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N23:N28">
    <cfRule type="colorScale" priority="1">
      <colorScale>
        <cfvo type="min"/>
        <cfvo type="num" val="0"/>
        <cfvo type="max"/>
        <color rgb="FFF8696B"/>
        <color rgb="FFFFEB84"/>
        <color rgb="FF63BE7B"/>
      </colorScale>
    </cfRule>
    <cfRule type="colorScale" priority="2">
      <colorScale>
        <cfvo type="min"/>
        <cfvo type="num" val="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79"/>
  <sheetViews>
    <sheetView zoomScaleNormal="90" workbookViewId="0"/>
  </sheetViews>
  <sheetFormatPr defaultColWidth="9.140625" defaultRowHeight="12.75"/>
  <cols>
    <col min="1" max="1" width="37.28515625" style="215" customWidth="1"/>
    <col min="2" max="2" width="14.85546875" style="215" bestFit="1" customWidth="1"/>
    <col min="3" max="3" width="14" style="215" bestFit="1" customWidth="1"/>
    <col min="4" max="4" width="13.7109375" style="215" customWidth="1"/>
    <col min="5" max="5" width="13.28515625" style="215" customWidth="1"/>
    <col min="6" max="6" width="12.140625" style="215" customWidth="1"/>
    <col min="7" max="7" width="14.85546875" style="215" bestFit="1" customWidth="1"/>
    <col min="8" max="8" width="2.42578125" style="215" customWidth="1"/>
    <col min="9" max="9" width="37.28515625" style="215" customWidth="1"/>
    <col min="10" max="10" width="14.85546875" style="215" bestFit="1" customWidth="1"/>
    <col min="11" max="11" width="14" style="215" bestFit="1" customWidth="1"/>
    <col min="12" max="12" width="13.7109375" style="215" customWidth="1"/>
    <col min="13" max="13" width="13.28515625" style="215" customWidth="1"/>
    <col min="14" max="14" width="12.140625" style="215" customWidth="1"/>
    <col min="15" max="15" width="14.85546875" style="215" bestFit="1" customWidth="1"/>
    <col min="16" max="16" width="6.85546875" style="215" customWidth="1"/>
    <col min="17" max="17" width="51.28515625" style="215" hidden="1" customWidth="1"/>
    <col min="18" max="18" width="14.85546875" style="215" hidden="1" customWidth="1"/>
    <col min="19" max="19" width="14" style="215" hidden="1" customWidth="1"/>
    <col min="20" max="21" width="13.7109375" style="215" hidden="1" customWidth="1"/>
    <col min="22" max="22" width="13.28515625" style="215" hidden="1" customWidth="1"/>
    <col min="23" max="23" width="12.140625" style="215" hidden="1" customWidth="1"/>
    <col min="24" max="24" width="14.85546875" style="215" hidden="1" customWidth="1"/>
    <col min="25" max="25" width="13" style="215" hidden="1" customWidth="1"/>
    <col min="26" max="26" width="12.42578125" style="215" hidden="1" customWidth="1"/>
    <col min="27" max="27" width="11.42578125" style="215" bestFit="1" customWidth="1"/>
    <col min="28" max="29" width="9.140625" style="215" customWidth="1"/>
    <col min="30" max="16384" width="9.140625" style="215"/>
  </cols>
  <sheetData>
    <row r="1" spans="1:27" ht="15.75" customHeight="1">
      <c r="A1" s="1" t="s">
        <v>35</v>
      </c>
      <c r="B1" s="1"/>
      <c r="C1" s="214">
        <f>A3</f>
        <v>45962</v>
      </c>
      <c r="D1" s="373" t="s">
        <v>36</v>
      </c>
      <c r="I1" s="1" t="s">
        <v>35</v>
      </c>
      <c r="J1" s="1"/>
      <c r="K1" s="214">
        <f>I3</f>
        <v>45597</v>
      </c>
      <c r="R1" s="213" t="s">
        <v>35</v>
      </c>
      <c r="S1" s="213"/>
      <c r="T1" s="213"/>
    </row>
    <row r="2" spans="1:27" ht="15.75" customHeight="1">
      <c r="A2" s="1" t="s">
        <v>37</v>
      </c>
      <c r="B2" s="1"/>
      <c r="I2" s="1" t="s">
        <v>38</v>
      </c>
      <c r="J2" s="1"/>
      <c r="R2" s="213" t="s">
        <v>39</v>
      </c>
      <c r="S2" s="213"/>
      <c r="T2" s="213"/>
    </row>
    <row r="3" spans="1:27" ht="26.25" customHeight="1">
      <c r="A3" s="281">
        <v>45962</v>
      </c>
      <c r="I3" s="281">
        <f>IF(A3="All","All",EOMONTH(A3,-13)+1)</f>
        <v>45597</v>
      </c>
      <c r="Q3" s="217"/>
      <c r="R3" s="216">
        <f>IF(I3="All","All",EOMONTH(I3,-13)+1)</f>
        <v>45231</v>
      </c>
      <c r="S3" s="216"/>
      <c r="T3" s="216"/>
    </row>
    <row r="4" spans="1:27" ht="38.25" customHeight="1">
      <c r="A4" s="218" t="s">
        <v>40</v>
      </c>
      <c r="B4" s="218" t="s">
        <v>15</v>
      </c>
      <c r="C4" s="218" t="s">
        <v>16</v>
      </c>
      <c r="D4" s="218" t="s">
        <v>17</v>
      </c>
      <c r="E4" s="218" t="s">
        <v>18</v>
      </c>
      <c r="F4" s="218" t="s">
        <v>19</v>
      </c>
      <c r="G4" s="218" t="s">
        <v>20</v>
      </c>
      <c r="I4" s="218" t="s">
        <v>40</v>
      </c>
      <c r="J4" s="218" t="s">
        <v>15</v>
      </c>
      <c r="K4" s="218" t="s">
        <v>16</v>
      </c>
      <c r="L4" s="218" t="s">
        <v>17</v>
      </c>
      <c r="M4" s="218" t="s">
        <v>18</v>
      </c>
      <c r="N4" s="218" t="s">
        <v>19</v>
      </c>
      <c r="O4" s="218" t="s">
        <v>20</v>
      </c>
      <c r="Q4" s="218" t="s">
        <v>40</v>
      </c>
      <c r="R4" s="218" t="s">
        <v>15</v>
      </c>
      <c r="S4" s="218" t="s">
        <v>16</v>
      </c>
      <c r="T4" s="218" t="s">
        <v>33</v>
      </c>
      <c r="U4" s="218" t="s">
        <v>17</v>
      </c>
      <c r="V4" s="218" t="s">
        <v>18</v>
      </c>
      <c r="W4" s="218" t="s">
        <v>19</v>
      </c>
      <c r="X4" s="218" t="s">
        <v>20</v>
      </c>
    </row>
    <row r="5" spans="1:27">
      <c r="A5" s="219" t="s">
        <v>11</v>
      </c>
      <c r="B5" s="220">
        <f>IF($A$3="All",SUMIFS('Total Sales 25-26'!$G$2:$G$4999,'Total Sales 25-26'!$O$2:$O$4999,B$4),SUMIFS('Total Sales 25-26'!$G$2:$G$4999,'Total Sales 25-26'!$O$2:$O$4999,'Profitability - Comparison'!B$4,'Total Sales 25-26'!$B$2:$B$4999,'Profitability - Comparison'!$A$3))+IF($A$3="All",SUMIFS('Total Sales 25-26'!$G$2:$G$4999,'Total Sales 25-26'!$O$2:$O$4999,$A$6),SUMIFS('Total Sales 25-26'!$G$2:$G$4999,'Total Sales 25-26'!$O$2:$O$4999,$A$6,'Total Sales 25-26'!$B$2:$B$4999,'Profitability - Comparison'!$A$3))</f>
        <v>0</v>
      </c>
      <c r="C5" s="220">
        <f>IF($A$3="All",SUMIFS('Total Sales 25-26'!$G$2:$G$4999,'Total Sales 25-26'!$O$2:$O$4999,C$4),SUMIFS('Total Sales 25-26'!$G$2:$G$4999,'Total Sales 25-26'!$O$2:$O$4999,'Profitability - Comparison'!C$4,'Total Sales 25-26'!$B$2:$B$4999,'Profitability - Comparison'!$A$3))</f>
        <v>0</v>
      </c>
      <c r="D5" s="220">
        <f>IF($A$3="All",SUMIFS('Total Sales 25-26'!$G$2:$G$4999,'Total Sales 25-26'!$O$2:$O$4999,D$4),SUMIFS('Total Sales 25-26'!$G$2:$G$4999,'Total Sales 25-26'!$O$2:$O$4999,'Profitability - Comparison'!D$4,'Total Sales 25-26'!$B$2:$B$4999,'Profitability - Comparison'!$A$3))</f>
        <v>0</v>
      </c>
      <c r="E5" s="220">
        <f>IF($A$3="All",SUMIFS('Total Sales 25-26'!$G$2:$G$4999,'Total Sales 25-26'!$O$2:$O$4999,E$4),SUMIFS('Total Sales 25-26'!$G$2:$G$4999,'Total Sales 25-26'!$O$2:$O$4999,'Profitability - Comparison'!E$4,'Total Sales 25-26'!$B$2:$B$4999,'Profitability - Comparison'!$A$3))</f>
        <v>0</v>
      </c>
      <c r="F5" s="220">
        <f>IF($A$3="All",SUMIFS('Total Sales 25-26'!$G$2:$G$4999,'Total Sales 25-26'!$O$2:$O$4999,F$4),SUMIFS('Total Sales 25-26'!$G$2:$G$4999,'Total Sales 25-26'!$O$2:$O$4999,'Profitability - Comparison'!F$4,'Total Sales 25-26'!$B$2:$B$4999,'Profitability - Comparison'!$A$3))</f>
        <v>0</v>
      </c>
      <c r="G5" s="220">
        <f t="shared" ref="G5:G10" si="0">SUM(B5:F5)</f>
        <v>0</v>
      </c>
      <c r="I5" s="219" t="s">
        <v>11</v>
      </c>
      <c r="J5" s="220">
        <f>IF($I$3="All",SUMIFS('Total Sales 24-25'!$G$2:$G$4303,'Total Sales 24-25'!$T$2:$T$4303,'Profitability - Comparison'!J$4),SUMIFS('Total Sales 24-25'!$G$2:$G$4303,'Total Sales 24-25'!$T$2:$T$4303,'Profitability - Comparison'!J$4,'Total Sales 24-25'!$B$2:$B$4303,'Profitability - Comparison'!$I$3))+IF(I3="All",SUMIFS('Total Sales 24-25'!$G$2:$G$4303,'Total Sales 24-25'!$T$2:$T$4303,'Profitability - Comparison'!$I$6),SUMIFS('Total Sales 24-25'!$G$2:$G$4303,'Total Sales 24-25'!$T$2:$T$4303,'Profitability - Comparison'!$I$6,'Total Sales 24-25'!$B$2:$B$4303,'Profitability - Comparison'!$I$3))</f>
        <v>2876864.4067796599</v>
      </c>
      <c r="K5" s="220">
        <f>IF($I$3="All",SUMIFS('Total Sales 24-25'!$G$2:$G$4303,'Total Sales 24-25'!$T$2:$T$4303,'Profitability - Comparison'!K$4),SUMIFS('Total Sales 24-25'!$G$2:$G$4303,'Total Sales 24-25'!$T$2:$T$4303,'Profitability - Comparison'!K$4,'Total Sales 24-25'!$B$2:$B$4303,'Profitability - Comparison'!$I$3))</f>
        <v>382375.42372881353</v>
      </c>
      <c r="L5" s="220">
        <f>IF($I$3="All",SUMIFS('Total Sales 24-25'!$G$2:$G$4303,'Total Sales 24-25'!$T$2:$T$4303,'Profitability - Comparison'!L$4),SUMIFS('Total Sales 24-25'!$G$2:$G$4303,'Total Sales 24-25'!$T$2:$T$4303,'Profitability - Comparison'!L$4,'Total Sales 24-25'!$B$2:$B$4303,'Profitability - Comparison'!$I$3))</f>
        <v>1477467.288135594</v>
      </c>
      <c r="M5" s="220">
        <f>IF($I$3="All",SUMIFS('Total Sales 24-25'!$G$2:$G$4303,'Total Sales 24-25'!$T$2:$T$4303,'Profitability - Comparison'!M$4),SUMIFS('Total Sales 24-25'!$G$2:$G$4303,'Total Sales 24-25'!$T$2:$T$4303,'Profitability - Comparison'!M$4,'Total Sales 24-25'!$B$2:$B$4303,'Profitability - Comparison'!$I$3))</f>
        <v>2125561.5593220335</v>
      </c>
      <c r="N5" s="220">
        <f>IF($I$3="All",SUMIFS('Total Sales 24-25'!$G$2:$G$4303,'Total Sales 24-25'!$T$2:$T$4303,'Profitability - Comparison'!N$4),SUMIFS('Total Sales 24-25'!$G$2:$G$4303,'Total Sales 24-25'!$T$2:$T$4303,'Profitability - Comparison'!N$4,'Total Sales 24-25'!$B$2:$B$4303,'Profitability - Comparison'!$I$3))</f>
        <v>279738.98305084731</v>
      </c>
      <c r="O5" s="220">
        <f t="shared" ref="O5:O10" si="1">SUM(J5:N5)</f>
        <v>7142007.6610169485</v>
      </c>
      <c r="Q5" s="221" t="s">
        <v>11</v>
      </c>
      <c r="R5" s="220">
        <f>IF($R$3="All",SUMIFS('MonthlySales 23-24'!$J$2:$J$4061,'MonthlySales 23-24'!$M$2:$M$4061,'Profitability - Comparison'!R$4),SUMIFS('MonthlySales 23-24'!$J$2:$J$4061,'MonthlySales 23-24'!$M$2:$M$4061,'Profitability - Comparison'!R$4,'MonthlySales 23-24'!$C$2:$C$4061,'Profitability - Comparison'!$R$3))</f>
        <v>1764350</v>
      </c>
      <c r="S5" s="220">
        <f>IF($R$3="All",SUMIFS('MonthlySales 23-24'!$J$2:$J$4061,'MonthlySales 23-24'!$M$2:$M$4061,'Profitability - Comparison'!S$4),SUMIFS('MonthlySales 23-24'!$J$2:$J$4061,'MonthlySales 23-24'!$M$2:$M$4061,'Profitability - Comparison'!S$4,'MonthlySales 23-24'!$C$2:$C$4061,'Profitability - Comparison'!$R$3))</f>
        <v>173391</v>
      </c>
      <c r="T5" s="220">
        <f>IF($R$3="All",SUMIFS('MonthlySales 23-24'!$J$2:$J$4061,'MonthlySales 23-24'!$M$2:$M$4061,'Profitability - Comparison'!T$4),SUMIFS('MonthlySales 23-24'!$J$2:$J$4061,'MonthlySales 23-24'!$M$2:$M$4061,'Profitability - Comparison'!T$4,'MonthlySales 23-24'!$C$2:$C$4061,'Profitability - Comparison'!$R$3))</f>
        <v>0</v>
      </c>
      <c r="U5" s="220">
        <f>IF($R$3="All",SUMIFS('MonthlySales 23-24'!$J$2:$J$4061,'MonthlySales 23-24'!$M$2:$M$4061,'Profitability - Comparison'!U$4),SUMIFS('MonthlySales 23-24'!$J$2:$J$4061,'MonthlySales 23-24'!$M$2:$M$4061,'Profitability - Comparison'!U$4,'MonthlySales 23-24'!$C$2:$C$4061,'Profitability - Comparison'!$R$3))</f>
        <v>1159540</v>
      </c>
      <c r="V5" s="220">
        <f>IF($R$3="All",SUMIFS('MonthlySales 23-24'!$J$2:$J$4061,'MonthlySales 23-24'!$M$2:$M$4061,'Profitability - Comparison'!V$4),SUMIFS('MonthlySales 23-24'!$J$2:$J$4061,'MonthlySales 23-24'!$M$2:$M$4061,'Profitability - Comparison'!V$4,'MonthlySales 23-24'!$C$2:$C$4061,'Profitability - Comparison'!$R$3))</f>
        <v>2157369</v>
      </c>
      <c r="W5" s="220">
        <f>IF($R$3="All",SUMIFS('MonthlySales 23-24'!$J$2:$J$4061,'MonthlySales 23-24'!$M$2:$M$4061,'Profitability - Comparison'!W$4),SUMIFS('MonthlySales 23-24'!$J$2:$J$4061,'MonthlySales 23-24'!$M$2:$M$4061,'Profitability - Comparison'!W$4,'MonthlySales 23-24'!$C$2:$C$4061,'Profitability - Comparison'!$R$3))</f>
        <v>82448</v>
      </c>
      <c r="X5" s="220">
        <f t="shared" ref="X5:X10" si="2">SUM(R5:W5)</f>
        <v>5337098</v>
      </c>
      <c r="Z5" s="274">
        <f t="shared" ref="Z5:Z12" si="3">O5-X5</f>
        <v>1804909.6610169485</v>
      </c>
      <c r="AA5" s="225">
        <f>G5+G6-G7</f>
        <v>0</v>
      </c>
    </row>
    <row r="6" spans="1:27" hidden="1">
      <c r="A6" s="219" t="s">
        <v>32</v>
      </c>
      <c r="B6" s="220">
        <v>0</v>
      </c>
      <c r="C6" s="220">
        <v>0</v>
      </c>
      <c r="D6" s="220">
        <v>0</v>
      </c>
      <c r="E6" s="220">
        <v>0</v>
      </c>
      <c r="F6" s="220">
        <v>0</v>
      </c>
      <c r="G6" s="220">
        <f t="shared" si="0"/>
        <v>0</v>
      </c>
      <c r="I6" s="219" t="s">
        <v>32</v>
      </c>
      <c r="J6" s="381">
        <v>0</v>
      </c>
      <c r="K6" s="220">
        <v>0</v>
      </c>
      <c r="L6" s="220">
        <v>0</v>
      </c>
      <c r="M6" s="220">
        <v>0</v>
      </c>
      <c r="N6" s="220">
        <v>0</v>
      </c>
      <c r="O6" s="220">
        <f t="shared" si="1"/>
        <v>0</v>
      </c>
      <c r="Q6" s="221"/>
      <c r="R6" s="220">
        <f>IF($R$3="All",SUMIFS('MonthlySales 23-24'!$J$2:$J$4061,'MonthlySales 23-24'!$M$2:$M$4061,'Profitability - Comparison'!I6),SUMIFS('MonthlySales 23-24'!$J$2:$J$4061,'MonthlySales 23-24'!$M$2:$M$4061,'Profitability - Comparison'!$I$6,'MonthlySales 23-24'!$C$2:$C$4061,'Profitability - Comparison'!$R$3))</f>
        <v>0</v>
      </c>
      <c r="S6" s="220">
        <v>0</v>
      </c>
      <c r="T6" s="220">
        <v>0</v>
      </c>
      <c r="U6" s="220">
        <v>0</v>
      </c>
      <c r="V6" s="220">
        <v>0</v>
      </c>
      <c r="W6" s="220">
        <v>0</v>
      </c>
      <c r="X6" s="220">
        <f t="shared" si="2"/>
        <v>0</v>
      </c>
      <c r="Z6" s="274">
        <f t="shared" si="3"/>
        <v>0</v>
      </c>
    </row>
    <row r="7" spans="1:27" ht="25.5" customHeight="1">
      <c r="A7" s="219" t="s">
        <v>41</v>
      </c>
      <c r="B7" s="220">
        <v>0</v>
      </c>
      <c r="C7" s="220">
        <v>0</v>
      </c>
      <c r="D7" s="220">
        <v>0</v>
      </c>
      <c r="E7" s="220">
        <f>IF($A$3="All",'Deferred Revenue 25-26'!$B$16,INDEX('Deferred Revenue 25-26'!$J$2:$J$13,MATCH('Profitability - Comparison'!$A$3,'Deferred Revenue 25-26'!$A$2:$A$13,0)))</f>
        <v>0</v>
      </c>
      <c r="F7" s="220">
        <v>0</v>
      </c>
      <c r="G7" s="220">
        <f t="shared" si="0"/>
        <v>0</v>
      </c>
      <c r="I7" s="219" t="s">
        <v>41</v>
      </c>
      <c r="J7" s="220">
        <v>0</v>
      </c>
      <c r="K7" s="220">
        <v>0</v>
      </c>
      <c r="L7" s="220">
        <v>0</v>
      </c>
      <c r="M7" s="220">
        <f>IF($K$1="All",'Deferred Revenue 24-25'!$B$16,INDEX('Deferred Revenue 24-25'!$J$2:$J$13,MATCH('Profitability - Comparison'!$I$3,'Deferred Revenue 24-25'!$A$2:$A$13,0)))</f>
        <v>-1160120.9552542376</v>
      </c>
      <c r="N7" s="220">
        <v>0</v>
      </c>
      <c r="O7" s="220">
        <f t="shared" si="1"/>
        <v>-1160120.9552542376</v>
      </c>
      <c r="Q7" s="221" t="s">
        <v>41</v>
      </c>
      <c r="R7" s="220">
        <v>0</v>
      </c>
      <c r="S7" s="220">
        <v>0</v>
      </c>
      <c r="T7" s="220">
        <v>0</v>
      </c>
      <c r="U7" s="220">
        <v>0</v>
      </c>
      <c r="V7" s="220">
        <v>0</v>
      </c>
      <c r="W7" s="220">
        <v>0</v>
      </c>
      <c r="X7" s="220">
        <f t="shared" si="2"/>
        <v>0</v>
      </c>
      <c r="Z7" s="274">
        <f t="shared" si="3"/>
        <v>-1160120.9552542376</v>
      </c>
    </row>
    <row r="8" spans="1:27" hidden="1">
      <c r="A8" s="219" t="s">
        <v>42</v>
      </c>
      <c r="B8" s="222">
        <v>0</v>
      </c>
      <c r="C8" s="222">
        <v>0</v>
      </c>
      <c r="D8" s="222">
        <v>0</v>
      </c>
      <c r="E8" s="222">
        <v>0</v>
      </c>
      <c r="F8" s="222">
        <v>0</v>
      </c>
      <c r="G8" s="220">
        <f t="shared" si="0"/>
        <v>0</v>
      </c>
      <c r="I8" s="219" t="s">
        <v>42</v>
      </c>
      <c r="J8" s="222">
        <v>0</v>
      </c>
      <c r="K8" s="222">
        <v>0</v>
      </c>
      <c r="L8" s="222">
        <v>0</v>
      </c>
      <c r="M8" s="222">
        <v>0</v>
      </c>
      <c r="N8" s="222">
        <v>0</v>
      </c>
      <c r="O8" s="220">
        <f t="shared" si="1"/>
        <v>0</v>
      </c>
      <c r="Q8" s="221" t="s">
        <v>42</v>
      </c>
      <c r="R8" s="222">
        <v>0</v>
      </c>
      <c r="S8" s="222">
        <v>0</v>
      </c>
      <c r="T8" s="222">
        <v>0</v>
      </c>
      <c r="U8" s="222">
        <v>0</v>
      </c>
      <c r="V8" s="222">
        <v>0</v>
      </c>
      <c r="W8" s="222">
        <v>0</v>
      </c>
      <c r="X8" s="220">
        <f t="shared" si="2"/>
        <v>0</v>
      </c>
      <c r="Z8" s="274">
        <f t="shared" si="3"/>
        <v>0</v>
      </c>
    </row>
    <row r="9" spans="1:27">
      <c r="A9" s="219" t="s">
        <v>43</v>
      </c>
      <c r="B9" s="222">
        <f>IF($A$3="All",SUMIFS('Purchases 25-26'!$O$8:$O$9,'Purchases 25-26'!$B$8:$B$9,'Profitability - Comparison'!B$4),SUMIFS('Purchases 25-26'!$Q$8:$Q$9,'Purchases 25-26'!$B$8:$B$9,'Profitability - Comparison'!B$4))</f>
        <v>0</v>
      </c>
      <c r="C9" s="222">
        <f>IF($A$3="All",SUMIFS('Purchases 25-26'!$O$8:$O$9,'Purchases 25-26'!$B$8:$B$9,'Profitability - Comparison'!C$4),SUMIFS('Purchases 25-26'!$Q$8:$Q$9,'Purchases 25-26'!$B$8:$B$9,'Profitability - Comparison'!C$4))</f>
        <v>0</v>
      </c>
      <c r="D9" s="222">
        <f>IF($A$3="All",SUMIFS('Purchases 25-26'!$O$8:$O$9,'Purchases 25-26'!$B$8:$B$9,'Profitability - Comparison'!D$4),SUMIFS('Purchases 25-26'!$Q$8:$Q$9,'Purchases 25-26'!$B$8:$B$9,'Profitability - Comparison'!D$4))</f>
        <v>0</v>
      </c>
      <c r="E9" s="222">
        <f>IF($A$3="All",SUMIFS('Purchases 25-26'!$O$8:$O$9,'Purchases 25-26'!$B$8:$B$9,'Profitability - Comparison'!E$4),SUMIFS('Purchases 25-26'!$Q$8:$Q$9,'Purchases 25-26'!$B$8:$B$9,'Profitability - Comparison'!E$4))</f>
        <v>0</v>
      </c>
      <c r="F9" s="222">
        <f>IF($A$3="All",SUMIFS('Purchases 25-26'!$O$8:$O$9,'Purchases 25-26'!$B$8:$B$9,'Profitability - Comparison'!F$4),SUMIFS('Purchases 25-26'!$Q$8:$Q$9,'Purchases 25-26'!$B$8:$B$9,'Profitability - Comparison'!F$4))</f>
        <v>0</v>
      </c>
      <c r="G9" s="220">
        <f t="shared" si="0"/>
        <v>0</v>
      </c>
      <c r="I9" s="219" t="s">
        <v>43</v>
      </c>
      <c r="J9" s="222">
        <f>IF($K$1="All",SUMIFS('Purchases 24-25'!$O$8:$O$9,'Purchases 24-25'!$B$8:$B$9,'Profitability - Comparison'!J$4),SUMIFS('Purchases 24-25'!$Q$8:$Q$9,'Purchases 24-25'!$B$8:$B$9,'Profitability - Comparison'!J$4))</f>
        <v>0</v>
      </c>
      <c r="K9" s="222">
        <f>IF($K$1="All",SUMIFS('Purchases 24-25'!$O$8:$O$9,'Purchases 24-25'!$B$8:$B$9,'Profitability - Comparison'!K$4),SUMIFS('Purchases 24-25'!$Q$8:$Q$9,'Purchases 24-25'!$B$8:$B$9,'Profitability - Comparison'!K$4))</f>
        <v>0</v>
      </c>
      <c r="L9" s="222">
        <f>IF($K$1="All",SUMIFS('Purchases 24-25'!$O$8:$O$9,'Purchases 24-25'!$B$8:$B$9,'Profitability - Comparison'!L$4),SUMIFS('Purchases 24-25'!$Q$8:$Q$9,'Purchases 24-25'!$B$8:$B$9,'Profitability - Comparison'!L$4))</f>
        <v>600000</v>
      </c>
      <c r="M9" s="222">
        <f>IF($K$1="All",SUMIFS('Purchases 24-25'!$O$8:$O$9,'Purchases 24-25'!$B$8:$B$9,'Profitability - Comparison'!M$4),SUMIFS('Purchases 24-25'!$Q$8:$Q$9,'Purchases 24-25'!$B$8:$B$9,'Profitability - Comparison'!M$4))</f>
        <v>2716593.94</v>
      </c>
      <c r="N9" s="222">
        <f>IF($K$1="All",SUMIFS('Purchases 24-25'!$O$8:$O$9,'Purchases 24-25'!$B$8:$B$9,'Profitability - Comparison'!N$4),SUMIFS('Purchases 24-25'!$Q$8:$Q$9,'Purchases 24-25'!$B$8:$B$9,'Profitability - Comparison'!N$4))</f>
        <v>0</v>
      </c>
      <c r="O9" s="220">
        <f t="shared" si="1"/>
        <v>3316593.94</v>
      </c>
      <c r="Q9" s="221" t="s">
        <v>43</v>
      </c>
      <c r="R9" s="222">
        <v>0</v>
      </c>
      <c r="S9" s="222">
        <v>0</v>
      </c>
      <c r="T9" s="222">
        <v>0</v>
      </c>
      <c r="U9" s="222">
        <f>IF($R$3="All",'Purchase &amp; Expenses 23-24'!$P$12,INDEX('Purchase &amp; Expenses 23-24'!$D$12:$O$12,MATCH('Profitability - Comparison'!$R$3,'Purchase &amp; Expenses 23-24'!$D$6:$O$6,0)))</f>
        <v>536290</v>
      </c>
      <c r="V9" s="222">
        <f>IF($R$3="All",'Purchase &amp; Expenses 23-24'!$P$13,INDEX('Purchase &amp; Expenses 23-24'!$D$13:$O$13,MATCH('Profitability - Comparison'!$R$3,'Purchase &amp; Expenses 23-24'!$D$6:$O$6,0)))</f>
        <v>1984018.25</v>
      </c>
      <c r="W9" s="222">
        <v>0</v>
      </c>
      <c r="X9" s="220">
        <f t="shared" si="2"/>
        <v>2520308.25</v>
      </c>
      <c r="Z9" s="274">
        <f t="shared" si="3"/>
        <v>796285.69</v>
      </c>
    </row>
    <row r="10" spans="1:27" hidden="1">
      <c r="A10" s="219" t="s">
        <v>44</v>
      </c>
      <c r="B10" s="222">
        <v>0</v>
      </c>
      <c r="C10" s="222">
        <v>0</v>
      </c>
      <c r="D10" s="222">
        <v>0</v>
      </c>
      <c r="E10" s="222">
        <v>0</v>
      </c>
      <c r="F10" s="222">
        <v>0</v>
      </c>
      <c r="G10" s="220">
        <f t="shared" si="0"/>
        <v>0</v>
      </c>
      <c r="I10" s="219" t="s">
        <v>44</v>
      </c>
      <c r="J10" s="222">
        <v>0</v>
      </c>
      <c r="K10" s="222">
        <v>0</v>
      </c>
      <c r="L10" s="222">
        <v>0</v>
      </c>
      <c r="M10" s="222">
        <v>0</v>
      </c>
      <c r="N10" s="222">
        <v>0</v>
      </c>
      <c r="O10" s="220">
        <f t="shared" si="1"/>
        <v>0</v>
      </c>
      <c r="Q10" s="221" t="s">
        <v>44</v>
      </c>
      <c r="R10" s="222">
        <v>0</v>
      </c>
      <c r="S10" s="222">
        <v>0</v>
      </c>
      <c r="T10" s="222">
        <v>0</v>
      </c>
      <c r="U10" s="222">
        <v>0</v>
      </c>
      <c r="V10" s="222">
        <v>0</v>
      </c>
      <c r="W10" s="222">
        <v>0</v>
      </c>
      <c r="X10" s="220">
        <f t="shared" si="2"/>
        <v>0</v>
      </c>
      <c r="Z10" s="274">
        <f t="shared" si="3"/>
        <v>0</v>
      </c>
    </row>
    <row r="11" spans="1:27" ht="13.5" customHeight="1" thickBot="1">
      <c r="A11" s="223" t="s">
        <v>45</v>
      </c>
      <c r="B11" s="224">
        <f t="shared" ref="B11:G11" si="4">B5+B6-B7-B9</f>
        <v>0</v>
      </c>
      <c r="C11" s="224">
        <f t="shared" si="4"/>
        <v>0</v>
      </c>
      <c r="D11" s="224">
        <f t="shared" si="4"/>
        <v>0</v>
      </c>
      <c r="E11" s="224">
        <f t="shared" si="4"/>
        <v>0</v>
      </c>
      <c r="F11" s="224">
        <f t="shared" si="4"/>
        <v>0</v>
      </c>
      <c r="G11" s="224">
        <f t="shared" si="4"/>
        <v>0</v>
      </c>
      <c r="I11" s="223" t="s">
        <v>45</v>
      </c>
      <c r="J11" s="224">
        <f t="shared" ref="J11:O11" si="5">J5+J6-J7-J9</f>
        <v>2876864.4067796599</v>
      </c>
      <c r="K11" s="224">
        <f t="shared" si="5"/>
        <v>382375.42372881353</v>
      </c>
      <c r="L11" s="224">
        <f t="shared" si="5"/>
        <v>877467.28813559399</v>
      </c>
      <c r="M11" s="224">
        <f t="shared" si="5"/>
        <v>569088.57457627123</v>
      </c>
      <c r="N11" s="224">
        <f t="shared" si="5"/>
        <v>279738.98305084731</v>
      </c>
      <c r="O11" s="224">
        <f t="shared" si="5"/>
        <v>4985534.6762711871</v>
      </c>
      <c r="P11" s="225"/>
      <c r="Q11" s="226" t="s">
        <v>45</v>
      </c>
      <c r="R11" s="224">
        <f t="shared" ref="R11:X11" si="6">R5+R6-R7-R9</f>
        <v>1764350</v>
      </c>
      <c r="S11" s="224">
        <f t="shared" si="6"/>
        <v>173391</v>
      </c>
      <c r="T11" s="224">
        <f t="shared" si="6"/>
        <v>0</v>
      </c>
      <c r="U11" s="224">
        <f t="shared" si="6"/>
        <v>623250</v>
      </c>
      <c r="V11" s="224">
        <f t="shared" si="6"/>
        <v>173350.75</v>
      </c>
      <c r="W11" s="224">
        <f t="shared" si="6"/>
        <v>82448</v>
      </c>
      <c r="X11" s="224">
        <f t="shared" si="6"/>
        <v>2816789.75</v>
      </c>
      <c r="Z11" s="274">
        <f t="shared" si="3"/>
        <v>2168744.9262711871</v>
      </c>
    </row>
    <row r="12" spans="1:27" ht="13.5" customHeight="1" thickTop="1">
      <c r="A12" s="227" t="s">
        <v>46</v>
      </c>
      <c r="B12" s="228">
        <f>IF($A$3="All",'Monthly Salary 25-26'!Z1,'Monthly Salary 25-26'!AG1)</f>
        <v>0</v>
      </c>
      <c r="C12" s="228">
        <f>IF($A$3="All",'Monthly Salary 25-26'!AA1,'Monthly Salary 25-26'!AH1)</f>
        <v>0</v>
      </c>
      <c r="D12" s="228">
        <f>IF($A$3="All",'Monthly Salary 25-26'!AC1,'Monthly Salary 25-26'!AJ1)</f>
        <v>0</v>
      </c>
      <c r="E12" s="228">
        <f>IF($A$3="All",'Monthly Salary 25-26'!AD1,'Monthly Salary 25-26'!AK1)</f>
        <v>0</v>
      </c>
      <c r="F12" s="228">
        <f>IF($A$3="All",'Monthly Salary 25-26'!AE1,'Monthly Salary 25-26'!AL1)</f>
        <v>0</v>
      </c>
      <c r="G12" s="228">
        <f>SUM(B12:F12)</f>
        <v>0</v>
      </c>
      <c r="I12" s="227" t="s">
        <v>46</v>
      </c>
      <c r="J12" s="228">
        <f>IF($K$1="All",'Monthly Salary 24-25'!Z1,'Monthly Salary 24-25'!AG1)</f>
        <v>1588727.1166666662</v>
      </c>
      <c r="K12" s="228">
        <f>IF($K$1="All",'Monthly Salary 24-25'!AA1,'Monthly Salary 24-25'!AH1)</f>
        <v>266052.8</v>
      </c>
      <c r="L12" s="228">
        <f>IF($K$1="All",'Monthly Salary 24-25'!AC1,'Monthly Salary 24-25'!AJ1)</f>
        <v>404439.58749999997</v>
      </c>
      <c r="M12" s="228">
        <f>IF($K$1="All",'Monthly Salary 24-25'!AD1,'Monthly Salary 24-25'!AK1)</f>
        <v>198497.66250000001</v>
      </c>
      <c r="N12" s="228">
        <f>IF($K$1="All",'Monthly Salary 24-25'!AE1,'Monthly Salary 24-25'!AL1)</f>
        <v>45000</v>
      </c>
      <c r="O12" s="228">
        <f>SUM(J12:N12)</f>
        <v>2502717.1666666665</v>
      </c>
      <c r="Q12" s="229" t="s">
        <v>46</v>
      </c>
      <c r="R12" s="228">
        <f>IF($R$3="All",SUM('Salary FY 2023-24'!W$3:W$56),SUM('Salary FY 2023-24'!AE$3:AE$56))+IF($R$3="All",'Purchase &amp; Expenses 23-24'!$Q$19,INDEX('Purchase &amp; Expenses 23-24'!$D19:$O19,MATCH('Profitability - Comparison'!$R$3,'Purchase &amp; Expenses 23-24'!$D$18:$O$18,0)))</f>
        <v>1224787.8</v>
      </c>
      <c r="S12" s="228">
        <f>IF($R$3="All",SUM('Salary FY 2023-24'!X$3:X$56),SUM('Salary FY 2023-24'!AF$3:AF$56))+IF($R$3="All",'Purchase &amp; Expenses 23-24'!$Q$20,INDEX('Purchase &amp; Expenses 23-24'!$D20:$O20,MATCH('Profitability - Comparison'!$R$3,'Purchase &amp; Expenses 23-24'!$D$18:$O$18,0)))</f>
        <v>236605</v>
      </c>
      <c r="T12" s="228">
        <f>IF($R$3="All",SUM('Salary FY 2023-24'!Y$3:Y$56),SUM('Salary FY 2023-24'!AG$3:AG$56))+IF($R$3="All",'Purchase &amp; Expenses 23-24'!$Q$21,INDEX('Purchase &amp; Expenses 23-24'!$D21:$O21,MATCH('Profitability - Comparison'!$R$3,'Purchase &amp; Expenses 23-24'!$D$18:$O$18,0)))</f>
        <v>0</v>
      </c>
      <c r="U12" s="228">
        <f>IF($R$3="All",SUM('Salary FY 2023-24'!Z$3:Z$56),SUM('Salary FY 2023-24'!AH$3:AH$56))+IF($R$3="All",'Purchase &amp; Expenses 23-24'!$Q$22,INDEX('Purchase &amp; Expenses 23-24'!$D22:$O22,MATCH('Profitability - Comparison'!$R$3,'Purchase &amp; Expenses 23-24'!$D$18:$O$18,0)))</f>
        <v>316280.95</v>
      </c>
      <c r="V12" s="228">
        <f>IF($R$3="All",SUM('Salary FY 2023-24'!AA$3:AA$56),SUM('Salary FY 2023-24'!AI$3:AI$56))+IF($R$3="All",'Purchase &amp; Expenses 23-24'!$Q$23,INDEX('Purchase &amp; Expenses 23-24'!$D23:$O23,MATCH('Profitability - Comparison'!$R$3,'Purchase &amp; Expenses 23-24'!$D$18:$O$18,0)))</f>
        <v>146786.25</v>
      </c>
      <c r="W12" s="228">
        <f>IF($R$3="All",SUM('Salary FY 2023-24'!AB$3:AB$56),SUM('Salary FY 2023-24'!AJ$3:AJ$56))+IF($R$3="All",'Purchase &amp; Expenses 23-24'!$Q$24,INDEX('Purchase &amp; Expenses 23-24'!$D24:$O24,MATCH('Profitability - Comparison'!$R$3,'Purchase &amp; Expenses 23-24'!$D$18:$O$18,0)))</f>
        <v>151600</v>
      </c>
      <c r="X12" s="228">
        <f>SUM(R12:W12)</f>
        <v>2076060</v>
      </c>
      <c r="Z12" s="274">
        <f t="shared" si="3"/>
        <v>426657.16666666651</v>
      </c>
      <c r="AA12" s="225"/>
    </row>
    <row r="13" spans="1:27">
      <c r="A13" s="219" t="s">
        <v>47</v>
      </c>
      <c r="B13" s="222" t="e">
        <f t="shared" ref="B13:F14" si="7">$G13/($G$5+$G$6)*(B$5+B$6)</f>
        <v>#DIV/0!</v>
      </c>
      <c r="C13" s="222" t="e">
        <f t="shared" si="7"/>
        <v>#DIV/0!</v>
      </c>
      <c r="D13" s="222" t="e">
        <f t="shared" si="7"/>
        <v>#DIV/0!</v>
      </c>
      <c r="E13" s="222" t="e">
        <f t="shared" si="7"/>
        <v>#DIV/0!</v>
      </c>
      <c r="F13" s="222" t="e">
        <f t="shared" si="7"/>
        <v>#DIV/0!</v>
      </c>
      <c r="G13" s="220">
        <f>IF($A$3="All",SUMIFS('Expenses 25-26'!$O$2:$O$34,'Expenses 25-26'!$B$2:$B$34,'Profitability - Comparison'!A13),SUMIFS('Expenses 25-26'!$Q$2:$Q$34,'Expenses 25-26'!$B$2:$B$34,'Profitability - Comparison'!A13))</f>
        <v>0</v>
      </c>
      <c r="I13" s="219" t="s">
        <v>47</v>
      </c>
      <c r="J13" s="222">
        <f t="shared" ref="J13:N14" si="8">$O13/$O$5*J$5</f>
        <v>13775.074222115178</v>
      </c>
      <c r="K13" s="222">
        <f t="shared" si="8"/>
        <v>1830.899582950198</v>
      </c>
      <c r="L13" s="222">
        <f t="shared" si="8"/>
        <v>7074.4458817220248</v>
      </c>
      <c r="M13" s="222">
        <f t="shared" si="8"/>
        <v>10177.667106706442</v>
      </c>
      <c r="N13" s="222">
        <f t="shared" si="8"/>
        <v>1339.4532065061546</v>
      </c>
      <c r="O13" s="220">
        <f>IF($K$1="All",SUMIFS('Expenses 24-25'!$O$2:$O$30,'Expenses 24-25'!$B$2:$B$30,'Profitability - Comparison'!I13),SUMIFS('Expenses 24-25'!$Q$2:$Q$30,'Expenses 24-25'!$B$2:$B$30,'Profitability - Comparison'!I13))</f>
        <v>34197.54</v>
      </c>
      <c r="Q13" s="221" t="s">
        <v>47</v>
      </c>
      <c r="R13" s="222">
        <f t="shared" ref="R13:W19" si="9">$X13*R$5/$X$5</f>
        <v>9795.1197570290078</v>
      </c>
      <c r="S13" s="222">
        <f t="shared" si="9"/>
        <v>962.61263909712738</v>
      </c>
      <c r="T13" s="222">
        <f t="shared" si="9"/>
        <v>0</v>
      </c>
      <c r="U13" s="222">
        <f t="shared" si="9"/>
        <v>6437.4036688102788</v>
      </c>
      <c r="V13" s="222">
        <f t="shared" si="9"/>
        <v>11977.038407970025</v>
      </c>
      <c r="W13" s="222">
        <f t="shared" si="9"/>
        <v>457.7255270935629</v>
      </c>
      <c r="X13" s="220">
        <f>IF($R$3="All",SUMIFS('Purchase &amp; Expenses 23-24'!$AI$29:$AI$40,'Purchase &amp; Expenses 23-24'!$U$29:$U$40,'Profitability - Comparison'!Q13),INDEX('Purchase &amp; Expenses 23-24'!$D30:$O30,MATCH('Profitability - Comparison'!$R$3,'Purchase &amp; Expenses 23-24'!$D$28:$O$28,0)))</f>
        <v>29629.9</v>
      </c>
    </row>
    <row r="14" spans="1:27">
      <c r="A14" s="219" t="s">
        <v>48</v>
      </c>
      <c r="B14" s="222" t="e">
        <f t="shared" si="7"/>
        <v>#DIV/0!</v>
      </c>
      <c r="C14" s="222" t="e">
        <f t="shared" si="7"/>
        <v>#DIV/0!</v>
      </c>
      <c r="D14" s="222" t="e">
        <f t="shared" si="7"/>
        <v>#DIV/0!</v>
      </c>
      <c r="E14" s="222" t="e">
        <f t="shared" si="7"/>
        <v>#DIV/0!</v>
      </c>
      <c r="F14" s="222" t="e">
        <f t="shared" si="7"/>
        <v>#DIV/0!</v>
      </c>
      <c r="G14" s="220">
        <f>IF($A$3="All",SUMIFS('Expenses 25-26'!$O$2:$O$34,'Expenses 25-26'!$B$2:$B$34,'Profitability - Comparison'!A14),SUMIFS('Expenses 25-26'!$Q$2:$Q$34,'Expenses 25-26'!$B$2:$B$34,'Profitability - Comparison'!A14))</f>
        <v>0</v>
      </c>
      <c r="I14" s="219" t="s">
        <v>48</v>
      </c>
      <c r="J14" s="222">
        <f t="shared" si="8"/>
        <v>1603.6185712457832</v>
      </c>
      <c r="K14" s="222">
        <f t="shared" si="8"/>
        <v>213.14328518037274</v>
      </c>
      <c r="L14" s="222">
        <f t="shared" si="8"/>
        <v>823.56817932707258</v>
      </c>
      <c r="M14" s="222">
        <f t="shared" si="8"/>
        <v>1184.8281701501908</v>
      </c>
      <c r="N14" s="222">
        <f t="shared" si="8"/>
        <v>155.93179409658086</v>
      </c>
      <c r="O14" s="220">
        <f>IF($K$1="All",SUMIFS('Expenses 24-25'!$O$2:$O$30,'Expenses 24-25'!$B$2:$B$30,'Profitability - Comparison'!I14),SUMIFS('Expenses 24-25'!$Q$2:$Q$30,'Expenses 24-25'!$B$2:$B$30,'Profitability - Comparison'!I14))</f>
        <v>3981.09</v>
      </c>
      <c r="Q14" s="221" t="s">
        <v>48</v>
      </c>
      <c r="R14" s="222">
        <f t="shared" si="9"/>
        <v>628.43690522452459</v>
      </c>
      <c r="S14" s="222">
        <f t="shared" si="9"/>
        <v>61.759460103599373</v>
      </c>
      <c r="T14" s="222">
        <f t="shared" si="9"/>
        <v>0</v>
      </c>
      <c r="U14" s="222">
        <f t="shared" si="9"/>
        <v>413.01200390174586</v>
      </c>
      <c r="V14" s="222">
        <f t="shared" si="9"/>
        <v>768.42480108103689</v>
      </c>
      <c r="W14" s="222">
        <f t="shared" si="9"/>
        <v>29.366829689093212</v>
      </c>
      <c r="X14" s="220">
        <f>IF($R$3="All",SUMIFS('Purchase &amp; Expenses 23-24'!$AI$29:$AI$40,'Purchase &amp; Expenses 23-24'!$U$29:$U$40,'Profitability - Comparison'!Q14),INDEX('Purchase &amp; Expenses 23-24'!$D31:$O31,MATCH('Profitability - Comparison'!$R$3,'Purchase &amp; Expenses 23-24'!$D$28:$O$28,0)))</f>
        <v>1901</v>
      </c>
    </row>
    <row r="15" spans="1:27">
      <c r="A15" s="219" t="s">
        <v>49</v>
      </c>
      <c r="B15" s="222" t="e">
        <f>$G15*B$12/$G12</f>
        <v>#DIV/0!</v>
      </c>
      <c r="C15" s="222" t="e">
        <f>$G15*C$12/$G12</f>
        <v>#DIV/0!</v>
      </c>
      <c r="D15" s="222" t="e">
        <f>$G15*D$12/$G12</f>
        <v>#DIV/0!</v>
      </c>
      <c r="E15" s="222" t="e">
        <f>$G15*E$12/$G12</f>
        <v>#DIV/0!</v>
      </c>
      <c r="F15" s="222" t="e">
        <f>$G15*F$12/$G12</f>
        <v>#DIV/0!</v>
      </c>
      <c r="G15" s="220">
        <f>IF($A$3="All",SUMIFS('Expenses 25-26'!$O$2:$O$34,'Expenses 25-26'!$B$2:$B$34,'Profitability - Comparison'!A15),SUMIFS('Expenses 25-26'!$Q$2:$Q$34,'Expenses 25-26'!$B$2:$B$34,'Profitability - Comparison'!A15))</f>
        <v>0</v>
      </c>
      <c r="I15" s="219" t="s">
        <v>49</v>
      </c>
      <c r="J15" s="222" t="e">
        <f>$G15*J$12/$G12</f>
        <v>#DIV/0!</v>
      </c>
      <c r="K15" s="222" t="e">
        <f t="shared" ref="K15:N15" si="10">$G15*K$12/$G12</f>
        <v>#DIV/0!</v>
      </c>
      <c r="L15" s="222" t="e">
        <f t="shared" si="10"/>
        <v>#DIV/0!</v>
      </c>
      <c r="M15" s="222" t="e">
        <f t="shared" si="10"/>
        <v>#DIV/0!</v>
      </c>
      <c r="N15" s="222" t="e">
        <f t="shared" si="10"/>
        <v>#DIV/0!</v>
      </c>
      <c r="O15" s="220">
        <f>IF($K$1="All",SUMIFS('Expenses 24-25'!$O$2:$O$30,'Expenses 24-25'!$B$2:$B$30,'Profitability - Comparison'!I15),SUMIFS('Expenses 24-25'!$Q$2:$Q$30,'Expenses 24-25'!$B$2:$B$30,'Profitability - Comparison'!I15))</f>
        <v>22916</v>
      </c>
      <c r="Q15" s="221" t="s">
        <v>49</v>
      </c>
      <c r="R15" s="222">
        <f t="shared" si="9"/>
        <v>478.6831345424049</v>
      </c>
      <c r="S15" s="222">
        <f t="shared" si="9"/>
        <v>47.042450410316619</v>
      </c>
      <c r="T15" s="222">
        <f t="shared" si="9"/>
        <v>0</v>
      </c>
      <c r="U15" s="222">
        <f t="shared" si="9"/>
        <v>314.59304663320779</v>
      </c>
      <c r="V15" s="222">
        <f t="shared" si="9"/>
        <v>585.31252602069515</v>
      </c>
      <c r="W15" s="222">
        <f t="shared" si="9"/>
        <v>22.368842393375576</v>
      </c>
      <c r="X15" s="220">
        <f>IF($R$3="All",SUMIFS('Purchase &amp; Expenses 23-24'!$AI$29:$AI$40,'Purchase &amp; Expenses 23-24'!$U$29:$U$40,'Profitability - Comparison'!Q15),INDEX('Purchase &amp; Expenses 23-24'!$D32:$O32,MATCH('Profitability - Comparison'!$R$3,'Purchase &amp; Expenses 23-24'!$D$28:$O$28,0)))</f>
        <v>1448</v>
      </c>
    </row>
    <row r="16" spans="1:27">
      <c r="A16" s="219" t="s">
        <v>50</v>
      </c>
      <c r="B16" s="222" t="e">
        <f t="shared" ref="B16:F25" si="11">$G16/($G$5+$G$6)*(B$5+B$6)</f>
        <v>#DIV/0!</v>
      </c>
      <c r="C16" s="222" t="e">
        <f t="shared" si="11"/>
        <v>#DIV/0!</v>
      </c>
      <c r="D16" s="222" t="e">
        <f t="shared" si="11"/>
        <v>#DIV/0!</v>
      </c>
      <c r="E16" s="222" t="e">
        <f t="shared" si="11"/>
        <v>#DIV/0!</v>
      </c>
      <c r="F16" s="222" t="e">
        <f t="shared" si="11"/>
        <v>#DIV/0!</v>
      </c>
      <c r="G16" s="220">
        <f>IF($A$3="All",SUMIFS('Expenses 25-26'!$O$2:$O$34,'Expenses 25-26'!$B$2:$B$34,'Profitability - Comparison'!A16),SUMIFS('Expenses 25-26'!$Q$2:$Q$34,'Expenses 25-26'!$B$2:$B$34,'Profitability - Comparison'!A16))</f>
        <v>0</v>
      </c>
      <c r="I16" s="219" t="s">
        <v>50</v>
      </c>
      <c r="J16" s="222">
        <f t="shared" ref="J16:N20" si="12">$O16/$O$5*J$5</f>
        <v>0</v>
      </c>
      <c r="K16" s="222">
        <f t="shared" si="12"/>
        <v>0</v>
      </c>
      <c r="L16" s="222">
        <f t="shared" si="12"/>
        <v>0</v>
      </c>
      <c r="M16" s="222">
        <f t="shared" si="12"/>
        <v>0</v>
      </c>
      <c r="N16" s="222">
        <f t="shared" si="12"/>
        <v>0</v>
      </c>
      <c r="O16" s="220">
        <f>IF($K$1="All",SUMIFS('Expenses 24-25'!$O$2:$O$30,'Expenses 24-25'!$B$2:$B$30,'Profitability - Comparison'!I16),SUMIFS('Expenses 24-25'!$Q$2:$Q$30,'Expenses 24-25'!$B$2:$B$30,'Profitability - Comparison'!I16))</f>
        <v>0</v>
      </c>
      <c r="Q16" s="221" t="s">
        <v>50</v>
      </c>
      <c r="R16" s="222">
        <f t="shared" si="9"/>
        <v>0</v>
      </c>
      <c r="S16" s="222">
        <f t="shared" si="9"/>
        <v>0</v>
      </c>
      <c r="T16" s="222">
        <f t="shared" si="9"/>
        <v>0</v>
      </c>
      <c r="U16" s="222">
        <f t="shared" si="9"/>
        <v>0</v>
      </c>
      <c r="V16" s="222">
        <f t="shared" si="9"/>
        <v>0</v>
      </c>
      <c r="W16" s="222">
        <f t="shared" si="9"/>
        <v>0</v>
      </c>
      <c r="X16" s="220">
        <f>IF($R$3="All",SUMIFS('Purchase &amp; Expenses 23-24'!$AI$29:$AI$40,'Purchase &amp; Expenses 23-24'!$U$29:$U$40,'Profitability - Comparison'!Q16),INDEX('Purchase &amp; Expenses 23-24'!$D33:$O33,MATCH('Profitability - Comparison'!$R$3,'Purchase &amp; Expenses 23-24'!$D$28:$O$28,0)))</f>
        <v>0</v>
      </c>
    </row>
    <row r="17" spans="1:26">
      <c r="A17" s="219" t="s">
        <v>51</v>
      </c>
      <c r="B17" s="222" t="e">
        <f t="shared" si="11"/>
        <v>#DIV/0!</v>
      </c>
      <c r="C17" s="222" t="e">
        <f t="shared" si="11"/>
        <v>#DIV/0!</v>
      </c>
      <c r="D17" s="222" t="e">
        <f t="shared" si="11"/>
        <v>#DIV/0!</v>
      </c>
      <c r="E17" s="222" t="e">
        <f t="shared" si="11"/>
        <v>#DIV/0!</v>
      </c>
      <c r="F17" s="222" t="e">
        <f t="shared" si="11"/>
        <v>#DIV/0!</v>
      </c>
      <c r="G17" s="220">
        <f>IF($A$3="All",SUMIFS('Expenses 25-26'!$O$2:$O$34,'Expenses 25-26'!$B$2:$B$34,'Profitability - Comparison'!A17),SUMIFS('Expenses 25-26'!$Q$2:$Q$34,'Expenses 25-26'!$B$2:$B$34,'Profitability - Comparison'!A17))</f>
        <v>0</v>
      </c>
      <c r="I17" s="219" t="s">
        <v>51</v>
      </c>
      <c r="J17" s="222">
        <f t="shared" si="12"/>
        <v>0</v>
      </c>
      <c r="K17" s="222">
        <f t="shared" si="12"/>
        <v>0</v>
      </c>
      <c r="L17" s="222">
        <f t="shared" si="12"/>
        <v>0</v>
      </c>
      <c r="M17" s="222">
        <f t="shared" si="12"/>
        <v>0</v>
      </c>
      <c r="N17" s="222">
        <f t="shared" si="12"/>
        <v>0</v>
      </c>
      <c r="O17" s="220">
        <f>IF($K$1="All",SUMIFS('Expenses 24-25'!$O$2:$O$30,'Expenses 24-25'!$B$2:$B$30,'Profitability - Comparison'!I17),SUMIFS('Expenses 24-25'!$Q$2:$Q$30,'Expenses 24-25'!$B$2:$B$30,'Profitability - Comparison'!I17))</f>
        <v>0</v>
      </c>
      <c r="Q17" s="221" t="s">
        <v>51</v>
      </c>
      <c r="R17" s="222">
        <f t="shared" si="9"/>
        <v>0</v>
      </c>
      <c r="S17" s="222">
        <f t="shared" si="9"/>
        <v>0</v>
      </c>
      <c r="T17" s="222">
        <f t="shared" si="9"/>
        <v>0</v>
      </c>
      <c r="U17" s="222">
        <f t="shared" si="9"/>
        <v>0</v>
      </c>
      <c r="V17" s="222">
        <f t="shared" si="9"/>
        <v>0</v>
      </c>
      <c r="W17" s="222">
        <f t="shared" si="9"/>
        <v>0</v>
      </c>
      <c r="X17" s="220">
        <f>IF($R$3="All",SUMIFS('Purchase &amp; Expenses 23-24'!$AI$29:$AI$40,'Purchase &amp; Expenses 23-24'!$U$29:$U$40,'Profitability - Comparison'!Q17),INDEX('Purchase &amp; Expenses 23-24'!$D34:$O34,MATCH('Profitability - Comparison'!$R$3,'Purchase &amp; Expenses 23-24'!$D$28:$O$28,0)))</f>
        <v>0</v>
      </c>
    </row>
    <row r="18" spans="1:26">
      <c r="A18" s="219" t="s">
        <v>52</v>
      </c>
      <c r="B18" s="222" t="e">
        <f t="shared" si="11"/>
        <v>#DIV/0!</v>
      </c>
      <c r="C18" s="222" t="e">
        <f t="shared" si="11"/>
        <v>#DIV/0!</v>
      </c>
      <c r="D18" s="222" t="e">
        <f t="shared" si="11"/>
        <v>#DIV/0!</v>
      </c>
      <c r="E18" s="222" t="e">
        <f t="shared" si="11"/>
        <v>#DIV/0!</v>
      </c>
      <c r="F18" s="222" t="e">
        <f t="shared" si="11"/>
        <v>#DIV/0!</v>
      </c>
      <c r="G18" s="220">
        <f>IF($A$3="All",SUMIFS('Expenses 25-26'!$O$2:$O$34,'Expenses 25-26'!$B$2:$B$34,'Profitability - Comparison'!A18),SUMIFS('Expenses 25-26'!$Q$2:$Q$34,'Expenses 25-26'!$B$2:$B$34,'Profitability - Comparison'!A18))</f>
        <v>0</v>
      </c>
      <c r="I18" s="219" t="s">
        <v>52</v>
      </c>
      <c r="J18" s="222">
        <f t="shared" si="12"/>
        <v>15105.334574630784</v>
      </c>
      <c r="K18" s="222">
        <f t="shared" si="12"/>
        <v>2007.7097463920629</v>
      </c>
      <c r="L18" s="222">
        <f t="shared" si="12"/>
        <v>7757.6258574323165</v>
      </c>
      <c r="M18" s="222">
        <f t="shared" si="12"/>
        <v>11160.52547936172</v>
      </c>
      <c r="N18" s="222">
        <f t="shared" si="12"/>
        <v>1468.8043421831162</v>
      </c>
      <c r="O18" s="220">
        <f>IF($K$1="All",SUMIFS('Expenses 24-25'!$O$2:$O$30,'Expenses 24-25'!$B$2:$B$30,'Profitability - Comparison'!I18),SUMIFS('Expenses 24-25'!$Q$2:$Q$30,'Expenses 24-25'!$B$2:$B$30,'Profitability - Comparison'!I18))</f>
        <v>37500</v>
      </c>
      <c r="Q18" s="221" t="s">
        <v>52</v>
      </c>
      <c r="R18" s="222">
        <f t="shared" si="9"/>
        <v>0</v>
      </c>
      <c r="S18" s="222">
        <f t="shared" si="9"/>
        <v>0</v>
      </c>
      <c r="T18" s="222">
        <f t="shared" si="9"/>
        <v>0</v>
      </c>
      <c r="U18" s="222">
        <f t="shared" si="9"/>
        <v>0</v>
      </c>
      <c r="V18" s="222">
        <f t="shared" si="9"/>
        <v>0</v>
      </c>
      <c r="W18" s="222">
        <f t="shared" si="9"/>
        <v>0</v>
      </c>
      <c r="X18" s="220">
        <f>IF($R$3="All",SUMIFS('Purchase &amp; Expenses 23-24'!$AI$29:$AI$40,'Purchase &amp; Expenses 23-24'!$U$29:$U$40,'Profitability - Comparison'!Q18),INDEX('Purchase &amp; Expenses 23-24'!$D35:$O35,MATCH('Profitability - Comparison'!$R$3,'Purchase &amp; Expenses 23-24'!$D$28:$O$28,0)))</f>
        <v>0</v>
      </c>
    </row>
    <row r="19" spans="1:26">
      <c r="A19" s="219" t="s">
        <v>53</v>
      </c>
      <c r="B19" s="222" t="e">
        <f t="shared" si="11"/>
        <v>#DIV/0!</v>
      </c>
      <c r="C19" s="222" t="e">
        <f t="shared" si="11"/>
        <v>#DIV/0!</v>
      </c>
      <c r="D19" s="222" t="e">
        <f t="shared" si="11"/>
        <v>#DIV/0!</v>
      </c>
      <c r="E19" s="222" t="e">
        <f t="shared" si="11"/>
        <v>#DIV/0!</v>
      </c>
      <c r="F19" s="222" t="e">
        <f t="shared" si="11"/>
        <v>#DIV/0!</v>
      </c>
      <c r="G19" s="220">
        <f>IF($A$3="All",SUMIFS('Expenses 25-26'!$O$2:$O$34,'Expenses 25-26'!$B$2:$B$34,'Profitability - Comparison'!A19),SUMIFS('Expenses 25-26'!$Q$2:$Q$34,'Expenses 25-26'!$B$2:$B$34,'Profitability - Comparison'!A19))</f>
        <v>0</v>
      </c>
      <c r="I19" s="219" t="s">
        <v>53</v>
      </c>
      <c r="J19" s="222">
        <f t="shared" si="12"/>
        <v>2319.3737728193082</v>
      </c>
      <c r="K19" s="222">
        <f t="shared" si="12"/>
        <v>308.27713919267995</v>
      </c>
      <c r="L19" s="222">
        <f t="shared" si="12"/>
        <v>1191.1575916558741</v>
      </c>
      <c r="M19" s="222">
        <f t="shared" si="12"/>
        <v>1713.6614856043943</v>
      </c>
      <c r="N19" s="222">
        <f t="shared" si="12"/>
        <v>225.53001072774353</v>
      </c>
      <c r="O19" s="220">
        <f>IF($K$1="All",SUMIFS('Expenses 24-25'!$O$2:$O$30,'Expenses 24-25'!$B$2:$B$30,'Profitability - Comparison'!I19),SUMIFS('Expenses 24-25'!$Q$2:$Q$30,'Expenses 24-25'!$B$2:$B$30,'Profitability - Comparison'!I19))</f>
        <v>5758</v>
      </c>
      <c r="Q19" s="221" t="s">
        <v>53</v>
      </c>
      <c r="R19" s="222">
        <f t="shared" si="9"/>
        <v>0</v>
      </c>
      <c r="S19" s="222">
        <f t="shared" si="9"/>
        <v>0</v>
      </c>
      <c r="T19" s="222">
        <f t="shared" si="9"/>
        <v>0</v>
      </c>
      <c r="U19" s="222">
        <f t="shared" si="9"/>
        <v>0</v>
      </c>
      <c r="V19" s="222">
        <f t="shared" si="9"/>
        <v>0</v>
      </c>
      <c r="W19" s="222">
        <f t="shared" si="9"/>
        <v>0</v>
      </c>
      <c r="X19" s="220">
        <f>IF($R$3="All",SUMIFS('Purchase &amp; Expenses 23-24'!$AI$29:$AI$40,'Purchase &amp; Expenses 23-24'!$U$29:$U$40,'Profitability - Comparison'!Q19),INDEX('Purchase &amp; Expenses 23-24'!$D36:$O36,MATCH('Profitability - Comparison'!$R$3,'Purchase &amp; Expenses 23-24'!$D$28:$O$28,0)))</f>
        <v>0</v>
      </c>
    </row>
    <row r="20" spans="1:26">
      <c r="A20" s="219" t="s">
        <v>54</v>
      </c>
      <c r="B20" s="222" t="e">
        <f t="shared" si="11"/>
        <v>#DIV/0!</v>
      </c>
      <c r="C20" s="222" t="e">
        <f t="shared" si="11"/>
        <v>#DIV/0!</v>
      </c>
      <c r="D20" s="222" t="e">
        <f t="shared" si="11"/>
        <v>#DIV/0!</v>
      </c>
      <c r="E20" s="222" t="e">
        <f t="shared" si="11"/>
        <v>#DIV/0!</v>
      </c>
      <c r="F20" s="222" t="e">
        <f t="shared" si="11"/>
        <v>#DIV/0!</v>
      </c>
      <c r="G20" s="220">
        <f>IF($A$3="All",SUMIFS('Expenses 25-26'!$O$2:$O$34,'Expenses 25-26'!$B$2:$B$34,'Profitability - Comparison'!A20),SUMIFS('Expenses 25-26'!$Q$2:$Q$34,'Expenses 25-26'!$B$2:$B$34,'Profitability - Comparison'!A20))</f>
        <v>0</v>
      </c>
      <c r="I20" s="219" t="s">
        <v>54</v>
      </c>
      <c r="J20" s="222">
        <f t="shared" si="12"/>
        <v>0</v>
      </c>
      <c r="K20" s="222">
        <f t="shared" si="12"/>
        <v>0</v>
      </c>
      <c r="L20" s="222">
        <f t="shared" si="12"/>
        <v>0</v>
      </c>
      <c r="M20" s="222">
        <f t="shared" si="12"/>
        <v>0</v>
      </c>
      <c r="N20" s="222">
        <f t="shared" si="12"/>
        <v>0</v>
      </c>
      <c r="O20" s="220">
        <f>IF($K$1="All",SUMIFS('Expenses 24-25'!$O$2:$O$30,'Expenses 24-25'!$B$2:$B$30,'Profitability - Comparison'!I20),SUMIFS('Expenses 24-25'!$Q$2:$Q$30,'Expenses 24-25'!$B$2:$B$30,'Profitability - Comparison'!I20))</f>
        <v>0</v>
      </c>
      <c r="Q20" s="221" t="s">
        <v>54</v>
      </c>
      <c r="R20" s="222">
        <f>$X20*91/100</f>
        <v>11482.643900000001</v>
      </c>
      <c r="S20" s="222">
        <f>$X20*3/100</f>
        <v>378.54870000000005</v>
      </c>
      <c r="T20" s="222">
        <f>$X20*0/100</f>
        <v>0</v>
      </c>
      <c r="U20" s="222">
        <f>$X20*3/100</f>
        <v>378.54870000000005</v>
      </c>
      <c r="V20" s="222">
        <f>$X20*3/100</f>
        <v>378.54870000000005</v>
      </c>
      <c r="W20" s="222">
        <f>$X20*3/100</f>
        <v>378.54870000000005</v>
      </c>
      <c r="X20" s="220">
        <f>IF($R$3="All",SUMIFS('Purchase &amp; Expenses 23-24'!$AI$29:$AI$40,'Purchase &amp; Expenses 23-24'!$U$29:$U$40,'Profitability - Comparison'!Q20),INDEX('Purchase &amp; Expenses 23-24'!$D38:$O38,MATCH('Profitability - Comparison'!$R$3,'Purchase &amp; Expenses 23-24'!$D$28:$O$28,0)))</f>
        <v>12618.29</v>
      </c>
    </row>
    <row r="21" spans="1:26">
      <c r="A21" s="219" t="s">
        <v>55</v>
      </c>
      <c r="B21" s="222" t="e">
        <f t="shared" si="11"/>
        <v>#DIV/0!</v>
      </c>
      <c r="C21" s="222" t="e">
        <f t="shared" si="11"/>
        <v>#DIV/0!</v>
      </c>
      <c r="D21" s="222" t="e">
        <f t="shared" si="11"/>
        <v>#DIV/0!</v>
      </c>
      <c r="E21" s="222" t="e">
        <f t="shared" si="11"/>
        <v>#DIV/0!</v>
      </c>
      <c r="F21" s="222" t="e">
        <f t="shared" si="11"/>
        <v>#DIV/0!</v>
      </c>
      <c r="G21" s="220">
        <f>IF($A$3="All",SUMIFS('Expenses 25-26'!$O$2:$O$34,'Expenses 25-26'!$B$2:$B$34,'Profitability - Comparison'!A21),SUMIFS('Expenses 25-26'!$Q$2:$Q$34,'Expenses 25-26'!$B$2:$B$34,'Profitability - Comparison'!A21))</f>
        <v>0</v>
      </c>
      <c r="I21" s="219" t="s">
        <v>55</v>
      </c>
      <c r="J21" s="222">
        <f>$O21*10%</f>
        <v>0</v>
      </c>
      <c r="K21" s="222">
        <f>$O21*3%</f>
        <v>0</v>
      </c>
      <c r="L21" s="222">
        <f>$O21*3%</f>
        <v>0</v>
      </c>
      <c r="M21" s="222">
        <f>$O21*4%</f>
        <v>0</v>
      </c>
      <c r="N21" s="222">
        <f>$O21*80%</f>
        <v>0</v>
      </c>
      <c r="O21" s="220">
        <f>IF($K$1="All",SUMIFS('Expenses 24-25'!$O$2:$O$30,'Expenses 24-25'!$B$2:$B$30,'Profitability - Comparison'!I21),SUMIFS('Expenses 24-25'!$Q$2:$Q$30,'Expenses 24-25'!$B$2:$B$30,'Profitability - Comparison'!I21))</f>
        <v>0</v>
      </c>
      <c r="Q21" s="221" t="s">
        <v>55</v>
      </c>
      <c r="R21" s="222">
        <f t="shared" ref="R21:W23" si="13">$X21*R$5/$X$5</f>
        <v>0</v>
      </c>
      <c r="S21" s="222">
        <f t="shared" si="13"/>
        <v>0</v>
      </c>
      <c r="T21" s="222">
        <f t="shared" si="13"/>
        <v>0</v>
      </c>
      <c r="U21" s="222">
        <f t="shared" si="13"/>
        <v>0</v>
      </c>
      <c r="V21" s="222">
        <f t="shared" si="13"/>
        <v>0</v>
      </c>
      <c r="W21" s="222">
        <f t="shared" si="13"/>
        <v>0</v>
      </c>
      <c r="X21" s="220">
        <f>IF($R$3="All",SUMIFS('Purchase &amp; Expenses 23-24'!$AI$29:$AI$40,'Purchase &amp; Expenses 23-24'!$U$29:$U$40,'Profitability - Comparison'!Q21),INDEX('Purchase &amp; Expenses 23-24'!$D39:$O39,MATCH('Profitability - Comparison'!$R$3,'Purchase &amp; Expenses 23-24'!$D$28:$O$28,0)))</f>
        <v>0</v>
      </c>
    </row>
    <row r="22" spans="1:26" hidden="1">
      <c r="A22" s="219" t="s">
        <v>56</v>
      </c>
      <c r="B22" s="222" t="e">
        <f t="shared" si="11"/>
        <v>#DIV/0!</v>
      </c>
      <c r="C22" s="222" t="e">
        <f t="shared" si="11"/>
        <v>#DIV/0!</v>
      </c>
      <c r="D22" s="222" t="e">
        <f t="shared" si="11"/>
        <v>#DIV/0!</v>
      </c>
      <c r="E22" s="222" t="e">
        <f t="shared" si="11"/>
        <v>#DIV/0!</v>
      </c>
      <c r="F22" s="222" t="e">
        <f t="shared" si="11"/>
        <v>#DIV/0!</v>
      </c>
      <c r="G22" s="220">
        <f>IF($A$3="All",SUMIFS('Expenses 25-26'!$O$2:$O$34,'Expenses 25-26'!$B$2:$B$34,'Profitability - Comparison'!A22),SUMIFS('Expenses 25-26'!$Q$2:$Q$34,'Expenses 25-26'!$B$2:$B$34,'Profitability - Comparison'!A22))</f>
        <v>0</v>
      </c>
      <c r="I22" s="219" t="s">
        <v>56</v>
      </c>
      <c r="J22" s="222">
        <f t="shared" ref="J22:N23" si="14">$O22/$O$5*J$5</f>
        <v>0</v>
      </c>
      <c r="K22" s="222">
        <f t="shared" si="14"/>
        <v>0</v>
      </c>
      <c r="L22" s="222">
        <f t="shared" si="14"/>
        <v>0</v>
      </c>
      <c r="M22" s="222">
        <f t="shared" si="14"/>
        <v>0</v>
      </c>
      <c r="N22" s="222">
        <f t="shared" si="14"/>
        <v>0</v>
      </c>
      <c r="O22" s="220">
        <v>0</v>
      </c>
      <c r="Q22" s="221" t="s">
        <v>56</v>
      </c>
      <c r="R22" s="222">
        <f t="shared" si="13"/>
        <v>0</v>
      </c>
      <c r="S22" s="222">
        <f t="shared" si="13"/>
        <v>0</v>
      </c>
      <c r="T22" s="222">
        <f t="shared" si="13"/>
        <v>0</v>
      </c>
      <c r="U22" s="222">
        <f t="shared" si="13"/>
        <v>0</v>
      </c>
      <c r="V22" s="222">
        <f t="shared" si="13"/>
        <v>0</v>
      </c>
      <c r="W22" s="222">
        <f t="shared" si="13"/>
        <v>0</v>
      </c>
      <c r="X22" s="220">
        <f>IF($R$3="All",SUMIFS('Purchase &amp; Expenses 23-24'!$AI$29:$AI$40,'Purchase &amp; Expenses 23-24'!$U$29:$U$40,'Profitability - Comparison'!Q22),INDEX('Purchase &amp; Expenses 23-24'!$D40:$O40,MATCH('Profitability - Comparison'!$R$3,'Purchase &amp; Expenses 23-24'!$D$28:$O$28,0)))</f>
        <v>0</v>
      </c>
    </row>
    <row r="23" spans="1:26">
      <c r="A23" s="219" t="s">
        <v>57</v>
      </c>
      <c r="B23" s="222" t="e">
        <f t="shared" si="11"/>
        <v>#DIV/0!</v>
      </c>
      <c r="C23" s="222" t="e">
        <f t="shared" si="11"/>
        <v>#DIV/0!</v>
      </c>
      <c r="D23" s="222" t="e">
        <f t="shared" si="11"/>
        <v>#DIV/0!</v>
      </c>
      <c r="E23" s="222" t="e">
        <f t="shared" si="11"/>
        <v>#DIV/0!</v>
      </c>
      <c r="F23" s="222" t="e">
        <f t="shared" si="11"/>
        <v>#DIV/0!</v>
      </c>
      <c r="G23" s="220">
        <f>IF($A$3="All",SUMIFS('Expenses 25-26'!$O$2:$O$34,'Expenses 25-26'!$B$2:$B$34,'Profitability - Comparison'!A23),SUMIFS('Expenses 25-26'!$Q$2:$Q$34,'Expenses 25-26'!$B$2:$B$34,'Profitability - Comparison'!A23))</f>
        <v>7206.185833333333</v>
      </c>
      <c r="I23" s="219" t="s">
        <v>57</v>
      </c>
      <c r="J23" s="222">
        <f t="shared" si="14"/>
        <v>1101.6824016430719</v>
      </c>
      <c r="K23" s="222">
        <f t="shared" si="14"/>
        <v>146.42896417019446</v>
      </c>
      <c r="L23" s="222">
        <f t="shared" si="14"/>
        <v>565.78951253539697</v>
      </c>
      <c r="M23" s="222">
        <f t="shared" si="14"/>
        <v>813.97432496144813</v>
      </c>
      <c r="N23" s="222">
        <f t="shared" si="14"/>
        <v>107.1247966898886</v>
      </c>
      <c r="O23" s="220">
        <f>IF($K$1="All",SUMIFS('Expenses 24-25'!$O$2:$O$30,'Expenses 24-25'!$B$2:$B$30,'Profitability - Comparison'!I23),SUMIFS('Expenses 24-25'!$Q$2:$Q$30,'Expenses 24-25'!$B$2:$B$30,'Profitability - Comparison'!I23))</f>
        <v>2735</v>
      </c>
      <c r="Q23" s="221" t="s">
        <v>57</v>
      </c>
      <c r="R23" s="222">
        <f t="shared" si="13"/>
        <v>14870.15603582696</v>
      </c>
      <c r="S23" s="222">
        <f t="shared" si="13"/>
        <v>1461.3604019656375</v>
      </c>
      <c r="T23" s="222">
        <f t="shared" si="13"/>
        <v>0</v>
      </c>
      <c r="U23" s="222">
        <f t="shared" si="13"/>
        <v>9772.7439169001591</v>
      </c>
      <c r="V23" s="222">
        <f t="shared" si="13"/>
        <v>18182.567890076218</v>
      </c>
      <c r="W23" s="222">
        <f t="shared" si="13"/>
        <v>694.88175523102632</v>
      </c>
      <c r="X23" s="220">
        <f>IF($R$3="All",SUMIFS('Purchase &amp; Expenses 23-24'!$AI$29:$AI$40,'Purchase &amp; Expenses 23-24'!$U$29:$U$40,'Profitability - Comparison'!Q23),INDEX('Purchase &amp; Expenses 23-24'!$D41:$O41,MATCH('Profitability - Comparison'!$R$3,'Purchase &amp; Expenses 23-24'!$D$28:$O$28,0)))</f>
        <v>44981.71</v>
      </c>
    </row>
    <row r="24" spans="1:26">
      <c r="A24" s="219" t="s">
        <v>58</v>
      </c>
      <c r="B24" s="222" t="e">
        <f t="shared" si="11"/>
        <v>#DIV/0!</v>
      </c>
      <c r="C24" s="222" t="e">
        <f t="shared" si="11"/>
        <v>#DIV/0!</v>
      </c>
      <c r="D24" s="222" t="e">
        <f t="shared" si="11"/>
        <v>#DIV/0!</v>
      </c>
      <c r="E24" s="222" t="e">
        <f t="shared" si="11"/>
        <v>#DIV/0!</v>
      </c>
      <c r="F24" s="222" t="e">
        <f t="shared" si="11"/>
        <v>#DIV/0!</v>
      </c>
      <c r="G24" s="220">
        <f>IF($A$3="All",SUMIFS('Expenses 25-26'!$O$2:$O$34,'Expenses 25-26'!$B$2:$B$34,'Profitability - Comparison'!A24),SUMIFS('Expenses 25-26'!$Q$2:$Q$34,'Expenses 25-26'!$B$2:$B$34,'Profitability - Comparison'!A24))</f>
        <v>0</v>
      </c>
      <c r="I24" s="219" t="s">
        <v>58</v>
      </c>
      <c r="J24" s="222">
        <f>O24</f>
        <v>0</v>
      </c>
      <c r="K24" s="222">
        <v>0</v>
      </c>
      <c r="L24" s="222">
        <v>0</v>
      </c>
      <c r="M24" s="222">
        <v>0</v>
      </c>
      <c r="N24" s="222">
        <v>0</v>
      </c>
      <c r="O24" s="220">
        <f>IF($K$1="All",SUMIFS('Expenses 24-25'!$O$2:$O$30,'Expenses 24-25'!$B$2:$B$30,$I$24),SUMIFS('Expenses 24-25'!$Q$2:$Q$30,'Expenses 24-25'!$B$2:$B$30,$I$24))</f>
        <v>0</v>
      </c>
      <c r="Q24" s="221"/>
      <c r="R24" s="222">
        <v>0</v>
      </c>
      <c r="S24" s="222">
        <v>0</v>
      </c>
      <c r="T24" s="222">
        <v>0</v>
      </c>
      <c r="U24" s="222">
        <v>0</v>
      </c>
      <c r="V24" s="222">
        <v>0</v>
      </c>
      <c r="W24" s="222">
        <v>0</v>
      </c>
      <c r="X24" s="222">
        <f>SUM(R24:W24)</f>
        <v>0</v>
      </c>
    </row>
    <row r="25" spans="1:26">
      <c r="A25" s="219" t="s">
        <v>59</v>
      </c>
      <c r="B25" s="222" t="e">
        <f t="shared" si="11"/>
        <v>#DIV/0!</v>
      </c>
      <c r="C25" s="222" t="e">
        <f t="shared" si="11"/>
        <v>#DIV/0!</v>
      </c>
      <c r="D25" s="222" t="e">
        <f t="shared" si="11"/>
        <v>#DIV/0!</v>
      </c>
      <c r="E25" s="222" t="e">
        <f t="shared" si="11"/>
        <v>#DIV/0!</v>
      </c>
      <c r="F25" s="222" t="e">
        <f t="shared" si="11"/>
        <v>#DIV/0!</v>
      </c>
      <c r="G25" s="220">
        <f>IF($A$3="All",SUMIFS('Expenses 25-26'!$O$2:$O$34,'Expenses 25-26'!$B$2:$B$34,'Profitability - Comparison'!A25),SUMIFS('Expenses 25-26'!$Q$2:$Q$34,'Expenses 25-26'!$B$2:$B$34,'Profitability - Comparison'!A25))</f>
        <v>0</v>
      </c>
      <c r="I25" s="219" t="s">
        <v>59</v>
      </c>
      <c r="J25" s="222">
        <f>$O25/$O$5*J$5</f>
        <v>63564.863153823528</v>
      </c>
      <c r="K25" s="222">
        <f>$O25/$O$5*K$5</f>
        <v>8448.6573039133491</v>
      </c>
      <c r="L25" s="222">
        <f>$O25/$O$5*L$5</f>
        <v>32644.919156866876</v>
      </c>
      <c r="M25" s="222">
        <f>$O25/$O$5*M$5</f>
        <v>46964.684649345385</v>
      </c>
      <c r="N25" s="222">
        <f>$O25/$O$5*N$5</f>
        <v>6180.8857360508773</v>
      </c>
      <c r="O25" s="220">
        <f>IF($K$1="All",SUMIFS('Expenses 24-25'!$O$2:$O$30,'Expenses 24-25'!$B$2:$B$30,'Profitability - Comparison'!I25),SUMIFS('Expenses 24-25'!$Q$2:$Q$30,'Expenses 24-25'!$B$2:$B$30,'Profitability - Comparison'!I25))</f>
        <v>157804.01</v>
      </c>
      <c r="P25" s="230"/>
      <c r="Q25" s="221" t="s">
        <v>59</v>
      </c>
      <c r="R25" s="222">
        <f t="shared" ref="R25:W25" si="15">$X25*R$5/$X$5</f>
        <v>0</v>
      </c>
      <c r="S25" s="222">
        <f t="shared" si="15"/>
        <v>0</v>
      </c>
      <c r="T25" s="222">
        <f t="shared" si="15"/>
        <v>0</v>
      </c>
      <c r="U25" s="222">
        <f t="shared" si="15"/>
        <v>0</v>
      </c>
      <c r="V25" s="222">
        <f t="shared" si="15"/>
        <v>0</v>
      </c>
      <c r="W25" s="222">
        <f t="shared" si="15"/>
        <v>0</v>
      </c>
      <c r="X25" s="220">
        <f>IF($R$3="All",SUMIFS('Purchase &amp; Expenses 23-24'!$AI$29:$AI$40,'Purchase &amp; Expenses 23-24'!$U$29:$U$40,'Profitability - Comparison'!Q25),INDEX('Purchase &amp; Expenses 23-24'!$D43:$O43,MATCH('Profitability - Comparison'!$R$3,'Purchase &amp; Expenses 23-24'!$D$28:$O$28,0)))</f>
        <v>0</v>
      </c>
    </row>
    <row r="26" spans="1:26">
      <c r="A26" s="280" t="s">
        <v>60</v>
      </c>
      <c r="B26" s="231">
        <f>IF($A$3="All",SUM('Expense - TNS 25-26'!O2:O21),SUMIFS('Expense - TNS 25-26'!O$2:O$21,'Expense - TNS 25-26'!$C$2:$C$21,'Profitability - Comparison'!$A$3))</f>
        <v>0</v>
      </c>
      <c r="C26" s="231">
        <f>IF($A$3="All",SUM('Expense - TNS 25-26'!P2:P21),SUMIFS('Expense - TNS 25-26'!P$2:P$21,'Expense - TNS 25-26'!$C$2:$C$21,'Profitability - Comparison'!$A$3))</f>
        <v>0</v>
      </c>
      <c r="D26" s="231">
        <f>IF($A$3="All",SUM('Expense - TNS 25-26'!Q2:Q21),SUMIFS('Expense - TNS 25-26'!Q$2:Q$21,'Expense - TNS 25-26'!$C$2:$C$21,'Profitability - Comparison'!$A$3))</f>
        <v>0</v>
      </c>
      <c r="E26" s="231">
        <f>IF($A$3="All",SUM('Expense - TNS 25-26'!R2:R21),SUMIFS('Expense - TNS 25-26'!R$2:R$21,'Expense - TNS 25-26'!$C$2:$C$21,'Profitability - Comparison'!$A$3))</f>
        <v>0</v>
      </c>
      <c r="F26" s="231">
        <f>IF($A$3="All",SUM('Expense - TNS 25-26'!S2:S21),SUMIFS('Expense - TNS 25-26'!S$2:S$21,'Expense - TNS 25-26'!$C$2:$C$21,'Profitability - Comparison'!$A$3))</f>
        <v>0</v>
      </c>
      <c r="G26" s="232">
        <f>SUM(B26:F26)</f>
        <v>0</v>
      </c>
      <c r="I26" s="280" t="s">
        <v>60</v>
      </c>
      <c r="J26" s="231">
        <f>IF($K$1="All",SUM('Expense - TNS 24-25'!O2:O39),SUMIFS('Expense - TNS 24-25'!O$2:O$39,'Expense - TNS 24-25'!$C$2:$C$39,'Profitability - Comparison'!$K$1))</f>
        <v>34274.576000000001</v>
      </c>
      <c r="K26" s="231">
        <f>IF($K$1="All",SUM('Expense - TNS 24-25'!P2:P39),SUMIFS('Expense - TNS 24-25'!P$2:P$39,'Expense - TNS 24-25'!$C$2:$C$39,'Profitability - Comparison'!$K$1))</f>
        <v>10282.372799999999</v>
      </c>
      <c r="L26" s="231">
        <f>IF($K$1="All",SUM('Expense - TNS 24-25'!Q2:Q39),SUMIFS('Expense - TNS 24-25'!Q$2:Q$39,'Expense - TNS 24-25'!$C$2:$C$39,'Profitability - Comparison'!$K$1))</f>
        <v>10282.372799999999</v>
      </c>
      <c r="M26" s="231">
        <f>IF($K$1="All",SUM('Expense - TNS 24-25'!R2:R39),SUMIFS('Expense - TNS 24-25'!R$2:R$39,'Expense - TNS 24-25'!$C$2:$C$39,'Profitability - Comparison'!$K$1))</f>
        <v>13709.830400000001</v>
      </c>
      <c r="N26" s="231">
        <f>IF($K$1="All",SUM('Expense - TNS 24-25'!S2:S39),SUMIFS('Expense - TNS 24-25'!S$2:S$39,'Expense - TNS 24-25'!$C$2:$C$39,'Profitability - Comparison'!$K$1))</f>
        <v>274196.60800000001</v>
      </c>
      <c r="O26" s="232">
        <f>SUM(J26:N26)</f>
        <v>342745.76</v>
      </c>
      <c r="P26" s="230"/>
      <c r="Q26" s="233" t="s">
        <v>60</v>
      </c>
      <c r="R26" s="231">
        <f>IF($K$1="All",SUM('Expense - TNS 24-25'!W2:W24),SUMIFS('Expense - TNS 24-25'!W$2:W$24,'Expense - TNS 24-25'!$C$2:$C$24,'Profitability - Comparison'!$K$1))</f>
        <v>13709.830400000001</v>
      </c>
      <c r="S26" s="231">
        <f>IF($K$1="All",SUM('Expense - TNS 24-25'!X2:X24),SUMIFS('Expense - TNS 24-25'!X$2:X$24,'Expense - TNS 24-25'!$C$2:$C$24,'Profitability - Comparison'!$K$1))</f>
        <v>274196.60800000001</v>
      </c>
      <c r="T26" s="231">
        <f>IF($K$1="All",SUM('Expense - TNS 24-25'!Y2:Y24),SUMIFS('Expense - TNS 24-25'!Y$2:Y$24,'Expense - TNS 24-25'!$C$2:$C$24,'Profitability - Comparison'!$K$1))</f>
        <v>0</v>
      </c>
      <c r="U26" s="231">
        <f>IF($K$1="All",SUM('Expense - TNS 24-25'!Z2:Z24),SUMIFS('Expense - TNS 24-25'!Z$2:Z$24,'Expense - TNS 24-25'!$C$2:$C$24,'Profitability - Comparison'!$K$1))</f>
        <v>0</v>
      </c>
      <c r="V26" s="231">
        <f>IF($K$1="All",SUM('Expense - TNS 24-25'!AA2:AA24),SUMIFS('Expense - TNS 24-25'!AA$2:AA$24,'Expense - TNS 24-25'!$C$2:$C$24,'Profitability - Comparison'!$K$1))</f>
        <v>0</v>
      </c>
      <c r="W26" s="231">
        <f>IF($K$1="All",SUM('Expense - TNS 24-25'!AB2:AB24),SUMIFS('Expense - TNS 24-25'!AB$2:AB$24,'Expense - TNS 24-25'!$C$2:$C$24,'Profitability - Comparison'!$K$1))</f>
        <v>0</v>
      </c>
      <c r="X26" s="232">
        <f>SUM(R26:W26)</f>
        <v>287906.43839999998</v>
      </c>
    </row>
    <row r="27" spans="1:26" ht="13.5" customHeight="1" thickBot="1">
      <c r="A27" s="223" t="s">
        <v>61</v>
      </c>
      <c r="B27" s="224" t="e">
        <f t="shared" ref="B27:G27" si="16">B11-(SUM(B12:B26))</f>
        <v>#DIV/0!</v>
      </c>
      <c r="C27" s="224" t="e">
        <f t="shared" si="16"/>
        <v>#DIV/0!</v>
      </c>
      <c r="D27" s="224" t="e">
        <f t="shared" si="16"/>
        <v>#DIV/0!</v>
      </c>
      <c r="E27" s="224" t="e">
        <f t="shared" si="16"/>
        <v>#DIV/0!</v>
      </c>
      <c r="F27" s="224" t="e">
        <f t="shared" si="16"/>
        <v>#DIV/0!</v>
      </c>
      <c r="G27" s="224">
        <f t="shared" si="16"/>
        <v>-7206.185833333333</v>
      </c>
      <c r="I27" s="223" t="s">
        <v>61</v>
      </c>
      <c r="J27" s="224" t="e">
        <f t="shared" ref="J27:O27" si="17">J11-(SUM(J12:J26))</f>
        <v>#DIV/0!</v>
      </c>
      <c r="K27" s="224" t="e">
        <f t="shared" si="17"/>
        <v>#DIV/0!</v>
      </c>
      <c r="L27" s="224" t="e">
        <f t="shared" si="17"/>
        <v>#DIV/0!</v>
      </c>
      <c r="M27" s="224" t="e">
        <f t="shared" si="17"/>
        <v>#DIV/0!</v>
      </c>
      <c r="N27" s="224" t="e">
        <f t="shared" si="17"/>
        <v>#DIV/0!</v>
      </c>
      <c r="O27" s="224">
        <f t="shared" si="17"/>
        <v>1875180.1096045207</v>
      </c>
      <c r="P27" s="234"/>
      <c r="Q27" s="226" t="s">
        <v>62</v>
      </c>
      <c r="R27" s="224">
        <f t="shared" ref="R27:X27" si="18">R11-(SUM(R12:R26))</f>
        <v>488597.32986737695</v>
      </c>
      <c r="S27" s="224">
        <f t="shared" si="18"/>
        <v>-340321.93165157671</v>
      </c>
      <c r="T27" s="224">
        <f t="shared" si="18"/>
        <v>0</v>
      </c>
      <c r="U27" s="224">
        <f t="shared" si="18"/>
        <v>289652.74866375455</v>
      </c>
      <c r="V27" s="224">
        <f t="shared" si="18"/>
        <v>-5327.3923251479864</v>
      </c>
      <c r="W27" s="224">
        <f t="shared" si="18"/>
        <v>-70734.891654407082</v>
      </c>
      <c r="X27" s="224">
        <f t="shared" si="18"/>
        <v>362244.41160000023</v>
      </c>
      <c r="Z27" s="274">
        <f>O27-X27</f>
        <v>1512935.6980045205</v>
      </c>
    </row>
    <row r="28" spans="1:26" ht="13.5" hidden="1" customHeight="1" thickTop="1">
      <c r="A28" s="227" t="s">
        <v>63</v>
      </c>
      <c r="B28" s="228"/>
      <c r="C28" s="228"/>
      <c r="D28" s="228"/>
      <c r="E28" s="228"/>
      <c r="F28" s="228"/>
      <c r="G28" s="228"/>
      <c r="I28" s="227" t="s">
        <v>63</v>
      </c>
      <c r="J28" s="228"/>
      <c r="K28" s="228"/>
      <c r="L28" s="228"/>
      <c r="M28" s="228"/>
      <c r="N28" s="228"/>
      <c r="O28" s="228"/>
      <c r="Q28" s="229" t="s">
        <v>63</v>
      </c>
      <c r="R28" s="228"/>
      <c r="S28" s="228"/>
      <c r="T28" s="228"/>
      <c r="U28" s="228"/>
      <c r="V28" s="228"/>
      <c r="W28" s="228"/>
      <c r="X28" s="228"/>
    </row>
    <row r="29" spans="1:26" ht="14.25" hidden="1" customHeight="1" thickTop="1" thickBot="1">
      <c r="A29" s="223" t="s">
        <v>64</v>
      </c>
      <c r="B29" s="224" t="e">
        <f t="shared" ref="B29:G29" si="19">B27-B28</f>
        <v>#DIV/0!</v>
      </c>
      <c r="C29" s="224" t="e">
        <f t="shared" si="19"/>
        <v>#DIV/0!</v>
      </c>
      <c r="D29" s="224" t="e">
        <f t="shared" si="19"/>
        <v>#DIV/0!</v>
      </c>
      <c r="E29" s="224" t="e">
        <f t="shared" si="19"/>
        <v>#DIV/0!</v>
      </c>
      <c r="F29" s="224" t="e">
        <f t="shared" si="19"/>
        <v>#DIV/0!</v>
      </c>
      <c r="G29" s="224">
        <f t="shared" si="19"/>
        <v>-7206.185833333333</v>
      </c>
      <c r="I29" s="223" t="s">
        <v>64</v>
      </c>
      <c r="J29" s="224" t="e">
        <f t="shared" ref="J29:O29" si="20">J27-J28</f>
        <v>#DIV/0!</v>
      </c>
      <c r="K29" s="224" t="e">
        <f t="shared" si="20"/>
        <v>#DIV/0!</v>
      </c>
      <c r="L29" s="224" t="e">
        <f t="shared" si="20"/>
        <v>#DIV/0!</v>
      </c>
      <c r="M29" s="224" t="e">
        <f t="shared" si="20"/>
        <v>#DIV/0!</v>
      </c>
      <c r="N29" s="224" t="e">
        <f t="shared" si="20"/>
        <v>#DIV/0!</v>
      </c>
      <c r="O29" s="224">
        <f t="shared" si="20"/>
        <v>1875180.1096045207</v>
      </c>
      <c r="Q29" s="226" t="s">
        <v>64</v>
      </c>
      <c r="R29" s="224">
        <f t="shared" ref="R29:X29" si="21">R27-R28</f>
        <v>488597.32986737695</v>
      </c>
      <c r="S29" s="224">
        <f t="shared" si="21"/>
        <v>-340321.93165157671</v>
      </c>
      <c r="T29" s="224">
        <f t="shared" si="21"/>
        <v>0</v>
      </c>
      <c r="U29" s="224">
        <f t="shared" si="21"/>
        <v>289652.74866375455</v>
      </c>
      <c r="V29" s="224">
        <f t="shared" si="21"/>
        <v>-5327.3923251479864</v>
      </c>
      <c r="W29" s="224">
        <f t="shared" si="21"/>
        <v>-70734.891654407082</v>
      </c>
      <c r="X29" s="224">
        <f t="shared" si="21"/>
        <v>362244.41160000023</v>
      </c>
    </row>
    <row r="30" spans="1:26" ht="26.25" hidden="1" customHeight="1" thickTop="1">
      <c r="A30" s="219" t="s">
        <v>65</v>
      </c>
      <c r="B30" s="222">
        <f>$O30/$O$5*B$5</f>
        <v>0</v>
      </c>
      <c r="C30" s="222">
        <f>$O30/$O$5*C$5</f>
        <v>0</v>
      </c>
      <c r="D30" s="222">
        <f>$O30/$O$5*D$5</f>
        <v>0</v>
      </c>
      <c r="E30" s="222">
        <f>$O30/$O$5*E$5</f>
        <v>0</v>
      </c>
      <c r="F30" s="222">
        <f>$O30/$O$5*F$5</f>
        <v>0</v>
      </c>
      <c r="G30" s="220">
        <v>0</v>
      </c>
      <c r="I30" s="219" t="s">
        <v>65</v>
      </c>
      <c r="J30" s="222">
        <f>$O30/$O$5*J$5</f>
        <v>0</v>
      </c>
      <c r="K30" s="222">
        <f>$O30/$O$5*K$5</f>
        <v>0</v>
      </c>
      <c r="L30" s="222">
        <f>$O30/$O$5*L$5</f>
        <v>0</v>
      </c>
      <c r="M30" s="222">
        <f>$O30/$O$5*M$5</f>
        <v>0</v>
      </c>
      <c r="N30" s="222">
        <f>$O30/$O$5*N$5</f>
        <v>0</v>
      </c>
      <c r="O30" s="220">
        <v>0</v>
      </c>
      <c r="Q30" s="221" t="s">
        <v>65</v>
      </c>
      <c r="R30" s="222">
        <f t="shared" ref="R30:W30" si="22">$O30/$O$5*R$5</f>
        <v>0</v>
      </c>
      <c r="S30" s="222">
        <f t="shared" si="22"/>
        <v>0</v>
      </c>
      <c r="T30" s="222">
        <f t="shared" si="22"/>
        <v>0</v>
      </c>
      <c r="U30" s="222">
        <f t="shared" si="22"/>
        <v>0</v>
      </c>
      <c r="V30" s="222">
        <f t="shared" si="22"/>
        <v>0</v>
      </c>
      <c r="W30" s="222">
        <f t="shared" si="22"/>
        <v>0</v>
      </c>
      <c r="X30" s="220">
        <v>0</v>
      </c>
      <c r="Z30" s="245" t="s">
        <v>66</v>
      </c>
    </row>
    <row r="31" spans="1:26" ht="14.25" hidden="1" customHeight="1" thickTop="1" thickBot="1">
      <c r="A31" s="223" t="s">
        <v>67</v>
      </c>
      <c r="B31" s="224" t="e">
        <f t="shared" ref="B31:G31" si="23">B29-B30</f>
        <v>#DIV/0!</v>
      </c>
      <c r="C31" s="224" t="e">
        <f t="shared" si="23"/>
        <v>#DIV/0!</v>
      </c>
      <c r="D31" s="224" t="e">
        <f t="shared" si="23"/>
        <v>#DIV/0!</v>
      </c>
      <c r="E31" s="224" t="e">
        <f t="shared" si="23"/>
        <v>#DIV/0!</v>
      </c>
      <c r="F31" s="224" t="e">
        <f t="shared" si="23"/>
        <v>#DIV/0!</v>
      </c>
      <c r="G31" s="224">
        <f t="shared" si="23"/>
        <v>-7206.185833333333</v>
      </c>
      <c r="I31" s="223" t="s">
        <v>67</v>
      </c>
      <c r="J31" s="224" t="e">
        <f t="shared" ref="J31:O31" si="24">J29-J30</f>
        <v>#DIV/0!</v>
      </c>
      <c r="K31" s="224" t="e">
        <f t="shared" si="24"/>
        <v>#DIV/0!</v>
      </c>
      <c r="L31" s="224" t="e">
        <f t="shared" si="24"/>
        <v>#DIV/0!</v>
      </c>
      <c r="M31" s="224" t="e">
        <f t="shared" si="24"/>
        <v>#DIV/0!</v>
      </c>
      <c r="N31" s="224" t="e">
        <f t="shared" si="24"/>
        <v>#DIV/0!</v>
      </c>
      <c r="O31" s="224">
        <f t="shared" si="24"/>
        <v>1875180.1096045207</v>
      </c>
      <c r="Q31" s="226" t="s">
        <v>67</v>
      </c>
      <c r="R31" s="224">
        <f t="shared" ref="R31:X31" si="25">R29-R30</f>
        <v>488597.32986737695</v>
      </c>
      <c r="S31" s="224">
        <f t="shared" si="25"/>
        <v>-340321.93165157671</v>
      </c>
      <c r="T31" s="224">
        <f t="shared" si="25"/>
        <v>0</v>
      </c>
      <c r="U31" s="224">
        <f t="shared" si="25"/>
        <v>289652.74866375455</v>
      </c>
      <c r="V31" s="224">
        <f t="shared" si="25"/>
        <v>-5327.3923251479864</v>
      </c>
      <c r="W31" s="224">
        <f t="shared" si="25"/>
        <v>-70734.891654407082</v>
      </c>
      <c r="X31" s="224">
        <f t="shared" si="25"/>
        <v>362244.41160000023</v>
      </c>
      <c r="Z31" s="274">
        <f>O31-X31</f>
        <v>1512935.6980045205</v>
      </c>
    </row>
    <row r="32" spans="1:26" ht="13.5" customHeight="1" thickTop="1">
      <c r="A32" s="235" t="s">
        <v>14</v>
      </c>
      <c r="B32" s="236" t="e">
        <f>B31/(B5+B6)</f>
        <v>#DIV/0!</v>
      </c>
      <c r="C32" s="268" t="e">
        <f>C31/C5</f>
        <v>#DIV/0!</v>
      </c>
      <c r="D32" s="269" t="e">
        <f>D31/D5</f>
        <v>#DIV/0!</v>
      </c>
      <c r="E32" s="270" t="e">
        <f>E31/E5</f>
        <v>#DIV/0!</v>
      </c>
      <c r="F32" s="271" t="e">
        <f>F31/F5</f>
        <v>#DIV/0!</v>
      </c>
      <c r="G32" s="236" t="e">
        <f>G31/(G5+G6)</f>
        <v>#DIV/0!</v>
      </c>
      <c r="I32" s="235" t="s">
        <v>14</v>
      </c>
      <c r="J32" s="236" t="e">
        <f>J31/(J5+J6)</f>
        <v>#DIV/0!</v>
      </c>
      <c r="K32" s="268" t="e">
        <f>K31/K5</f>
        <v>#DIV/0!</v>
      </c>
      <c r="L32" s="269" t="e">
        <f>L31/L5</f>
        <v>#DIV/0!</v>
      </c>
      <c r="M32" s="270" t="e">
        <f>M31/M5</f>
        <v>#DIV/0!</v>
      </c>
      <c r="N32" s="271" t="e">
        <f>N31/N5</f>
        <v>#DIV/0!</v>
      </c>
      <c r="O32" s="236">
        <f>O31/(O5+O6)</f>
        <v>0.26255644051458693</v>
      </c>
      <c r="Q32" s="237"/>
      <c r="R32" s="267">
        <f>R31/(R5+R6)</f>
        <v>0.27692766733776003</v>
      </c>
      <c r="S32" s="268">
        <f>S31/S5</f>
        <v>-1.9627427701067339</v>
      </c>
      <c r="T32" s="236">
        <v>0</v>
      </c>
      <c r="U32" s="269">
        <f>U31/U5</f>
        <v>0.24979970390306031</v>
      </c>
      <c r="V32" s="270">
        <f>V31/V5</f>
        <v>-2.469393193815238E-3</v>
      </c>
      <c r="W32" s="271">
        <f>W31/W5</f>
        <v>-0.85793338412583786</v>
      </c>
      <c r="X32" s="236">
        <f>X31/(X5+X6)</f>
        <v>6.7872917379444828E-2</v>
      </c>
    </row>
    <row r="33" spans="1:28" hidden="1">
      <c r="A33" s="235"/>
      <c r="B33" s="238"/>
      <c r="C33" s="238"/>
      <c r="D33" s="238"/>
      <c r="E33" s="238"/>
      <c r="F33" s="238"/>
      <c r="G33" s="238"/>
      <c r="I33" s="235"/>
      <c r="J33" s="238"/>
      <c r="K33" s="238"/>
      <c r="L33" s="238"/>
      <c r="M33" s="238"/>
      <c r="N33" s="238"/>
      <c r="O33" s="238"/>
      <c r="Q33" s="237"/>
      <c r="R33" s="238"/>
      <c r="S33" s="238"/>
      <c r="T33" s="238"/>
      <c r="U33" s="238"/>
      <c r="V33" s="238"/>
      <c r="W33" s="238"/>
      <c r="X33" s="238"/>
    </row>
    <row r="34" spans="1:28" hidden="1">
      <c r="A34" s="239" t="s">
        <v>68</v>
      </c>
      <c r="B34" s="240" t="s">
        <v>69</v>
      </c>
      <c r="C34" s="240" t="s">
        <v>70</v>
      </c>
      <c r="D34" s="240" t="s">
        <v>71</v>
      </c>
      <c r="E34" s="240" t="s">
        <v>72</v>
      </c>
      <c r="F34" s="364" t="s">
        <v>73</v>
      </c>
      <c r="G34" s="240" t="s">
        <v>74</v>
      </c>
      <c r="I34" s="239" t="s">
        <v>68</v>
      </c>
      <c r="J34" s="240" t="s">
        <v>69</v>
      </c>
      <c r="K34" s="240" t="s">
        <v>70</v>
      </c>
      <c r="L34" s="240" t="s">
        <v>71</v>
      </c>
      <c r="M34" s="240" t="s">
        <v>72</v>
      </c>
      <c r="N34" s="364" t="s">
        <v>73</v>
      </c>
      <c r="O34" s="240" t="s">
        <v>74</v>
      </c>
      <c r="Q34" s="241" t="s">
        <v>68</v>
      </c>
      <c r="R34" s="240" t="s">
        <v>69</v>
      </c>
      <c r="S34" s="240" t="s">
        <v>70</v>
      </c>
      <c r="T34" s="240" t="s">
        <v>75</v>
      </c>
      <c r="U34" s="240" t="s">
        <v>71</v>
      </c>
      <c r="V34" s="240" t="s">
        <v>72</v>
      </c>
      <c r="W34" s="240" t="s">
        <v>73</v>
      </c>
      <c r="X34" s="240" t="s">
        <v>74</v>
      </c>
    </row>
    <row r="35" spans="1:28" hidden="1">
      <c r="A35" s="242" t="s">
        <v>76</v>
      </c>
      <c r="B35" s="243"/>
      <c r="C35" s="243"/>
      <c r="D35" s="243"/>
      <c r="E35" s="243"/>
      <c r="F35" s="243"/>
      <c r="G35" s="243"/>
      <c r="I35" s="242" t="s">
        <v>76</v>
      </c>
      <c r="J35" s="243"/>
      <c r="K35" s="243"/>
      <c r="L35" s="243"/>
      <c r="M35" s="243"/>
      <c r="N35" s="243"/>
      <c r="O35" s="243"/>
      <c r="Q35" s="244" t="s">
        <v>76</v>
      </c>
      <c r="R35" s="243"/>
      <c r="S35" s="243"/>
      <c r="T35" s="243"/>
      <c r="U35" s="243"/>
      <c r="V35" s="243"/>
      <c r="W35" s="243"/>
      <c r="X35" s="243"/>
    </row>
    <row r="37" spans="1:28">
      <c r="I37" s="245"/>
      <c r="J37" s="246"/>
      <c r="K37" s="245"/>
      <c r="L37" s="245"/>
      <c r="M37" s="245"/>
      <c r="N37" s="245"/>
      <c r="O37" s="245"/>
      <c r="P37" s="245"/>
      <c r="Q37" s="245"/>
      <c r="Z37" s="245"/>
    </row>
    <row r="38" spans="1:28" s="245" customFormat="1">
      <c r="I38" s="215"/>
      <c r="J38" s="215"/>
      <c r="K38" s="215"/>
      <c r="L38" s="215"/>
      <c r="M38" s="215"/>
      <c r="N38" s="215"/>
      <c r="O38" s="215"/>
      <c r="P38" s="215"/>
      <c r="Q38" s="215"/>
      <c r="Z38" s="215"/>
      <c r="AB38" s="215"/>
    </row>
    <row r="40" spans="1:28" ht="15" customHeight="1">
      <c r="I40" s="286" t="s">
        <v>40</v>
      </c>
      <c r="J40" s="286" t="s">
        <v>77</v>
      </c>
    </row>
    <row r="41" spans="1:28" ht="15" customHeight="1">
      <c r="I41" s="287" t="s">
        <v>78</v>
      </c>
      <c r="J41" s="288">
        <f>-(Z5+Z6)</f>
        <v>-1804909.6610169485</v>
      </c>
    </row>
    <row r="42" spans="1:28" ht="15" customHeight="1">
      <c r="I42" s="287" t="s">
        <v>79</v>
      </c>
      <c r="J42" s="288">
        <f>Z9</f>
        <v>796285.69</v>
      </c>
    </row>
    <row r="43" spans="1:28" ht="15" customHeight="1">
      <c r="I43" s="287" t="s">
        <v>80</v>
      </c>
      <c r="J43" s="288">
        <f>SUM(O12:O26)-SUM(X12:X26)</f>
        <v>655809.22826666664</v>
      </c>
    </row>
    <row r="44" spans="1:28" ht="15" customHeight="1">
      <c r="I44" s="287" t="s">
        <v>81</v>
      </c>
      <c r="J44" s="288">
        <f>M7</f>
        <v>-1160120.9552542376</v>
      </c>
    </row>
    <row r="45" spans="1:28" ht="15" customHeight="1">
      <c r="I45" s="287" t="s">
        <v>82</v>
      </c>
      <c r="J45" s="288">
        <f>J41+J42+J43+J44</f>
        <v>-1512935.6980045196</v>
      </c>
    </row>
    <row r="67" spans="1:1">
      <c r="A67" s="373" t="s">
        <v>83</v>
      </c>
    </row>
    <row r="68" spans="1:1">
      <c r="A68" s="214">
        <v>45748</v>
      </c>
    </row>
    <row r="69" spans="1:1">
      <c r="A69" s="214">
        <v>45778</v>
      </c>
    </row>
    <row r="70" spans="1:1">
      <c r="A70" s="214">
        <v>45809</v>
      </c>
    </row>
    <row r="71" spans="1:1">
      <c r="A71" s="214">
        <v>45839</v>
      </c>
    </row>
    <row r="72" spans="1:1">
      <c r="A72" s="214">
        <v>45870</v>
      </c>
    </row>
    <row r="73" spans="1:1">
      <c r="A73" s="214">
        <v>45901</v>
      </c>
    </row>
    <row r="74" spans="1:1">
      <c r="A74" s="214">
        <v>45931</v>
      </c>
    </row>
    <row r="75" spans="1:1">
      <c r="A75" s="214">
        <v>45962</v>
      </c>
    </row>
    <row r="76" spans="1:1">
      <c r="A76" s="214">
        <v>45992</v>
      </c>
    </row>
    <row r="77" spans="1:1">
      <c r="A77" s="214">
        <v>46023</v>
      </c>
    </row>
    <row r="78" spans="1:1">
      <c r="A78" s="214">
        <v>46054</v>
      </c>
    </row>
    <row r="79" spans="1:1">
      <c r="A79" s="214">
        <v>46082</v>
      </c>
    </row>
  </sheetData>
  <dataValidations disablePrompts="1" count="1">
    <dataValidation type="list" allowBlank="1" showInputMessage="1" showErrorMessage="1" sqref="A3" xr:uid="{00000000-0002-0000-0400-000000000000}">
      <formula1>$A$67:$A$79</formula1>
    </dataValidation>
  </dataValidations>
  <pageMargins left="0.7" right="0.7" top="0.75" bottom="0.75" header="0.3" footer="0.3"/>
  <pageSetup paperSize="9" orientation="portrait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32"/>
  <sheetViews>
    <sheetView topLeftCell="B1" workbookViewId="0">
      <selection activeCell="D2" sqref="D2:O2"/>
    </sheetView>
  </sheetViews>
  <sheetFormatPr defaultRowHeight="15"/>
  <cols>
    <col min="1" max="1" width="10" customWidth="1"/>
    <col min="2" max="2" width="9" bestFit="1" customWidth="1"/>
    <col min="3" max="3" width="23.140625" bestFit="1" customWidth="1"/>
    <col min="4" max="12" width="13.28515625" customWidth="1"/>
    <col min="13" max="13" width="12" bestFit="1" customWidth="1"/>
    <col min="14" max="15" width="12" customWidth="1"/>
    <col min="16" max="16" width="14.85546875" bestFit="1" customWidth="1"/>
    <col min="17" max="17" width="14.85546875" customWidth="1"/>
    <col min="18" max="18" width="28.7109375" bestFit="1" customWidth="1"/>
    <col min="19" max="19" width="14.5703125" bestFit="1" customWidth="1"/>
    <col min="20" max="20" width="22.28515625" bestFit="1" customWidth="1"/>
    <col min="21" max="21" width="18.5703125" bestFit="1" customWidth="1"/>
    <col min="22" max="22" width="16.42578125" bestFit="1" customWidth="1"/>
    <col min="23" max="23" width="14.5703125" bestFit="1" customWidth="1"/>
    <col min="24" max="24" width="13.85546875" bestFit="1" customWidth="1"/>
    <col min="25" max="25" width="10.5703125" bestFit="1" customWidth="1"/>
    <col min="26" max="26" width="14.5703125" bestFit="1" customWidth="1"/>
    <col min="27" max="27" width="22.28515625" bestFit="1" customWidth="1"/>
    <col min="28" max="28" width="18.5703125" bestFit="1" customWidth="1"/>
    <col min="29" max="29" width="16.42578125" bestFit="1" customWidth="1"/>
    <col min="30" max="30" width="14.5703125" bestFit="1" customWidth="1"/>
    <col min="31" max="31" width="13.85546875" bestFit="1" customWidth="1"/>
    <col min="33" max="33" width="14.5703125" bestFit="1" customWidth="1"/>
    <col min="34" max="34" width="22.28515625" bestFit="1" customWidth="1"/>
    <col min="35" max="35" width="18.5703125" bestFit="1" customWidth="1"/>
    <col min="36" max="36" width="16.42578125" bestFit="1" customWidth="1"/>
    <col min="37" max="37" width="14.5703125" bestFit="1" customWidth="1"/>
    <col min="38" max="38" width="13.85546875" bestFit="1" customWidth="1"/>
  </cols>
  <sheetData>
    <row r="1" spans="1:38">
      <c r="D1" s="5">
        <f t="shared" ref="D1:Q1" si="0">SUBTOTAL(9,D3:D567)</f>
        <v>2073161.82</v>
      </c>
      <c r="E1" s="5">
        <f t="shared" si="0"/>
        <v>2744218.8870967738</v>
      </c>
      <c r="F1" s="5">
        <f t="shared" si="0"/>
        <v>2354453.9833333329</v>
      </c>
      <c r="G1" s="5">
        <f t="shared" si="0"/>
        <v>2320306.088709678</v>
      </c>
      <c r="H1" s="5">
        <f t="shared" si="0"/>
        <v>2193352.5725806449</v>
      </c>
      <c r="I1" s="5">
        <f t="shared" si="0"/>
        <v>2219214.2543010749</v>
      </c>
      <c r="J1" s="5">
        <f t="shared" si="0"/>
        <v>2514979.0161290318</v>
      </c>
      <c r="K1" s="5">
        <f t="shared" si="0"/>
        <v>2502717.166666667</v>
      </c>
      <c r="L1" s="5">
        <f t="shared" si="0"/>
        <v>2874264.903225807</v>
      </c>
      <c r="M1" s="5">
        <f t="shared" si="0"/>
        <v>2622886.8569892473</v>
      </c>
      <c r="N1" s="5">
        <f t="shared" si="0"/>
        <v>2792501.1345238094</v>
      </c>
      <c r="O1" s="5">
        <f t="shared" si="0"/>
        <v>2921018.5379416281</v>
      </c>
      <c r="P1" s="5">
        <f t="shared" si="0"/>
        <v>29952914.507211968</v>
      </c>
      <c r="Q1" s="5">
        <f t="shared" si="0"/>
        <v>2502717.166666667</v>
      </c>
      <c r="Y1" s="5"/>
      <c r="Z1" s="5">
        <f t="shared" ref="Z1:AE1" si="1">SUBTOTAL(9,Z3:Z1048576)</f>
        <v>19761066.712319493</v>
      </c>
      <c r="AA1" s="5">
        <f t="shared" si="1"/>
        <v>2957624.5725038406</v>
      </c>
      <c r="AB1" s="5">
        <f t="shared" si="1"/>
        <v>0</v>
      </c>
      <c r="AC1" s="5">
        <f t="shared" si="1"/>
        <v>4593231.0404185867</v>
      </c>
      <c r="AD1" s="5">
        <f t="shared" si="1"/>
        <v>2100992.1819700459</v>
      </c>
      <c r="AE1" s="5">
        <f t="shared" si="1"/>
        <v>540000</v>
      </c>
      <c r="AG1" s="5">
        <f t="shared" ref="AG1:AL1" si="2">SUBTOTAL(9,AG3:AG1048576)</f>
        <v>1588727.1166666662</v>
      </c>
      <c r="AH1" s="5">
        <f t="shared" si="2"/>
        <v>266052.8</v>
      </c>
      <c r="AI1" s="5">
        <f t="shared" si="2"/>
        <v>0</v>
      </c>
      <c r="AJ1" s="5">
        <f t="shared" si="2"/>
        <v>404439.58749999997</v>
      </c>
      <c r="AK1" s="5">
        <f t="shared" si="2"/>
        <v>198497.66250000001</v>
      </c>
      <c r="AL1" s="5">
        <f t="shared" si="2"/>
        <v>45000</v>
      </c>
    </row>
    <row r="2" spans="1:38" ht="45" customHeight="1">
      <c r="A2" t="s">
        <v>84</v>
      </c>
      <c r="B2" s="8" t="s">
        <v>85</v>
      </c>
      <c r="C2" s="8" t="s">
        <v>86</v>
      </c>
      <c r="D2" s="9">
        <v>45383</v>
      </c>
      <c r="E2" s="9">
        <v>45413</v>
      </c>
      <c r="F2" s="9">
        <v>45444</v>
      </c>
      <c r="G2" s="9">
        <v>45474</v>
      </c>
      <c r="H2" s="9">
        <v>45505</v>
      </c>
      <c r="I2" s="9">
        <v>45536</v>
      </c>
      <c r="J2" s="9">
        <v>45566</v>
      </c>
      <c r="K2" s="9">
        <v>45597</v>
      </c>
      <c r="L2" s="9">
        <v>45627</v>
      </c>
      <c r="M2" s="9">
        <v>45658</v>
      </c>
      <c r="N2" s="9">
        <v>45689</v>
      </c>
      <c r="O2" s="9">
        <v>45717</v>
      </c>
      <c r="P2" s="8" t="s">
        <v>87</v>
      </c>
      <c r="Q2" s="8" t="s">
        <v>88</v>
      </c>
      <c r="R2" s="8" t="s">
        <v>89</v>
      </c>
      <c r="S2" s="10" t="s">
        <v>15</v>
      </c>
      <c r="T2" s="2" t="s">
        <v>16</v>
      </c>
      <c r="U2" s="10" t="s">
        <v>33</v>
      </c>
      <c r="V2" s="10" t="s">
        <v>17</v>
      </c>
      <c r="W2" s="10" t="s">
        <v>18</v>
      </c>
      <c r="X2" s="10" t="s">
        <v>19</v>
      </c>
      <c r="Y2" s="10" t="s">
        <v>90</v>
      </c>
      <c r="Z2" s="10" t="s">
        <v>15</v>
      </c>
      <c r="AA2" s="10" t="s">
        <v>91</v>
      </c>
      <c r="AB2" s="10" t="s">
        <v>33</v>
      </c>
      <c r="AC2" s="10" t="s">
        <v>17</v>
      </c>
      <c r="AD2" s="10" t="s">
        <v>18</v>
      </c>
      <c r="AE2" s="10" t="s">
        <v>19</v>
      </c>
      <c r="AG2" s="10" t="s">
        <v>15</v>
      </c>
      <c r="AH2" s="10" t="s">
        <v>91</v>
      </c>
      <c r="AI2" s="10" t="s">
        <v>33</v>
      </c>
      <c r="AJ2" s="10" t="s">
        <v>17</v>
      </c>
      <c r="AK2" s="10" t="s">
        <v>18</v>
      </c>
      <c r="AL2" s="10" t="s">
        <v>19</v>
      </c>
    </row>
    <row r="3" spans="1:38">
      <c r="A3" t="s">
        <v>92</v>
      </c>
      <c r="B3" s="11">
        <v>1</v>
      </c>
      <c r="C3" s="12" t="s">
        <v>93</v>
      </c>
      <c r="D3" s="5">
        <v>135700</v>
      </c>
      <c r="E3" s="5">
        <v>135700</v>
      </c>
      <c r="F3" s="5">
        <v>135700</v>
      </c>
      <c r="G3" s="5">
        <v>135700</v>
      </c>
      <c r="H3" s="5">
        <v>135700</v>
      </c>
      <c r="I3" s="5">
        <v>135700</v>
      </c>
      <c r="J3" s="5">
        <v>190700</v>
      </c>
      <c r="K3" s="5">
        <v>135700</v>
      </c>
      <c r="L3" s="5">
        <v>163200</v>
      </c>
      <c r="M3" s="5">
        <v>163200</v>
      </c>
      <c r="N3" s="5">
        <v>163200</v>
      </c>
      <c r="O3" s="5">
        <v>163200</v>
      </c>
      <c r="P3" s="5">
        <f t="shared" ref="P3:P34" si="3">SUM(D3:O3)</f>
        <v>1793400</v>
      </c>
      <c r="Q3" s="5">
        <f>INDEX($D3:$O3,MATCH('Profitability - Comparison'!$K$1,'Monthly Salary 24-25'!$D$2:$O$2,0))</f>
        <v>135700</v>
      </c>
      <c r="R3" s="13"/>
      <c r="S3" s="14">
        <v>1</v>
      </c>
      <c r="Y3" s="15">
        <f t="shared" ref="Y3:Y34" si="4">S3+T3+U3+V3+W3+X3</f>
        <v>1</v>
      </c>
      <c r="Z3" s="45">
        <f t="shared" ref="Z3:Z34" si="5">$P3*S3</f>
        <v>1793400</v>
      </c>
      <c r="AA3" s="45">
        <f t="shared" ref="AA3:AA34" si="6">$P3*T3</f>
        <v>0</v>
      </c>
      <c r="AB3" s="45">
        <f t="shared" ref="AB3:AB34" si="7">$P3*U3</f>
        <v>0</v>
      </c>
      <c r="AC3" s="45">
        <f t="shared" ref="AC3:AC34" si="8">$P3*V3</f>
        <v>0</v>
      </c>
      <c r="AD3" s="45">
        <f t="shared" ref="AD3:AD34" si="9">$P3*W3</f>
        <v>0</v>
      </c>
      <c r="AE3" s="45">
        <f t="shared" ref="AE3:AE34" si="10">$P3*X3</f>
        <v>0</v>
      </c>
      <c r="AG3" s="45">
        <f t="shared" ref="AG3:AG34" si="11">$Q3*S3</f>
        <v>135700</v>
      </c>
      <c r="AH3" s="45">
        <f t="shared" ref="AH3:AH34" si="12">$Q3*T3</f>
        <v>0</v>
      </c>
      <c r="AI3" s="45">
        <f t="shared" ref="AI3:AI34" si="13">$Q3*U3</f>
        <v>0</v>
      </c>
      <c r="AJ3" s="45">
        <f t="shared" ref="AJ3:AJ34" si="14">$Q3*V3</f>
        <v>0</v>
      </c>
      <c r="AK3" s="45">
        <f t="shared" ref="AK3:AK34" si="15">$Q3*W3</f>
        <v>0</v>
      </c>
      <c r="AL3" s="45">
        <f t="shared" ref="AL3:AL34" si="16">$Q3*X3</f>
        <v>0</v>
      </c>
    </row>
    <row r="4" spans="1:38">
      <c r="A4" t="s">
        <v>92</v>
      </c>
      <c r="B4" s="11">
        <v>2</v>
      </c>
      <c r="C4" s="12" t="s">
        <v>94</v>
      </c>
      <c r="D4" s="5">
        <v>182443</v>
      </c>
      <c r="E4" s="5">
        <v>182443</v>
      </c>
      <c r="F4" s="5">
        <v>182443</v>
      </c>
      <c r="G4" s="5">
        <v>182443</v>
      </c>
      <c r="H4" s="5">
        <v>182443</v>
      </c>
      <c r="I4" s="5">
        <v>182443</v>
      </c>
      <c r="J4" s="5">
        <v>182443</v>
      </c>
      <c r="K4" s="5">
        <v>182443</v>
      </c>
      <c r="L4" s="5">
        <v>182443</v>
      </c>
      <c r="M4" s="5">
        <v>184943.25</v>
      </c>
      <c r="N4" s="5">
        <v>182443.25</v>
      </c>
      <c r="O4" s="5">
        <v>182443.25</v>
      </c>
      <c r="P4" s="5">
        <f t="shared" si="3"/>
        <v>2191816.75</v>
      </c>
      <c r="Q4" s="5">
        <f>INDEX($D4:$O4,MATCH('Profitability - Comparison'!$K$1,'Monthly Salary 24-25'!$D$2:$O$2,0))</f>
        <v>182443</v>
      </c>
      <c r="R4" s="13"/>
      <c r="S4" s="14">
        <v>1</v>
      </c>
      <c r="Y4" s="15">
        <f t="shared" si="4"/>
        <v>1</v>
      </c>
      <c r="Z4" s="45">
        <f t="shared" si="5"/>
        <v>2191816.75</v>
      </c>
      <c r="AA4" s="45">
        <f t="shared" si="6"/>
        <v>0</v>
      </c>
      <c r="AB4" s="45">
        <f t="shared" si="7"/>
        <v>0</v>
      </c>
      <c r="AC4" s="45">
        <f t="shared" si="8"/>
        <v>0</v>
      </c>
      <c r="AD4" s="45">
        <f t="shared" si="9"/>
        <v>0</v>
      </c>
      <c r="AE4" s="45">
        <f t="shared" si="10"/>
        <v>0</v>
      </c>
      <c r="AG4" s="45">
        <f t="shared" si="11"/>
        <v>182443</v>
      </c>
      <c r="AH4" s="45">
        <f t="shared" si="12"/>
        <v>0</v>
      </c>
      <c r="AI4" s="45">
        <f t="shared" si="13"/>
        <v>0</v>
      </c>
      <c r="AJ4" s="45">
        <f t="shared" si="14"/>
        <v>0</v>
      </c>
      <c r="AK4" s="45">
        <f t="shared" si="15"/>
        <v>0</v>
      </c>
      <c r="AL4" s="45">
        <f t="shared" si="16"/>
        <v>0</v>
      </c>
    </row>
    <row r="5" spans="1:38">
      <c r="A5" t="s">
        <v>92</v>
      </c>
      <c r="B5" s="11">
        <v>3</v>
      </c>
      <c r="C5" s="12" t="s">
        <v>95</v>
      </c>
      <c r="D5" s="5">
        <v>45696</v>
      </c>
      <c r="E5" s="5">
        <v>84405</v>
      </c>
      <c r="F5" s="5">
        <v>52551</v>
      </c>
      <c r="G5" s="5">
        <v>52551</v>
      </c>
      <c r="H5" s="5">
        <v>52551</v>
      </c>
      <c r="I5" s="5">
        <v>52551</v>
      </c>
      <c r="J5" s="5">
        <v>52551</v>
      </c>
      <c r="K5" s="5">
        <v>52551</v>
      </c>
      <c r="L5" s="5">
        <v>52551</v>
      </c>
      <c r="M5" s="5">
        <v>52551.25</v>
      </c>
      <c r="N5" s="5">
        <v>52551.25</v>
      </c>
      <c r="O5" s="5">
        <v>52551.25</v>
      </c>
      <c r="P5" s="5">
        <f t="shared" si="3"/>
        <v>655611.75</v>
      </c>
      <c r="Q5" s="5">
        <f>INDEX($D5:$O5,MATCH('Profitability - Comparison'!$K$1,'Monthly Salary 24-25'!$D$2:$O$2,0))</f>
        <v>52551</v>
      </c>
      <c r="R5" s="13"/>
      <c r="S5" s="14">
        <v>0</v>
      </c>
      <c r="V5" s="17">
        <v>1</v>
      </c>
      <c r="Y5" s="15">
        <f t="shared" si="4"/>
        <v>1</v>
      </c>
      <c r="Z5" s="45">
        <f t="shared" si="5"/>
        <v>0</v>
      </c>
      <c r="AA5" s="45">
        <f t="shared" si="6"/>
        <v>0</v>
      </c>
      <c r="AB5" s="45">
        <f t="shared" si="7"/>
        <v>0</v>
      </c>
      <c r="AC5" s="45">
        <f t="shared" si="8"/>
        <v>655611.75</v>
      </c>
      <c r="AD5" s="45">
        <f t="shared" si="9"/>
        <v>0</v>
      </c>
      <c r="AE5" s="45">
        <f t="shared" si="10"/>
        <v>0</v>
      </c>
      <c r="AG5" s="45">
        <f t="shared" si="11"/>
        <v>0</v>
      </c>
      <c r="AH5" s="45">
        <f t="shared" si="12"/>
        <v>0</v>
      </c>
      <c r="AI5" s="45">
        <f t="shared" si="13"/>
        <v>0</v>
      </c>
      <c r="AJ5" s="45">
        <f t="shared" si="14"/>
        <v>52551</v>
      </c>
      <c r="AK5" s="45">
        <f t="shared" si="15"/>
        <v>0</v>
      </c>
      <c r="AL5" s="45">
        <f t="shared" si="16"/>
        <v>0</v>
      </c>
    </row>
    <row r="6" spans="1:38">
      <c r="A6" t="s">
        <v>92</v>
      </c>
      <c r="B6" s="11">
        <v>4</v>
      </c>
      <c r="C6" s="12" t="s">
        <v>96</v>
      </c>
      <c r="D6" s="5">
        <v>99034</v>
      </c>
      <c r="E6" s="5">
        <v>247234</v>
      </c>
      <c r="F6" s="5">
        <v>187134</v>
      </c>
      <c r="G6" s="5">
        <v>111134</v>
      </c>
      <c r="H6" s="5">
        <v>111134</v>
      </c>
      <c r="I6" s="5">
        <v>111134</v>
      </c>
      <c r="J6" s="5">
        <v>111134</v>
      </c>
      <c r="K6" s="5">
        <v>111134</v>
      </c>
      <c r="L6" s="5">
        <v>145884</v>
      </c>
      <c r="M6" s="5">
        <v>111133.5</v>
      </c>
      <c r="N6" s="5">
        <v>111133.5</v>
      </c>
      <c r="O6" s="5">
        <v>111133.5</v>
      </c>
      <c r="P6" s="5">
        <f t="shared" si="3"/>
        <v>1568356.5</v>
      </c>
      <c r="Q6" s="5">
        <f>INDEX($D6:$O6,MATCH('Profitability - Comparison'!$K$1,'Monthly Salary 24-25'!$D$2:$O$2,0))</f>
        <v>111134</v>
      </c>
      <c r="R6" s="13"/>
      <c r="S6" s="14">
        <v>1</v>
      </c>
      <c r="V6" s="14"/>
      <c r="Y6" s="15">
        <f t="shared" si="4"/>
        <v>1</v>
      </c>
      <c r="Z6" s="45">
        <f t="shared" si="5"/>
        <v>1568356.5</v>
      </c>
      <c r="AA6" s="45">
        <f t="shared" si="6"/>
        <v>0</v>
      </c>
      <c r="AB6" s="45">
        <f t="shared" si="7"/>
        <v>0</v>
      </c>
      <c r="AC6" s="45">
        <f t="shared" si="8"/>
        <v>0</v>
      </c>
      <c r="AD6" s="45">
        <f t="shared" si="9"/>
        <v>0</v>
      </c>
      <c r="AE6" s="45">
        <f t="shared" si="10"/>
        <v>0</v>
      </c>
      <c r="AG6" s="45">
        <f t="shared" si="11"/>
        <v>111134</v>
      </c>
      <c r="AH6" s="45">
        <f t="shared" si="12"/>
        <v>0</v>
      </c>
      <c r="AI6" s="45">
        <f t="shared" si="13"/>
        <v>0</v>
      </c>
      <c r="AJ6" s="45">
        <f t="shared" si="14"/>
        <v>0</v>
      </c>
      <c r="AK6" s="45">
        <f t="shared" si="15"/>
        <v>0</v>
      </c>
      <c r="AL6" s="45">
        <f t="shared" si="16"/>
        <v>0</v>
      </c>
    </row>
    <row r="7" spans="1:38" ht="15.75" customHeight="1" thickBot="1">
      <c r="A7" t="s">
        <v>92</v>
      </c>
      <c r="B7" s="11">
        <v>5</v>
      </c>
      <c r="C7" s="12" t="s">
        <v>97</v>
      </c>
      <c r="D7" s="5">
        <v>90450</v>
      </c>
      <c r="E7" s="5">
        <v>162590</v>
      </c>
      <c r="F7" s="5">
        <v>101520</v>
      </c>
      <c r="G7" s="5">
        <v>101520</v>
      </c>
      <c r="H7" s="5">
        <v>101520</v>
      </c>
      <c r="I7" s="5">
        <v>101520</v>
      </c>
      <c r="J7" s="5">
        <v>101520</v>
      </c>
      <c r="K7" s="5">
        <v>101520</v>
      </c>
      <c r="L7" s="5">
        <v>101520</v>
      </c>
      <c r="M7" s="5">
        <v>101520</v>
      </c>
      <c r="N7" s="5">
        <v>101520</v>
      </c>
      <c r="O7" s="5">
        <v>101520</v>
      </c>
      <c r="P7" s="5">
        <f t="shared" si="3"/>
        <v>1268240</v>
      </c>
      <c r="Q7" s="5">
        <f>INDEX($D7:$O7,MATCH('Profitability - Comparison'!$K$1,'Monthly Salary 24-25'!$D$2:$O$2,0))</f>
        <v>101520</v>
      </c>
      <c r="R7" s="13"/>
      <c r="S7" s="14">
        <v>0.2</v>
      </c>
      <c r="V7" s="17">
        <v>0.8</v>
      </c>
      <c r="Y7" s="15">
        <f t="shared" si="4"/>
        <v>1</v>
      </c>
      <c r="Z7" s="45">
        <f t="shared" si="5"/>
        <v>253648</v>
      </c>
      <c r="AA7" s="45">
        <f t="shared" si="6"/>
        <v>0</v>
      </c>
      <c r="AB7" s="45">
        <f t="shared" si="7"/>
        <v>0</v>
      </c>
      <c r="AC7" s="45">
        <f t="shared" si="8"/>
        <v>1014592</v>
      </c>
      <c r="AD7" s="45">
        <f t="shared" si="9"/>
        <v>0</v>
      </c>
      <c r="AE7" s="45">
        <f t="shared" si="10"/>
        <v>0</v>
      </c>
      <c r="AG7" s="45">
        <f t="shared" si="11"/>
        <v>20304</v>
      </c>
      <c r="AH7" s="45">
        <f t="shared" si="12"/>
        <v>0</v>
      </c>
      <c r="AI7" s="45">
        <f t="shared" si="13"/>
        <v>0</v>
      </c>
      <c r="AJ7" s="45">
        <f t="shared" si="14"/>
        <v>81216</v>
      </c>
      <c r="AK7" s="45">
        <f t="shared" si="15"/>
        <v>0</v>
      </c>
      <c r="AL7" s="45">
        <f t="shared" si="16"/>
        <v>0</v>
      </c>
    </row>
    <row r="8" spans="1:38" ht="15.75" customHeight="1" thickBot="1">
      <c r="A8" t="s">
        <v>92</v>
      </c>
      <c r="B8" s="11">
        <v>6</v>
      </c>
      <c r="C8" s="19" t="s">
        <v>98</v>
      </c>
      <c r="D8" s="5">
        <v>50937</v>
      </c>
      <c r="E8" s="5">
        <v>128251</v>
      </c>
      <c r="F8" s="5">
        <v>55013</v>
      </c>
      <c r="G8" s="5">
        <v>55013</v>
      </c>
      <c r="H8" s="5">
        <v>55013</v>
      </c>
      <c r="I8" s="5">
        <v>55013</v>
      </c>
      <c r="J8" s="5">
        <v>55013</v>
      </c>
      <c r="K8" s="5">
        <v>55013</v>
      </c>
      <c r="L8" s="5">
        <v>75429</v>
      </c>
      <c r="M8" s="5">
        <v>55012.75</v>
      </c>
      <c r="N8" s="5">
        <v>55012.75</v>
      </c>
      <c r="O8" s="5">
        <v>55012.75</v>
      </c>
      <c r="P8" s="5">
        <f t="shared" si="3"/>
        <v>749733.25</v>
      </c>
      <c r="Q8" s="5">
        <f>INDEX($D8:$O8,MATCH('Profitability - Comparison'!$K$1,'Monthly Salary 24-25'!$D$2:$O$2,0))</f>
        <v>55013</v>
      </c>
      <c r="R8" s="13"/>
      <c r="S8" s="14">
        <v>1</v>
      </c>
      <c r="V8" s="14"/>
      <c r="Y8" s="15">
        <f t="shared" si="4"/>
        <v>1</v>
      </c>
      <c r="Z8" s="45">
        <f t="shared" si="5"/>
        <v>749733.25</v>
      </c>
      <c r="AA8" s="45">
        <f t="shared" si="6"/>
        <v>0</v>
      </c>
      <c r="AB8" s="45">
        <f t="shared" si="7"/>
        <v>0</v>
      </c>
      <c r="AC8" s="45">
        <f t="shared" si="8"/>
        <v>0</v>
      </c>
      <c r="AD8" s="45">
        <f t="shared" si="9"/>
        <v>0</v>
      </c>
      <c r="AE8" s="45">
        <f t="shared" si="10"/>
        <v>0</v>
      </c>
      <c r="AG8" s="45">
        <f t="shared" si="11"/>
        <v>55013</v>
      </c>
      <c r="AH8" s="45">
        <f t="shared" si="12"/>
        <v>0</v>
      </c>
      <c r="AI8" s="45">
        <f t="shared" si="13"/>
        <v>0</v>
      </c>
      <c r="AJ8" s="45">
        <f t="shared" si="14"/>
        <v>0</v>
      </c>
      <c r="AK8" s="45">
        <f t="shared" si="15"/>
        <v>0</v>
      </c>
      <c r="AL8" s="45">
        <f t="shared" si="16"/>
        <v>0</v>
      </c>
    </row>
    <row r="9" spans="1:38">
      <c r="A9" t="s">
        <v>92</v>
      </c>
      <c r="B9" s="11">
        <v>7</v>
      </c>
      <c r="C9" s="12" t="s">
        <v>99</v>
      </c>
      <c r="D9" s="5">
        <v>35000</v>
      </c>
      <c r="E9" s="5">
        <v>46968</v>
      </c>
      <c r="F9" s="5">
        <v>42000</v>
      </c>
      <c r="G9" s="5">
        <v>42000</v>
      </c>
      <c r="H9" s="5">
        <v>42000</v>
      </c>
      <c r="I9" s="5">
        <v>42000</v>
      </c>
      <c r="J9" s="5">
        <v>51600</v>
      </c>
      <c r="K9" s="5">
        <v>50000</v>
      </c>
      <c r="L9" s="5">
        <v>63100</v>
      </c>
      <c r="M9" s="5">
        <v>50800</v>
      </c>
      <c r="N9" s="5">
        <v>49892.857142857138</v>
      </c>
      <c r="O9" s="5">
        <v>50800</v>
      </c>
      <c r="P9" s="5">
        <f t="shared" si="3"/>
        <v>566160.85714285716</v>
      </c>
      <c r="Q9" s="5">
        <f>INDEX($D9:$O9,MATCH('Profitability - Comparison'!$K$1,'Monthly Salary 24-25'!$D$2:$O$2,0))</f>
        <v>50000</v>
      </c>
      <c r="R9" s="13"/>
      <c r="S9" s="14">
        <v>0.1</v>
      </c>
      <c r="T9" s="20">
        <v>0.9</v>
      </c>
      <c r="V9" s="14"/>
      <c r="Y9" s="15">
        <f t="shared" si="4"/>
        <v>1</v>
      </c>
      <c r="Z9" s="45">
        <f t="shared" si="5"/>
        <v>56616.08571428572</v>
      </c>
      <c r="AA9" s="45">
        <f t="shared" si="6"/>
        <v>509544.77142857143</v>
      </c>
      <c r="AB9" s="45">
        <f t="shared" si="7"/>
        <v>0</v>
      </c>
      <c r="AC9" s="45">
        <f t="shared" si="8"/>
        <v>0</v>
      </c>
      <c r="AD9" s="45">
        <f t="shared" si="9"/>
        <v>0</v>
      </c>
      <c r="AE9" s="45">
        <f t="shared" si="10"/>
        <v>0</v>
      </c>
      <c r="AG9" s="45">
        <f t="shared" si="11"/>
        <v>5000</v>
      </c>
      <c r="AH9" s="45">
        <f t="shared" si="12"/>
        <v>45000</v>
      </c>
      <c r="AI9" s="45">
        <f t="shared" si="13"/>
        <v>0</v>
      </c>
      <c r="AJ9" s="45">
        <f t="shared" si="14"/>
        <v>0</v>
      </c>
      <c r="AK9" s="45">
        <f t="shared" si="15"/>
        <v>0</v>
      </c>
      <c r="AL9" s="45">
        <f t="shared" si="16"/>
        <v>0</v>
      </c>
    </row>
    <row r="10" spans="1:38">
      <c r="A10" t="s">
        <v>92</v>
      </c>
      <c r="B10" s="11">
        <v>8</v>
      </c>
      <c r="C10" s="12" t="s">
        <v>100</v>
      </c>
      <c r="D10" s="5">
        <v>38119</v>
      </c>
      <c r="E10" s="5">
        <v>39274</v>
      </c>
      <c r="F10" s="5">
        <v>38394</v>
      </c>
      <c r="G10" s="5">
        <v>38519</v>
      </c>
      <c r="H10" s="5">
        <v>37519</v>
      </c>
      <c r="I10" s="5">
        <v>37519</v>
      </c>
      <c r="J10" s="5">
        <v>58537</v>
      </c>
      <c r="K10" s="5">
        <v>38644</v>
      </c>
      <c r="L10" s="5">
        <v>50135</v>
      </c>
      <c r="M10" s="5">
        <v>45135</v>
      </c>
      <c r="N10" s="5">
        <v>51329.017857142862</v>
      </c>
      <c r="O10" s="5">
        <v>49010</v>
      </c>
      <c r="P10" s="5">
        <f t="shared" si="3"/>
        <v>522134.01785714284</v>
      </c>
      <c r="Q10" s="5">
        <f>INDEX($D10:$O10,MATCH('Profitability - Comparison'!$K$1,'Monthly Salary 24-25'!$D$2:$O$2,0))</f>
        <v>38644</v>
      </c>
      <c r="R10" s="13"/>
      <c r="S10" s="14">
        <v>0.8</v>
      </c>
      <c r="V10" s="14">
        <v>0.2</v>
      </c>
      <c r="Y10" s="15">
        <f t="shared" si="4"/>
        <v>1</v>
      </c>
      <c r="Z10" s="45">
        <f t="shared" si="5"/>
        <v>417707.21428571432</v>
      </c>
      <c r="AA10" s="45">
        <f t="shared" si="6"/>
        <v>0</v>
      </c>
      <c r="AB10" s="45">
        <f t="shared" si="7"/>
        <v>0</v>
      </c>
      <c r="AC10" s="45">
        <f t="shared" si="8"/>
        <v>104426.80357142858</v>
      </c>
      <c r="AD10" s="45">
        <f t="shared" si="9"/>
        <v>0</v>
      </c>
      <c r="AE10" s="45">
        <f t="shared" si="10"/>
        <v>0</v>
      </c>
      <c r="AG10" s="45">
        <f t="shared" si="11"/>
        <v>30915.200000000001</v>
      </c>
      <c r="AH10" s="45">
        <f t="shared" si="12"/>
        <v>0</v>
      </c>
      <c r="AI10" s="45">
        <f t="shared" si="13"/>
        <v>0</v>
      </c>
      <c r="AJ10" s="45">
        <f t="shared" si="14"/>
        <v>7728.8</v>
      </c>
      <c r="AK10" s="45">
        <f t="shared" si="15"/>
        <v>0</v>
      </c>
      <c r="AL10" s="45">
        <f t="shared" si="16"/>
        <v>0</v>
      </c>
    </row>
    <row r="11" spans="1:38" ht="15.75" customHeight="1" thickBot="1">
      <c r="A11" t="s">
        <v>92</v>
      </c>
      <c r="B11" s="11">
        <v>9</v>
      </c>
      <c r="C11" s="12" t="s">
        <v>101</v>
      </c>
      <c r="D11" s="5">
        <v>45477</v>
      </c>
      <c r="E11" s="5">
        <v>36302</v>
      </c>
      <c r="F11" s="5">
        <v>38148</v>
      </c>
      <c r="G11" s="5">
        <v>38148</v>
      </c>
      <c r="H11" s="5">
        <v>38148</v>
      </c>
      <c r="I11" s="5">
        <v>38148</v>
      </c>
      <c r="J11" s="5">
        <v>62562</v>
      </c>
      <c r="K11" s="5">
        <v>38148</v>
      </c>
      <c r="L11" s="5">
        <v>88443</v>
      </c>
      <c r="M11" s="5">
        <v>50355</v>
      </c>
      <c r="N11" s="5">
        <v>49455.803571428572</v>
      </c>
      <c r="O11" s="5">
        <v>50355</v>
      </c>
      <c r="P11" s="5">
        <f t="shared" si="3"/>
        <v>573689.80357142864</v>
      </c>
      <c r="Q11" s="5">
        <f>INDEX($D11:$O11,MATCH('Profitability - Comparison'!$K$1,'Monthly Salary 24-25'!$D$2:$O$2,0))</f>
        <v>38148</v>
      </c>
      <c r="R11" s="13"/>
      <c r="S11" s="14">
        <v>1</v>
      </c>
      <c r="V11" s="14"/>
      <c r="Y11" s="15">
        <f t="shared" si="4"/>
        <v>1</v>
      </c>
      <c r="Z11" s="45">
        <f t="shared" si="5"/>
        <v>573689.80357142864</v>
      </c>
      <c r="AA11" s="45">
        <f t="shared" si="6"/>
        <v>0</v>
      </c>
      <c r="AB11" s="45">
        <f t="shared" si="7"/>
        <v>0</v>
      </c>
      <c r="AC11" s="45">
        <f t="shared" si="8"/>
        <v>0</v>
      </c>
      <c r="AD11" s="45">
        <f t="shared" si="9"/>
        <v>0</v>
      </c>
      <c r="AE11" s="45">
        <f t="shared" si="10"/>
        <v>0</v>
      </c>
      <c r="AG11" s="45">
        <f t="shared" si="11"/>
        <v>38148</v>
      </c>
      <c r="AH11" s="45">
        <f t="shared" si="12"/>
        <v>0</v>
      </c>
      <c r="AI11" s="45">
        <f t="shared" si="13"/>
        <v>0</v>
      </c>
      <c r="AJ11" s="45">
        <f t="shared" si="14"/>
        <v>0</v>
      </c>
      <c r="AK11" s="45">
        <f t="shared" si="15"/>
        <v>0</v>
      </c>
      <c r="AL11" s="45">
        <f t="shared" si="16"/>
        <v>0</v>
      </c>
    </row>
    <row r="12" spans="1:38" ht="15.75" customHeight="1" thickBot="1">
      <c r="A12" t="s">
        <v>92</v>
      </c>
      <c r="B12" s="11">
        <v>10</v>
      </c>
      <c r="C12" s="19" t="s">
        <v>102</v>
      </c>
      <c r="D12" s="5">
        <v>37078</v>
      </c>
      <c r="E12" s="5">
        <v>27228</v>
      </c>
      <c r="F12" s="5">
        <v>28612</v>
      </c>
      <c r="G12" s="5">
        <v>28612</v>
      </c>
      <c r="H12" s="5">
        <v>26705</v>
      </c>
      <c r="I12" s="5">
        <v>28612</v>
      </c>
      <c r="J12" s="5">
        <v>51501</v>
      </c>
      <c r="K12" s="5">
        <v>28612</v>
      </c>
      <c r="L12" s="5">
        <v>44857</v>
      </c>
      <c r="M12" s="5">
        <v>40056</v>
      </c>
      <c r="N12" s="5">
        <v>40056</v>
      </c>
      <c r="O12" s="5">
        <v>40056</v>
      </c>
      <c r="P12" s="5">
        <f t="shared" si="3"/>
        <v>421985</v>
      </c>
      <c r="Q12" s="5">
        <f>INDEX($D12:$O12,MATCH('Profitability - Comparison'!$K$1,'Monthly Salary 24-25'!$D$2:$O$2,0))</f>
        <v>28612</v>
      </c>
      <c r="R12" s="13"/>
      <c r="S12" s="14">
        <v>1</v>
      </c>
      <c r="V12" s="14"/>
      <c r="Y12" s="15">
        <f t="shared" si="4"/>
        <v>1</v>
      </c>
      <c r="Z12" s="45">
        <f t="shared" si="5"/>
        <v>421985</v>
      </c>
      <c r="AA12" s="45">
        <f t="shared" si="6"/>
        <v>0</v>
      </c>
      <c r="AB12" s="45">
        <f t="shared" si="7"/>
        <v>0</v>
      </c>
      <c r="AC12" s="45">
        <f t="shared" si="8"/>
        <v>0</v>
      </c>
      <c r="AD12" s="45">
        <f t="shared" si="9"/>
        <v>0</v>
      </c>
      <c r="AE12" s="45">
        <f t="shared" si="10"/>
        <v>0</v>
      </c>
      <c r="AG12" s="45">
        <f t="shared" si="11"/>
        <v>28612</v>
      </c>
      <c r="AH12" s="45">
        <f t="shared" si="12"/>
        <v>0</v>
      </c>
      <c r="AI12" s="45">
        <f t="shared" si="13"/>
        <v>0</v>
      </c>
      <c r="AJ12" s="45">
        <f t="shared" si="14"/>
        <v>0</v>
      </c>
      <c r="AK12" s="45">
        <f t="shared" si="15"/>
        <v>0</v>
      </c>
      <c r="AL12" s="45">
        <f t="shared" si="16"/>
        <v>0</v>
      </c>
    </row>
    <row r="13" spans="1:38">
      <c r="A13" t="s">
        <v>92</v>
      </c>
      <c r="B13" s="11">
        <v>11</v>
      </c>
      <c r="C13" s="12" t="s">
        <v>103</v>
      </c>
      <c r="D13" s="5">
        <v>33454</v>
      </c>
      <c r="E13" s="5">
        <v>83454</v>
      </c>
      <c r="F13" s="5">
        <v>33454</v>
      </c>
      <c r="G13" s="5">
        <v>33454</v>
      </c>
      <c r="H13" s="5">
        <v>32896</v>
      </c>
      <c r="I13" s="5">
        <v>33454</v>
      </c>
      <c r="J13" s="5">
        <v>60217</v>
      </c>
      <c r="K13" s="5">
        <v>33454</v>
      </c>
      <c r="L13" s="5">
        <v>46835</v>
      </c>
      <c r="M13" s="5">
        <v>46835</v>
      </c>
      <c r="N13" s="5">
        <v>45998.66071428571</v>
      </c>
      <c r="O13" s="5">
        <v>46835</v>
      </c>
      <c r="P13" s="5">
        <f t="shared" si="3"/>
        <v>530340.66071428568</v>
      </c>
      <c r="Q13" s="5">
        <f>INDEX($D13:$O13,MATCH('Profitability - Comparison'!$K$1,'Monthly Salary 24-25'!$D$2:$O$2,0))</f>
        <v>33454</v>
      </c>
      <c r="R13" s="13"/>
      <c r="S13" s="14">
        <v>0.6</v>
      </c>
      <c r="V13" s="14">
        <v>0.4</v>
      </c>
      <c r="Y13" s="15">
        <f t="shared" si="4"/>
        <v>1</v>
      </c>
      <c r="Z13" s="45">
        <f t="shared" si="5"/>
        <v>318204.39642857137</v>
      </c>
      <c r="AA13" s="45">
        <f t="shared" si="6"/>
        <v>0</v>
      </c>
      <c r="AB13" s="45">
        <f t="shared" si="7"/>
        <v>0</v>
      </c>
      <c r="AC13" s="45">
        <f t="shared" si="8"/>
        <v>212136.26428571428</v>
      </c>
      <c r="AD13" s="45">
        <f t="shared" si="9"/>
        <v>0</v>
      </c>
      <c r="AE13" s="45">
        <f t="shared" si="10"/>
        <v>0</v>
      </c>
      <c r="AG13" s="45">
        <f t="shared" si="11"/>
        <v>20072.399999999998</v>
      </c>
      <c r="AH13" s="45">
        <f t="shared" si="12"/>
        <v>0</v>
      </c>
      <c r="AI13" s="45">
        <f t="shared" si="13"/>
        <v>0</v>
      </c>
      <c r="AJ13" s="45">
        <f t="shared" si="14"/>
        <v>13381.6</v>
      </c>
      <c r="AK13" s="45">
        <f t="shared" si="15"/>
        <v>0</v>
      </c>
      <c r="AL13" s="45">
        <f t="shared" si="16"/>
        <v>0</v>
      </c>
    </row>
    <row r="14" spans="1:38">
      <c r="A14" t="s">
        <v>92</v>
      </c>
      <c r="B14" s="11">
        <v>12</v>
      </c>
      <c r="C14" s="12" t="s">
        <v>104</v>
      </c>
      <c r="D14" s="5">
        <v>94833</v>
      </c>
      <c r="E14" s="5">
        <v>114000</v>
      </c>
      <c r="F14" s="5">
        <v>104417</v>
      </c>
      <c r="G14" s="5">
        <v>104417</v>
      </c>
      <c r="H14" s="5">
        <v>104417</v>
      </c>
      <c r="I14" s="5">
        <v>104417</v>
      </c>
      <c r="J14" s="5">
        <v>104417</v>
      </c>
      <c r="K14" s="5">
        <v>104417</v>
      </c>
      <c r="L14" s="5">
        <v>104417</v>
      </c>
      <c r="M14" s="5">
        <v>104416.75</v>
      </c>
      <c r="N14" s="5">
        <v>104416.75</v>
      </c>
      <c r="O14" s="5">
        <v>104416.75</v>
      </c>
      <c r="P14" s="5">
        <f t="shared" si="3"/>
        <v>1253002.25</v>
      </c>
      <c r="Q14" s="5">
        <f>INDEX($D14:$O14,MATCH('Profitability - Comparison'!$K$1,'Monthly Salary 24-25'!$D$2:$O$2,0))</f>
        <v>104417</v>
      </c>
      <c r="R14" s="13"/>
      <c r="S14" s="21"/>
      <c r="T14" s="20">
        <v>1</v>
      </c>
      <c r="V14" s="14"/>
      <c r="Y14" s="15">
        <f t="shared" si="4"/>
        <v>1</v>
      </c>
      <c r="Z14" s="45">
        <f t="shared" si="5"/>
        <v>0</v>
      </c>
      <c r="AA14" s="45">
        <f t="shared" si="6"/>
        <v>1253002.25</v>
      </c>
      <c r="AB14" s="45">
        <f t="shared" si="7"/>
        <v>0</v>
      </c>
      <c r="AC14" s="45">
        <f t="shared" si="8"/>
        <v>0</v>
      </c>
      <c r="AD14" s="45">
        <f t="shared" si="9"/>
        <v>0</v>
      </c>
      <c r="AE14" s="45">
        <f t="shared" si="10"/>
        <v>0</v>
      </c>
      <c r="AG14" s="45">
        <f t="shared" si="11"/>
        <v>0</v>
      </c>
      <c r="AH14" s="45">
        <f t="shared" si="12"/>
        <v>104417</v>
      </c>
      <c r="AI14" s="45">
        <f t="shared" si="13"/>
        <v>0</v>
      </c>
      <c r="AJ14" s="45">
        <f t="shared" si="14"/>
        <v>0</v>
      </c>
      <c r="AK14" s="45">
        <f t="shared" si="15"/>
        <v>0</v>
      </c>
      <c r="AL14" s="45">
        <f t="shared" si="16"/>
        <v>0</v>
      </c>
    </row>
    <row r="15" spans="1:38">
      <c r="A15" t="s">
        <v>92</v>
      </c>
      <c r="B15" s="11">
        <v>13</v>
      </c>
      <c r="C15" s="12" t="s">
        <v>105</v>
      </c>
      <c r="D15" s="5">
        <v>32600</v>
      </c>
      <c r="E15" s="5">
        <v>81760</v>
      </c>
      <c r="F15" s="5">
        <v>42680</v>
      </c>
      <c r="G15" s="5">
        <v>42680</v>
      </c>
      <c r="H15" s="5">
        <v>42680</v>
      </c>
      <c r="I15" s="5">
        <v>42680</v>
      </c>
      <c r="J15" s="5">
        <v>42680</v>
      </c>
      <c r="K15" s="5">
        <v>42680</v>
      </c>
      <c r="L15" s="5">
        <v>54714</v>
      </c>
      <c r="M15" s="5">
        <v>42680</v>
      </c>
      <c r="N15" s="5">
        <v>42680</v>
      </c>
      <c r="O15" s="5">
        <v>42680</v>
      </c>
      <c r="P15" s="5">
        <f t="shared" si="3"/>
        <v>553194</v>
      </c>
      <c r="Q15" s="5">
        <f>INDEX($D15:$O15,MATCH('Profitability - Comparison'!$K$1,'Monthly Salary 24-25'!$D$2:$O$2,0))</f>
        <v>42680</v>
      </c>
      <c r="R15" s="13"/>
      <c r="S15" s="21"/>
      <c r="T15" s="20">
        <v>1</v>
      </c>
      <c r="V15" s="14"/>
      <c r="Y15" s="15">
        <f t="shared" si="4"/>
        <v>1</v>
      </c>
      <c r="Z15" s="45">
        <f t="shared" si="5"/>
        <v>0</v>
      </c>
      <c r="AA15" s="45">
        <f t="shared" si="6"/>
        <v>553194</v>
      </c>
      <c r="AB15" s="45">
        <f t="shared" si="7"/>
        <v>0</v>
      </c>
      <c r="AC15" s="45">
        <f t="shared" si="8"/>
        <v>0</v>
      </c>
      <c r="AD15" s="45">
        <f t="shared" si="9"/>
        <v>0</v>
      </c>
      <c r="AE15" s="45">
        <f t="shared" si="10"/>
        <v>0</v>
      </c>
      <c r="AG15" s="45">
        <f t="shared" si="11"/>
        <v>0</v>
      </c>
      <c r="AH15" s="45">
        <f t="shared" si="12"/>
        <v>42680</v>
      </c>
      <c r="AI15" s="45">
        <f t="shared" si="13"/>
        <v>0</v>
      </c>
      <c r="AJ15" s="45">
        <f t="shared" si="14"/>
        <v>0</v>
      </c>
      <c r="AK15" s="45">
        <f t="shared" si="15"/>
        <v>0</v>
      </c>
      <c r="AL15" s="45">
        <f t="shared" si="16"/>
        <v>0</v>
      </c>
    </row>
    <row r="16" spans="1:38">
      <c r="A16" t="s">
        <v>92</v>
      </c>
      <c r="B16" s="11">
        <v>14</v>
      </c>
      <c r="C16" s="12" t="s">
        <v>106</v>
      </c>
      <c r="D16" s="5">
        <v>23500</v>
      </c>
      <c r="E16" s="5">
        <v>23500</v>
      </c>
      <c r="F16" s="5">
        <v>23500</v>
      </c>
      <c r="G16" s="5">
        <v>23500</v>
      </c>
      <c r="H16" s="5">
        <v>0</v>
      </c>
      <c r="I16" s="5">
        <v>2274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f t="shared" si="3"/>
        <v>96274</v>
      </c>
      <c r="Q16" s="5">
        <f>INDEX($D16:$O16,MATCH('Profitability - Comparison'!$K$1,'Monthly Salary 24-25'!$D$2:$O$2,0))</f>
        <v>0</v>
      </c>
      <c r="R16" s="22" t="s">
        <v>107</v>
      </c>
      <c r="S16" s="21"/>
      <c r="T16" s="20">
        <v>1</v>
      </c>
      <c r="V16" s="14"/>
      <c r="Y16" s="15">
        <f t="shared" si="4"/>
        <v>1</v>
      </c>
      <c r="Z16" s="45">
        <f t="shared" si="5"/>
        <v>0</v>
      </c>
      <c r="AA16" s="45">
        <f t="shared" si="6"/>
        <v>96274</v>
      </c>
      <c r="AB16" s="45">
        <f t="shared" si="7"/>
        <v>0</v>
      </c>
      <c r="AC16" s="45">
        <f t="shared" si="8"/>
        <v>0</v>
      </c>
      <c r="AD16" s="45">
        <f t="shared" si="9"/>
        <v>0</v>
      </c>
      <c r="AE16" s="45">
        <f t="shared" si="10"/>
        <v>0</v>
      </c>
      <c r="AG16" s="45">
        <f t="shared" si="11"/>
        <v>0</v>
      </c>
      <c r="AH16" s="45">
        <f t="shared" si="12"/>
        <v>0</v>
      </c>
      <c r="AI16" s="45">
        <f t="shared" si="13"/>
        <v>0</v>
      </c>
      <c r="AJ16" s="45">
        <f t="shared" si="14"/>
        <v>0</v>
      </c>
      <c r="AK16" s="45">
        <f t="shared" si="15"/>
        <v>0</v>
      </c>
      <c r="AL16" s="45">
        <f t="shared" si="16"/>
        <v>0</v>
      </c>
    </row>
    <row r="17" spans="1:38">
      <c r="A17" t="s">
        <v>92</v>
      </c>
      <c r="B17" s="11">
        <v>15</v>
      </c>
      <c r="C17" s="12" t="s">
        <v>108</v>
      </c>
      <c r="D17" s="5">
        <v>60700</v>
      </c>
      <c r="E17" s="5">
        <v>60700</v>
      </c>
      <c r="F17" s="5">
        <v>60700</v>
      </c>
      <c r="G17" s="5">
        <v>29371</v>
      </c>
      <c r="H17" s="5">
        <v>0</v>
      </c>
      <c r="I17" s="5">
        <v>23497</v>
      </c>
      <c r="J17" s="5">
        <v>60700</v>
      </c>
      <c r="K17" s="5">
        <v>48952</v>
      </c>
      <c r="L17" s="5">
        <v>60700</v>
      </c>
      <c r="M17" s="5">
        <v>60700</v>
      </c>
      <c r="N17" s="5">
        <v>60699.999999999993</v>
      </c>
      <c r="O17" s="5">
        <v>60700</v>
      </c>
      <c r="P17" s="5">
        <f t="shared" si="3"/>
        <v>587420</v>
      </c>
      <c r="Q17" s="5">
        <f>INDEX($D17:$O17,MATCH('Profitability - Comparison'!$K$1,'Monthly Salary 24-25'!$D$2:$O$2,0))</f>
        <v>48952</v>
      </c>
      <c r="R17" s="13"/>
      <c r="S17" s="14">
        <v>1</v>
      </c>
      <c r="V17" s="14"/>
      <c r="Y17" s="15">
        <f t="shared" si="4"/>
        <v>1</v>
      </c>
      <c r="Z17" s="45">
        <f t="shared" si="5"/>
        <v>587420</v>
      </c>
      <c r="AA17" s="45">
        <f t="shared" si="6"/>
        <v>0</v>
      </c>
      <c r="AB17" s="45">
        <f t="shared" si="7"/>
        <v>0</v>
      </c>
      <c r="AC17" s="45">
        <f t="shared" si="8"/>
        <v>0</v>
      </c>
      <c r="AD17" s="45">
        <f t="shared" si="9"/>
        <v>0</v>
      </c>
      <c r="AE17" s="45">
        <f t="shared" si="10"/>
        <v>0</v>
      </c>
      <c r="AG17" s="45">
        <f t="shared" si="11"/>
        <v>48952</v>
      </c>
      <c r="AH17" s="45">
        <f t="shared" si="12"/>
        <v>0</v>
      </c>
      <c r="AI17" s="45">
        <f t="shared" si="13"/>
        <v>0</v>
      </c>
      <c r="AJ17" s="45">
        <f t="shared" si="14"/>
        <v>0</v>
      </c>
      <c r="AK17" s="45">
        <f t="shared" si="15"/>
        <v>0</v>
      </c>
      <c r="AL17" s="45">
        <f t="shared" si="16"/>
        <v>0</v>
      </c>
    </row>
    <row r="18" spans="1:38">
      <c r="A18" t="s">
        <v>92</v>
      </c>
      <c r="B18" s="11">
        <v>16</v>
      </c>
      <c r="C18" s="12" t="s">
        <v>109</v>
      </c>
      <c r="D18" s="5">
        <v>40167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f t="shared" si="3"/>
        <v>40167</v>
      </c>
      <c r="Q18" s="5">
        <f>INDEX($D18:$O18,MATCH('Profitability - Comparison'!$K$1,'Monthly Salary 24-25'!$D$2:$O$2,0))</f>
        <v>0</v>
      </c>
      <c r="R18" s="12" t="s">
        <v>107</v>
      </c>
      <c r="S18" s="14">
        <v>1</v>
      </c>
      <c r="V18" s="14"/>
      <c r="Y18" s="15">
        <f t="shared" si="4"/>
        <v>1</v>
      </c>
      <c r="Z18" s="45">
        <f t="shared" si="5"/>
        <v>40167</v>
      </c>
      <c r="AA18" s="45">
        <f t="shared" si="6"/>
        <v>0</v>
      </c>
      <c r="AB18" s="45">
        <f t="shared" si="7"/>
        <v>0</v>
      </c>
      <c r="AC18" s="45">
        <f t="shared" si="8"/>
        <v>0</v>
      </c>
      <c r="AD18" s="45">
        <f t="shared" si="9"/>
        <v>0</v>
      </c>
      <c r="AE18" s="45">
        <f t="shared" si="10"/>
        <v>0</v>
      </c>
      <c r="AG18" s="45">
        <f t="shared" si="11"/>
        <v>0</v>
      </c>
      <c r="AH18" s="45">
        <f t="shared" si="12"/>
        <v>0</v>
      </c>
      <c r="AI18" s="45">
        <f t="shared" si="13"/>
        <v>0</v>
      </c>
      <c r="AJ18" s="45">
        <f t="shared" si="14"/>
        <v>0</v>
      </c>
      <c r="AK18" s="45">
        <f t="shared" si="15"/>
        <v>0</v>
      </c>
      <c r="AL18" s="45">
        <f t="shared" si="16"/>
        <v>0</v>
      </c>
    </row>
    <row r="19" spans="1:38">
      <c r="A19" t="s">
        <v>110</v>
      </c>
      <c r="B19" s="11">
        <v>17</v>
      </c>
      <c r="C19" s="12" t="s">
        <v>111</v>
      </c>
      <c r="D19" s="5">
        <v>45000</v>
      </c>
      <c r="E19" s="5">
        <v>45000</v>
      </c>
      <c r="F19" s="5">
        <v>45000</v>
      </c>
      <c r="G19" s="5">
        <v>45000</v>
      </c>
      <c r="H19" s="5">
        <v>45000</v>
      </c>
      <c r="I19" s="5">
        <v>45000</v>
      </c>
      <c r="J19" s="5">
        <v>45000</v>
      </c>
      <c r="K19" s="5">
        <v>45000</v>
      </c>
      <c r="L19" s="5">
        <v>45000</v>
      </c>
      <c r="M19" s="5">
        <v>45000</v>
      </c>
      <c r="N19" s="5">
        <v>45000</v>
      </c>
      <c r="O19" s="5">
        <v>45000</v>
      </c>
      <c r="P19" s="5">
        <f t="shared" si="3"/>
        <v>540000</v>
      </c>
      <c r="Q19" s="5">
        <f>INDEX($D19:$O19,MATCH('Profitability - Comparison'!$K$1,'Monthly Salary 24-25'!$D$2:$O$2,0))</f>
        <v>45000</v>
      </c>
      <c r="R19" s="12"/>
      <c r="S19" s="14">
        <v>0</v>
      </c>
      <c r="V19" s="14"/>
      <c r="X19">
        <v>1</v>
      </c>
      <c r="Y19" s="15">
        <f t="shared" si="4"/>
        <v>1</v>
      </c>
      <c r="Z19" s="45">
        <f t="shared" si="5"/>
        <v>0</v>
      </c>
      <c r="AA19" s="45">
        <f t="shared" si="6"/>
        <v>0</v>
      </c>
      <c r="AB19" s="45">
        <f t="shared" si="7"/>
        <v>0</v>
      </c>
      <c r="AC19" s="45">
        <f t="shared" si="8"/>
        <v>0</v>
      </c>
      <c r="AD19" s="45">
        <f t="shared" si="9"/>
        <v>0</v>
      </c>
      <c r="AE19" s="45">
        <f t="shared" si="10"/>
        <v>540000</v>
      </c>
      <c r="AG19" s="45">
        <f t="shared" si="11"/>
        <v>0</v>
      </c>
      <c r="AH19" s="45">
        <f t="shared" si="12"/>
        <v>0</v>
      </c>
      <c r="AI19" s="45">
        <f t="shared" si="13"/>
        <v>0</v>
      </c>
      <c r="AJ19" s="45">
        <f t="shared" si="14"/>
        <v>0</v>
      </c>
      <c r="AK19" s="45">
        <f t="shared" si="15"/>
        <v>0</v>
      </c>
      <c r="AL19" s="45">
        <f t="shared" si="16"/>
        <v>45000</v>
      </c>
    </row>
    <row r="20" spans="1:38">
      <c r="A20" t="s">
        <v>110</v>
      </c>
      <c r="B20" s="11">
        <v>18</v>
      </c>
      <c r="C20" s="12" t="s">
        <v>112</v>
      </c>
      <c r="D20" s="5">
        <v>32314</v>
      </c>
      <c r="E20" s="5">
        <v>38776</v>
      </c>
      <c r="F20" s="5">
        <v>47085</v>
      </c>
      <c r="G20" s="5">
        <v>48140</v>
      </c>
      <c r="H20" s="5">
        <v>47218</v>
      </c>
      <c r="I20" s="5">
        <v>43224</v>
      </c>
      <c r="J20" s="5">
        <v>47031</v>
      </c>
      <c r="K20" s="5">
        <v>48797</v>
      </c>
      <c r="L20" s="5">
        <v>46388</v>
      </c>
      <c r="M20" s="5">
        <v>46458</v>
      </c>
      <c r="N20" s="5">
        <v>42578</v>
      </c>
      <c r="O20" s="5">
        <v>35545</v>
      </c>
      <c r="P20" s="5">
        <f t="shared" si="3"/>
        <v>523554</v>
      </c>
      <c r="Q20" s="5">
        <f>INDEX($D20:$O20,MATCH('Profitability - Comparison'!$K$1,'Monthly Salary 24-25'!$D$2:$O$2,0))</f>
        <v>48797</v>
      </c>
      <c r="R20" s="12"/>
      <c r="S20" s="23"/>
      <c r="V20" s="14">
        <v>1</v>
      </c>
      <c r="Y20" s="15">
        <f t="shared" si="4"/>
        <v>1</v>
      </c>
      <c r="Z20" s="45">
        <f t="shared" si="5"/>
        <v>0</v>
      </c>
      <c r="AA20" s="45">
        <f t="shared" si="6"/>
        <v>0</v>
      </c>
      <c r="AB20" s="45">
        <f t="shared" si="7"/>
        <v>0</v>
      </c>
      <c r="AC20" s="45">
        <f t="shared" si="8"/>
        <v>523554</v>
      </c>
      <c r="AD20" s="45">
        <f t="shared" si="9"/>
        <v>0</v>
      </c>
      <c r="AE20" s="45">
        <f t="shared" si="10"/>
        <v>0</v>
      </c>
      <c r="AG20" s="45">
        <f t="shared" si="11"/>
        <v>0</v>
      </c>
      <c r="AH20" s="45">
        <f t="shared" si="12"/>
        <v>0</v>
      </c>
      <c r="AI20" s="45">
        <f t="shared" si="13"/>
        <v>0</v>
      </c>
      <c r="AJ20" s="45">
        <f t="shared" si="14"/>
        <v>48797</v>
      </c>
      <c r="AK20" s="45">
        <f t="shared" si="15"/>
        <v>0</v>
      </c>
      <c r="AL20" s="45">
        <f t="shared" si="16"/>
        <v>0</v>
      </c>
    </row>
    <row r="21" spans="1:38">
      <c r="A21" t="s">
        <v>110</v>
      </c>
      <c r="B21" s="11">
        <v>19</v>
      </c>
      <c r="C21" s="12" t="s">
        <v>113</v>
      </c>
      <c r="D21" s="5">
        <v>23027</v>
      </c>
      <c r="E21" s="5">
        <v>20200</v>
      </c>
      <c r="F21" s="5">
        <v>46357</v>
      </c>
      <c r="G21" s="5">
        <v>25717</v>
      </c>
      <c r="H21" s="5">
        <v>25717</v>
      </c>
      <c r="I21" s="5">
        <v>25717</v>
      </c>
      <c r="J21" s="5">
        <v>26024</v>
      </c>
      <c r="K21" s="5">
        <v>26024</v>
      </c>
      <c r="L21" s="5">
        <v>30624</v>
      </c>
      <c r="M21" s="5">
        <v>26024</v>
      </c>
      <c r="N21" s="5">
        <v>26024</v>
      </c>
      <c r="O21" s="5">
        <v>26024</v>
      </c>
      <c r="P21" s="5">
        <f t="shared" si="3"/>
        <v>327479</v>
      </c>
      <c r="Q21" s="5">
        <f>INDEX($D21:$O21,MATCH('Profitability - Comparison'!$K$1,'Monthly Salary 24-25'!$D$2:$O$2,0))</f>
        <v>26024</v>
      </c>
      <c r="R21" s="12"/>
      <c r="S21" s="14">
        <v>1</v>
      </c>
      <c r="V21" s="14"/>
      <c r="Y21" s="15">
        <f t="shared" si="4"/>
        <v>1</v>
      </c>
      <c r="Z21" s="45">
        <f t="shared" si="5"/>
        <v>327479</v>
      </c>
      <c r="AA21" s="45">
        <f t="shared" si="6"/>
        <v>0</v>
      </c>
      <c r="AB21" s="45">
        <f t="shared" si="7"/>
        <v>0</v>
      </c>
      <c r="AC21" s="45">
        <f t="shared" si="8"/>
        <v>0</v>
      </c>
      <c r="AD21" s="45">
        <f t="shared" si="9"/>
        <v>0</v>
      </c>
      <c r="AE21" s="45">
        <f t="shared" si="10"/>
        <v>0</v>
      </c>
      <c r="AG21" s="45">
        <f t="shared" si="11"/>
        <v>26024</v>
      </c>
      <c r="AH21" s="45">
        <f t="shared" si="12"/>
        <v>0</v>
      </c>
      <c r="AI21" s="45">
        <f t="shared" si="13"/>
        <v>0</v>
      </c>
      <c r="AJ21" s="45">
        <f t="shared" si="14"/>
        <v>0</v>
      </c>
      <c r="AK21" s="45">
        <f t="shared" si="15"/>
        <v>0</v>
      </c>
      <c r="AL21" s="45">
        <f t="shared" si="16"/>
        <v>0</v>
      </c>
    </row>
    <row r="22" spans="1:38">
      <c r="A22" t="s">
        <v>110</v>
      </c>
      <c r="B22" s="11">
        <v>20</v>
      </c>
      <c r="C22" s="12" t="s">
        <v>114</v>
      </c>
      <c r="D22" s="5">
        <v>31950</v>
      </c>
      <c r="E22" s="5">
        <v>42350</v>
      </c>
      <c r="F22" s="5">
        <v>31950</v>
      </c>
      <c r="G22" s="5">
        <v>31950</v>
      </c>
      <c r="H22" s="5">
        <v>31950</v>
      </c>
      <c r="I22" s="5">
        <v>31950</v>
      </c>
      <c r="J22" s="5">
        <v>31950</v>
      </c>
      <c r="K22" s="5">
        <v>48826</v>
      </c>
      <c r="L22" s="5">
        <v>112687</v>
      </c>
      <c r="M22" s="5">
        <v>40388</v>
      </c>
      <c r="N22" s="5">
        <v>40388</v>
      </c>
      <c r="O22" s="5">
        <v>40388</v>
      </c>
      <c r="P22" s="5">
        <f t="shared" si="3"/>
        <v>516727</v>
      </c>
      <c r="Q22" s="5">
        <f>INDEX($D22:$O22,MATCH('Profitability - Comparison'!$K$1,'Monthly Salary 24-25'!$D$2:$O$2,0))</f>
        <v>48826</v>
      </c>
      <c r="R22" s="12"/>
      <c r="S22" s="14">
        <v>1</v>
      </c>
      <c r="V22" s="14"/>
      <c r="Y22" s="15">
        <f t="shared" si="4"/>
        <v>1</v>
      </c>
      <c r="Z22" s="45">
        <f t="shared" si="5"/>
        <v>516727</v>
      </c>
      <c r="AA22" s="45">
        <f t="shared" si="6"/>
        <v>0</v>
      </c>
      <c r="AB22" s="45">
        <f t="shared" si="7"/>
        <v>0</v>
      </c>
      <c r="AC22" s="45">
        <f t="shared" si="8"/>
        <v>0</v>
      </c>
      <c r="AD22" s="45">
        <f t="shared" si="9"/>
        <v>0</v>
      </c>
      <c r="AE22" s="45">
        <f t="shared" si="10"/>
        <v>0</v>
      </c>
      <c r="AG22" s="45">
        <f t="shared" si="11"/>
        <v>48826</v>
      </c>
      <c r="AH22" s="45">
        <f t="shared" si="12"/>
        <v>0</v>
      </c>
      <c r="AI22" s="45">
        <f t="shared" si="13"/>
        <v>0</v>
      </c>
      <c r="AJ22" s="45">
        <f t="shared" si="14"/>
        <v>0</v>
      </c>
      <c r="AK22" s="45">
        <f t="shared" si="15"/>
        <v>0</v>
      </c>
      <c r="AL22" s="45">
        <f t="shared" si="16"/>
        <v>0</v>
      </c>
    </row>
    <row r="23" spans="1:38">
      <c r="A23" t="s">
        <v>110</v>
      </c>
      <c r="B23" s="11">
        <v>21</v>
      </c>
      <c r="C23" s="12" t="s">
        <v>115</v>
      </c>
      <c r="D23" s="5">
        <v>105031</v>
      </c>
      <c r="E23" s="5">
        <v>97122.75</v>
      </c>
      <c r="F23" s="5">
        <v>129858.75</v>
      </c>
      <c r="G23" s="5">
        <v>165047.75</v>
      </c>
      <c r="H23" s="5">
        <v>116044.75</v>
      </c>
      <c r="I23" s="5">
        <v>135440.75</v>
      </c>
      <c r="J23" s="5">
        <v>129011.75</v>
      </c>
      <c r="K23" s="5">
        <v>114470.75</v>
      </c>
      <c r="L23" s="5">
        <v>115386.75</v>
      </c>
      <c r="M23" s="5">
        <v>112852.75</v>
      </c>
      <c r="N23" s="5">
        <v>113790.75</v>
      </c>
      <c r="O23" s="5">
        <v>85708.75</v>
      </c>
      <c r="P23" s="5">
        <f t="shared" si="3"/>
        <v>1419767.25</v>
      </c>
      <c r="Q23" s="5">
        <f>INDEX($D23:$O23,MATCH('Profitability - Comparison'!$K$1,'Monthly Salary 24-25'!$D$2:$O$2,0))</f>
        <v>114470.75</v>
      </c>
      <c r="R23" s="12"/>
      <c r="S23" s="23"/>
      <c r="V23" s="14">
        <v>0.25</v>
      </c>
      <c r="W23" s="20">
        <v>0.75</v>
      </c>
      <c r="Y23" s="15">
        <f t="shared" si="4"/>
        <v>1</v>
      </c>
      <c r="Z23" s="45">
        <f t="shared" si="5"/>
        <v>0</v>
      </c>
      <c r="AA23" s="45">
        <f t="shared" si="6"/>
        <v>0</v>
      </c>
      <c r="AB23" s="45">
        <f t="shared" si="7"/>
        <v>0</v>
      </c>
      <c r="AC23" s="45">
        <f t="shared" si="8"/>
        <v>354941.8125</v>
      </c>
      <c r="AD23" s="45">
        <f t="shared" si="9"/>
        <v>1064825.4375</v>
      </c>
      <c r="AE23" s="45">
        <f t="shared" si="10"/>
        <v>0</v>
      </c>
      <c r="AG23" s="45">
        <f t="shared" si="11"/>
        <v>0</v>
      </c>
      <c r="AH23" s="45">
        <f t="shared" si="12"/>
        <v>0</v>
      </c>
      <c r="AI23" s="45">
        <f t="shared" si="13"/>
        <v>0</v>
      </c>
      <c r="AJ23" s="45">
        <f t="shared" si="14"/>
        <v>28617.6875</v>
      </c>
      <c r="AK23" s="45">
        <f t="shared" si="15"/>
        <v>85853.0625</v>
      </c>
      <c r="AL23" s="45">
        <f t="shared" si="16"/>
        <v>0</v>
      </c>
    </row>
    <row r="24" spans="1:38">
      <c r="A24" t="s">
        <v>110</v>
      </c>
      <c r="B24" s="11">
        <v>22</v>
      </c>
      <c r="C24" s="12" t="s">
        <v>116</v>
      </c>
      <c r="D24" s="5">
        <v>55000</v>
      </c>
      <c r="E24" s="5">
        <v>55000</v>
      </c>
      <c r="F24" s="5">
        <v>55000</v>
      </c>
      <c r="G24" s="5">
        <v>55000</v>
      </c>
      <c r="H24" s="5">
        <v>55000</v>
      </c>
      <c r="I24" s="5">
        <v>55000</v>
      </c>
      <c r="J24" s="5">
        <v>55000</v>
      </c>
      <c r="K24" s="5">
        <v>77000</v>
      </c>
      <c r="L24" s="5">
        <v>108550</v>
      </c>
      <c r="M24" s="5">
        <v>66000</v>
      </c>
      <c r="N24" s="5">
        <v>66000</v>
      </c>
      <c r="O24" s="5">
        <v>66000</v>
      </c>
      <c r="P24" s="5">
        <f t="shared" si="3"/>
        <v>768550</v>
      </c>
      <c r="Q24" s="5">
        <f>INDEX($D24:$O24,MATCH('Profitability - Comparison'!$K$1,'Monthly Salary 24-25'!$D$2:$O$2,0))</f>
        <v>77000</v>
      </c>
      <c r="R24" s="12"/>
      <c r="S24" s="14">
        <v>1</v>
      </c>
      <c r="V24" s="14"/>
      <c r="Y24" s="15">
        <f t="shared" si="4"/>
        <v>1</v>
      </c>
      <c r="Z24" s="45">
        <f t="shared" si="5"/>
        <v>768550</v>
      </c>
      <c r="AA24" s="45">
        <f t="shared" si="6"/>
        <v>0</v>
      </c>
      <c r="AB24" s="45">
        <f t="shared" si="7"/>
        <v>0</v>
      </c>
      <c r="AC24" s="45">
        <f t="shared" si="8"/>
        <v>0</v>
      </c>
      <c r="AD24" s="45">
        <f t="shared" si="9"/>
        <v>0</v>
      </c>
      <c r="AE24" s="45">
        <f t="shared" si="10"/>
        <v>0</v>
      </c>
      <c r="AG24" s="45">
        <f t="shared" si="11"/>
        <v>77000</v>
      </c>
      <c r="AH24" s="45">
        <f t="shared" si="12"/>
        <v>0</v>
      </c>
      <c r="AI24" s="45">
        <f t="shared" si="13"/>
        <v>0</v>
      </c>
      <c r="AJ24" s="45">
        <f t="shared" si="14"/>
        <v>0</v>
      </c>
      <c r="AK24" s="45">
        <f t="shared" si="15"/>
        <v>0</v>
      </c>
      <c r="AL24" s="45">
        <f t="shared" si="16"/>
        <v>0</v>
      </c>
    </row>
    <row r="25" spans="1:38">
      <c r="A25" t="s">
        <v>110</v>
      </c>
      <c r="B25" s="11">
        <v>23</v>
      </c>
      <c r="C25" s="12" t="s">
        <v>117</v>
      </c>
      <c r="D25" s="5">
        <v>49261</v>
      </c>
      <c r="E25" s="5">
        <v>133289.75</v>
      </c>
      <c r="F25" s="5">
        <v>54144.75</v>
      </c>
      <c r="G25" s="5">
        <v>54944.75</v>
      </c>
      <c r="H25" s="5">
        <v>54144.75</v>
      </c>
      <c r="I25" s="5">
        <v>54144.75</v>
      </c>
      <c r="J25" s="5">
        <v>54144.75</v>
      </c>
      <c r="K25" s="5">
        <v>54144.75</v>
      </c>
      <c r="L25" s="5">
        <v>93523.75</v>
      </c>
      <c r="M25" s="5">
        <v>54144.75</v>
      </c>
      <c r="N25" s="5">
        <v>54144.75</v>
      </c>
      <c r="O25" s="5">
        <v>54144.75</v>
      </c>
      <c r="P25" s="5">
        <f t="shared" si="3"/>
        <v>764177.25</v>
      </c>
      <c r="Q25" s="5">
        <f>INDEX($D25:$O25,MATCH('Profitability - Comparison'!$K$1,'Monthly Salary 24-25'!$D$2:$O$2,0))</f>
        <v>54144.75</v>
      </c>
      <c r="R25" s="12"/>
      <c r="S25" s="14">
        <v>1</v>
      </c>
      <c r="V25" s="14"/>
      <c r="Y25" s="15">
        <f t="shared" si="4"/>
        <v>1</v>
      </c>
      <c r="Z25" s="45">
        <f t="shared" si="5"/>
        <v>764177.25</v>
      </c>
      <c r="AA25" s="45">
        <f t="shared" si="6"/>
        <v>0</v>
      </c>
      <c r="AB25" s="45">
        <f t="shared" si="7"/>
        <v>0</v>
      </c>
      <c r="AC25" s="45">
        <f t="shared" si="8"/>
        <v>0</v>
      </c>
      <c r="AD25" s="45">
        <f t="shared" si="9"/>
        <v>0</v>
      </c>
      <c r="AE25" s="45">
        <f t="shared" si="10"/>
        <v>0</v>
      </c>
      <c r="AG25" s="45">
        <f t="shared" si="11"/>
        <v>54144.75</v>
      </c>
      <c r="AH25" s="45">
        <f t="shared" si="12"/>
        <v>0</v>
      </c>
      <c r="AI25" s="45">
        <f t="shared" si="13"/>
        <v>0</v>
      </c>
      <c r="AJ25" s="45">
        <f t="shared" si="14"/>
        <v>0</v>
      </c>
      <c r="AK25" s="45">
        <f t="shared" si="15"/>
        <v>0</v>
      </c>
      <c r="AL25" s="45">
        <f t="shared" si="16"/>
        <v>0</v>
      </c>
    </row>
    <row r="26" spans="1:38">
      <c r="A26" t="s">
        <v>110</v>
      </c>
      <c r="B26" s="11">
        <v>24</v>
      </c>
      <c r="C26" s="12" t="s">
        <v>118</v>
      </c>
      <c r="D26" s="5">
        <v>35420</v>
      </c>
      <c r="E26" s="5">
        <v>35280</v>
      </c>
      <c r="F26" s="5">
        <v>35600</v>
      </c>
      <c r="G26" s="5">
        <v>34870</v>
      </c>
      <c r="H26" s="5">
        <v>36760</v>
      </c>
      <c r="I26" s="5">
        <v>35200</v>
      </c>
      <c r="J26" s="5">
        <v>35100</v>
      </c>
      <c r="K26" s="5">
        <v>51070</v>
      </c>
      <c r="L26" s="5">
        <v>41425</v>
      </c>
      <c r="M26" s="5">
        <v>6681.4516129032254</v>
      </c>
      <c r="N26" s="5">
        <v>0</v>
      </c>
      <c r="O26" s="5">
        <v>0</v>
      </c>
      <c r="P26" s="5">
        <f t="shared" si="3"/>
        <v>347406.45161290321</v>
      </c>
      <c r="Q26" s="5">
        <f>INDEX($D26:$O26,MATCH('Profitability - Comparison'!$K$1,'Monthly Salary 24-25'!$D$2:$O$2,0))</f>
        <v>51070</v>
      </c>
      <c r="R26" s="12"/>
      <c r="S26" s="14">
        <v>0.7</v>
      </c>
      <c r="V26" s="14">
        <v>0.3</v>
      </c>
      <c r="Y26" s="15">
        <f t="shared" si="4"/>
        <v>1</v>
      </c>
      <c r="Z26" s="45">
        <f t="shared" si="5"/>
        <v>243184.51612903224</v>
      </c>
      <c r="AA26" s="45">
        <f t="shared" si="6"/>
        <v>0</v>
      </c>
      <c r="AB26" s="45">
        <f t="shared" si="7"/>
        <v>0</v>
      </c>
      <c r="AC26" s="45">
        <f t="shared" si="8"/>
        <v>104221.93548387096</v>
      </c>
      <c r="AD26" s="45">
        <f t="shared" si="9"/>
        <v>0</v>
      </c>
      <c r="AE26" s="45">
        <f t="shared" si="10"/>
        <v>0</v>
      </c>
      <c r="AG26" s="45">
        <f t="shared" si="11"/>
        <v>35749</v>
      </c>
      <c r="AH26" s="45">
        <f t="shared" si="12"/>
        <v>0</v>
      </c>
      <c r="AI26" s="45">
        <f t="shared" si="13"/>
        <v>0</v>
      </c>
      <c r="AJ26" s="45">
        <f t="shared" si="14"/>
        <v>15321</v>
      </c>
      <c r="AK26" s="45">
        <f t="shared" si="15"/>
        <v>0</v>
      </c>
      <c r="AL26" s="45">
        <f t="shared" si="16"/>
        <v>0</v>
      </c>
    </row>
    <row r="27" spans="1:38">
      <c r="A27" t="s">
        <v>110</v>
      </c>
      <c r="B27" s="11">
        <v>25</v>
      </c>
      <c r="C27" s="12" t="s">
        <v>119</v>
      </c>
      <c r="D27" s="5">
        <v>37599</v>
      </c>
      <c r="E27" s="5">
        <v>32050</v>
      </c>
      <c r="F27" s="5">
        <v>32050</v>
      </c>
      <c r="G27" s="5">
        <v>32050</v>
      </c>
      <c r="H27" s="5">
        <v>32050</v>
      </c>
      <c r="I27" s="5">
        <v>32050</v>
      </c>
      <c r="J27" s="5">
        <v>32050</v>
      </c>
      <c r="K27" s="5">
        <v>42050</v>
      </c>
      <c r="L27" s="5">
        <v>37050</v>
      </c>
      <c r="M27" s="5">
        <v>37050</v>
      </c>
      <c r="N27" s="5">
        <v>37050</v>
      </c>
      <c r="O27" s="5">
        <v>37050</v>
      </c>
      <c r="P27" s="5">
        <f t="shared" si="3"/>
        <v>420149</v>
      </c>
      <c r="Q27" s="5">
        <f>INDEX($D27:$O27,MATCH('Profitability - Comparison'!$K$1,'Monthly Salary 24-25'!$D$2:$O$2,0))</f>
        <v>42050</v>
      </c>
      <c r="R27" s="12"/>
      <c r="S27" s="14">
        <v>1</v>
      </c>
      <c r="V27" s="14"/>
      <c r="Y27" s="15">
        <f t="shared" si="4"/>
        <v>1</v>
      </c>
      <c r="Z27" s="45">
        <f t="shared" si="5"/>
        <v>420149</v>
      </c>
      <c r="AA27" s="45">
        <f t="shared" si="6"/>
        <v>0</v>
      </c>
      <c r="AB27" s="45">
        <f t="shared" si="7"/>
        <v>0</v>
      </c>
      <c r="AC27" s="45">
        <f t="shared" si="8"/>
        <v>0</v>
      </c>
      <c r="AD27" s="45">
        <f t="shared" si="9"/>
        <v>0</v>
      </c>
      <c r="AE27" s="45">
        <f t="shared" si="10"/>
        <v>0</v>
      </c>
      <c r="AG27" s="45">
        <f t="shared" si="11"/>
        <v>42050</v>
      </c>
      <c r="AH27" s="45">
        <f t="shared" si="12"/>
        <v>0</v>
      </c>
      <c r="AI27" s="45">
        <f t="shared" si="13"/>
        <v>0</v>
      </c>
      <c r="AJ27" s="45">
        <f t="shared" si="14"/>
        <v>0</v>
      </c>
      <c r="AK27" s="45">
        <f t="shared" si="15"/>
        <v>0</v>
      </c>
      <c r="AL27" s="45">
        <f t="shared" si="16"/>
        <v>0</v>
      </c>
    </row>
    <row r="28" spans="1:38">
      <c r="A28" t="s">
        <v>110</v>
      </c>
      <c r="B28" s="11">
        <v>26</v>
      </c>
      <c r="C28" s="12" t="s">
        <v>120</v>
      </c>
      <c r="D28" s="5">
        <v>35417</v>
      </c>
      <c r="E28" s="5">
        <v>35417</v>
      </c>
      <c r="F28" s="5">
        <v>35417</v>
      </c>
      <c r="G28" s="5">
        <v>35417</v>
      </c>
      <c r="H28" s="5">
        <v>35417</v>
      </c>
      <c r="I28" s="5">
        <v>29514.166666666672</v>
      </c>
      <c r="J28" s="5">
        <v>35417</v>
      </c>
      <c r="K28" s="5">
        <v>35417</v>
      </c>
      <c r="L28" s="5">
        <v>35417</v>
      </c>
      <c r="M28" s="5">
        <v>35417</v>
      </c>
      <c r="N28" s="5">
        <v>35417</v>
      </c>
      <c r="O28" s="5">
        <v>35417</v>
      </c>
      <c r="P28" s="5">
        <f t="shared" si="3"/>
        <v>419101.16666666669</v>
      </c>
      <c r="Q28" s="5">
        <f>INDEX($D28:$O28,MATCH('Profitability - Comparison'!$K$1,'Monthly Salary 24-25'!$D$2:$O$2,0))</f>
        <v>35417</v>
      </c>
      <c r="R28" s="24"/>
      <c r="S28" s="14">
        <v>0.6</v>
      </c>
      <c r="V28" s="14">
        <v>0.4</v>
      </c>
      <c r="Y28" s="15">
        <f t="shared" si="4"/>
        <v>1</v>
      </c>
      <c r="Z28" s="45">
        <f t="shared" si="5"/>
        <v>251460.7</v>
      </c>
      <c r="AA28" s="45">
        <f t="shared" si="6"/>
        <v>0</v>
      </c>
      <c r="AB28" s="45">
        <f t="shared" si="7"/>
        <v>0</v>
      </c>
      <c r="AC28" s="45">
        <f t="shared" si="8"/>
        <v>167640.46666666667</v>
      </c>
      <c r="AD28" s="45">
        <f t="shared" si="9"/>
        <v>0</v>
      </c>
      <c r="AE28" s="45">
        <f t="shared" si="10"/>
        <v>0</v>
      </c>
      <c r="AG28" s="45">
        <f t="shared" si="11"/>
        <v>21250.2</v>
      </c>
      <c r="AH28" s="45">
        <f t="shared" si="12"/>
        <v>0</v>
      </c>
      <c r="AI28" s="45">
        <f t="shared" si="13"/>
        <v>0</v>
      </c>
      <c r="AJ28" s="45">
        <f t="shared" si="14"/>
        <v>14166.800000000001</v>
      </c>
      <c r="AK28" s="45">
        <f t="shared" si="15"/>
        <v>0</v>
      </c>
      <c r="AL28" s="45">
        <f t="shared" si="16"/>
        <v>0</v>
      </c>
    </row>
    <row r="29" spans="1:38">
      <c r="A29" t="s">
        <v>110</v>
      </c>
      <c r="B29" s="11">
        <v>27</v>
      </c>
      <c r="C29" s="24" t="s">
        <v>121</v>
      </c>
      <c r="D29" s="5">
        <v>36392</v>
      </c>
      <c r="E29" s="5">
        <v>36392</v>
      </c>
      <c r="F29" s="5">
        <v>36392</v>
      </c>
      <c r="G29" s="5">
        <v>36392</v>
      </c>
      <c r="H29" s="5">
        <v>36392</v>
      </c>
      <c r="I29" s="5">
        <v>36392</v>
      </c>
      <c r="J29" s="5">
        <v>36392</v>
      </c>
      <c r="K29" s="5">
        <v>57398</v>
      </c>
      <c r="L29" s="5">
        <v>46895</v>
      </c>
      <c r="M29" s="5">
        <v>46895</v>
      </c>
      <c r="N29" s="5">
        <v>46895</v>
      </c>
      <c r="O29" s="5">
        <v>46895</v>
      </c>
      <c r="P29" s="5">
        <f t="shared" si="3"/>
        <v>499722</v>
      </c>
      <c r="Q29" s="5">
        <f>INDEX($D29:$O29,MATCH('Profitability - Comparison'!$K$1,'Monthly Salary 24-25'!$D$2:$O$2,0))</f>
        <v>57398</v>
      </c>
      <c r="R29" s="12"/>
      <c r="S29" s="25">
        <v>0.5</v>
      </c>
      <c r="T29" s="20">
        <v>0.1</v>
      </c>
      <c r="V29" s="14">
        <v>0.2</v>
      </c>
      <c r="W29" s="20">
        <v>0.2</v>
      </c>
      <c r="Y29" s="15">
        <f t="shared" si="4"/>
        <v>1</v>
      </c>
      <c r="Z29" s="45">
        <f t="shared" si="5"/>
        <v>249861</v>
      </c>
      <c r="AA29" s="45">
        <f t="shared" si="6"/>
        <v>49972.200000000004</v>
      </c>
      <c r="AB29" s="45">
        <f t="shared" si="7"/>
        <v>0</v>
      </c>
      <c r="AC29" s="45">
        <f t="shared" si="8"/>
        <v>99944.400000000009</v>
      </c>
      <c r="AD29" s="45">
        <f t="shared" si="9"/>
        <v>99944.400000000009</v>
      </c>
      <c r="AE29" s="45">
        <f t="shared" si="10"/>
        <v>0</v>
      </c>
      <c r="AG29" s="45">
        <f t="shared" si="11"/>
        <v>28699</v>
      </c>
      <c r="AH29" s="45">
        <f t="shared" si="12"/>
        <v>5739.8</v>
      </c>
      <c r="AI29" s="45">
        <f t="shared" si="13"/>
        <v>0</v>
      </c>
      <c r="AJ29" s="45">
        <f t="shared" si="14"/>
        <v>11479.6</v>
      </c>
      <c r="AK29" s="45">
        <f t="shared" si="15"/>
        <v>11479.6</v>
      </c>
      <c r="AL29" s="45">
        <f t="shared" si="16"/>
        <v>0</v>
      </c>
    </row>
    <row r="30" spans="1:38">
      <c r="A30" t="s">
        <v>110</v>
      </c>
      <c r="B30" s="11">
        <v>28</v>
      </c>
      <c r="C30" s="12" t="s">
        <v>122</v>
      </c>
      <c r="D30" s="5">
        <v>43443</v>
      </c>
      <c r="E30" s="5">
        <v>49000</v>
      </c>
      <c r="F30" s="5">
        <v>42000</v>
      </c>
      <c r="G30" s="5">
        <v>42000</v>
      </c>
      <c r="H30" s="5">
        <v>46276</v>
      </c>
      <c r="I30" s="5">
        <v>42000</v>
      </c>
      <c r="J30" s="5">
        <v>42000</v>
      </c>
      <c r="K30" s="5">
        <v>42000</v>
      </c>
      <c r="L30" s="5">
        <v>63288</v>
      </c>
      <c r="M30" s="5">
        <v>42000</v>
      </c>
      <c r="N30" s="5">
        <v>42000</v>
      </c>
      <c r="O30" s="5">
        <v>42000</v>
      </c>
      <c r="P30" s="5">
        <f t="shared" si="3"/>
        <v>538007</v>
      </c>
      <c r="Q30" s="5">
        <f>INDEX($D30:$O30,MATCH('Profitability - Comparison'!$K$1,'Monthly Salary 24-25'!$D$2:$O$2,0))</f>
        <v>42000</v>
      </c>
      <c r="R30" s="12"/>
      <c r="S30" s="14">
        <v>1</v>
      </c>
      <c r="V30" s="14"/>
      <c r="Y30" s="15">
        <f t="shared" si="4"/>
        <v>1</v>
      </c>
      <c r="Z30" s="45">
        <f t="shared" si="5"/>
        <v>538007</v>
      </c>
      <c r="AA30" s="45">
        <f t="shared" si="6"/>
        <v>0</v>
      </c>
      <c r="AB30" s="45">
        <f t="shared" si="7"/>
        <v>0</v>
      </c>
      <c r="AC30" s="45">
        <f t="shared" si="8"/>
        <v>0</v>
      </c>
      <c r="AD30" s="45">
        <f t="shared" si="9"/>
        <v>0</v>
      </c>
      <c r="AE30" s="45">
        <f t="shared" si="10"/>
        <v>0</v>
      </c>
      <c r="AG30" s="45">
        <f t="shared" si="11"/>
        <v>42000</v>
      </c>
      <c r="AH30" s="45">
        <f t="shared" si="12"/>
        <v>0</v>
      </c>
      <c r="AI30" s="45">
        <f t="shared" si="13"/>
        <v>0</v>
      </c>
      <c r="AJ30" s="45">
        <f t="shared" si="14"/>
        <v>0</v>
      </c>
      <c r="AK30" s="45">
        <f t="shared" si="15"/>
        <v>0</v>
      </c>
      <c r="AL30" s="45">
        <f t="shared" si="16"/>
        <v>0</v>
      </c>
    </row>
    <row r="31" spans="1:38">
      <c r="A31" t="s">
        <v>110</v>
      </c>
      <c r="B31" s="11">
        <v>29</v>
      </c>
      <c r="C31" s="12" t="s">
        <v>123</v>
      </c>
      <c r="D31" s="5">
        <v>23650</v>
      </c>
      <c r="E31" s="5">
        <v>23740</v>
      </c>
      <c r="F31" s="5">
        <v>24550</v>
      </c>
      <c r="G31" s="5">
        <v>23650</v>
      </c>
      <c r="H31" s="5">
        <v>23370</v>
      </c>
      <c r="I31" s="5">
        <v>23140</v>
      </c>
      <c r="J31" s="5">
        <v>23950</v>
      </c>
      <c r="K31" s="5">
        <v>30550</v>
      </c>
      <c r="L31" s="5">
        <v>26300</v>
      </c>
      <c r="M31" s="5">
        <v>26300</v>
      </c>
      <c r="N31" s="5">
        <v>26300</v>
      </c>
      <c r="O31" s="5">
        <v>26300</v>
      </c>
      <c r="P31" s="5">
        <f t="shared" si="3"/>
        <v>301800</v>
      </c>
      <c r="Q31" s="5">
        <f>INDEX($D31:$O31,MATCH('Profitability - Comparison'!$K$1,'Monthly Salary 24-25'!$D$2:$O$2,0))</f>
        <v>30550</v>
      </c>
      <c r="R31" s="12"/>
      <c r="S31" s="14">
        <v>1</v>
      </c>
      <c r="V31" s="14"/>
      <c r="Y31" s="15">
        <f t="shared" si="4"/>
        <v>1</v>
      </c>
      <c r="Z31" s="45">
        <f t="shared" si="5"/>
        <v>301800</v>
      </c>
      <c r="AA31" s="45">
        <f t="shared" si="6"/>
        <v>0</v>
      </c>
      <c r="AB31" s="45">
        <f t="shared" si="7"/>
        <v>0</v>
      </c>
      <c r="AC31" s="45">
        <f t="shared" si="8"/>
        <v>0</v>
      </c>
      <c r="AD31" s="45">
        <f t="shared" si="9"/>
        <v>0</v>
      </c>
      <c r="AE31" s="45">
        <f t="shared" si="10"/>
        <v>0</v>
      </c>
      <c r="AG31" s="45">
        <f t="shared" si="11"/>
        <v>30550</v>
      </c>
      <c r="AH31" s="45">
        <f t="shared" si="12"/>
        <v>0</v>
      </c>
      <c r="AI31" s="45">
        <f t="shared" si="13"/>
        <v>0</v>
      </c>
      <c r="AJ31" s="45">
        <f t="shared" si="14"/>
        <v>0</v>
      </c>
      <c r="AK31" s="45">
        <f t="shared" si="15"/>
        <v>0</v>
      </c>
      <c r="AL31" s="45">
        <f t="shared" si="16"/>
        <v>0</v>
      </c>
    </row>
    <row r="32" spans="1:38">
      <c r="A32" t="s">
        <v>110</v>
      </c>
      <c r="B32" s="11">
        <v>30</v>
      </c>
      <c r="C32" s="12" t="s">
        <v>124</v>
      </c>
      <c r="D32" s="5">
        <v>28340</v>
      </c>
      <c r="E32" s="5">
        <v>26060</v>
      </c>
      <c r="F32" s="5">
        <v>26060</v>
      </c>
      <c r="G32" s="5">
        <v>26060</v>
      </c>
      <c r="H32" s="5">
        <v>26060</v>
      </c>
      <c r="I32" s="5">
        <v>26060</v>
      </c>
      <c r="J32" s="5">
        <v>26060</v>
      </c>
      <c r="K32" s="5">
        <v>34418</v>
      </c>
      <c r="L32" s="5">
        <v>30605</v>
      </c>
      <c r="M32" s="5">
        <v>30239</v>
      </c>
      <c r="N32" s="5">
        <v>30239</v>
      </c>
      <c r="O32" s="5">
        <v>30239</v>
      </c>
      <c r="P32" s="5">
        <f t="shared" si="3"/>
        <v>340440</v>
      </c>
      <c r="Q32" s="5">
        <f>INDEX($D32:$O32,MATCH('Profitability - Comparison'!$K$1,'Monthly Salary 24-25'!$D$2:$O$2,0))</f>
        <v>34418</v>
      </c>
      <c r="R32" s="12"/>
      <c r="S32" s="14">
        <v>1</v>
      </c>
      <c r="V32" s="14"/>
      <c r="Y32" s="15">
        <f t="shared" si="4"/>
        <v>1</v>
      </c>
      <c r="Z32" s="45">
        <f t="shared" si="5"/>
        <v>340440</v>
      </c>
      <c r="AA32" s="45">
        <f t="shared" si="6"/>
        <v>0</v>
      </c>
      <c r="AB32" s="45">
        <f t="shared" si="7"/>
        <v>0</v>
      </c>
      <c r="AC32" s="45">
        <f t="shared" si="8"/>
        <v>0</v>
      </c>
      <c r="AD32" s="45">
        <f t="shared" si="9"/>
        <v>0</v>
      </c>
      <c r="AE32" s="45">
        <f t="shared" si="10"/>
        <v>0</v>
      </c>
      <c r="AG32" s="45">
        <f t="shared" si="11"/>
        <v>34418</v>
      </c>
      <c r="AH32" s="45">
        <f t="shared" si="12"/>
        <v>0</v>
      </c>
      <c r="AI32" s="45">
        <f t="shared" si="13"/>
        <v>0</v>
      </c>
      <c r="AJ32" s="45">
        <f t="shared" si="14"/>
        <v>0</v>
      </c>
      <c r="AK32" s="45">
        <f t="shared" si="15"/>
        <v>0</v>
      </c>
      <c r="AL32" s="45">
        <f t="shared" si="16"/>
        <v>0</v>
      </c>
    </row>
    <row r="33" spans="1:38">
      <c r="A33" t="s">
        <v>110</v>
      </c>
      <c r="B33" s="11">
        <v>31</v>
      </c>
      <c r="C33" s="12" t="s">
        <v>125</v>
      </c>
      <c r="D33" s="5">
        <v>25060</v>
      </c>
      <c r="E33" s="5">
        <v>25060</v>
      </c>
      <c r="F33" s="5">
        <v>25060</v>
      </c>
      <c r="G33" s="5">
        <v>25060</v>
      </c>
      <c r="H33" s="5">
        <v>25060</v>
      </c>
      <c r="I33" s="5">
        <v>24224.666666666672</v>
      </c>
      <c r="J33" s="5">
        <v>25060</v>
      </c>
      <c r="K33" s="5">
        <v>37590</v>
      </c>
      <c r="L33" s="5">
        <v>31325</v>
      </c>
      <c r="M33" s="5">
        <v>31325</v>
      </c>
      <c r="N33" s="5">
        <v>31325</v>
      </c>
      <c r="O33" s="5">
        <v>30819.758064516129</v>
      </c>
      <c r="P33" s="5">
        <f t="shared" si="3"/>
        <v>336969.42473118281</v>
      </c>
      <c r="Q33" s="5">
        <f>INDEX($D33:$O33,MATCH('Profitability - Comparison'!$K$1,'Monthly Salary 24-25'!$D$2:$O$2,0))</f>
        <v>37590</v>
      </c>
      <c r="R33" s="24"/>
      <c r="S33" s="23"/>
      <c r="V33" s="14">
        <v>0.5</v>
      </c>
      <c r="W33" s="14">
        <v>0.5</v>
      </c>
      <c r="Y33" s="15">
        <f t="shared" si="4"/>
        <v>1</v>
      </c>
      <c r="Z33" s="45">
        <f t="shared" si="5"/>
        <v>0</v>
      </c>
      <c r="AA33" s="45">
        <f t="shared" si="6"/>
        <v>0</v>
      </c>
      <c r="AB33" s="45">
        <f t="shared" si="7"/>
        <v>0</v>
      </c>
      <c r="AC33" s="45">
        <f t="shared" si="8"/>
        <v>168484.7123655914</v>
      </c>
      <c r="AD33" s="45">
        <f t="shared" si="9"/>
        <v>168484.7123655914</v>
      </c>
      <c r="AE33" s="45">
        <f t="shared" si="10"/>
        <v>0</v>
      </c>
      <c r="AG33" s="45">
        <f t="shared" si="11"/>
        <v>0</v>
      </c>
      <c r="AH33" s="45">
        <f t="shared" si="12"/>
        <v>0</v>
      </c>
      <c r="AI33" s="45">
        <f t="shared" si="13"/>
        <v>0</v>
      </c>
      <c r="AJ33" s="45">
        <f t="shared" si="14"/>
        <v>18795</v>
      </c>
      <c r="AK33" s="45">
        <f t="shared" si="15"/>
        <v>18795</v>
      </c>
      <c r="AL33" s="45">
        <f t="shared" si="16"/>
        <v>0</v>
      </c>
    </row>
    <row r="34" spans="1:38">
      <c r="A34" t="s">
        <v>110</v>
      </c>
      <c r="B34" s="11">
        <v>32</v>
      </c>
      <c r="C34" s="24" t="s">
        <v>126</v>
      </c>
      <c r="D34" s="5">
        <v>34500</v>
      </c>
      <c r="E34" s="5">
        <v>34500</v>
      </c>
      <c r="F34" s="5">
        <v>34500</v>
      </c>
      <c r="G34" s="5">
        <v>34500</v>
      </c>
      <c r="H34" s="5">
        <v>34500</v>
      </c>
      <c r="I34" s="5">
        <v>34500</v>
      </c>
      <c r="J34" s="5">
        <v>11129.032258064521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f t="shared" si="3"/>
        <v>218129.03225806452</v>
      </c>
      <c r="Q34" s="5">
        <f>INDEX($D34:$O34,MATCH('Profitability - Comparison'!$K$1,'Monthly Salary 24-25'!$D$2:$O$2,0))</f>
        <v>0</v>
      </c>
      <c r="R34" s="22" t="s">
        <v>107</v>
      </c>
      <c r="S34" s="14">
        <v>1</v>
      </c>
      <c r="V34" s="14"/>
      <c r="Y34" s="15">
        <f t="shared" si="4"/>
        <v>1</v>
      </c>
      <c r="Z34" s="45">
        <f t="shared" si="5"/>
        <v>218129.03225806452</v>
      </c>
      <c r="AA34" s="45">
        <f t="shared" si="6"/>
        <v>0</v>
      </c>
      <c r="AB34" s="45">
        <f t="shared" si="7"/>
        <v>0</v>
      </c>
      <c r="AC34" s="45">
        <f t="shared" si="8"/>
        <v>0</v>
      </c>
      <c r="AD34" s="45">
        <f t="shared" si="9"/>
        <v>0</v>
      </c>
      <c r="AE34" s="45">
        <f t="shared" si="10"/>
        <v>0</v>
      </c>
      <c r="AG34" s="45">
        <f t="shared" si="11"/>
        <v>0</v>
      </c>
      <c r="AH34" s="45">
        <f t="shared" si="12"/>
        <v>0</v>
      </c>
      <c r="AI34" s="45">
        <f t="shared" si="13"/>
        <v>0</v>
      </c>
      <c r="AJ34" s="45">
        <f t="shared" si="14"/>
        <v>0</v>
      </c>
      <c r="AK34" s="45">
        <f t="shared" si="15"/>
        <v>0</v>
      </c>
      <c r="AL34" s="45">
        <f t="shared" si="16"/>
        <v>0</v>
      </c>
    </row>
    <row r="35" spans="1:38">
      <c r="A35" t="s">
        <v>110</v>
      </c>
      <c r="B35" s="11">
        <v>33</v>
      </c>
      <c r="C35" s="12" t="s">
        <v>127</v>
      </c>
      <c r="D35" s="5">
        <v>30060</v>
      </c>
      <c r="E35" s="5">
        <v>98698</v>
      </c>
      <c r="F35" s="5">
        <v>39379</v>
      </c>
      <c r="G35" s="5">
        <v>39379</v>
      </c>
      <c r="H35" s="5">
        <v>39379</v>
      </c>
      <c r="I35" s="5">
        <v>39379</v>
      </c>
      <c r="J35" s="5">
        <v>39379</v>
      </c>
      <c r="K35" s="5">
        <v>39379</v>
      </c>
      <c r="L35" s="5">
        <v>39379</v>
      </c>
      <c r="M35" s="5">
        <v>39379</v>
      </c>
      <c r="N35" s="5">
        <v>39379</v>
      </c>
      <c r="O35" s="5">
        <v>39379</v>
      </c>
      <c r="P35" s="5">
        <f t="shared" ref="P35:P66" si="17">SUM(D35:O35)</f>
        <v>522548</v>
      </c>
      <c r="Q35" s="5">
        <f>INDEX($D35:$O35,MATCH('Profitability - Comparison'!$K$1,'Monthly Salary 24-25'!$D$2:$O$2,0))</f>
        <v>39379</v>
      </c>
      <c r="R35" s="12"/>
      <c r="S35" s="14">
        <v>0.6</v>
      </c>
      <c r="V35" s="14">
        <v>0.4</v>
      </c>
      <c r="Y35" s="15">
        <f t="shared" ref="Y35:Y66" si="18">S35+T35+U35+V35+W35+X35</f>
        <v>1</v>
      </c>
      <c r="Z35" s="45">
        <f t="shared" ref="Z35:Z69" si="19">$P35*S35</f>
        <v>313528.8</v>
      </c>
      <c r="AA35" s="45">
        <f t="shared" ref="AA35:AA69" si="20">$P35*T35</f>
        <v>0</v>
      </c>
      <c r="AB35" s="45">
        <f t="shared" ref="AB35:AB69" si="21">$P35*U35</f>
        <v>0</v>
      </c>
      <c r="AC35" s="45">
        <f t="shared" ref="AC35:AC69" si="22">$P35*V35</f>
        <v>209019.2</v>
      </c>
      <c r="AD35" s="45">
        <f t="shared" ref="AD35:AD69" si="23">$P35*W35</f>
        <v>0</v>
      </c>
      <c r="AE35" s="45">
        <f t="shared" ref="AE35:AE69" si="24">$P35*X35</f>
        <v>0</v>
      </c>
      <c r="AG35" s="45">
        <f t="shared" ref="AG35:AG69" si="25">$Q35*S35</f>
        <v>23627.399999999998</v>
      </c>
      <c r="AH35" s="45">
        <f t="shared" ref="AH35:AH69" si="26">$Q35*T35</f>
        <v>0</v>
      </c>
      <c r="AI35" s="45">
        <f t="shared" ref="AI35:AI69" si="27">$Q35*U35</f>
        <v>0</v>
      </c>
      <c r="AJ35" s="45">
        <f t="shared" ref="AJ35:AJ69" si="28">$Q35*V35</f>
        <v>15751.6</v>
      </c>
      <c r="AK35" s="45">
        <f t="shared" ref="AK35:AK69" si="29">$Q35*W35</f>
        <v>0</v>
      </c>
      <c r="AL35" s="45">
        <f t="shared" ref="AL35:AL69" si="30">$Q35*X35</f>
        <v>0</v>
      </c>
    </row>
    <row r="36" spans="1:38">
      <c r="A36" t="s">
        <v>110</v>
      </c>
      <c r="B36" s="11">
        <v>34</v>
      </c>
      <c r="C36" s="12" t="s">
        <v>128</v>
      </c>
      <c r="D36" s="5">
        <v>33616.75</v>
      </c>
      <c r="E36" s="5">
        <v>33616.75</v>
      </c>
      <c r="F36" s="5">
        <v>43616.75</v>
      </c>
      <c r="G36" s="5">
        <v>43616.75</v>
      </c>
      <c r="H36" s="5">
        <v>43616.75</v>
      </c>
      <c r="I36" s="5">
        <v>40708.96666666666</v>
      </c>
      <c r="J36" s="5">
        <v>43616.75</v>
      </c>
      <c r="K36" s="5">
        <v>43616.75</v>
      </c>
      <c r="L36" s="5">
        <v>43616.75</v>
      </c>
      <c r="M36" s="5">
        <v>45616.75</v>
      </c>
      <c r="N36" s="5">
        <v>43616.75</v>
      </c>
      <c r="O36" s="5">
        <v>43616.75</v>
      </c>
      <c r="P36" s="5">
        <f t="shared" si="17"/>
        <v>502493.21666666667</v>
      </c>
      <c r="Q36" s="5">
        <f>INDEX($D36:$O36,MATCH('Profitability - Comparison'!$K$1,'Monthly Salary 24-25'!$D$2:$O$2,0))</f>
        <v>43616.75</v>
      </c>
      <c r="R36" s="12"/>
      <c r="S36" s="14">
        <v>0.6</v>
      </c>
      <c r="V36" s="14">
        <v>0.4</v>
      </c>
      <c r="Y36" s="15">
        <f t="shared" si="18"/>
        <v>1</v>
      </c>
      <c r="Z36" s="45">
        <f t="shared" si="19"/>
        <v>301495.93</v>
      </c>
      <c r="AA36" s="45">
        <f t="shared" si="20"/>
        <v>0</v>
      </c>
      <c r="AB36" s="45">
        <f t="shared" si="21"/>
        <v>0</v>
      </c>
      <c r="AC36" s="45">
        <f t="shared" si="22"/>
        <v>200997.28666666668</v>
      </c>
      <c r="AD36" s="45">
        <f t="shared" si="23"/>
        <v>0</v>
      </c>
      <c r="AE36" s="45">
        <f t="shared" si="24"/>
        <v>0</v>
      </c>
      <c r="AG36" s="45">
        <f t="shared" si="25"/>
        <v>26170.05</v>
      </c>
      <c r="AH36" s="45">
        <f t="shared" si="26"/>
        <v>0</v>
      </c>
      <c r="AI36" s="45">
        <f t="shared" si="27"/>
        <v>0</v>
      </c>
      <c r="AJ36" s="45">
        <f t="shared" si="28"/>
        <v>17446.7</v>
      </c>
      <c r="AK36" s="45">
        <f t="shared" si="29"/>
        <v>0</v>
      </c>
      <c r="AL36" s="45">
        <f t="shared" si="30"/>
        <v>0</v>
      </c>
    </row>
    <row r="37" spans="1:38">
      <c r="A37" t="s">
        <v>110</v>
      </c>
      <c r="B37" s="11">
        <v>35</v>
      </c>
      <c r="C37" s="12" t="s">
        <v>129</v>
      </c>
      <c r="D37" s="5">
        <v>21250</v>
      </c>
      <c r="E37" s="5">
        <v>23475</v>
      </c>
      <c r="F37" s="5">
        <v>22925</v>
      </c>
      <c r="G37" s="5">
        <v>24650</v>
      </c>
      <c r="H37" s="5">
        <v>23900</v>
      </c>
      <c r="I37" s="5">
        <v>23300</v>
      </c>
      <c r="J37" s="5">
        <v>24350</v>
      </c>
      <c r="K37" s="5">
        <v>32000</v>
      </c>
      <c r="L37" s="5">
        <v>25750</v>
      </c>
      <c r="M37" s="5">
        <v>26000</v>
      </c>
      <c r="N37" s="5">
        <v>28350</v>
      </c>
      <c r="O37" s="5">
        <v>28650</v>
      </c>
      <c r="P37" s="5">
        <f t="shared" si="17"/>
        <v>304600</v>
      </c>
      <c r="Q37" s="5">
        <f>INDEX($D37:$O37,MATCH('Profitability - Comparison'!$K$1,'Monthly Salary 24-25'!$D$2:$O$2,0))</f>
        <v>32000</v>
      </c>
      <c r="R37" s="12"/>
      <c r="S37" s="23"/>
      <c r="V37" s="14"/>
      <c r="W37" s="20">
        <v>1</v>
      </c>
      <c r="Y37" s="15">
        <f t="shared" si="18"/>
        <v>1</v>
      </c>
      <c r="Z37" s="45">
        <f t="shared" si="19"/>
        <v>0</v>
      </c>
      <c r="AA37" s="45">
        <f t="shared" si="20"/>
        <v>0</v>
      </c>
      <c r="AB37" s="45">
        <f t="shared" si="21"/>
        <v>0</v>
      </c>
      <c r="AC37" s="45">
        <f t="shared" si="22"/>
        <v>0</v>
      </c>
      <c r="AD37" s="45">
        <f t="shared" si="23"/>
        <v>304600</v>
      </c>
      <c r="AE37" s="45">
        <f t="shared" si="24"/>
        <v>0</v>
      </c>
      <c r="AG37" s="45">
        <f t="shared" si="25"/>
        <v>0</v>
      </c>
      <c r="AH37" s="45">
        <f t="shared" si="26"/>
        <v>0</v>
      </c>
      <c r="AI37" s="45">
        <f t="shared" si="27"/>
        <v>0</v>
      </c>
      <c r="AJ37" s="45">
        <f t="shared" si="28"/>
        <v>0</v>
      </c>
      <c r="AK37" s="45">
        <f t="shared" si="29"/>
        <v>32000</v>
      </c>
      <c r="AL37" s="45">
        <f t="shared" si="30"/>
        <v>0</v>
      </c>
    </row>
    <row r="38" spans="1:38">
      <c r="A38" t="s">
        <v>110</v>
      </c>
      <c r="B38" s="11">
        <v>36</v>
      </c>
      <c r="C38" s="12" t="s">
        <v>130</v>
      </c>
      <c r="D38" s="5">
        <v>45833</v>
      </c>
      <c r="E38" s="5">
        <v>102010.5</v>
      </c>
      <c r="F38" s="5">
        <v>73921.5</v>
      </c>
      <c r="G38" s="5">
        <v>73921.5</v>
      </c>
      <c r="H38" s="5">
        <v>73921.5</v>
      </c>
      <c r="I38" s="5">
        <v>73921.5</v>
      </c>
      <c r="J38" s="5">
        <v>73921.5</v>
      </c>
      <c r="K38" s="5">
        <v>73921.5</v>
      </c>
      <c r="L38" s="5">
        <v>73921.5</v>
      </c>
      <c r="M38" s="5">
        <v>73921.5</v>
      </c>
      <c r="N38" s="5">
        <v>73921.5</v>
      </c>
      <c r="O38" s="5">
        <v>73921.5</v>
      </c>
      <c r="P38" s="5">
        <f t="shared" si="17"/>
        <v>887058.5</v>
      </c>
      <c r="Q38" s="5">
        <f>INDEX($D38:$O38,MATCH('Profitability - Comparison'!$K$1,'Monthly Salary 24-25'!$D$2:$O$2,0))</f>
        <v>73921.5</v>
      </c>
      <c r="R38" s="26"/>
      <c r="S38" s="14">
        <v>1</v>
      </c>
      <c r="V38" s="14"/>
      <c r="Y38" s="15">
        <f t="shared" si="18"/>
        <v>1</v>
      </c>
      <c r="Z38" s="45">
        <f t="shared" si="19"/>
        <v>887058.5</v>
      </c>
      <c r="AA38" s="45">
        <f t="shared" si="20"/>
        <v>0</v>
      </c>
      <c r="AB38" s="45">
        <f t="shared" si="21"/>
        <v>0</v>
      </c>
      <c r="AC38" s="45">
        <f t="shared" si="22"/>
        <v>0</v>
      </c>
      <c r="AD38" s="45">
        <f t="shared" si="23"/>
        <v>0</v>
      </c>
      <c r="AE38" s="45">
        <f t="shared" si="24"/>
        <v>0</v>
      </c>
      <c r="AG38" s="45">
        <f t="shared" si="25"/>
        <v>73921.5</v>
      </c>
      <c r="AH38" s="45">
        <f t="shared" si="26"/>
        <v>0</v>
      </c>
      <c r="AI38" s="45">
        <f t="shared" si="27"/>
        <v>0</v>
      </c>
      <c r="AJ38" s="45">
        <f t="shared" si="28"/>
        <v>0</v>
      </c>
      <c r="AK38" s="45">
        <f t="shared" si="29"/>
        <v>0</v>
      </c>
      <c r="AL38" s="45">
        <f t="shared" si="30"/>
        <v>0</v>
      </c>
    </row>
    <row r="39" spans="1:38">
      <c r="A39" t="s">
        <v>110</v>
      </c>
      <c r="B39" s="11">
        <v>37</v>
      </c>
      <c r="C39" s="12" t="s">
        <v>131</v>
      </c>
      <c r="D39" s="5">
        <v>26336.75</v>
      </c>
      <c r="E39" s="5">
        <v>26336.75</v>
      </c>
      <c r="F39" s="5">
        <v>26336.75</v>
      </c>
      <c r="G39" s="5">
        <v>26336.75</v>
      </c>
      <c r="H39" s="5">
        <v>26336.75</v>
      </c>
      <c r="I39" s="5">
        <v>24580.966666666671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f t="shared" si="17"/>
        <v>156264.71666666667</v>
      </c>
      <c r="Q39" s="5">
        <f>INDEX($D39:$O39,MATCH('Profitability - Comparison'!$K$1,'Monthly Salary 24-25'!$D$2:$O$2,0))</f>
        <v>0</v>
      </c>
      <c r="R39" s="26"/>
      <c r="S39" s="26"/>
      <c r="T39" s="20">
        <v>1</v>
      </c>
      <c r="V39" s="14"/>
      <c r="Y39" s="15">
        <f t="shared" si="18"/>
        <v>1</v>
      </c>
      <c r="Z39" s="45">
        <f t="shared" si="19"/>
        <v>0</v>
      </c>
      <c r="AA39" s="45">
        <f t="shared" si="20"/>
        <v>156264.71666666667</v>
      </c>
      <c r="AB39" s="45">
        <f t="shared" si="21"/>
        <v>0</v>
      </c>
      <c r="AC39" s="45">
        <f t="shared" si="22"/>
        <v>0</v>
      </c>
      <c r="AD39" s="45">
        <f t="shared" si="23"/>
        <v>0</v>
      </c>
      <c r="AE39" s="45">
        <f t="shared" si="24"/>
        <v>0</v>
      </c>
      <c r="AG39" s="45">
        <f t="shared" si="25"/>
        <v>0</v>
      </c>
      <c r="AH39" s="45">
        <f t="shared" si="26"/>
        <v>0</v>
      </c>
      <c r="AI39" s="45">
        <f t="shared" si="27"/>
        <v>0</v>
      </c>
      <c r="AJ39" s="45">
        <f t="shared" si="28"/>
        <v>0</v>
      </c>
      <c r="AK39" s="45">
        <f t="shared" si="29"/>
        <v>0</v>
      </c>
      <c r="AL39" s="45">
        <f t="shared" si="30"/>
        <v>0</v>
      </c>
    </row>
    <row r="40" spans="1:38">
      <c r="A40" t="s">
        <v>110</v>
      </c>
      <c r="B40" s="11">
        <v>38</v>
      </c>
      <c r="C40" s="12" t="s">
        <v>132</v>
      </c>
      <c r="D40" s="5">
        <v>34133.32</v>
      </c>
      <c r="E40" s="5">
        <v>47467</v>
      </c>
      <c r="F40" s="5">
        <v>40800</v>
      </c>
      <c r="G40" s="5">
        <v>40800</v>
      </c>
      <c r="H40" s="5">
        <v>40800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f t="shared" si="17"/>
        <v>204000.32</v>
      </c>
      <c r="Q40" s="5">
        <f>INDEX($D40:$O40,MATCH('Profitability - Comparison'!$K$1,'Monthly Salary 24-25'!$D$2:$O$2,0))</f>
        <v>0</v>
      </c>
      <c r="R40" s="12" t="s">
        <v>133</v>
      </c>
      <c r="S40" s="14">
        <v>1</v>
      </c>
      <c r="V40" s="14"/>
      <c r="Y40" s="15">
        <f t="shared" si="18"/>
        <v>1</v>
      </c>
      <c r="Z40" s="45">
        <f t="shared" si="19"/>
        <v>204000.32</v>
      </c>
      <c r="AA40" s="45">
        <f t="shared" si="20"/>
        <v>0</v>
      </c>
      <c r="AB40" s="45">
        <f t="shared" si="21"/>
        <v>0</v>
      </c>
      <c r="AC40" s="45">
        <f t="shared" si="22"/>
        <v>0</v>
      </c>
      <c r="AD40" s="45">
        <f t="shared" si="23"/>
        <v>0</v>
      </c>
      <c r="AE40" s="45">
        <f t="shared" si="24"/>
        <v>0</v>
      </c>
      <c r="AG40" s="45">
        <f t="shared" si="25"/>
        <v>0</v>
      </c>
      <c r="AH40" s="45">
        <f t="shared" si="26"/>
        <v>0</v>
      </c>
      <c r="AI40" s="45">
        <f t="shared" si="27"/>
        <v>0</v>
      </c>
      <c r="AJ40" s="45">
        <f t="shared" si="28"/>
        <v>0</v>
      </c>
      <c r="AK40" s="45">
        <f t="shared" si="29"/>
        <v>0</v>
      </c>
      <c r="AL40" s="45">
        <f t="shared" si="30"/>
        <v>0</v>
      </c>
    </row>
    <row r="41" spans="1:38">
      <c r="A41" t="s">
        <v>110</v>
      </c>
      <c r="B41" s="11">
        <v>39</v>
      </c>
      <c r="C41" s="12" t="s">
        <v>134</v>
      </c>
      <c r="D41" s="5">
        <v>25300</v>
      </c>
      <c r="E41" s="5">
        <v>25300</v>
      </c>
      <c r="F41" s="5">
        <v>25300</v>
      </c>
      <c r="G41" s="5">
        <v>25300</v>
      </c>
      <c r="H41" s="5">
        <v>25300</v>
      </c>
      <c r="I41" s="5">
        <v>25300</v>
      </c>
      <c r="J41" s="5">
        <v>25300</v>
      </c>
      <c r="K41" s="5">
        <v>25300</v>
      </c>
      <c r="L41" s="5">
        <v>25300</v>
      </c>
      <c r="M41" s="5">
        <v>25300</v>
      </c>
      <c r="N41" s="5">
        <v>25300</v>
      </c>
      <c r="O41" s="5">
        <v>25300</v>
      </c>
      <c r="P41" s="5">
        <f t="shared" si="17"/>
        <v>303600</v>
      </c>
      <c r="Q41" s="5">
        <f>INDEX($D41:$O41,MATCH('Profitability - Comparison'!$K$1,'Monthly Salary 24-25'!$D$2:$O$2,0))</f>
        <v>25300</v>
      </c>
      <c r="R41" s="12"/>
      <c r="S41" s="14">
        <v>0.6</v>
      </c>
      <c r="V41" s="14">
        <v>0.4</v>
      </c>
      <c r="Y41" s="15">
        <f t="shared" si="18"/>
        <v>1</v>
      </c>
      <c r="Z41" s="45">
        <f t="shared" si="19"/>
        <v>182160</v>
      </c>
      <c r="AA41" s="45">
        <f t="shared" si="20"/>
        <v>0</v>
      </c>
      <c r="AB41" s="45">
        <f t="shared" si="21"/>
        <v>0</v>
      </c>
      <c r="AC41" s="45">
        <f t="shared" si="22"/>
        <v>121440</v>
      </c>
      <c r="AD41" s="45">
        <f t="shared" si="23"/>
        <v>0</v>
      </c>
      <c r="AE41" s="45">
        <f t="shared" si="24"/>
        <v>0</v>
      </c>
      <c r="AG41" s="45">
        <f t="shared" si="25"/>
        <v>15180</v>
      </c>
      <c r="AH41" s="45">
        <f t="shared" si="26"/>
        <v>0</v>
      </c>
      <c r="AI41" s="45">
        <f t="shared" si="27"/>
        <v>0</v>
      </c>
      <c r="AJ41" s="45">
        <f t="shared" si="28"/>
        <v>10120</v>
      </c>
      <c r="AK41" s="45">
        <f t="shared" si="29"/>
        <v>0</v>
      </c>
      <c r="AL41" s="45">
        <f t="shared" si="30"/>
        <v>0</v>
      </c>
    </row>
    <row r="42" spans="1:38">
      <c r="A42" t="s">
        <v>110</v>
      </c>
      <c r="B42" s="11">
        <v>40</v>
      </c>
      <c r="C42" s="12" t="s">
        <v>135</v>
      </c>
      <c r="D42" s="5">
        <v>0</v>
      </c>
      <c r="E42" s="5">
        <v>34490</v>
      </c>
      <c r="F42" s="5">
        <v>28470</v>
      </c>
      <c r="G42" s="5">
        <v>27303.870967741939</v>
      </c>
      <c r="H42" s="5">
        <v>28728.870967741939</v>
      </c>
      <c r="I42" s="5">
        <v>24853.870967741939</v>
      </c>
      <c r="J42" s="5">
        <v>27145</v>
      </c>
      <c r="K42" s="5">
        <v>26970</v>
      </c>
      <c r="L42" s="5">
        <v>25070</v>
      </c>
      <c r="M42" s="5">
        <v>25320</v>
      </c>
      <c r="N42" s="5">
        <v>25920</v>
      </c>
      <c r="O42" s="5">
        <v>24570</v>
      </c>
      <c r="P42" s="5">
        <f t="shared" si="17"/>
        <v>298841.61290322582</v>
      </c>
      <c r="Q42" s="5">
        <f>INDEX($D42:$O42,MATCH('Profitability - Comparison'!$K$1,'Monthly Salary 24-25'!$D$2:$O$2,0))</f>
        <v>26970</v>
      </c>
      <c r="R42" t="s">
        <v>136</v>
      </c>
      <c r="S42" s="23"/>
      <c r="V42" s="14"/>
      <c r="W42" s="20">
        <v>1</v>
      </c>
      <c r="Y42" s="15">
        <f t="shared" si="18"/>
        <v>1</v>
      </c>
      <c r="Z42" s="45">
        <f t="shared" si="19"/>
        <v>0</v>
      </c>
      <c r="AA42" s="45">
        <f t="shared" si="20"/>
        <v>0</v>
      </c>
      <c r="AB42" s="45">
        <f t="shared" si="21"/>
        <v>0</v>
      </c>
      <c r="AC42" s="45">
        <f t="shared" si="22"/>
        <v>0</v>
      </c>
      <c r="AD42" s="45">
        <f t="shared" si="23"/>
        <v>298841.61290322582</v>
      </c>
      <c r="AE42" s="45">
        <f t="shared" si="24"/>
        <v>0</v>
      </c>
      <c r="AG42" s="45">
        <f t="shared" si="25"/>
        <v>0</v>
      </c>
      <c r="AH42" s="45">
        <f t="shared" si="26"/>
        <v>0</v>
      </c>
      <c r="AI42" s="45">
        <f t="shared" si="27"/>
        <v>0</v>
      </c>
      <c r="AJ42" s="45">
        <f t="shared" si="28"/>
        <v>0</v>
      </c>
      <c r="AK42" s="45">
        <f t="shared" si="29"/>
        <v>26970</v>
      </c>
      <c r="AL42" s="45">
        <f t="shared" si="30"/>
        <v>0</v>
      </c>
    </row>
    <row r="43" spans="1:38">
      <c r="A43" t="s">
        <v>110</v>
      </c>
      <c r="B43" s="11">
        <v>41</v>
      </c>
      <c r="C43" s="12" t="s">
        <v>137</v>
      </c>
      <c r="D43" s="5">
        <v>0</v>
      </c>
      <c r="E43" s="5">
        <v>34000</v>
      </c>
      <c r="F43" s="5">
        <v>27100</v>
      </c>
      <c r="G43" s="5">
        <v>26300</v>
      </c>
      <c r="H43" s="5">
        <v>31300</v>
      </c>
      <c r="I43" s="5">
        <v>26300</v>
      </c>
      <c r="J43" s="5">
        <v>26300</v>
      </c>
      <c r="K43" s="5">
        <v>26300</v>
      </c>
      <c r="L43" s="5">
        <v>26300</v>
      </c>
      <c r="M43" s="5">
        <v>26300</v>
      </c>
      <c r="N43" s="5">
        <v>26300</v>
      </c>
      <c r="O43" s="5">
        <v>26300</v>
      </c>
      <c r="P43" s="5">
        <f t="shared" si="17"/>
        <v>302800</v>
      </c>
      <c r="Q43" s="5">
        <f>INDEX($D43:$O43,MATCH('Profitability - Comparison'!$K$1,'Monthly Salary 24-25'!$D$2:$O$2,0))</f>
        <v>26300</v>
      </c>
      <c r="R43" t="s">
        <v>136</v>
      </c>
      <c r="S43" s="14">
        <v>0</v>
      </c>
      <c r="V43" s="14">
        <v>1</v>
      </c>
      <c r="Y43" s="15">
        <f t="shared" si="18"/>
        <v>1</v>
      </c>
      <c r="Z43" s="45">
        <f t="shared" si="19"/>
        <v>0</v>
      </c>
      <c r="AA43" s="45">
        <f t="shared" si="20"/>
        <v>0</v>
      </c>
      <c r="AB43" s="45">
        <f t="shared" si="21"/>
        <v>0</v>
      </c>
      <c r="AC43" s="45">
        <f t="shared" si="22"/>
        <v>302800</v>
      </c>
      <c r="AD43" s="45">
        <f t="shared" si="23"/>
        <v>0</v>
      </c>
      <c r="AE43" s="45">
        <f t="shared" si="24"/>
        <v>0</v>
      </c>
      <c r="AG43" s="45">
        <f t="shared" si="25"/>
        <v>0</v>
      </c>
      <c r="AH43" s="45">
        <f t="shared" si="26"/>
        <v>0</v>
      </c>
      <c r="AI43" s="45">
        <f t="shared" si="27"/>
        <v>0</v>
      </c>
      <c r="AJ43" s="45">
        <f t="shared" si="28"/>
        <v>26300</v>
      </c>
      <c r="AK43" s="45">
        <f t="shared" si="29"/>
        <v>0</v>
      </c>
      <c r="AL43" s="45">
        <f t="shared" si="30"/>
        <v>0</v>
      </c>
    </row>
    <row r="44" spans="1:38">
      <c r="A44" t="s">
        <v>110</v>
      </c>
      <c r="B44" s="11">
        <v>42</v>
      </c>
      <c r="C44" s="12" t="s">
        <v>138</v>
      </c>
      <c r="D44" s="5">
        <v>0</v>
      </c>
      <c r="E44" s="5">
        <v>0</v>
      </c>
      <c r="F44" s="5">
        <v>21521.15</v>
      </c>
      <c r="G44" s="5">
        <v>46116.75</v>
      </c>
      <c r="H44" s="5">
        <v>46116.75</v>
      </c>
      <c r="I44" s="5">
        <v>46116.75</v>
      </c>
      <c r="J44" s="5">
        <v>46116.75</v>
      </c>
      <c r="K44" s="5">
        <v>46116.75</v>
      </c>
      <c r="L44" s="5">
        <v>47121.75</v>
      </c>
      <c r="M44" s="5">
        <v>46116.75</v>
      </c>
      <c r="N44" s="5">
        <v>46116.75</v>
      </c>
      <c r="O44" s="5">
        <v>46116.75</v>
      </c>
      <c r="P44" s="5">
        <f t="shared" si="17"/>
        <v>437576.9</v>
      </c>
      <c r="Q44" s="5">
        <f>INDEX($D44:$O44,MATCH('Profitability - Comparison'!$K$1,'Monthly Salary 24-25'!$D$2:$O$2,0))</f>
        <v>46116.75</v>
      </c>
      <c r="R44" t="s">
        <v>136</v>
      </c>
      <c r="S44" s="14">
        <v>1</v>
      </c>
      <c r="V44" s="14"/>
      <c r="Y44" s="15">
        <f t="shared" si="18"/>
        <v>1</v>
      </c>
      <c r="Z44" s="45">
        <f t="shared" si="19"/>
        <v>437576.9</v>
      </c>
      <c r="AA44" s="45">
        <f t="shared" si="20"/>
        <v>0</v>
      </c>
      <c r="AB44" s="45">
        <f t="shared" si="21"/>
        <v>0</v>
      </c>
      <c r="AC44" s="45">
        <f t="shared" si="22"/>
        <v>0</v>
      </c>
      <c r="AD44" s="45">
        <f t="shared" si="23"/>
        <v>0</v>
      </c>
      <c r="AE44" s="45">
        <f t="shared" si="24"/>
        <v>0</v>
      </c>
      <c r="AG44" s="45">
        <f t="shared" si="25"/>
        <v>46116.75</v>
      </c>
      <c r="AH44" s="45">
        <f t="shared" si="26"/>
        <v>0</v>
      </c>
      <c r="AI44" s="45">
        <f t="shared" si="27"/>
        <v>0</v>
      </c>
      <c r="AJ44" s="45">
        <f t="shared" si="28"/>
        <v>0</v>
      </c>
      <c r="AK44" s="45">
        <f t="shared" si="29"/>
        <v>0</v>
      </c>
      <c r="AL44" s="45">
        <f t="shared" si="30"/>
        <v>0</v>
      </c>
    </row>
    <row r="45" spans="1:38">
      <c r="A45" t="s">
        <v>110</v>
      </c>
      <c r="B45" s="11">
        <v>43</v>
      </c>
      <c r="C45" s="12" t="s">
        <v>139</v>
      </c>
      <c r="D45" s="5">
        <v>0</v>
      </c>
      <c r="E45" s="5">
        <v>0</v>
      </c>
      <c r="F45" s="5">
        <v>0</v>
      </c>
      <c r="G45" s="5">
        <v>30000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f t="shared" si="17"/>
        <v>30000</v>
      </c>
      <c r="Q45" s="5">
        <f>INDEX($D45:$O45,MATCH('Profitability - Comparison'!$K$1,'Monthly Salary 24-25'!$D$2:$O$2,0))</f>
        <v>0</v>
      </c>
      <c r="R45" t="s">
        <v>140</v>
      </c>
      <c r="S45" s="14">
        <v>1</v>
      </c>
      <c r="V45" s="14"/>
      <c r="Y45" s="15">
        <f t="shared" si="18"/>
        <v>1</v>
      </c>
      <c r="Z45" s="45">
        <f t="shared" si="19"/>
        <v>30000</v>
      </c>
      <c r="AA45" s="45">
        <f t="shared" si="20"/>
        <v>0</v>
      </c>
      <c r="AB45" s="45">
        <f t="shared" si="21"/>
        <v>0</v>
      </c>
      <c r="AC45" s="45">
        <f t="shared" si="22"/>
        <v>0</v>
      </c>
      <c r="AD45" s="45">
        <f t="shared" si="23"/>
        <v>0</v>
      </c>
      <c r="AE45" s="45">
        <f t="shared" si="24"/>
        <v>0</v>
      </c>
      <c r="AG45" s="45">
        <f t="shared" si="25"/>
        <v>0</v>
      </c>
      <c r="AH45" s="45">
        <f t="shared" si="26"/>
        <v>0</v>
      </c>
      <c r="AI45" s="45">
        <f t="shared" si="27"/>
        <v>0</v>
      </c>
      <c r="AJ45" s="45">
        <f t="shared" si="28"/>
        <v>0</v>
      </c>
      <c r="AK45" s="45">
        <f t="shared" si="29"/>
        <v>0</v>
      </c>
      <c r="AL45" s="45">
        <f t="shared" si="30"/>
        <v>0</v>
      </c>
    </row>
    <row r="46" spans="1:38">
      <c r="A46" t="s">
        <v>110</v>
      </c>
      <c r="B46" s="11">
        <v>44</v>
      </c>
      <c r="C46" s="12" t="s">
        <v>141</v>
      </c>
      <c r="D46" s="5">
        <v>0</v>
      </c>
      <c r="E46" s="5">
        <v>0</v>
      </c>
      <c r="F46" s="5">
        <v>0</v>
      </c>
      <c r="G46" s="5">
        <v>0</v>
      </c>
      <c r="H46" s="5">
        <v>24677.419354838708</v>
      </c>
      <c r="I46" s="5">
        <v>25500</v>
      </c>
      <c r="J46" s="5">
        <v>25500</v>
      </c>
      <c r="K46" s="5">
        <v>25500</v>
      </c>
      <c r="L46" s="5">
        <v>25500</v>
      </c>
      <c r="M46" s="5">
        <v>25500</v>
      </c>
      <c r="N46" s="5">
        <v>25500</v>
      </c>
      <c r="O46" s="5">
        <v>25500</v>
      </c>
      <c r="P46" s="5">
        <f t="shared" si="17"/>
        <v>203177.41935483873</v>
      </c>
      <c r="Q46" s="5">
        <f>INDEX($D46:$O46,MATCH('Profitability - Comparison'!$K$1,'Monthly Salary 24-25'!$D$2:$O$2,0))</f>
        <v>25500</v>
      </c>
      <c r="R46" t="s">
        <v>136</v>
      </c>
      <c r="S46" s="14">
        <v>0.6</v>
      </c>
      <c r="V46" s="14">
        <v>0.4</v>
      </c>
      <c r="Y46" s="15">
        <f t="shared" si="18"/>
        <v>1</v>
      </c>
      <c r="Z46" s="45">
        <f t="shared" si="19"/>
        <v>121906.45161290323</v>
      </c>
      <c r="AA46" s="45">
        <f t="shared" si="20"/>
        <v>0</v>
      </c>
      <c r="AB46" s="45">
        <f t="shared" si="21"/>
        <v>0</v>
      </c>
      <c r="AC46" s="45">
        <f t="shared" si="22"/>
        <v>81270.967741935499</v>
      </c>
      <c r="AD46" s="45">
        <f t="shared" si="23"/>
        <v>0</v>
      </c>
      <c r="AE46" s="45">
        <f t="shared" si="24"/>
        <v>0</v>
      </c>
      <c r="AG46" s="45">
        <f t="shared" si="25"/>
        <v>15300</v>
      </c>
      <c r="AH46" s="45">
        <f t="shared" si="26"/>
        <v>0</v>
      </c>
      <c r="AI46" s="45">
        <f t="shared" si="27"/>
        <v>0</v>
      </c>
      <c r="AJ46" s="45">
        <f t="shared" si="28"/>
        <v>10200</v>
      </c>
      <c r="AK46" s="45">
        <f t="shared" si="29"/>
        <v>0</v>
      </c>
      <c r="AL46" s="45">
        <f t="shared" si="30"/>
        <v>0</v>
      </c>
    </row>
    <row r="47" spans="1:38">
      <c r="A47" t="s">
        <v>110</v>
      </c>
      <c r="B47" s="11">
        <v>45</v>
      </c>
      <c r="C47" s="12" t="s">
        <v>142</v>
      </c>
      <c r="D47" s="5">
        <v>0</v>
      </c>
      <c r="E47" s="5">
        <v>0</v>
      </c>
      <c r="F47" s="5">
        <v>0</v>
      </c>
      <c r="G47" s="5">
        <v>0</v>
      </c>
      <c r="H47" s="5">
        <v>9610.354838709678</v>
      </c>
      <c r="I47" s="5">
        <v>21389.200000000001</v>
      </c>
      <c r="J47" s="5">
        <v>22917</v>
      </c>
      <c r="K47" s="5">
        <v>22917</v>
      </c>
      <c r="L47" s="5">
        <v>22917</v>
      </c>
      <c r="M47" s="5">
        <v>22917</v>
      </c>
      <c r="N47" s="5">
        <v>22917</v>
      </c>
      <c r="O47" s="5">
        <v>22917</v>
      </c>
      <c r="P47" s="5">
        <f t="shared" si="17"/>
        <v>168501.55483870968</v>
      </c>
      <c r="Q47" s="5">
        <f>INDEX($D47:$O47,MATCH('Profitability - Comparison'!$K$1,'Monthly Salary 24-25'!$D$2:$O$2,0))</f>
        <v>22917</v>
      </c>
      <c r="R47" t="s">
        <v>136</v>
      </c>
      <c r="S47" s="14">
        <v>0.6</v>
      </c>
      <c r="V47" s="14">
        <v>0.4</v>
      </c>
      <c r="Y47" s="15">
        <f t="shared" si="18"/>
        <v>1</v>
      </c>
      <c r="Z47" s="45">
        <f t="shared" si="19"/>
        <v>101100.93290322581</v>
      </c>
      <c r="AA47" s="45">
        <f t="shared" si="20"/>
        <v>0</v>
      </c>
      <c r="AB47" s="45">
        <f t="shared" si="21"/>
        <v>0</v>
      </c>
      <c r="AC47" s="45">
        <f t="shared" si="22"/>
        <v>67400.621935483869</v>
      </c>
      <c r="AD47" s="45">
        <f t="shared" si="23"/>
        <v>0</v>
      </c>
      <c r="AE47" s="45">
        <f t="shared" si="24"/>
        <v>0</v>
      </c>
      <c r="AG47" s="45">
        <f t="shared" si="25"/>
        <v>13750.199999999999</v>
      </c>
      <c r="AH47" s="45">
        <f t="shared" si="26"/>
        <v>0</v>
      </c>
      <c r="AI47" s="45">
        <f t="shared" si="27"/>
        <v>0</v>
      </c>
      <c r="AJ47" s="45">
        <f t="shared" si="28"/>
        <v>9166.8000000000011</v>
      </c>
      <c r="AK47" s="45">
        <f t="shared" si="29"/>
        <v>0</v>
      </c>
      <c r="AL47" s="45">
        <f t="shared" si="30"/>
        <v>0</v>
      </c>
    </row>
    <row r="48" spans="1:38">
      <c r="A48" t="s">
        <v>110</v>
      </c>
      <c r="B48" s="11">
        <v>46</v>
      </c>
      <c r="C48" t="s">
        <v>143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12774.1935483871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f t="shared" si="17"/>
        <v>12774.1935483871</v>
      </c>
      <c r="Q48" s="5">
        <f>INDEX($D48:$O48,MATCH('Profitability - Comparison'!$K$1,'Monthly Salary 24-25'!$D$2:$O$2,0))</f>
        <v>0</v>
      </c>
      <c r="R48" s="27" t="s">
        <v>144</v>
      </c>
      <c r="S48" s="14">
        <v>1</v>
      </c>
      <c r="Y48" s="15">
        <f t="shared" si="18"/>
        <v>1</v>
      </c>
      <c r="Z48" s="45">
        <f t="shared" si="19"/>
        <v>12774.1935483871</v>
      </c>
      <c r="AA48" s="45">
        <f t="shared" si="20"/>
        <v>0</v>
      </c>
      <c r="AB48" s="45">
        <f t="shared" si="21"/>
        <v>0</v>
      </c>
      <c r="AC48" s="45">
        <f t="shared" si="22"/>
        <v>0</v>
      </c>
      <c r="AD48" s="45">
        <f t="shared" si="23"/>
        <v>0</v>
      </c>
      <c r="AE48" s="45">
        <f t="shared" si="24"/>
        <v>0</v>
      </c>
      <c r="AG48" s="45">
        <f t="shared" si="25"/>
        <v>0</v>
      </c>
      <c r="AH48" s="45">
        <f t="shared" si="26"/>
        <v>0</v>
      </c>
      <c r="AI48" s="45">
        <f t="shared" si="27"/>
        <v>0</v>
      </c>
      <c r="AJ48" s="45">
        <f t="shared" si="28"/>
        <v>0</v>
      </c>
      <c r="AK48" s="45">
        <f t="shared" si="29"/>
        <v>0</v>
      </c>
      <c r="AL48" s="45">
        <f t="shared" si="30"/>
        <v>0</v>
      </c>
    </row>
    <row r="49" spans="1:38">
      <c r="A49" t="s">
        <v>92</v>
      </c>
      <c r="B49" s="11">
        <v>47</v>
      </c>
      <c r="C49" s="13" t="s">
        <v>145</v>
      </c>
      <c r="D49" s="5"/>
      <c r="E49" s="5"/>
      <c r="F49" s="5"/>
      <c r="G49" s="5"/>
      <c r="H49" s="5"/>
      <c r="I49" s="5"/>
      <c r="J49" s="5">
        <v>40000</v>
      </c>
      <c r="K49" s="5">
        <v>40000</v>
      </c>
      <c r="L49" s="5">
        <v>16774</v>
      </c>
      <c r="M49" s="5">
        <v>0</v>
      </c>
      <c r="N49" s="5">
        <v>0</v>
      </c>
      <c r="O49" s="5">
        <v>0</v>
      </c>
      <c r="P49" s="5">
        <f t="shared" si="17"/>
        <v>96774</v>
      </c>
      <c r="Q49" s="5">
        <f>INDEX($D49:$O49,MATCH('Profitability - Comparison'!$K$1,'Monthly Salary 24-25'!$D$2:$O$2,0))</f>
        <v>40000</v>
      </c>
      <c r="R49" s="27" t="s">
        <v>136</v>
      </c>
      <c r="S49" s="14">
        <v>1</v>
      </c>
      <c r="Y49" s="15">
        <f t="shared" si="18"/>
        <v>1</v>
      </c>
      <c r="Z49" s="45">
        <f t="shared" si="19"/>
        <v>96774</v>
      </c>
      <c r="AA49" s="45">
        <f t="shared" si="20"/>
        <v>0</v>
      </c>
      <c r="AB49" s="45">
        <f t="shared" si="21"/>
        <v>0</v>
      </c>
      <c r="AC49" s="45">
        <f t="shared" si="22"/>
        <v>0</v>
      </c>
      <c r="AD49" s="45">
        <f t="shared" si="23"/>
        <v>0</v>
      </c>
      <c r="AE49" s="45">
        <f t="shared" si="24"/>
        <v>0</v>
      </c>
      <c r="AG49" s="45">
        <f t="shared" si="25"/>
        <v>40000</v>
      </c>
      <c r="AH49" s="45">
        <f t="shared" si="26"/>
        <v>0</v>
      </c>
      <c r="AI49" s="45">
        <f t="shared" si="27"/>
        <v>0</v>
      </c>
      <c r="AJ49" s="45">
        <f t="shared" si="28"/>
        <v>0</v>
      </c>
      <c r="AK49" s="45">
        <f t="shared" si="29"/>
        <v>0</v>
      </c>
      <c r="AL49" s="45">
        <f t="shared" si="30"/>
        <v>0</v>
      </c>
    </row>
    <row r="50" spans="1:38">
      <c r="A50" t="s">
        <v>92</v>
      </c>
      <c r="B50" s="11">
        <v>48</v>
      </c>
      <c r="C50" t="s">
        <v>146</v>
      </c>
      <c r="D50" s="5"/>
      <c r="E50" s="5"/>
      <c r="F50" s="5"/>
      <c r="G50" s="5"/>
      <c r="H50" s="5"/>
      <c r="I50" s="5"/>
      <c r="J50" s="5">
        <v>33833</v>
      </c>
      <c r="K50" s="5">
        <v>35000</v>
      </c>
      <c r="L50" s="5">
        <v>46500</v>
      </c>
      <c r="M50" s="5">
        <v>35000</v>
      </c>
      <c r="N50" s="5">
        <v>33750</v>
      </c>
      <c r="O50" s="5">
        <v>31612.903225806451</v>
      </c>
      <c r="P50" s="5">
        <f t="shared" si="17"/>
        <v>215695.90322580645</v>
      </c>
      <c r="Q50" s="5">
        <f>INDEX($D50:$O50,MATCH('Profitability - Comparison'!$K$1,'Monthly Salary 24-25'!$D$2:$O$2,0))</f>
        <v>35000</v>
      </c>
      <c r="R50" s="27" t="s">
        <v>136</v>
      </c>
      <c r="T50" s="14">
        <v>1</v>
      </c>
      <c r="Y50" s="15">
        <f t="shared" si="18"/>
        <v>1</v>
      </c>
      <c r="Z50" s="45">
        <f t="shared" si="19"/>
        <v>0</v>
      </c>
      <c r="AA50" s="45">
        <f t="shared" si="20"/>
        <v>215695.90322580645</v>
      </c>
      <c r="AB50" s="45">
        <f t="shared" si="21"/>
        <v>0</v>
      </c>
      <c r="AC50" s="45">
        <f t="shared" si="22"/>
        <v>0</v>
      </c>
      <c r="AD50" s="45">
        <f t="shared" si="23"/>
        <v>0</v>
      </c>
      <c r="AE50" s="45">
        <f t="shared" si="24"/>
        <v>0</v>
      </c>
      <c r="AG50" s="45">
        <f t="shared" si="25"/>
        <v>0</v>
      </c>
      <c r="AH50" s="45">
        <f t="shared" si="26"/>
        <v>35000</v>
      </c>
      <c r="AI50" s="45">
        <f t="shared" si="27"/>
        <v>0</v>
      </c>
      <c r="AJ50" s="45">
        <f t="shared" si="28"/>
        <v>0</v>
      </c>
      <c r="AK50" s="45">
        <f t="shared" si="29"/>
        <v>0</v>
      </c>
      <c r="AL50" s="45">
        <f t="shared" si="30"/>
        <v>0</v>
      </c>
    </row>
    <row r="51" spans="1:38">
      <c r="A51" t="s">
        <v>92</v>
      </c>
      <c r="B51" s="11">
        <v>49</v>
      </c>
      <c r="C51" t="s">
        <v>147</v>
      </c>
      <c r="D51" s="5"/>
      <c r="E51" s="5"/>
      <c r="F51" s="5"/>
      <c r="G51" s="5"/>
      <c r="H51" s="5"/>
      <c r="I51" s="5"/>
      <c r="J51" s="5">
        <v>26803</v>
      </c>
      <c r="K51" s="5">
        <v>30516</v>
      </c>
      <c r="L51" s="5">
        <v>31533</v>
      </c>
      <c r="M51" s="5">
        <v>23395.698924731179</v>
      </c>
      <c r="N51" s="5">
        <v>0</v>
      </c>
      <c r="O51" s="5">
        <v>0</v>
      </c>
      <c r="P51" s="5">
        <f t="shared" si="17"/>
        <v>112247.69892473117</v>
      </c>
      <c r="Q51" s="5">
        <f>INDEX($D51:$O51,MATCH('Profitability - Comparison'!$K$1,'Monthly Salary 24-25'!$D$2:$O$2,0))</f>
        <v>30516</v>
      </c>
      <c r="R51" s="27" t="s">
        <v>136</v>
      </c>
      <c r="T51" s="14">
        <v>1</v>
      </c>
      <c r="Y51" s="15">
        <f t="shared" si="18"/>
        <v>1</v>
      </c>
      <c r="Z51" s="45">
        <f t="shared" si="19"/>
        <v>0</v>
      </c>
      <c r="AA51" s="45">
        <f t="shared" si="20"/>
        <v>112247.69892473117</v>
      </c>
      <c r="AB51" s="45">
        <f t="shared" si="21"/>
        <v>0</v>
      </c>
      <c r="AC51" s="45">
        <f t="shared" si="22"/>
        <v>0</v>
      </c>
      <c r="AD51" s="45">
        <f t="shared" si="23"/>
        <v>0</v>
      </c>
      <c r="AE51" s="45">
        <f t="shared" si="24"/>
        <v>0</v>
      </c>
      <c r="AG51" s="45">
        <f t="shared" si="25"/>
        <v>0</v>
      </c>
      <c r="AH51" s="45">
        <f t="shared" si="26"/>
        <v>30516</v>
      </c>
      <c r="AI51" s="45">
        <f t="shared" si="27"/>
        <v>0</v>
      </c>
      <c r="AJ51" s="45">
        <f t="shared" si="28"/>
        <v>0</v>
      </c>
      <c r="AK51" s="45">
        <f t="shared" si="29"/>
        <v>0</v>
      </c>
      <c r="AL51" s="45">
        <f t="shared" si="30"/>
        <v>0</v>
      </c>
    </row>
    <row r="52" spans="1:38">
      <c r="A52" t="s">
        <v>110</v>
      </c>
      <c r="B52" s="11">
        <v>50</v>
      </c>
      <c r="C52" t="s">
        <v>148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12373.33333333333</v>
      </c>
      <c r="L52" s="5">
        <v>23200</v>
      </c>
      <c r="M52" s="5">
        <v>23200</v>
      </c>
      <c r="N52" s="5">
        <v>23200</v>
      </c>
      <c r="O52" s="5">
        <v>23200</v>
      </c>
      <c r="P52" s="5">
        <f t="shared" si="17"/>
        <v>105173.33333333333</v>
      </c>
      <c r="Q52" s="5">
        <f>INDEX($D52:$O52,MATCH('Profitability - Comparison'!$K$1,'Monthly Salary 24-25'!$D$2:$O$2,0))</f>
        <v>12373.33333333333</v>
      </c>
      <c r="R52" s="27" t="s">
        <v>136</v>
      </c>
      <c r="S52" s="14">
        <v>1</v>
      </c>
      <c r="Y52" s="15">
        <f t="shared" si="18"/>
        <v>1</v>
      </c>
      <c r="Z52" s="45">
        <f t="shared" si="19"/>
        <v>105173.33333333333</v>
      </c>
      <c r="AA52" s="45">
        <f t="shared" si="20"/>
        <v>0</v>
      </c>
      <c r="AB52" s="45">
        <f t="shared" si="21"/>
        <v>0</v>
      </c>
      <c r="AC52" s="45">
        <f t="shared" si="22"/>
        <v>0</v>
      </c>
      <c r="AD52" s="45">
        <f t="shared" si="23"/>
        <v>0</v>
      </c>
      <c r="AE52" s="45">
        <f t="shared" si="24"/>
        <v>0</v>
      </c>
      <c r="AG52" s="45">
        <f t="shared" si="25"/>
        <v>12373.33333333333</v>
      </c>
      <c r="AH52" s="45">
        <f t="shared" si="26"/>
        <v>0</v>
      </c>
      <c r="AI52" s="45">
        <f t="shared" si="27"/>
        <v>0</v>
      </c>
      <c r="AJ52" s="45">
        <f t="shared" si="28"/>
        <v>0</v>
      </c>
      <c r="AK52" s="45">
        <f t="shared" si="29"/>
        <v>0</v>
      </c>
      <c r="AL52" s="45">
        <f t="shared" si="30"/>
        <v>0</v>
      </c>
    </row>
    <row r="53" spans="1:38">
      <c r="A53" t="s">
        <v>110</v>
      </c>
      <c r="B53" s="11">
        <v>51</v>
      </c>
      <c r="C53" t="s">
        <v>149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27100</v>
      </c>
      <c r="L53" s="5">
        <v>18648</v>
      </c>
      <c r="M53" s="5">
        <v>20198</v>
      </c>
      <c r="N53" s="5">
        <v>19798</v>
      </c>
      <c r="O53" s="5">
        <v>19798</v>
      </c>
      <c r="P53" s="5">
        <f t="shared" si="17"/>
        <v>105542</v>
      </c>
      <c r="Q53" s="5">
        <f>INDEX($D53:$O53,MATCH('Profitability - Comparison'!$K$1,'Monthly Salary 24-25'!$D$2:$O$2,0))</f>
        <v>27100</v>
      </c>
      <c r="R53" s="27" t="s">
        <v>136</v>
      </c>
      <c r="S53" s="14">
        <v>1</v>
      </c>
      <c r="Y53" s="15">
        <f t="shared" si="18"/>
        <v>1</v>
      </c>
      <c r="Z53" s="45">
        <f t="shared" si="19"/>
        <v>105542</v>
      </c>
      <c r="AA53" s="45">
        <f t="shared" si="20"/>
        <v>0</v>
      </c>
      <c r="AB53" s="45">
        <f t="shared" si="21"/>
        <v>0</v>
      </c>
      <c r="AC53" s="45">
        <f t="shared" si="22"/>
        <v>0</v>
      </c>
      <c r="AD53" s="45">
        <f t="shared" si="23"/>
        <v>0</v>
      </c>
      <c r="AE53" s="45">
        <f t="shared" si="24"/>
        <v>0</v>
      </c>
      <c r="AG53" s="45">
        <f t="shared" si="25"/>
        <v>27100</v>
      </c>
      <c r="AH53" s="45">
        <f t="shared" si="26"/>
        <v>0</v>
      </c>
      <c r="AI53" s="45">
        <f t="shared" si="27"/>
        <v>0</v>
      </c>
      <c r="AJ53" s="45">
        <f t="shared" si="28"/>
        <v>0</v>
      </c>
      <c r="AK53" s="45">
        <f t="shared" si="29"/>
        <v>0</v>
      </c>
      <c r="AL53" s="45">
        <f t="shared" si="30"/>
        <v>0</v>
      </c>
    </row>
    <row r="54" spans="1:38">
      <c r="A54" t="s">
        <v>110</v>
      </c>
      <c r="B54" s="11">
        <v>52</v>
      </c>
      <c r="C54" t="s">
        <v>150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25200</v>
      </c>
      <c r="L54" s="5">
        <v>18463.5</v>
      </c>
      <c r="M54" s="5">
        <v>20263.5</v>
      </c>
      <c r="N54" s="5">
        <v>19863.5</v>
      </c>
      <c r="O54" s="5">
        <v>19613.5</v>
      </c>
      <c r="P54" s="5">
        <f t="shared" si="17"/>
        <v>103404</v>
      </c>
      <c r="Q54" s="5">
        <f>INDEX($D54:$O54,MATCH('Profitability - Comparison'!$K$1,'Monthly Salary 24-25'!$D$2:$O$2,0))</f>
        <v>25200</v>
      </c>
      <c r="R54" s="27" t="s">
        <v>136</v>
      </c>
      <c r="S54" s="14">
        <v>1</v>
      </c>
      <c r="Y54" s="15">
        <f t="shared" si="18"/>
        <v>1</v>
      </c>
      <c r="Z54" s="45">
        <f t="shared" si="19"/>
        <v>103404</v>
      </c>
      <c r="AA54" s="45">
        <f t="shared" si="20"/>
        <v>0</v>
      </c>
      <c r="AB54" s="45">
        <f t="shared" si="21"/>
        <v>0</v>
      </c>
      <c r="AC54" s="45">
        <f t="shared" si="22"/>
        <v>0</v>
      </c>
      <c r="AD54" s="45">
        <f t="shared" si="23"/>
        <v>0</v>
      </c>
      <c r="AE54" s="45">
        <f t="shared" si="24"/>
        <v>0</v>
      </c>
      <c r="AG54" s="45">
        <f t="shared" si="25"/>
        <v>25200</v>
      </c>
      <c r="AH54" s="45">
        <f t="shared" si="26"/>
        <v>0</v>
      </c>
      <c r="AI54" s="45">
        <f t="shared" si="27"/>
        <v>0</v>
      </c>
      <c r="AJ54" s="45">
        <f t="shared" si="28"/>
        <v>0</v>
      </c>
      <c r="AK54" s="45">
        <f t="shared" si="29"/>
        <v>0</v>
      </c>
      <c r="AL54" s="45">
        <f t="shared" si="30"/>
        <v>0</v>
      </c>
    </row>
    <row r="55" spans="1:38">
      <c r="A55" t="s">
        <v>110</v>
      </c>
      <c r="B55" s="11">
        <v>53</v>
      </c>
      <c r="C55" t="s">
        <v>151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22650</v>
      </c>
      <c r="L55" s="5">
        <v>16476</v>
      </c>
      <c r="M55" s="5">
        <v>19026</v>
      </c>
      <c r="N55" s="5">
        <v>18126</v>
      </c>
      <c r="O55" s="5">
        <v>18110.258064516129</v>
      </c>
      <c r="P55" s="5">
        <f t="shared" si="17"/>
        <v>94388.258064516122</v>
      </c>
      <c r="Q55" s="5">
        <f>INDEX($D55:$O55,MATCH('Profitability - Comparison'!$K$1,'Monthly Salary 24-25'!$D$2:$O$2,0))</f>
        <v>22650</v>
      </c>
      <c r="R55" s="27" t="s">
        <v>136</v>
      </c>
      <c r="S55" s="14">
        <v>1</v>
      </c>
      <c r="Y55" s="15">
        <f t="shared" si="18"/>
        <v>1</v>
      </c>
      <c r="Z55" s="45">
        <f t="shared" si="19"/>
        <v>94388.258064516122</v>
      </c>
      <c r="AA55" s="45">
        <f t="shared" si="20"/>
        <v>0</v>
      </c>
      <c r="AB55" s="45">
        <f t="shared" si="21"/>
        <v>0</v>
      </c>
      <c r="AC55" s="45">
        <f t="shared" si="22"/>
        <v>0</v>
      </c>
      <c r="AD55" s="45">
        <f t="shared" si="23"/>
        <v>0</v>
      </c>
      <c r="AE55" s="45">
        <f t="shared" si="24"/>
        <v>0</v>
      </c>
      <c r="AG55" s="45">
        <f t="shared" si="25"/>
        <v>22650</v>
      </c>
      <c r="AH55" s="45">
        <f t="shared" si="26"/>
        <v>0</v>
      </c>
      <c r="AI55" s="45">
        <f t="shared" si="27"/>
        <v>0</v>
      </c>
      <c r="AJ55" s="45">
        <f t="shared" si="28"/>
        <v>0</v>
      </c>
      <c r="AK55" s="45">
        <f t="shared" si="29"/>
        <v>0</v>
      </c>
      <c r="AL55" s="45">
        <f t="shared" si="30"/>
        <v>0</v>
      </c>
    </row>
    <row r="56" spans="1:38" ht="15.75" customHeight="1" thickBot="1">
      <c r="A56" t="s">
        <v>110</v>
      </c>
      <c r="B56" s="11">
        <v>54</v>
      </c>
      <c r="C56" t="s">
        <v>152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27000</v>
      </c>
      <c r="L56" s="5">
        <v>21290.322580645159</v>
      </c>
      <c r="M56" s="5">
        <v>22000</v>
      </c>
      <c r="N56" s="5">
        <v>22000</v>
      </c>
      <c r="O56" s="5">
        <v>22000</v>
      </c>
      <c r="P56" s="5">
        <f t="shared" si="17"/>
        <v>114290.32258064515</v>
      </c>
      <c r="Q56" s="5">
        <f>INDEX($D56:$O56,MATCH('Profitability - Comparison'!$K$1,'Monthly Salary 24-25'!$D$2:$O$2,0))</f>
        <v>27000</v>
      </c>
      <c r="R56" s="27" t="s">
        <v>136</v>
      </c>
      <c r="S56" s="14">
        <v>0.5</v>
      </c>
      <c r="T56" s="28">
        <v>0.1</v>
      </c>
      <c r="V56" s="20">
        <v>0.2</v>
      </c>
      <c r="W56" s="20">
        <v>0.2</v>
      </c>
      <c r="X56" s="20"/>
      <c r="Y56" s="15">
        <f t="shared" si="18"/>
        <v>1</v>
      </c>
      <c r="Z56" s="45">
        <f t="shared" si="19"/>
        <v>57145.161290322576</v>
      </c>
      <c r="AA56" s="45">
        <f t="shared" si="20"/>
        <v>11429.032258064515</v>
      </c>
      <c r="AB56" s="45">
        <f t="shared" si="21"/>
        <v>0</v>
      </c>
      <c r="AC56" s="45">
        <f t="shared" si="22"/>
        <v>22858.06451612903</v>
      </c>
      <c r="AD56" s="45">
        <f t="shared" si="23"/>
        <v>22858.06451612903</v>
      </c>
      <c r="AE56" s="45">
        <f t="shared" si="24"/>
        <v>0</v>
      </c>
      <c r="AG56" s="45">
        <f t="shared" si="25"/>
        <v>13500</v>
      </c>
      <c r="AH56" s="45">
        <f t="shared" si="26"/>
        <v>2700</v>
      </c>
      <c r="AI56" s="45">
        <f t="shared" si="27"/>
        <v>0</v>
      </c>
      <c r="AJ56" s="45">
        <f t="shared" si="28"/>
        <v>5400</v>
      </c>
      <c r="AK56" s="45">
        <f t="shared" si="29"/>
        <v>5400</v>
      </c>
      <c r="AL56" s="45">
        <f t="shared" si="30"/>
        <v>0</v>
      </c>
    </row>
    <row r="57" spans="1:38" ht="15.75" customHeight="1" thickBot="1">
      <c r="A57" t="s">
        <v>92</v>
      </c>
      <c r="B57" s="11">
        <v>55</v>
      </c>
      <c r="C57" s="19" t="s">
        <v>153</v>
      </c>
      <c r="D57" s="5"/>
      <c r="E57" s="5"/>
      <c r="F57" s="5"/>
      <c r="G57" s="5"/>
      <c r="H57" s="5"/>
      <c r="I57" s="5"/>
      <c r="J57" s="5"/>
      <c r="K57" s="5"/>
      <c r="L57" s="5">
        <v>7006</v>
      </c>
      <c r="M57" s="5">
        <v>36200</v>
      </c>
      <c r="N57" s="5">
        <v>36200</v>
      </c>
      <c r="O57" s="5">
        <v>36200</v>
      </c>
      <c r="P57" s="5">
        <f t="shared" si="17"/>
        <v>115606</v>
      </c>
      <c r="Q57" s="5">
        <f>INDEX($D57:$O57,MATCH('Profitability - Comparison'!$K$1,'Monthly Salary 24-25'!$D$2:$O$2,0))</f>
        <v>0</v>
      </c>
      <c r="R57" t="s">
        <v>154</v>
      </c>
      <c r="S57" s="14">
        <v>1</v>
      </c>
      <c r="Y57" s="15">
        <f t="shared" si="18"/>
        <v>1</v>
      </c>
      <c r="Z57" s="45">
        <f t="shared" si="19"/>
        <v>115606</v>
      </c>
      <c r="AA57" s="45">
        <f t="shared" si="20"/>
        <v>0</v>
      </c>
      <c r="AB57" s="45">
        <f t="shared" si="21"/>
        <v>0</v>
      </c>
      <c r="AC57" s="45">
        <f t="shared" si="22"/>
        <v>0</v>
      </c>
      <c r="AD57" s="45">
        <f t="shared" si="23"/>
        <v>0</v>
      </c>
      <c r="AE57" s="45">
        <f t="shared" si="24"/>
        <v>0</v>
      </c>
      <c r="AG57" s="45">
        <f t="shared" si="25"/>
        <v>0</v>
      </c>
      <c r="AH57" s="45">
        <f t="shared" si="26"/>
        <v>0</v>
      </c>
      <c r="AI57" s="45">
        <f t="shared" si="27"/>
        <v>0</v>
      </c>
      <c r="AJ57" s="45">
        <f t="shared" si="28"/>
        <v>0</v>
      </c>
      <c r="AK57" s="45">
        <f t="shared" si="29"/>
        <v>0</v>
      </c>
      <c r="AL57" s="45">
        <f t="shared" si="30"/>
        <v>0</v>
      </c>
    </row>
    <row r="58" spans="1:38" ht="15.75" customHeight="1" thickBot="1">
      <c r="A58" t="s">
        <v>110</v>
      </c>
      <c r="B58" s="11">
        <v>56</v>
      </c>
      <c r="C58" s="29" t="s">
        <v>155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32200</v>
      </c>
      <c r="M58" s="5">
        <v>23200</v>
      </c>
      <c r="N58" s="5">
        <v>21269.428571428569</v>
      </c>
      <c r="O58" s="5">
        <v>22825.806451612902</v>
      </c>
      <c r="P58" s="5">
        <f t="shared" si="17"/>
        <v>99495.235023041459</v>
      </c>
      <c r="Q58" s="5">
        <f>INDEX($D58:$O58,MATCH('Profitability - Comparison'!$K$1,'Monthly Salary 24-25'!$D$2:$O$2,0))</f>
        <v>0</v>
      </c>
      <c r="R58" t="s">
        <v>154</v>
      </c>
      <c r="S58" s="30">
        <v>1</v>
      </c>
      <c r="Y58" s="15">
        <f t="shared" si="18"/>
        <v>1</v>
      </c>
      <c r="Z58" s="45">
        <f t="shared" si="19"/>
        <v>99495.235023041459</v>
      </c>
      <c r="AA58" s="45">
        <f t="shared" si="20"/>
        <v>0</v>
      </c>
      <c r="AB58" s="45">
        <f t="shared" si="21"/>
        <v>0</v>
      </c>
      <c r="AC58" s="45">
        <f t="shared" si="22"/>
        <v>0</v>
      </c>
      <c r="AD58" s="45">
        <f t="shared" si="23"/>
        <v>0</v>
      </c>
      <c r="AE58" s="45">
        <f t="shared" si="24"/>
        <v>0</v>
      </c>
      <c r="AG58" s="45">
        <f t="shared" si="25"/>
        <v>0</v>
      </c>
      <c r="AH58" s="45">
        <f t="shared" si="26"/>
        <v>0</v>
      </c>
      <c r="AI58" s="45">
        <f t="shared" si="27"/>
        <v>0</v>
      </c>
      <c r="AJ58" s="45">
        <f t="shared" si="28"/>
        <v>0</v>
      </c>
      <c r="AK58" s="45">
        <f t="shared" si="29"/>
        <v>0</v>
      </c>
      <c r="AL58" s="45">
        <f t="shared" si="30"/>
        <v>0</v>
      </c>
    </row>
    <row r="59" spans="1:38" ht="15.75" customHeight="1" thickBot="1">
      <c r="A59" t="s">
        <v>110</v>
      </c>
      <c r="B59" s="11">
        <v>57</v>
      </c>
      <c r="C59" s="29" t="s">
        <v>156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25283</v>
      </c>
      <c r="M59" s="5">
        <v>25283</v>
      </c>
      <c r="N59" s="5">
        <v>25283</v>
      </c>
      <c r="O59" s="5">
        <v>25283</v>
      </c>
      <c r="P59" s="5">
        <f t="shared" si="17"/>
        <v>101132</v>
      </c>
      <c r="Q59" s="5">
        <f>INDEX($D59:$O59,MATCH('Profitability - Comparison'!$K$1,'Monthly Salary 24-25'!$D$2:$O$2,0))</f>
        <v>0</v>
      </c>
      <c r="R59" t="s">
        <v>154</v>
      </c>
      <c r="S59" s="30">
        <v>0.6</v>
      </c>
      <c r="V59" s="14">
        <v>0.4</v>
      </c>
      <c r="Y59" s="15">
        <f t="shared" si="18"/>
        <v>1</v>
      </c>
      <c r="Z59" s="45">
        <f t="shared" si="19"/>
        <v>60679.199999999997</v>
      </c>
      <c r="AA59" s="45">
        <f t="shared" si="20"/>
        <v>0</v>
      </c>
      <c r="AB59" s="45">
        <f t="shared" si="21"/>
        <v>0</v>
      </c>
      <c r="AC59" s="45">
        <f t="shared" si="22"/>
        <v>40452.800000000003</v>
      </c>
      <c r="AD59" s="45">
        <f t="shared" si="23"/>
        <v>0</v>
      </c>
      <c r="AE59" s="45">
        <f t="shared" si="24"/>
        <v>0</v>
      </c>
      <c r="AG59" s="45">
        <f t="shared" si="25"/>
        <v>0</v>
      </c>
      <c r="AH59" s="45">
        <f t="shared" si="26"/>
        <v>0</v>
      </c>
      <c r="AI59" s="45">
        <f t="shared" si="27"/>
        <v>0</v>
      </c>
      <c r="AJ59" s="45">
        <f t="shared" si="28"/>
        <v>0</v>
      </c>
      <c r="AK59" s="45">
        <f t="shared" si="29"/>
        <v>0</v>
      </c>
      <c r="AL59" s="45">
        <f t="shared" si="30"/>
        <v>0</v>
      </c>
    </row>
    <row r="60" spans="1:38">
      <c r="A60" t="s">
        <v>92</v>
      </c>
      <c r="B60" s="11">
        <v>58</v>
      </c>
      <c r="C60" s="31" t="s">
        <v>157</v>
      </c>
      <c r="D60" s="5"/>
      <c r="E60" s="5"/>
      <c r="F60" s="5"/>
      <c r="G60" s="5"/>
      <c r="H60" s="5"/>
      <c r="I60" s="5"/>
      <c r="J60" s="5"/>
      <c r="K60" s="5"/>
      <c r="L60" s="5"/>
      <c r="M60" s="5">
        <v>37664.516129032258</v>
      </c>
      <c r="N60" s="5">
        <v>64866.666666666657</v>
      </c>
      <c r="O60" s="5">
        <v>64866.666666666657</v>
      </c>
      <c r="P60" s="5">
        <f t="shared" si="17"/>
        <v>167397.84946236556</v>
      </c>
      <c r="Q60" s="5">
        <f>INDEX($D60:$O60,MATCH('Profitability - Comparison'!$K$1,'Monthly Salary 24-25'!$D$2:$O$2,0))</f>
        <v>0</v>
      </c>
      <c r="R60" t="s">
        <v>154</v>
      </c>
      <c r="S60" s="14">
        <v>1</v>
      </c>
      <c r="Y60" s="15">
        <f t="shared" si="18"/>
        <v>1</v>
      </c>
      <c r="Z60" s="45">
        <f t="shared" si="19"/>
        <v>167397.84946236556</v>
      </c>
      <c r="AA60" s="45">
        <f t="shared" si="20"/>
        <v>0</v>
      </c>
      <c r="AB60" s="45">
        <f t="shared" si="21"/>
        <v>0</v>
      </c>
      <c r="AC60" s="45">
        <f t="shared" si="22"/>
        <v>0</v>
      </c>
      <c r="AD60" s="45">
        <f t="shared" si="23"/>
        <v>0</v>
      </c>
      <c r="AE60" s="45">
        <f t="shared" si="24"/>
        <v>0</v>
      </c>
      <c r="AG60" s="45">
        <f t="shared" si="25"/>
        <v>0</v>
      </c>
      <c r="AH60" s="45">
        <f t="shared" si="26"/>
        <v>0</v>
      </c>
      <c r="AI60" s="45">
        <f t="shared" si="27"/>
        <v>0</v>
      </c>
      <c r="AJ60" s="45">
        <f t="shared" si="28"/>
        <v>0</v>
      </c>
      <c r="AK60" s="45">
        <f t="shared" si="29"/>
        <v>0</v>
      </c>
      <c r="AL60" s="45">
        <f t="shared" si="30"/>
        <v>0</v>
      </c>
    </row>
    <row r="61" spans="1:38">
      <c r="A61" t="s">
        <v>110</v>
      </c>
      <c r="B61" s="11">
        <v>59</v>
      </c>
      <c r="C61" s="32" t="s">
        <v>158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33200</v>
      </c>
      <c r="N61" s="5">
        <v>33200</v>
      </c>
      <c r="O61" s="5">
        <v>33200</v>
      </c>
      <c r="P61" s="5">
        <f t="shared" si="17"/>
        <v>99600</v>
      </c>
      <c r="Q61" s="5">
        <f>INDEX($D61:$O61,MATCH('Profitability - Comparison'!$K$1,'Monthly Salary 24-25'!$D$2:$O$2,0))</f>
        <v>0</v>
      </c>
      <c r="R61" t="s">
        <v>154</v>
      </c>
      <c r="S61" s="14">
        <v>1</v>
      </c>
      <c r="Y61" s="15">
        <f t="shared" si="18"/>
        <v>1</v>
      </c>
      <c r="Z61" s="45">
        <f t="shared" si="19"/>
        <v>99600</v>
      </c>
      <c r="AA61" s="45">
        <f t="shared" si="20"/>
        <v>0</v>
      </c>
      <c r="AB61" s="45">
        <f t="shared" si="21"/>
        <v>0</v>
      </c>
      <c r="AC61" s="45">
        <f t="shared" si="22"/>
        <v>0</v>
      </c>
      <c r="AD61" s="45">
        <f t="shared" si="23"/>
        <v>0</v>
      </c>
      <c r="AE61" s="45">
        <f t="shared" si="24"/>
        <v>0</v>
      </c>
      <c r="AG61" s="45">
        <f t="shared" si="25"/>
        <v>0</v>
      </c>
      <c r="AH61" s="45">
        <f t="shared" si="26"/>
        <v>0</v>
      </c>
      <c r="AI61" s="45">
        <f t="shared" si="27"/>
        <v>0</v>
      </c>
      <c r="AJ61" s="45">
        <f t="shared" si="28"/>
        <v>0</v>
      </c>
      <c r="AK61" s="45">
        <f t="shared" si="29"/>
        <v>0</v>
      </c>
      <c r="AL61" s="45">
        <f t="shared" si="30"/>
        <v>0</v>
      </c>
    </row>
    <row r="62" spans="1:38">
      <c r="A62" t="s">
        <v>110</v>
      </c>
      <c r="B62" s="11">
        <v>60</v>
      </c>
      <c r="C62" s="32" t="s">
        <v>159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10094.270967741941</v>
      </c>
      <c r="N62" s="5">
        <v>18407.2</v>
      </c>
      <c r="O62" s="5">
        <v>18407.2</v>
      </c>
      <c r="P62" s="5">
        <f t="shared" si="17"/>
        <v>46908.670967741942</v>
      </c>
      <c r="Q62" s="5">
        <f>INDEX($D62:$O62,MATCH('Profitability - Comparison'!$K$1,'Monthly Salary 24-25'!$D$2:$O$2,0))</f>
        <v>0</v>
      </c>
      <c r="R62" t="s">
        <v>154</v>
      </c>
      <c r="S62" s="14">
        <v>1</v>
      </c>
      <c r="Y62" s="15">
        <f t="shared" si="18"/>
        <v>1</v>
      </c>
      <c r="Z62" s="45">
        <f t="shared" si="19"/>
        <v>46908.670967741942</v>
      </c>
      <c r="AA62" s="45">
        <f t="shared" si="20"/>
        <v>0</v>
      </c>
      <c r="AB62" s="45">
        <f t="shared" si="21"/>
        <v>0</v>
      </c>
      <c r="AC62" s="45">
        <f t="shared" si="22"/>
        <v>0</v>
      </c>
      <c r="AD62" s="45">
        <f t="shared" si="23"/>
        <v>0</v>
      </c>
      <c r="AE62" s="45">
        <f t="shared" si="24"/>
        <v>0</v>
      </c>
      <c r="AG62" s="45">
        <f t="shared" si="25"/>
        <v>0</v>
      </c>
      <c r="AH62" s="45">
        <f t="shared" si="26"/>
        <v>0</v>
      </c>
      <c r="AI62" s="45">
        <f t="shared" si="27"/>
        <v>0</v>
      </c>
      <c r="AJ62" s="45">
        <f t="shared" si="28"/>
        <v>0</v>
      </c>
      <c r="AK62" s="45">
        <f t="shared" si="29"/>
        <v>0</v>
      </c>
      <c r="AL62" s="45">
        <f t="shared" si="30"/>
        <v>0</v>
      </c>
    </row>
    <row r="63" spans="1:38">
      <c r="A63" t="s">
        <v>110</v>
      </c>
      <c r="B63" s="11">
        <v>61</v>
      </c>
      <c r="C63" s="32" t="s">
        <v>160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18096.77419354839</v>
      </c>
      <c r="N63" s="5">
        <v>30700</v>
      </c>
      <c r="O63" s="5">
        <v>30922.580645161299</v>
      </c>
      <c r="P63" s="5">
        <f t="shared" si="17"/>
        <v>79719.354838709696</v>
      </c>
      <c r="Q63" s="5">
        <f>INDEX($D63:$O63,MATCH('Profitability - Comparison'!$K$1,'Monthly Salary 24-25'!$D$2:$O$2,0))</f>
        <v>0</v>
      </c>
      <c r="R63" t="s">
        <v>154</v>
      </c>
      <c r="S63" s="14">
        <v>1</v>
      </c>
      <c r="Y63" s="15">
        <f t="shared" si="18"/>
        <v>1</v>
      </c>
      <c r="Z63" s="45">
        <f t="shared" si="19"/>
        <v>79719.354838709696</v>
      </c>
      <c r="AA63" s="45">
        <f t="shared" si="20"/>
        <v>0</v>
      </c>
      <c r="AB63" s="45">
        <f t="shared" si="21"/>
        <v>0</v>
      </c>
      <c r="AC63" s="45">
        <f t="shared" si="22"/>
        <v>0</v>
      </c>
      <c r="AD63" s="45">
        <f t="shared" si="23"/>
        <v>0</v>
      </c>
      <c r="AE63" s="45">
        <f t="shared" si="24"/>
        <v>0</v>
      </c>
      <c r="AG63" s="45">
        <f t="shared" si="25"/>
        <v>0</v>
      </c>
      <c r="AH63" s="45">
        <f t="shared" si="26"/>
        <v>0</v>
      </c>
      <c r="AI63" s="45">
        <f t="shared" si="27"/>
        <v>0</v>
      </c>
      <c r="AJ63" s="45">
        <f t="shared" si="28"/>
        <v>0</v>
      </c>
      <c r="AK63" s="45">
        <f t="shared" si="29"/>
        <v>0</v>
      </c>
      <c r="AL63" s="45">
        <f t="shared" si="30"/>
        <v>0</v>
      </c>
    </row>
    <row r="64" spans="1:38">
      <c r="A64" t="s">
        <v>92</v>
      </c>
      <c r="B64" s="11">
        <v>62</v>
      </c>
      <c r="C64" s="41" t="s">
        <v>161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>
        <v>123214.2857142857</v>
      </c>
      <c r="O64" s="5">
        <v>150000</v>
      </c>
      <c r="P64" s="5">
        <f t="shared" si="17"/>
        <v>273214.28571428568</v>
      </c>
      <c r="Q64" s="5">
        <f>INDEX($D64:$O64,MATCH('Profitability - Comparison'!$K$1,'Monthly Salary 24-25'!$D$2:$O$2,0))</f>
        <v>0</v>
      </c>
      <c r="R64" t="s">
        <v>154</v>
      </c>
      <c r="S64" s="14">
        <v>1</v>
      </c>
      <c r="Y64" s="15">
        <f t="shared" si="18"/>
        <v>1</v>
      </c>
      <c r="Z64" s="45">
        <f t="shared" si="19"/>
        <v>273214.28571428568</v>
      </c>
      <c r="AA64" s="45">
        <f t="shared" si="20"/>
        <v>0</v>
      </c>
      <c r="AB64" s="45">
        <f t="shared" si="21"/>
        <v>0</v>
      </c>
      <c r="AC64" s="45">
        <f t="shared" si="22"/>
        <v>0</v>
      </c>
      <c r="AD64" s="45">
        <f t="shared" si="23"/>
        <v>0</v>
      </c>
      <c r="AE64" s="45">
        <f t="shared" si="24"/>
        <v>0</v>
      </c>
      <c r="AG64" s="45">
        <f t="shared" si="25"/>
        <v>0</v>
      </c>
      <c r="AH64" s="45">
        <f t="shared" si="26"/>
        <v>0</v>
      </c>
      <c r="AI64" s="45">
        <f t="shared" si="27"/>
        <v>0</v>
      </c>
      <c r="AJ64" s="45">
        <f t="shared" si="28"/>
        <v>0</v>
      </c>
      <c r="AK64" s="45">
        <f t="shared" si="29"/>
        <v>0</v>
      </c>
      <c r="AL64" s="45">
        <f t="shared" si="30"/>
        <v>0</v>
      </c>
    </row>
    <row r="65" spans="1:38">
      <c r="A65" t="s">
        <v>92</v>
      </c>
      <c r="B65" s="11">
        <v>63</v>
      </c>
      <c r="C65" s="41" t="s">
        <v>162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>
        <v>17600</v>
      </c>
      <c r="O65" s="5">
        <v>29866.666666666672</v>
      </c>
      <c r="P65" s="5">
        <f t="shared" si="17"/>
        <v>47466.666666666672</v>
      </c>
      <c r="Q65" s="5">
        <f>INDEX($D65:$O65,MATCH('Profitability - Comparison'!$K$1,'Monthly Salary 24-25'!$D$2:$O$2,0))</f>
        <v>0</v>
      </c>
      <c r="R65" t="s">
        <v>154</v>
      </c>
      <c r="S65" s="14">
        <v>1</v>
      </c>
      <c r="Y65" s="15">
        <f t="shared" si="18"/>
        <v>1</v>
      </c>
      <c r="Z65" s="45">
        <f t="shared" si="19"/>
        <v>47466.666666666672</v>
      </c>
      <c r="AA65" s="45">
        <f t="shared" si="20"/>
        <v>0</v>
      </c>
      <c r="AB65" s="45">
        <f t="shared" si="21"/>
        <v>0</v>
      </c>
      <c r="AC65" s="45">
        <f t="shared" si="22"/>
        <v>0</v>
      </c>
      <c r="AD65" s="45">
        <f t="shared" si="23"/>
        <v>0</v>
      </c>
      <c r="AE65" s="45">
        <f t="shared" si="24"/>
        <v>0</v>
      </c>
      <c r="AG65" s="45">
        <f t="shared" si="25"/>
        <v>0</v>
      </c>
      <c r="AH65" s="45">
        <f t="shared" si="26"/>
        <v>0</v>
      </c>
      <c r="AI65" s="45">
        <f t="shared" si="27"/>
        <v>0</v>
      </c>
      <c r="AJ65" s="45">
        <f t="shared" si="28"/>
        <v>0</v>
      </c>
      <c r="AK65" s="45">
        <f t="shared" si="29"/>
        <v>0</v>
      </c>
      <c r="AL65" s="45">
        <f t="shared" si="30"/>
        <v>0</v>
      </c>
    </row>
    <row r="66" spans="1:38">
      <c r="A66" t="s">
        <v>92</v>
      </c>
      <c r="B66" s="11">
        <v>64</v>
      </c>
      <c r="C66" s="41" t="s">
        <v>163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>
        <v>47225.806451612909</v>
      </c>
      <c r="P66" s="5">
        <f t="shared" si="17"/>
        <v>47225.806451612909</v>
      </c>
      <c r="Q66" s="5">
        <f>INDEX($D66:$O66,MATCH('Profitability - Comparison'!$K$1,'Monthly Salary 24-25'!$D$2:$O$2,0))</f>
        <v>0</v>
      </c>
      <c r="R66" t="s">
        <v>154</v>
      </c>
      <c r="S66" s="14">
        <v>1</v>
      </c>
      <c r="Y66" s="15">
        <f t="shared" si="18"/>
        <v>1</v>
      </c>
      <c r="Z66" s="45">
        <f t="shared" si="19"/>
        <v>47225.806451612909</v>
      </c>
      <c r="AA66" s="45">
        <f t="shared" si="20"/>
        <v>0</v>
      </c>
      <c r="AB66" s="45">
        <f t="shared" si="21"/>
        <v>0</v>
      </c>
      <c r="AC66" s="45">
        <f t="shared" si="22"/>
        <v>0</v>
      </c>
      <c r="AD66" s="45">
        <f t="shared" si="23"/>
        <v>0</v>
      </c>
      <c r="AE66" s="45">
        <f t="shared" si="24"/>
        <v>0</v>
      </c>
      <c r="AG66" s="45">
        <f t="shared" si="25"/>
        <v>0</v>
      </c>
      <c r="AH66" s="45">
        <f t="shared" si="26"/>
        <v>0</v>
      </c>
      <c r="AI66" s="45">
        <f t="shared" si="27"/>
        <v>0</v>
      </c>
      <c r="AJ66" s="45">
        <f t="shared" si="28"/>
        <v>0</v>
      </c>
      <c r="AK66" s="45">
        <f t="shared" si="29"/>
        <v>0</v>
      </c>
      <c r="AL66" s="45">
        <f t="shared" si="30"/>
        <v>0</v>
      </c>
    </row>
    <row r="67" spans="1:38">
      <c r="A67" t="s">
        <v>110</v>
      </c>
      <c r="B67" s="11">
        <v>65</v>
      </c>
      <c r="C67" s="41" t="s">
        <v>164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31250</v>
      </c>
      <c r="P67" s="5">
        <f t="shared" ref="P67:P69" si="31">SUM(D67:O67)</f>
        <v>31250</v>
      </c>
      <c r="Q67" s="5">
        <f>INDEX($D67:$O67,MATCH('Profitability - Comparison'!$K$1,'Monthly Salary 24-25'!$D$2:$O$2,0))</f>
        <v>0</v>
      </c>
      <c r="R67" t="s">
        <v>154</v>
      </c>
      <c r="S67" s="14">
        <v>1</v>
      </c>
      <c r="T67" s="15"/>
      <c r="U67" s="15"/>
      <c r="V67" s="15"/>
      <c r="W67" s="15"/>
      <c r="X67" s="15"/>
      <c r="Y67" s="15">
        <f t="shared" ref="Y67:Y69" si="32">S67+T67+U67+V67+W67+X67</f>
        <v>1</v>
      </c>
      <c r="Z67" s="45">
        <f t="shared" si="19"/>
        <v>31250</v>
      </c>
      <c r="AA67" s="45">
        <f t="shared" si="20"/>
        <v>0</v>
      </c>
      <c r="AB67" s="45">
        <f t="shared" si="21"/>
        <v>0</v>
      </c>
      <c r="AC67" s="45">
        <f t="shared" si="22"/>
        <v>0</v>
      </c>
      <c r="AD67" s="45">
        <f t="shared" si="23"/>
        <v>0</v>
      </c>
      <c r="AE67" s="45">
        <f t="shared" si="24"/>
        <v>0</v>
      </c>
      <c r="AG67" s="45">
        <f t="shared" si="25"/>
        <v>0</v>
      </c>
      <c r="AH67" s="45">
        <f t="shared" si="26"/>
        <v>0</v>
      </c>
      <c r="AI67" s="45">
        <f t="shared" si="27"/>
        <v>0</v>
      </c>
      <c r="AJ67" s="45">
        <f t="shared" si="28"/>
        <v>0</v>
      </c>
      <c r="AK67" s="45">
        <f t="shared" si="29"/>
        <v>0</v>
      </c>
      <c r="AL67" s="45">
        <f t="shared" si="30"/>
        <v>0</v>
      </c>
    </row>
    <row r="68" spans="1:38">
      <c r="A68" t="s">
        <v>110</v>
      </c>
      <c r="B68" s="11">
        <v>66</v>
      </c>
      <c r="C68" s="41" t="s">
        <v>165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31250</v>
      </c>
      <c r="P68" s="5">
        <f t="shared" si="31"/>
        <v>31250</v>
      </c>
      <c r="Q68" s="5">
        <f>INDEX($D68:$O68,MATCH('Profitability - Comparison'!$K$1,'Monthly Salary 24-25'!$D$2:$O$2,0))</f>
        <v>0</v>
      </c>
      <c r="R68" t="s">
        <v>154</v>
      </c>
      <c r="S68" s="14">
        <v>1</v>
      </c>
      <c r="T68" s="15"/>
      <c r="U68" s="15"/>
      <c r="V68" s="15"/>
      <c r="W68" s="15"/>
      <c r="X68" s="15"/>
      <c r="Y68" s="15">
        <f t="shared" si="32"/>
        <v>1</v>
      </c>
      <c r="Z68" s="45">
        <f t="shared" si="19"/>
        <v>31250</v>
      </c>
      <c r="AA68" s="45">
        <f t="shared" si="20"/>
        <v>0</v>
      </c>
      <c r="AB68" s="45">
        <f t="shared" si="21"/>
        <v>0</v>
      </c>
      <c r="AC68" s="45">
        <f t="shared" si="22"/>
        <v>0</v>
      </c>
      <c r="AD68" s="45">
        <f t="shared" si="23"/>
        <v>0</v>
      </c>
      <c r="AE68" s="45">
        <f t="shared" si="24"/>
        <v>0</v>
      </c>
      <c r="AG68" s="45">
        <f t="shared" si="25"/>
        <v>0</v>
      </c>
      <c r="AH68" s="45">
        <f t="shared" si="26"/>
        <v>0</v>
      </c>
      <c r="AI68" s="45">
        <f t="shared" si="27"/>
        <v>0</v>
      </c>
      <c r="AJ68" s="45">
        <f t="shared" si="28"/>
        <v>0</v>
      </c>
      <c r="AK68" s="45">
        <f t="shared" si="29"/>
        <v>0</v>
      </c>
      <c r="AL68" s="45">
        <f t="shared" si="30"/>
        <v>0</v>
      </c>
    </row>
    <row r="69" spans="1:38">
      <c r="A69" t="s">
        <v>110</v>
      </c>
      <c r="B69" s="11">
        <v>67</v>
      </c>
      <c r="C69" s="41" t="s">
        <v>166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16709.677419354841</v>
      </c>
      <c r="P69" s="5">
        <f t="shared" si="31"/>
        <v>16709.677419354841</v>
      </c>
      <c r="Q69" s="5">
        <f>INDEX($D69:$O69,MATCH('Profitability - Comparison'!$K$1,'Monthly Salary 24-25'!$D$2:$O$2,0))</f>
        <v>0</v>
      </c>
      <c r="R69" t="s">
        <v>154</v>
      </c>
      <c r="S69" s="14">
        <v>1</v>
      </c>
      <c r="T69" s="15"/>
      <c r="U69" s="15"/>
      <c r="V69" s="15"/>
      <c r="W69" s="15"/>
      <c r="X69" s="15"/>
      <c r="Y69" s="15">
        <f t="shared" si="32"/>
        <v>1</v>
      </c>
      <c r="Z69" s="45">
        <f t="shared" si="19"/>
        <v>16709.677419354841</v>
      </c>
      <c r="AA69" s="45">
        <f t="shared" si="20"/>
        <v>0</v>
      </c>
      <c r="AB69" s="45">
        <f t="shared" si="21"/>
        <v>0</v>
      </c>
      <c r="AC69" s="45">
        <f t="shared" si="22"/>
        <v>0</v>
      </c>
      <c r="AD69" s="45">
        <f t="shared" si="23"/>
        <v>0</v>
      </c>
      <c r="AE69" s="45">
        <f t="shared" si="24"/>
        <v>0</v>
      </c>
      <c r="AG69" s="45">
        <f t="shared" si="25"/>
        <v>0</v>
      </c>
      <c r="AH69" s="45">
        <f t="shared" si="26"/>
        <v>0</v>
      </c>
      <c r="AI69" s="45">
        <f t="shared" si="27"/>
        <v>0</v>
      </c>
      <c r="AJ69" s="45">
        <f t="shared" si="28"/>
        <v>0</v>
      </c>
      <c r="AK69" s="45">
        <f t="shared" si="29"/>
        <v>0</v>
      </c>
      <c r="AL69" s="45">
        <f t="shared" si="30"/>
        <v>0</v>
      </c>
    </row>
    <row r="70" spans="1:38">
      <c r="A70" t="s">
        <v>167</v>
      </c>
      <c r="B70" s="11">
        <v>1</v>
      </c>
      <c r="C70" t="s">
        <v>168</v>
      </c>
      <c r="D70" s="5">
        <v>17000</v>
      </c>
      <c r="E70" s="5">
        <v>17000</v>
      </c>
      <c r="F70" s="5">
        <v>17000</v>
      </c>
      <c r="G70" s="5">
        <v>17000</v>
      </c>
      <c r="H70" s="5">
        <v>17000</v>
      </c>
      <c r="I70" s="5">
        <v>17000</v>
      </c>
      <c r="J70" s="5">
        <v>17000</v>
      </c>
      <c r="K70" s="5">
        <v>17000</v>
      </c>
      <c r="L70" s="5">
        <v>17000</v>
      </c>
      <c r="M70" s="5">
        <v>20000</v>
      </c>
      <c r="N70" s="5">
        <v>20000</v>
      </c>
      <c r="O70" s="5">
        <v>20000</v>
      </c>
      <c r="P70" s="5">
        <f t="shared" ref="P70:P101" si="33">SUM(D70:N70)</f>
        <v>193000</v>
      </c>
      <c r="Q70" s="5">
        <f>INDEX($D70:$O70,MATCH('Profitability - Comparison'!$K$1,'Monthly Salary 24-25'!$D$2:$O$2,0))</f>
        <v>17000</v>
      </c>
      <c r="S70" s="14">
        <v>1</v>
      </c>
      <c r="Y70" s="15">
        <f t="shared" ref="Y70:Y101" si="34">S70+T70+U70+V70+W70+X70</f>
        <v>1</v>
      </c>
      <c r="Z70" s="45">
        <f t="shared" ref="Z70:Z101" si="35">$P70*S70</f>
        <v>193000</v>
      </c>
      <c r="AA70" s="45">
        <f t="shared" ref="AA70:AA101" si="36">$P70*T70</f>
        <v>0</v>
      </c>
      <c r="AB70" s="45">
        <f t="shared" ref="AB70:AB101" si="37">$P70*U70</f>
        <v>0</v>
      </c>
      <c r="AC70" s="45">
        <f t="shared" ref="AC70:AC101" si="38">$P70*V70</f>
        <v>0</v>
      </c>
      <c r="AD70" s="45">
        <f t="shared" ref="AD70:AD101" si="39">$P70*W70</f>
        <v>0</v>
      </c>
      <c r="AE70" s="45">
        <f t="shared" ref="AE70:AE101" si="40">$P70*X70</f>
        <v>0</v>
      </c>
      <c r="AG70" s="45">
        <f t="shared" ref="AG70:AG101" si="41">$Q70*S70</f>
        <v>17000</v>
      </c>
      <c r="AH70" s="45">
        <f t="shared" ref="AH70:AH101" si="42">$Q70*T70</f>
        <v>0</v>
      </c>
      <c r="AI70" s="45">
        <f t="shared" ref="AI70:AI101" si="43">$Q70*U70</f>
        <v>0</v>
      </c>
      <c r="AJ70" s="45">
        <f t="shared" ref="AJ70:AJ101" si="44">$Q70*V70</f>
        <v>0</v>
      </c>
      <c r="AK70" s="45">
        <f t="shared" ref="AK70:AK101" si="45">$Q70*W70</f>
        <v>0</v>
      </c>
      <c r="AL70" s="45">
        <f t="shared" ref="AL70:AL101" si="46">$Q70*X70</f>
        <v>0</v>
      </c>
    </row>
    <row r="71" spans="1:38">
      <c r="B71" s="11">
        <v>2</v>
      </c>
      <c r="C71" t="s">
        <v>169</v>
      </c>
      <c r="D71" s="5">
        <v>0</v>
      </c>
      <c r="E71" s="5">
        <v>0</v>
      </c>
      <c r="F71" s="5">
        <v>0</v>
      </c>
      <c r="G71" s="5">
        <v>12580.64516129032</v>
      </c>
      <c r="H71" s="5">
        <v>12580.64516129032</v>
      </c>
      <c r="I71" s="5">
        <v>8883.3333333333339</v>
      </c>
      <c r="J71" s="5">
        <v>17117</v>
      </c>
      <c r="K71" s="5">
        <v>16000</v>
      </c>
      <c r="L71" s="5">
        <v>16000</v>
      </c>
      <c r="M71" s="5">
        <v>16000</v>
      </c>
      <c r="N71" s="5">
        <v>15714.28571428571</v>
      </c>
      <c r="O71" s="5">
        <v>15714.28571428571</v>
      </c>
      <c r="P71" s="5">
        <f t="shared" si="33"/>
        <v>114875.90937019969</v>
      </c>
      <c r="Q71" s="5">
        <f>INDEX($D71:$O71,MATCH('Profitability - Comparison'!$K$1,'Monthly Salary 24-25'!$D$2:$O$2,0))</f>
        <v>16000</v>
      </c>
      <c r="T71" s="14"/>
      <c r="V71" s="14">
        <v>0.5</v>
      </c>
      <c r="W71" s="14">
        <v>0.5</v>
      </c>
      <c r="Y71" s="15">
        <f t="shared" si="34"/>
        <v>1</v>
      </c>
      <c r="Z71" s="45">
        <f t="shared" si="35"/>
        <v>0</v>
      </c>
      <c r="AA71" s="45">
        <f t="shared" si="36"/>
        <v>0</v>
      </c>
      <c r="AB71" s="45">
        <f t="shared" si="37"/>
        <v>0</v>
      </c>
      <c r="AC71" s="45">
        <f t="shared" si="38"/>
        <v>57437.954685099845</v>
      </c>
      <c r="AD71" s="45">
        <f t="shared" si="39"/>
        <v>57437.954685099845</v>
      </c>
      <c r="AE71" s="45">
        <f t="shared" si="40"/>
        <v>0</v>
      </c>
      <c r="AG71" s="45">
        <f t="shared" si="41"/>
        <v>0</v>
      </c>
      <c r="AH71" s="45">
        <f t="shared" si="42"/>
        <v>0</v>
      </c>
      <c r="AI71" s="45">
        <f t="shared" si="43"/>
        <v>0</v>
      </c>
      <c r="AJ71" s="45">
        <f t="shared" si="44"/>
        <v>8000</v>
      </c>
      <c r="AK71" s="45">
        <f t="shared" si="45"/>
        <v>8000</v>
      </c>
      <c r="AL71" s="45">
        <f t="shared" si="46"/>
        <v>0</v>
      </c>
    </row>
    <row r="72" spans="1:38">
      <c r="B72" s="11">
        <v>3</v>
      </c>
      <c r="C72" t="s">
        <v>170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11200</v>
      </c>
      <c r="J72" s="5">
        <v>12000</v>
      </c>
      <c r="K72" s="5">
        <v>12000</v>
      </c>
      <c r="L72" s="5">
        <v>11612.903225806451</v>
      </c>
      <c r="M72" s="5">
        <v>12000</v>
      </c>
      <c r="N72" s="5">
        <v>12000</v>
      </c>
      <c r="O72" s="5">
        <v>12000</v>
      </c>
      <c r="P72" s="5">
        <f t="shared" si="33"/>
        <v>70812.903225806454</v>
      </c>
      <c r="Q72" s="5">
        <f>INDEX($D72:$O72,MATCH('Profitability - Comparison'!$K$1,'Monthly Salary 24-25'!$D$2:$O$2,0))</f>
        <v>12000</v>
      </c>
      <c r="S72" s="14">
        <v>1</v>
      </c>
      <c r="T72" s="14"/>
      <c r="Y72" s="15">
        <f t="shared" si="34"/>
        <v>1</v>
      </c>
      <c r="Z72" s="45">
        <f t="shared" si="35"/>
        <v>70812.903225806454</v>
      </c>
      <c r="AA72" s="45">
        <f t="shared" si="36"/>
        <v>0</v>
      </c>
      <c r="AB72" s="45">
        <f t="shared" si="37"/>
        <v>0</v>
      </c>
      <c r="AC72" s="45">
        <f t="shared" si="38"/>
        <v>0</v>
      </c>
      <c r="AD72" s="45">
        <f t="shared" si="39"/>
        <v>0</v>
      </c>
      <c r="AE72" s="45">
        <f t="shared" si="40"/>
        <v>0</v>
      </c>
      <c r="AG72" s="45">
        <f t="shared" si="41"/>
        <v>12000</v>
      </c>
      <c r="AH72" s="45">
        <f t="shared" si="42"/>
        <v>0</v>
      </c>
      <c r="AI72" s="45">
        <f t="shared" si="43"/>
        <v>0</v>
      </c>
      <c r="AJ72" s="45">
        <f t="shared" si="44"/>
        <v>0</v>
      </c>
      <c r="AK72" s="45">
        <f t="shared" si="45"/>
        <v>0</v>
      </c>
      <c r="AL72" s="45">
        <f t="shared" si="46"/>
        <v>0</v>
      </c>
    </row>
    <row r="73" spans="1:38">
      <c r="B73" s="11">
        <v>4</v>
      </c>
      <c r="C73" t="s">
        <v>139</v>
      </c>
      <c r="D73" s="5">
        <v>0</v>
      </c>
      <c r="E73" s="5">
        <v>0</v>
      </c>
      <c r="F73" s="5">
        <v>28000</v>
      </c>
      <c r="G73" s="5">
        <v>0</v>
      </c>
      <c r="H73" s="5">
        <v>0</v>
      </c>
      <c r="I73" s="5">
        <v>40000</v>
      </c>
      <c r="J73" s="5">
        <v>20000</v>
      </c>
      <c r="K73" s="5">
        <v>20000</v>
      </c>
      <c r="L73" s="5">
        <v>20000</v>
      </c>
      <c r="M73" s="5">
        <v>20000</v>
      </c>
      <c r="N73" s="5">
        <v>20000</v>
      </c>
      <c r="O73" s="5">
        <v>20000</v>
      </c>
      <c r="P73" s="5">
        <f t="shared" si="33"/>
        <v>168000</v>
      </c>
      <c r="Q73" s="5">
        <f>INDEX($D73:$O73,MATCH('Profitability - Comparison'!$K$1,'Monthly Salary 24-25'!$D$2:$O$2,0))</f>
        <v>20000</v>
      </c>
      <c r="S73" s="14"/>
      <c r="V73" s="14">
        <v>0.5</v>
      </c>
      <c r="W73" s="14">
        <v>0.5</v>
      </c>
      <c r="Y73" s="15">
        <f t="shared" si="34"/>
        <v>1</v>
      </c>
      <c r="Z73" s="45">
        <f t="shared" si="35"/>
        <v>0</v>
      </c>
      <c r="AA73" s="45">
        <f t="shared" si="36"/>
        <v>0</v>
      </c>
      <c r="AB73" s="45">
        <f t="shared" si="37"/>
        <v>0</v>
      </c>
      <c r="AC73" s="45">
        <f t="shared" si="38"/>
        <v>84000</v>
      </c>
      <c r="AD73" s="45">
        <f t="shared" si="39"/>
        <v>84000</v>
      </c>
      <c r="AE73" s="45">
        <f t="shared" si="40"/>
        <v>0</v>
      </c>
      <c r="AG73" s="45">
        <f t="shared" si="41"/>
        <v>0</v>
      </c>
      <c r="AH73" s="45">
        <f t="shared" si="42"/>
        <v>0</v>
      </c>
      <c r="AI73" s="45">
        <f t="shared" si="43"/>
        <v>0</v>
      </c>
      <c r="AJ73" s="45">
        <f t="shared" si="44"/>
        <v>10000</v>
      </c>
      <c r="AK73" s="45">
        <f t="shared" si="45"/>
        <v>10000</v>
      </c>
      <c r="AL73" s="45">
        <f t="shared" si="46"/>
        <v>0</v>
      </c>
    </row>
    <row r="74" spans="1:38">
      <c r="B74" s="11">
        <v>5</v>
      </c>
      <c r="C74" t="s">
        <v>171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16258.06451612903</v>
      </c>
      <c r="K74" s="5">
        <v>14400</v>
      </c>
      <c r="L74" s="5">
        <v>17419.354838709682</v>
      </c>
      <c r="M74" s="5">
        <v>18000</v>
      </c>
      <c r="N74" s="5">
        <v>14785.71428571429</v>
      </c>
      <c r="O74" s="5">
        <v>14785.71428571429</v>
      </c>
      <c r="P74" s="5">
        <f t="shared" si="33"/>
        <v>80863.133640553002</v>
      </c>
      <c r="Q74" s="5">
        <f>INDEX($D74:$O74,MATCH('Profitability - Comparison'!$K$1,'Monthly Salary 24-25'!$D$2:$O$2,0))</f>
        <v>14400</v>
      </c>
      <c r="S74" s="14">
        <v>1</v>
      </c>
      <c r="Y74" s="15">
        <f t="shared" si="34"/>
        <v>1</v>
      </c>
      <c r="Z74" s="45">
        <f t="shared" si="35"/>
        <v>80863.133640553002</v>
      </c>
      <c r="AA74" s="45">
        <f t="shared" si="36"/>
        <v>0</v>
      </c>
      <c r="AB74" s="45">
        <f t="shared" si="37"/>
        <v>0</v>
      </c>
      <c r="AC74" s="45">
        <f t="shared" si="38"/>
        <v>0</v>
      </c>
      <c r="AD74" s="45">
        <f t="shared" si="39"/>
        <v>0</v>
      </c>
      <c r="AE74" s="45">
        <f t="shared" si="40"/>
        <v>0</v>
      </c>
      <c r="AG74" s="45">
        <f t="shared" si="41"/>
        <v>14400</v>
      </c>
      <c r="AH74" s="45">
        <f t="shared" si="42"/>
        <v>0</v>
      </c>
      <c r="AI74" s="45">
        <f t="shared" si="43"/>
        <v>0</v>
      </c>
      <c r="AJ74" s="45">
        <f t="shared" si="44"/>
        <v>0</v>
      </c>
      <c r="AK74" s="45">
        <f t="shared" si="45"/>
        <v>0</v>
      </c>
      <c r="AL74" s="45">
        <f t="shared" si="46"/>
        <v>0</v>
      </c>
    </row>
    <row r="75" spans="1:38">
      <c r="B75" s="11">
        <v>6</v>
      </c>
      <c r="C75" t="s">
        <v>172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6709.677419354839</v>
      </c>
      <c r="K75" s="5">
        <v>11266.66666666667</v>
      </c>
      <c r="L75" s="5">
        <v>12161.290322580649</v>
      </c>
      <c r="M75" s="5">
        <v>13000</v>
      </c>
      <c r="N75" s="5">
        <v>6732.1428571428569</v>
      </c>
      <c r="O75" s="5">
        <v>6732.1428571428569</v>
      </c>
      <c r="P75" s="5">
        <f t="shared" si="33"/>
        <v>49869.777265745011</v>
      </c>
      <c r="Q75" s="5">
        <f>INDEX($D75:$O75,MATCH('Profitability - Comparison'!$K$1,'Monthly Salary 24-25'!$D$2:$O$2,0))</f>
        <v>11266.66666666667</v>
      </c>
      <c r="S75" s="14">
        <v>1</v>
      </c>
      <c r="Y75" s="15">
        <f t="shared" si="34"/>
        <v>1</v>
      </c>
      <c r="Z75" s="45">
        <f t="shared" si="35"/>
        <v>49869.777265745011</v>
      </c>
      <c r="AA75" s="45">
        <f t="shared" si="36"/>
        <v>0</v>
      </c>
      <c r="AB75" s="45">
        <f t="shared" si="37"/>
        <v>0</v>
      </c>
      <c r="AC75" s="45">
        <f t="shared" si="38"/>
        <v>0</v>
      </c>
      <c r="AD75" s="45">
        <f t="shared" si="39"/>
        <v>0</v>
      </c>
      <c r="AE75" s="45">
        <f t="shared" si="40"/>
        <v>0</v>
      </c>
      <c r="AG75" s="45">
        <f t="shared" si="41"/>
        <v>11266.66666666667</v>
      </c>
      <c r="AH75" s="45">
        <f t="shared" si="42"/>
        <v>0</v>
      </c>
      <c r="AI75" s="45">
        <f t="shared" si="43"/>
        <v>0</v>
      </c>
      <c r="AJ75" s="45">
        <f t="shared" si="44"/>
        <v>0</v>
      </c>
      <c r="AK75" s="45">
        <f t="shared" si="45"/>
        <v>0</v>
      </c>
      <c r="AL75" s="45">
        <f t="shared" si="46"/>
        <v>0</v>
      </c>
    </row>
    <row r="76" spans="1:38">
      <c r="B76" s="11">
        <v>7</v>
      </c>
      <c r="C76" t="s">
        <v>173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7333.333333333333</v>
      </c>
      <c r="L76" s="5">
        <v>10000</v>
      </c>
      <c r="M76" s="5">
        <v>10000</v>
      </c>
      <c r="N76" s="5">
        <v>10000</v>
      </c>
      <c r="O76" s="5">
        <v>10000</v>
      </c>
      <c r="P76" s="5">
        <f t="shared" si="33"/>
        <v>37333.333333333328</v>
      </c>
      <c r="Q76" s="5">
        <f>INDEX($D76:$O76,MATCH('Profitability - Comparison'!$K$1,'Monthly Salary 24-25'!$D$2:$O$2,0))</f>
        <v>7333.333333333333</v>
      </c>
      <c r="S76" s="14">
        <v>1</v>
      </c>
      <c r="Y76" s="15">
        <f t="shared" si="34"/>
        <v>1</v>
      </c>
      <c r="Z76" s="45">
        <f t="shared" si="35"/>
        <v>37333.333333333328</v>
      </c>
      <c r="AA76" s="45">
        <f t="shared" si="36"/>
        <v>0</v>
      </c>
      <c r="AB76" s="45">
        <f t="shared" si="37"/>
        <v>0</v>
      </c>
      <c r="AC76" s="45">
        <f t="shared" si="38"/>
        <v>0</v>
      </c>
      <c r="AD76" s="45">
        <f t="shared" si="39"/>
        <v>0</v>
      </c>
      <c r="AE76" s="45">
        <f t="shared" si="40"/>
        <v>0</v>
      </c>
      <c r="AG76" s="45">
        <f t="shared" si="41"/>
        <v>7333.333333333333</v>
      </c>
      <c r="AH76" s="45">
        <f t="shared" si="42"/>
        <v>0</v>
      </c>
      <c r="AI76" s="45">
        <f t="shared" si="43"/>
        <v>0</v>
      </c>
      <c r="AJ76" s="45">
        <f t="shared" si="44"/>
        <v>0</v>
      </c>
      <c r="AK76" s="45">
        <f t="shared" si="45"/>
        <v>0</v>
      </c>
      <c r="AL76" s="45">
        <f t="shared" si="46"/>
        <v>0</v>
      </c>
    </row>
    <row r="77" spans="1:38">
      <c r="B77" s="11">
        <v>8</v>
      </c>
      <c r="C77" t="s">
        <v>164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8000</v>
      </c>
      <c r="L77" s="5">
        <v>12000</v>
      </c>
      <c r="M77" s="5">
        <v>12000</v>
      </c>
      <c r="N77" s="5">
        <v>12000</v>
      </c>
      <c r="O77" s="5">
        <v>12000</v>
      </c>
      <c r="P77" s="5">
        <f t="shared" si="33"/>
        <v>44000</v>
      </c>
      <c r="Q77" s="5">
        <f>INDEX($D77:$O77,MATCH('Profitability - Comparison'!$K$1,'Monthly Salary 24-25'!$D$2:$O$2,0))</f>
        <v>8000</v>
      </c>
      <c r="S77" s="14">
        <v>1</v>
      </c>
      <c r="T77" s="28"/>
      <c r="V77" s="20"/>
      <c r="W77" s="20"/>
      <c r="X77" s="20"/>
      <c r="Y77" s="15">
        <f t="shared" si="34"/>
        <v>1</v>
      </c>
      <c r="Z77" s="45">
        <f t="shared" si="35"/>
        <v>44000</v>
      </c>
      <c r="AA77" s="45">
        <f t="shared" si="36"/>
        <v>0</v>
      </c>
      <c r="AB77" s="45">
        <f t="shared" si="37"/>
        <v>0</v>
      </c>
      <c r="AC77" s="45">
        <f t="shared" si="38"/>
        <v>0</v>
      </c>
      <c r="AD77" s="45">
        <f t="shared" si="39"/>
        <v>0</v>
      </c>
      <c r="AE77" s="45">
        <f t="shared" si="40"/>
        <v>0</v>
      </c>
      <c r="AG77" s="45">
        <f t="shared" si="41"/>
        <v>8000</v>
      </c>
      <c r="AH77" s="45">
        <f t="shared" si="42"/>
        <v>0</v>
      </c>
      <c r="AI77" s="45">
        <f t="shared" si="43"/>
        <v>0</v>
      </c>
      <c r="AJ77" s="45">
        <f t="shared" si="44"/>
        <v>0</v>
      </c>
      <c r="AK77" s="45">
        <f t="shared" si="45"/>
        <v>0</v>
      </c>
      <c r="AL77" s="45">
        <f t="shared" si="46"/>
        <v>0</v>
      </c>
    </row>
    <row r="78" spans="1:38">
      <c r="B78" s="11">
        <v>9</v>
      </c>
      <c r="C78" t="s">
        <v>174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11612.903225806451</v>
      </c>
      <c r="M78" s="5">
        <v>12000</v>
      </c>
      <c r="N78" s="5">
        <v>12000</v>
      </c>
      <c r="O78" s="5">
        <v>12000</v>
      </c>
      <c r="P78" s="5">
        <f t="shared" si="33"/>
        <v>35612.903225806454</v>
      </c>
      <c r="Q78" s="5">
        <f>INDEX($D78:$O78,MATCH('Profitability - Comparison'!$K$1,'Monthly Salary 24-25'!$D$2:$O$2,0))</f>
        <v>0</v>
      </c>
      <c r="S78" s="14">
        <v>1</v>
      </c>
      <c r="Y78" s="15">
        <f t="shared" si="34"/>
        <v>1</v>
      </c>
      <c r="Z78" s="45">
        <f t="shared" si="35"/>
        <v>35612.903225806454</v>
      </c>
      <c r="AA78" s="45">
        <f t="shared" si="36"/>
        <v>0</v>
      </c>
      <c r="AB78" s="45">
        <f t="shared" si="37"/>
        <v>0</v>
      </c>
      <c r="AC78" s="45">
        <f t="shared" si="38"/>
        <v>0</v>
      </c>
      <c r="AD78" s="45">
        <f t="shared" si="39"/>
        <v>0</v>
      </c>
      <c r="AE78" s="45">
        <f t="shared" si="40"/>
        <v>0</v>
      </c>
      <c r="AG78" s="45">
        <f t="shared" si="41"/>
        <v>0</v>
      </c>
      <c r="AH78" s="45">
        <f t="shared" si="42"/>
        <v>0</v>
      </c>
      <c r="AI78" s="45">
        <f t="shared" si="43"/>
        <v>0</v>
      </c>
      <c r="AJ78" s="45">
        <f t="shared" si="44"/>
        <v>0</v>
      </c>
      <c r="AK78" s="45">
        <f t="shared" si="45"/>
        <v>0</v>
      </c>
      <c r="AL78" s="45">
        <f t="shared" si="46"/>
        <v>0</v>
      </c>
    </row>
    <row r="79" spans="1:38">
      <c r="B79" s="11">
        <v>10</v>
      </c>
      <c r="C79" t="s">
        <v>175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11612.903225806451</v>
      </c>
      <c r="M79" s="5">
        <v>12000</v>
      </c>
      <c r="N79" s="5">
        <v>12000</v>
      </c>
      <c r="O79" s="5">
        <v>12000</v>
      </c>
      <c r="P79" s="5">
        <f t="shared" si="33"/>
        <v>35612.903225806454</v>
      </c>
      <c r="Q79" s="5">
        <f>INDEX($D79:$O79,MATCH('Profitability - Comparison'!$K$1,'Monthly Salary 24-25'!$D$2:$O$2,0))</f>
        <v>0</v>
      </c>
      <c r="S79" s="14">
        <v>1</v>
      </c>
      <c r="Y79" s="15">
        <f t="shared" si="34"/>
        <v>1</v>
      </c>
      <c r="Z79" s="45">
        <f t="shared" si="35"/>
        <v>35612.903225806454</v>
      </c>
      <c r="AA79" s="45">
        <f t="shared" si="36"/>
        <v>0</v>
      </c>
      <c r="AB79" s="45">
        <f t="shared" si="37"/>
        <v>0</v>
      </c>
      <c r="AC79" s="45">
        <f t="shared" si="38"/>
        <v>0</v>
      </c>
      <c r="AD79" s="45">
        <f t="shared" si="39"/>
        <v>0</v>
      </c>
      <c r="AE79" s="45">
        <f t="shared" si="40"/>
        <v>0</v>
      </c>
      <c r="AG79" s="45">
        <f t="shared" si="41"/>
        <v>0</v>
      </c>
      <c r="AH79" s="45">
        <f t="shared" si="42"/>
        <v>0</v>
      </c>
      <c r="AI79" s="45">
        <f t="shared" si="43"/>
        <v>0</v>
      </c>
      <c r="AJ79" s="45">
        <f t="shared" si="44"/>
        <v>0</v>
      </c>
      <c r="AK79" s="45">
        <f t="shared" si="45"/>
        <v>0</v>
      </c>
      <c r="AL79" s="45">
        <f t="shared" si="46"/>
        <v>0</v>
      </c>
    </row>
    <row r="80" spans="1:38">
      <c r="B80" s="11">
        <v>11</v>
      </c>
      <c r="C80" t="s">
        <v>176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8903.2258064516136</v>
      </c>
      <c r="M80" s="5">
        <v>12000</v>
      </c>
      <c r="N80" s="5">
        <v>12000</v>
      </c>
      <c r="O80" s="5">
        <v>12000</v>
      </c>
      <c r="P80" s="5">
        <f t="shared" si="33"/>
        <v>32903.225806451614</v>
      </c>
      <c r="Q80" s="5">
        <f>INDEX($D80:$O80,MATCH('Profitability - Comparison'!$K$1,'Monthly Salary 24-25'!$D$2:$O$2,0))</f>
        <v>0</v>
      </c>
      <c r="S80" s="14">
        <v>1</v>
      </c>
      <c r="V80" s="14"/>
      <c r="Y80" s="15">
        <f t="shared" si="34"/>
        <v>1</v>
      </c>
      <c r="Z80" s="45">
        <f t="shared" si="35"/>
        <v>32903.225806451614</v>
      </c>
      <c r="AA80" s="45">
        <f t="shared" si="36"/>
        <v>0</v>
      </c>
      <c r="AB80" s="45">
        <f t="shared" si="37"/>
        <v>0</v>
      </c>
      <c r="AC80" s="45">
        <f t="shared" si="38"/>
        <v>0</v>
      </c>
      <c r="AD80" s="45">
        <f t="shared" si="39"/>
        <v>0</v>
      </c>
      <c r="AE80" s="45">
        <f t="shared" si="40"/>
        <v>0</v>
      </c>
      <c r="AG80" s="45">
        <f t="shared" si="41"/>
        <v>0</v>
      </c>
      <c r="AH80" s="45">
        <f t="shared" si="42"/>
        <v>0</v>
      </c>
      <c r="AI80" s="45">
        <f t="shared" si="43"/>
        <v>0</v>
      </c>
      <c r="AJ80" s="45">
        <f t="shared" si="44"/>
        <v>0</v>
      </c>
      <c r="AK80" s="45">
        <f t="shared" si="45"/>
        <v>0</v>
      </c>
      <c r="AL80" s="45">
        <f t="shared" si="46"/>
        <v>0</v>
      </c>
    </row>
    <row r="81" spans="2:38">
      <c r="B81" s="11">
        <v>12</v>
      </c>
      <c r="C81" t="s">
        <v>177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6580.6451612903229</v>
      </c>
      <c r="N81" s="5">
        <v>12000</v>
      </c>
      <c r="O81" s="5">
        <v>12000</v>
      </c>
      <c r="P81" s="5">
        <f t="shared" si="33"/>
        <v>18580.645161290322</v>
      </c>
      <c r="Q81" s="5">
        <f>INDEX($D81:$O81,MATCH('Profitability - Comparison'!$K$1,'Monthly Salary 24-25'!$D$2:$O$2,0))</f>
        <v>0</v>
      </c>
      <c r="S81" s="14">
        <v>1</v>
      </c>
      <c r="Y81" s="15">
        <f t="shared" si="34"/>
        <v>1</v>
      </c>
      <c r="Z81" s="45">
        <f t="shared" si="35"/>
        <v>18580.645161290322</v>
      </c>
      <c r="AA81" s="45">
        <f t="shared" si="36"/>
        <v>0</v>
      </c>
      <c r="AB81" s="45">
        <f t="shared" si="37"/>
        <v>0</v>
      </c>
      <c r="AC81" s="45">
        <f t="shared" si="38"/>
        <v>0</v>
      </c>
      <c r="AD81" s="45">
        <f t="shared" si="39"/>
        <v>0</v>
      </c>
      <c r="AE81" s="45">
        <f t="shared" si="40"/>
        <v>0</v>
      </c>
      <c r="AG81" s="45">
        <f t="shared" si="41"/>
        <v>0</v>
      </c>
      <c r="AH81" s="45">
        <f t="shared" si="42"/>
        <v>0</v>
      </c>
      <c r="AI81" s="45">
        <f t="shared" si="43"/>
        <v>0</v>
      </c>
      <c r="AJ81" s="45">
        <f t="shared" si="44"/>
        <v>0</v>
      </c>
      <c r="AK81" s="45">
        <f t="shared" si="45"/>
        <v>0</v>
      </c>
      <c r="AL81" s="45">
        <f t="shared" si="46"/>
        <v>0</v>
      </c>
    </row>
    <row r="82" spans="2:38">
      <c r="B82" s="11">
        <v>13</v>
      </c>
      <c r="C82" t="s">
        <v>166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12000</v>
      </c>
      <c r="O82" s="5">
        <v>12000</v>
      </c>
      <c r="P82" s="5">
        <f t="shared" si="33"/>
        <v>12000</v>
      </c>
      <c r="Q82" s="5">
        <f>INDEX($D82:$O82,MATCH('Profitability - Comparison'!$K$1,'Monthly Salary 24-25'!$D$2:$O$2,0))</f>
        <v>0</v>
      </c>
      <c r="S82" s="14">
        <v>1</v>
      </c>
      <c r="Y82" s="15">
        <f t="shared" si="34"/>
        <v>1</v>
      </c>
      <c r="Z82" s="45">
        <f t="shared" si="35"/>
        <v>12000</v>
      </c>
      <c r="AA82" s="45">
        <f t="shared" si="36"/>
        <v>0</v>
      </c>
      <c r="AB82" s="45">
        <f t="shared" si="37"/>
        <v>0</v>
      </c>
      <c r="AC82" s="45">
        <f t="shared" si="38"/>
        <v>0</v>
      </c>
      <c r="AD82" s="45">
        <f t="shared" si="39"/>
        <v>0</v>
      </c>
      <c r="AE82" s="45">
        <f t="shared" si="40"/>
        <v>0</v>
      </c>
      <c r="AG82" s="45">
        <f t="shared" si="41"/>
        <v>0</v>
      </c>
      <c r="AH82" s="45">
        <f t="shared" si="42"/>
        <v>0</v>
      </c>
      <c r="AI82" s="45">
        <f t="shared" si="43"/>
        <v>0</v>
      </c>
      <c r="AJ82" s="45">
        <f t="shared" si="44"/>
        <v>0</v>
      </c>
      <c r="AK82" s="45">
        <f t="shared" si="45"/>
        <v>0</v>
      </c>
      <c r="AL82" s="45">
        <f t="shared" si="46"/>
        <v>0</v>
      </c>
    </row>
    <row r="83" spans="2:38">
      <c r="B83" s="11">
        <v>14</v>
      </c>
      <c r="C83" t="s">
        <v>178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8928.5714285714294</v>
      </c>
      <c r="O83" s="5">
        <v>8928.5714285714294</v>
      </c>
      <c r="P83" s="5">
        <f t="shared" si="33"/>
        <v>8928.5714285714294</v>
      </c>
      <c r="Q83" s="5">
        <f>INDEX($D83:$O83,MATCH('Profitability - Comparison'!$K$1,'Monthly Salary 24-25'!$D$2:$O$2,0))</f>
        <v>0</v>
      </c>
      <c r="S83" s="14">
        <v>1</v>
      </c>
      <c r="Y83" s="15">
        <f t="shared" si="34"/>
        <v>1</v>
      </c>
      <c r="Z83" s="45">
        <f t="shared" si="35"/>
        <v>8928.5714285714294</v>
      </c>
      <c r="AA83" s="45">
        <f t="shared" si="36"/>
        <v>0</v>
      </c>
      <c r="AB83" s="45">
        <f t="shared" si="37"/>
        <v>0</v>
      </c>
      <c r="AC83" s="45">
        <f t="shared" si="38"/>
        <v>0</v>
      </c>
      <c r="AD83" s="45">
        <f t="shared" si="39"/>
        <v>0</v>
      </c>
      <c r="AE83" s="45">
        <f t="shared" si="40"/>
        <v>0</v>
      </c>
      <c r="AG83" s="45">
        <f t="shared" si="41"/>
        <v>0</v>
      </c>
      <c r="AH83" s="45">
        <f t="shared" si="42"/>
        <v>0</v>
      </c>
      <c r="AI83" s="45">
        <f t="shared" si="43"/>
        <v>0</v>
      </c>
      <c r="AJ83" s="45">
        <f t="shared" si="44"/>
        <v>0</v>
      </c>
      <c r="AK83" s="45">
        <f t="shared" si="45"/>
        <v>0</v>
      </c>
      <c r="AL83" s="45">
        <f t="shared" si="46"/>
        <v>0</v>
      </c>
    </row>
    <row r="84" spans="2:38">
      <c r="B84" s="11">
        <v>15</v>
      </c>
      <c r="C84" t="s">
        <v>158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8709.677419354839</v>
      </c>
      <c r="K84" s="5">
        <v>15000</v>
      </c>
      <c r="L84" s="5">
        <v>15000</v>
      </c>
      <c r="M84" s="5">
        <v>0</v>
      </c>
      <c r="N84" s="5">
        <v>0</v>
      </c>
      <c r="O84" s="5">
        <v>0</v>
      </c>
      <c r="P84" s="5">
        <f t="shared" si="33"/>
        <v>38709.677419354841</v>
      </c>
      <c r="Q84" s="5">
        <f>INDEX($D84:$O84,MATCH('Profitability - Comparison'!$K$1,'Monthly Salary 24-25'!$D$2:$O$2,0))</f>
        <v>15000</v>
      </c>
      <c r="S84" s="14">
        <v>1</v>
      </c>
      <c r="Y84" s="15">
        <f t="shared" si="34"/>
        <v>1</v>
      </c>
      <c r="Z84" s="45">
        <f t="shared" si="35"/>
        <v>38709.677419354841</v>
      </c>
      <c r="AA84" s="45">
        <f t="shared" si="36"/>
        <v>0</v>
      </c>
      <c r="AB84" s="45">
        <f t="shared" si="37"/>
        <v>0</v>
      </c>
      <c r="AC84" s="45">
        <f t="shared" si="38"/>
        <v>0</v>
      </c>
      <c r="AD84" s="45">
        <f t="shared" si="39"/>
        <v>0</v>
      </c>
      <c r="AE84" s="45">
        <f t="shared" si="40"/>
        <v>0</v>
      </c>
      <c r="AG84" s="45">
        <f t="shared" si="41"/>
        <v>15000</v>
      </c>
      <c r="AH84" s="45">
        <f t="shared" si="42"/>
        <v>0</v>
      </c>
      <c r="AI84" s="45">
        <f t="shared" si="43"/>
        <v>0</v>
      </c>
      <c r="AJ84" s="45">
        <f t="shared" si="44"/>
        <v>0</v>
      </c>
      <c r="AK84" s="45">
        <f t="shared" si="45"/>
        <v>0</v>
      </c>
      <c r="AL84" s="45">
        <f t="shared" si="46"/>
        <v>0</v>
      </c>
    </row>
    <row r="85" spans="2:38">
      <c r="B85" s="11">
        <v>16</v>
      </c>
      <c r="C85" t="s">
        <v>155</v>
      </c>
      <c r="D85" s="5">
        <v>16000</v>
      </c>
      <c r="E85" s="5">
        <v>14967.741935483869</v>
      </c>
      <c r="F85" s="5">
        <v>15466.66666666667</v>
      </c>
      <c r="G85" s="5">
        <v>16000</v>
      </c>
      <c r="H85" s="5">
        <v>16000</v>
      </c>
      <c r="I85" s="5">
        <v>14666.66666666667</v>
      </c>
      <c r="J85" s="5">
        <v>15483.870967741939</v>
      </c>
      <c r="K85" s="5">
        <v>16000</v>
      </c>
      <c r="L85" s="5">
        <v>0</v>
      </c>
      <c r="M85" s="5">
        <v>0</v>
      </c>
      <c r="N85" s="5">
        <v>0</v>
      </c>
      <c r="O85" s="5">
        <v>0</v>
      </c>
      <c r="P85" s="5">
        <f t="shared" si="33"/>
        <v>124584.94623655915</v>
      </c>
      <c r="Q85" s="5">
        <f>INDEX($D85:$O85,MATCH('Profitability - Comparison'!$K$1,'Monthly Salary 24-25'!$D$2:$O$2,0))</f>
        <v>16000</v>
      </c>
      <c r="S85" s="14">
        <v>1</v>
      </c>
      <c r="Y85" s="15">
        <f t="shared" si="34"/>
        <v>1</v>
      </c>
      <c r="Z85" s="45">
        <f t="shared" si="35"/>
        <v>124584.94623655915</v>
      </c>
      <c r="AA85" s="45">
        <f t="shared" si="36"/>
        <v>0</v>
      </c>
      <c r="AB85" s="45">
        <f t="shared" si="37"/>
        <v>0</v>
      </c>
      <c r="AC85" s="45">
        <f t="shared" si="38"/>
        <v>0</v>
      </c>
      <c r="AD85" s="45">
        <f t="shared" si="39"/>
        <v>0</v>
      </c>
      <c r="AE85" s="45">
        <f t="shared" si="40"/>
        <v>0</v>
      </c>
      <c r="AG85" s="45">
        <f t="shared" si="41"/>
        <v>16000</v>
      </c>
      <c r="AH85" s="45">
        <f t="shared" si="42"/>
        <v>0</v>
      </c>
      <c r="AI85" s="45">
        <f t="shared" si="43"/>
        <v>0</v>
      </c>
      <c r="AJ85" s="45">
        <f t="shared" si="44"/>
        <v>0</v>
      </c>
      <c r="AK85" s="45">
        <f t="shared" si="45"/>
        <v>0</v>
      </c>
      <c r="AL85" s="45">
        <f t="shared" si="46"/>
        <v>0</v>
      </c>
    </row>
    <row r="86" spans="2:38">
      <c r="B86" s="11">
        <v>17</v>
      </c>
      <c r="C86" t="s">
        <v>156</v>
      </c>
      <c r="D86" s="5">
        <v>0</v>
      </c>
      <c r="E86" s="5">
        <v>0</v>
      </c>
      <c r="F86" s="5">
        <v>15000</v>
      </c>
      <c r="G86" s="5">
        <v>15000</v>
      </c>
      <c r="H86" s="5">
        <v>15000</v>
      </c>
      <c r="I86" s="5">
        <v>16658</v>
      </c>
      <c r="J86" s="5">
        <v>15000</v>
      </c>
      <c r="K86" s="5">
        <v>7500</v>
      </c>
      <c r="L86" s="5">
        <v>0</v>
      </c>
      <c r="M86" s="5">
        <v>0</v>
      </c>
      <c r="N86" s="5">
        <v>0</v>
      </c>
      <c r="O86" s="5">
        <v>0</v>
      </c>
      <c r="P86" s="5">
        <f t="shared" si="33"/>
        <v>84158</v>
      </c>
      <c r="Q86" s="5">
        <f>INDEX($D86:$O86,MATCH('Profitability - Comparison'!$K$1,'Monthly Salary 24-25'!$D$2:$O$2,0))</f>
        <v>7500</v>
      </c>
      <c r="S86" s="14">
        <v>1</v>
      </c>
      <c r="Y86" s="15">
        <f t="shared" si="34"/>
        <v>1</v>
      </c>
      <c r="Z86" s="45">
        <f t="shared" si="35"/>
        <v>84158</v>
      </c>
      <c r="AA86" s="45">
        <f t="shared" si="36"/>
        <v>0</v>
      </c>
      <c r="AB86" s="45">
        <f t="shared" si="37"/>
        <v>0</v>
      </c>
      <c r="AC86" s="45">
        <f t="shared" si="38"/>
        <v>0</v>
      </c>
      <c r="AD86" s="45">
        <f t="shared" si="39"/>
        <v>0</v>
      </c>
      <c r="AE86" s="45">
        <f t="shared" si="40"/>
        <v>0</v>
      </c>
      <c r="AG86" s="45">
        <f t="shared" si="41"/>
        <v>7500</v>
      </c>
      <c r="AH86" s="45">
        <f t="shared" si="42"/>
        <v>0</v>
      </c>
      <c r="AI86" s="45">
        <f t="shared" si="43"/>
        <v>0</v>
      </c>
      <c r="AJ86" s="45">
        <f t="shared" si="44"/>
        <v>0</v>
      </c>
      <c r="AK86" s="45">
        <f t="shared" si="45"/>
        <v>0</v>
      </c>
      <c r="AL86" s="45">
        <f t="shared" si="46"/>
        <v>0</v>
      </c>
    </row>
    <row r="87" spans="2:38">
      <c r="B87" s="11">
        <v>18</v>
      </c>
      <c r="C87" t="s">
        <v>149</v>
      </c>
      <c r="D87" s="5">
        <v>16360</v>
      </c>
      <c r="E87" s="5">
        <v>16140</v>
      </c>
      <c r="F87" s="5">
        <v>16170</v>
      </c>
      <c r="G87" s="5">
        <v>16960</v>
      </c>
      <c r="H87" s="5">
        <v>16480</v>
      </c>
      <c r="I87" s="5">
        <v>16250</v>
      </c>
      <c r="J87" s="5">
        <v>16400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f t="shared" si="33"/>
        <v>114760</v>
      </c>
      <c r="Q87" s="5">
        <f>INDEX($D87:$O87,MATCH('Profitability - Comparison'!$K$1,'Monthly Salary 24-25'!$D$2:$O$2,0))</f>
        <v>0</v>
      </c>
      <c r="S87" s="14">
        <v>1</v>
      </c>
      <c r="Y87" s="15">
        <f t="shared" si="34"/>
        <v>1</v>
      </c>
      <c r="Z87" s="45">
        <f t="shared" si="35"/>
        <v>114760</v>
      </c>
      <c r="AA87" s="45">
        <f t="shared" si="36"/>
        <v>0</v>
      </c>
      <c r="AB87" s="45">
        <f t="shared" si="37"/>
        <v>0</v>
      </c>
      <c r="AC87" s="45">
        <f t="shared" si="38"/>
        <v>0</v>
      </c>
      <c r="AD87" s="45">
        <f t="shared" si="39"/>
        <v>0</v>
      </c>
      <c r="AE87" s="45">
        <f t="shared" si="40"/>
        <v>0</v>
      </c>
      <c r="AG87" s="45">
        <f t="shared" si="41"/>
        <v>0</v>
      </c>
      <c r="AH87" s="45">
        <f t="shared" si="42"/>
        <v>0</v>
      </c>
      <c r="AI87" s="45">
        <f t="shared" si="43"/>
        <v>0</v>
      </c>
      <c r="AJ87" s="45">
        <f t="shared" si="44"/>
        <v>0</v>
      </c>
      <c r="AK87" s="45">
        <f t="shared" si="45"/>
        <v>0</v>
      </c>
      <c r="AL87" s="45">
        <f t="shared" si="46"/>
        <v>0</v>
      </c>
    </row>
    <row r="88" spans="2:38">
      <c r="B88" s="11">
        <v>19</v>
      </c>
      <c r="C88" t="s">
        <v>150</v>
      </c>
      <c r="D88" s="5">
        <v>17250</v>
      </c>
      <c r="E88" s="5">
        <v>17940</v>
      </c>
      <c r="F88" s="5">
        <v>18100</v>
      </c>
      <c r="G88" s="5">
        <v>17560</v>
      </c>
      <c r="H88" s="5">
        <v>16640</v>
      </c>
      <c r="I88" s="5">
        <v>16600</v>
      </c>
      <c r="J88" s="5">
        <v>17450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f t="shared" si="33"/>
        <v>121540</v>
      </c>
      <c r="Q88" s="5">
        <f>INDEX($D88:$O88,MATCH('Profitability - Comparison'!$K$1,'Monthly Salary 24-25'!$D$2:$O$2,0))</f>
        <v>0</v>
      </c>
      <c r="S88" s="14">
        <v>1</v>
      </c>
      <c r="Y88" s="15">
        <f t="shared" si="34"/>
        <v>1</v>
      </c>
      <c r="Z88" s="45">
        <f t="shared" si="35"/>
        <v>121540</v>
      </c>
      <c r="AA88" s="45">
        <f t="shared" si="36"/>
        <v>0</v>
      </c>
      <c r="AB88" s="45">
        <f t="shared" si="37"/>
        <v>0</v>
      </c>
      <c r="AC88" s="45">
        <f t="shared" si="38"/>
        <v>0</v>
      </c>
      <c r="AD88" s="45">
        <f t="shared" si="39"/>
        <v>0</v>
      </c>
      <c r="AE88" s="45">
        <f t="shared" si="40"/>
        <v>0</v>
      </c>
      <c r="AG88" s="45">
        <f t="shared" si="41"/>
        <v>0</v>
      </c>
      <c r="AH88" s="45">
        <f t="shared" si="42"/>
        <v>0</v>
      </c>
      <c r="AI88" s="45">
        <f t="shared" si="43"/>
        <v>0</v>
      </c>
      <c r="AJ88" s="45">
        <f t="shared" si="44"/>
        <v>0</v>
      </c>
      <c r="AK88" s="45">
        <f t="shared" si="45"/>
        <v>0</v>
      </c>
      <c r="AL88" s="45">
        <f t="shared" si="46"/>
        <v>0</v>
      </c>
    </row>
    <row r="89" spans="2:38">
      <c r="B89" s="11">
        <v>20</v>
      </c>
      <c r="C89" t="s">
        <v>151</v>
      </c>
      <c r="D89" s="5">
        <v>15880</v>
      </c>
      <c r="E89" s="5">
        <v>17150</v>
      </c>
      <c r="F89" s="5">
        <v>15590</v>
      </c>
      <c r="G89" s="5">
        <v>15830</v>
      </c>
      <c r="H89" s="5">
        <v>16150</v>
      </c>
      <c r="I89" s="5">
        <v>15420</v>
      </c>
      <c r="J89" s="5">
        <v>17000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f t="shared" si="33"/>
        <v>113020</v>
      </c>
      <c r="Q89" s="5">
        <f>INDEX($D89:$O89,MATCH('Profitability - Comparison'!$K$1,'Monthly Salary 24-25'!$D$2:$O$2,0))</f>
        <v>0</v>
      </c>
      <c r="S89" s="14">
        <v>1</v>
      </c>
      <c r="Y89" s="15">
        <f t="shared" si="34"/>
        <v>1</v>
      </c>
      <c r="Z89" s="45">
        <f t="shared" si="35"/>
        <v>113020</v>
      </c>
      <c r="AA89" s="45">
        <f t="shared" si="36"/>
        <v>0</v>
      </c>
      <c r="AB89" s="45">
        <f t="shared" si="37"/>
        <v>0</v>
      </c>
      <c r="AC89" s="45">
        <f t="shared" si="38"/>
        <v>0</v>
      </c>
      <c r="AD89" s="45">
        <f t="shared" si="39"/>
        <v>0</v>
      </c>
      <c r="AE89" s="45">
        <f t="shared" si="40"/>
        <v>0</v>
      </c>
      <c r="AG89" s="45">
        <f t="shared" si="41"/>
        <v>0</v>
      </c>
      <c r="AH89" s="45">
        <f t="shared" si="42"/>
        <v>0</v>
      </c>
      <c r="AI89" s="45">
        <f t="shared" si="43"/>
        <v>0</v>
      </c>
      <c r="AJ89" s="45">
        <f t="shared" si="44"/>
        <v>0</v>
      </c>
      <c r="AK89" s="45">
        <f t="shared" si="45"/>
        <v>0</v>
      </c>
      <c r="AL89" s="45">
        <f t="shared" si="46"/>
        <v>0</v>
      </c>
    </row>
    <row r="90" spans="2:38">
      <c r="B90" s="11">
        <v>21</v>
      </c>
      <c r="C90" t="s">
        <v>179</v>
      </c>
      <c r="D90" s="5">
        <v>0</v>
      </c>
      <c r="E90" s="5">
        <v>10000</v>
      </c>
      <c r="F90" s="5">
        <v>10000</v>
      </c>
      <c r="G90" s="5">
        <v>9677.4193548387102</v>
      </c>
      <c r="H90" s="5">
        <v>10000</v>
      </c>
      <c r="I90" s="5">
        <v>9666.6666666666661</v>
      </c>
      <c r="J90" s="5">
        <v>10000</v>
      </c>
      <c r="K90" s="5">
        <v>8333.3333333333339</v>
      </c>
      <c r="L90" s="5">
        <v>0</v>
      </c>
      <c r="M90" s="5">
        <v>0</v>
      </c>
      <c r="N90" s="5">
        <v>0</v>
      </c>
      <c r="O90" s="5">
        <v>0</v>
      </c>
      <c r="P90" s="5">
        <f t="shared" si="33"/>
        <v>67677.419354838712</v>
      </c>
      <c r="Q90" s="5">
        <f>INDEX($D90:$O90,MATCH('Profitability - Comparison'!$K$1,'Monthly Salary 24-25'!$D$2:$O$2,0))</f>
        <v>8333.3333333333339</v>
      </c>
      <c r="S90" s="14">
        <v>1</v>
      </c>
      <c r="Y90" s="15">
        <f t="shared" si="34"/>
        <v>1</v>
      </c>
      <c r="Z90" s="45">
        <f t="shared" si="35"/>
        <v>67677.419354838712</v>
      </c>
      <c r="AA90" s="45">
        <f t="shared" si="36"/>
        <v>0</v>
      </c>
      <c r="AB90" s="45">
        <f t="shared" si="37"/>
        <v>0</v>
      </c>
      <c r="AC90" s="45">
        <f t="shared" si="38"/>
        <v>0</v>
      </c>
      <c r="AD90" s="45">
        <f t="shared" si="39"/>
        <v>0</v>
      </c>
      <c r="AE90" s="45">
        <f t="shared" si="40"/>
        <v>0</v>
      </c>
      <c r="AG90" s="45">
        <f t="shared" si="41"/>
        <v>8333.3333333333339</v>
      </c>
      <c r="AH90" s="45">
        <f t="shared" si="42"/>
        <v>0</v>
      </c>
      <c r="AI90" s="45">
        <f t="shared" si="43"/>
        <v>0</v>
      </c>
      <c r="AJ90" s="45">
        <f t="shared" si="44"/>
        <v>0</v>
      </c>
      <c r="AK90" s="45">
        <f t="shared" si="45"/>
        <v>0</v>
      </c>
      <c r="AL90" s="45">
        <f t="shared" si="46"/>
        <v>0</v>
      </c>
    </row>
    <row r="91" spans="2:38">
      <c r="B91" s="11">
        <v>22</v>
      </c>
      <c r="C91" t="s">
        <v>152</v>
      </c>
      <c r="D91" s="5">
        <v>0</v>
      </c>
      <c r="E91" s="5">
        <v>0</v>
      </c>
      <c r="F91" s="5">
        <v>12466.66666666667</v>
      </c>
      <c r="G91" s="5">
        <v>8774.1935483870966</v>
      </c>
      <c r="H91" s="5">
        <v>16451.61290322581</v>
      </c>
      <c r="I91" s="5">
        <v>17000</v>
      </c>
      <c r="J91" s="5">
        <v>17000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f t="shared" si="33"/>
        <v>71692.47311827958</v>
      </c>
      <c r="Q91" s="5">
        <f>INDEX($D91:$O91,MATCH('Profitability - Comparison'!$K$1,'Monthly Salary 24-25'!$D$2:$O$2,0))</f>
        <v>0</v>
      </c>
      <c r="S91" s="14">
        <v>1</v>
      </c>
      <c r="Y91" s="15">
        <f t="shared" si="34"/>
        <v>1</v>
      </c>
      <c r="Z91" s="45">
        <f t="shared" si="35"/>
        <v>71692.47311827958</v>
      </c>
      <c r="AA91" s="45">
        <f t="shared" si="36"/>
        <v>0</v>
      </c>
      <c r="AB91" s="45">
        <f t="shared" si="37"/>
        <v>0</v>
      </c>
      <c r="AC91" s="45">
        <f t="shared" si="38"/>
        <v>0</v>
      </c>
      <c r="AD91" s="45">
        <f t="shared" si="39"/>
        <v>0</v>
      </c>
      <c r="AE91" s="45">
        <f t="shared" si="40"/>
        <v>0</v>
      </c>
      <c r="AG91" s="45">
        <f t="shared" si="41"/>
        <v>0</v>
      </c>
      <c r="AH91" s="45">
        <f t="shared" si="42"/>
        <v>0</v>
      </c>
      <c r="AI91" s="45">
        <f t="shared" si="43"/>
        <v>0</v>
      </c>
      <c r="AJ91" s="45">
        <f t="shared" si="44"/>
        <v>0</v>
      </c>
      <c r="AK91" s="45">
        <f t="shared" si="45"/>
        <v>0</v>
      </c>
      <c r="AL91" s="45">
        <f t="shared" si="46"/>
        <v>0</v>
      </c>
    </row>
    <row r="92" spans="2:38">
      <c r="B92" s="11">
        <v>23</v>
      </c>
      <c r="C92" t="s">
        <v>141</v>
      </c>
      <c r="D92" s="5">
        <v>15000</v>
      </c>
      <c r="E92" s="5">
        <v>15000</v>
      </c>
      <c r="F92" s="5">
        <v>2500</v>
      </c>
      <c r="G92" s="5">
        <v>12177.41935483871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f t="shared" si="33"/>
        <v>44677.419354838712</v>
      </c>
      <c r="Q92" s="5">
        <f>INDEX($D92:$O92,MATCH('Profitability - Comparison'!$K$1,'Monthly Salary 24-25'!$D$2:$O$2,0))</f>
        <v>0</v>
      </c>
      <c r="S92" s="14">
        <v>1</v>
      </c>
      <c r="Y92" s="15">
        <f t="shared" si="34"/>
        <v>1</v>
      </c>
      <c r="Z92" s="45">
        <f t="shared" si="35"/>
        <v>44677.419354838712</v>
      </c>
      <c r="AA92" s="45">
        <f t="shared" si="36"/>
        <v>0</v>
      </c>
      <c r="AB92" s="45">
        <f t="shared" si="37"/>
        <v>0</v>
      </c>
      <c r="AC92" s="45">
        <f t="shared" si="38"/>
        <v>0</v>
      </c>
      <c r="AD92" s="45">
        <f t="shared" si="39"/>
        <v>0</v>
      </c>
      <c r="AE92" s="45">
        <f t="shared" si="40"/>
        <v>0</v>
      </c>
      <c r="AG92" s="45">
        <f t="shared" si="41"/>
        <v>0</v>
      </c>
      <c r="AH92" s="45">
        <f t="shared" si="42"/>
        <v>0</v>
      </c>
      <c r="AI92" s="45">
        <f t="shared" si="43"/>
        <v>0</v>
      </c>
      <c r="AJ92" s="45">
        <f t="shared" si="44"/>
        <v>0</v>
      </c>
      <c r="AK92" s="45">
        <f t="shared" si="45"/>
        <v>0</v>
      </c>
      <c r="AL92" s="45">
        <f t="shared" si="46"/>
        <v>0</v>
      </c>
    </row>
    <row r="93" spans="2:38">
      <c r="B93" s="11">
        <v>24</v>
      </c>
      <c r="C93" t="s">
        <v>142</v>
      </c>
      <c r="D93" s="5">
        <v>0</v>
      </c>
      <c r="E93" s="5">
        <v>0</v>
      </c>
      <c r="F93" s="5">
        <v>8000</v>
      </c>
      <c r="G93" s="5">
        <v>14032.258064516131</v>
      </c>
      <c r="H93" s="5">
        <v>8709.677419354839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f t="shared" si="33"/>
        <v>30741.93548387097</v>
      </c>
      <c r="Q93" s="5">
        <f>INDEX($D93:$O93,MATCH('Profitability - Comparison'!$K$1,'Monthly Salary 24-25'!$D$2:$O$2,0))</f>
        <v>0</v>
      </c>
      <c r="S93" s="14">
        <v>1</v>
      </c>
      <c r="Y93" s="15">
        <f t="shared" si="34"/>
        <v>1</v>
      </c>
      <c r="Z93" s="45">
        <f t="shared" si="35"/>
        <v>30741.93548387097</v>
      </c>
      <c r="AA93" s="45">
        <f t="shared" si="36"/>
        <v>0</v>
      </c>
      <c r="AB93" s="45">
        <f t="shared" si="37"/>
        <v>0</v>
      </c>
      <c r="AC93" s="45">
        <f t="shared" si="38"/>
        <v>0</v>
      </c>
      <c r="AD93" s="45">
        <f t="shared" si="39"/>
        <v>0</v>
      </c>
      <c r="AE93" s="45">
        <f t="shared" si="40"/>
        <v>0</v>
      </c>
      <c r="AG93" s="45">
        <f t="shared" si="41"/>
        <v>0</v>
      </c>
      <c r="AH93" s="45">
        <f t="shared" si="42"/>
        <v>0</v>
      </c>
      <c r="AI93" s="45">
        <f t="shared" si="43"/>
        <v>0</v>
      </c>
      <c r="AJ93" s="45">
        <f t="shared" si="44"/>
        <v>0</v>
      </c>
      <c r="AK93" s="45">
        <f t="shared" si="45"/>
        <v>0</v>
      </c>
      <c r="AL93" s="45">
        <f t="shared" si="46"/>
        <v>0</v>
      </c>
    </row>
    <row r="94" spans="2:38">
      <c r="B94" s="11">
        <v>25</v>
      </c>
      <c r="C94" t="s">
        <v>180</v>
      </c>
      <c r="D94" s="5">
        <v>0</v>
      </c>
      <c r="E94" s="5">
        <v>0</v>
      </c>
      <c r="F94" s="5">
        <v>0</v>
      </c>
      <c r="G94" s="5">
        <v>9032.2580645161288</v>
      </c>
      <c r="H94" s="5">
        <v>967.74193548387098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f t="shared" si="33"/>
        <v>10000</v>
      </c>
      <c r="Q94" s="5">
        <f>INDEX($D94:$O94,MATCH('Profitability - Comparison'!$K$1,'Monthly Salary 24-25'!$D$2:$O$2,0))</f>
        <v>0</v>
      </c>
      <c r="S94" s="14">
        <v>1</v>
      </c>
      <c r="Y94" s="15">
        <f t="shared" si="34"/>
        <v>1</v>
      </c>
      <c r="Z94" s="45">
        <f t="shared" si="35"/>
        <v>10000</v>
      </c>
      <c r="AA94" s="45">
        <f t="shared" si="36"/>
        <v>0</v>
      </c>
      <c r="AB94" s="45">
        <f t="shared" si="37"/>
        <v>0</v>
      </c>
      <c r="AC94" s="45">
        <f t="shared" si="38"/>
        <v>0</v>
      </c>
      <c r="AD94" s="45">
        <f t="shared" si="39"/>
        <v>0</v>
      </c>
      <c r="AE94" s="45">
        <f t="shared" si="40"/>
        <v>0</v>
      </c>
      <c r="AG94" s="45">
        <f t="shared" si="41"/>
        <v>0</v>
      </c>
      <c r="AH94" s="45">
        <f t="shared" si="42"/>
        <v>0</v>
      </c>
      <c r="AI94" s="45">
        <f t="shared" si="43"/>
        <v>0</v>
      </c>
      <c r="AJ94" s="45">
        <f t="shared" si="44"/>
        <v>0</v>
      </c>
      <c r="AK94" s="45">
        <f t="shared" si="45"/>
        <v>0</v>
      </c>
      <c r="AL94" s="45">
        <f t="shared" si="46"/>
        <v>0</v>
      </c>
    </row>
    <row r="95" spans="2:38">
      <c r="B95" s="11">
        <v>26</v>
      </c>
      <c r="C95" t="s">
        <v>181</v>
      </c>
      <c r="D95" s="5">
        <v>10000</v>
      </c>
      <c r="E95" s="5">
        <v>2580.645161290322</v>
      </c>
      <c r="F95" s="5">
        <v>10000</v>
      </c>
      <c r="G95" s="5">
        <v>7096.7741935483873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f t="shared" si="33"/>
        <v>29677.419354838708</v>
      </c>
      <c r="Q95" s="5">
        <f>INDEX($D95:$O95,MATCH('Profitability - Comparison'!$K$1,'Monthly Salary 24-25'!$D$2:$O$2,0))</f>
        <v>0</v>
      </c>
      <c r="S95" s="14">
        <v>1</v>
      </c>
      <c r="Y95" s="15">
        <f t="shared" si="34"/>
        <v>1</v>
      </c>
      <c r="Z95" s="45">
        <f t="shared" si="35"/>
        <v>29677.419354838708</v>
      </c>
      <c r="AA95" s="45">
        <f t="shared" si="36"/>
        <v>0</v>
      </c>
      <c r="AB95" s="45">
        <f t="shared" si="37"/>
        <v>0</v>
      </c>
      <c r="AC95" s="45">
        <f t="shared" si="38"/>
        <v>0</v>
      </c>
      <c r="AD95" s="45">
        <f t="shared" si="39"/>
        <v>0</v>
      </c>
      <c r="AE95" s="45">
        <f t="shared" si="40"/>
        <v>0</v>
      </c>
      <c r="AG95" s="45">
        <f t="shared" si="41"/>
        <v>0</v>
      </c>
      <c r="AH95" s="45">
        <f t="shared" si="42"/>
        <v>0</v>
      </c>
      <c r="AI95" s="45">
        <f t="shared" si="43"/>
        <v>0</v>
      </c>
      <c r="AJ95" s="45">
        <f t="shared" si="44"/>
        <v>0</v>
      </c>
      <c r="AK95" s="45">
        <f t="shared" si="45"/>
        <v>0</v>
      </c>
      <c r="AL95" s="45">
        <f t="shared" si="46"/>
        <v>0</v>
      </c>
    </row>
    <row r="96" spans="2:38">
      <c r="B96" s="11">
        <v>27</v>
      </c>
      <c r="C96" t="s">
        <v>182</v>
      </c>
      <c r="D96" s="5">
        <v>0</v>
      </c>
      <c r="E96" s="5">
        <v>0</v>
      </c>
      <c r="F96" s="5">
        <v>0</v>
      </c>
      <c r="G96" s="5">
        <v>10000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f t="shared" si="33"/>
        <v>10000</v>
      </c>
      <c r="Q96" s="5">
        <f>INDEX($D96:$O96,MATCH('Profitability - Comparison'!$K$1,'Monthly Salary 24-25'!$D$2:$O$2,0))</f>
        <v>0</v>
      </c>
      <c r="S96" s="14">
        <v>1</v>
      </c>
      <c r="Y96" s="15">
        <f t="shared" si="34"/>
        <v>1</v>
      </c>
      <c r="Z96" s="45">
        <f t="shared" si="35"/>
        <v>10000</v>
      </c>
      <c r="AA96" s="45">
        <f t="shared" si="36"/>
        <v>0</v>
      </c>
      <c r="AB96" s="45">
        <f t="shared" si="37"/>
        <v>0</v>
      </c>
      <c r="AC96" s="45">
        <f t="shared" si="38"/>
        <v>0</v>
      </c>
      <c r="AD96" s="45">
        <f t="shared" si="39"/>
        <v>0</v>
      </c>
      <c r="AE96" s="45">
        <f t="shared" si="40"/>
        <v>0</v>
      </c>
      <c r="AG96" s="45">
        <f t="shared" si="41"/>
        <v>0</v>
      </c>
      <c r="AH96" s="45">
        <f t="shared" si="42"/>
        <v>0</v>
      </c>
      <c r="AI96" s="45">
        <f t="shared" si="43"/>
        <v>0</v>
      </c>
      <c r="AJ96" s="45">
        <f t="shared" si="44"/>
        <v>0</v>
      </c>
      <c r="AK96" s="45">
        <f t="shared" si="45"/>
        <v>0</v>
      </c>
      <c r="AL96" s="45">
        <f t="shared" si="46"/>
        <v>0</v>
      </c>
    </row>
    <row r="97" spans="2:38">
      <c r="B97" s="11">
        <v>28</v>
      </c>
      <c r="C97" t="s">
        <v>183</v>
      </c>
      <c r="D97" s="5">
        <v>15000</v>
      </c>
      <c r="E97" s="5">
        <v>15000</v>
      </c>
      <c r="F97" s="5">
        <v>3500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f t="shared" si="33"/>
        <v>33500</v>
      </c>
      <c r="Q97" s="5">
        <f>INDEX($D97:$O97,MATCH('Profitability - Comparison'!$K$1,'Monthly Salary 24-25'!$D$2:$O$2,0))</f>
        <v>0</v>
      </c>
      <c r="S97" s="14">
        <v>1</v>
      </c>
      <c r="Y97" s="15">
        <f t="shared" si="34"/>
        <v>1</v>
      </c>
      <c r="Z97" s="45">
        <f t="shared" si="35"/>
        <v>33500</v>
      </c>
      <c r="AA97" s="45">
        <f t="shared" si="36"/>
        <v>0</v>
      </c>
      <c r="AB97" s="45">
        <f t="shared" si="37"/>
        <v>0</v>
      </c>
      <c r="AC97" s="45">
        <f t="shared" si="38"/>
        <v>0</v>
      </c>
      <c r="AD97" s="45">
        <f t="shared" si="39"/>
        <v>0</v>
      </c>
      <c r="AE97" s="45">
        <f t="shared" si="40"/>
        <v>0</v>
      </c>
      <c r="AG97" s="45">
        <f t="shared" si="41"/>
        <v>0</v>
      </c>
      <c r="AH97" s="45">
        <f t="shared" si="42"/>
        <v>0</v>
      </c>
      <c r="AI97" s="45">
        <f t="shared" si="43"/>
        <v>0</v>
      </c>
      <c r="AJ97" s="45">
        <f t="shared" si="44"/>
        <v>0</v>
      </c>
      <c r="AK97" s="45">
        <f t="shared" si="45"/>
        <v>0</v>
      </c>
      <c r="AL97" s="45">
        <f t="shared" si="46"/>
        <v>0</v>
      </c>
    </row>
    <row r="98" spans="2:38">
      <c r="B98" s="11">
        <v>29</v>
      </c>
      <c r="C98" t="s">
        <v>184</v>
      </c>
      <c r="D98" s="5">
        <v>10000</v>
      </c>
      <c r="E98" s="5">
        <v>10000</v>
      </c>
      <c r="F98" s="5">
        <v>6000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f t="shared" si="33"/>
        <v>26000</v>
      </c>
      <c r="Q98" s="5">
        <f>INDEX($D98:$O98,MATCH('Profitability - Comparison'!$K$1,'Monthly Salary 24-25'!$D$2:$O$2,0))</f>
        <v>0</v>
      </c>
      <c r="S98" s="14">
        <v>1</v>
      </c>
      <c r="Y98" s="15">
        <f t="shared" si="34"/>
        <v>1</v>
      </c>
      <c r="Z98" s="45">
        <f t="shared" si="35"/>
        <v>26000</v>
      </c>
      <c r="AA98" s="45">
        <f t="shared" si="36"/>
        <v>0</v>
      </c>
      <c r="AB98" s="45">
        <f t="shared" si="37"/>
        <v>0</v>
      </c>
      <c r="AC98" s="45">
        <f t="shared" si="38"/>
        <v>0</v>
      </c>
      <c r="AD98" s="45">
        <f t="shared" si="39"/>
        <v>0</v>
      </c>
      <c r="AE98" s="45">
        <f t="shared" si="40"/>
        <v>0</v>
      </c>
      <c r="AG98" s="45">
        <f t="shared" si="41"/>
        <v>0</v>
      </c>
      <c r="AH98" s="45">
        <f t="shared" si="42"/>
        <v>0</v>
      </c>
      <c r="AI98" s="45">
        <f t="shared" si="43"/>
        <v>0</v>
      </c>
      <c r="AJ98" s="45">
        <f t="shared" si="44"/>
        <v>0</v>
      </c>
      <c r="AK98" s="45">
        <f t="shared" si="45"/>
        <v>0</v>
      </c>
      <c r="AL98" s="45">
        <f t="shared" si="46"/>
        <v>0</v>
      </c>
    </row>
    <row r="99" spans="2:38">
      <c r="B99" s="11">
        <v>30</v>
      </c>
      <c r="C99" t="s">
        <v>135</v>
      </c>
      <c r="D99" s="5">
        <v>19750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f t="shared" si="33"/>
        <v>19750</v>
      </c>
      <c r="Q99" s="5">
        <f>INDEX($D99:$O99,MATCH('Profitability - Comparison'!$K$1,'Monthly Salary 24-25'!$D$2:$O$2,0))</f>
        <v>0</v>
      </c>
      <c r="S99" s="14">
        <v>1</v>
      </c>
      <c r="Y99" s="15">
        <f t="shared" si="34"/>
        <v>1</v>
      </c>
      <c r="Z99" s="45">
        <f t="shared" si="35"/>
        <v>19750</v>
      </c>
      <c r="AA99" s="45">
        <f t="shared" si="36"/>
        <v>0</v>
      </c>
      <c r="AB99" s="45">
        <f t="shared" si="37"/>
        <v>0</v>
      </c>
      <c r="AC99" s="45">
        <f t="shared" si="38"/>
        <v>0</v>
      </c>
      <c r="AD99" s="45">
        <f t="shared" si="39"/>
        <v>0</v>
      </c>
      <c r="AE99" s="45">
        <f t="shared" si="40"/>
        <v>0</v>
      </c>
      <c r="AG99" s="45">
        <f t="shared" si="41"/>
        <v>0</v>
      </c>
      <c r="AH99" s="45">
        <f t="shared" si="42"/>
        <v>0</v>
      </c>
      <c r="AI99" s="45">
        <f t="shared" si="43"/>
        <v>0</v>
      </c>
      <c r="AJ99" s="45">
        <f t="shared" si="44"/>
        <v>0</v>
      </c>
      <c r="AK99" s="45">
        <f t="shared" si="45"/>
        <v>0</v>
      </c>
      <c r="AL99" s="45">
        <f t="shared" si="46"/>
        <v>0</v>
      </c>
    </row>
    <row r="100" spans="2:38">
      <c r="B100" s="11">
        <v>31</v>
      </c>
      <c r="C100" t="s">
        <v>137</v>
      </c>
      <c r="D100" s="5">
        <v>17800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f t="shared" si="33"/>
        <v>17800</v>
      </c>
      <c r="Q100" s="5">
        <f>INDEX($D100:$O100,MATCH('Profitability - Comparison'!$K$1,'Monthly Salary 24-25'!$D$2:$O$2,0))</f>
        <v>0</v>
      </c>
      <c r="S100" s="14">
        <v>1</v>
      </c>
      <c r="Y100" s="15">
        <f t="shared" si="34"/>
        <v>1</v>
      </c>
      <c r="Z100" s="45">
        <f t="shared" si="35"/>
        <v>17800</v>
      </c>
      <c r="AA100" s="45">
        <f t="shared" si="36"/>
        <v>0</v>
      </c>
      <c r="AB100" s="45">
        <f t="shared" si="37"/>
        <v>0</v>
      </c>
      <c r="AC100" s="45">
        <f t="shared" si="38"/>
        <v>0</v>
      </c>
      <c r="AD100" s="45">
        <f t="shared" si="39"/>
        <v>0</v>
      </c>
      <c r="AE100" s="45">
        <f t="shared" si="40"/>
        <v>0</v>
      </c>
      <c r="AG100" s="45">
        <f t="shared" si="41"/>
        <v>0</v>
      </c>
      <c r="AH100" s="45">
        <f t="shared" si="42"/>
        <v>0</v>
      </c>
      <c r="AI100" s="45">
        <f t="shared" si="43"/>
        <v>0</v>
      </c>
      <c r="AJ100" s="45">
        <f t="shared" si="44"/>
        <v>0</v>
      </c>
      <c r="AK100" s="45">
        <f t="shared" si="45"/>
        <v>0</v>
      </c>
      <c r="AL100" s="45">
        <f t="shared" si="46"/>
        <v>0</v>
      </c>
    </row>
    <row r="101" spans="2:38">
      <c r="B101" s="11">
        <v>32</v>
      </c>
      <c r="C101" t="s">
        <v>185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f t="shared" si="33"/>
        <v>0</v>
      </c>
      <c r="Q101" s="5">
        <f>INDEX($D101:$O101,MATCH('Profitability - Comparison'!$K$1,'Monthly Salary 24-25'!$D$2:$O$2,0))</f>
        <v>0</v>
      </c>
      <c r="S101" s="14">
        <v>1</v>
      </c>
      <c r="Y101" s="15">
        <f t="shared" si="34"/>
        <v>1</v>
      </c>
      <c r="Z101" s="45">
        <f t="shared" si="35"/>
        <v>0</v>
      </c>
      <c r="AA101" s="45">
        <f t="shared" si="36"/>
        <v>0</v>
      </c>
      <c r="AB101" s="45">
        <f t="shared" si="37"/>
        <v>0</v>
      </c>
      <c r="AC101" s="45">
        <f t="shared" si="38"/>
        <v>0</v>
      </c>
      <c r="AD101" s="45">
        <f t="shared" si="39"/>
        <v>0</v>
      </c>
      <c r="AE101" s="45">
        <f t="shared" si="40"/>
        <v>0</v>
      </c>
      <c r="AG101" s="45">
        <f t="shared" si="41"/>
        <v>0</v>
      </c>
      <c r="AH101" s="45">
        <f t="shared" si="42"/>
        <v>0</v>
      </c>
      <c r="AI101" s="45">
        <f t="shared" si="43"/>
        <v>0</v>
      </c>
      <c r="AJ101" s="45">
        <f t="shared" si="44"/>
        <v>0</v>
      </c>
      <c r="AK101" s="45">
        <f t="shared" si="45"/>
        <v>0</v>
      </c>
      <c r="AL101" s="45">
        <f t="shared" si="46"/>
        <v>0</v>
      </c>
    </row>
    <row r="102" spans="2:38">
      <c r="Z102" s="45">
        <f t="shared" ref="Z102:Z132" si="47">$P102*S102</f>
        <v>0</v>
      </c>
      <c r="AA102" s="45">
        <f t="shared" ref="AA102:AA132" si="48">$P102*T102</f>
        <v>0</v>
      </c>
      <c r="AB102" s="45">
        <f t="shared" ref="AB102:AB132" si="49">$P102*U102</f>
        <v>0</v>
      </c>
      <c r="AC102" s="45">
        <f t="shared" ref="AC102:AC132" si="50">$P102*V102</f>
        <v>0</v>
      </c>
      <c r="AD102" s="45">
        <f t="shared" ref="AD102:AD132" si="51">$P102*W102</f>
        <v>0</v>
      </c>
      <c r="AE102" s="45">
        <f t="shared" ref="AE102:AE132" si="52">$P102*X102</f>
        <v>0</v>
      </c>
      <c r="AG102" s="45">
        <f t="shared" ref="AG102:AG132" si="53">$Q102*S102</f>
        <v>0</v>
      </c>
      <c r="AH102" s="45">
        <f t="shared" ref="AH102:AH132" si="54">$Q102*T102</f>
        <v>0</v>
      </c>
      <c r="AI102" s="45">
        <f t="shared" ref="AI102:AI132" si="55">$Q102*U102</f>
        <v>0</v>
      </c>
      <c r="AJ102" s="45">
        <f t="shared" ref="AJ102:AJ132" si="56">$Q102*V102</f>
        <v>0</v>
      </c>
      <c r="AK102" s="45">
        <f t="shared" ref="AK102:AK132" si="57">$Q102*W102</f>
        <v>0</v>
      </c>
      <c r="AL102" s="45">
        <f t="shared" ref="AL102:AL132" si="58">$Q102*X102</f>
        <v>0</v>
      </c>
    </row>
    <row r="103" spans="2:38">
      <c r="Z103" s="45">
        <f t="shared" si="47"/>
        <v>0</v>
      </c>
      <c r="AA103" s="45">
        <f t="shared" si="48"/>
        <v>0</v>
      </c>
      <c r="AB103" s="45">
        <f t="shared" si="49"/>
        <v>0</v>
      </c>
      <c r="AC103" s="45">
        <f t="shared" si="50"/>
        <v>0</v>
      </c>
      <c r="AD103" s="45">
        <f t="shared" si="51"/>
        <v>0</v>
      </c>
      <c r="AE103" s="45">
        <f t="shared" si="52"/>
        <v>0</v>
      </c>
      <c r="AG103" s="45">
        <f t="shared" si="53"/>
        <v>0</v>
      </c>
      <c r="AH103" s="45">
        <f t="shared" si="54"/>
        <v>0</v>
      </c>
      <c r="AI103" s="45">
        <f t="shared" si="55"/>
        <v>0</v>
      </c>
      <c r="AJ103" s="45">
        <f t="shared" si="56"/>
        <v>0</v>
      </c>
      <c r="AK103" s="45">
        <f t="shared" si="57"/>
        <v>0</v>
      </c>
      <c r="AL103" s="45">
        <f t="shared" si="58"/>
        <v>0</v>
      </c>
    </row>
    <row r="104" spans="2:38">
      <c r="Z104" s="45">
        <f t="shared" si="47"/>
        <v>0</v>
      </c>
      <c r="AA104" s="45">
        <f t="shared" si="48"/>
        <v>0</v>
      </c>
      <c r="AB104" s="45">
        <f t="shared" si="49"/>
        <v>0</v>
      </c>
      <c r="AC104" s="45">
        <f t="shared" si="50"/>
        <v>0</v>
      </c>
      <c r="AD104" s="45">
        <f t="shared" si="51"/>
        <v>0</v>
      </c>
      <c r="AE104" s="45">
        <f t="shared" si="52"/>
        <v>0</v>
      </c>
      <c r="AG104" s="45">
        <f t="shared" si="53"/>
        <v>0</v>
      </c>
      <c r="AH104" s="45">
        <f t="shared" si="54"/>
        <v>0</v>
      </c>
      <c r="AI104" s="45">
        <f t="shared" si="55"/>
        <v>0</v>
      </c>
      <c r="AJ104" s="45">
        <f t="shared" si="56"/>
        <v>0</v>
      </c>
      <c r="AK104" s="45">
        <f t="shared" si="57"/>
        <v>0</v>
      </c>
      <c r="AL104" s="45">
        <f t="shared" si="58"/>
        <v>0</v>
      </c>
    </row>
    <row r="105" spans="2:38">
      <c r="Z105" s="45">
        <f t="shared" si="47"/>
        <v>0</v>
      </c>
      <c r="AA105" s="45">
        <f t="shared" si="48"/>
        <v>0</v>
      </c>
      <c r="AB105" s="45">
        <f t="shared" si="49"/>
        <v>0</v>
      </c>
      <c r="AC105" s="45">
        <f t="shared" si="50"/>
        <v>0</v>
      </c>
      <c r="AD105" s="45">
        <f t="shared" si="51"/>
        <v>0</v>
      </c>
      <c r="AE105" s="45">
        <f t="shared" si="52"/>
        <v>0</v>
      </c>
      <c r="AG105" s="45">
        <f t="shared" si="53"/>
        <v>0</v>
      </c>
      <c r="AH105" s="45">
        <f t="shared" si="54"/>
        <v>0</v>
      </c>
      <c r="AI105" s="45">
        <f t="shared" si="55"/>
        <v>0</v>
      </c>
      <c r="AJ105" s="45">
        <f t="shared" si="56"/>
        <v>0</v>
      </c>
      <c r="AK105" s="45">
        <f t="shared" si="57"/>
        <v>0</v>
      </c>
      <c r="AL105" s="45">
        <f t="shared" si="58"/>
        <v>0</v>
      </c>
    </row>
    <row r="106" spans="2:38">
      <c r="Z106" s="45">
        <f t="shared" si="47"/>
        <v>0</v>
      </c>
      <c r="AA106" s="45">
        <f t="shared" si="48"/>
        <v>0</v>
      </c>
      <c r="AB106" s="45">
        <f t="shared" si="49"/>
        <v>0</v>
      </c>
      <c r="AC106" s="45">
        <f t="shared" si="50"/>
        <v>0</v>
      </c>
      <c r="AD106" s="45">
        <f t="shared" si="51"/>
        <v>0</v>
      </c>
      <c r="AE106" s="45">
        <f t="shared" si="52"/>
        <v>0</v>
      </c>
      <c r="AG106" s="45">
        <f t="shared" si="53"/>
        <v>0</v>
      </c>
      <c r="AH106" s="45">
        <f t="shared" si="54"/>
        <v>0</v>
      </c>
      <c r="AI106" s="45">
        <f t="shared" si="55"/>
        <v>0</v>
      </c>
      <c r="AJ106" s="45">
        <f t="shared" si="56"/>
        <v>0</v>
      </c>
      <c r="AK106" s="45">
        <f t="shared" si="57"/>
        <v>0</v>
      </c>
      <c r="AL106" s="45">
        <f t="shared" si="58"/>
        <v>0</v>
      </c>
    </row>
    <row r="107" spans="2:38">
      <c r="Z107" s="45">
        <f t="shared" si="47"/>
        <v>0</v>
      </c>
      <c r="AA107" s="45">
        <f t="shared" si="48"/>
        <v>0</v>
      </c>
      <c r="AB107" s="45">
        <f t="shared" si="49"/>
        <v>0</v>
      </c>
      <c r="AC107" s="45">
        <f t="shared" si="50"/>
        <v>0</v>
      </c>
      <c r="AD107" s="45">
        <f t="shared" si="51"/>
        <v>0</v>
      </c>
      <c r="AE107" s="45">
        <f t="shared" si="52"/>
        <v>0</v>
      </c>
      <c r="AG107" s="45">
        <f t="shared" si="53"/>
        <v>0</v>
      </c>
      <c r="AH107" s="45">
        <f t="shared" si="54"/>
        <v>0</v>
      </c>
      <c r="AI107" s="45">
        <f t="shared" si="55"/>
        <v>0</v>
      </c>
      <c r="AJ107" s="45">
        <f t="shared" si="56"/>
        <v>0</v>
      </c>
      <c r="AK107" s="45">
        <f t="shared" si="57"/>
        <v>0</v>
      </c>
      <c r="AL107" s="45">
        <f t="shared" si="58"/>
        <v>0</v>
      </c>
    </row>
    <row r="108" spans="2:38">
      <c r="Z108" s="45">
        <f t="shared" si="47"/>
        <v>0</v>
      </c>
      <c r="AA108" s="45">
        <f t="shared" si="48"/>
        <v>0</v>
      </c>
      <c r="AB108" s="45">
        <f t="shared" si="49"/>
        <v>0</v>
      </c>
      <c r="AC108" s="45">
        <f t="shared" si="50"/>
        <v>0</v>
      </c>
      <c r="AD108" s="45">
        <f t="shared" si="51"/>
        <v>0</v>
      </c>
      <c r="AE108" s="45">
        <f t="shared" si="52"/>
        <v>0</v>
      </c>
      <c r="AG108" s="45">
        <f t="shared" si="53"/>
        <v>0</v>
      </c>
      <c r="AH108" s="45">
        <f t="shared" si="54"/>
        <v>0</v>
      </c>
      <c r="AI108" s="45">
        <f t="shared" si="55"/>
        <v>0</v>
      </c>
      <c r="AJ108" s="45">
        <f t="shared" si="56"/>
        <v>0</v>
      </c>
      <c r="AK108" s="45">
        <f t="shared" si="57"/>
        <v>0</v>
      </c>
      <c r="AL108" s="45">
        <f t="shared" si="58"/>
        <v>0</v>
      </c>
    </row>
    <row r="109" spans="2:38">
      <c r="Z109" s="45">
        <f t="shared" si="47"/>
        <v>0</v>
      </c>
      <c r="AA109" s="45">
        <f t="shared" si="48"/>
        <v>0</v>
      </c>
      <c r="AB109" s="45">
        <f t="shared" si="49"/>
        <v>0</v>
      </c>
      <c r="AC109" s="45">
        <f t="shared" si="50"/>
        <v>0</v>
      </c>
      <c r="AD109" s="45">
        <f t="shared" si="51"/>
        <v>0</v>
      </c>
      <c r="AE109" s="45">
        <f t="shared" si="52"/>
        <v>0</v>
      </c>
      <c r="AG109" s="45">
        <f t="shared" si="53"/>
        <v>0</v>
      </c>
      <c r="AH109" s="45">
        <f t="shared" si="54"/>
        <v>0</v>
      </c>
      <c r="AI109" s="45">
        <f t="shared" si="55"/>
        <v>0</v>
      </c>
      <c r="AJ109" s="45">
        <f t="shared" si="56"/>
        <v>0</v>
      </c>
      <c r="AK109" s="45">
        <f t="shared" si="57"/>
        <v>0</v>
      </c>
      <c r="AL109" s="45">
        <f t="shared" si="58"/>
        <v>0</v>
      </c>
    </row>
    <row r="110" spans="2:38">
      <c r="Z110" s="45">
        <f t="shared" si="47"/>
        <v>0</v>
      </c>
      <c r="AA110" s="45">
        <f t="shared" si="48"/>
        <v>0</v>
      </c>
      <c r="AB110" s="45">
        <f t="shared" si="49"/>
        <v>0</v>
      </c>
      <c r="AC110" s="45">
        <f t="shared" si="50"/>
        <v>0</v>
      </c>
      <c r="AD110" s="45">
        <f t="shared" si="51"/>
        <v>0</v>
      </c>
      <c r="AE110" s="45">
        <f t="shared" si="52"/>
        <v>0</v>
      </c>
      <c r="AG110" s="45">
        <f t="shared" si="53"/>
        <v>0</v>
      </c>
      <c r="AH110" s="45">
        <f t="shared" si="54"/>
        <v>0</v>
      </c>
      <c r="AI110" s="45">
        <f t="shared" si="55"/>
        <v>0</v>
      </c>
      <c r="AJ110" s="45">
        <f t="shared" si="56"/>
        <v>0</v>
      </c>
      <c r="AK110" s="45">
        <f t="shared" si="57"/>
        <v>0</v>
      </c>
      <c r="AL110" s="45">
        <f t="shared" si="58"/>
        <v>0</v>
      </c>
    </row>
    <row r="111" spans="2:38">
      <c r="Z111" s="45">
        <f t="shared" si="47"/>
        <v>0</v>
      </c>
      <c r="AA111" s="45">
        <f t="shared" si="48"/>
        <v>0</v>
      </c>
      <c r="AB111" s="45">
        <f t="shared" si="49"/>
        <v>0</v>
      </c>
      <c r="AC111" s="45">
        <f t="shared" si="50"/>
        <v>0</v>
      </c>
      <c r="AD111" s="45">
        <f t="shared" si="51"/>
        <v>0</v>
      </c>
      <c r="AE111" s="45">
        <f t="shared" si="52"/>
        <v>0</v>
      </c>
      <c r="AG111" s="45">
        <f t="shared" si="53"/>
        <v>0</v>
      </c>
      <c r="AH111" s="45">
        <f t="shared" si="54"/>
        <v>0</v>
      </c>
      <c r="AI111" s="45">
        <f t="shared" si="55"/>
        <v>0</v>
      </c>
      <c r="AJ111" s="45">
        <f t="shared" si="56"/>
        <v>0</v>
      </c>
      <c r="AK111" s="45">
        <f t="shared" si="57"/>
        <v>0</v>
      </c>
      <c r="AL111" s="45">
        <f t="shared" si="58"/>
        <v>0</v>
      </c>
    </row>
    <row r="112" spans="2:38">
      <c r="Z112" s="45">
        <f t="shared" si="47"/>
        <v>0</v>
      </c>
      <c r="AA112" s="45">
        <f t="shared" si="48"/>
        <v>0</v>
      </c>
      <c r="AB112" s="45">
        <f t="shared" si="49"/>
        <v>0</v>
      </c>
      <c r="AC112" s="45">
        <f t="shared" si="50"/>
        <v>0</v>
      </c>
      <c r="AD112" s="45">
        <f t="shared" si="51"/>
        <v>0</v>
      </c>
      <c r="AE112" s="45">
        <f t="shared" si="52"/>
        <v>0</v>
      </c>
      <c r="AG112" s="45">
        <f t="shared" si="53"/>
        <v>0</v>
      </c>
      <c r="AH112" s="45">
        <f t="shared" si="54"/>
        <v>0</v>
      </c>
      <c r="AI112" s="45">
        <f t="shared" si="55"/>
        <v>0</v>
      </c>
      <c r="AJ112" s="45">
        <f t="shared" si="56"/>
        <v>0</v>
      </c>
      <c r="AK112" s="45">
        <f t="shared" si="57"/>
        <v>0</v>
      </c>
      <c r="AL112" s="45">
        <f t="shared" si="58"/>
        <v>0</v>
      </c>
    </row>
    <row r="113" spans="26:38">
      <c r="Z113" s="45">
        <f t="shared" si="47"/>
        <v>0</v>
      </c>
      <c r="AA113" s="45">
        <f t="shared" si="48"/>
        <v>0</v>
      </c>
      <c r="AB113" s="45">
        <f t="shared" si="49"/>
        <v>0</v>
      </c>
      <c r="AC113" s="45">
        <f t="shared" si="50"/>
        <v>0</v>
      </c>
      <c r="AD113" s="45">
        <f t="shared" si="51"/>
        <v>0</v>
      </c>
      <c r="AE113" s="45">
        <f t="shared" si="52"/>
        <v>0</v>
      </c>
      <c r="AG113" s="45">
        <f t="shared" si="53"/>
        <v>0</v>
      </c>
      <c r="AH113" s="45">
        <f t="shared" si="54"/>
        <v>0</v>
      </c>
      <c r="AI113" s="45">
        <f t="shared" si="55"/>
        <v>0</v>
      </c>
      <c r="AJ113" s="45">
        <f t="shared" si="56"/>
        <v>0</v>
      </c>
      <c r="AK113" s="45">
        <f t="shared" si="57"/>
        <v>0</v>
      </c>
      <c r="AL113" s="45">
        <f t="shared" si="58"/>
        <v>0</v>
      </c>
    </row>
    <row r="114" spans="26:38">
      <c r="Z114" s="45">
        <f t="shared" si="47"/>
        <v>0</v>
      </c>
      <c r="AA114" s="45">
        <f t="shared" si="48"/>
        <v>0</v>
      </c>
      <c r="AB114" s="45">
        <f t="shared" si="49"/>
        <v>0</v>
      </c>
      <c r="AC114" s="45">
        <f t="shared" si="50"/>
        <v>0</v>
      </c>
      <c r="AD114" s="45">
        <f t="shared" si="51"/>
        <v>0</v>
      </c>
      <c r="AE114" s="45">
        <f t="shared" si="52"/>
        <v>0</v>
      </c>
      <c r="AG114" s="45">
        <f t="shared" si="53"/>
        <v>0</v>
      </c>
      <c r="AH114" s="45">
        <f t="shared" si="54"/>
        <v>0</v>
      </c>
      <c r="AI114" s="45">
        <f t="shared" si="55"/>
        <v>0</v>
      </c>
      <c r="AJ114" s="45">
        <f t="shared" si="56"/>
        <v>0</v>
      </c>
      <c r="AK114" s="45">
        <f t="shared" si="57"/>
        <v>0</v>
      </c>
      <c r="AL114" s="45">
        <f t="shared" si="58"/>
        <v>0</v>
      </c>
    </row>
    <row r="115" spans="26:38">
      <c r="Z115" s="45">
        <f t="shared" si="47"/>
        <v>0</v>
      </c>
      <c r="AA115" s="45">
        <f t="shared" si="48"/>
        <v>0</v>
      </c>
      <c r="AB115" s="45">
        <f t="shared" si="49"/>
        <v>0</v>
      </c>
      <c r="AC115" s="45">
        <f t="shared" si="50"/>
        <v>0</v>
      </c>
      <c r="AD115" s="45">
        <f t="shared" si="51"/>
        <v>0</v>
      </c>
      <c r="AE115" s="45">
        <f t="shared" si="52"/>
        <v>0</v>
      </c>
      <c r="AG115" s="45">
        <f t="shared" si="53"/>
        <v>0</v>
      </c>
      <c r="AH115" s="45">
        <f t="shared" si="54"/>
        <v>0</v>
      </c>
      <c r="AI115" s="45">
        <f t="shared" si="55"/>
        <v>0</v>
      </c>
      <c r="AJ115" s="45">
        <f t="shared" si="56"/>
        <v>0</v>
      </c>
      <c r="AK115" s="45">
        <f t="shared" si="57"/>
        <v>0</v>
      </c>
      <c r="AL115" s="45">
        <f t="shared" si="58"/>
        <v>0</v>
      </c>
    </row>
    <row r="116" spans="26:38">
      <c r="Z116" s="45">
        <f t="shared" si="47"/>
        <v>0</v>
      </c>
      <c r="AA116" s="45">
        <f t="shared" si="48"/>
        <v>0</v>
      </c>
      <c r="AB116" s="45">
        <f t="shared" si="49"/>
        <v>0</v>
      </c>
      <c r="AC116" s="45">
        <f t="shared" si="50"/>
        <v>0</v>
      </c>
      <c r="AD116" s="45">
        <f t="shared" si="51"/>
        <v>0</v>
      </c>
      <c r="AE116" s="45">
        <f t="shared" si="52"/>
        <v>0</v>
      </c>
      <c r="AG116" s="45">
        <f t="shared" si="53"/>
        <v>0</v>
      </c>
      <c r="AH116" s="45">
        <f t="shared" si="54"/>
        <v>0</v>
      </c>
      <c r="AI116" s="45">
        <f t="shared" si="55"/>
        <v>0</v>
      </c>
      <c r="AJ116" s="45">
        <f t="shared" si="56"/>
        <v>0</v>
      </c>
      <c r="AK116" s="45">
        <f t="shared" si="57"/>
        <v>0</v>
      </c>
      <c r="AL116" s="45">
        <f t="shared" si="58"/>
        <v>0</v>
      </c>
    </row>
    <row r="117" spans="26:38">
      <c r="Z117" s="45">
        <f t="shared" si="47"/>
        <v>0</v>
      </c>
      <c r="AA117" s="45">
        <f t="shared" si="48"/>
        <v>0</v>
      </c>
      <c r="AB117" s="45">
        <f t="shared" si="49"/>
        <v>0</v>
      </c>
      <c r="AC117" s="45">
        <f t="shared" si="50"/>
        <v>0</v>
      </c>
      <c r="AD117" s="45">
        <f t="shared" si="51"/>
        <v>0</v>
      </c>
      <c r="AE117" s="45">
        <f t="shared" si="52"/>
        <v>0</v>
      </c>
      <c r="AG117" s="45">
        <f t="shared" si="53"/>
        <v>0</v>
      </c>
      <c r="AH117" s="45">
        <f t="shared" si="54"/>
        <v>0</v>
      </c>
      <c r="AI117" s="45">
        <f t="shared" si="55"/>
        <v>0</v>
      </c>
      <c r="AJ117" s="45">
        <f t="shared" si="56"/>
        <v>0</v>
      </c>
      <c r="AK117" s="45">
        <f t="shared" si="57"/>
        <v>0</v>
      </c>
      <c r="AL117" s="45">
        <f t="shared" si="58"/>
        <v>0</v>
      </c>
    </row>
    <row r="118" spans="26:38">
      <c r="Z118" s="45">
        <f t="shared" si="47"/>
        <v>0</v>
      </c>
      <c r="AA118" s="45">
        <f t="shared" si="48"/>
        <v>0</v>
      </c>
      <c r="AB118" s="45">
        <f t="shared" si="49"/>
        <v>0</v>
      </c>
      <c r="AC118" s="45">
        <f t="shared" si="50"/>
        <v>0</v>
      </c>
      <c r="AD118" s="45">
        <f t="shared" si="51"/>
        <v>0</v>
      </c>
      <c r="AE118" s="45">
        <f t="shared" si="52"/>
        <v>0</v>
      </c>
      <c r="AG118" s="45">
        <f t="shared" si="53"/>
        <v>0</v>
      </c>
      <c r="AH118" s="45">
        <f t="shared" si="54"/>
        <v>0</v>
      </c>
      <c r="AI118" s="45">
        <f t="shared" si="55"/>
        <v>0</v>
      </c>
      <c r="AJ118" s="45">
        <f t="shared" si="56"/>
        <v>0</v>
      </c>
      <c r="AK118" s="45">
        <f t="shared" si="57"/>
        <v>0</v>
      </c>
      <c r="AL118" s="45">
        <f t="shared" si="58"/>
        <v>0</v>
      </c>
    </row>
    <row r="119" spans="26:38">
      <c r="Z119" s="45">
        <f t="shared" si="47"/>
        <v>0</v>
      </c>
      <c r="AA119" s="45">
        <f t="shared" si="48"/>
        <v>0</v>
      </c>
      <c r="AB119" s="45">
        <f t="shared" si="49"/>
        <v>0</v>
      </c>
      <c r="AC119" s="45">
        <f t="shared" si="50"/>
        <v>0</v>
      </c>
      <c r="AD119" s="45">
        <f t="shared" si="51"/>
        <v>0</v>
      </c>
      <c r="AE119" s="45">
        <f t="shared" si="52"/>
        <v>0</v>
      </c>
      <c r="AG119" s="45">
        <f t="shared" si="53"/>
        <v>0</v>
      </c>
      <c r="AH119" s="45">
        <f t="shared" si="54"/>
        <v>0</v>
      </c>
      <c r="AI119" s="45">
        <f t="shared" si="55"/>
        <v>0</v>
      </c>
      <c r="AJ119" s="45">
        <f t="shared" si="56"/>
        <v>0</v>
      </c>
      <c r="AK119" s="45">
        <f t="shared" si="57"/>
        <v>0</v>
      </c>
      <c r="AL119" s="45">
        <f t="shared" si="58"/>
        <v>0</v>
      </c>
    </row>
    <row r="120" spans="26:38">
      <c r="Z120" s="45">
        <f t="shared" si="47"/>
        <v>0</v>
      </c>
      <c r="AA120" s="45">
        <f t="shared" si="48"/>
        <v>0</v>
      </c>
      <c r="AB120" s="45">
        <f t="shared" si="49"/>
        <v>0</v>
      </c>
      <c r="AC120" s="45">
        <f t="shared" si="50"/>
        <v>0</v>
      </c>
      <c r="AD120" s="45">
        <f t="shared" si="51"/>
        <v>0</v>
      </c>
      <c r="AE120" s="45">
        <f t="shared" si="52"/>
        <v>0</v>
      </c>
      <c r="AG120" s="45">
        <f t="shared" si="53"/>
        <v>0</v>
      </c>
      <c r="AH120" s="45">
        <f t="shared" si="54"/>
        <v>0</v>
      </c>
      <c r="AI120" s="45">
        <f t="shared" si="55"/>
        <v>0</v>
      </c>
      <c r="AJ120" s="45">
        <f t="shared" si="56"/>
        <v>0</v>
      </c>
      <c r="AK120" s="45">
        <f t="shared" si="57"/>
        <v>0</v>
      </c>
      <c r="AL120" s="45">
        <f t="shared" si="58"/>
        <v>0</v>
      </c>
    </row>
    <row r="121" spans="26:38">
      <c r="Z121" s="45">
        <f t="shared" si="47"/>
        <v>0</v>
      </c>
      <c r="AA121" s="45">
        <f t="shared" si="48"/>
        <v>0</v>
      </c>
      <c r="AB121" s="45">
        <f t="shared" si="49"/>
        <v>0</v>
      </c>
      <c r="AC121" s="45">
        <f t="shared" si="50"/>
        <v>0</v>
      </c>
      <c r="AD121" s="45">
        <f t="shared" si="51"/>
        <v>0</v>
      </c>
      <c r="AE121" s="45">
        <f t="shared" si="52"/>
        <v>0</v>
      </c>
      <c r="AG121" s="45">
        <f t="shared" si="53"/>
        <v>0</v>
      </c>
      <c r="AH121" s="45">
        <f t="shared" si="54"/>
        <v>0</v>
      </c>
      <c r="AI121" s="45">
        <f t="shared" si="55"/>
        <v>0</v>
      </c>
      <c r="AJ121" s="45">
        <f t="shared" si="56"/>
        <v>0</v>
      </c>
      <c r="AK121" s="45">
        <f t="shared" si="57"/>
        <v>0</v>
      </c>
      <c r="AL121" s="45">
        <f t="shared" si="58"/>
        <v>0</v>
      </c>
    </row>
    <row r="122" spans="26:38">
      <c r="Z122" s="45">
        <f t="shared" si="47"/>
        <v>0</v>
      </c>
      <c r="AA122" s="45">
        <f t="shared" si="48"/>
        <v>0</v>
      </c>
      <c r="AB122" s="45">
        <f t="shared" si="49"/>
        <v>0</v>
      </c>
      <c r="AC122" s="45">
        <f t="shared" si="50"/>
        <v>0</v>
      </c>
      <c r="AD122" s="45">
        <f t="shared" si="51"/>
        <v>0</v>
      </c>
      <c r="AE122" s="45">
        <f t="shared" si="52"/>
        <v>0</v>
      </c>
      <c r="AG122" s="45">
        <f t="shared" si="53"/>
        <v>0</v>
      </c>
      <c r="AH122" s="45">
        <f t="shared" si="54"/>
        <v>0</v>
      </c>
      <c r="AI122" s="45">
        <f t="shared" si="55"/>
        <v>0</v>
      </c>
      <c r="AJ122" s="45">
        <f t="shared" si="56"/>
        <v>0</v>
      </c>
      <c r="AK122" s="45">
        <f t="shared" si="57"/>
        <v>0</v>
      </c>
      <c r="AL122" s="45">
        <f t="shared" si="58"/>
        <v>0</v>
      </c>
    </row>
    <row r="123" spans="26:38">
      <c r="Z123" s="45">
        <f t="shared" si="47"/>
        <v>0</v>
      </c>
      <c r="AA123" s="45">
        <f t="shared" si="48"/>
        <v>0</v>
      </c>
      <c r="AB123" s="45">
        <f t="shared" si="49"/>
        <v>0</v>
      </c>
      <c r="AC123" s="45">
        <f t="shared" si="50"/>
        <v>0</v>
      </c>
      <c r="AD123" s="45">
        <f t="shared" si="51"/>
        <v>0</v>
      </c>
      <c r="AE123" s="45">
        <f t="shared" si="52"/>
        <v>0</v>
      </c>
      <c r="AG123" s="45">
        <f t="shared" si="53"/>
        <v>0</v>
      </c>
      <c r="AH123" s="45">
        <f t="shared" si="54"/>
        <v>0</v>
      </c>
      <c r="AI123" s="45">
        <f t="shared" si="55"/>
        <v>0</v>
      </c>
      <c r="AJ123" s="45">
        <f t="shared" si="56"/>
        <v>0</v>
      </c>
      <c r="AK123" s="45">
        <f t="shared" si="57"/>
        <v>0</v>
      </c>
      <c r="AL123" s="45">
        <f t="shared" si="58"/>
        <v>0</v>
      </c>
    </row>
    <row r="124" spans="26:38">
      <c r="Z124" s="45">
        <f t="shared" si="47"/>
        <v>0</v>
      </c>
      <c r="AA124" s="45">
        <f t="shared" si="48"/>
        <v>0</v>
      </c>
      <c r="AB124" s="45">
        <f t="shared" si="49"/>
        <v>0</v>
      </c>
      <c r="AC124" s="45">
        <f t="shared" si="50"/>
        <v>0</v>
      </c>
      <c r="AD124" s="45">
        <f t="shared" si="51"/>
        <v>0</v>
      </c>
      <c r="AE124" s="45">
        <f t="shared" si="52"/>
        <v>0</v>
      </c>
      <c r="AG124" s="45">
        <f t="shared" si="53"/>
        <v>0</v>
      </c>
      <c r="AH124" s="45">
        <f t="shared" si="54"/>
        <v>0</v>
      </c>
      <c r="AI124" s="45">
        <f t="shared" si="55"/>
        <v>0</v>
      </c>
      <c r="AJ124" s="45">
        <f t="shared" si="56"/>
        <v>0</v>
      </c>
      <c r="AK124" s="45">
        <f t="shared" si="57"/>
        <v>0</v>
      </c>
      <c r="AL124" s="45">
        <f t="shared" si="58"/>
        <v>0</v>
      </c>
    </row>
    <row r="125" spans="26:38">
      <c r="Z125" s="45">
        <f t="shared" si="47"/>
        <v>0</v>
      </c>
      <c r="AA125" s="45">
        <f t="shared" si="48"/>
        <v>0</v>
      </c>
      <c r="AB125" s="45">
        <f t="shared" si="49"/>
        <v>0</v>
      </c>
      <c r="AC125" s="45">
        <f t="shared" si="50"/>
        <v>0</v>
      </c>
      <c r="AD125" s="45">
        <f t="shared" si="51"/>
        <v>0</v>
      </c>
      <c r="AE125" s="45">
        <f t="shared" si="52"/>
        <v>0</v>
      </c>
      <c r="AG125" s="45">
        <f t="shared" si="53"/>
        <v>0</v>
      </c>
      <c r="AH125" s="45">
        <f t="shared" si="54"/>
        <v>0</v>
      </c>
      <c r="AI125" s="45">
        <f t="shared" si="55"/>
        <v>0</v>
      </c>
      <c r="AJ125" s="45">
        <f t="shared" si="56"/>
        <v>0</v>
      </c>
      <c r="AK125" s="45">
        <f t="shared" si="57"/>
        <v>0</v>
      </c>
      <c r="AL125" s="45">
        <f t="shared" si="58"/>
        <v>0</v>
      </c>
    </row>
    <row r="126" spans="26:38">
      <c r="Z126" s="45">
        <f t="shared" si="47"/>
        <v>0</v>
      </c>
      <c r="AA126" s="45">
        <f t="shared" si="48"/>
        <v>0</v>
      </c>
      <c r="AB126" s="45">
        <f t="shared" si="49"/>
        <v>0</v>
      </c>
      <c r="AC126" s="45">
        <f t="shared" si="50"/>
        <v>0</v>
      </c>
      <c r="AD126" s="45">
        <f t="shared" si="51"/>
        <v>0</v>
      </c>
      <c r="AE126" s="45">
        <f t="shared" si="52"/>
        <v>0</v>
      </c>
      <c r="AG126" s="45">
        <f t="shared" si="53"/>
        <v>0</v>
      </c>
      <c r="AH126" s="45">
        <f t="shared" si="54"/>
        <v>0</v>
      </c>
      <c r="AI126" s="45">
        <f t="shared" si="55"/>
        <v>0</v>
      </c>
      <c r="AJ126" s="45">
        <f t="shared" si="56"/>
        <v>0</v>
      </c>
      <c r="AK126" s="45">
        <f t="shared" si="57"/>
        <v>0</v>
      </c>
      <c r="AL126" s="45">
        <f t="shared" si="58"/>
        <v>0</v>
      </c>
    </row>
    <row r="127" spans="26:38">
      <c r="Z127" s="45">
        <f t="shared" si="47"/>
        <v>0</v>
      </c>
      <c r="AA127" s="45">
        <f t="shared" si="48"/>
        <v>0</v>
      </c>
      <c r="AB127" s="45">
        <f t="shared" si="49"/>
        <v>0</v>
      </c>
      <c r="AC127" s="45">
        <f t="shared" si="50"/>
        <v>0</v>
      </c>
      <c r="AD127" s="45">
        <f t="shared" si="51"/>
        <v>0</v>
      </c>
      <c r="AE127" s="45">
        <f t="shared" si="52"/>
        <v>0</v>
      </c>
      <c r="AG127" s="45">
        <f t="shared" si="53"/>
        <v>0</v>
      </c>
      <c r="AH127" s="45">
        <f t="shared" si="54"/>
        <v>0</v>
      </c>
      <c r="AI127" s="45">
        <f t="shared" si="55"/>
        <v>0</v>
      </c>
      <c r="AJ127" s="45">
        <f t="shared" si="56"/>
        <v>0</v>
      </c>
      <c r="AK127" s="45">
        <f t="shared" si="57"/>
        <v>0</v>
      </c>
      <c r="AL127" s="45">
        <f t="shared" si="58"/>
        <v>0</v>
      </c>
    </row>
    <row r="128" spans="26:38">
      <c r="Z128" s="45">
        <f t="shared" si="47"/>
        <v>0</v>
      </c>
      <c r="AA128" s="45">
        <f t="shared" si="48"/>
        <v>0</v>
      </c>
      <c r="AB128" s="45">
        <f t="shared" si="49"/>
        <v>0</v>
      </c>
      <c r="AC128" s="45">
        <f t="shared" si="50"/>
        <v>0</v>
      </c>
      <c r="AD128" s="45">
        <f t="shared" si="51"/>
        <v>0</v>
      </c>
      <c r="AE128" s="45">
        <f t="shared" si="52"/>
        <v>0</v>
      </c>
      <c r="AG128" s="45">
        <f t="shared" si="53"/>
        <v>0</v>
      </c>
      <c r="AH128" s="45">
        <f t="shared" si="54"/>
        <v>0</v>
      </c>
      <c r="AI128" s="45">
        <f t="shared" si="55"/>
        <v>0</v>
      </c>
      <c r="AJ128" s="45">
        <f t="shared" si="56"/>
        <v>0</v>
      </c>
      <c r="AK128" s="45">
        <f t="shared" si="57"/>
        <v>0</v>
      </c>
      <c r="AL128" s="45">
        <f t="shared" si="58"/>
        <v>0</v>
      </c>
    </row>
    <row r="129" spans="26:38">
      <c r="Z129" s="45">
        <f t="shared" si="47"/>
        <v>0</v>
      </c>
      <c r="AA129" s="45">
        <f t="shared" si="48"/>
        <v>0</v>
      </c>
      <c r="AB129" s="45">
        <f t="shared" si="49"/>
        <v>0</v>
      </c>
      <c r="AC129" s="45">
        <f t="shared" si="50"/>
        <v>0</v>
      </c>
      <c r="AD129" s="45">
        <f t="shared" si="51"/>
        <v>0</v>
      </c>
      <c r="AE129" s="45">
        <f t="shared" si="52"/>
        <v>0</v>
      </c>
      <c r="AG129" s="45">
        <f t="shared" si="53"/>
        <v>0</v>
      </c>
      <c r="AH129" s="45">
        <f t="shared" si="54"/>
        <v>0</v>
      </c>
      <c r="AI129" s="45">
        <f t="shared" si="55"/>
        <v>0</v>
      </c>
      <c r="AJ129" s="45">
        <f t="shared" si="56"/>
        <v>0</v>
      </c>
      <c r="AK129" s="45">
        <f t="shared" si="57"/>
        <v>0</v>
      </c>
      <c r="AL129" s="45">
        <f t="shared" si="58"/>
        <v>0</v>
      </c>
    </row>
    <row r="130" spans="26:38">
      <c r="Z130" s="45">
        <f t="shared" si="47"/>
        <v>0</v>
      </c>
      <c r="AA130" s="45">
        <f t="shared" si="48"/>
        <v>0</v>
      </c>
      <c r="AB130" s="45">
        <f t="shared" si="49"/>
        <v>0</v>
      </c>
      <c r="AC130" s="45">
        <f t="shared" si="50"/>
        <v>0</v>
      </c>
      <c r="AD130" s="45">
        <f t="shared" si="51"/>
        <v>0</v>
      </c>
      <c r="AE130" s="45">
        <f t="shared" si="52"/>
        <v>0</v>
      </c>
      <c r="AG130" s="45">
        <f t="shared" si="53"/>
        <v>0</v>
      </c>
      <c r="AH130" s="45">
        <f t="shared" si="54"/>
        <v>0</v>
      </c>
      <c r="AI130" s="45">
        <f t="shared" si="55"/>
        <v>0</v>
      </c>
      <c r="AJ130" s="45">
        <f t="shared" si="56"/>
        <v>0</v>
      </c>
      <c r="AK130" s="45">
        <f t="shared" si="57"/>
        <v>0</v>
      </c>
      <c r="AL130" s="45">
        <f t="shared" si="58"/>
        <v>0</v>
      </c>
    </row>
    <row r="131" spans="26:38">
      <c r="Z131" s="45">
        <f t="shared" si="47"/>
        <v>0</v>
      </c>
      <c r="AA131" s="45">
        <f t="shared" si="48"/>
        <v>0</v>
      </c>
      <c r="AB131" s="45">
        <f t="shared" si="49"/>
        <v>0</v>
      </c>
      <c r="AC131" s="45">
        <f t="shared" si="50"/>
        <v>0</v>
      </c>
      <c r="AD131" s="45">
        <f t="shared" si="51"/>
        <v>0</v>
      </c>
      <c r="AE131" s="45">
        <f t="shared" si="52"/>
        <v>0</v>
      </c>
      <c r="AG131" s="45">
        <f t="shared" si="53"/>
        <v>0</v>
      </c>
      <c r="AH131" s="45">
        <f t="shared" si="54"/>
        <v>0</v>
      </c>
      <c r="AI131" s="45">
        <f t="shared" si="55"/>
        <v>0</v>
      </c>
      <c r="AJ131" s="45">
        <f t="shared" si="56"/>
        <v>0</v>
      </c>
      <c r="AK131" s="45">
        <f t="shared" si="57"/>
        <v>0</v>
      </c>
      <c r="AL131" s="45">
        <f t="shared" si="58"/>
        <v>0</v>
      </c>
    </row>
    <row r="132" spans="26:38">
      <c r="Z132" s="45">
        <f t="shared" si="47"/>
        <v>0</v>
      </c>
      <c r="AA132" s="45">
        <f t="shared" si="48"/>
        <v>0</v>
      </c>
      <c r="AB132" s="45">
        <f t="shared" si="49"/>
        <v>0</v>
      </c>
      <c r="AC132" s="45">
        <f t="shared" si="50"/>
        <v>0</v>
      </c>
      <c r="AD132" s="45">
        <f t="shared" si="51"/>
        <v>0</v>
      </c>
      <c r="AE132" s="45">
        <f t="shared" si="52"/>
        <v>0</v>
      </c>
      <c r="AG132" s="45">
        <f t="shared" si="53"/>
        <v>0</v>
      </c>
      <c r="AH132" s="45">
        <f t="shared" si="54"/>
        <v>0</v>
      </c>
      <c r="AI132" s="45">
        <f t="shared" si="55"/>
        <v>0</v>
      </c>
      <c r="AJ132" s="45">
        <f t="shared" si="56"/>
        <v>0</v>
      </c>
      <c r="AK132" s="45">
        <f t="shared" si="57"/>
        <v>0</v>
      </c>
      <c r="AL132" s="45">
        <f t="shared" si="58"/>
        <v>0</v>
      </c>
    </row>
  </sheetData>
  <autoFilter ref="A2:AL10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D72"/>
  <sheetViews>
    <sheetView workbookViewId="0">
      <selection activeCell="C4" sqref="C4"/>
    </sheetView>
  </sheetViews>
  <sheetFormatPr defaultRowHeight="15"/>
  <cols>
    <col min="2" max="2" width="20.7109375" bestFit="1" customWidth="1"/>
    <col min="3" max="3" width="9" bestFit="1" customWidth="1"/>
  </cols>
  <sheetData>
    <row r="1" spans="2:4">
      <c r="C1" s="40">
        <v>45748</v>
      </c>
      <c r="D1" s="40">
        <v>45778</v>
      </c>
    </row>
    <row r="2" spans="2:4">
      <c r="B2" t="s">
        <v>93</v>
      </c>
      <c r="C2" s="45">
        <v>163200</v>
      </c>
    </row>
    <row r="3" spans="2:4">
      <c r="B3" t="s">
        <v>94</v>
      </c>
      <c r="C3" s="45">
        <v>182443</v>
      </c>
    </row>
    <row r="4" spans="2:4">
      <c r="B4" t="s">
        <v>95</v>
      </c>
      <c r="C4" s="45">
        <v>17517</v>
      </c>
    </row>
    <row r="5" spans="2:4">
      <c r="B5" t="s">
        <v>96</v>
      </c>
      <c r="C5" s="45">
        <v>123557</v>
      </c>
    </row>
    <row r="6" spans="2:4">
      <c r="B6" t="s">
        <v>97</v>
      </c>
      <c r="C6" s="45">
        <v>0</v>
      </c>
    </row>
    <row r="7" spans="2:4">
      <c r="B7" t="s">
        <v>98</v>
      </c>
      <c r="C7" s="45">
        <v>130608</v>
      </c>
    </row>
    <row r="8" spans="2:4">
      <c r="B8" t="s">
        <v>99</v>
      </c>
      <c r="C8" s="45">
        <v>49953</v>
      </c>
    </row>
    <row r="9" spans="2:4">
      <c r="B9" t="s">
        <v>100</v>
      </c>
      <c r="C9" s="45">
        <v>48483</v>
      </c>
    </row>
    <row r="10" spans="2:4">
      <c r="B10" t="s">
        <v>101</v>
      </c>
      <c r="C10" s="45">
        <v>86300</v>
      </c>
    </row>
    <row r="11" spans="2:4">
      <c r="B11" t="s">
        <v>102</v>
      </c>
      <c r="C11" s="45">
        <v>72991</v>
      </c>
    </row>
    <row r="12" spans="2:4">
      <c r="B12" t="s">
        <v>103</v>
      </c>
      <c r="C12" s="45">
        <v>46054</v>
      </c>
    </row>
    <row r="13" spans="2:4">
      <c r="B13" t="s">
        <v>104</v>
      </c>
      <c r="C13" s="45">
        <v>109688</v>
      </c>
    </row>
    <row r="14" spans="2:4">
      <c r="B14" t="s">
        <v>105</v>
      </c>
      <c r="C14" s="45">
        <v>48411</v>
      </c>
    </row>
    <row r="15" spans="2:4">
      <c r="B15" t="s">
        <v>106</v>
      </c>
      <c r="C15" s="45">
        <v>0</v>
      </c>
    </row>
    <row r="16" spans="2:4">
      <c r="B16" t="s">
        <v>108</v>
      </c>
      <c r="C16" s="45">
        <v>66950</v>
      </c>
    </row>
    <row r="17" spans="2:3">
      <c r="B17" t="s">
        <v>109</v>
      </c>
      <c r="C17" s="45">
        <v>0</v>
      </c>
    </row>
    <row r="18" spans="2:3">
      <c r="B18" t="s">
        <v>145</v>
      </c>
      <c r="C18" s="45">
        <v>0</v>
      </c>
    </row>
    <row r="19" spans="2:3">
      <c r="B19" t="s">
        <v>146</v>
      </c>
      <c r="C19" s="45">
        <v>44300</v>
      </c>
    </row>
    <row r="20" spans="2:3">
      <c r="B20" t="s">
        <v>147</v>
      </c>
      <c r="C20" s="45">
        <v>0</v>
      </c>
    </row>
    <row r="21" spans="2:3">
      <c r="B21" t="s">
        <v>153</v>
      </c>
      <c r="C21" s="45">
        <v>36200</v>
      </c>
    </row>
    <row r="22" spans="2:3">
      <c r="B22" t="s">
        <v>157</v>
      </c>
      <c r="C22" s="45">
        <v>64867</v>
      </c>
    </row>
    <row r="23" spans="2:3">
      <c r="B23" t="s">
        <v>161</v>
      </c>
      <c r="C23" s="45">
        <v>0</v>
      </c>
    </row>
    <row r="24" spans="2:3">
      <c r="B24" t="s">
        <v>162</v>
      </c>
      <c r="C24" s="45">
        <v>29867</v>
      </c>
    </row>
    <row r="25" spans="2:3">
      <c r="B25" t="s">
        <v>163</v>
      </c>
      <c r="C25" s="45">
        <v>73200</v>
      </c>
    </row>
    <row r="26" spans="2:3">
      <c r="B26" t="s">
        <v>111</v>
      </c>
      <c r="C26">
        <v>0</v>
      </c>
    </row>
    <row r="27" spans="2:3">
      <c r="B27" t="s">
        <v>112</v>
      </c>
      <c r="C27">
        <v>50814</v>
      </c>
    </row>
    <row r="28" spans="2:3">
      <c r="B28" t="s">
        <v>113</v>
      </c>
      <c r="C28">
        <v>32775</v>
      </c>
    </row>
    <row r="29" spans="2:3">
      <c r="B29" t="s">
        <v>114</v>
      </c>
      <c r="C29">
        <v>82088</v>
      </c>
    </row>
    <row r="30" spans="2:3">
      <c r="B30" t="s">
        <v>115</v>
      </c>
      <c r="C30">
        <v>131611</v>
      </c>
    </row>
    <row r="31" spans="2:3">
      <c r="B31" t="s">
        <v>116</v>
      </c>
      <c r="C31">
        <v>130400</v>
      </c>
    </row>
    <row r="32" spans="2:3">
      <c r="B32" t="s">
        <v>117</v>
      </c>
      <c r="C32">
        <v>103020</v>
      </c>
    </row>
    <row r="33" spans="2:3">
      <c r="B33" t="s">
        <v>118</v>
      </c>
      <c r="C33">
        <v>0</v>
      </c>
    </row>
    <row r="34" spans="2:3">
      <c r="B34" t="s">
        <v>119</v>
      </c>
      <c r="C34">
        <v>45450</v>
      </c>
    </row>
    <row r="35" spans="2:3">
      <c r="B35" t="s">
        <v>120</v>
      </c>
      <c r="C35">
        <v>51354</v>
      </c>
    </row>
    <row r="36" spans="2:3">
      <c r="B36" t="s">
        <v>121</v>
      </c>
      <c r="C36">
        <v>51995</v>
      </c>
    </row>
    <row r="37" spans="2:3">
      <c r="B37" t="s">
        <v>122</v>
      </c>
      <c r="C37">
        <v>78015</v>
      </c>
    </row>
    <row r="38" spans="2:3">
      <c r="B38" t="s">
        <v>123</v>
      </c>
      <c r="C38">
        <v>26300</v>
      </c>
    </row>
    <row r="39" spans="2:3">
      <c r="B39" t="s">
        <v>124</v>
      </c>
      <c r="C39">
        <v>30589</v>
      </c>
    </row>
    <row r="40" spans="2:3">
      <c r="B40" t="s">
        <v>125</v>
      </c>
      <c r="C40">
        <v>30803</v>
      </c>
    </row>
    <row r="41" spans="2:3">
      <c r="B41" t="s">
        <v>126</v>
      </c>
      <c r="C41">
        <v>0</v>
      </c>
    </row>
    <row r="42" spans="2:3">
      <c r="B42" t="s">
        <v>127</v>
      </c>
      <c r="C42">
        <v>51192</v>
      </c>
    </row>
    <row r="43" spans="2:3">
      <c r="B43" t="s">
        <v>128</v>
      </c>
      <c r="C43">
        <v>57244</v>
      </c>
    </row>
    <row r="44" spans="2:3">
      <c r="B44" t="s">
        <v>129</v>
      </c>
      <c r="C44">
        <v>28750</v>
      </c>
    </row>
    <row r="45" spans="2:3">
      <c r="B45" t="s">
        <v>130</v>
      </c>
      <c r="C45">
        <v>73922</v>
      </c>
    </row>
    <row r="46" spans="2:3">
      <c r="B46" t="s">
        <v>131</v>
      </c>
      <c r="C46">
        <v>0</v>
      </c>
    </row>
    <row r="47" spans="2:3">
      <c r="B47" t="s">
        <v>132</v>
      </c>
      <c r="C47">
        <v>0</v>
      </c>
    </row>
    <row r="48" spans="2:3">
      <c r="B48" t="s">
        <v>134</v>
      </c>
      <c r="C48">
        <v>38255</v>
      </c>
    </row>
    <row r="49" spans="2:3">
      <c r="B49" t="s">
        <v>135</v>
      </c>
      <c r="C49">
        <v>0</v>
      </c>
    </row>
    <row r="50" spans="2:3">
      <c r="B50" t="s">
        <v>137</v>
      </c>
      <c r="C50">
        <v>31400</v>
      </c>
    </row>
    <row r="51" spans="2:3">
      <c r="B51" t="s">
        <v>138</v>
      </c>
      <c r="C51">
        <v>46905</v>
      </c>
    </row>
    <row r="52" spans="2:3">
      <c r="B52" t="s">
        <v>139</v>
      </c>
      <c r="C52">
        <v>0</v>
      </c>
    </row>
    <row r="53" spans="2:3">
      <c r="B53" t="s">
        <v>141</v>
      </c>
      <c r="C53">
        <v>25500</v>
      </c>
    </row>
    <row r="54" spans="2:3">
      <c r="B54" t="s">
        <v>142</v>
      </c>
      <c r="C54">
        <v>22917</v>
      </c>
    </row>
    <row r="55" spans="2:3">
      <c r="B55" t="s">
        <v>143</v>
      </c>
      <c r="C55">
        <v>0</v>
      </c>
    </row>
    <row r="56" spans="2:3">
      <c r="B56" t="s">
        <v>148</v>
      </c>
      <c r="C56">
        <v>22787</v>
      </c>
    </row>
    <row r="57" spans="2:3">
      <c r="B57" t="s">
        <v>149</v>
      </c>
      <c r="C57">
        <v>19798</v>
      </c>
    </row>
    <row r="58" spans="2:3">
      <c r="B58" t="s">
        <v>150</v>
      </c>
      <c r="C58">
        <v>18364</v>
      </c>
    </row>
    <row r="59" spans="2:3">
      <c r="B59" t="s">
        <v>151</v>
      </c>
      <c r="C59">
        <v>17577</v>
      </c>
    </row>
    <row r="60" spans="2:3">
      <c r="B60" t="s">
        <v>152</v>
      </c>
      <c r="C60">
        <v>22000</v>
      </c>
    </row>
    <row r="61" spans="2:3">
      <c r="B61" t="s">
        <v>155</v>
      </c>
      <c r="C61">
        <v>28690</v>
      </c>
    </row>
    <row r="62" spans="2:3">
      <c r="B62" t="s">
        <v>156</v>
      </c>
      <c r="C62">
        <v>25283</v>
      </c>
    </row>
    <row r="63" spans="2:3">
      <c r="B63" t="s">
        <v>158</v>
      </c>
      <c r="C63">
        <v>33200</v>
      </c>
    </row>
    <row r="64" spans="2:3">
      <c r="B64" t="s">
        <v>159</v>
      </c>
      <c r="C64">
        <v>18407</v>
      </c>
    </row>
    <row r="65" spans="2:3">
      <c r="B65" t="s">
        <v>160</v>
      </c>
      <c r="C65">
        <v>35817</v>
      </c>
    </row>
    <row r="66" spans="2:3">
      <c r="B66" t="s">
        <v>164</v>
      </c>
      <c r="C66">
        <v>31250</v>
      </c>
    </row>
    <row r="67" spans="2:3">
      <c r="B67" t="s">
        <v>165</v>
      </c>
      <c r="C67">
        <v>31250</v>
      </c>
    </row>
    <row r="68" spans="2:3">
      <c r="B68" t="s">
        <v>166</v>
      </c>
      <c r="C68">
        <v>35150</v>
      </c>
    </row>
    <row r="69" spans="2:3">
      <c r="B69" t="s">
        <v>186</v>
      </c>
      <c r="C69">
        <v>33200</v>
      </c>
    </row>
    <row r="70" spans="2:3">
      <c r="B70" t="s">
        <v>187</v>
      </c>
      <c r="C70">
        <v>36927</v>
      </c>
    </row>
    <row r="71" spans="2:3">
      <c r="B71" t="s">
        <v>171</v>
      </c>
      <c r="C71">
        <v>46240</v>
      </c>
    </row>
    <row r="72" spans="2:3">
      <c r="B72" t="s">
        <v>177</v>
      </c>
      <c r="C72">
        <v>13333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BC949-7905-44A9-A2C6-9D4AD7F6C180}">
  <dimension ref="A1:F71"/>
  <sheetViews>
    <sheetView topLeftCell="A53" workbookViewId="0">
      <selection activeCell="A75" sqref="A75"/>
    </sheetView>
  </sheetViews>
  <sheetFormatPr defaultRowHeight="15"/>
  <cols>
    <col min="2" max="2" width="15.85546875" bestFit="1" customWidth="1"/>
    <col min="3" max="3" width="22.5703125" bestFit="1" customWidth="1"/>
    <col min="4" max="4" width="22.140625" bestFit="1" customWidth="1"/>
    <col min="5" max="5" width="14" bestFit="1" customWidth="1"/>
    <col min="6" max="6" width="16.85546875" bestFit="1" customWidth="1"/>
  </cols>
  <sheetData>
    <row r="1" spans="1:6">
      <c r="A1" t="s">
        <v>193</v>
      </c>
      <c r="B1" t="s">
        <v>18</v>
      </c>
      <c r="C1" t="s">
        <v>16</v>
      </c>
      <c r="D1" t="s">
        <v>17</v>
      </c>
      <c r="E1" t="s">
        <v>19</v>
      </c>
      <c r="F1" t="s">
        <v>15</v>
      </c>
    </row>
    <row r="2" spans="1:6">
      <c r="A2" s="40">
        <v>45748</v>
      </c>
      <c r="B2">
        <f>'Monthly Salary 25-26'!D3*'Monthly Salary 25-26'!W3</f>
        <v>0</v>
      </c>
    </row>
    <row r="3" spans="1:6">
      <c r="B3">
        <f>'Monthly Salary 25-26'!D4*'Monthly Salary 25-26'!W4</f>
        <v>0</v>
      </c>
    </row>
    <row r="4" spans="1:6">
      <c r="B4">
        <f>'Monthly Salary 25-26'!D5*'Monthly Salary 25-26'!W5</f>
        <v>0</v>
      </c>
    </row>
    <row r="5" spans="1:6">
      <c r="B5">
        <f>'Monthly Salary 25-26'!D6*'Monthly Salary 25-26'!W6</f>
        <v>0</v>
      </c>
    </row>
    <row r="6" spans="1:6">
      <c r="B6">
        <f>'Monthly Salary 25-26'!D7*'Monthly Salary 25-26'!W7</f>
        <v>48105.5</v>
      </c>
    </row>
    <row r="7" spans="1:6">
      <c r="B7">
        <f>'Monthly Salary 25-26'!D8*'Monthly Salary 25-26'!W8</f>
        <v>0</v>
      </c>
    </row>
    <row r="8" spans="1:6">
      <c r="B8">
        <f>'Monthly Salary 25-26'!D9*'Monthly Salary 25-26'!W9</f>
        <v>0</v>
      </c>
    </row>
    <row r="9" spans="1:6">
      <c r="B9">
        <f>'Monthly Salary 25-26'!D10*'Monthly Salary 25-26'!W10</f>
        <v>0</v>
      </c>
    </row>
    <row r="10" spans="1:6">
      <c r="B10">
        <f>'Monthly Salary 25-26'!D11*'Monthly Salary 25-26'!W11</f>
        <v>0</v>
      </c>
    </row>
    <row r="11" spans="1:6">
      <c r="B11">
        <f>'Monthly Salary 25-26'!D12*'Monthly Salary 25-26'!W12</f>
        <v>4689.5</v>
      </c>
    </row>
    <row r="12" spans="1:6">
      <c r="B12">
        <f>'Monthly Salary 25-26'!D13*'Monthly Salary 25-26'!W13</f>
        <v>0</v>
      </c>
    </row>
    <row r="13" spans="1:6">
      <c r="B13">
        <f>'Monthly Salary 25-26'!D14*'Monthly Salary 25-26'!W14</f>
        <v>0</v>
      </c>
    </row>
    <row r="14" spans="1:6">
      <c r="B14">
        <f>'Monthly Salary 25-26'!D15*'Monthly Salary 25-26'!W15</f>
        <v>0</v>
      </c>
    </row>
    <row r="15" spans="1:6">
      <c r="B15">
        <f>'Monthly Salary 25-26'!D16*'Monthly Salary 25-26'!W16</f>
        <v>31325</v>
      </c>
    </row>
    <row r="16" spans="1:6">
      <c r="B16">
        <f>'Monthly Salary 25-26'!D17*'Monthly Salary 25-26'!W17</f>
        <v>0</v>
      </c>
    </row>
    <row r="17" spans="2:2">
      <c r="B17">
        <f>'Monthly Salary 25-26'!D18*'Monthly Salary 25-26'!W18</f>
        <v>0</v>
      </c>
    </row>
    <row r="18" spans="2:2">
      <c r="B18">
        <f>'Monthly Salary 25-26'!D19*'Monthly Salary 25-26'!W19</f>
        <v>0</v>
      </c>
    </row>
    <row r="19" spans="2:2">
      <c r="B19">
        <f>'Monthly Salary 25-26'!D20*'Monthly Salary 25-26'!W20</f>
        <v>0</v>
      </c>
    </row>
    <row r="20" spans="2:2">
      <c r="B20">
        <f>'Monthly Salary 25-26'!D21*'Monthly Salary 25-26'!W21</f>
        <v>0</v>
      </c>
    </row>
    <row r="21" spans="2:2">
      <c r="B21">
        <f>'Monthly Salary 25-26'!D22*'Monthly Salary 25-26'!W22</f>
        <v>0</v>
      </c>
    </row>
    <row r="22" spans="2:2">
      <c r="B22">
        <f>'Monthly Salary 25-26'!D23*'Monthly Salary 25-26'!W23</f>
        <v>0</v>
      </c>
    </row>
    <row r="23" spans="2:2">
      <c r="B23">
        <f>'Monthly Salary 25-26'!D24*'Monthly Salary 25-26'!W24</f>
        <v>0</v>
      </c>
    </row>
    <row r="24" spans="2:2">
      <c r="B24">
        <f>'Monthly Salary 25-26'!D25*'Monthly Salary 25-26'!W25</f>
        <v>0</v>
      </c>
    </row>
    <row r="25" spans="2:2">
      <c r="B25">
        <f>'Monthly Salary 25-26'!D26*'Monthly Salary 25-26'!W26</f>
        <v>1160</v>
      </c>
    </row>
    <row r="26" spans="2:2">
      <c r="B26">
        <f>'Monthly Salary 25-26'!D27*'Monthly Salary 25-26'!W27</f>
        <v>0</v>
      </c>
    </row>
    <row r="27" spans="2:2">
      <c r="B27">
        <f>'Monthly Salary 25-26'!D28*'Monthly Salary 25-26'!W28</f>
        <v>0</v>
      </c>
    </row>
    <row r="28" spans="2:2">
      <c r="B28">
        <f>'Monthly Salary 25-26'!D29*'Monthly Salary 25-26'!W29</f>
        <v>0</v>
      </c>
    </row>
    <row r="29" spans="2:2">
      <c r="B29">
        <f>'Monthly Salary 25-26'!D30*'Monthly Salary 25-26'!W30</f>
        <v>2200</v>
      </c>
    </row>
    <row r="30" spans="2:2">
      <c r="B30">
        <f>'Monthly Salary 25-26'!D31*'Monthly Salary 25-26'!W31</f>
        <v>1510</v>
      </c>
    </row>
    <row r="31" spans="2:2">
      <c r="B31">
        <f>'Monthly Salary 25-26'!D32*'Monthly Salary 25-26'!W32</f>
        <v>0</v>
      </c>
    </row>
    <row r="32" spans="2:2">
      <c r="B32">
        <f>'Monthly Salary 25-26'!D33*'Monthly Salary 25-26'!W33</f>
        <v>0</v>
      </c>
    </row>
    <row r="33" spans="2:2">
      <c r="B33">
        <f>'Monthly Salary 25-26'!D34*'Monthly Salary 25-26'!W34</f>
        <v>0</v>
      </c>
    </row>
    <row r="34" spans="2:2">
      <c r="B34">
        <f>'Monthly Salary 25-26'!D35*'Monthly Salary 25-26'!W35</f>
        <v>0</v>
      </c>
    </row>
    <row r="35" spans="2:2">
      <c r="B35">
        <f>'Monthly Salary 25-26'!D36*'Monthly Salary 25-26'!W36</f>
        <v>0</v>
      </c>
    </row>
    <row r="36" spans="2:2">
      <c r="B36">
        <f>'Monthly Salary 25-26'!D37*'Monthly Salary 25-26'!W37</f>
        <v>0</v>
      </c>
    </row>
    <row r="37" spans="2:2">
      <c r="B37">
        <f>'Monthly Salary 25-26'!D38*'Monthly Salary 25-26'!W38</f>
        <v>0</v>
      </c>
    </row>
    <row r="38" spans="2:2">
      <c r="B38">
        <f>'Monthly Salary 25-26'!D39*'Monthly Salary 25-26'!W39</f>
        <v>1660</v>
      </c>
    </row>
    <row r="39" spans="2:2">
      <c r="B39">
        <f>'Monthly Salary 25-26'!D40*'Monthly Salary 25-26'!W40</f>
        <v>0</v>
      </c>
    </row>
    <row r="40" spans="2:2">
      <c r="B40">
        <f>'Monthly Salary 25-26'!D41*'Monthly Salary 25-26'!W41</f>
        <v>2520</v>
      </c>
    </row>
    <row r="41" spans="2:2">
      <c r="B41">
        <f>'Monthly Salary 25-26'!D42*'Monthly Salary 25-26'!W42</f>
        <v>0</v>
      </c>
    </row>
    <row r="42" spans="2:2">
      <c r="B42">
        <f>'Monthly Salary 25-26'!D43*'Monthly Salary 25-26'!W43</f>
        <v>0</v>
      </c>
    </row>
    <row r="43" spans="2:2">
      <c r="B43">
        <f>'Monthly Salary 25-26'!D44*'Monthly Salary 25-26'!W44</f>
        <v>0</v>
      </c>
    </row>
    <row r="44" spans="2:2">
      <c r="B44">
        <f>'Monthly Salary 25-26'!D45*'Monthly Salary 25-26'!W45</f>
        <v>0</v>
      </c>
    </row>
    <row r="45" spans="2:2">
      <c r="B45">
        <f>'Monthly Salary 25-26'!D46*'Monthly Salary 25-26'!W46</f>
        <v>0</v>
      </c>
    </row>
    <row r="46" spans="2:2">
      <c r="B46">
        <f>'Monthly Salary 25-26'!D47*'Monthly Salary 25-26'!W47</f>
        <v>0</v>
      </c>
    </row>
    <row r="47" spans="2:2">
      <c r="B47">
        <f>'Monthly Salary 25-26'!D48*'Monthly Salary 25-26'!W48</f>
        <v>0</v>
      </c>
    </row>
    <row r="48" spans="2:2">
      <c r="B48">
        <f>'Monthly Salary 25-26'!D49*'Monthly Salary 25-26'!W49</f>
        <v>0</v>
      </c>
    </row>
    <row r="49" spans="2:2">
      <c r="B49">
        <f>'Monthly Salary 25-26'!D50*'Monthly Salary 25-26'!W50</f>
        <v>0</v>
      </c>
    </row>
    <row r="50" spans="2:2">
      <c r="B50">
        <f>'Monthly Salary 25-26'!D51*'Monthly Salary 25-26'!W51</f>
        <v>0</v>
      </c>
    </row>
    <row r="51" spans="2:2">
      <c r="B51">
        <f>'Monthly Salary 25-26'!D52*'Monthly Salary 25-26'!W52</f>
        <v>0</v>
      </c>
    </row>
    <row r="52" spans="2:2">
      <c r="B52">
        <f>'Monthly Salary 25-26'!D53*'Monthly Salary 25-26'!W53</f>
        <v>0</v>
      </c>
    </row>
    <row r="53" spans="2:2">
      <c r="B53">
        <f>'Monthly Salary 25-26'!D54*'Monthly Salary 25-26'!W54</f>
        <v>0</v>
      </c>
    </row>
    <row r="54" spans="2:2">
      <c r="B54">
        <f>'Monthly Salary 25-26'!D55*'Monthly Salary 25-26'!W55</f>
        <v>0</v>
      </c>
    </row>
    <row r="55" spans="2:2">
      <c r="B55">
        <f>'Monthly Salary 25-26'!D56*'Monthly Salary 25-26'!W56</f>
        <v>0</v>
      </c>
    </row>
    <row r="56" spans="2:2">
      <c r="B56">
        <f>'Monthly Salary 25-26'!D57*'Monthly Salary 25-26'!W57</f>
        <v>0</v>
      </c>
    </row>
    <row r="57" spans="2:2">
      <c r="B57">
        <f>'Monthly Salary 25-26'!D58*'Monthly Salary 25-26'!W58</f>
        <v>0</v>
      </c>
    </row>
    <row r="58" spans="2:2">
      <c r="B58">
        <f>'Monthly Salary 25-26'!D59*'Monthly Salary 25-26'!W59</f>
        <v>0</v>
      </c>
    </row>
    <row r="59" spans="2:2">
      <c r="B59">
        <f>'Monthly Salary 25-26'!D60*'Monthly Salary 25-26'!W60</f>
        <v>0</v>
      </c>
    </row>
    <row r="60" spans="2:2">
      <c r="B60">
        <f>'Monthly Salary 25-26'!D61*'Monthly Salary 25-26'!W61</f>
        <v>0</v>
      </c>
    </row>
    <row r="61" spans="2:2">
      <c r="B61">
        <f>'Monthly Salary 25-26'!D62*'Monthly Salary 25-26'!W62</f>
        <v>0</v>
      </c>
    </row>
    <row r="62" spans="2:2">
      <c r="B62">
        <f>'Monthly Salary 25-26'!D63*'Monthly Salary 25-26'!W63</f>
        <v>0</v>
      </c>
    </row>
    <row r="63" spans="2:2">
      <c r="B63">
        <f>'Monthly Salary 25-26'!D64*'Monthly Salary 25-26'!W64</f>
        <v>15200</v>
      </c>
    </row>
    <row r="64" spans="2:2">
      <c r="B64">
        <f>'Monthly Salary 25-26'!D65*'Monthly Salary 25-26'!W65</f>
        <v>0</v>
      </c>
    </row>
    <row r="65" spans="2:2">
      <c r="B65">
        <f>'Monthly Salary 25-26'!D66*'Monthly Salary 25-26'!W66</f>
        <v>0</v>
      </c>
    </row>
    <row r="66" spans="2:2">
      <c r="B66">
        <f>'Monthly Salary 25-26'!D67*'Monthly Salary 25-26'!W67</f>
        <v>0</v>
      </c>
    </row>
    <row r="67" spans="2:2">
      <c r="B67">
        <f>'Monthly Salary 25-26'!D68*'Monthly Salary 25-26'!W68</f>
        <v>0</v>
      </c>
    </row>
    <row r="68" spans="2:2">
      <c r="B68">
        <f>'Monthly Salary 25-26'!D69*'Monthly Salary 25-26'!W69</f>
        <v>0</v>
      </c>
    </row>
    <row r="69" spans="2:2">
      <c r="B69">
        <f>'Monthly Salary 25-26'!D70*'Monthly Salary 25-26'!W70</f>
        <v>0</v>
      </c>
    </row>
    <row r="70" spans="2:2">
      <c r="B70">
        <f>'Monthly Salary 25-26'!D71*'Monthly Salary 25-26'!W71</f>
        <v>0</v>
      </c>
    </row>
    <row r="71" spans="2:2">
      <c r="B71">
        <f>'Monthly Salary 25-26'!D72*'Monthly Salary 25-26'!W72</f>
        <v>589.35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L95"/>
  <sheetViews>
    <sheetView workbookViewId="0">
      <selection activeCell="D2" sqref="D2:O2"/>
    </sheetView>
  </sheetViews>
  <sheetFormatPr defaultRowHeight="15"/>
  <cols>
    <col min="1" max="1" width="10" customWidth="1"/>
    <col min="2" max="2" width="9" bestFit="1" customWidth="1"/>
    <col min="3" max="3" width="23.140625" bestFit="1" customWidth="1"/>
    <col min="4" max="15" width="12" customWidth="1"/>
    <col min="16" max="16" width="14.85546875" bestFit="1" customWidth="1"/>
    <col min="17" max="17" width="14.85546875" customWidth="1"/>
    <col min="18" max="18" width="28.7109375" bestFit="1" customWidth="1"/>
    <col min="19" max="19" width="14.5703125" bestFit="1" customWidth="1"/>
    <col min="20" max="20" width="22.28515625" bestFit="1" customWidth="1"/>
    <col min="21" max="21" width="18.5703125" bestFit="1" customWidth="1"/>
    <col min="22" max="22" width="16.42578125" bestFit="1" customWidth="1"/>
    <col min="23" max="23" width="14.5703125" bestFit="1" customWidth="1"/>
    <col min="24" max="24" width="13.85546875" bestFit="1" customWidth="1"/>
    <col min="25" max="25" width="10.5703125" bestFit="1" customWidth="1"/>
    <col min="26" max="26" width="14.5703125" bestFit="1" customWidth="1"/>
    <col min="27" max="27" width="22.28515625" bestFit="1" customWidth="1"/>
    <col min="28" max="28" width="18.5703125" bestFit="1" customWidth="1"/>
    <col min="29" max="29" width="16.42578125" bestFit="1" customWidth="1"/>
    <col min="30" max="30" width="14.5703125" bestFit="1" customWidth="1"/>
    <col min="31" max="31" width="13.85546875" bestFit="1" customWidth="1"/>
    <col min="33" max="33" width="14.5703125" bestFit="1" customWidth="1"/>
    <col min="34" max="34" width="22.28515625" bestFit="1" customWidth="1"/>
    <col min="35" max="35" width="18.5703125" bestFit="1" customWidth="1"/>
    <col min="36" max="36" width="16.42578125" bestFit="1" customWidth="1"/>
    <col min="37" max="37" width="14.5703125" bestFit="1" customWidth="1"/>
    <col min="38" max="38" width="13.85546875" bestFit="1" customWidth="1"/>
  </cols>
  <sheetData>
    <row r="1" spans="1:38">
      <c r="D1" s="5">
        <f>SUBTOTAL(9,D3:D72)</f>
        <v>3001892.6166666667</v>
      </c>
      <c r="E1" s="5">
        <f t="shared" ref="E1:Q1" si="0">SUBTOTAL(9,E3:E72)</f>
        <v>3198329.6166666667</v>
      </c>
      <c r="F1" s="5">
        <f t="shared" si="0"/>
        <v>0</v>
      </c>
      <c r="G1" s="5">
        <f t="shared" si="0"/>
        <v>0</v>
      </c>
      <c r="H1" s="5">
        <f t="shared" si="0"/>
        <v>0</v>
      </c>
      <c r="I1" s="5">
        <f t="shared" si="0"/>
        <v>0</v>
      </c>
      <c r="J1" s="5">
        <f t="shared" si="0"/>
        <v>0</v>
      </c>
      <c r="K1" s="5">
        <f t="shared" si="0"/>
        <v>0</v>
      </c>
      <c r="L1" s="5">
        <f t="shared" si="0"/>
        <v>0</v>
      </c>
      <c r="M1" s="5">
        <f t="shared" si="0"/>
        <v>0</v>
      </c>
      <c r="N1" s="5">
        <f t="shared" si="0"/>
        <v>0</v>
      </c>
      <c r="O1" s="5">
        <f t="shared" si="0"/>
        <v>0</v>
      </c>
      <c r="P1" s="5">
        <f t="shared" si="0"/>
        <v>6200222.2333333334</v>
      </c>
      <c r="Q1" s="5">
        <f t="shared" si="0"/>
        <v>0</v>
      </c>
      <c r="Y1" s="5"/>
      <c r="Z1" s="5">
        <f t="shared" ref="Z1:AE1" si="1">SUBTOTAL(9,Z3:Z72)</f>
        <v>5020781.9333333336</v>
      </c>
      <c r="AA1" s="5">
        <f t="shared" si="1"/>
        <v>634949.5</v>
      </c>
      <c r="AB1" s="5">
        <f t="shared" si="1"/>
        <v>36306.6</v>
      </c>
      <c r="AC1" s="5">
        <f t="shared" si="1"/>
        <v>253958.90000000002</v>
      </c>
      <c r="AD1" s="5">
        <f t="shared" si="1"/>
        <v>254225.30000000002</v>
      </c>
      <c r="AE1" s="5">
        <f t="shared" si="1"/>
        <v>0</v>
      </c>
      <c r="AG1" s="5">
        <f t="shared" ref="AG1:AL1" si="2">SUBTOTAL(9,AG3:AG72)</f>
        <v>0</v>
      </c>
      <c r="AH1" s="5">
        <f t="shared" si="2"/>
        <v>0</v>
      </c>
      <c r="AI1" s="5">
        <f t="shared" si="2"/>
        <v>0</v>
      </c>
      <c r="AJ1" s="5">
        <f t="shared" si="2"/>
        <v>0</v>
      </c>
      <c r="AK1" s="5">
        <f t="shared" si="2"/>
        <v>0</v>
      </c>
      <c r="AL1" s="5">
        <f t="shared" si="2"/>
        <v>0</v>
      </c>
    </row>
    <row r="2" spans="1:38" ht="45">
      <c r="A2" t="s">
        <v>84</v>
      </c>
      <c r="B2" s="8" t="s">
        <v>85</v>
      </c>
      <c r="C2" s="376" t="s">
        <v>86</v>
      </c>
      <c r="D2" s="9">
        <v>45748</v>
      </c>
      <c r="E2" s="9">
        <v>45778</v>
      </c>
      <c r="F2" s="9">
        <v>45809</v>
      </c>
      <c r="G2" s="9">
        <v>45839</v>
      </c>
      <c r="H2" s="9">
        <v>45870</v>
      </c>
      <c r="I2" s="9">
        <v>45901</v>
      </c>
      <c r="J2" s="9">
        <v>45931</v>
      </c>
      <c r="K2" s="9">
        <v>45962</v>
      </c>
      <c r="L2" s="9">
        <v>45992</v>
      </c>
      <c r="M2" s="9">
        <v>46023</v>
      </c>
      <c r="N2" s="9">
        <v>46054</v>
      </c>
      <c r="O2" s="9">
        <v>46082</v>
      </c>
      <c r="P2" s="8" t="s">
        <v>87</v>
      </c>
      <c r="Q2" s="8" t="s">
        <v>88</v>
      </c>
      <c r="R2" s="8" t="s">
        <v>89</v>
      </c>
      <c r="S2" s="10" t="s">
        <v>15</v>
      </c>
      <c r="T2" s="2" t="s">
        <v>16</v>
      </c>
      <c r="U2" s="10" t="s">
        <v>33</v>
      </c>
      <c r="V2" s="10" t="s">
        <v>17</v>
      </c>
      <c r="W2" s="10" t="s">
        <v>18</v>
      </c>
      <c r="X2" s="10" t="s">
        <v>19</v>
      </c>
      <c r="Y2" s="10" t="s">
        <v>90</v>
      </c>
      <c r="Z2" s="10" t="s">
        <v>15</v>
      </c>
      <c r="AA2" s="10" t="s">
        <v>91</v>
      </c>
      <c r="AB2" s="10" t="s">
        <v>33</v>
      </c>
      <c r="AC2" s="10" t="s">
        <v>17</v>
      </c>
      <c r="AD2" s="10" t="s">
        <v>18</v>
      </c>
      <c r="AE2" s="10" t="s">
        <v>19</v>
      </c>
      <c r="AG2" s="10" t="s">
        <v>15</v>
      </c>
      <c r="AH2" s="10" t="s">
        <v>91</v>
      </c>
      <c r="AI2" s="10" t="s">
        <v>33</v>
      </c>
      <c r="AJ2" s="10" t="s">
        <v>17</v>
      </c>
      <c r="AK2" s="10" t="s">
        <v>18</v>
      </c>
      <c r="AL2" s="10" t="s">
        <v>19</v>
      </c>
    </row>
    <row r="3" spans="1:38">
      <c r="A3" t="s">
        <v>110</v>
      </c>
      <c r="B3" s="11">
        <v>1</v>
      </c>
      <c r="C3" s="12" t="s">
        <v>111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f>SUM(D3:O3)</f>
        <v>0</v>
      </c>
      <c r="Q3" s="5">
        <f>INDEX($D3:$O3,MATCH('Profitability - Comparison'!$A$3,'Monthly Salary 25-26'!$D$2:$O$2,0))</f>
        <v>0</v>
      </c>
      <c r="R3" s="13"/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5">
        <f t="shared" ref="Y3:Y67" si="3">S3+T3+U3+V3+W3+X3</f>
        <v>0</v>
      </c>
      <c r="Z3" s="45">
        <f t="shared" ref="Z3:AE34" si="4">$P3*S3</f>
        <v>0</v>
      </c>
      <c r="AA3" s="45">
        <f t="shared" si="4"/>
        <v>0</v>
      </c>
      <c r="AB3" s="45">
        <f t="shared" si="4"/>
        <v>0</v>
      </c>
      <c r="AC3" s="45">
        <f t="shared" si="4"/>
        <v>0</v>
      </c>
      <c r="AD3" s="45">
        <f t="shared" si="4"/>
        <v>0</v>
      </c>
      <c r="AE3" s="45">
        <f t="shared" si="4"/>
        <v>0</v>
      </c>
      <c r="AG3" s="45">
        <f>$Q3*S3</f>
        <v>0</v>
      </c>
      <c r="AH3" s="45">
        <f t="shared" ref="AH3:AL18" si="5">$Q3*T3</f>
        <v>0</v>
      </c>
      <c r="AI3" s="45">
        <f t="shared" si="5"/>
        <v>0</v>
      </c>
      <c r="AJ3" s="45">
        <f t="shared" si="5"/>
        <v>0</v>
      </c>
      <c r="AK3" s="45">
        <f t="shared" si="5"/>
        <v>0</v>
      </c>
      <c r="AL3" s="45">
        <f t="shared" si="5"/>
        <v>0</v>
      </c>
    </row>
    <row r="4" spans="1:38">
      <c r="A4" t="s">
        <v>110</v>
      </c>
      <c r="B4" s="11">
        <v>2</v>
      </c>
      <c r="C4" s="12" t="s">
        <v>112</v>
      </c>
      <c r="D4" s="5">
        <v>42654</v>
      </c>
      <c r="E4" s="5">
        <v>42654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f t="shared" ref="P4:P68" si="6">SUM(D4:O4)</f>
        <v>85308</v>
      </c>
      <c r="Q4" s="5">
        <f>INDEX($D4:$O4,MATCH('Profitability - Comparison'!$A$3,'Monthly Salary 25-26'!$D$2:$O$2,0))</f>
        <v>0</v>
      </c>
      <c r="R4" s="13"/>
      <c r="S4" s="14">
        <v>0</v>
      </c>
      <c r="T4" s="14">
        <v>0</v>
      </c>
      <c r="U4" s="14">
        <v>0</v>
      </c>
      <c r="V4" s="14">
        <v>1</v>
      </c>
      <c r="W4" s="14">
        <v>0</v>
      </c>
      <c r="X4" s="14">
        <v>0</v>
      </c>
      <c r="Y4" s="15">
        <f t="shared" si="3"/>
        <v>1</v>
      </c>
      <c r="Z4" s="45">
        <f t="shared" si="4"/>
        <v>0</v>
      </c>
      <c r="AA4" s="45">
        <f t="shared" si="4"/>
        <v>0</v>
      </c>
      <c r="AB4" s="45">
        <f t="shared" si="4"/>
        <v>0</v>
      </c>
      <c r="AC4" s="45">
        <f t="shared" si="4"/>
        <v>85308</v>
      </c>
      <c r="AD4" s="45">
        <f t="shared" si="4"/>
        <v>0</v>
      </c>
      <c r="AE4" s="45">
        <f t="shared" si="4"/>
        <v>0</v>
      </c>
      <c r="AG4" s="45">
        <f t="shared" ref="AG4:AL59" si="7">$Q4*S4</f>
        <v>0</v>
      </c>
      <c r="AH4" s="45">
        <f t="shared" si="5"/>
        <v>0</v>
      </c>
      <c r="AI4" s="45">
        <f t="shared" si="5"/>
        <v>0</v>
      </c>
      <c r="AJ4" s="45">
        <f t="shared" si="5"/>
        <v>0</v>
      </c>
      <c r="AK4" s="45">
        <f t="shared" si="5"/>
        <v>0</v>
      </c>
      <c r="AL4" s="45">
        <f t="shared" si="5"/>
        <v>0</v>
      </c>
    </row>
    <row r="5" spans="1:38">
      <c r="A5" t="s">
        <v>110</v>
      </c>
      <c r="B5" s="11">
        <v>3</v>
      </c>
      <c r="C5" s="12" t="s">
        <v>113</v>
      </c>
      <c r="D5" s="5">
        <v>30475</v>
      </c>
      <c r="E5" s="5">
        <v>30475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f t="shared" si="6"/>
        <v>60950</v>
      </c>
      <c r="Q5" s="5">
        <f>INDEX($D5:$O5,MATCH('Profitability - Comparison'!$A$3,'Monthly Salary 25-26'!$D$2:$O$2,0))</f>
        <v>0</v>
      </c>
      <c r="R5" s="13"/>
      <c r="S5" s="14">
        <v>1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5">
        <f t="shared" si="3"/>
        <v>1</v>
      </c>
      <c r="Z5" s="45">
        <f t="shared" si="4"/>
        <v>60950</v>
      </c>
      <c r="AA5" s="45">
        <f t="shared" si="4"/>
        <v>0</v>
      </c>
      <c r="AB5" s="45">
        <f t="shared" si="4"/>
        <v>0</v>
      </c>
      <c r="AC5" s="45">
        <f t="shared" si="4"/>
        <v>0</v>
      </c>
      <c r="AD5" s="45">
        <f t="shared" si="4"/>
        <v>0</v>
      </c>
      <c r="AE5" s="45">
        <f t="shared" si="4"/>
        <v>0</v>
      </c>
      <c r="AG5" s="45">
        <f t="shared" si="7"/>
        <v>0</v>
      </c>
      <c r="AH5" s="45">
        <f t="shared" si="5"/>
        <v>0</v>
      </c>
      <c r="AI5" s="45">
        <f t="shared" si="5"/>
        <v>0</v>
      </c>
      <c r="AJ5" s="45">
        <f t="shared" si="5"/>
        <v>0</v>
      </c>
      <c r="AK5" s="45">
        <f t="shared" si="5"/>
        <v>0</v>
      </c>
      <c r="AL5" s="45">
        <f t="shared" si="5"/>
        <v>0</v>
      </c>
    </row>
    <row r="6" spans="1:38">
      <c r="A6" t="s">
        <v>110</v>
      </c>
      <c r="B6" s="11">
        <v>4</v>
      </c>
      <c r="C6" s="12" t="s">
        <v>114</v>
      </c>
      <c r="D6" s="5">
        <v>40388</v>
      </c>
      <c r="E6" s="5">
        <v>40388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f t="shared" si="6"/>
        <v>80776</v>
      </c>
      <c r="Q6" s="5">
        <f>INDEX($D6:$O6,MATCH('Profitability - Comparison'!$A$3,'Monthly Salary 25-26'!$D$2:$O$2,0))</f>
        <v>0</v>
      </c>
      <c r="R6" s="13"/>
      <c r="S6" s="14">
        <v>1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5">
        <f t="shared" si="3"/>
        <v>1</v>
      </c>
      <c r="Z6" s="45">
        <f t="shared" si="4"/>
        <v>80776</v>
      </c>
      <c r="AA6" s="45">
        <f t="shared" si="4"/>
        <v>0</v>
      </c>
      <c r="AB6" s="45">
        <f t="shared" si="4"/>
        <v>0</v>
      </c>
      <c r="AC6" s="45">
        <f t="shared" si="4"/>
        <v>0</v>
      </c>
      <c r="AD6" s="45">
        <f t="shared" si="4"/>
        <v>0</v>
      </c>
      <c r="AE6" s="45">
        <f t="shared" si="4"/>
        <v>0</v>
      </c>
      <c r="AG6" s="45">
        <f t="shared" si="7"/>
        <v>0</v>
      </c>
      <c r="AH6" s="45">
        <f t="shared" si="5"/>
        <v>0</v>
      </c>
      <c r="AI6" s="45">
        <f t="shared" si="5"/>
        <v>0</v>
      </c>
      <c r="AJ6" s="45">
        <f t="shared" si="5"/>
        <v>0</v>
      </c>
      <c r="AK6" s="45">
        <f t="shared" si="5"/>
        <v>0</v>
      </c>
      <c r="AL6" s="45">
        <f t="shared" si="5"/>
        <v>0</v>
      </c>
    </row>
    <row r="7" spans="1:38">
      <c r="A7" t="s">
        <v>110</v>
      </c>
      <c r="B7" s="11">
        <v>5</v>
      </c>
      <c r="C7" s="12" t="s">
        <v>115</v>
      </c>
      <c r="D7" s="5">
        <v>96211</v>
      </c>
      <c r="E7" s="5">
        <v>96211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f t="shared" si="6"/>
        <v>192422</v>
      </c>
      <c r="Q7" s="5">
        <f>INDEX($D7:$O7,MATCH('Profitability - Comparison'!$A$3,'Monthly Salary 25-26'!$D$2:$O$2,0))</f>
        <v>0</v>
      </c>
      <c r="R7" s="13"/>
      <c r="S7" s="14">
        <v>0.2</v>
      </c>
      <c r="T7" s="14">
        <v>0</v>
      </c>
      <c r="U7" s="14">
        <v>0</v>
      </c>
      <c r="V7" s="14">
        <v>0.3</v>
      </c>
      <c r="W7" s="14">
        <v>0.5</v>
      </c>
      <c r="X7" s="14">
        <v>0</v>
      </c>
      <c r="Y7" s="15">
        <f t="shared" si="3"/>
        <v>1</v>
      </c>
      <c r="Z7" s="45">
        <f t="shared" si="4"/>
        <v>38484.400000000001</v>
      </c>
      <c r="AA7" s="45">
        <f t="shared" si="4"/>
        <v>0</v>
      </c>
      <c r="AB7" s="45">
        <f t="shared" si="4"/>
        <v>0</v>
      </c>
      <c r="AC7" s="45">
        <f t="shared" si="4"/>
        <v>57726.6</v>
      </c>
      <c r="AD7" s="45">
        <f t="shared" si="4"/>
        <v>96211</v>
      </c>
      <c r="AE7" s="45">
        <f t="shared" si="4"/>
        <v>0</v>
      </c>
      <c r="AG7" s="45">
        <f t="shared" si="7"/>
        <v>0</v>
      </c>
      <c r="AH7" s="45">
        <f t="shared" si="5"/>
        <v>0</v>
      </c>
      <c r="AI7" s="45">
        <f t="shared" si="5"/>
        <v>0</v>
      </c>
      <c r="AJ7" s="45">
        <f t="shared" si="5"/>
        <v>0</v>
      </c>
      <c r="AK7" s="45">
        <f t="shared" si="5"/>
        <v>0</v>
      </c>
      <c r="AL7" s="45">
        <f t="shared" si="5"/>
        <v>0</v>
      </c>
    </row>
    <row r="8" spans="1:38">
      <c r="A8" t="s">
        <v>110</v>
      </c>
      <c r="B8" s="11">
        <v>6</v>
      </c>
      <c r="C8" s="12" t="s">
        <v>116</v>
      </c>
      <c r="D8" s="5">
        <v>66000</v>
      </c>
      <c r="E8" s="5">
        <v>66000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f t="shared" si="6"/>
        <v>132000</v>
      </c>
      <c r="Q8" s="5">
        <f>INDEX($D8:$O8,MATCH('Profitability - Comparison'!$A$3,'Monthly Salary 25-26'!$D$2:$O$2,0))</f>
        <v>0</v>
      </c>
      <c r="R8" s="13"/>
      <c r="S8" s="14">
        <v>1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5">
        <f t="shared" si="3"/>
        <v>1</v>
      </c>
      <c r="Z8" s="45">
        <f t="shared" si="4"/>
        <v>132000</v>
      </c>
      <c r="AA8" s="45">
        <f t="shared" si="4"/>
        <v>0</v>
      </c>
      <c r="AB8" s="45">
        <f t="shared" si="4"/>
        <v>0</v>
      </c>
      <c r="AC8" s="45">
        <f t="shared" si="4"/>
        <v>0</v>
      </c>
      <c r="AD8" s="45">
        <f t="shared" si="4"/>
        <v>0</v>
      </c>
      <c r="AE8" s="45">
        <f t="shared" si="4"/>
        <v>0</v>
      </c>
      <c r="AG8" s="45">
        <f t="shared" si="7"/>
        <v>0</v>
      </c>
      <c r="AH8" s="45">
        <f t="shared" si="5"/>
        <v>0</v>
      </c>
      <c r="AI8" s="45">
        <f t="shared" si="5"/>
        <v>0</v>
      </c>
      <c r="AJ8" s="45">
        <f t="shared" si="5"/>
        <v>0</v>
      </c>
      <c r="AK8" s="45">
        <f t="shared" si="5"/>
        <v>0</v>
      </c>
      <c r="AL8" s="45">
        <f t="shared" si="5"/>
        <v>0</v>
      </c>
    </row>
    <row r="9" spans="1:38">
      <c r="A9" t="s">
        <v>110</v>
      </c>
      <c r="B9" s="11">
        <v>7</v>
      </c>
      <c r="C9" s="12" t="s">
        <v>117</v>
      </c>
      <c r="D9" s="5">
        <v>65174</v>
      </c>
      <c r="E9" s="5">
        <v>65174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f t="shared" si="6"/>
        <v>130348</v>
      </c>
      <c r="Q9" s="5">
        <f>INDEX($D9:$O9,MATCH('Profitability - Comparison'!$A$3,'Monthly Salary 25-26'!$D$2:$O$2,0))</f>
        <v>0</v>
      </c>
      <c r="R9" s="13"/>
      <c r="S9" s="14">
        <v>1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5">
        <f t="shared" si="3"/>
        <v>1</v>
      </c>
      <c r="Z9" s="45">
        <f t="shared" si="4"/>
        <v>130348</v>
      </c>
      <c r="AA9" s="45">
        <f t="shared" si="4"/>
        <v>0</v>
      </c>
      <c r="AB9" s="45">
        <f t="shared" si="4"/>
        <v>0</v>
      </c>
      <c r="AC9" s="45">
        <f t="shared" si="4"/>
        <v>0</v>
      </c>
      <c r="AD9" s="45">
        <f t="shared" si="4"/>
        <v>0</v>
      </c>
      <c r="AE9" s="45">
        <f t="shared" si="4"/>
        <v>0</v>
      </c>
      <c r="AG9" s="45">
        <f t="shared" si="7"/>
        <v>0</v>
      </c>
      <c r="AH9" s="45">
        <f t="shared" si="5"/>
        <v>0</v>
      </c>
      <c r="AI9" s="45">
        <f t="shared" si="5"/>
        <v>0</v>
      </c>
      <c r="AJ9" s="45">
        <f t="shared" si="5"/>
        <v>0</v>
      </c>
      <c r="AK9" s="45">
        <f t="shared" si="5"/>
        <v>0</v>
      </c>
      <c r="AL9" s="45">
        <f t="shared" si="5"/>
        <v>0</v>
      </c>
    </row>
    <row r="10" spans="1:38">
      <c r="A10" t="s">
        <v>110</v>
      </c>
      <c r="B10" s="11">
        <v>8</v>
      </c>
      <c r="C10" s="12" t="s">
        <v>119</v>
      </c>
      <c r="D10" s="5">
        <v>37050</v>
      </c>
      <c r="E10" s="5">
        <v>37050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f t="shared" si="6"/>
        <v>74100</v>
      </c>
      <c r="Q10" s="5">
        <f>INDEX($D10:$O10,MATCH('Profitability - Comparison'!$A$3,'Monthly Salary 25-26'!$D$2:$O$2,0))</f>
        <v>0</v>
      </c>
      <c r="R10" s="13"/>
      <c r="S10" s="14">
        <v>1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5">
        <f t="shared" si="3"/>
        <v>1</v>
      </c>
      <c r="Z10" s="45">
        <f t="shared" si="4"/>
        <v>74100</v>
      </c>
      <c r="AA10" s="45">
        <f t="shared" si="4"/>
        <v>0</v>
      </c>
      <c r="AB10" s="45">
        <f t="shared" si="4"/>
        <v>0</v>
      </c>
      <c r="AC10" s="45">
        <f t="shared" si="4"/>
        <v>0</v>
      </c>
      <c r="AD10" s="45">
        <f t="shared" si="4"/>
        <v>0</v>
      </c>
      <c r="AE10" s="45">
        <f t="shared" si="4"/>
        <v>0</v>
      </c>
      <c r="AG10" s="45">
        <f t="shared" si="7"/>
        <v>0</v>
      </c>
      <c r="AH10" s="45">
        <f t="shared" si="5"/>
        <v>0</v>
      </c>
      <c r="AI10" s="45">
        <f t="shared" si="5"/>
        <v>0</v>
      </c>
      <c r="AJ10" s="45">
        <f t="shared" si="5"/>
        <v>0</v>
      </c>
      <c r="AK10" s="45">
        <f t="shared" si="5"/>
        <v>0</v>
      </c>
      <c r="AL10" s="45">
        <f t="shared" si="5"/>
        <v>0</v>
      </c>
    </row>
    <row r="11" spans="1:38">
      <c r="A11" t="s">
        <v>110</v>
      </c>
      <c r="B11" s="11">
        <v>9</v>
      </c>
      <c r="C11" s="12" t="s">
        <v>120</v>
      </c>
      <c r="D11" s="5">
        <v>108438</v>
      </c>
      <c r="E11" s="5">
        <v>108438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f t="shared" si="6"/>
        <v>216876</v>
      </c>
      <c r="Q11" s="5">
        <f>INDEX($D11:$O11,MATCH('Profitability - Comparison'!$A$3,'Monthly Salary 25-26'!$D$2:$O$2,0))</f>
        <v>0</v>
      </c>
      <c r="R11" s="13"/>
      <c r="S11" s="14">
        <v>1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5">
        <f t="shared" si="3"/>
        <v>1</v>
      </c>
      <c r="Z11" s="45">
        <f t="shared" si="4"/>
        <v>216876</v>
      </c>
      <c r="AA11" s="45">
        <f t="shared" si="4"/>
        <v>0</v>
      </c>
      <c r="AB11" s="45">
        <f t="shared" si="4"/>
        <v>0</v>
      </c>
      <c r="AC11" s="45">
        <f t="shared" si="4"/>
        <v>0</v>
      </c>
      <c r="AD11" s="45">
        <f t="shared" si="4"/>
        <v>0</v>
      </c>
      <c r="AE11" s="45">
        <f t="shared" si="4"/>
        <v>0</v>
      </c>
      <c r="AG11" s="45">
        <f t="shared" si="7"/>
        <v>0</v>
      </c>
      <c r="AH11" s="45">
        <f t="shared" si="5"/>
        <v>0</v>
      </c>
      <c r="AI11" s="45">
        <f t="shared" si="5"/>
        <v>0</v>
      </c>
      <c r="AJ11" s="45">
        <f t="shared" si="5"/>
        <v>0</v>
      </c>
      <c r="AK11" s="45">
        <f t="shared" si="5"/>
        <v>0</v>
      </c>
      <c r="AL11" s="45">
        <f t="shared" si="5"/>
        <v>0</v>
      </c>
    </row>
    <row r="12" spans="1:38">
      <c r="A12" t="s">
        <v>110</v>
      </c>
      <c r="B12" s="11">
        <v>10</v>
      </c>
      <c r="C12" s="24" t="s">
        <v>121</v>
      </c>
      <c r="D12" s="5">
        <v>46895</v>
      </c>
      <c r="E12" s="5">
        <v>46895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f t="shared" si="6"/>
        <v>93790</v>
      </c>
      <c r="Q12" s="5">
        <f>INDEX($D12:$O12,MATCH('Profitability - Comparison'!$A$3,'Monthly Salary 25-26'!$D$2:$O$2,0))</f>
        <v>0</v>
      </c>
      <c r="R12" s="13"/>
      <c r="S12" s="14">
        <v>0.7</v>
      </c>
      <c r="T12" s="14">
        <v>0.1</v>
      </c>
      <c r="U12" s="14">
        <v>0</v>
      </c>
      <c r="V12" s="14">
        <v>0.1</v>
      </c>
      <c r="W12" s="14">
        <v>0.1</v>
      </c>
      <c r="X12" s="14">
        <v>0</v>
      </c>
      <c r="Y12" s="15">
        <f t="shared" si="3"/>
        <v>0.99999999999999989</v>
      </c>
      <c r="Z12" s="45">
        <f t="shared" si="4"/>
        <v>65653</v>
      </c>
      <c r="AA12" s="45">
        <f t="shared" si="4"/>
        <v>9379</v>
      </c>
      <c r="AB12" s="45">
        <f t="shared" si="4"/>
        <v>0</v>
      </c>
      <c r="AC12" s="45">
        <f t="shared" si="4"/>
        <v>9379</v>
      </c>
      <c r="AD12" s="45">
        <f t="shared" si="4"/>
        <v>9379</v>
      </c>
      <c r="AE12" s="45">
        <f t="shared" si="4"/>
        <v>0</v>
      </c>
      <c r="AG12" s="45">
        <f t="shared" si="7"/>
        <v>0</v>
      </c>
      <c r="AH12" s="45">
        <f t="shared" si="5"/>
        <v>0</v>
      </c>
      <c r="AI12" s="45">
        <f t="shared" si="5"/>
        <v>0</v>
      </c>
      <c r="AJ12" s="45">
        <f t="shared" si="5"/>
        <v>0</v>
      </c>
      <c r="AK12" s="45">
        <f t="shared" si="5"/>
        <v>0</v>
      </c>
      <c r="AL12" s="45">
        <f t="shared" si="5"/>
        <v>0</v>
      </c>
    </row>
    <row r="13" spans="1:38">
      <c r="A13" t="s">
        <v>110</v>
      </c>
      <c r="B13" s="11">
        <v>11</v>
      </c>
      <c r="C13" s="12" t="s">
        <v>122</v>
      </c>
      <c r="D13" s="5">
        <v>50400</v>
      </c>
      <c r="E13" s="5">
        <v>50400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f t="shared" si="6"/>
        <v>100800</v>
      </c>
      <c r="Q13" s="5">
        <f>INDEX($D13:$O13,MATCH('Profitability - Comparison'!$A$3,'Monthly Salary 25-26'!$D$2:$O$2,0))</f>
        <v>0</v>
      </c>
      <c r="R13" s="13"/>
      <c r="S13" s="14">
        <v>1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5">
        <f t="shared" si="3"/>
        <v>1</v>
      </c>
      <c r="Z13" s="45">
        <f t="shared" si="4"/>
        <v>100800</v>
      </c>
      <c r="AA13" s="45">
        <f t="shared" si="4"/>
        <v>0</v>
      </c>
      <c r="AB13" s="45">
        <f t="shared" si="4"/>
        <v>0</v>
      </c>
      <c r="AC13" s="45">
        <f t="shared" si="4"/>
        <v>0</v>
      </c>
      <c r="AD13" s="45">
        <f t="shared" si="4"/>
        <v>0</v>
      </c>
      <c r="AE13" s="45">
        <f t="shared" si="4"/>
        <v>0</v>
      </c>
      <c r="AG13" s="45">
        <f t="shared" si="7"/>
        <v>0</v>
      </c>
      <c r="AH13" s="45">
        <f t="shared" si="5"/>
        <v>0</v>
      </c>
      <c r="AI13" s="45">
        <f t="shared" si="5"/>
        <v>0</v>
      </c>
      <c r="AJ13" s="45">
        <f t="shared" si="5"/>
        <v>0</v>
      </c>
      <c r="AK13" s="45">
        <f t="shared" si="5"/>
        <v>0</v>
      </c>
      <c r="AL13" s="45">
        <f t="shared" si="5"/>
        <v>0</v>
      </c>
    </row>
    <row r="14" spans="1:38">
      <c r="A14" t="s">
        <v>110</v>
      </c>
      <c r="B14" s="11">
        <v>12</v>
      </c>
      <c r="C14" s="12" t="s">
        <v>123</v>
      </c>
      <c r="D14" s="5">
        <v>26300</v>
      </c>
      <c r="E14" s="5">
        <v>26300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f t="shared" si="6"/>
        <v>52600</v>
      </c>
      <c r="Q14" s="5">
        <f>INDEX($D14:$O14,MATCH('Profitability - Comparison'!$A$3,'Monthly Salary 25-26'!$D$2:$O$2,0))</f>
        <v>0</v>
      </c>
      <c r="R14" s="13"/>
      <c r="S14" s="14">
        <v>1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5">
        <f t="shared" si="3"/>
        <v>1</v>
      </c>
      <c r="Z14" s="45">
        <f t="shared" si="4"/>
        <v>52600</v>
      </c>
      <c r="AA14" s="45">
        <f t="shared" si="4"/>
        <v>0</v>
      </c>
      <c r="AB14" s="45">
        <f t="shared" si="4"/>
        <v>0</v>
      </c>
      <c r="AC14" s="45">
        <f t="shared" si="4"/>
        <v>0</v>
      </c>
      <c r="AD14" s="45">
        <f t="shared" si="4"/>
        <v>0</v>
      </c>
      <c r="AE14" s="45">
        <f t="shared" si="4"/>
        <v>0</v>
      </c>
      <c r="AG14" s="45">
        <f t="shared" si="7"/>
        <v>0</v>
      </c>
      <c r="AH14" s="45">
        <f t="shared" si="5"/>
        <v>0</v>
      </c>
      <c r="AI14" s="45">
        <f t="shared" si="5"/>
        <v>0</v>
      </c>
      <c r="AJ14" s="45">
        <f t="shared" si="5"/>
        <v>0</v>
      </c>
      <c r="AK14" s="45">
        <f t="shared" si="5"/>
        <v>0</v>
      </c>
      <c r="AL14" s="45">
        <f t="shared" si="5"/>
        <v>0</v>
      </c>
    </row>
    <row r="15" spans="1:38">
      <c r="A15" t="s">
        <v>110</v>
      </c>
      <c r="B15" s="11">
        <v>13</v>
      </c>
      <c r="C15" s="12" t="s">
        <v>124</v>
      </c>
      <c r="D15" s="5">
        <v>30239</v>
      </c>
      <c r="E15" s="5">
        <v>30239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f t="shared" si="6"/>
        <v>60478</v>
      </c>
      <c r="Q15" s="5">
        <f>INDEX($D15:$O15,MATCH('Profitability - Comparison'!$A$3,'Monthly Salary 25-26'!$D$2:$O$2,0))</f>
        <v>0</v>
      </c>
      <c r="R15" s="13"/>
      <c r="S15" s="14">
        <v>1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5">
        <f t="shared" si="3"/>
        <v>1</v>
      </c>
      <c r="Z15" s="45">
        <f t="shared" si="4"/>
        <v>60478</v>
      </c>
      <c r="AA15" s="45">
        <f t="shared" si="4"/>
        <v>0</v>
      </c>
      <c r="AB15" s="45">
        <f t="shared" si="4"/>
        <v>0</v>
      </c>
      <c r="AC15" s="45">
        <f t="shared" si="4"/>
        <v>0</v>
      </c>
      <c r="AD15" s="45">
        <f t="shared" si="4"/>
        <v>0</v>
      </c>
      <c r="AE15" s="45">
        <f t="shared" si="4"/>
        <v>0</v>
      </c>
      <c r="AG15" s="45">
        <f t="shared" si="7"/>
        <v>0</v>
      </c>
      <c r="AH15" s="45">
        <f t="shared" si="5"/>
        <v>0</v>
      </c>
      <c r="AI15" s="45">
        <f t="shared" si="5"/>
        <v>0</v>
      </c>
      <c r="AJ15" s="45">
        <f t="shared" si="5"/>
        <v>0</v>
      </c>
      <c r="AK15" s="45">
        <f t="shared" si="5"/>
        <v>0</v>
      </c>
      <c r="AL15" s="45">
        <f t="shared" si="5"/>
        <v>0</v>
      </c>
    </row>
    <row r="16" spans="1:38">
      <c r="A16" t="s">
        <v>110</v>
      </c>
      <c r="B16" s="11">
        <v>14</v>
      </c>
      <c r="C16" s="12" t="s">
        <v>125</v>
      </c>
      <c r="D16" s="5">
        <v>31325</v>
      </c>
      <c r="E16" s="5">
        <v>31325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f t="shared" si="6"/>
        <v>62650</v>
      </c>
      <c r="Q16" s="5">
        <f>INDEX($D16:$O16,MATCH('Profitability - Comparison'!$A$3,'Monthly Salary 25-26'!$D$2:$O$2,0))</f>
        <v>0</v>
      </c>
      <c r="R16" s="22"/>
      <c r="S16" s="14">
        <v>0</v>
      </c>
      <c r="T16" s="14">
        <v>0</v>
      </c>
      <c r="U16" s="14">
        <v>0</v>
      </c>
      <c r="V16" s="14">
        <v>0</v>
      </c>
      <c r="W16" s="14">
        <v>1</v>
      </c>
      <c r="X16" s="14">
        <v>0</v>
      </c>
      <c r="Y16" s="15">
        <f t="shared" si="3"/>
        <v>1</v>
      </c>
      <c r="Z16" s="45">
        <f t="shared" si="4"/>
        <v>0</v>
      </c>
      <c r="AA16" s="45">
        <f t="shared" si="4"/>
        <v>0</v>
      </c>
      <c r="AB16" s="45">
        <f t="shared" si="4"/>
        <v>0</v>
      </c>
      <c r="AC16" s="45">
        <f t="shared" si="4"/>
        <v>0</v>
      </c>
      <c r="AD16" s="45">
        <f t="shared" si="4"/>
        <v>62650</v>
      </c>
      <c r="AE16" s="45">
        <f t="shared" si="4"/>
        <v>0</v>
      </c>
      <c r="AG16" s="45">
        <f t="shared" si="7"/>
        <v>0</v>
      </c>
      <c r="AH16" s="45">
        <f t="shared" si="5"/>
        <v>0</v>
      </c>
      <c r="AI16" s="45">
        <f t="shared" si="5"/>
        <v>0</v>
      </c>
      <c r="AJ16" s="45">
        <f t="shared" si="5"/>
        <v>0</v>
      </c>
      <c r="AK16" s="45">
        <f t="shared" si="5"/>
        <v>0</v>
      </c>
      <c r="AL16" s="45">
        <f t="shared" si="5"/>
        <v>0</v>
      </c>
    </row>
    <row r="17" spans="1:38">
      <c r="A17" t="s">
        <v>110</v>
      </c>
      <c r="B17" s="11">
        <v>15</v>
      </c>
      <c r="C17" s="12" t="s">
        <v>127</v>
      </c>
      <c r="D17" s="5">
        <v>51192</v>
      </c>
      <c r="E17" s="5">
        <v>51192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f t="shared" si="6"/>
        <v>102384</v>
      </c>
      <c r="Q17" s="5">
        <f>INDEX($D17:$O17,MATCH('Profitability - Comparison'!$A$3,'Monthly Salary 25-26'!$D$2:$O$2,0))</f>
        <v>0</v>
      </c>
      <c r="R17" s="13"/>
      <c r="S17" s="14">
        <v>1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5">
        <f t="shared" si="3"/>
        <v>1</v>
      </c>
      <c r="Z17" s="45">
        <f t="shared" si="4"/>
        <v>102384</v>
      </c>
      <c r="AA17" s="45">
        <f t="shared" si="4"/>
        <v>0</v>
      </c>
      <c r="AB17" s="45">
        <f t="shared" si="4"/>
        <v>0</v>
      </c>
      <c r="AC17" s="45">
        <f t="shared" si="4"/>
        <v>0</v>
      </c>
      <c r="AD17" s="45">
        <f t="shared" si="4"/>
        <v>0</v>
      </c>
      <c r="AE17" s="45">
        <f t="shared" si="4"/>
        <v>0</v>
      </c>
      <c r="AG17" s="45">
        <f t="shared" si="7"/>
        <v>0</v>
      </c>
      <c r="AH17" s="45">
        <f t="shared" si="5"/>
        <v>0</v>
      </c>
      <c r="AI17" s="45">
        <f t="shared" si="5"/>
        <v>0</v>
      </c>
      <c r="AJ17" s="45">
        <f t="shared" si="5"/>
        <v>0</v>
      </c>
      <c r="AK17" s="45">
        <f t="shared" si="5"/>
        <v>0</v>
      </c>
      <c r="AL17" s="45">
        <f t="shared" si="5"/>
        <v>0</v>
      </c>
    </row>
    <row r="18" spans="1:38">
      <c r="A18" t="s">
        <v>110</v>
      </c>
      <c r="B18" s="11">
        <v>16</v>
      </c>
      <c r="C18" s="12" t="s">
        <v>128</v>
      </c>
      <c r="D18" s="5">
        <v>57244</v>
      </c>
      <c r="E18" s="5">
        <v>57244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f t="shared" si="6"/>
        <v>114488</v>
      </c>
      <c r="Q18" s="5">
        <f>INDEX($D18:$O18,MATCH('Profitability - Comparison'!$A$3,'Monthly Salary 25-26'!$D$2:$O$2,0))</f>
        <v>0</v>
      </c>
      <c r="R18" s="12"/>
      <c r="S18" s="14">
        <v>1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5">
        <f t="shared" si="3"/>
        <v>1</v>
      </c>
      <c r="Z18" s="45">
        <f t="shared" si="4"/>
        <v>114488</v>
      </c>
      <c r="AA18" s="45">
        <f t="shared" si="4"/>
        <v>0</v>
      </c>
      <c r="AB18" s="45">
        <f t="shared" si="4"/>
        <v>0</v>
      </c>
      <c r="AC18" s="45">
        <f t="shared" si="4"/>
        <v>0</v>
      </c>
      <c r="AD18" s="45">
        <f t="shared" si="4"/>
        <v>0</v>
      </c>
      <c r="AE18" s="45">
        <f t="shared" si="4"/>
        <v>0</v>
      </c>
      <c r="AG18" s="45">
        <f t="shared" si="7"/>
        <v>0</v>
      </c>
      <c r="AH18" s="45">
        <f t="shared" si="5"/>
        <v>0</v>
      </c>
      <c r="AI18" s="45">
        <f t="shared" si="5"/>
        <v>0</v>
      </c>
      <c r="AJ18" s="45">
        <f t="shared" si="5"/>
        <v>0</v>
      </c>
      <c r="AK18" s="45">
        <f t="shared" si="5"/>
        <v>0</v>
      </c>
      <c r="AL18" s="45">
        <f t="shared" si="5"/>
        <v>0</v>
      </c>
    </row>
    <row r="19" spans="1:38">
      <c r="A19" t="s">
        <v>110</v>
      </c>
      <c r="B19" s="11">
        <v>17</v>
      </c>
      <c r="C19" s="12" t="s">
        <v>129</v>
      </c>
      <c r="D19" s="5">
        <v>25500</v>
      </c>
      <c r="E19" s="5">
        <v>25500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f t="shared" si="6"/>
        <v>51000</v>
      </c>
      <c r="Q19" s="5">
        <f>INDEX($D19:$O19,MATCH('Profitability - Comparison'!$A$3,'Monthly Salary 25-26'!$D$2:$O$2,0))</f>
        <v>0</v>
      </c>
      <c r="R19" s="12"/>
      <c r="S19" s="14">
        <v>0</v>
      </c>
      <c r="T19" s="14">
        <v>0</v>
      </c>
      <c r="U19" s="14">
        <v>0</v>
      </c>
      <c r="V19" s="14">
        <v>1</v>
      </c>
      <c r="W19" s="14">
        <v>0</v>
      </c>
      <c r="X19" s="14">
        <v>0</v>
      </c>
      <c r="Y19" s="15">
        <f t="shared" si="3"/>
        <v>1</v>
      </c>
      <c r="Z19" s="45">
        <f t="shared" si="4"/>
        <v>0</v>
      </c>
      <c r="AA19" s="45">
        <f t="shared" si="4"/>
        <v>0</v>
      </c>
      <c r="AB19" s="45">
        <f t="shared" si="4"/>
        <v>0</v>
      </c>
      <c r="AC19" s="45">
        <f t="shared" si="4"/>
        <v>51000</v>
      </c>
      <c r="AD19" s="45">
        <f t="shared" si="4"/>
        <v>0</v>
      </c>
      <c r="AE19" s="45">
        <f t="shared" si="4"/>
        <v>0</v>
      </c>
      <c r="AG19" s="45">
        <f t="shared" si="7"/>
        <v>0</v>
      </c>
      <c r="AH19" s="45">
        <f t="shared" si="7"/>
        <v>0</v>
      </c>
      <c r="AI19" s="45">
        <f t="shared" si="7"/>
        <v>0</v>
      </c>
      <c r="AJ19" s="45">
        <f t="shared" si="7"/>
        <v>0</v>
      </c>
      <c r="AK19" s="45">
        <f t="shared" si="7"/>
        <v>0</v>
      </c>
      <c r="AL19" s="45">
        <f t="shared" si="7"/>
        <v>0</v>
      </c>
    </row>
    <row r="20" spans="1:38">
      <c r="A20" t="s">
        <v>110</v>
      </c>
      <c r="B20" s="11">
        <v>18</v>
      </c>
      <c r="C20" s="12" t="s">
        <v>130</v>
      </c>
      <c r="D20" s="5">
        <v>73921.5</v>
      </c>
      <c r="E20" s="5">
        <v>73921.5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f t="shared" si="6"/>
        <v>147843</v>
      </c>
      <c r="Q20" s="5">
        <f>INDEX($D20:$O20,MATCH('Profitability - Comparison'!$A$3,'Monthly Salary 25-26'!$D$2:$O$2,0))</f>
        <v>0</v>
      </c>
      <c r="R20" s="12"/>
      <c r="S20" s="14">
        <v>1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5">
        <f t="shared" si="3"/>
        <v>1</v>
      </c>
      <c r="Z20" s="45">
        <f t="shared" si="4"/>
        <v>147843</v>
      </c>
      <c r="AA20" s="45">
        <f t="shared" si="4"/>
        <v>0</v>
      </c>
      <c r="AB20" s="45">
        <f t="shared" si="4"/>
        <v>0</v>
      </c>
      <c r="AC20" s="45">
        <f t="shared" si="4"/>
        <v>0</v>
      </c>
      <c r="AD20" s="45">
        <f t="shared" si="4"/>
        <v>0</v>
      </c>
      <c r="AE20" s="45">
        <f t="shared" si="4"/>
        <v>0</v>
      </c>
      <c r="AG20" s="45">
        <f t="shared" si="7"/>
        <v>0</v>
      </c>
      <c r="AH20" s="45">
        <f t="shared" si="7"/>
        <v>0</v>
      </c>
      <c r="AI20" s="45">
        <f t="shared" si="7"/>
        <v>0</v>
      </c>
      <c r="AJ20" s="45">
        <f t="shared" si="7"/>
        <v>0</v>
      </c>
      <c r="AK20" s="45">
        <f t="shared" si="7"/>
        <v>0</v>
      </c>
      <c r="AL20" s="45">
        <f t="shared" si="7"/>
        <v>0</v>
      </c>
    </row>
    <row r="21" spans="1:38">
      <c r="A21" t="s">
        <v>110</v>
      </c>
      <c r="B21" s="11">
        <v>19</v>
      </c>
      <c r="C21" s="12" t="s">
        <v>134</v>
      </c>
      <c r="D21" s="5">
        <v>38255</v>
      </c>
      <c r="E21" s="5">
        <v>38255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f t="shared" si="6"/>
        <v>76510</v>
      </c>
      <c r="Q21" s="5">
        <f>INDEX($D21:$O21,MATCH('Profitability - Comparison'!$A$3,'Monthly Salary 25-26'!$D$2:$O$2,0))</f>
        <v>0</v>
      </c>
      <c r="R21" s="12"/>
      <c r="S21" s="14">
        <v>1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5">
        <f t="shared" si="3"/>
        <v>1</v>
      </c>
      <c r="Z21" s="45">
        <f t="shared" si="4"/>
        <v>76510</v>
      </c>
      <c r="AA21" s="45">
        <f t="shared" si="4"/>
        <v>0</v>
      </c>
      <c r="AB21" s="45">
        <f t="shared" si="4"/>
        <v>0</v>
      </c>
      <c r="AC21" s="45">
        <f t="shared" si="4"/>
        <v>0</v>
      </c>
      <c r="AD21" s="45">
        <f t="shared" si="4"/>
        <v>0</v>
      </c>
      <c r="AE21" s="45">
        <f t="shared" si="4"/>
        <v>0</v>
      </c>
      <c r="AG21" s="45">
        <f t="shared" si="7"/>
        <v>0</v>
      </c>
      <c r="AH21" s="45">
        <f t="shared" si="7"/>
        <v>0</v>
      </c>
      <c r="AI21" s="45">
        <f t="shared" si="7"/>
        <v>0</v>
      </c>
      <c r="AJ21" s="45">
        <f t="shared" si="7"/>
        <v>0</v>
      </c>
      <c r="AK21" s="45">
        <f t="shared" si="7"/>
        <v>0</v>
      </c>
      <c r="AL21" s="45">
        <f t="shared" si="7"/>
        <v>0</v>
      </c>
    </row>
    <row r="22" spans="1:38">
      <c r="A22" t="s">
        <v>110</v>
      </c>
      <c r="B22" s="11">
        <v>20</v>
      </c>
      <c r="C22" s="12" t="s">
        <v>137</v>
      </c>
      <c r="D22" s="5">
        <v>31400</v>
      </c>
      <c r="E22" s="5">
        <v>31400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f t="shared" si="6"/>
        <v>62800</v>
      </c>
      <c r="Q22" s="5">
        <f>INDEX($D22:$O22,MATCH('Profitability - Comparison'!$A$3,'Monthly Salary 25-26'!$D$2:$O$2,0))</f>
        <v>0</v>
      </c>
      <c r="R22" s="12"/>
      <c r="S22" s="14">
        <v>1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5">
        <f t="shared" si="3"/>
        <v>1</v>
      </c>
      <c r="Z22" s="45">
        <f t="shared" si="4"/>
        <v>62800</v>
      </c>
      <c r="AA22" s="45">
        <f t="shared" si="4"/>
        <v>0</v>
      </c>
      <c r="AB22" s="45">
        <f t="shared" si="4"/>
        <v>0</v>
      </c>
      <c r="AC22" s="45">
        <f t="shared" si="4"/>
        <v>0</v>
      </c>
      <c r="AD22" s="45">
        <f t="shared" si="4"/>
        <v>0</v>
      </c>
      <c r="AE22" s="45">
        <f t="shared" si="4"/>
        <v>0</v>
      </c>
      <c r="AG22" s="45">
        <f t="shared" si="7"/>
        <v>0</v>
      </c>
      <c r="AH22" s="45">
        <f t="shared" si="7"/>
        <v>0</v>
      </c>
      <c r="AI22" s="45">
        <f t="shared" si="7"/>
        <v>0</v>
      </c>
      <c r="AJ22" s="45">
        <f t="shared" si="7"/>
        <v>0</v>
      </c>
      <c r="AK22" s="45">
        <f t="shared" si="7"/>
        <v>0</v>
      </c>
      <c r="AL22" s="45">
        <f t="shared" si="7"/>
        <v>0</v>
      </c>
    </row>
    <row r="23" spans="1:38">
      <c r="A23" t="s">
        <v>110</v>
      </c>
      <c r="B23" s="11">
        <v>21</v>
      </c>
      <c r="C23" s="12" t="s">
        <v>138</v>
      </c>
      <c r="D23" s="5">
        <v>46116.75</v>
      </c>
      <c r="E23" s="5">
        <v>46116.75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f t="shared" si="6"/>
        <v>92233.5</v>
      </c>
      <c r="Q23" s="5">
        <f>INDEX($D23:$O23,MATCH('Profitability - Comparison'!$A$3,'Monthly Salary 25-26'!$D$2:$O$2,0))</f>
        <v>0</v>
      </c>
      <c r="R23" s="12"/>
      <c r="S23" s="14">
        <v>1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5">
        <f t="shared" si="3"/>
        <v>1</v>
      </c>
      <c r="Z23" s="45">
        <f t="shared" si="4"/>
        <v>92233.5</v>
      </c>
      <c r="AA23" s="45">
        <f t="shared" si="4"/>
        <v>0</v>
      </c>
      <c r="AB23" s="45">
        <f t="shared" si="4"/>
        <v>0</v>
      </c>
      <c r="AC23" s="45">
        <f t="shared" si="4"/>
        <v>0</v>
      </c>
      <c r="AD23" s="45">
        <f t="shared" si="4"/>
        <v>0</v>
      </c>
      <c r="AE23" s="45">
        <f t="shared" si="4"/>
        <v>0</v>
      </c>
      <c r="AG23" s="45">
        <f t="shared" si="7"/>
        <v>0</v>
      </c>
      <c r="AH23" s="45">
        <f t="shared" si="7"/>
        <v>0</v>
      </c>
      <c r="AI23" s="45">
        <f t="shared" si="7"/>
        <v>0</v>
      </c>
      <c r="AJ23" s="45">
        <f t="shared" si="7"/>
        <v>0</v>
      </c>
      <c r="AK23" s="45">
        <f t="shared" si="7"/>
        <v>0</v>
      </c>
      <c r="AL23" s="45">
        <f t="shared" si="7"/>
        <v>0</v>
      </c>
    </row>
    <row r="24" spans="1:38">
      <c r="A24" t="s">
        <v>110</v>
      </c>
      <c r="B24" s="11">
        <v>22</v>
      </c>
      <c r="C24" s="12" t="s">
        <v>141</v>
      </c>
      <c r="D24" s="5">
        <v>25500</v>
      </c>
      <c r="E24" s="5">
        <v>25500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f t="shared" si="6"/>
        <v>51000</v>
      </c>
      <c r="Q24" s="5">
        <f>INDEX($D24:$O24,MATCH('Profitability - Comparison'!$A$3,'Monthly Salary 25-26'!$D$2:$O$2,0))</f>
        <v>0</v>
      </c>
      <c r="R24" s="12"/>
      <c r="S24" s="14">
        <v>1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5">
        <f t="shared" si="3"/>
        <v>1</v>
      </c>
      <c r="Z24" s="45">
        <f t="shared" si="4"/>
        <v>51000</v>
      </c>
      <c r="AA24" s="45">
        <f t="shared" si="4"/>
        <v>0</v>
      </c>
      <c r="AB24" s="45">
        <f t="shared" si="4"/>
        <v>0</v>
      </c>
      <c r="AC24" s="45">
        <f t="shared" si="4"/>
        <v>0</v>
      </c>
      <c r="AD24" s="45">
        <f t="shared" si="4"/>
        <v>0</v>
      </c>
      <c r="AE24" s="45">
        <f t="shared" si="4"/>
        <v>0</v>
      </c>
      <c r="AG24" s="45">
        <f t="shared" si="7"/>
        <v>0</v>
      </c>
      <c r="AH24" s="45">
        <f t="shared" si="7"/>
        <v>0</v>
      </c>
      <c r="AI24" s="45">
        <f t="shared" si="7"/>
        <v>0</v>
      </c>
      <c r="AJ24" s="45">
        <f t="shared" si="7"/>
        <v>0</v>
      </c>
      <c r="AK24" s="45">
        <f t="shared" si="7"/>
        <v>0</v>
      </c>
      <c r="AL24" s="45">
        <f t="shared" si="7"/>
        <v>0</v>
      </c>
    </row>
    <row r="25" spans="1:38">
      <c r="A25" t="s">
        <v>110</v>
      </c>
      <c r="B25" s="11">
        <v>23</v>
      </c>
      <c r="C25" s="12" t="s">
        <v>142</v>
      </c>
      <c r="D25" s="5">
        <v>22917</v>
      </c>
      <c r="E25" s="5">
        <v>22917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f t="shared" si="6"/>
        <v>45834</v>
      </c>
      <c r="Q25" s="5">
        <f>INDEX($D25:$O25,MATCH('Profitability - Comparison'!$A$3,'Monthly Salary 25-26'!$D$2:$O$2,0))</f>
        <v>0</v>
      </c>
      <c r="R25" s="12"/>
      <c r="S25" s="14">
        <v>1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5">
        <f t="shared" si="3"/>
        <v>1</v>
      </c>
      <c r="Z25" s="45">
        <f t="shared" si="4"/>
        <v>45834</v>
      </c>
      <c r="AA25" s="45">
        <f t="shared" si="4"/>
        <v>0</v>
      </c>
      <c r="AB25" s="45">
        <f t="shared" si="4"/>
        <v>0</v>
      </c>
      <c r="AC25" s="45">
        <f t="shared" si="4"/>
        <v>0</v>
      </c>
      <c r="AD25" s="45">
        <f t="shared" si="4"/>
        <v>0</v>
      </c>
      <c r="AE25" s="45">
        <f t="shared" si="4"/>
        <v>0</v>
      </c>
      <c r="AG25" s="45">
        <f t="shared" si="7"/>
        <v>0</v>
      </c>
      <c r="AH25" s="45">
        <f t="shared" si="7"/>
        <v>0</v>
      </c>
      <c r="AI25" s="45">
        <f t="shared" si="7"/>
        <v>0</v>
      </c>
      <c r="AJ25" s="45">
        <f t="shared" si="7"/>
        <v>0</v>
      </c>
      <c r="AK25" s="45">
        <f t="shared" si="7"/>
        <v>0</v>
      </c>
      <c r="AL25" s="45">
        <f t="shared" si="7"/>
        <v>0</v>
      </c>
    </row>
    <row r="26" spans="1:38">
      <c r="A26" t="s">
        <v>110</v>
      </c>
      <c r="B26" s="11">
        <v>24</v>
      </c>
      <c r="C26" t="s">
        <v>148</v>
      </c>
      <c r="D26" s="5">
        <v>23200</v>
      </c>
      <c r="E26" s="5">
        <v>23200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f t="shared" si="6"/>
        <v>46400</v>
      </c>
      <c r="Q26" s="5">
        <f>INDEX($D26:$O26,MATCH('Profitability - Comparison'!$A$3,'Monthly Salary 25-26'!$D$2:$O$2,0))</f>
        <v>0</v>
      </c>
      <c r="R26" s="12"/>
      <c r="S26" s="14">
        <v>0.85</v>
      </c>
      <c r="T26" s="14">
        <v>0.05</v>
      </c>
      <c r="U26" s="14">
        <v>0</v>
      </c>
      <c r="V26" s="14">
        <v>0.05</v>
      </c>
      <c r="W26" s="14">
        <v>0.05</v>
      </c>
      <c r="X26" s="14">
        <v>0</v>
      </c>
      <c r="Y26" s="15">
        <f t="shared" si="3"/>
        <v>1</v>
      </c>
      <c r="Z26" s="45">
        <f t="shared" si="4"/>
        <v>39440</v>
      </c>
      <c r="AA26" s="45">
        <f t="shared" si="4"/>
        <v>2320</v>
      </c>
      <c r="AB26" s="45">
        <f t="shared" si="4"/>
        <v>0</v>
      </c>
      <c r="AC26" s="45">
        <f t="shared" si="4"/>
        <v>2320</v>
      </c>
      <c r="AD26" s="45">
        <f t="shared" si="4"/>
        <v>2320</v>
      </c>
      <c r="AE26" s="45">
        <f t="shared" si="4"/>
        <v>0</v>
      </c>
      <c r="AG26" s="45">
        <f t="shared" si="7"/>
        <v>0</v>
      </c>
      <c r="AH26" s="45">
        <f t="shared" si="7"/>
        <v>0</v>
      </c>
      <c r="AI26" s="45">
        <f t="shared" si="7"/>
        <v>0</v>
      </c>
      <c r="AJ26" s="45">
        <f t="shared" si="7"/>
        <v>0</v>
      </c>
      <c r="AK26" s="45">
        <f t="shared" si="7"/>
        <v>0</v>
      </c>
      <c r="AL26" s="45">
        <f t="shared" si="7"/>
        <v>0</v>
      </c>
    </row>
    <row r="27" spans="1:38">
      <c r="A27" t="s">
        <v>110</v>
      </c>
      <c r="B27" s="11">
        <v>25</v>
      </c>
      <c r="C27" t="s">
        <v>149</v>
      </c>
      <c r="D27" s="5">
        <v>18398</v>
      </c>
      <c r="E27" s="5">
        <v>18398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f t="shared" si="6"/>
        <v>36796</v>
      </c>
      <c r="Q27" s="5">
        <f>INDEX($D27:$O27,MATCH('Profitability - Comparison'!$A$3,'Monthly Salary 25-26'!$D$2:$O$2,0))</f>
        <v>0</v>
      </c>
      <c r="R27" s="12"/>
      <c r="S27" s="14">
        <v>1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5">
        <f t="shared" si="3"/>
        <v>1</v>
      </c>
      <c r="Z27" s="45">
        <f t="shared" si="4"/>
        <v>36796</v>
      </c>
      <c r="AA27" s="45">
        <f t="shared" si="4"/>
        <v>0</v>
      </c>
      <c r="AB27" s="45">
        <f t="shared" si="4"/>
        <v>0</v>
      </c>
      <c r="AC27" s="45">
        <f t="shared" si="4"/>
        <v>0</v>
      </c>
      <c r="AD27" s="45">
        <f t="shared" si="4"/>
        <v>0</v>
      </c>
      <c r="AE27" s="45">
        <f t="shared" si="4"/>
        <v>0</v>
      </c>
      <c r="AG27" s="45">
        <f t="shared" si="7"/>
        <v>0</v>
      </c>
      <c r="AH27" s="45">
        <f t="shared" si="7"/>
        <v>0</v>
      </c>
      <c r="AI27" s="45">
        <f t="shared" si="7"/>
        <v>0</v>
      </c>
      <c r="AJ27" s="45">
        <f t="shared" si="7"/>
        <v>0</v>
      </c>
      <c r="AK27" s="45">
        <f t="shared" si="7"/>
        <v>0</v>
      </c>
      <c r="AL27" s="45">
        <f t="shared" si="7"/>
        <v>0</v>
      </c>
    </row>
    <row r="28" spans="1:38">
      <c r="A28" t="s">
        <v>110</v>
      </c>
      <c r="B28" s="11">
        <v>26</v>
      </c>
      <c r="C28" t="s">
        <v>150</v>
      </c>
      <c r="D28" s="5">
        <v>17963.5</v>
      </c>
      <c r="E28" s="5">
        <v>17963.5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f t="shared" si="6"/>
        <v>35927</v>
      </c>
      <c r="Q28" s="5">
        <f>INDEX($D28:$O28,MATCH('Profitability - Comparison'!$A$3,'Monthly Salary 25-26'!$D$2:$O$2,0))</f>
        <v>0</v>
      </c>
      <c r="R28" s="24"/>
      <c r="S28" s="14">
        <v>1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5">
        <f t="shared" si="3"/>
        <v>1</v>
      </c>
      <c r="Z28" s="45">
        <f t="shared" si="4"/>
        <v>35927</v>
      </c>
      <c r="AA28" s="45">
        <f t="shared" si="4"/>
        <v>0</v>
      </c>
      <c r="AB28" s="45">
        <f t="shared" si="4"/>
        <v>0</v>
      </c>
      <c r="AC28" s="45">
        <f t="shared" si="4"/>
        <v>0</v>
      </c>
      <c r="AD28" s="45">
        <f t="shared" si="4"/>
        <v>0</v>
      </c>
      <c r="AE28" s="45">
        <f t="shared" si="4"/>
        <v>0</v>
      </c>
      <c r="AG28" s="45">
        <f t="shared" si="7"/>
        <v>0</v>
      </c>
      <c r="AH28" s="45">
        <f t="shared" si="7"/>
        <v>0</v>
      </c>
      <c r="AI28" s="45">
        <f t="shared" si="7"/>
        <v>0</v>
      </c>
      <c r="AJ28" s="45">
        <f t="shared" si="7"/>
        <v>0</v>
      </c>
      <c r="AK28" s="45">
        <f t="shared" si="7"/>
        <v>0</v>
      </c>
      <c r="AL28" s="45">
        <f t="shared" si="7"/>
        <v>0</v>
      </c>
    </row>
    <row r="29" spans="1:38">
      <c r="A29" t="s">
        <v>110</v>
      </c>
      <c r="B29" s="11">
        <v>27</v>
      </c>
      <c r="C29" t="s">
        <v>151</v>
      </c>
      <c r="D29" s="5">
        <v>16476</v>
      </c>
      <c r="E29" s="5">
        <v>16476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f t="shared" si="6"/>
        <v>32952</v>
      </c>
      <c r="Q29" s="5">
        <f>INDEX($D29:$O29,MATCH('Profitability - Comparison'!$A$3,'Monthly Salary 25-26'!$D$2:$O$2,0))</f>
        <v>0</v>
      </c>
      <c r="R29" s="12"/>
      <c r="S29" s="14">
        <v>1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5">
        <f t="shared" si="3"/>
        <v>1</v>
      </c>
      <c r="Z29" s="45">
        <f t="shared" si="4"/>
        <v>32952</v>
      </c>
      <c r="AA29" s="45">
        <f t="shared" si="4"/>
        <v>0</v>
      </c>
      <c r="AB29" s="45">
        <f t="shared" si="4"/>
        <v>0</v>
      </c>
      <c r="AC29" s="45">
        <f t="shared" si="4"/>
        <v>0</v>
      </c>
      <c r="AD29" s="45">
        <f t="shared" si="4"/>
        <v>0</v>
      </c>
      <c r="AE29" s="45">
        <f t="shared" si="4"/>
        <v>0</v>
      </c>
      <c r="AG29" s="45">
        <f t="shared" si="7"/>
        <v>0</v>
      </c>
      <c r="AH29" s="45">
        <f t="shared" si="7"/>
        <v>0</v>
      </c>
      <c r="AI29" s="45">
        <f t="shared" si="7"/>
        <v>0</v>
      </c>
      <c r="AJ29" s="45">
        <f t="shared" si="7"/>
        <v>0</v>
      </c>
      <c r="AK29" s="45">
        <f t="shared" si="7"/>
        <v>0</v>
      </c>
      <c r="AL29" s="45">
        <f t="shared" si="7"/>
        <v>0</v>
      </c>
    </row>
    <row r="30" spans="1:38">
      <c r="A30" t="s">
        <v>110</v>
      </c>
      <c r="B30" s="11">
        <v>28</v>
      </c>
      <c r="C30" t="s">
        <v>152</v>
      </c>
      <c r="D30" s="5">
        <v>22000</v>
      </c>
      <c r="E30" s="5">
        <v>22000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f t="shared" si="6"/>
        <v>44000</v>
      </c>
      <c r="Q30" s="5">
        <f>INDEX($D30:$O30,MATCH('Profitability - Comparison'!$A$3,'Monthly Salary 25-26'!$D$2:$O$2,0))</f>
        <v>0</v>
      </c>
      <c r="R30" s="12"/>
      <c r="S30" s="14">
        <v>0.7</v>
      </c>
      <c r="T30" s="14">
        <v>0.1</v>
      </c>
      <c r="U30" s="14">
        <v>0</v>
      </c>
      <c r="V30" s="14">
        <v>0.1</v>
      </c>
      <c r="W30" s="14">
        <v>0.1</v>
      </c>
      <c r="X30" s="14">
        <v>0</v>
      </c>
      <c r="Y30" s="15">
        <f t="shared" si="3"/>
        <v>0.99999999999999989</v>
      </c>
      <c r="Z30" s="45">
        <f t="shared" si="4"/>
        <v>30799.999999999996</v>
      </c>
      <c r="AA30" s="45">
        <f t="shared" si="4"/>
        <v>4400</v>
      </c>
      <c r="AB30" s="45">
        <f t="shared" si="4"/>
        <v>0</v>
      </c>
      <c r="AC30" s="45">
        <f t="shared" si="4"/>
        <v>4400</v>
      </c>
      <c r="AD30" s="45">
        <f t="shared" si="4"/>
        <v>4400</v>
      </c>
      <c r="AE30" s="45">
        <f t="shared" si="4"/>
        <v>0</v>
      </c>
      <c r="AG30" s="45">
        <f t="shared" si="7"/>
        <v>0</v>
      </c>
      <c r="AH30" s="45">
        <f t="shared" si="7"/>
        <v>0</v>
      </c>
      <c r="AI30" s="45">
        <f t="shared" si="7"/>
        <v>0</v>
      </c>
      <c r="AJ30" s="45">
        <f t="shared" si="7"/>
        <v>0</v>
      </c>
      <c r="AK30" s="45">
        <f t="shared" si="7"/>
        <v>0</v>
      </c>
      <c r="AL30" s="45">
        <f t="shared" si="7"/>
        <v>0</v>
      </c>
    </row>
    <row r="31" spans="1:38">
      <c r="A31" t="s">
        <v>110</v>
      </c>
      <c r="B31" s="11">
        <v>29</v>
      </c>
      <c r="C31" s="377" t="s">
        <v>155</v>
      </c>
      <c r="D31" s="5">
        <v>30200</v>
      </c>
      <c r="E31" s="5">
        <v>30200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f t="shared" si="6"/>
        <v>60400</v>
      </c>
      <c r="Q31" s="5">
        <f>INDEX($D31:$O31,MATCH('Profitability - Comparison'!$A$3,'Monthly Salary 25-26'!$D$2:$O$2,0))</f>
        <v>0</v>
      </c>
      <c r="R31" s="12"/>
      <c r="S31" s="14">
        <v>0.85</v>
      </c>
      <c r="T31" s="14">
        <v>0.05</v>
      </c>
      <c r="U31" s="14">
        <v>0</v>
      </c>
      <c r="V31" s="14">
        <v>0.05</v>
      </c>
      <c r="W31" s="14">
        <v>0.05</v>
      </c>
      <c r="X31" s="14">
        <v>0</v>
      </c>
      <c r="Y31" s="15">
        <f t="shared" si="3"/>
        <v>1</v>
      </c>
      <c r="Z31" s="45">
        <f t="shared" si="4"/>
        <v>51340</v>
      </c>
      <c r="AA31" s="45">
        <f t="shared" si="4"/>
        <v>3020</v>
      </c>
      <c r="AB31" s="45">
        <f t="shared" si="4"/>
        <v>0</v>
      </c>
      <c r="AC31" s="45">
        <f t="shared" si="4"/>
        <v>3020</v>
      </c>
      <c r="AD31" s="45">
        <f t="shared" si="4"/>
        <v>3020</v>
      </c>
      <c r="AE31" s="45">
        <f t="shared" si="4"/>
        <v>0</v>
      </c>
      <c r="AG31" s="45">
        <f t="shared" si="7"/>
        <v>0</v>
      </c>
      <c r="AH31" s="45">
        <f t="shared" si="7"/>
        <v>0</v>
      </c>
      <c r="AI31" s="45">
        <f t="shared" si="7"/>
        <v>0</v>
      </c>
      <c r="AJ31" s="45">
        <f t="shared" si="7"/>
        <v>0</v>
      </c>
      <c r="AK31" s="45">
        <f t="shared" si="7"/>
        <v>0</v>
      </c>
      <c r="AL31" s="45">
        <f t="shared" si="7"/>
        <v>0</v>
      </c>
    </row>
    <row r="32" spans="1:38">
      <c r="A32" t="s">
        <v>110</v>
      </c>
      <c r="B32" s="11">
        <v>30</v>
      </c>
      <c r="C32" s="377" t="s">
        <v>156</v>
      </c>
      <c r="D32" s="5">
        <v>25283</v>
      </c>
      <c r="E32" s="5">
        <v>25283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f t="shared" si="6"/>
        <v>50566</v>
      </c>
      <c r="Q32" s="5">
        <f>INDEX($D32:$O32,MATCH('Profitability - Comparison'!$A$3,'Monthly Salary 25-26'!$D$2:$O$2,0))</f>
        <v>0</v>
      </c>
      <c r="R32" s="12"/>
      <c r="S32" s="14">
        <v>1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5">
        <f t="shared" si="3"/>
        <v>1</v>
      </c>
      <c r="Z32" s="45">
        <f t="shared" si="4"/>
        <v>50566</v>
      </c>
      <c r="AA32" s="45">
        <f t="shared" si="4"/>
        <v>0</v>
      </c>
      <c r="AB32" s="45">
        <f t="shared" si="4"/>
        <v>0</v>
      </c>
      <c r="AC32" s="45">
        <f t="shared" si="4"/>
        <v>0</v>
      </c>
      <c r="AD32" s="45">
        <f t="shared" si="4"/>
        <v>0</v>
      </c>
      <c r="AE32" s="45">
        <f t="shared" si="4"/>
        <v>0</v>
      </c>
      <c r="AG32" s="45">
        <f t="shared" si="7"/>
        <v>0</v>
      </c>
      <c r="AH32" s="45">
        <f t="shared" si="7"/>
        <v>0</v>
      </c>
      <c r="AI32" s="45">
        <f t="shared" si="7"/>
        <v>0</v>
      </c>
      <c r="AJ32" s="45">
        <f t="shared" si="7"/>
        <v>0</v>
      </c>
      <c r="AK32" s="45">
        <f t="shared" si="7"/>
        <v>0</v>
      </c>
      <c r="AL32" s="45">
        <f t="shared" si="7"/>
        <v>0</v>
      </c>
    </row>
    <row r="33" spans="1:38">
      <c r="A33" t="s">
        <v>110</v>
      </c>
      <c r="B33" s="11">
        <v>31</v>
      </c>
      <c r="C33" s="378" t="s">
        <v>158</v>
      </c>
      <c r="D33" s="5">
        <v>33200</v>
      </c>
      <c r="E33" s="5">
        <v>33200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f t="shared" si="6"/>
        <v>66400</v>
      </c>
      <c r="Q33" s="5">
        <f>INDEX($D33:$O33,MATCH('Profitability - Comparison'!$A$3,'Monthly Salary 25-26'!$D$2:$O$2,0))</f>
        <v>0</v>
      </c>
      <c r="R33" s="24"/>
      <c r="S33" s="14">
        <v>1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5">
        <f t="shared" si="3"/>
        <v>1</v>
      </c>
      <c r="Z33" s="45">
        <f t="shared" si="4"/>
        <v>66400</v>
      </c>
      <c r="AA33" s="45">
        <f t="shared" si="4"/>
        <v>0</v>
      </c>
      <c r="AB33" s="45">
        <f t="shared" si="4"/>
        <v>0</v>
      </c>
      <c r="AC33" s="45">
        <f t="shared" si="4"/>
        <v>0</v>
      </c>
      <c r="AD33" s="45">
        <f t="shared" si="4"/>
        <v>0</v>
      </c>
      <c r="AE33" s="45">
        <f t="shared" si="4"/>
        <v>0</v>
      </c>
      <c r="AG33" s="45">
        <f t="shared" si="7"/>
        <v>0</v>
      </c>
      <c r="AH33" s="45">
        <f t="shared" si="7"/>
        <v>0</v>
      </c>
      <c r="AI33" s="45">
        <f t="shared" si="7"/>
        <v>0</v>
      </c>
      <c r="AJ33" s="45">
        <f t="shared" si="7"/>
        <v>0</v>
      </c>
      <c r="AK33" s="45">
        <f t="shared" si="7"/>
        <v>0</v>
      </c>
      <c r="AL33" s="45">
        <f t="shared" si="7"/>
        <v>0</v>
      </c>
    </row>
    <row r="34" spans="1:38">
      <c r="A34" t="s">
        <v>110</v>
      </c>
      <c r="B34" s="11">
        <v>32</v>
      </c>
      <c r="C34" s="378" t="s">
        <v>159</v>
      </c>
      <c r="D34" s="5">
        <v>18407.199999999997</v>
      </c>
      <c r="E34" s="5">
        <v>18407.199999999997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f t="shared" si="6"/>
        <v>36814.399999999994</v>
      </c>
      <c r="Q34" s="5">
        <f>INDEX($D34:$O34,MATCH('Profitability - Comparison'!$A$3,'Monthly Salary 25-26'!$D$2:$O$2,0))</f>
        <v>0</v>
      </c>
      <c r="R34" s="22"/>
      <c r="S34" s="14">
        <v>1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5">
        <f t="shared" si="3"/>
        <v>1</v>
      </c>
      <c r="Z34" s="45">
        <f t="shared" si="4"/>
        <v>36814.399999999994</v>
      </c>
      <c r="AA34" s="45">
        <f t="shared" si="4"/>
        <v>0</v>
      </c>
      <c r="AB34" s="45">
        <f t="shared" si="4"/>
        <v>0</v>
      </c>
      <c r="AC34" s="45">
        <f t="shared" si="4"/>
        <v>0</v>
      </c>
      <c r="AD34" s="45">
        <f t="shared" si="4"/>
        <v>0</v>
      </c>
      <c r="AE34" s="45">
        <f t="shared" si="4"/>
        <v>0</v>
      </c>
      <c r="AG34" s="45">
        <f t="shared" si="7"/>
        <v>0</v>
      </c>
      <c r="AH34" s="45">
        <f t="shared" si="7"/>
        <v>0</v>
      </c>
      <c r="AI34" s="45">
        <f t="shared" si="7"/>
        <v>0</v>
      </c>
      <c r="AJ34" s="45">
        <f t="shared" si="7"/>
        <v>0</v>
      </c>
      <c r="AK34" s="45">
        <f t="shared" si="7"/>
        <v>0</v>
      </c>
      <c r="AL34" s="45">
        <f t="shared" si="7"/>
        <v>0</v>
      </c>
    </row>
    <row r="35" spans="1:38">
      <c r="A35" t="s">
        <v>110</v>
      </c>
      <c r="B35" s="11">
        <v>33</v>
      </c>
      <c r="C35" s="378" t="s">
        <v>160</v>
      </c>
      <c r="D35" s="5">
        <v>39000</v>
      </c>
      <c r="E35" s="5">
        <v>39000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f t="shared" si="6"/>
        <v>78000</v>
      </c>
      <c r="Q35" s="5">
        <f>INDEX($D35:$O35,MATCH('Profitability - Comparison'!$A$3,'Monthly Salary 25-26'!$D$2:$O$2,0))</f>
        <v>0</v>
      </c>
      <c r="R35" s="12"/>
      <c r="S35" s="14">
        <v>1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5">
        <f t="shared" si="3"/>
        <v>1</v>
      </c>
      <c r="Z35" s="45">
        <f t="shared" ref="Z35:AE72" si="8">$P35*S35</f>
        <v>78000</v>
      </c>
      <c r="AA35" s="45">
        <f t="shared" si="8"/>
        <v>0</v>
      </c>
      <c r="AB35" s="45">
        <f t="shared" si="8"/>
        <v>0</v>
      </c>
      <c r="AC35" s="45">
        <f t="shared" si="8"/>
        <v>0</v>
      </c>
      <c r="AD35" s="45">
        <f t="shared" si="8"/>
        <v>0</v>
      </c>
      <c r="AE35" s="45">
        <f t="shared" si="8"/>
        <v>0</v>
      </c>
      <c r="AG35" s="45">
        <f t="shared" si="7"/>
        <v>0</v>
      </c>
      <c r="AH35" s="45">
        <f t="shared" si="7"/>
        <v>0</v>
      </c>
      <c r="AI35" s="45">
        <f t="shared" si="7"/>
        <v>0</v>
      </c>
      <c r="AJ35" s="45">
        <f t="shared" si="7"/>
        <v>0</v>
      </c>
      <c r="AK35" s="45">
        <f t="shared" si="7"/>
        <v>0</v>
      </c>
      <c r="AL35" s="45">
        <f t="shared" si="7"/>
        <v>0</v>
      </c>
    </row>
    <row r="36" spans="1:38">
      <c r="A36" t="s">
        <v>110</v>
      </c>
      <c r="B36" s="11">
        <v>34</v>
      </c>
      <c r="C36" s="378" t="s">
        <v>164</v>
      </c>
      <c r="D36" s="5">
        <v>31250</v>
      </c>
      <c r="E36" s="5">
        <v>31250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f t="shared" si="6"/>
        <v>62500</v>
      </c>
      <c r="Q36" s="5">
        <f>INDEX($D36:$O36,MATCH('Profitability - Comparison'!$A$3,'Monthly Salary 25-26'!$D$2:$O$2,0))</f>
        <v>0</v>
      </c>
      <c r="R36" s="12"/>
      <c r="S36" s="14">
        <v>1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5">
        <f t="shared" si="3"/>
        <v>1</v>
      </c>
      <c r="Z36" s="45">
        <f t="shared" si="8"/>
        <v>62500</v>
      </c>
      <c r="AA36" s="45">
        <f t="shared" si="8"/>
        <v>0</v>
      </c>
      <c r="AB36" s="45">
        <f t="shared" si="8"/>
        <v>0</v>
      </c>
      <c r="AC36" s="45">
        <f t="shared" si="8"/>
        <v>0</v>
      </c>
      <c r="AD36" s="45">
        <f t="shared" si="8"/>
        <v>0</v>
      </c>
      <c r="AE36" s="45">
        <f t="shared" si="8"/>
        <v>0</v>
      </c>
      <c r="AG36" s="45">
        <f t="shared" si="7"/>
        <v>0</v>
      </c>
      <c r="AH36" s="45">
        <f t="shared" si="7"/>
        <v>0</v>
      </c>
      <c r="AI36" s="45">
        <f t="shared" si="7"/>
        <v>0</v>
      </c>
      <c r="AJ36" s="45">
        <f t="shared" si="7"/>
        <v>0</v>
      </c>
      <c r="AK36" s="45">
        <f t="shared" si="7"/>
        <v>0</v>
      </c>
      <c r="AL36" s="45">
        <f t="shared" si="7"/>
        <v>0</v>
      </c>
    </row>
    <row r="37" spans="1:38">
      <c r="A37" t="s">
        <v>110</v>
      </c>
      <c r="B37" s="11">
        <v>35</v>
      </c>
      <c r="C37" s="378" t="s">
        <v>165</v>
      </c>
      <c r="D37" s="5">
        <v>31250</v>
      </c>
      <c r="E37" s="5">
        <v>31250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f t="shared" si="6"/>
        <v>62500</v>
      </c>
      <c r="Q37" s="5">
        <f>INDEX($D37:$O37,MATCH('Profitability - Comparison'!$A$3,'Monthly Salary 25-26'!$D$2:$O$2,0))</f>
        <v>0</v>
      </c>
      <c r="R37" s="12"/>
      <c r="S37" s="14">
        <v>1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5">
        <f t="shared" si="3"/>
        <v>1</v>
      </c>
      <c r="Z37" s="45">
        <f t="shared" si="8"/>
        <v>62500</v>
      </c>
      <c r="AA37" s="45">
        <f t="shared" si="8"/>
        <v>0</v>
      </c>
      <c r="AB37" s="45">
        <f t="shared" si="8"/>
        <v>0</v>
      </c>
      <c r="AC37" s="45">
        <f t="shared" si="8"/>
        <v>0</v>
      </c>
      <c r="AD37" s="45">
        <f t="shared" si="8"/>
        <v>0</v>
      </c>
      <c r="AE37" s="45">
        <f t="shared" si="8"/>
        <v>0</v>
      </c>
      <c r="AG37" s="45">
        <f t="shared" si="7"/>
        <v>0</v>
      </c>
      <c r="AH37" s="45">
        <f t="shared" si="7"/>
        <v>0</v>
      </c>
      <c r="AI37" s="45">
        <f t="shared" si="7"/>
        <v>0</v>
      </c>
      <c r="AJ37" s="45">
        <f t="shared" si="7"/>
        <v>0</v>
      </c>
      <c r="AK37" s="45">
        <f t="shared" si="7"/>
        <v>0</v>
      </c>
      <c r="AL37" s="45">
        <f t="shared" si="7"/>
        <v>0</v>
      </c>
    </row>
    <row r="38" spans="1:38">
      <c r="A38" t="s">
        <v>110</v>
      </c>
      <c r="B38" s="11">
        <v>36</v>
      </c>
      <c r="C38" s="378" t="s">
        <v>166</v>
      </c>
      <c r="D38" s="5">
        <v>37000</v>
      </c>
      <c r="E38" s="5">
        <v>37000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f t="shared" si="6"/>
        <v>74000</v>
      </c>
      <c r="Q38" s="5">
        <f>INDEX($D38:$O38,MATCH('Profitability - Comparison'!$A$3,'Monthly Salary 25-26'!$D$2:$O$2,0))</f>
        <v>0</v>
      </c>
      <c r="R38" s="26"/>
      <c r="S38" s="14">
        <v>1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5">
        <f t="shared" si="3"/>
        <v>1</v>
      </c>
      <c r="Z38" s="45">
        <f t="shared" si="8"/>
        <v>74000</v>
      </c>
      <c r="AA38" s="45">
        <f t="shared" si="8"/>
        <v>0</v>
      </c>
      <c r="AB38" s="45">
        <f t="shared" si="8"/>
        <v>0</v>
      </c>
      <c r="AC38" s="45">
        <f t="shared" si="8"/>
        <v>0</v>
      </c>
      <c r="AD38" s="45">
        <f t="shared" si="8"/>
        <v>0</v>
      </c>
      <c r="AE38" s="45">
        <f t="shared" si="8"/>
        <v>0</v>
      </c>
      <c r="AG38" s="45">
        <f t="shared" si="7"/>
        <v>0</v>
      </c>
      <c r="AH38" s="45">
        <f t="shared" si="7"/>
        <v>0</v>
      </c>
      <c r="AI38" s="45">
        <f t="shared" si="7"/>
        <v>0</v>
      </c>
      <c r="AJ38" s="45">
        <f t="shared" si="7"/>
        <v>0</v>
      </c>
      <c r="AK38" s="45">
        <f t="shared" si="7"/>
        <v>0</v>
      </c>
      <c r="AL38" s="45">
        <f t="shared" si="7"/>
        <v>0</v>
      </c>
    </row>
    <row r="39" spans="1:38">
      <c r="A39" t="s">
        <v>110</v>
      </c>
      <c r="B39" s="11">
        <v>37</v>
      </c>
      <c r="C39" s="378" t="s">
        <v>186</v>
      </c>
      <c r="D39" s="5">
        <v>33200</v>
      </c>
      <c r="E39" s="5">
        <v>33200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>
        <f t="shared" si="6"/>
        <v>66400</v>
      </c>
      <c r="Q39" s="5">
        <f>INDEX($D39:$O39,MATCH('Profitability - Comparison'!$A$3,'Monthly Salary 25-26'!$D$2:$O$2,0))</f>
        <v>0</v>
      </c>
      <c r="R39" s="26"/>
      <c r="S39" s="14">
        <v>0.85</v>
      </c>
      <c r="T39" s="14">
        <v>0.05</v>
      </c>
      <c r="U39" s="14">
        <v>0</v>
      </c>
      <c r="V39" s="14">
        <v>0.05</v>
      </c>
      <c r="W39" s="14">
        <v>0.05</v>
      </c>
      <c r="X39" s="14">
        <v>0</v>
      </c>
      <c r="Y39" s="15">
        <f t="shared" si="3"/>
        <v>1</v>
      </c>
      <c r="Z39" s="45">
        <f t="shared" si="8"/>
        <v>56440</v>
      </c>
      <c r="AA39" s="45">
        <f t="shared" si="8"/>
        <v>3320</v>
      </c>
      <c r="AB39" s="45">
        <f t="shared" si="8"/>
        <v>0</v>
      </c>
      <c r="AC39" s="45">
        <f t="shared" si="8"/>
        <v>3320</v>
      </c>
      <c r="AD39" s="45">
        <f t="shared" si="8"/>
        <v>3320</v>
      </c>
      <c r="AE39" s="45">
        <f t="shared" si="8"/>
        <v>0</v>
      </c>
      <c r="AG39" s="45">
        <f t="shared" si="7"/>
        <v>0</v>
      </c>
      <c r="AH39" s="45">
        <f t="shared" si="7"/>
        <v>0</v>
      </c>
      <c r="AI39" s="45">
        <f t="shared" si="7"/>
        <v>0</v>
      </c>
      <c r="AJ39" s="45">
        <f t="shared" si="7"/>
        <v>0</v>
      </c>
      <c r="AK39" s="45">
        <f t="shared" si="7"/>
        <v>0</v>
      </c>
      <c r="AL39" s="45">
        <f t="shared" si="7"/>
        <v>0</v>
      </c>
    </row>
    <row r="40" spans="1:38">
      <c r="A40" t="s">
        <v>110</v>
      </c>
      <c r="B40" s="11">
        <v>38</v>
      </c>
      <c r="C40" s="378" t="s">
        <v>187</v>
      </c>
      <c r="D40" s="5">
        <v>38200</v>
      </c>
      <c r="E40" s="5">
        <v>38200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>
        <f t="shared" si="6"/>
        <v>76400</v>
      </c>
      <c r="Q40" s="5">
        <f>INDEX($D40:$O40,MATCH('Profitability - Comparison'!$A$3,'Monthly Salary 25-26'!$D$2:$O$2,0))</f>
        <v>0</v>
      </c>
      <c r="R40" s="12"/>
      <c r="S40" s="14">
        <v>0</v>
      </c>
      <c r="T40" s="14">
        <v>1</v>
      </c>
      <c r="U40" s="14">
        <v>0</v>
      </c>
      <c r="V40" s="14">
        <v>0</v>
      </c>
      <c r="W40" s="14">
        <v>0</v>
      </c>
      <c r="X40" s="14">
        <v>0</v>
      </c>
      <c r="Y40" s="15">
        <f t="shared" si="3"/>
        <v>1</v>
      </c>
      <c r="Z40" s="45">
        <f t="shared" si="8"/>
        <v>0</v>
      </c>
      <c r="AA40" s="45">
        <f t="shared" si="8"/>
        <v>76400</v>
      </c>
      <c r="AB40" s="45">
        <f t="shared" si="8"/>
        <v>0</v>
      </c>
      <c r="AC40" s="45">
        <f t="shared" si="8"/>
        <v>0</v>
      </c>
      <c r="AD40" s="45">
        <f t="shared" si="8"/>
        <v>0</v>
      </c>
      <c r="AE40" s="45">
        <f t="shared" si="8"/>
        <v>0</v>
      </c>
      <c r="AG40" s="45">
        <f t="shared" si="7"/>
        <v>0</v>
      </c>
      <c r="AH40" s="45">
        <f t="shared" si="7"/>
        <v>0</v>
      </c>
      <c r="AI40" s="45">
        <f t="shared" si="7"/>
        <v>0</v>
      </c>
      <c r="AJ40" s="45">
        <f t="shared" si="7"/>
        <v>0</v>
      </c>
      <c r="AK40" s="45">
        <f t="shared" si="7"/>
        <v>0</v>
      </c>
      <c r="AL40" s="45">
        <f t="shared" si="7"/>
        <v>0</v>
      </c>
    </row>
    <row r="41" spans="1:38">
      <c r="A41" t="s">
        <v>110</v>
      </c>
      <c r="B41" s="11">
        <v>39</v>
      </c>
      <c r="C41" s="378" t="s">
        <v>171</v>
      </c>
      <c r="D41" s="5">
        <v>25200</v>
      </c>
      <c r="E41" s="5">
        <v>25200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>
        <f t="shared" si="6"/>
        <v>50400</v>
      </c>
      <c r="Q41" s="5">
        <f>INDEX($D41:$O41,MATCH('Profitability - Comparison'!$A$3,'Monthly Salary 25-26'!$D$2:$O$2,0))</f>
        <v>0</v>
      </c>
      <c r="R41" s="12"/>
      <c r="S41" s="14">
        <v>0.9</v>
      </c>
      <c r="T41" s="14">
        <v>0</v>
      </c>
      <c r="U41" s="14">
        <v>0</v>
      </c>
      <c r="V41" s="14">
        <v>0</v>
      </c>
      <c r="W41" s="14">
        <v>0.1</v>
      </c>
      <c r="X41" s="14">
        <v>0</v>
      </c>
      <c r="Y41" s="15">
        <f t="shared" si="3"/>
        <v>1</v>
      </c>
      <c r="Z41" s="45">
        <f t="shared" si="8"/>
        <v>45360</v>
      </c>
      <c r="AA41" s="45">
        <f t="shared" si="8"/>
        <v>0</v>
      </c>
      <c r="AB41" s="45">
        <f t="shared" si="8"/>
        <v>0</v>
      </c>
      <c r="AC41" s="45">
        <f t="shared" si="8"/>
        <v>0</v>
      </c>
      <c r="AD41" s="45">
        <f t="shared" si="8"/>
        <v>5040</v>
      </c>
      <c r="AE41" s="45">
        <f t="shared" si="8"/>
        <v>0</v>
      </c>
      <c r="AG41" s="45">
        <f t="shared" si="7"/>
        <v>0</v>
      </c>
      <c r="AH41" s="45">
        <f t="shared" si="7"/>
        <v>0</v>
      </c>
      <c r="AI41" s="45">
        <f t="shared" si="7"/>
        <v>0</v>
      </c>
      <c r="AJ41" s="45">
        <f t="shared" si="7"/>
        <v>0</v>
      </c>
      <c r="AK41" s="45">
        <f t="shared" si="7"/>
        <v>0</v>
      </c>
      <c r="AL41" s="45">
        <f t="shared" si="7"/>
        <v>0</v>
      </c>
    </row>
    <row r="42" spans="1:38" s="292" customFormat="1">
      <c r="A42" s="292" t="s">
        <v>110</v>
      </c>
      <c r="B42" s="415">
        <v>40</v>
      </c>
      <c r="C42" s="41" t="s">
        <v>12066</v>
      </c>
      <c r="D42" s="416">
        <v>0</v>
      </c>
      <c r="E42" s="416">
        <v>181533</v>
      </c>
      <c r="F42" s="416"/>
      <c r="G42" s="416"/>
      <c r="H42" s="416"/>
      <c r="I42" s="416"/>
      <c r="J42" s="416"/>
      <c r="K42" s="416"/>
      <c r="L42" s="416"/>
      <c r="M42" s="416"/>
      <c r="N42" s="416"/>
      <c r="O42" s="416"/>
      <c r="P42" s="416">
        <f t="shared" ref="P42" si="9">SUM(D42:O42)</f>
        <v>181533</v>
      </c>
      <c r="Q42" s="416">
        <f>INDEX($D42:$O42,MATCH('Profitability - Comparison'!$A$3,'Monthly Salary 25-26'!$D$2:$O$2,0))</f>
        <v>0</v>
      </c>
      <c r="R42" s="417"/>
      <c r="S42" s="30">
        <v>0.2</v>
      </c>
      <c r="T42" s="30">
        <v>0.2</v>
      </c>
      <c r="U42" s="30">
        <v>0.2</v>
      </c>
      <c r="V42" s="30">
        <v>0.2</v>
      </c>
      <c r="W42" s="30">
        <v>0.2</v>
      </c>
      <c r="X42" s="30">
        <v>0</v>
      </c>
      <c r="Y42" s="418">
        <f t="shared" ref="Y42" si="10">S42+T42+U42+V42+W42+X42</f>
        <v>1</v>
      </c>
      <c r="Z42" s="419">
        <f t="shared" si="8"/>
        <v>36306.6</v>
      </c>
      <c r="AA42" s="419">
        <f t="shared" ref="AA42" si="11">$P42*T42</f>
        <v>36306.6</v>
      </c>
      <c r="AB42" s="419">
        <f t="shared" ref="AB42" si="12">$P42*U42</f>
        <v>36306.6</v>
      </c>
      <c r="AC42" s="419">
        <f t="shared" ref="AC42" si="13">$P42*V42</f>
        <v>36306.6</v>
      </c>
      <c r="AD42" s="419">
        <f t="shared" ref="AD42" si="14">$P42*W42</f>
        <v>36306.6</v>
      </c>
      <c r="AE42" s="419">
        <f t="shared" ref="AE42" si="15">$P42*X42</f>
        <v>0</v>
      </c>
      <c r="AG42" s="419">
        <f t="shared" ref="AG42:AL42" si="16">$Q42*S42</f>
        <v>0</v>
      </c>
      <c r="AH42" s="419">
        <f t="shared" si="16"/>
        <v>0</v>
      </c>
      <c r="AI42" s="419">
        <f t="shared" si="16"/>
        <v>0</v>
      </c>
      <c r="AJ42" s="419">
        <f t="shared" si="16"/>
        <v>0</v>
      </c>
      <c r="AK42" s="419">
        <f t="shared" si="16"/>
        <v>0</v>
      </c>
      <c r="AL42" s="419">
        <f t="shared" si="16"/>
        <v>0</v>
      </c>
    </row>
    <row r="43" spans="1:38">
      <c r="A43" t="s">
        <v>110</v>
      </c>
      <c r="B43" s="11">
        <v>41</v>
      </c>
      <c r="C43" s="378" t="s">
        <v>177</v>
      </c>
      <c r="D43" s="5">
        <v>26226.666666666668</v>
      </c>
      <c r="E43" s="5">
        <v>26226.666666666668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>
        <f t="shared" si="6"/>
        <v>52453.333333333336</v>
      </c>
      <c r="Q43" s="5">
        <f>INDEX($D43:$O43,MATCH('Profitability - Comparison'!$A$3,'Monthly Salary 25-26'!$D$2:$O$2,0))</f>
        <v>0</v>
      </c>
      <c r="S43" s="14">
        <v>1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5">
        <f t="shared" si="3"/>
        <v>1</v>
      </c>
      <c r="Z43" s="45">
        <f t="shared" si="8"/>
        <v>52453.333333333336</v>
      </c>
      <c r="AA43" s="45">
        <f t="shared" si="8"/>
        <v>0</v>
      </c>
      <c r="AB43" s="45">
        <f t="shared" si="8"/>
        <v>0</v>
      </c>
      <c r="AC43" s="45">
        <f t="shared" si="8"/>
        <v>0</v>
      </c>
      <c r="AD43" s="45">
        <f t="shared" si="8"/>
        <v>0</v>
      </c>
      <c r="AE43" s="45">
        <f t="shared" si="8"/>
        <v>0</v>
      </c>
      <c r="AG43" s="45">
        <f t="shared" si="7"/>
        <v>0</v>
      </c>
      <c r="AH43" s="45">
        <f t="shared" si="7"/>
        <v>0</v>
      </c>
      <c r="AI43" s="45">
        <f t="shared" si="7"/>
        <v>0</v>
      </c>
      <c r="AJ43" s="45">
        <f t="shared" si="7"/>
        <v>0</v>
      </c>
      <c r="AK43" s="45">
        <f t="shared" si="7"/>
        <v>0</v>
      </c>
      <c r="AL43" s="45">
        <f t="shared" si="7"/>
        <v>0</v>
      </c>
    </row>
    <row r="44" spans="1:38">
      <c r="A44" t="s">
        <v>92</v>
      </c>
      <c r="B44" s="11">
        <v>42</v>
      </c>
      <c r="C44" s="12" t="s">
        <v>93</v>
      </c>
      <c r="D44" s="5">
        <v>163200</v>
      </c>
      <c r="E44" s="5">
        <v>163200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f t="shared" si="6"/>
        <v>326400</v>
      </c>
      <c r="Q44" s="5">
        <f>INDEX($D44:$O44,MATCH('Profitability - Comparison'!$A$3,'Monthly Salary 25-26'!$D$2:$O$2,0))</f>
        <v>0</v>
      </c>
      <c r="S44" s="14">
        <v>1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5">
        <f t="shared" si="3"/>
        <v>1</v>
      </c>
      <c r="Z44" s="45">
        <f t="shared" si="8"/>
        <v>326400</v>
      </c>
      <c r="AA44" s="45">
        <f t="shared" si="8"/>
        <v>0</v>
      </c>
      <c r="AB44" s="45">
        <f t="shared" si="8"/>
        <v>0</v>
      </c>
      <c r="AC44" s="45">
        <f t="shared" si="8"/>
        <v>0</v>
      </c>
      <c r="AD44" s="45">
        <f t="shared" si="8"/>
        <v>0</v>
      </c>
      <c r="AE44" s="45">
        <f t="shared" si="8"/>
        <v>0</v>
      </c>
      <c r="AG44" s="45">
        <f t="shared" si="7"/>
        <v>0</v>
      </c>
      <c r="AH44" s="45">
        <f t="shared" si="7"/>
        <v>0</v>
      </c>
      <c r="AI44" s="45">
        <f t="shared" si="7"/>
        <v>0</v>
      </c>
      <c r="AJ44" s="45">
        <f t="shared" si="7"/>
        <v>0</v>
      </c>
      <c r="AK44" s="45">
        <f t="shared" si="7"/>
        <v>0</v>
      </c>
      <c r="AL44" s="45">
        <f t="shared" si="7"/>
        <v>0</v>
      </c>
    </row>
    <row r="45" spans="1:38">
      <c r="A45" t="s">
        <v>92</v>
      </c>
      <c r="B45" s="11">
        <v>43</v>
      </c>
      <c r="C45" s="12" t="s">
        <v>94</v>
      </c>
      <c r="D45" s="5">
        <v>182443</v>
      </c>
      <c r="E45" s="5">
        <v>182443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f t="shared" si="6"/>
        <v>364886</v>
      </c>
      <c r="Q45" s="5">
        <f>INDEX($D45:$O45,MATCH('Profitability - Comparison'!$A$3,'Monthly Salary 25-26'!$D$2:$O$2,0))</f>
        <v>0</v>
      </c>
      <c r="S45" s="14">
        <v>1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5">
        <f t="shared" si="3"/>
        <v>1</v>
      </c>
      <c r="Z45" s="45">
        <f t="shared" si="8"/>
        <v>364886</v>
      </c>
      <c r="AA45" s="45">
        <f t="shared" si="8"/>
        <v>0</v>
      </c>
      <c r="AB45" s="45">
        <f t="shared" si="8"/>
        <v>0</v>
      </c>
      <c r="AC45" s="45">
        <f t="shared" si="8"/>
        <v>0</v>
      </c>
      <c r="AD45" s="45">
        <f t="shared" si="8"/>
        <v>0</v>
      </c>
      <c r="AE45" s="45">
        <f t="shared" si="8"/>
        <v>0</v>
      </c>
      <c r="AG45" s="45">
        <f t="shared" si="7"/>
        <v>0</v>
      </c>
      <c r="AH45" s="45">
        <f t="shared" si="7"/>
        <v>0</v>
      </c>
      <c r="AI45" s="45">
        <f t="shared" si="7"/>
        <v>0</v>
      </c>
      <c r="AJ45" s="45">
        <f t="shared" si="7"/>
        <v>0</v>
      </c>
      <c r="AK45" s="45">
        <f t="shared" si="7"/>
        <v>0</v>
      </c>
      <c r="AL45" s="45">
        <f t="shared" si="7"/>
        <v>0</v>
      </c>
    </row>
    <row r="46" spans="1:38">
      <c r="A46" t="s">
        <v>92</v>
      </c>
      <c r="B46" s="11">
        <v>44</v>
      </c>
      <c r="C46" s="12" t="s">
        <v>95</v>
      </c>
      <c r="D46" s="5">
        <v>17517</v>
      </c>
      <c r="E46" s="5">
        <v>17517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f t="shared" si="6"/>
        <v>35034</v>
      </c>
      <c r="Q46" s="5">
        <f>INDEX($D46:$O46,MATCH('Profitability - Comparison'!$A$3,'Monthly Salary 25-26'!$D$2:$O$2,0))</f>
        <v>0</v>
      </c>
      <c r="S46" s="14">
        <v>1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5">
        <f t="shared" si="3"/>
        <v>1</v>
      </c>
      <c r="Z46" s="45">
        <f t="shared" si="8"/>
        <v>35034</v>
      </c>
      <c r="AA46" s="45">
        <f t="shared" si="8"/>
        <v>0</v>
      </c>
      <c r="AB46" s="45">
        <f t="shared" si="8"/>
        <v>0</v>
      </c>
      <c r="AC46" s="45">
        <f t="shared" si="8"/>
        <v>0</v>
      </c>
      <c r="AD46" s="45">
        <f t="shared" si="8"/>
        <v>0</v>
      </c>
      <c r="AE46" s="45">
        <f t="shared" si="8"/>
        <v>0</v>
      </c>
      <c r="AG46" s="45">
        <f t="shared" si="7"/>
        <v>0</v>
      </c>
      <c r="AH46" s="45">
        <f t="shared" si="7"/>
        <v>0</v>
      </c>
      <c r="AI46" s="45">
        <f t="shared" si="7"/>
        <v>0</v>
      </c>
      <c r="AJ46" s="45">
        <f t="shared" si="7"/>
        <v>0</v>
      </c>
      <c r="AK46" s="45">
        <f t="shared" si="7"/>
        <v>0</v>
      </c>
      <c r="AL46" s="45">
        <f t="shared" si="7"/>
        <v>0</v>
      </c>
    </row>
    <row r="47" spans="1:38">
      <c r="A47" t="s">
        <v>92</v>
      </c>
      <c r="B47" s="11">
        <v>45</v>
      </c>
      <c r="C47" s="12" t="s">
        <v>96</v>
      </c>
      <c r="D47" s="5">
        <v>123557</v>
      </c>
      <c r="E47" s="5">
        <v>123557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f t="shared" si="6"/>
        <v>247114</v>
      </c>
      <c r="Q47" s="5">
        <f>INDEX($D47:$O47,MATCH('Profitability - Comparison'!$A$3,'Monthly Salary 25-26'!$D$2:$O$2,0))</f>
        <v>0</v>
      </c>
      <c r="S47" s="14">
        <v>1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5">
        <f t="shared" si="3"/>
        <v>1</v>
      </c>
      <c r="Z47" s="45">
        <f t="shared" si="8"/>
        <v>247114</v>
      </c>
      <c r="AA47" s="45">
        <f t="shared" si="8"/>
        <v>0</v>
      </c>
      <c r="AB47" s="45">
        <f t="shared" si="8"/>
        <v>0</v>
      </c>
      <c r="AC47" s="45">
        <f t="shared" si="8"/>
        <v>0</v>
      </c>
      <c r="AD47" s="45">
        <f t="shared" si="8"/>
        <v>0</v>
      </c>
      <c r="AE47" s="45">
        <f t="shared" si="8"/>
        <v>0</v>
      </c>
      <c r="AG47" s="45">
        <f t="shared" si="7"/>
        <v>0</v>
      </c>
      <c r="AH47" s="45">
        <f t="shared" si="7"/>
        <v>0</v>
      </c>
      <c r="AI47" s="45">
        <f t="shared" si="7"/>
        <v>0</v>
      </c>
      <c r="AJ47" s="45">
        <f t="shared" si="7"/>
        <v>0</v>
      </c>
      <c r="AK47" s="45">
        <f t="shared" si="7"/>
        <v>0</v>
      </c>
      <c r="AL47" s="45">
        <f t="shared" si="7"/>
        <v>0</v>
      </c>
    </row>
    <row r="48" spans="1:38">
      <c r="A48" t="s">
        <v>92</v>
      </c>
      <c r="B48" s="11">
        <v>46</v>
      </c>
      <c r="C48" s="12" t="s">
        <v>97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f t="shared" si="6"/>
        <v>0</v>
      </c>
      <c r="Q48" s="5">
        <f>INDEX($D48:$O48,MATCH('Profitability - Comparison'!$A$3,'Monthly Salary 25-26'!$D$2:$O$2,0))</f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5">
        <f t="shared" si="3"/>
        <v>0</v>
      </c>
      <c r="Z48" s="45">
        <f t="shared" si="8"/>
        <v>0</v>
      </c>
      <c r="AA48" s="45">
        <f t="shared" si="8"/>
        <v>0</v>
      </c>
      <c r="AB48" s="45">
        <f t="shared" si="8"/>
        <v>0</v>
      </c>
      <c r="AC48" s="45">
        <f t="shared" si="8"/>
        <v>0</v>
      </c>
      <c r="AD48" s="45">
        <f t="shared" si="8"/>
        <v>0</v>
      </c>
      <c r="AE48" s="45">
        <f t="shared" si="8"/>
        <v>0</v>
      </c>
      <c r="AG48" s="45">
        <f t="shared" si="7"/>
        <v>0</v>
      </c>
      <c r="AH48" s="45">
        <f t="shared" si="7"/>
        <v>0</v>
      </c>
      <c r="AI48" s="45">
        <f t="shared" si="7"/>
        <v>0</v>
      </c>
      <c r="AJ48" s="45">
        <f t="shared" si="7"/>
        <v>0</v>
      </c>
      <c r="AK48" s="45">
        <f t="shared" si="7"/>
        <v>0</v>
      </c>
      <c r="AL48" s="45">
        <f t="shared" si="7"/>
        <v>0</v>
      </c>
    </row>
    <row r="49" spans="1:38">
      <c r="A49" t="s">
        <v>92</v>
      </c>
      <c r="B49" s="11">
        <v>47</v>
      </c>
      <c r="C49" s="379" t="s">
        <v>98</v>
      </c>
      <c r="D49" s="5">
        <v>130608</v>
      </c>
      <c r="E49" s="5">
        <v>130608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f t="shared" si="6"/>
        <v>261216</v>
      </c>
      <c r="Q49" s="5">
        <f>INDEX($D49:$O49,MATCH('Profitability - Comparison'!$A$3,'Monthly Salary 25-26'!$D$2:$O$2,0))</f>
        <v>0</v>
      </c>
      <c r="R49" s="27"/>
      <c r="S49" s="14">
        <v>1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5">
        <f t="shared" si="3"/>
        <v>1</v>
      </c>
      <c r="Z49" s="45">
        <f t="shared" si="8"/>
        <v>261216</v>
      </c>
      <c r="AA49" s="45">
        <f t="shared" si="8"/>
        <v>0</v>
      </c>
      <c r="AB49" s="45">
        <f t="shared" si="8"/>
        <v>0</v>
      </c>
      <c r="AC49" s="45">
        <f t="shared" si="8"/>
        <v>0</v>
      </c>
      <c r="AD49" s="45">
        <f t="shared" si="8"/>
        <v>0</v>
      </c>
      <c r="AE49" s="45">
        <f t="shared" si="8"/>
        <v>0</v>
      </c>
      <c r="AG49" s="45">
        <f t="shared" si="7"/>
        <v>0</v>
      </c>
      <c r="AH49" s="45">
        <f t="shared" si="7"/>
        <v>0</v>
      </c>
      <c r="AI49" s="45">
        <f t="shared" si="7"/>
        <v>0</v>
      </c>
      <c r="AJ49" s="45">
        <f t="shared" si="7"/>
        <v>0</v>
      </c>
      <c r="AK49" s="45">
        <f t="shared" si="7"/>
        <v>0</v>
      </c>
      <c r="AL49" s="45">
        <f t="shared" si="7"/>
        <v>0</v>
      </c>
    </row>
    <row r="50" spans="1:38">
      <c r="A50" t="s">
        <v>92</v>
      </c>
      <c r="B50" s="11">
        <v>48</v>
      </c>
      <c r="C50" s="12" t="s">
        <v>99</v>
      </c>
      <c r="D50" s="5">
        <v>49953</v>
      </c>
      <c r="E50" s="5">
        <v>49953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f t="shared" si="6"/>
        <v>99906</v>
      </c>
      <c r="Q50" s="5">
        <f>INDEX($D50:$O50,MATCH('Profitability - Comparison'!$A$3,'Monthly Salary 25-26'!$D$2:$O$2,0))</f>
        <v>0</v>
      </c>
      <c r="R50" s="27"/>
      <c r="S50" s="14">
        <v>0</v>
      </c>
      <c r="T50" s="14">
        <v>1</v>
      </c>
      <c r="U50" s="14">
        <v>0</v>
      </c>
      <c r="V50" s="14">
        <v>0</v>
      </c>
      <c r="W50" s="14">
        <v>0</v>
      </c>
      <c r="X50" s="14">
        <v>0</v>
      </c>
      <c r="Y50" s="15">
        <f t="shared" si="3"/>
        <v>1</v>
      </c>
      <c r="Z50" s="45">
        <f t="shared" si="8"/>
        <v>0</v>
      </c>
      <c r="AA50" s="45">
        <f t="shared" si="8"/>
        <v>99906</v>
      </c>
      <c r="AB50" s="45">
        <f t="shared" si="8"/>
        <v>0</v>
      </c>
      <c r="AC50" s="45">
        <f t="shared" si="8"/>
        <v>0</v>
      </c>
      <c r="AD50" s="45">
        <f t="shared" si="8"/>
        <v>0</v>
      </c>
      <c r="AE50" s="45">
        <f t="shared" si="8"/>
        <v>0</v>
      </c>
      <c r="AG50" s="45">
        <f t="shared" si="7"/>
        <v>0</v>
      </c>
      <c r="AH50" s="45">
        <f t="shared" si="7"/>
        <v>0</v>
      </c>
      <c r="AI50" s="45">
        <f t="shared" si="7"/>
        <v>0</v>
      </c>
      <c r="AJ50" s="45">
        <f t="shared" si="7"/>
        <v>0</v>
      </c>
      <c r="AK50" s="45">
        <f t="shared" si="7"/>
        <v>0</v>
      </c>
      <c r="AL50" s="45">
        <f t="shared" si="7"/>
        <v>0</v>
      </c>
    </row>
    <row r="51" spans="1:38">
      <c r="A51" t="s">
        <v>92</v>
      </c>
      <c r="B51" s="11">
        <v>49</v>
      </c>
      <c r="C51" s="12" t="s">
        <v>100</v>
      </c>
      <c r="D51" s="5">
        <v>48483</v>
      </c>
      <c r="E51" s="5">
        <v>48483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f t="shared" si="6"/>
        <v>96966</v>
      </c>
      <c r="Q51" s="5">
        <f>INDEX($D51:$O51,MATCH('Profitability - Comparison'!$A$3,'Monthly Salary 25-26'!$D$2:$O$2,0))</f>
        <v>0</v>
      </c>
      <c r="R51" s="27"/>
      <c r="S51" s="14">
        <v>1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5">
        <f t="shared" si="3"/>
        <v>1</v>
      </c>
      <c r="Z51" s="45">
        <f t="shared" si="8"/>
        <v>96966</v>
      </c>
      <c r="AA51" s="45">
        <f t="shared" si="8"/>
        <v>0</v>
      </c>
      <c r="AB51" s="45">
        <f t="shared" si="8"/>
        <v>0</v>
      </c>
      <c r="AC51" s="45">
        <f t="shared" si="8"/>
        <v>0</v>
      </c>
      <c r="AD51" s="45">
        <f t="shared" si="8"/>
        <v>0</v>
      </c>
      <c r="AE51" s="45">
        <f t="shared" si="8"/>
        <v>0</v>
      </c>
      <c r="AG51" s="45">
        <f t="shared" si="7"/>
        <v>0</v>
      </c>
      <c r="AH51" s="45">
        <f t="shared" si="7"/>
        <v>0</v>
      </c>
      <c r="AI51" s="45">
        <f t="shared" si="7"/>
        <v>0</v>
      </c>
      <c r="AJ51" s="45">
        <f t="shared" si="7"/>
        <v>0</v>
      </c>
      <c r="AK51" s="45">
        <f t="shared" si="7"/>
        <v>0</v>
      </c>
      <c r="AL51" s="45">
        <f t="shared" si="7"/>
        <v>0</v>
      </c>
    </row>
    <row r="52" spans="1:38">
      <c r="A52" t="s">
        <v>92</v>
      </c>
      <c r="B52" s="11">
        <v>50</v>
      </c>
      <c r="C52" s="12" t="s">
        <v>101</v>
      </c>
      <c r="D52" s="5">
        <v>86300</v>
      </c>
      <c r="E52" s="5">
        <v>86300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f t="shared" si="6"/>
        <v>172600</v>
      </c>
      <c r="Q52" s="5">
        <f>INDEX($D52:$O52,MATCH('Profitability - Comparison'!$A$3,'Monthly Salary 25-26'!$D$2:$O$2,0))</f>
        <v>0</v>
      </c>
      <c r="R52" s="27"/>
      <c r="S52" s="14">
        <v>1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5">
        <f t="shared" si="3"/>
        <v>1</v>
      </c>
      <c r="Z52" s="45">
        <f t="shared" si="8"/>
        <v>172600</v>
      </c>
      <c r="AA52" s="45">
        <f t="shared" si="8"/>
        <v>0</v>
      </c>
      <c r="AB52" s="45">
        <f t="shared" si="8"/>
        <v>0</v>
      </c>
      <c r="AC52" s="45">
        <f t="shared" si="8"/>
        <v>0</v>
      </c>
      <c r="AD52" s="45">
        <f t="shared" si="8"/>
        <v>0</v>
      </c>
      <c r="AE52" s="45">
        <f t="shared" si="8"/>
        <v>0</v>
      </c>
      <c r="AG52" s="45">
        <f t="shared" si="7"/>
        <v>0</v>
      </c>
      <c r="AH52" s="45">
        <f t="shared" si="7"/>
        <v>0</v>
      </c>
      <c r="AI52" s="45">
        <f t="shared" si="7"/>
        <v>0</v>
      </c>
      <c r="AJ52" s="45">
        <f t="shared" si="7"/>
        <v>0</v>
      </c>
      <c r="AK52" s="45">
        <f t="shared" si="7"/>
        <v>0</v>
      </c>
      <c r="AL52" s="45">
        <f t="shared" si="7"/>
        <v>0</v>
      </c>
    </row>
    <row r="53" spans="1:38">
      <c r="A53" t="s">
        <v>92</v>
      </c>
      <c r="B53" s="11">
        <v>51</v>
      </c>
      <c r="C53" s="379" t="s">
        <v>188</v>
      </c>
      <c r="D53" s="5">
        <v>72991</v>
      </c>
      <c r="E53" s="5">
        <v>72991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f t="shared" si="6"/>
        <v>145982</v>
      </c>
      <c r="Q53" s="5">
        <f>INDEX($D53:$O53,MATCH('Profitability - Comparison'!$A$3,'Monthly Salary 25-26'!$D$2:$O$2,0))</f>
        <v>0</v>
      </c>
      <c r="R53" s="27"/>
      <c r="S53" s="14">
        <v>1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5">
        <f t="shared" si="3"/>
        <v>1</v>
      </c>
      <c r="Z53" s="45">
        <f t="shared" si="8"/>
        <v>145982</v>
      </c>
      <c r="AA53" s="45">
        <f t="shared" si="8"/>
        <v>0</v>
      </c>
      <c r="AB53" s="45">
        <f t="shared" si="8"/>
        <v>0</v>
      </c>
      <c r="AC53" s="45">
        <f t="shared" si="8"/>
        <v>0</v>
      </c>
      <c r="AD53" s="45">
        <f t="shared" si="8"/>
        <v>0</v>
      </c>
      <c r="AE53" s="45">
        <f t="shared" si="8"/>
        <v>0</v>
      </c>
      <c r="AG53" s="45">
        <f t="shared" si="7"/>
        <v>0</v>
      </c>
      <c r="AH53" s="45">
        <f t="shared" si="7"/>
        <v>0</v>
      </c>
      <c r="AI53" s="45">
        <f t="shared" si="7"/>
        <v>0</v>
      </c>
      <c r="AJ53" s="45">
        <f t="shared" si="7"/>
        <v>0</v>
      </c>
      <c r="AK53" s="45">
        <f t="shared" si="7"/>
        <v>0</v>
      </c>
      <c r="AL53" s="45">
        <f t="shared" si="7"/>
        <v>0</v>
      </c>
    </row>
    <row r="54" spans="1:38">
      <c r="A54" t="s">
        <v>92</v>
      </c>
      <c r="B54" s="11">
        <v>52</v>
      </c>
      <c r="C54" s="12" t="s">
        <v>103</v>
      </c>
      <c r="D54" s="5">
        <v>46054</v>
      </c>
      <c r="E54" s="5">
        <v>46054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f t="shared" si="6"/>
        <v>92108</v>
      </c>
      <c r="Q54" s="5">
        <f>INDEX($D54:$O54,MATCH('Profitability - Comparison'!$A$3,'Monthly Salary 25-26'!$D$2:$O$2,0))</f>
        <v>0</v>
      </c>
      <c r="R54" s="27"/>
      <c r="S54" s="14">
        <v>1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5">
        <f t="shared" si="3"/>
        <v>1</v>
      </c>
      <c r="Z54" s="45">
        <f t="shared" si="8"/>
        <v>92108</v>
      </c>
      <c r="AA54" s="45">
        <f t="shared" si="8"/>
        <v>0</v>
      </c>
      <c r="AB54" s="45">
        <f t="shared" si="8"/>
        <v>0</v>
      </c>
      <c r="AC54" s="45">
        <f t="shared" si="8"/>
        <v>0</v>
      </c>
      <c r="AD54" s="45">
        <f t="shared" si="8"/>
        <v>0</v>
      </c>
      <c r="AE54" s="45">
        <f t="shared" si="8"/>
        <v>0</v>
      </c>
      <c r="AG54" s="45">
        <f t="shared" si="7"/>
        <v>0</v>
      </c>
      <c r="AH54" s="45">
        <f t="shared" si="7"/>
        <v>0</v>
      </c>
      <c r="AI54" s="45">
        <f t="shared" si="7"/>
        <v>0</v>
      </c>
      <c r="AJ54" s="45">
        <f t="shared" si="7"/>
        <v>0</v>
      </c>
      <c r="AK54" s="45">
        <f t="shared" si="7"/>
        <v>0</v>
      </c>
      <c r="AL54" s="45">
        <f t="shared" si="7"/>
        <v>0</v>
      </c>
    </row>
    <row r="55" spans="1:38">
      <c r="A55" t="s">
        <v>92</v>
      </c>
      <c r="B55" s="11">
        <v>53</v>
      </c>
      <c r="C55" s="12" t="s">
        <v>104</v>
      </c>
      <c r="D55" s="5">
        <v>109688</v>
      </c>
      <c r="E55" s="5">
        <v>109688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f t="shared" si="6"/>
        <v>219376</v>
      </c>
      <c r="Q55" s="5">
        <f>INDEX($D55:$O55,MATCH('Profitability - Comparison'!$A$3,'Monthly Salary 25-26'!$D$2:$O$2,0))</f>
        <v>0</v>
      </c>
      <c r="R55" s="27"/>
      <c r="S55" s="14">
        <v>0.3</v>
      </c>
      <c r="T55" s="14">
        <v>0.7</v>
      </c>
      <c r="U55" s="14">
        <v>0</v>
      </c>
      <c r="V55" s="14">
        <v>0</v>
      </c>
      <c r="W55" s="14">
        <v>0</v>
      </c>
      <c r="X55" s="14">
        <v>0</v>
      </c>
      <c r="Y55" s="15">
        <f t="shared" si="3"/>
        <v>1</v>
      </c>
      <c r="Z55" s="45">
        <f t="shared" si="8"/>
        <v>65812.800000000003</v>
      </c>
      <c r="AA55" s="45">
        <f t="shared" si="8"/>
        <v>153563.19999999998</v>
      </c>
      <c r="AB55" s="45">
        <f t="shared" si="8"/>
        <v>0</v>
      </c>
      <c r="AC55" s="45">
        <f t="shared" si="8"/>
        <v>0</v>
      </c>
      <c r="AD55" s="45">
        <f t="shared" si="8"/>
        <v>0</v>
      </c>
      <c r="AE55" s="45">
        <f t="shared" si="8"/>
        <v>0</v>
      </c>
      <c r="AG55" s="45">
        <f t="shared" si="7"/>
        <v>0</v>
      </c>
      <c r="AH55" s="45">
        <f t="shared" si="7"/>
        <v>0</v>
      </c>
      <c r="AI55" s="45">
        <f t="shared" si="7"/>
        <v>0</v>
      </c>
      <c r="AJ55" s="45">
        <f t="shared" si="7"/>
        <v>0</v>
      </c>
      <c r="AK55" s="45">
        <f t="shared" si="7"/>
        <v>0</v>
      </c>
      <c r="AL55" s="45">
        <f t="shared" si="7"/>
        <v>0</v>
      </c>
    </row>
    <row r="56" spans="1:38">
      <c r="A56" t="s">
        <v>92</v>
      </c>
      <c r="B56" s="11">
        <v>54</v>
      </c>
      <c r="C56" s="12" t="s">
        <v>105</v>
      </c>
      <c r="D56" s="5">
        <v>48411</v>
      </c>
      <c r="E56" s="5">
        <v>48411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f t="shared" si="6"/>
        <v>96822</v>
      </c>
      <c r="Q56" s="5">
        <f>INDEX($D56:$O56,MATCH('Profitability - Comparison'!$A$3,'Monthly Salary 25-26'!$D$2:$O$2,0))</f>
        <v>0</v>
      </c>
      <c r="R56" s="27"/>
      <c r="S56" s="14">
        <v>0</v>
      </c>
      <c r="T56" s="14">
        <v>1</v>
      </c>
      <c r="U56" s="14">
        <v>0</v>
      </c>
      <c r="V56" s="14">
        <v>0</v>
      </c>
      <c r="W56" s="14">
        <v>0</v>
      </c>
      <c r="X56" s="14">
        <v>0</v>
      </c>
      <c r="Y56" s="15">
        <f t="shared" si="3"/>
        <v>1</v>
      </c>
      <c r="Z56" s="45">
        <f t="shared" si="8"/>
        <v>0</v>
      </c>
      <c r="AA56" s="45">
        <f t="shared" si="8"/>
        <v>96822</v>
      </c>
      <c r="AB56" s="45">
        <f t="shared" si="8"/>
        <v>0</v>
      </c>
      <c r="AC56" s="45">
        <f t="shared" si="8"/>
        <v>0</v>
      </c>
      <c r="AD56" s="45">
        <f t="shared" si="8"/>
        <v>0</v>
      </c>
      <c r="AE56" s="45">
        <f t="shared" si="8"/>
        <v>0</v>
      </c>
      <c r="AG56" s="45">
        <f t="shared" si="7"/>
        <v>0</v>
      </c>
      <c r="AH56" s="45">
        <f t="shared" si="7"/>
        <v>0</v>
      </c>
      <c r="AI56" s="45">
        <f t="shared" si="7"/>
        <v>0</v>
      </c>
      <c r="AJ56" s="45">
        <f t="shared" si="7"/>
        <v>0</v>
      </c>
      <c r="AK56" s="45">
        <f t="shared" si="7"/>
        <v>0</v>
      </c>
      <c r="AL56" s="45">
        <f t="shared" si="7"/>
        <v>0</v>
      </c>
    </row>
    <row r="57" spans="1:38">
      <c r="A57" t="s">
        <v>92</v>
      </c>
      <c r="B57" s="11">
        <v>55</v>
      </c>
      <c r="C57" s="12" t="s">
        <v>108</v>
      </c>
      <c r="D57" s="5">
        <v>66950</v>
      </c>
      <c r="E57" s="5">
        <v>66950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f t="shared" si="6"/>
        <v>133900</v>
      </c>
      <c r="Q57" s="5">
        <f>INDEX($D57:$O57,MATCH('Profitability - Comparison'!$A$3,'Monthly Salary 25-26'!$D$2:$O$2,0))</f>
        <v>0</v>
      </c>
      <c r="R57" s="27"/>
      <c r="S57" s="14">
        <v>1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5">
        <f t="shared" si="3"/>
        <v>1</v>
      </c>
      <c r="Z57" s="45">
        <f t="shared" si="8"/>
        <v>133900</v>
      </c>
      <c r="AA57" s="45">
        <f t="shared" si="8"/>
        <v>0</v>
      </c>
      <c r="AB57" s="45">
        <f t="shared" si="8"/>
        <v>0</v>
      </c>
      <c r="AC57" s="45">
        <f t="shared" si="8"/>
        <v>0</v>
      </c>
      <c r="AD57" s="45">
        <f t="shared" si="8"/>
        <v>0</v>
      </c>
      <c r="AE57" s="45">
        <f t="shared" si="8"/>
        <v>0</v>
      </c>
      <c r="AG57" s="45">
        <f t="shared" si="7"/>
        <v>0</v>
      </c>
      <c r="AH57" s="45">
        <f t="shared" si="7"/>
        <v>0</v>
      </c>
      <c r="AI57" s="45">
        <f t="shared" si="7"/>
        <v>0</v>
      </c>
      <c r="AJ57" s="45">
        <f t="shared" si="7"/>
        <v>0</v>
      </c>
      <c r="AK57" s="45">
        <f t="shared" si="7"/>
        <v>0</v>
      </c>
      <c r="AL57" s="45">
        <f t="shared" si="7"/>
        <v>0</v>
      </c>
    </row>
    <row r="58" spans="1:38">
      <c r="A58" t="s">
        <v>92</v>
      </c>
      <c r="B58" s="11">
        <v>56</v>
      </c>
      <c r="C58" t="s">
        <v>146</v>
      </c>
      <c r="D58" s="5">
        <v>44300</v>
      </c>
      <c r="E58" s="5">
        <v>44300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f t="shared" si="6"/>
        <v>88600</v>
      </c>
      <c r="Q58" s="5">
        <f>INDEX($D58:$O58,MATCH('Profitability - Comparison'!$A$3,'Monthly Salary 25-26'!$D$2:$O$2,0))</f>
        <v>0</v>
      </c>
      <c r="S58" s="14">
        <v>0</v>
      </c>
      <c r="T58" s="14">
        <v>1</v>
      </c>
      <c r="U58" s="14">
        <v>0</v>
      </c>
      <c r="V58" s="14">
        <v>0</v>
      </c>
      <c r="W58" s="14">
        <v>0</v>
      </c>
      <c r="X58" s="14">
        <v>0</v>
      </c>
      <c r="Y58" s="15">
        <f t="shared" si="3"/>
        <v>1</v>
      </c>
      <c r="Z58" s="45">
        <f t="shared" si="8"/>
        <v>0</v>
      </c>
      <c r="AA58" s="45">
        <f t="shared" si="8"/>
        <v>88600</v>
      </c>
      <c r="AB58" s="45">
        <f t="shared" si="8"/>
        <v>0</v>
      </c>
      <c r="AC58" s="45">
        <f t="shared" si="8"/>
        <v>0</v>
      </c>
      <c r="AD58" s="45">
        <f t="shared" si="8"/>
        <v>0</v>
      </c>
      <c r="AE58" s="45">
        <f t="shared" si="8"/>
        <v>0</v>
      </c>
      <c r="AG58" s="45">
        <f t="shared" si="7"/>
        <v>0</v>
      </c>
      <c r="AH58" s="45">
        <f t="shared" si="7"/>
        <v>0</v>
      </c>
      <c r="AI58" s="45">
        <f t="shared" si="7"/>
        <v>0</v>
      </c>
      <c r="AJ58" s="45">
        <f t="shared" si="7"/>
        <v>0</v>
      </c>
      <c r="AK58" s="45">
        <f t="shared" si="7"/>
        <v>0</v>
      </c>
      <c r="AL58" s="45">
        <f t="shared" si="7"/>
        <v>0</v>
      </c>
    </row>
    <row r="59" spans="1:38">
      <c r="A59" t="s">
        <v>92</v>
      </c>
      <c r="B59" s="11">
        <v>57</v>
      </c>
      <c r="C59" s="379" t="s">
        <v>153</v>
      </c>
      <c r="D59" s="5">
        <v>36200</v>
      </c>
      <c r="E59" s="5">
        <v>36200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f t="shared" si="6"/>
        <v>72400</v>
      </c>
      <c r="Q59" s="5">
        <f>INDEX($D59:$O59,MATCH('Profitability - Comparison'!$A$3,'Monthly Salary 25-26'!$D$2:$O$2,0))</f>
        <v>0</v>
      </c>
      <c r="S59" s="14">
        <v>1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5">
        <f t="shared" si="3"/>
        <v>1</v>
      </c>
      <c r="Z59" s="45">
        <f t="shared" si="8"/>
        <v>72400</v>
      </c>
      <c r="AA59" s="45">
        <f t="shared" si="8"/>
        <v>0</v>
      </c>
      <c r="AB59" s="45">
        <f t="shared" si="8"/>
        <v>0</v>
      </c>
      <c r="AC59" s="45">
        <f t="shared" si="8"/>
        <v>0</v>
      </c>
      <c r="AD59" s="45">
        <f t="shared" si="8"/>
        <v>0</v>
      </c>
      <c r="AE59" s="45">
        <f t="shared" si="8"/>
        <v>0</v>
      </c>
      <c r="AG59" s="45">
        <f t="shared" si="7"/>
        <v>0</v>
      </c>
      <c r="AH59" s="45">
        <f t="shared" si="7"/>
        <v>0</v>
      </c>
      <c r="AI59" s="45">
        <f t="shared" si="7"/>
        <v>0</v>
      </c>
      <c r="AJ59" s="45">
        <f t="shared" si="7"/>
        <v>0</v>
      </c>
      <c r="AK59" s="45">
        <f t="shared" si="7"/>
        <v>0</v>
      </c>
      <c r="AL59" s="45">
        <f t="shared" si="7"/>
        <v>0</v>
      </c>
    </row>
    <row r="60" spans="1:38">
      <c r="A60" t="s">
        <v>92</v>
      </c>
      <c r="B60" s="11">
        <v>58</v>
      </c>
      <c r="C60" s="379" t="s">
        <v>157</v>
      </c>
      <c r="D60" s="5">
        <v>64867</v>
      </c>
      <c r="E60" s="5">
        <v>64867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f t="shared" si="6"/>
        <v>129734</v>
      </c>
      <c r="Q60" s="5">
        <f>INDEX($D60:$O60,MATCH('Profitability - Comparison'!$A$3,'Monthly Salary 25-26'!$D$2:$O$2,0))</f>
        <v>0</v>
      </c>
      <c r="S60" s="14">
        <v>1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5">
        <f t="shared" si="3"/>
        <v>1</v>
      </c>
      <c r="Z60" s="45">
        <f t="shared" si="8"/>
        <v>129734</v>
      </c>
      <c r="AA60" s="45">
        <f t="shared" si="8"/>
        <v>0</v>
      </c>
      <c r="AB60" s="45">
        <f t="shared" si="8"/>
        <v>0</v>
      </c>
      <c r="AC60" s="45">
        <f t="shared" si="8"/>
        <v>0</v>
      </c>
      <c r="AD60" s="45">
        <f t="shared" si="8"/>
        <v>0</v>
      </c>
      <c r="AE60" s="45">
        <f t="shared" si="8"/>
        <v>0</v>
      </c>
      <c r="AG60" s="45">
        <f t="shared" ref="AG60:AL72" si="17">$Q60*S60</f>
        <v>0</v>
      </c>
      <c r="AH60" s="45">
        <f t="shared" si="17"/>
        <v>0</v>
      </c>
      <c r="AI60" s="45">
        <f t="shared" si="17"/>
        <v>0</v>
      </c>
      <c r="AJ60" s="45">
        <f t="shared" si="17"/>
        <v>0</v>
      </c>
      <c r="AK60" s="45">
        <f t="shared" si="17"/>
        <v>0</v>
      </c>
      <c r="AL60" s="45">
        <f t="shared" si="17"/>
        <v>0</v>
      </c>
    </row>
    <row r="61" spans="1:38">
      <c r="A61" t="s">
        <v>92</v>
      </c>
      <c r="B61" s="11">
        <v>59</v>
      </c>
      <c r="C61" s="378" t="s">
        <v>162</v>
      </c>
      <c r="D61" s="5">
        <v>29867</v>
      </c>
      <c r="E61" s="5">
        <v>29867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f t="shared" si="6"/>
        <v>59734</v>
      </c>
      <c r="Q61" s="5">
        <f>INDEX($D61:$O61,MATCH('Profitability - Comparison'!$A$3,'Monthly Salary 25-26'!$D$2:$O$2,0))</f>
        <v>0</v>
      </c>
      <c r="S61" s="14">
        <v>0</v>
      </c>
      <c r="T61" s="14">
        <v>1</v>
      </c>
      <c r="U61" s="14">
        <v>0</v>
      </c>
      <c r="V61" s="14">
        <v>0</v>
      </c>
      <c r="W61" s="14">
        <v>0</v>
      </c>
      <c r="X61" s="14">
        <v>0</v>
      </c>
      <c r="Y61" s="15">
        <f t="shared" si="3"/>
        <v>1</v>
      </c>
      <c r="Z61" s="45">
        <f t="shared" si="8"/>
        <v>0</v>
      </c>
      <c r="AA61" s="45">
        <f t="shared" si="8"/>
        <v>59734</v>
      </c>
      <c r="AB61" s="45">
        <f t="shared" si="8"/>
        <v>0</v>
      </c>
      <c r="AC61" s="45">
        <f t="shared" si="8"/>
        <v>0</v>
      </c>
      <c r="AD61" s="45">
        <f t="shared" si="8"/>
        <v>0</v>
      </c>
      <c r="AE61" s="45">
        <f t="shared" si="8"/>
        <v>0</v>
      </c>
      <c r="AG61" s="45">
        <f t="shared" si="17"/>
        <v>0</v>
      </c>
      <c r="AH61" s="45">
        <f t="shared" si="17"/>
        <v>0</v>
      </c>
      <c r="AI61" s="45">
        <f t="shared" si="17"/>
        <v>0</v>
      </c>
      <c r="AJ61" s="45">
        <f t="shared" si="17"/>
        <v>0</v>
      </c>
      <c r="AK61" s="45">
        <f t="shared" si="17"/>
        <v>0</v>
      </c>
      <c r="AL61" s="45">
        <f t="shared" si="17"/>
        <v>0</v>
      </c>
    </row>
    <row r="62" spans="1:38">
      <c r="A62" t="s">
        <v>92</v>
      </c>
      <c r="B62" s="11">
        <v>60</v>
      </c>
      <c r="C62" s="378" t="s">
        <v>163</v>
      </c>
      <c r="D62" s="5">
        <v>73200</v>
      </c>
      <c r="E62" s="5">
        <v>73200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f t="shared" si="6"/>
        <v>146400</v>
      </c>
      <c r="Q62" s="5">
        <f>INDEX($D62:$O62,MATCH('Profitability - Comparison'!$A$3,'Monthly Salary 25-26'!$D$2:$O$2,0))</f>
        <v>0</v>
      </c>
      <c r="S62" s="14">
        <v>1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5">
        <f t="shared" si="3"/>
        <v>1</v>
      </c>
      <c r="Z62" s="45">
        <f t="shared" si="8"/>
        <v>146400</v>
      </c>
      <c r="AA62" s="45">
        <f t="shared" si="8"/>
        <v>0</v>
      </c>
      <c r="AB62" s="45">
        <f t="shared" si="8"/>
        <v>0</v>
      </c>
      <c r="AC62" s="45">
        <f t="shared" si="8"/>
        <v>0</v>
      </c>
      <c r="AD62" s="45">
        <f t="shared" si="8"/>
        <v>0</v>
      </c>
      <c r="AE62" s="45">
        <f t="shared" si="8"/>
        <v>0</v>
      </c>
      <c r="AG62" s="45">
        <f t="shared" si="17"/>
        <v>0</v>
      </c>
      <c r="AH62" s="45">
        <f t="shared" si="17"/>
        <v>0</v>
      </c>
      <c r="AI62" s="45">
        <f t="shared" si="17"/>
        <v>0</v>
      </c>
      <c r="AJ62" s="45">
        <f t="shared" si="17"/>
        <v>0</v>
      </c>
      <c r="AK62" s="45">
        <f t="shared" si="17"/>
        <v>0</v>
      </c>
      <c r="AL62" s="45">
        <f t="shared" si="17"/>
        <v>0</v>
      </c>
    </row>
    <row r="63" spans="1:38">
      <c r="A63" t="s">
        <v>189</v>
      </c>
      <c r="B63" s="11">
        <v>61</v>
      </c>
      <c r="C63" t="s">
        <v>168</v>
      </c>
      <c r="D63" s="5">
        <v>20000</v>
      </c>
      <c r="E63" s="5">
        <v>20000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>
        <f t="shared" si="6"/>
        <v>40000</v>
      </c>
      <c r="Q63" s="5">
        <f>INDEX($D63:$O63,MATCH('Profitability - Comparison'!$A$3,'Monthly Salary 25-26'!$D$2:$O$2,0))</f>
        <v>0</v>
      </c>
      <c r="S63" s="14">
        <v>1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5">
        <f t="shared" si="3"/>
        <v>1</v>
      </c>
      <c r="Z63" s="45">
        <f t="shared" si="8"/>
        <v>40000</v>
      </c>
      <c r="AA63" s="45">
        <f t="shared" si="8"/>
        <v>0</v>
      </c>
      <c r="AB63" s="45">
        <f t="shared" si="8"/>
        <v>0</v>
      </c>
      <c r="AC63" s="45">
        <f t="shared" si="8"/>
        <v>0</v>
      </c>
      <c r="AD63" s="45">
        <f t="shared" si="8"/>
        <v>0</v>
      </c>
      <c r="AE63" s="45">
        <f t="shared" si="8"/>
        <v>0</v>
      </c>
      <c r="AG63" s="45">
        <f t="shared" si="17"/>
        <v>0</v>
      </c>
      <c r="AH63" s="45">
        <f t="shared" si="17"/>
        <v>0</v>
      </c>
      <c r="AI63" s="45">
        <f t="shared" si="17"/>
        <v>0</v>
      </c>
      <c r="AJ63" s="45">
        <f t="shared" si="17"/>
        <v>0</v>
      </c>
      <c r="AK63" s="45">
        <f t="shared" si="17"/>
        <v>0</v>
      </c>
      <c r="AL63" s="45">
        <f t="shared" si="17"/>
        <v>0</v>
      </c>
    </row>
    <row r="64" spans="1:38">
      <c r="A64" t="s">
        <v>189</v>
      </c>
      <c r="B64" s="11">
        <v>62</v>
      </c>
      <c r="C64" t="s">
        <v>169</v>
      </c>
      <c r="D64" s="5">
        <v>15200</v>
      </c>
      <c r="E64" s="5">
        <v>15200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>
        <f t="shared" si="6"/>
        <v>30400</v>
      </c>
      <c r="Q64" s="5">
        <f>INDEX($D64:$O64,MATCH('Profitability - Comparison'!$A$3,'Monthly Salary 25-26'!$D$2:$O$2,0))</f>
        <v>0</v>
      </c>
      <c r="S64" s="14">
        <v>0</v>
      </c>
      <c r="T64" s="14">
        <v>0</v>
      </c>
      <c r="U64" s="14">
        <v>0</v>
      </c>
      <c r="V64" s="14">
        <v>0</v>
      </c>
      <c r="W64" s="14">
        <v>1</v>
      </c>
      <c r="X64" s="14">
        <v>0</v>
      </c>
      <c r="Y64" s="15">
        <f t="shared" si="3"/>
        <v>1</v>
      </c>
      <c r="Z64" s="45">
        <f t="shared" si="8"/>
        <v>0</v>
      </c>
      <c r="AA64" s="45">
        <f t="shared" si="8"/>
        <v>0</v>
      </c>
      <c r="AB64" s="45">
        <f t="shared" si="8"/>
        <v>0</v>
      </c>
      <c r="AC64" s="45">
        <f t="shared" si="8"/>
        <v>0</v>
      </c>
      <c r="AD64" s="45">
        <f t="shared" si="8"/>
        <v>30400</v>
      </c>
      <c r="AE64" s="45">
        <f t="shared" si="8"/>
        <v>0</v>
      </c>
      <c r="AG64" s="45">
        <f t="shared" si="17"/>
        <v>0</v>
      </c>
      <c r="AH64" s="45">
        <f t="shared" si="17"/>
        <v>0</v>
      </c>
      <c r="AI64" s="45">
        <f t="shared" si="17"/>
        <v>0</v>
      </c>
      <c r="AJ64" s="45">
        <f t="shared" si="17"/>
        <v>0</v>
      </c>
      <c r="AK64" s="45">
        <f t="shared" si="17"/>
        <v>0</v>
      </c>
      <c r="AL64" s="45">
        <f t="shared" si="17"/>
        <v>0</v>
      </c>
    </row>
    <row r="65" spans="1:38">
      <c r="A65" t="s">
        <v>189</v>
      </c>
      <c r="B65" s="11">
        <v>63</v>
      </c>
      <c r="C65" t="s">
        <v>170</v>
      </c>
      <c r="D65" s="5">
        <v>15000</v>
      </c>
      <c r="E65" s="5">
        <v>15000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>
        <f t="shared" si="6"/>
        <v>30000</v>
      </c>
      <c r="Q65" s="5">
        <f>INDEX($D65:$O65,MATCH('Profitability - Comparison'!$A$3,'Monthly Salary 25-26'!$D$2:$O$2,0))</f>
        <v>0</v>
      </c>
      <c r="S65" s="14">
        <v>1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5">
        <f t="shared" si="3"/>
        <v>1</v>
      </c>
      <c r="Z65" s="45">
        <f t="shared" si="8"/>
        <v>30000</v>
      </c>
      <c r="AA65" s="45">
        <f t="shared" si="8"/>
        <v>0</v>
      </c>
      <c r="AB65" s="45">
        <f t="shared" si="8"/>
        <v>0</v>
      </c>
      <c r="AC65" s="45">
        <f t="shared" si="8"/>
        <v>0</v>
      </c>
      <c r="AD65" s="45">
        <f t="shared" si="8"/>
        <v>0</v>
      </c>
      <c r="AE65" s="45">
        <f t="shared" si="8"/>
        <v>0</v>
      </c>
      <c r="AG65" s="45">
        <f t="shared" si="17"/>
        <v>0</v>
      </c>
      <c r="AH65" s="45">
        <f t="shared" si="17"/>
        <v>0</v>
      </c>
      <c r="AI65" s="45">
        <f t="shared" si="17"/>
        <v>0</v>
      </c>
      <c r="AJ65" s="45">
        <f t="shared" si="17"/>
        <v>0</v>
      </c>
      <c r="AK65" s="45">
        <f t="shared" si="17"/>
        <v>0</v>
      </c>
      <c r="AL65" s="45">
        <f t="shared" si="17"/>
        <v>0</v>
      </c>
    </row>
    <row r="66" spans="1:38">
      <c r="A66" t="s">
        <v>189</v>
      </c>
      <c r="B66" s="11">
        <v>64</v>
      </c>
      <c r="C66" t="s">
        <v>139</v>
      </c>
      <c r="D66" s="5">
        <v>20000</v>
      </c>
      <c r="E66" s="5">
        <v>20000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>
        <f t="shared" si="6"/>
        <v>40000</v>
      </c>
      <c r="Q66" s="5">
        <f>INDEX($D66:$O66,MATCH('Profitability - Comparison'!$A$3,'Monthly Salary 25-26'!$D$2:$O$2,0))</f>
        <v>0</v>
      </c>
      <c r="S66" s="14">
        <v>1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5">
        <f t="shared" si="3"/>
        <v>1</v>
      </c>
      <c r="Z66" s="45">
        <f t="shared" si="8"/>
        <v>40000</v>
      </c>
      <c r="AA66" s="45">
        <f t="shared" si="8"/>
        <v>0</v>
      </c>
      <c r="AB66" s="45">
        <f t="shared" si="8"/>
        <v>0</v>
      </c>
      <c r="AC66" s="45">
        <f t="shared" si="8"/>
        <v>0</v>
      </c>
      <c r="AD66" s="45">
        <f t="shared" si="8"/>
        <v>0</v>
      </c>
      <c r="AE66" s="45">
        <f t="shared" si="8"/>
        <v>0</v>
      </c>
      <c r="AG66" s="45">
        <f t="shared" si="17"/>
        <v>0</v>
      </c>
      <c r="AH66" s="45">
        <f t="shared" si="17"/>
        <v>0</v>
      </c>
      <c r="AI66" s="45">
        <f t="shared" si="17"/>
        <v>0</v>
      </c>
      <c r="AJ66" s="45">
        <f t="shared" si="17"/>
        <v>0</v>
      </c>
      <c r="AK66" s="45">
        <f t="shared" si="17"/>
        <v>0</v>
      </c>
      <c r="AL66" s="45">
        <f t="shared" si="17"/>
        <v>0</v>
      </c>
    </row>
    <row r="67" spans="1:38">
      <c r="A67" t="s">
        <v>189</v>
      </c>
      <c r="B67" s="11">
        <v>65</v>
      </c>
      <c r="C67" t="s">
        <v>171</v>
      </c>
      <c r="D67" s="5">
        <v>0</v>
      </c>
      <c r="E67" s="5">
        <v>0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>
        <f t="shared" si="6"/>
        <v>0</v>
      </c>
      <c r="Q67" s="5">
        <f>INDEX($D67:$O67,MATCH('Profitability - Comparison'!$A$3,'Monthly Salary 25-26'!$D$2:$O$2,0))</f>
        <v>0</v>
      </c>
      <c r="S67" s="14">
        <v>0.9</v>
      </c>
      <c r="T67" s="14">
        <v>0</v>
      </c>
      <c r="U67" s="14">
        <v>0</v>
      </c>
      <c r="V67" s="14">
        <v>0</v>
      </c>
      <c r="W67" s="14">
        <v>0.1</v>
      </c>
      <c r="X67" s="14">
        <v>0</v>
      </c>
      <c r="Y67" s="15">
        <f t="shared" si="3"/>
        <v>1</v>
      </c>
      <c r="Z67" s="45">
        <f t="shared" si="8"/>
        <v>0</v>
      </c>
      <c r="AA67" s="45">
        <f t="shared" si="8"/>
        <v>0</v>
      </c>
      <c r="AB67" s="45">
        <f t="shared" si="8"/>
        <v>0</v>
      </c>
      <c r="AC67" s="45">
        <f t="shared" si="8"/>
        <v>0</v>
      </c>
      <c r="AD67" s="45">
        <f t="shared" si="8"/>
        <v>0</v>
      </c>
      <c r="AE67" s="45">
        <f t="shared" si="8"/>
        <v>0</v>
      </c>
      <c r="AG67" s="45">
        <f t="shared" si="17"/>
        <v>0</v>
      </c>
      <c r="AH67" s="45">
        <f t="shared" si="17"/>
        <v>0</v>
      </c>
      <c r="AI67" s="45">
        <f t="shared" si="17"/>
        <v>0</v>
      </c>
      <c r="AJ67" s="45">
        <f t="shared" si="17"/>
        <v>0</v>
      </c>
      <c r="AK67" s="45">
        <f t="shared" si="17"/>
        <v>0</v>
      </c>
      <c r="AL67" s="45">
        <f t="shared" si="17"/>
        <v>0</v>
      </c>
    </row>
    <row r="68" spans="1:38">
      <c r="A68" t="s">
        <v>189</v>
      </c>
      <c r="B68" s="11">
        <v>66</v>
      </c>
      <c r="C68" t="s">
        <v>177</v>
      </c>
      <c r="D68" s="5">
        <v>5600</v>
      </c>
      <c r="E68" s="5">
        <v>5600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>
        <f t="shared" si="6"/>
        <v>11200</v>
      </c>
      <c r="Q68" s="5">
        <f>INDEX($D68:$O68,MATCH('Profitability - Comparison'!$A$3,'Monthly Salary 25-26'!$D$2:$O$2,0))</f>
        <v>0</v>
      </c>
      <c r="S68" s="14">
        <v>1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5">
        <f t="shared" ref="Y68:Y72" si="18">S68+T68+U68+V68+W68+X68</f>
        <v>1</v>
      </c>
      <c r="Z68" s="45">
        <f t="shared" si="8"/>
        <v>11200</v>
      </c>
      <c r="AA68" s="45">
        <f t="shared" si="8"/>
        <v>0</v>
      </c>
      <c r="AB68" s="45">
        <f t="shared" si="8"/>
        <v>0</v>
      </c>
      <c r="AC68" s="45">
        <f t="shared" si="8"/>
        <v>0</v>
      </c>
      <c r="AD68" s="45">
        <f t="shared" si="8"/>
        <v>0</v>
      </c>
      <c r="AE68" s="45">
        <f t="shared" si="8"/>
        <v>0</v>
      </c>
      <c r="AG68" s="45">
        <f t="shared" si="17"/>
        <v>0</v>
      </c>
      <c r="AH68" s="45">
        <f t="shared" si="17"/>
        <v>0</v>
      </c>
      <c r="AI68" s="45">
        <f t="shared" si="17"/>
        <v>0</v>
      </c>
      <c r="AJ68" s="45">
        <f t="shared" si="17"/>
        <v>0</v>
      </c>
      <c r="AK68" s="45">
        <f t="shared" si="17"/>
        <v>0</v>
      </c>
      <c r="AL68" s="45">
        <f t="shared" si="17"/>
        <v>0</v>
      </c>
    </row>
    <row r="69" spans="1:38">
      <c r="A69" t="s">
        <v>189</v>
      </c>
      <c r="B69" s="11">
        <v>67</v>
      </c>
      <c r="C69" t="s">
        <v>12067</v>
      </c>
      <c r="D69" s="5">
        <v>0</v>
      </c>
      <c r="E69" s="5">
        <v>12581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>
        <f t="shared" ref="P69:P70" si="19">SUM(D69:O69)</f>
        <v>12581</v>
      </c>
      <c r="Q69" s="5">
        <f>INDEX($D69:$O69,MATCH('Profitability - Comparison'!$A$3,'Monthly Salary 25-26'!$D$2:$O$2,0))</f>
        <v>0</v>
      </c>
      <c r="S69" s="14">
        <v>1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5">
        <f t="shared" ref="Y69:Y70" si="20">S69+T69+U69+V69+W69+X69</f>
        <v>1</v>
      </c>
      <c r="Z69" s="45">
        <f t="shared" ref="Z69:Z70" si="21">$P69*S69</f>
        <v>12581</v>
      </c>
      <c r="AA69" s="45">
        <f t="shared" ref="AA69:AA70" si="22">$P69*T69</f>
        <v>0</v>
      </c>
      <c r="AB69" s="45">
        <f t="shared" ref="AB69:AB70" si="23">$P69*U69</f>
        <v>0</v>
      </c>
      <c r="AC69" s="45">
        <f t="shared" ref="AC69:AC70" si="24">$P69*V69</f>
        <v>0</v>
      </c>
      <c r="AD69" s="45">
        <f t="shared" ref="AD69:AD70" si="25">$P69*W69</f>
        <v>0</v>
      </c>
      <c r="AE69" s="45">
        <f t="shared" ref="AE69:AE70" si="26">$P69*X69</f>
        <v>0</v>
      </c>
      <c r="AG69" s="45">
        <f t="shared" ref="AG69:AG70" si="27">$Q69*S69</f>
        <v>0</v>
      </c>
      <c r="AH69" s="45">
        <f t="shared" ref="AH69:AH70" si="28">$Q69*T69</f>
        <v>0</v>
      </c>
      <c r="AI69" s="45">
        <f t="shared" ref="AI69:AI70" si="29">$Q69*U69</f>
        <v>0</v>
      </c>
      <c r="AJ69" s="45">
        <f t="shared" ref="AJ69:AJ70" si="30">$Q69*V69</f>
        <v>0</v>
      </c>
      <c r="AK69" s="45">
        <f t="shared" ref="AK69:AK70" si="31">$Q69*W69</f>
        <v>0</v>
      </c>
      <c r="AL69" s="45">
        <f t="shared" ref="AL69:AL70" si="32">$Q69*X69</f>
        <v>0</v>
      </c>
    </row>
    <row r="70" spans="1:38">
      <c r="A70" t="s">
        <v>189</v>
      </c>
      <c r="B70" s="11">
        <v>68</v>
      </c>
      <c r="C70" t="s">
        <v>12068</v>
      </c>
      <c r="D70" s="5">
        <v>0</v>
      </c>
      <c r="E70" s="5">
        <v>2323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>
        <f t="shared" si="19"/>
        <v>2323</v>
      </c>
      <c r="Q70" s="5">
        <f>INDEX($D70:$O70,MATCH('Profitability - Comparison'!$A$3,'Monthly Salary 25-26'!$D$2:$O$2,0))</f>
        <v>0</v>
      </c>
      <c r="S70" s="14">
        <v>1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5">
        <f t="shared" si="20"/>
        <v>1</v>
      </c>
      <c r="Z70" s="45">
        <f t="shared" si="21"/>
        <v>2323</v>
      </c>
      <c r="AA70" s="45">
        <f t="shared" si="22"/>
        <v>0</v>
      </c>
      <c r="AB70" s="45">
        <f t="shared" si="23"/>
        <v>0</v>
      </c>
      <c r="AC70" s="45">
        <f t="shared" si="24"/>
        <v>0</v>
      </c>
      <c r="AD70" s="45">
        <f t="shared" si="25"/>
        <v>0</v>
      </c>
      <c r="AE70" s="45">
        <f t="shared" si="26"/>
        <v>0</v>
      </c>
      <c r="AG70" s="45">
        <f t="shared" si="27"/>
        <v>0</v>
      </c>
      <c r="AH70" s="45">
        <f t="shared" si="28"/>
        <v>0</v>
      </c>
      <c r="AI70" s="45">
        <f t="shared" si="29"/>
        <v>0</v>
      </c>
      <c r="AJ70" s="45">
        <f t="shared" si="30"/>
        <v>0</v>
      </c>
      <c r="AK70" s="45">
        <f t="shared" si="31"/>
        <v>0</v>
      </c>
      <c r="AL70" s="45">
        <f t="shared" si="32"/>
        <v>0</v>
      </c>
    </row>
    <row r="71" spans="1:38" s="292" customFormat="1">
      <c r="A71" s="292" t="s">
        <v>189</v>
      </c>
      <c r="B71" s="415">
        <v>69</v>
      </c>
      <c r="C71" s="292" t="s">
        <v>178</v>
      </c>
      <c r="D71" s="416">
        <v>9667</v>
      </c>
      <c r="E71" s="416">
        <v>9667</v>
      </c>
      <c r="F71" s="416"/>
      <c r="G71" s="416"/>
      <c r="H71" s="416"/>
      <c r="I71" s="416"/>
      <c r="J71" s="416"/>
      <c r="K71" s="416"/>
      <c r="L71" s="416"/>
      <c r="M71" s="416"/>
      <c r="N71" s="416"/>
      <c r="O71" s="416"/>
      <c r="P71" s="416">
        <f t="shared" ref="P71:P72" si="33">SUM(D71:O71)</f>
        <v>19334</v>
      </c>
      <c r="Q71" s="416">
        <f>INDEX($D71:$O71,MATCH('Profitability - Comparison'!$A$3,'Monthly Salary 25-26'!$D$2:$O$2,0))</f>
        <v>0</v>
      </c>
      <c r="S71" s="30">
        <v>1</v>
      </c>
      <c r="T71" s="30">
        <v>0</v>
      </c>
      <c r="U71" s="30">
        <v>0</v>
      </c>
      <c r="V71" s="30">
        <v>0</v>
      </c>
      <c r="W71" s="30">
        <v>0</v>
      </c>
      <c r="X71" s="30">
        <v>0</v>
      </c>
      <c r="Y71" s="418">
        <f t="shared" si="18"/>
        <v>1</v>
      </c>
      <c r="Z71" s="419">
        <f t="shared" si="8"/>
        <v>19334</v>
      </c>
      <c r="AA71" s="419">
        <f t="shared" si="8"/>
        <v>0</v>
      </c>
      <c r="AB71" s="419">
        <f t="shared" si="8"/>
        <v>0</v>
      </c>
      <c r="AC71" s="419">
        <f t="shared" si="8"/>
        <v>0</v>
      </c>
      <c r="AD71" s="419">
        <f t="shared" si="8"/>
        <v>0</v>
      </c>
      <c r="AE71" s="419">
        <f t="shared" si="8"/>
        <v>0</v>
      </c>
      <c r="AG71" s="419">
        <f t="shared" si="17"/>
        <v>0</v>
      </c>
      <c r="AH71" s="419">
        <f t="shared" si="17"/>
        <v>0</v>
      </c>
      <c r="AI71" s="419">
        <f t="shared" si="17"/>
        <v>0</v>
      </c>
      <c r="AJ71" s="419">
        <f t="shared" si="17"/>
        <v>0</v>
      </c>
      <c r="AK71" s="419">
        <f t="shared" si="17"/>
        <v>0</v>
      </c>
      <c r="AL71" s="419">
        <f t="shared" si="17"/>
        <v>0</v>
      </c>
    </row>
    <row r="72" spans="1:38" s="292" customFormat="1">
      <c r="A72" s="292" t="s">
        <v>189</v>
      </c>
      <c r="B72" s="415">
        <v>70</v>
      </c>
      <c r="C72" s="292" t="s">
        <v>190</v>
      </c>
      <c r="D72" s="416">
        <v>11787</v>
      </c>
      <c r="E72" s="416">
        <v>11787</v>
      </c>
      <c r="F72" s="416"/>
      <c r="G72" s="416"/>
      <c r="H72" s="416"/>
      <c r="I72" s="416"/>
      <c r="J72" s="416"/>
      <c r="K72" s="416"/>
      <c r="L72" s="416"/>
      <c r="M72" s="416"/>
      <c r="N72" s="416"/>
      <c r="O72" s="416"/>
      <c r="P72" s="416">
        <f t="shared" si="33"/>
        <v>23574</v>
      </c>
      <c r="Q72" s="416">
        <f>INDEX($D72:$O72,MATCH('Profitability - Comparison'!$A$3,'Monthly Salary 25-26'!$D$2:$O$2,0))</f>
        <v>0</v>
      </c>
      <c r="S72" s="30">
        <v>0.85</v>
      </c>
      <c r="T72" s="30">
        <v>0.05</v>
      </c>
      <c r="U72" s="30">
        <v>0</v>
      </c>
      <c r="V72" s="30">
        <v>0.05</v>
      </c>
      <c r="W72" s="30">
        <v>0.05</v>
      </c>
      <c r="X72" s="30">
        <v>0</v>
      </c>
      <c r="Y72" s="418">
        <f t="shared" si="18"/>
        <v>1</v>
      </c>
      <c r="Z72" s="419">
        <f t="shared" si="8"/>
        <v>20037.899999999998</v>
      </c>
      <c r="AA72" s="419">
        <f t="shared" si="8"/>
        <v>1178.7</v>
      </c>
      <c r="AB72" s="419">
        <f t="shared" si="8"/>
        <v>0</v>
      </c>
      <c r="AC72" s="419">
        <f t="shared" si="8"/>
        <v>1178.7</v>
      </c>
      <c r="AD72" s="419">
        <f t="shared" si="8"/>
        <v>1178.7</v>
      </c>
      <c r="AE72" s="419">
        <f t="shared" si="8"/>
        <v>0</v>
      </c>
      <c r="AG72" s="419">
        <f t="shared" si="17"/>
        <v>0</v>
      </c>
      <c r="AH72" s="419">
        <f t="shared" si="17"/>
        <v>0</v>
      </c>
      <c r="AI72" s="419">
        <f t="shared" si="17"/>
        <v>0</v>
      </c>
      <c r="AJ72" s="419">
        <f t="shared" si="17"/>
        <v>0</v>
      </c>
      <c r="AK72" s="419">
        <f t="shared" si="17"/>
        <v>0</v>
      </c>
      <c r="AL72" s="419">
        <f t="shared" si="17"/>
        <v>0</v>
      </c>
    </row>
    <row r="73" spans="1:38"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S73" s="14"/>
      <c r="T73" s="15"/>
      <c r="U73" s="15"/>
      <c r="V73" s="15"/>
      <c r="W73" s="15"/>
      <c r="X73" s="15"/>
      <c r="Y73" s="15"/>
      <c r="Z73" s="45"/>
      <c r="AA73" s="45"/>
      <c r="AB73" s="45"/>
      <c r="AC73" s="45"/>
      <c r="AD73" s="45"/>
      <c r="AE73" s="45"/>
      <c r="AG73" s="45"/>
      <c r="AH73" s="45"/>
      <c r="AI73" s="45"/>
      <c r="AJ73" s="45"/>
      <c r="AK73" s="45"/>
      <c r="AL73" s="45"/>
    </row>
    <row r="74" spans="1:38"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S74" s="14"/>
      <c r="T74" s="15"/>
      <c r="U74" s="15"/>
      <c r="V74" s="15"/>
      <c r="W74" s="15"/>
      <c r="X74" s="15"/>
      <c r="Y74" s="15"/>
      <c r="Z74" s="45"/>
      <c r="AA74" s="45"/>
      <c r="AB74" s="45"/>
      <c r="AC74" s="45"/>
      <c r="AD74" s="45"/>
      <c r="AE74" s="45"/>
      <c r="AG74" s="45"/>
      <c r="AH74" s="45"/>
      <c r="AI74" s="45"/>
      <c r="AJ74" s="45"/>
      <c r="AK74" s="45"/>
      <c r="AL74" s="45"/>
    </row>
    <row r="75" spans="1:38">
      <c r="Z75" s="45">
        <f t="shared" ref="Z75:AE88" si="34">$P75*S75</f>
        <v>0</v>
      </c>
      <c r="AA75" s="45">
        <f t="shared" si="34"/>
        <v>0</v>
      </c>
      <c r="AB75" s="45">
        <f t="shared" si="34"/>
        <v>0</v>
      </c>
      <c r="AC75" s="45">
        <f t="shared" si="34"/>
        <v>0</v>
      </c>
      <c r="AD75" s="45">
        <f t="shared" si="34"/>
        <v>0</v>
      </c>
      <c r="AE75" s="45">
        <f t="shared" si="34"/>
        <v>0</v>
      </c>
      <c r="AG75" s="45">
        <f t="shared" ref="AG75:AL91" si="35">$Q75*S75</f>
        <v>0</v>
      </c>
      <c r="AH75" s="45">
        <f t="shared" si="35"/>
        <v>0</v>
      </c>
      <c r="AI75" s="45">
        <f t="shared" si="35"/>
        <v>0</v>
      </c>
      <c r="AJ75" s="45">
        <f t="shared" si="35"/>
        <v>0</v>
      </c>
      <c r="AK75" s="45">
        <f t="shared" si="35"/>
        <v>0</v>
      </c>
      <c r="AL75" s="45">
        <f t="shared" si="35"/>
        <v>0</v>
      </c>
    </row>
    <row r="76" spans="1:38">
      <c r="Z76" s="45">
        <f t="shared" si="34"/>
        <v>0</v>
      </c>
      <c r="AA76" s="45">
        <f t="shared" si="34"/>
        <v>0</v>
      </c>
      <c r="AB76" s="45">
        <f t="shared" si="34"/>
        <v>0</v>
      </c>
      <c r="AC76" s="45">
        <f t="shared" si="34"/>
        <v>0</v>
      </c>
      <c r="AD76" s="45">
        <f t="shared" si="34"/>
        <v>0</v>
      </c>
      <c r="AE76" s="45">
        <f t="shared" si="34"/>
        <v>0</v>
      </c>
      <c r="AG76" s="45">
        <f t="shared" si="35"/>
        <v>0</v>
      </c>
      <c r="AH76" s="45">
        <f t="shared" si="35"/>
        <v>0</v>
      </c>
      <c r="AI76" s="45">
        <f t="shared" si="35"/>
        <v>0</v>
      </c>
      <c r="AJ76" s="45">
        <f t="shared" si="35"/>
        <v>0</v>
      </c>
      <c r="AK76" s="45">
        <f t="shared" si="35"/>
        <v>0</v>
      </c>
      <c r="AL76" s="45">
        <f t="shared" si="35"/>
        <v>0</v>
      </c>
    </row>
    <row r="77" spans="1:38">
      <c r="Z77" s="45">
        <f t="shared" si="34"/>
        <v>0</v>
      </c>
      <c r="AA77" s="45">
        <f t="shared" si="34"/>
        <v>0</v>
      </c>
      <c r="AB77" s="45">
        <f t="shared" si="34"/>
        <v>0</v>
      </c>
      <c r="AC77" s="45">
        <f t="shared" si="34"/>
        <v>0</v>
      </c>
      <c r="AD77" s="45">
        <f t="shared" si="34"/>
        <v>0</v>
      </c>
      <c r="AE77" s="45">
        <f t="shared" si="34"/>
        <v>0</v>
      </c>
      <c r="AG77" s="45">
        <f t="shared" si="35"/>
        <v>0</v>
      </c>
      <c r="AH77" s="45">
        <f t="shared" si="35"/>
        <v>0</v>
      </c>
      <c r="AI77" s="45">
        <f t="shared" si="35"/>
        <v>0</v>
      </c>
      <c r="AJ77" s="45">
        <f t="shared" si="35"/>
        <v>0</v>
      </c>
      <c r="AK77" s="45">
        <f t="shared" si="35"/>
        <v>0</v>
      </c>
      <c r="AL77" s="45">
        <f t="shared" si="35"/>
        <v>0</v>
      </c>
    </row>
    <row r="78" spans="1:38">
      <c r="Z78" s="45">
        <f t="shared" si="34"/>
        <v>0</v>
      </c>
      <c r="AA78" s="45">
        <f t="shared" si="34"/>
        <v>0</v>
      </c>
      <c r="AB78" s="45">
        <f t="shared" si="34"/>
        <v>0</v>
      </c>
      <c r="AC78" s="45">
        <f t="shared" si="34"/>
        <v>0</v>
      </c>
      <c r="AD78" s="45">
        <f t="shared" si="34"/>
        <v>0</v>
      </c>
      <c r="AE78" s="45">
        <f t="shared" si="34"/>
        <v>0</v>
      </c>
      <c r="AG78" s="45">
        <f t="shared" si="35"/>
        <v>0</v>
      </c>
      <c r="AH78" s="45">
        <f t="shared" si="35"/>
        <v>0</v>
      </c>
      <c r="AI78" s="45">
        <f t="shared" si="35"/>
        <v>0</v>
      </c>
      <c r="AJ78" s="45">
        <f t="shared" si="35"/>
        <v>0</v>
      </c>
      <c r="AK78" s="45">
        <f t="shared" si="35"/>
        <v>0</v>
      </c>
      <c r="AL78" s="45">
        <f t="shared" si="35"/>
        <v>0</v>
      </c>
    </row>
    <row r="79" spans="1:38">
      <c r="Z79" s="45">
        <f t="shared" si="34"/>
        <v>0</v>
      </c>
      <c r="AA79" s="45">
        <f t="shared" si="34"/>
        <v>0</v>
      </c>
      <c r="AB79" s="45">
        <f t="shared" si="34"/>
        <v>0</v>
      </c>
      <c r="AC79" s="45">
        <f t="shared" si="34"/>
        <v>0</v>
      </c>
      <c r="AD79" s="45">
        <f t="shared" si="34"/>
        <v>0</v>
      </c>
      <c r="AE79" s="45">
        <f t="shared" si="34"/>
        <v>0</v>
      </c>
      <c r="AG79" s="45">
        <f t="shared" si="35"/>
        <v>0</v>
      </c>
      <c r="AH79" s="45">
        <f t="shared" si="35"/>
        <v>0</v>
      </c>
      <c r="AI79" s="45">
        <f t="shared" si="35"/>
        <v>0</v>
      </c>
      <c r="AJ79" s="45">
        <f t="shared" si="35"/>
        <v>0</v>
      </c>
      <c r="AK79" s="45">
        <f t="shared" si="35"/>
        <v>0</v>
      </c>
      <c r="AL79" s="45">
        <f t="shared" si="35"/>
        <v>0</v>
      </c>
    </row>
    <row r="80" spans="1:38">
      <c r="Z80" s="45">
        <f t="shared" si="34"/>
        <v>0</v>
      </c>
      <c r="AA80" s="45">
        <f t="shared" si="34"/>
        <v>0</v>
      </c>
      <c r="AB80" s="45">
        <f t="shared" si="34"/>
        <v>0</v>
      </c>
      <c r="AC80" s="45">
        <f t="shared" si="34"/>
        <v>0</v>
      </c>
      <c r="AD80" s="45">
        <f t="shared" si="34"/>
        <v>0</v>
      </c>
      <c r="AE80" s="45">
        <f t="shared" si="34"/>
        <v>0</v>
      </c>
      <c r="AG80" s="45">
        <f t="shared" si="35"/>
        <v>0</v>
      </c>
      <c r="AH80" s="45">
        <f t="shared" si="35"/>
        <v>0</v>
      </c>
      <c r="AI80" s="45">
        <f t="shared" si="35"/>
        <v>0</v>
      </c>
      <c r="AJ80" s="45">
        <f t="shared" si="35"/>
        <v>0</v>
      </c>
      <c r="AK80" s="45">
        <f t="shared" si="35"/>
        <v>0</v>
      </c>
      <c r="AL80" s="45">
        <f t="shared" si="35"/>
        <v>0</v>
      </c>
    </row>
    <row r="81" spans="26:38">
      <c r="Z81" s="45">
        <f t="shared" si="34"/>
        <v>0</v>
      </c>
      <c r="AA81" s="45">
        <f t="shared" si="34"/>
        <v>0</v>
      </c>
      <c r="AB81" s="45">
        <f t="shared" si="34"/>
        <v>0</v>
      </c>
      <c r="AC81" s="45">
        <f t="shared" si="34"/>
        <v>0</v>
      </c>
      <c r="AD81" s="45">
        <f t="shared" si="34"/>
        <v>0</v>
      </c>
      <c r="AE81" s="45">
        <f t="shared" si="34"/>
        <v>0</v>
      </c>
      <c r="AG81" s="45">
        <f t="shared" si="35"/>
        <v>0</v>
      </c>
      <c r="AH81" s="45">
        <f t="shared" si="35"/>
        <v>0</v>
      </c>
      <c r="AI81" s="45">
        <f t="shared" si="35"/>
        <v>0</v>
      </c>
      <c r="AJ81" s="45">
        <f t="shared" si="35"/>
        <v>0</v>
      </c>
      <c r="AK81" s="45">
        <f t="shared" si="35"/>
        <v>0</v>
      </c>
      <c r="AL81" s="45">
        <f t="shared" si="35"/>
        <v>0</v>
      </c>
    </row>
    <row r="82" spans="26:38">
      <c r="Z82" s="45">
        <f t="shared" si="34"/>
        <v>0</v>
      </c>
      <c r="AA82" s="45">
        <f t="shared" si="34"/>
        <v>0</v>
      </c>
      <c r="AB82" s="45">
        <f t="shared" si="34"/>
        <v>0</v>
      </c>
      <c r="AC82" s="45">
        <f t="shared" si="34"/>
        <v>0</v>
      </c>
      <c r="AD82" s="45">
        <f t="shared" si="34"/>
        <v>0</v>
      </c>
      <c r="AE82" s="45">
        <f t="shared" si="34"/>
        <v>0</v>
      </c>
      <c r="AG82" s="45">
        <f t="shared" si="35"/>
        <v>0</v>
      </c>
      <c r="AH82" s="45">
        <f t="shared" si="35"/>
        <v>0</v>
      </c>
      <c r="AI82" s="45">
        <f t="shared" si="35"/>
        <v>0</v>
      </c>
      <c r="AJ82" s="45">
        <f t="shared" si="35"/>
        <v>0</v>
      </c>
      <c r="AK82" s="45">
        <f t="shared" si="35"/>
        <v>0</v>
      </c>
      <c r="AL82" s="45">
        <f t="shared" si="35"/>
        <v>0</v>
      </c>
    </row>
    <row r="83" spans="26:38">
      <c r="Z83" s="45">
        <f t="shared" si="34"/>
        <v>0</v>
      </c>
      <c r="AA83" s="45">
        <f t="shared" si="34"/>
        <v>0</v>
      </c>
      <c r="AB83" s="45">
        <f t="shared" si="34"/>
        <v>0</v>
      </c>
      <c r="AC83" s="45">
        <f t="shared" si="34"/>
        <v>0</v>
      </c>
      <c r="AD83" s="45">
        <f t="shared" si="34"/>
        <v>0</v>
      </c>
      <c r="AE83" s="45">
        <f t="shared" si="34"/>
        <v>0</v>
      </c>
      <c r="AG83" s="45">
        <f t="shared" si="35"/>
        <v>0</v>
      </c>
      <c r="AH83" s="45">
        <f t="shared" si="35"/>
        <v>0</v>
      </c>
      <c r="AI83" s="45">
        <f t="shared" si="35"/>
        <v>0</v>
      </c>
      <c r="AJ83" s="45">
        <f t="shared" si="35"/>
        <v>0</v>
      </c>
      <c r="AK83" s="45">
        <f t="shared" si="35"/>
        <v>0</v>
      </c>
      <c r="AL83" s="45">
        <f t="shared" si="35"/>
        <v>0</v>
      </c>
    </row>
    <row r="84" spans="26:38">
      <c r="Z84" s="45">
        <f t="shared" si="34"/>
        <v>0</v>
      </c>
      <c r="AA84" s="45">
        <f t="shared" si="34"/>
        <v>0</v>
      </c>
      <c r="AB84" s="45">
        <f t="shared" si="34"/>
        <v>0</v>
      </c>
      <c r="AC84" s="45">
        <f t="shared" si="34"/>
        <v>0</v>
      </c>
      <c r="AD84" s="45">
        <f t="shared" si="34"/>
        <v>0</v>
      </c>
      <c r="AE84" s="45">
        <f t="shared" si="34"/>
        <v>0</v>
      </c>
      <c r="AG84" s="45">
        <f t="shared" si="35"/>
        <v>0</v>
      </c>
      <c r="AH84" s="45">
        <f t="shared" si="35"/>
        <v>0</v>
      </c>
      <c r="AI84" s="45">
        <f t="shared" si="35"/>
        <v>0</v>
      </c>
      <c r="AJ84" s="45">
        <f t="shared" si="35"/>
        <v>0</v>
      </c>
      <c r="AK84" s="45">
        <f t="shared" si="35"/>
        <v>0</v>
      </c>
      <c r="AL84" s="45">
        <f t="shared" si="35"/>
        <v>0</v>
      </c>
    </row>
    <row r="85" spans="26:38">
      <c r="Z85" s="45">
        <f t="shared" si="34"/>
        <v>0</v>
      </c>
      <c r="AA85" s="45">
        <f t="shared" si="34"/>
        <v>0</v>
      </c>
      <c r="AB85" s="45">
        <f t="shared" si="34"/>
        <v>0</v>
      </c>
      <c r="AC85" s="45">
        <f t="shared" si="34"/>
        <v>0</v>
      </c>
      <c r="AD85" s="45">
        <f t="shared" si="34"/>
        <v>0</v>
      </c>
      <c r="AE85" s="45">
        <f t="shared" si="34"/>
        <v>0</v>
      </c>
      <c r="AG85" s="45">
        <f t="shared" si="35"/>
        <v>0</v>
      </c>
      <c r="AH85" s="45">
        <f t="shared" si="35"/>
        <v>0</v>
      </c>
      <c r="AI85" s="45">
        <f t="shared" si="35"/>
        <v>0</v>
      </c>
      <c r="AJ85" s="45">
        <f t="shared" si="35"/>
        <v>0</v>
      </c>
      <c r="AK85" s="45">
        <f t="shared" si="35"/>
        <v>0</v>
      </c>
      <c r="AL85" s="45">
        <f t="shared" si="35"/>
        <v>0</v>
      </c>
    </row>
    <row r="86" spans="26:38">
      <c r="Z86" s="45">
        <f t="shared" si="34"/>
        <v>0</v>
      </c>
      <c r="AA86" s="45">
        <f t="shared" si="34"/>
        <v>0</v>
      </c>
      <c r="AB86" s="45">
        <f t="shared" si="34"/>
        <v>0</v>
      </c>
      <c r="AC86" s="45">
        <f t="shared" si="34"/>
        <v>0</v>
      </c>
      <c r="AD86" s="45">
        <f t="shared" si="34"/>
        <v>0</v>
      </c>
      <c r="AE86" s="45">
        <f t="shared" si="34"/>
        <v>0</v>
      </c>
      <c r="AG86" s="45">
        <f t="shared" si="35"/>
        <v>0</v>
      </c>
      <c r="AH86" s="45">
        <f t="shared" si="35"/>
        <v>0</v>
      </c>
      <c r="AI86" s="45">
        <f t="shared" si="35"/>
        <v>0</v>
      </c>
      <c r="AJ86" s="45">
        <f t="shared" si="35"/>
        <v>0</v>
      </c>
      <c r="AK86" s="45">
        <f t="shared" si="35"/>
        <v>0</v>
      </c>
      <c r="AL86" s="45">
        <f t="shared" si="35"/>
        <v>0</v>
      </c>
    </row>
    <row r="87" spans="26:38">
      <c r="Z87" s="45">
        <f t="shared" si="34"/>
        <v>0</v>
      </c>
      <c r="AA87" s="45">
        <f t="shared" si="34"/>
        <v>0</v>
      </c>
      <c r="AB87" s="45">
        <f t="shared" si="34"/>
        <v>0</v>
      </c>
      <c r="AC87" s="45">
        <f t="shared" si="34"/>
        <v>0</v>
      </c>
      <c r="AD87" s="45">
        <f t="shared" si="34"/>
        <v>0</v>
      </c>
      <c r="AE87" s="45">
        <f t="shared" si="34"/>
        <v>0</v>
      </c>
      <c r="AG87" s="45">
        <f t="shared" si="35"/>
        <v>0</v>
      </c>
      <c r="AH87" s="45">
        <f t="shared" si="35"/>
        <v>0</v>
      </c>
      <c r="AI87" s="45">
        <f t="shared" si="35"/>
        <v>0</v>
      </c>
      <c r="AJ87" s="45">
        <f t="shared" si="35"/>
        <v>0</v>
      </c>
      <c r="AK87" s="45">
        <f t="shared" si="35"/>
        <v>0</v>
      </c>
      <c r="AL87" s="45">
        <f t="shared" si="35"/>
        <v>0</v>
      </c>
    </row>
    <row r="88" spans="26:38">
      <c r="Z88" s="45">
        <f t="shared" si="34"/>
        <v>0</v>
      </c>
      <c r="AA88" s="45">
        <f t="shared" si="34"/>
        <v>0</v>
      </c>
      <c r="AB88" s="45">
        <f t="shared" si="34"/>
        <v>0</v>
      </c>
      <c r="AC88" s="45">
        <f t="shared" si="34"/>
        <v>0</v>
      </c>
      <c r="AD88" s="45">
        <f t="shared" si="34"/>
        <v>0</v>
      </c>
      <c r="AE88" s="45">
        <f t="shared" si="34"/>
        <v>0</v>
      </c>
      <c r="AG88" s="45">
        <f t="shared" si="35"/>
        <v>0</v>
      </c>
      <c r="AH88" s="45">
        <f t="shared" si="35"/>
        <v>0</v>
      </c>
      <c r="AI88" s="45">
        <f t="shared" si="35"/>
        <v>0</v>
      </c>
      <c r="AJ88" s="45">
        <f t="shared" si="35"/>
        <v>0</v>
      </c>
      <c r="AK88" s="45">
        <f t="shared" si="35"/>
        <v>0</v>
      </c>
      <c r="AL88" s="45">
        <f t="shared" si="35"/>
        <v>0</v>
      </c>
    </row>
    <row r="89" spans="26:38">
      <c r="Z89" s="45">
        <f t="shared" ref="Z89:AE95" si="36">$P89*S89</f>
        <v>0</v>
      </c>
      <c r="AA89" s="45">
        <f t="shared" si="36"/>
        <v>0</v>
      </c>
      <c r="AB89" s="45">
        <f t="shared" si="36"/>
        <v>0</v>
      </c>
      <c r="AC89" s="45">
        <f t="shared" si="36"/>
        <v>0</v>
      </c>
      <c r="AD89" s="45">
        <f t="shared" si="36"/>
        <v>0</v>
      </c>
      <c r="AE89" s="45">
        <f t="shared" si="36"/>
        <v>0</v>
      </c>
      <c r="AG89" s="45">
        <f t="shared" si="35"/>
        <v>0</v>
      </c>
      <c r="AH89" s="45">
        <f t="shared" si="35"/>
        <v>0</v>
      </c>
      <c r="AI89" s="45">
        <f t="shared" si="35"/>
        <v>0</v>
      </c>
      <c r="AJ89" s="45">
        <f t="shared" si="35"/>
        <v>0</v>
      </c>
      <c r="AK89" s="45">
        <f t="shared" si="35"/>
        <v>0</v>
      </c>
      <c r="AL89" s="45">
        <f t="shared" si="35"/>
        <v>0</v>
      </c>
    </row>
    <row r="90" spans="26:38">
      <c r="Z90" s="45">
        <f t="shared" si="36"/>
        <v>0</v>
      </c>
      <c r="AA90" s="45">
        <f t="shared" si="36"/>
        <v>0</v>
      </c>
      <c r="AB90" s="45">
        <f t="shared" si="36"/>
        <v>0</v>
      </c>
      <c r="AC90" s="45">
        <f t="shared" si="36"/>
        <v>0</v>
      </c>
      <c r="AD90" s="45">
        <f t="shared" si="36"/>
        <v>0</v>
      </c>
      <c r="AE90" s="45">
        <f t="shared" si="36"/>
        <v>0</v>
      </c>
      <c r="AG90" s="45">
        <f t="shared" si="35"/>
        <v>0</v>
      </c>
      <c r="AH90" s="45">
        <f t="shared" si="35"/>
        <v>0</v>
      </c>
      <c r="AI90" s="45">
        <f t="shared" si="35"/>
        <v>0</v>
      </c>
      <c r="AJ90" s="45">
        <f t="shared" si="35"/>
        <v>0</v>
      </c>
      <c r="AK90" s="45">
        <f t="shared" si="35"/>
        <v>0</v>
      </c>
      <c r="AL90" s="45">
        <f t="shared" si="35"/>
        <v>0</v>
      </c>
    </row>
    <row r="91" spans="26:38">
      <c r="Z91" s="45">
        <f t="shared" si="36"/>
        <v>0</v>
      </c>
      <c r="AA91" s="45">
        <f t="shared" si="36"/>
        <v>0</v>
      </c>
      <c r="AB91" s="45">
        <f t="shared" si="36"/>
        <v>0</v>
      </c>
      <c r="AC91" s="45">
        <f t="shared" si="36"/>
        <v>0</v>
      </c>
      <c r="AD91" s="45">
        <f t="shared" si="36"/>
        <v>0</v>
      </c>
      <c r="AE91" s="45">
        <f t="shared" si="36"/>
        <v>0</v>
      </c>
      <c r="AG91" s="45">
        <f t="shared" si="35"/>
        <v>0</v>
      </c>
      <c r="AH91" s="45">
        <f t="shared" si="35"/>
        <v>0</v>
      </c>
      <c r="AI91" s="45">
        <f t="shared" si="35"/>
        <v>0</v>
      </c>
      <c r="AJ91" s="45">
        <f t="shared" si="35"/>
        <v>0</v>
      </c>
      <c r="AK91" s="45">
        <f t="shared" si="35"/>
        <v>0</v>
      </c>
      <c r="AL91" s="45">
        <f t="shared" si="35"/>
        <v>0</v>
      </c>
    </row>
    <row r="92" spans="26:38">
      <c r="Z92" s="45">
        <f t="shared" si="36"/>
        <v>0</v>
      </c>
      <c r="AA92" s="45">
        <f t="shared" si="36"/>
        <v>0</v>
      </c>
      <c r="AB92" s="45">
        <f t="shared" si="36"/>
        <v>0</v>
      </c>
      <c r="AC92" s="45">
        <f t="shared" si="36"/>
        <v>0</v>
      </c>
      <c r="AD92" s="45">
        <f t="shared" si="36"/>
        <v>0</v>
      </c>
      <c r="AE92" s="45">
        <f t="shared" si="36"/>
        <v>0</v>
      </c>
      <c r="AG92" s="45">
        <f t="shared" ref="AG92:AL95" si="37">$Q92*S92</f>
        <v>0</v>
      </c>
      <c r="AH92" s="45">
        <f t="shared" si="37"/>
        <v>0</v>
      </c>
      <c r="AI92" s="45">
        <f t="shared" si="37"/>
        <v>0</v>
      </c>
      <c r="AJ92" s="45">
        <f t="shared" si="37"/>
        <v>0</v>
      </c>
      <c r="AK92" s="45">
        <f t="shared" si="37"/>
        <v>0</v>
      </c>
      <c r="AL92" s="45">
        <f t="shared" si="37"/>
        <v>0</v>
      </c>
    </row>
    <row r="93" spans="26:38">
      <c r="Z93" s="45">
        <f t="shared" si="36"/>
        <v>0</v>
      </c>
      <c r="AA93" s="45">
        <f t="shared" si="36"/>
        <v>0</v>
      </c>
      <c r="AB93" s="45">
        <f t="shared" si="36"/>
        <v>0</v>
      </c>
      <c r="AC93" s="45">
        <f t="shared" si="36"/>
        <v>0</v>
      </c>
      <c r="AD93" s="45">
        <f t="shared" si="36"/>
        <v>0</v>
      </c>
      <c r="AE93" s="45">
        <f t="shared" si="36"/>
        <v>0</v>
      </c>
      <c r="AG93" s="45">
        <f t="shared" si="37"/>
        <v>0</v>
      </c>
      <c r="AH93" s="45">
        <f t="shared" si="37"/>
        <v>0</v>
      </c>
      <c r="AI93" s="45">
        <f t="shared" si="37"/>
        <v>0</v>
      </c>
      <c r="AJ93" s="45">
        <f t="shared" si="37"/>
        <v>0</v>
      </c>
      <c r="AK93" s="45">
        <f t="shared" si="37"/>
        <v>0</v>
      </c>
      <c r="AL93" s="45">
        <f t="shared" si="37"/>
        <v>0</v>
      </c>
    </row>
    <row r="94" spans="26:38">
      <c r="Z94" s="45">
        <f t="shared" si="36"/>
        <v>0</v>
      </c>
      <c r="AA94" s="45">
        <f t="shared" si="36"/>
        <v>0</v>
      </c>
      <c r="AB94" s="45">
        <f t="shared" si="36"/>
        <v>0</v>
      </c>
      <c r="AC94" s="45">
        <f t="shared" si="36"/>
        <v>0</v>
      </c>
      <c r="AD94" s="45">
        <f t="shared" si="36"/>
        <v>0</v>
      </c>
      <c r="AE94" s="45">
        <f t="shared" si="36"/>
        <v>0</v>
      </c>
      <c r="AG94" s="45">
        <f t="shared" si="37"/>
        <v>0</v>
      </c>
      <c r="AH94" s="45">
        <f t="shared" si="37"/>
        <v>0</v>
      </c>
      <c r="AI94" s="45">
        <f t="shared" si="37"/>
        <v>0</v>
      </c>
      <c r="AJ94" s="45">
        <f t="shared" si="37"/>
        <v>0</v>
      </c>
      <c r="AK94" s="45">
        <f t="shared" si="37"/>
        <v>0</v>
      </c>
      <c r="AL94" s="45">
        <f t="shared" si="37"/>
        <v>0</v>
      </c>
    </row>
    <row r="95" spans="26:38">
      <c r="Z95" s="45">
        <f t="shared" si="36"/>
        <v>0</v>
      </c>
      <c r="AA95" s="45">
        <f t="shared" si="36"/>
        <v>0</v>
      </c>
      <c r="AB95" s="45">
        <f t="shared" si="36"/>
        <v>0</v>
      </c>
      <c r="AC95" s="45">
        <f t="shared" si="36"/>
        <v>0</v>
      </c>
      <c r="AD95" s="45">
        <f t="shared" si="36"/>
        <v>0</v>
      </c>
      <c r="AE95" s="45">
        <f t="shared" si="36"/>
        <v>0</v>
      </c>
      <c r="AG95" s="45">
        <f t="shared" si="37"/>
        <v>0</v>
      </c>
      <c r="AH95" s="45">
        <f t="shared" si="37"/>
        <v>0</v>
      </c>
      <c r="AI95" s="45">
        <f t="shared" si="37"/>
        <v>0</v>
      </c>
      <c r="AJ95" s="45">
        <f t="shared" si="37"/>
        <v>0</v>
      </c>
      <c r="AK95" s="45">
        <f t="shared" si="37"/>
        <v>0</v>
      </c>
      <c r="AL95" s="45">
        <f t="shared" si="37"/>
        <v>0</v>
      </c>
    </row>
  </sheetData>
  <autoFilter ref="A2:AL74" xr:uid="{00000000-0009-0000-0000-000007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6"/>
  <sheetViews>
    <sheetView workbookViewId="0">
      <selection activeCell="G1" sqref="G1"/>
    </sheetView>
  </sheetViews>
  <sheetFormatPr defaultRowHeight="15"/>
  <cols>
    <col min="1" max="1" width="29.42578125" bestFit="1" customWidth="1"/>
    <col min="2" max="2" width="14.28515625" bestFit="1" customWidth="1"/>
    <col min="3" max="3" width="11.5703125" bestFit="1" customWidth="1"/>
    <col min="6" max="6" width="13.5703125" bestFit="1" customWidth="1"/>
    <col min="7" max="7" width="11.5703125" customWidth="1"/>
    <col min="8" max="8" width="11.5703125" bestFit="1" customWidth="1"/>
    <col min="10" max="10" width="10.7109375" bestFit="1" customWidth="1"/>
  </cols>
  <sheetData>
    <row r="1" spans="1:13">
      <c r="A1" t="s">
        <v>193</v>
      </c>
      <c r="B1" t="s">
        <v>194</v>
      </c>
      <c r="C1" t="s">
        <v>195</v>
      </c>
      <c r="F1" t="s">
        <v>193</v>
      </c>
      <c r="G1" t="s">
        <v>194</v>
      </c>
      <c r="H1" t="s">
        <v>195</v>
      </c>
      <c r="J1" t="s">
        <v>196</v>
      </c>
      <c r="M1" t="s">
        <v>18</v>
      </c>
    </row>
    <row r="2" spans="1:13">
      <c r="A2" s="42">
        <v>45748</v>
      </c>
      <c r="B2" s="43">
        <v>3521591.5668361583</v>
      </c>
      <c r="C2" s="44">
        <f>B2</f>
        <v>3521591.5668361583</v>
      </c>
      <c r="F2" s="40">
        <f>A2</f>
        <v>45748</v>
      </c>
      <c r="G2" s="43">
        <v>3128490.542372881</v>
      </c>
      <c r="H2" s="44">
        <f>G2</f>
        <v>3128490.542372881</v>
      </c>
      <c r="J2" s="44">
        <f>G2-B2</f>
        <v>-393101.02446327731</v>
      </c>
    </row>
    <row r="3" spans="1:13">
      <c r="A3" s="42">
        <v>45778</v>
      </c>
      <c r="B3" s="43">
        <v>3679279.6261581918</v>
      </c>
      <c r="C3" s="44">
        <f>B3+C2</f>
        <v>7200871.1929943506</v>
      </c>
      <c r="F3" s="40">
        <f t="shared" ref="F3:F13" si="0">A3</f>
        <v>45778</v>
      </c>
      <c r="G3" s="43">
        <v>5133807.0677966075</v>
      </c>
      <c r="H3" s="44">
        <f>G3+H2</f>
        <v>8262297.6101694889</v>
      </c>
      <c r="J3" s="44">
        <f t="shared" ref="J3:J13" si="1">G3-B3</f>
        <v>1454527.4416384157</v>
      </c>
    </row>
    <row r="4" spans="1:13">
      <c r="A4" s="42">
        <v>45809</v>
      </c>
      <c r="B4" s="43">
        <v>0</v>
      </c>
      <c r="C4" s="44">
        <f t="shared" ref="C4:C13" si="2">B4+C3</f>
        <v>7200871.1929943506</v>
      </c>
      <c r="F4" s="40">
        <f t="shared" si="0"/>
        <v>45809</v>
      </c>
      <c r="G4" s="43">
        <v>0</v>
      </c>
      <c r="H4" s="44">
        <f t="shared" ref="H4:H13" si="3">G4+H3</f>
        <v>8262297.6101694889</v>
      </c>
      <c r="J4" s="44">
        <f t="shared" si="1"/>
        <v>0</v>
      </c>
    </row>
    <row r="5" spans="1:13">
      <c r="A5" s="42">
        <v>45839</v>
      </c>
      <c r="B5" s="43">
        <v>0</v>
      </c>
      <c r="C5" s="44">
        <f t="shared" si="2"/>
        <v>7200871.1929943506</v>
      </c>
      <c r="F5" s="40">
        <f t="shared" si="0"/>
        <v>45839</v>
      </c>
      <c r="G5" s="43">
        <v>0</v>
      </c>
      <c r="H5" s="44">
        <f t="shared" si="3"/>
        <v>8262297.6101694889</v>
      </c>
      <c r="J5" s="44">
        <f t="shared" si="1"/>
        <v>0</v>
      </c>
    </row>
    <row r="6" spans="1:13">
      <c r="A6" s="42">
        <v>45870</v>
      </c>
      <c r="B6" s="43">
        <v>0</v>
      </c>
      <c r="C6" s="44">
        <f t="shared" si="2"/>
        <v>7200871.1929943506</v>
      </c>
      <c r="F6" s="40">
        <f t="shared" si="0"/>
        <v>45870</v>
      </c>
      <c r="G6" s="43">
        <v>0</v>
      </c>
      <c r="H6" s="44">
        <f t="shared" si="3"/>
        <v>8262297.6101694889</v>
      </c>
      <c r="J6" s="44">
        <f t="shared" si="1"/>
        <v>0</v>
      </c>
    </row>
    <row r="7" spans="1:13">
      <c r="A7" s="42">
        <v>45901</v>
      </c>
      <c r="B7" s="43">
        <v>0</v>
      </c>
      <c r="C7" s="44">
        <f t="shared" si="2"/>
        <v>7200871.1929943506</v>
      </c>
      <c r="F7" s="40">
        <f t="shared" si="0"/>
        <v>45901</v>
      </c>
      <c r="G7" s="43">
        <v>0</v>
      </c>
      <c r="H7" s="44">
        <f t="shared" si="3"/>
        <v>8262297.6101694889</v>
      </c>
      <c r="J7" s="44">
        <f t="shared" si="1"/>
        <v>0</v>
      </c>
    </row>
    <row r="8" spans="1:13">
      <c r="A8" s="42">
        <v>45931</v>
      </c>
      <c r="B8" s="43">
        <v>0</v>
      </c>
      <c r="C8" s="44">
        <f t="shared" si="2"/>
        <v>7200871.1929943506</v>
      </c>
      <c r="F8" s="40">
        <f t="shared" si="0"/>
        <v>45931</v>
      </c>
      <c r="G8" s="43">
        <v>0</v>
      </c>
      <c r="H8" s="44">
        <f t="shared" si="3"/>
        <v>8262297.6101694889</v>
      </c>
      <c r="J8" s="44">
        <f t="shared" si="1"/>
        <v>0</v>
      </c>
    </row>
    <row r="9" spans="1:13">
      <c r="A9" s="42">
        <v>45962</v>
      </c>
      <c r="B9" s="43">
        <v>0</v>
      </c>
      <c r="C9" s="44">
        <f t="shared" si="2"/>
        <v>7200871.1929943506</v>
      </c>
      <c r="F9" s="40">
        <f t="shared" si="0"/>
        <v>45962</v>
      </c>
      <c r="G9" s="43">
        <v>0</v>
      </c>
      <c r="H9" s="44">
        <f t="shared" si="3"/>
        <v>8262297.6101694889</v>
      </c>
      <c r="J9" s="44">
        <f t="shared" si="1"/>
        <v>0</v>
      </c>
    </row>
    <row r="10" spans="1:13">
      <c r="A10" s="42">
        <v>45992</v>
      </c>
      <c r="B10" s="43">
        <v>0</v>
      </c>
      <c r="C10" s="44">
        <f t="shared" si="2"/>
        <v>7200871.1929943506</v>
      </c>
      <c r="F10" s="40">
        <f t="shared" si="0"/>
        <v>45992</v>
      </c>
      <c r="G10" s="43">
        <v>0</v>
      </c>
      <c r="H10" s="44">
        <f t="shared" si="3"/>
        <v>8262297.6101694889</v>
      </c>
      <c r="J10" s="44">
        <f t="shared" si="1"/>
        <v>0</v>
      </c>
    </row>
    <row r="11" spans="1:13">
      <c r="A11" s="42">
        <v>46023</v>
      </c>
      <c r="B11" s="43">
        <v>0</v>
      </c>
      <c r="C11" s="44">
        <f t="shared" si="2"/>
        <v>7200871.1929943506</v>
      </c>
      <c r="F11" s="40">
        <f t="shared" si="0"/>
        <v>46023</v>
      </c>
      <c r="G11" s="43">
        <v>0</v>
      </c>
      <c r="H11" s="44">
        <f t="shared" si="3"/>
        <v>8262297.6101694889</v>
      </c>
      <c r="J11" s="44">
        <f t="shared" si="1"/>
        <v>0</v>
      </c>
    </row>
    <row r="12" spans="1:13">
      <c r="A12" s="42">
        <v>46054</v>
      </c>
      <c r="B12" s="43">
        <v>0</v>
      </c>
      <c r="C12" s="44">
        <f t="shared" si="2"/>
        <v>7200871.1929943506</v>
      </c>
      <c r="F12" s="40">
        <f t="shared" si="0"/>
        <v>46054</v>
      </c>
      <c r="G12" s="43">
        <v>0</v>
      </c>
      <c r="H12" s="44">
        <f t="shared" si="3"/>
        <v>8262297.6101694889</v>
      </c>
      <c r="J12" s="44">
        <f t="shared" si="1"/>
        <v>0</v>
      </c>
    </row>
    <row r="13" spans="1:13">
      <c r="A13" s="42">
        <v>46082</v>
      </c>
      <c r="B13" s="43">
        <v>0</v>
      </c>
      <c r="C13" s="44">
        <f t="shared" si="2"/>
        <v>7200871.1929943506</v>
      </c>
      <c r="F13" s="40">
        <f t="shared" si="0"/>
        <v>46082</v>
      </c>
      <c r="G13" s="43">
        <v>0</v>
      </c>
      <c r="H13" s="44">
        <f t="shared" si="3"/>
        <v>8262297.6101694889</v>
      </c>
      <c r="J13" s="44">
        <f t="shared" si="1"/>
        <v>0</v>
      </c>
    </row>
    <row r="14" spans="1:13">
      <c r="A14" t="s">
        <v>197</v>
      </c>
      <c r="B14" s="43">
        <f>SUM(B2:B13)</f>
        <v>7200871.1929943506</v>
      </c>
      <c r="C14" s="44" t="e">
        <v>#N/A</v>
      </c>
      <c r="G14" s="44">
        <f>SUM(G2:G13)</f>
        <v>8262297.6101694889</v>
      </c>
    </row>
    <row r="15" spans="1:13">
      <c r="A15" t="s">
        <v>198</v>
      </c>
      <c r="B15" s="43">
        <f>G14</f>
        <v>8262297.6101694889</v>
      </c>
      <c r="C15" s="44" t="e">
        <v>#N/A</v>
      </c>
    </row>
    <row r="16" spans="1:13">
      <c r="A16" t="s">
        <v>199</v>
      </c>
      <c r="B16" s="44">
        <f>B15-B14</f>
        <v>1061426.4171751384</v>
      </c>
      <c r="C16" s="44" t="e">
        <f>C15-C14</f>
        <v>#N/A</v>
      </c>
    </row>
  </sheetData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B526-94EC-488A-90AA-457A824C9C2D}">
  <dimension ref="A1:G121"/>
  <sheetViews>
    <sheetView workbookViewId="0">
      <selection activeCell="H1" sqref="H1"/>
    </sheetView>
  </sheetViews>
  <sheetFormatPr defaultRowHeight="15"/>
  <cols>
    <col min="1" max="1" width="10.5703125" bestFit="1" customWidth="1"/>
    <col min="2" max="2" width="8.7109375" bestFit="1" customWidth="1"/>
    <col min="3" max="3" width="15.85546875" bestFit="1" customWidth="1"/>
    <col min="4" max="4" width="22.5703125" bestFit="1" customWidth="1"/>
    <col min="5" max="5" width="22.140625" bestFit="1" customWidth="1"/>
    <col min="6" max="6" width="14" bestFit="1" customWidth="1"/>
    <col min="7" max="7" width="16.85546875" bestFit="1" customWidth="1"/>
  </cols>
  <sheetData>
    <row r="1" spans="1:7">
      <c r="A1" t="s">
        <v>12070</v>
      </c>
      <c r="B1" t="s">
        <v>193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</row>
    <row r="2" spans="1:7">
      <c r="A2" t="s">
        <v>11</v>
      </c>
      <c r="B2" s="40">
        <v>45383</v>
      </c>
      <c r="C2" s="420">
        <f>SUMIFS('Total Sales 24-25'!$G$2:$G$4294,'Total Sales 24-25'!$T$2:$T$4294,Sales!C$1,'Total Sales 24-25'!$B$2:$B$4294,Sales!$B2)</f>
        <v>5961322.0338983061</v>
      </c>
      <c r="D2" s="420">
        <f>SUMIFS('Total Sales 24-25'!$G$2:$G$4294,'Total Sales 24-25'!$T$2:$T$4294,Sales!D$1,'Total Sales 24-25'!$B$2:$B$4294,Sales!$B2)</f>
        <v>206582.20338983051</v>
      </c>
      <c r="E2" s="420">
        <f>SUMIFS('Total Sales 24-25'!$G$2:$G$4294,'Total Sales 24-25'!$T$2:$T$4294,Sales!E$1,'Total Sales 24-25'!$B$2:$B$4294,Sales!$B2)</f>
        <v>818703.4576271188</v>
      </c>
      <c r="F2" s="420">
        <f>SUMIFS('Total Sales 24-25'!$G$2:$G$4294,'Total Sales 24-25'!$T$2:$T$4294,Sales!F$1,'Total Sales 24-25'!$B$2:$B$4294,Sales!$B2)</f>
        <v>3073550.8813559315</v>
      </c>
      <c r="G2" s="420">
        <f>SUMIFS('Total Sales 24-25'!$G$2:$G$4294,'Total Sales 24-25'!$T$2:$T$4294,Sales!G$1,'Total Sales 24-25'!$B$2:$B$4294,Sales!$B2)</f>
        <v>208077.11864406787</v>
      </c>
    </row>
    <row r="3" spans="1:7">
      <c r="A3" t="s">
        <v>11</v>
      </c>
      <c r="B3" s="40">
        <v>45413</v>
      </c>
      <c r="C3" s="420">
        <f>SUMIFS('Total Sales 24-25'!$G$2:$G$4294,'Total Sales 24-25'!$T$2:$T$4294,Sales!C$1,'Total Sales 24-25'!$B$2:$B$4294,Sales!$B3)</f>
        <v>4605220.3389830515</v>
      </c>
      <c r="D3" s="420">
        <f>SUMIFS('Total Sales 24-25'!$G$2:$G$4294,'Total Sales 24-25'!$T$2:$T$4294,Sales!D$1,'Total Sales 24-25'!$B$2:$B$4294,Sales!$B3)</f>
        <v>226000</v>
      </c>
      <c r="E3" s="420">
        <f>SUMIFS('Total Sales 24-25'!$G$2:$G$4294,'Total Sales 24-25'!$T$2:$T$4294,Sales!E$1,'Total Sales 24-25'!$B$2:$B$4294,Sales!$B3)</f>
        <v>1055906.3389830515</v>
      </c>
      <c r="F3" s="420">
        <f>SUMIFS('Total Sales 24-25'!$G$2:$G$4294,'Total Sales 24-25'!$T$2:$T$4294,Sales!F$1,'Total Sales 24-25'!$B$2:$B$4294,Sales!$B3)</f>
        <v>3239250.3559322036</v>
      </c>
      <c r="G3" s="420">
        <f>SUMIFS('Total Sales 24-25'!$G$2:$G$4294,'Total Sales 24-25'!$T$2:$T$4294,Sales!G$1,'Total Sales 24-25'!$B$2:$B$4294,Sales!$B3)</f>
        <v>198561.01694915252</v>
      </c>
    </row>
    <row r="4" spans="1:7">
      <c r="A4" t="s">
        <v>11</v>
      </c>
      <c r="B4" s="40">
        <v>45444</v>
      </c>
      <c r="C4" s="420">
        <f>SUMIFS('Total Sales 24-25'!$G$2:$G$4294,'Total Sales 24-25'!$T$2:$T$4294,Sales!C$1,'Total Sales 24-25'!$B$2:$B$4294,Sales!$B4)</f>
        <v>4180707.6271186466</v>
      </c>
      <c r="D4" s="420">
        <f>SUMIFS('Total Sales 24-25'!$G$2:$G$4294,'Total Sales 24-25'!$T$2:$T$4294,Sales!D$1,'Total Sales 24-25'!$B$2:$B$4294,Sales!$B4)</f>
        <v>199400</v>
      </c>
      <c r="E4" s="420">
        <f>SUMIFS('Total Sales 24-25'!$G$2:$G$4294,'Total Sales 24-25'!$T$2:$T$4294,Sales!E$1,'Total Sales 24-25'!$B$2:$B$4294,Sales!$B4)</f>
        <v>1244187.6779661016</v>
      </c>
      <c r="F4" s="420">
        <f>SUMIFS('Total Sales 24-25'!$G$2:$G$4294,'Total Sales 24-25'!$T$2:$T$4294,Sales!F$1,'Total Sales 24-25'!$B$2:$B$4294,Sales!$B4)</f>
        <v>3839664.6864406783</v>
      </c>
      <c r="G4" s="420">
        <f>SUMIFS('Total Sales 24-25'!$G$2:$G$4294,'Total Sales 24-25'!$T$2:$T$4294,Sales!G$1,'Total Sales 24-25'!$B$2:$B$4294,Sales!$B4)</f>
        <v>66413.627118644043</v>
      </c>
    </row>
    <row r="5" spans="1:7">
      <c r="A5" t="s">
        <v>11</v>
      </c>
      <c r="B5" s="40">
        <v>45474</v>
      </c>
      <c r="C5" s="420">
        <f>SUMIFS('Total Sales 24-25'!$G$2:$G$4294,'Total Sales 24-25'!$T$2:$T$4294,Sales!C$1,'Total Sales 24-25'!$B$2:$B$4294,Sales!$B5)</f>
        <v>5359838.9830508474</v>
      </c>
      <c r="D5" s="420">
        <f>SUMIFS('Total Sales 24-25'!$G$2:$G$4294,'Total Sales 24-25'!$T$2:$T$4294,Sales!D$1,'Total Sales 24-25'!$B$2:$B$4294,Sales!$B5)</f>
        <v>313500</v>
      </c>
      <c r="E5" s="420">
        <f>SUMIFS('Total Sales 24-25'!$G$2:$G$4294,'Total Sales 24-25'!$T$2:$T$4294,Sales!E$1,'Total Sales 24-25'!$B$2:$B$4294,Sales!$B5)</f>
        <v>1405722.4406779667</v>
      </c>
      <c r="F5" s="420">
        <f>SUMIFS('Total Sales 24-25'!$G$2:$G$4294,'Total Sales 24-25'!$T$2:$T$4294,Sales!F$1,'Total Sales 24-25'!$B$2:$B$4294,Sales!$B5)</f>
        <v>7220217.025423727</v>
      </c>
      <c r="G5" s="420">
        <f>SUMIFS('Total Sales 24-25'!$G$2:$G$4294,'Total Sales 24-25'!$T$2:$T$4294,Sales!G$1,'Total Sales 24-25'!$B$2:$B$4294,Sales!$B5)</f>
        <v>107244.06779661015</v>
      </c>
    </row>
    <row r="6" spans="1:7">
      <c r="A6" t="s">
        <v>11</v>
      </c>
      <c r="B6" s="40">
        <v>45505</v>
      </c>
      <c r="C6" s="420">
        <f>SUMIFS('Total Sales 24-25'!$G$2:$G$4294,'Total Sales 24-25'!$T$2:$T$4294,Sales!C$1,'Total Sales 24-25'!$B$2:$B$4294,Sales!$B6)</f>
        <v>3949978.8135593217</v>
      </c>
      <c r="D6" s="420">
        <f>SUMIFS('Total Sales 24-25'!$G$2:$G$4294,'Total Sales 24-25'!$T$2:$T$4294,Sales!D$1,'Total Sales 24-25'!$B$2:$B$4294,Sales!$B6)</f>
        <v>85025.423728813563</v>
      </c>
      <c r="E6" s="420">
        <f>SUMIFS('Total Sales 24-25'!$G$2:$G$4294,'Total Sales 24-25'!$T$2:$T$4294,Sales!E$1,'Total Sales 24-25'!$B$2:$B$4294,Sales!$B6)</f>
        <v>1375081.4745762714</v>
      </c>
      <c r="F6" s="420">
        <f>SUMIFS('Total Sales 24-25'!$G$2:$G$4294,'Total Sales 24-25'!$T$2:$T$4294,Sales!F$1,'Total Sales 24-25'!$B$2:$B$4294,Sales!$B6)</f>
        <v>2395862.0228813556</v>
      </c>
      <c r="G6" s="420">
        <f>SUMIFS('Total Sales 24-25'!$G$2:$G$4294,'Total Sales 24-25'!$T$2:$T$4294,Sales!G$1,'Total Sales 24-25'!$B$2:$B$4294,Sales!$B6)</f>
        <v>149305.43033898328</v>
      </c>
    </row>
    <row r="7" spans="1:7">
      <c r="A7" t="s">
        <v>11</v>
      </c>
      <c r="B7" s="40">
        <v>45536</v>
      </c>
      <c r="C7" s="420">
        <f>SUMIFS('Total Sales 24-25'!$G$2:$G$4294,'Total Sales 24-25'!$T$2:$T$4294,Sales!C$1,'Total Sales 24-25'!$B$2:$B$4294,Sales!$B7)</f>
        <v>1372464.4067796611</v>
      </c>
      <c r="D7" s="420">
        <f>SUMIFS('Total Sales 24-25'!$G$2:$G$4294,'Total Sales 24-25'!$T$2:$T$4294,Sales!D$1,'Total Sales 24-25'!$B$2:$B$4294,Sales!$B7)</f>
        <v>316133</v>
      </c>
      <c r="E7" s="420">
        <f>SUMIFS('Total Sales 24-25'!$G$2:$G$4294,'Total Sales 24-25'!$T$2:$T$4294,Sales!E$1,'Total Sales 24-25'!$B$2:$B$4294,Sales!$B7)</f>
        <v>915816.22033898334</v>
      </c>
      <c r="F7" s="420">
        <f>SUMIFS('Total Sales 24-25'!$G$2:$G$4294,'Total Sales 24-25'!$T$2:$T$4294,Sales!F$1,'Total Sales 24-25'!$B$2:$B$4294,Sales!$B7)</f>
        <v>4548272.3893220332</v>
      </c>
      <c r="G7" s="420">
        <f>SUMIFS('Total Sales 24-25'!$G$2:$G$4294,'Total Sales 24-25'!$T$2:$T$4294,Sales!G$1,'Total Sales 24-25'!$B$2:$B$4294,Sales!$B7)</f>
        <v>144319.49152542374</v>
      </c>
    </row>
    <row r="8" spans="1:7">
      <c r="A8" t="s">
        <v>11</v>
      </c>
      <c r="B8" s="40">
        <v>45566</v>
      </c>
      <c r="C8" s="420">
        <f>SUMIFS('Total Sales 24-25'!$G$2:$G$4294,'Total Sales 24-25'!$T$2:$T$4294,Sales!C$1,'Total Sales 24-25'!$B$2:$B$4294,Sales!$B8)</f>
        <v>4811872.881355932</v>
      </c>
      <c r="D8" s="420">
        <f>SUMIFS('Total Sales 24-25'!$G$2:$G$4294,'Total Sales 24-25'!$T$2:$T$4294,Sales!D$1,'Total Sales 24-25'!$B$2:$B$4294,Sales!$B8)</f>
        <v>318249.15254237287</v>
      </c>
      <c r="E8" s="420">
        <f>SUMIFS('Total Sales 24-25'!$G$2:$G$4294,'Total Sales 24-25'!$T$2:$T$4294,Sales!E$1,'Total Sales 24-25'!$B$2:$B$4294,Sales!$B8)</f>
        <v>1341054.2372881363</v>
      </c>
      <c r="F8" s="420">
        <f>SUMIFS('Total Sales 24-25'!$G$2:$G$4294,'Total Sales 24-25'!$T$2:$T$4294,Sales!F$1,'Total Sales 24-25'!$B$2:$B$4294,Sales!$B8)</f>
        <v>3717323.5932203401</v>
      </c>
      <c r="G8" s="420">
        <f>SUMIFS('Total Sales 24-25'!$G$2:$G$4294,'Total Sales 24-25'!$T$2:$T$4294,Sales!G$1,'Total Sales 24-25'!$B$2:$B$4294,Sales!$B8)</f>
        <v>151574.57627118647</v>
      </c>
    </row>
    <row r="9" spans="1:7">
      <c r="A9" t="s">
        <v>11</v>
      </c>
      <c r="B9" s="40">
        <v>45597</v>
      </c>
      <c r="C9" s="420">
        <f>SUMIFS('Total Sales 24-25'!$G$2:$G$4294,'Total Sales 24-25'!$T$2:$T$4294,Sales!C$1,'Total Sales 24-25'!$B$2:$B$4294,Sales!$B9)</f>
        <v>2876864.4067796599</v>
      </c>
      <c r="D9" s="420">
        <f>SUMIFS('Total Sales 24-25'!$G$2:$G$4294,'Total Sales 24-25'!$T$2:$T$4294,Sales!D$1,'Total Sales 24-25'!$B$2:$B$4294,Sales!$B9)</f>
        <v>382375.42372881353</v>
      </c>
      <c r="E9" s="420">
        <f>SUMIFS('Total Sales 24-25'!$G$2:$G$4294,'Total Sales 24-25'!$T$2:$T$4294,Sales!E$1,'Total Sales 24-25'!$B$2:$B$4294,Sales!$B9)</f>
        <v>1477467.288135594</v>
      </c>
      <c r="F9" s="420">
        <f>SUMIFS('Total Sales 24-25'!$G$2:$G$4294,'Total Sales 24-25'!$T$2:$T$4294,Sales!F$1,'Total Sales 24-25'!$B$2:$B$4294,Sales!$B9)</f>
        <v>2125561.5593220335</v>
      </c>
      <c r="G9" s="420">
        <f>SUMIFS('Total Sales 24-25'!$G$2:$G$4294,'Total Sales 24-25'!$T$2:$T$4294,Sales!G$1,'Total Sales 24-25'!$B$2:$B$4294,Sales!$B9)</f>
        <v>279738.98305084731</v>
      </c>
    </row>
    <row r="10" spans="1:7">
      <c r="A10" t="s">
        <v>11</v>
      </c>
      <c r="B10" s="40">
        <v>45627</v>
      </c>
      <c r="C10" s="420">
        <f>SUMIFS('Total Sales 24-25'!$G$2:$G$4294,'Total Sales 24-25'!$T$2:$T$4294,Sales!C$1,'Total Sales 24-25'!$B$2:$B$4294,Sales!$B10)</f>
        <v>6429279.6610169485</v>
      </c>
      <c r="D10" s="420">
        <f>SUMIFS('Total Sales 24-25'!$G$2:$G$4294,'Total Sales 24-25'!$T$2:$T$4294,Sales!D$1,'Total Sales 24-25'!$B$2:$B$4294,Sales!$B10)</f>
        <v>315965.25423728814</v>
      </c>
      <c r="E10" s="420">
        <f>SUMIFS('Total Sales 24-25'!$G$2:$G$4294,'Total Sales 24-25'!$T$2:$T$4294,Sales!E$1,'Total Sales 24-25'!$B$2:$B$4294,Sales!$B10)</f>
        <v>1308608.3220338987</v>
      </c>
      <c r="F10" s="420">
        <f>SUMIFS('Total Sales 24-25'!$G$2:$G$4294,'Total Sales 24-25'!$T$2:$T$4294,Sales!F$1,'Total Sales 24-25'!$B$2:$B$4294,Sales!$B10)</f>
        <v>2504632.0847457629</v>
      </c>
      <c r="G10" s="420">
        <f>SUMIFS('Total Sales 24-25'!$G$2:$G$4294,'Total Sales 24-25'!$T$2:$T$4294,Sales!G$1,'Total Sales 24-25'!$B$2:$B$4294,Sales!$B10)</f>
        <v>31449.489999999998</v>
      </c>
    </row>
    <row r="11" spans="1:7">
      <c r="A11" t="s">
        <v>11</v>
      </c>
      <c r="B11" s="40">
        <v>45658</v>
      </c>
      <c r="C11" s="420">
        <f>SUMIFS('Total Sales 24-25'!$G$2:$G$4294,'Total Sales 24-25'!$T$2:$T$4294,Sales!C$1,'Total Sales 24-25'!$B$2:$B$4294,Sales!$B11)</f>
        <v>2625254.2372881356</v>
      </c>
      <c r="D11" s="420">
        <f>SUMIFS('Total Sales 24-25'!$G$2:$G$4294,'Total Sales 24-25'!$T$2:$T$4294,Sales!D$1,'Total Sales 24-25'!$B$2:$B$4294,Sales!$B11)</f>
        <v>202622.88135593222</v>
      </c>
      <c r="E11" s="420">
        <f>SUMIFS('Total Sales 24-25'!$G$2:$G$4294,'Total Sales 24-25'!$T$2:$T$4294,Sales!E$1,'Total Sales 24-25'!$B$2:$B$4294,Sales!$B11)</f>
        <v>1153594.338983051</v>
      </c>
      <c r="F11" s="420">
        <f>SUMIFS('Total Sales 24-25'!$G$2:$G$4294,'Total Sales 24-25'!$T$2:$T$4294,Sales!F$1,'Total Sales 24-25'!$B$2:$B$4294,Sales!$B11)</f>
        <v>2141685.3728813571</v>
      </c>
      <c r="G11" s="420">
        <f>SUMIFS('Total Sales 24-25'!$G$2:$G$4294,'Total Sales 24-25'!$T$2:$T$4294,Sales!G$1,'Total Sales 24-25'!$B$2:$B$4294,Sales!$B11)</f>
        <v>2005894.9152542427</v>
      </c>
    </row>
    <row r="12" spans="1:7">
      <c r="A12" t="s">
        <v>11</v>
      </c>
      <c r="B12" s="40">
        <v>45689</v>
      </c>
      <c r="C12" s="420">
        <f>SUMIFS('Total Sales 24-25'!$G$2:$G$4294,'Total Sales 24-25'!$T$2:$T$4294,Sales!C$1,'Total Sales 24-25'!$B$2:$B$4294,Sales!$B12)</f>
        <v>2843197.457627119</v>
      </c>
      <c r="D12" s="420">
        <f>SUMIFS('Total Sales 24-25'!$G$2:$G$4294,'Total Sales 24-25'!$T$2:$T$4294,Sales!D$1,'Total Sales 24-25'!$B$2:$B$4294,Sales!$B12)</f>
        <v>336600</v>
      </c>
      <c r="E12" s="420">
        <f>SUMIFS('Total Sales 24-25'!$G$2:$G$4294,'Total Sales 24-25'!$T$2:$T$4294,Sales!E$1,'Total Sales 24-25'!$B$2:$B$4294,Sales!$B12)</f>
        <v>1449547.4576271188</v>
      </c>
      <c r="F12" s="420">
        <f>SUMIFS('Total Sales 24-25'!$G$2:$G$4294,'Total Sales 24-25'!$T$2:$T$4294,Sales!F$1,'Total Sales 24-25'!$B$2:$B$4294,Sales!$B12)</f>
        <v>2390820.0677966103</v>
      </c>
      <c r="G12" s="420">
        <f>SUMIFS('Total Sales 24-25'!$G$2:$G$4294,'Total Sales 24-25'!$T$2:$T$4294,Sales!G$1,'Total Sales 24-25'!$B$2:$B$4294,Sales!$B12)</f>
        <v>1067088.1355932204</v>
      </c>
    </row>
    <row r="13" spans="1:7">
      <c r="A13" t="s">
        <v>11</v>
      </c>
      <c r="B13" s="40">
        <v>45717</v>
      </c>
      <c r="C13" s="420">
        <f>SUMIFS('Total Sales 24-25'!$G$2:$G$4294,'Total Sales 24-25'!$T$2:$T$4294,Sales!C$1,'Total Sales 24-25'!$B$2:$B$4294,Sales!$B13)</f>
        <v>8350966.9491525423</v>
      </c>
      <c r="D13" s="420">
        <f>SUMIFS('Total Sales 24-25'!$G$2:$G$4294,'Total Sales 24-25'!$T$2:$T$4294,Sales!D$1,'Total Sales 24-25'!$B$2:$B$4294,Sales!$B13)</f>
        <v>443050</v>
      </c>
      <c r="E13" s="420">
        <f>SUMIFS('Total Sales 24-25'!$G$2:$G$4294,'Total Sales 24-25'!$T$2:$T$4294,Sales!E$1,'Total Sales 24-25'!$B$2:$B$4294,Sales!$B13)</f>
        <v>1563003.6779661025</v>
      </c>
      <c r="F13" s="420">
        <f>SUMIFS('Total Sales 24-25'!$G$2:$G$4294,'Total Sales 24-25'!$T$2:$T$4294,Sales!F$1,'Total Sales 24-25'!$B$2:$B$4294,Sales!$B13)</f>
        <v>5009693.440677966</v>
      </c>
      <c r="G13" s="420">
        <f>SUMIFS('Total Sales 24-25'!$G$2:$G$4294,'Total Sales 24-25'!$T$2:$T$4294,Sales!G$1,'Total Sales 24-25'!$B$2:$B$4294,Sales!$B13)</f>
        <v>428175.42372881359</v>
      </c>
    </row>
    <row r="14" spans="1:7">
      <c r="A14" t="s">
        <v>11</v>
      </c>
      <c r="B14" s="40">
        <v>45748</v>
      </c>
      <c r="C14" s="420">
        <f>SUMIFS('Total Sales 25-26'!$G$2:$G$15000,'Total Sales 25-26'!$O$2:$O$15000,Sales!C$1,'Total Sales 25-26'!$B$2:$B$15000,Sales!$B14)</f>
        <v>7094855</v>
      </c>
      <c r="D14" s="420">
        <f>SUMIFS('Total Sales 25-26'!$G$2:$G$15000,'Total Sales 25-26'!$O$2:$O$15000,Sales!D$1,'Total Sales 25-26'!$B$2:$B$15000,Sales!$B14)</f>
        <v>272000</v>
      </c>
      <c r="E14" s="420">
        <f>SUMIFS('Total Sales 25-26'!$G$2:$G$15000,'Total Sales 25-26'!$O$2:$O$15000,Sales!E$1,'Total Sales 25-26'!$B$2:$B$15000,Sales!$B14)</f>
        <v>1066914</v>
      </c>
      <c r="F14" s="420">
        <f>SUMIFS('Total Sales 25-26'!$G$2:$G$15000,'Total Sales 25-26'!$O$2:$O$15000,Sales!F$1,'Total Sales 25-26'!$B$2:$B$15000,Sales!$B14)</f>
        <v>3128491</v>
      </c>
      <c r="G14" s="420">
        <f>SUMIFS('Total Sales 25-26'!$G$2:$G$15000,'Total Sales 25-26'!$O$2:$O$15000,Sales!G$1,'Total Sales 25-26'!$B$2:$B$15000,Sales!$B14)</f>
        <v>488002</v>
      </c>
    </row>
    <row r="15" spans="1:7">
      <c r="A15" t="s">
        <v>11</v>
      </c>
      <c r="B15" s="40">
        <v>45778</v>
      </c>
      <c r="C15" s="420">
        <f>SUMIFS('Total Sales 25-26'!$G$2:$G$15000,'Total Sales 25-26'!$O$2:$O$15000,Sales!C$1,'Total Sales 25-26'!$B$2:$B$15000,Sales!$B15)</f>
        <v>2723000</v>
      </c>
      <c r="D15" s="420">
        <f>SUMIFS('Total Sales 25-26'!$G$2:$G$15000,'Total Sales 25-26'!$O$2:$O$15000,Sales!D$1,'Total Sales 25-26'!$B$2:$B$15000,Sales!$B15)</f>
        <v>331600</v>
      </c>
      <c r="E15" s="420">
        <f>SUMIFS('Total Sales 25-26'!$G$2:$G$15000,'Total Sales 25-26'!$O$2:$O$15000,Sales!E$1,'Total Sales 25-26'!$B$2:$B$15000,Sales!$B15)</f>
        <v>1237875</v>
      </c>
      <c r="F15" s="420">
        <f>SUMIFS('Total Sales 25-26'!$G$2:$G$15000,'Total Sales 25-26'!$O$2:$O$15000,Sales!F$1,'Total Sales 25-26'!$B$2:$B$15000,Sales!$B15)</f>
        <v>5158302</v>
      </c>
      <c r="G15" s="420">
        <f>SUMIFS('Total Sales 25-26'!$G$2:$G$15000,'Total Sales 25-26'!$O$2:$O$15000,Sales!G$1,'Total Sales 25-26'!$B$2:$B$15000,Sales!$B15)</f>
        <v>154995</v>
      </c>
    </row>
    <row r="16" spans="1:7">
      <c r="A16" t="s">
        <v>11</v>
      </c>
      <c r="B16" s="40">
        <v>45809</v>
      </c>
      <c r="C16" s="420">
        <f>SUMIFS('Total Sales 25-26'!$G$2:$G$15000,'Total Sales 25-26'!$O$2:$O$15000,Sales!C$1,'Total Sales 25-26'!$B$2:$B$15000,Sales!$B16)</f>
        <v>0</v>
      </c>
      <c r="D16" s="420">
        <f>SUMIFS('Total Sales 25-26'!$G$2:$G$15000,'Total Sales 25-26'!$O$2:$O$15000,Sales!D$1,'Total Sales 25-26'!$B$2:$B$15000,Sales!$B16)</f>
        <v>0</v>
      </c>
      <c r="E16" s="420">
        <f>SUMIFS('Total Sales 25-26'!$G$2:$G$15000,'Total Sales 25-26'!$O$2:$O$15000,Sales!E$1,'Total Sales 25-26'!$B$2:$B$15000,Sales!$B16)</f>
        <v>0</v>
      </c>
      <c r="F16" s="420">
        <f>SUMIFS('Total Sales 25-26'!$G$2:$G$15000,'Total Sales 25-26'!$O$2:$O$15000,Sales!F$1,'Total Sales 25-26'!$B$2:$B$15000,Sales!$B16)</f>
        <v>0</v>
      </c>
      <c r="G16" s="420">
        <f>SUMIFS('Total Sales 25-26'!$G$2:$G$15000,'Total Sales 25-26'!$O$2:$O$15000,Sales!G$1,'Total Sales 25-26'!$B$2:$B$15000,Sales!$B16)</f>
        <v>0</v>
      </c>
    </row>
    <row r="17" spans="1:7">
      <c r="A17" t="s">
        <v>11</v>
      </c>
      <c r="B17" s="40">
        <v>45839</v>
      </c>
      <c r="C17" s="420">
        <f>SUMIFS('Total Sales 25-26'!$G$2:$G$15000,'Total Sales 25-26'!$O$2:$O$15000,Sales!C$1,'Total Sales 25-26'!$B$2:$B$15000,Sales!$B17)</f>
        <v>0</v>
      </c>
      <c r="D17" s="420">
        <f>SUMIFS('Total Sales 25-26'!$G$2:$G$15000,'Total Sales 25-26'!$O$2:$O$15000,Sales!D$1,'Total Sales 25-26'!$B$2:$B$15000,Sales!$B17)</f>
        <v>0</v>
      </c>
      <c r="E17" s="420">
        <f>SUMIFS('Total Sales 25-26'!$G$2:$G$15000,'Total Sales 25-26'!$O$2:$O$15000,Sales!E$1,'Total Sales 25-26'!$B$2:$B$15000,Sales!$B17)</f>
        <v>0</v>
      </c>
      <c r="F17" s="420">
        <f>SUMIFS('Total Sales 25-26'!$G$2:$G$15000,'Total Sales 25-26'!$O$2:$O$15000,Sales!F$1,'Total Sales 25-26'!$B$2:$B$15000,Sales!$B17)</f>
        <v>0</v>
      </c>
      <c r="G17" s="420">
        <f>SUMIFS('Total Sales 25-26'!$G$2:$G$15000,'Total Sales 25-26'!$O$2:$O$15000,Sales!G$1,'Total Sales 25-26'!$B$2:$B$15000,Sales!$B17)</f>
        <v>0</v>
      </c>
    </row>
    <row r="18" spans="1:7">
      <c r="A18" t="s">
        <v>11</v>
      </c>
      <c r="B18" s="40">
        <v>45870</v>
      </c>
      <c r="C18" s="420">
        <f>SUMIFS('Total Sales 25-26'!$G$2:$G$15000,'Total Sales 25-26'!$O$2:$O$15000,Sales!C$1,'Total Sales 25-26'!$B$2:$B$15000,Sales!$B18)</f>
        <v>0</v>
      </c>
      <c r="D18" s="420">
        <f>SUMIFS('Total Sales 25-26'!$G$2:$G$15000,'Total Sales 25-26'!$O$2:$O$15000,Sales!D$1,'Total Sales 25-26'!$B$2:$B$15000,Sales!$B18)</f>
        <v>0</v>
      </c>
      <c r="E18" s="420">
        <f>SUMIFS('Total Sales 25-26'!$G$2:$G$15000,'Total Sales 25-26'!$O$2:$O$15000,Sales!E$1,'Total Sales 25-26'!$B$2:$B$15000,Sales!$B18)</f>
        <v>0</v>
      </c>
      <c r="F18" s="420">
        <f>SUMIFS('Total Sales 25-26'!$G$2:$G$15000,'Total Sales 25-26'!$O$2:$O$15000,Sales!F$1,'Total Sales 25-26'!$B$2:$B$15000,Sales!$B18)</f>
        <v>0</v>
      </c>
      <c r="G18" s="420">
        <f>SUMIFS('Total Sales 25-26'!$G$2:$G$15000,'Total Sales 25-26'!$O$2:$O$15000,Sales!G$1,'Total Sales 25-26'!$B$2:$B$15000,Sales!$B18)</f>
        <v>0</v>
      </c>
    </row>
    <row r="19" spans="1:7">
      <c r="A19" t="s">
        <v>11</v>
      </c>
      <c r="B19" s="40">
        <v>45901</v>
      </c>
      <c r="C19" s="420">
        <f>SUMIFS('Total Sales 25-26'!$G$2:$G$15000,'Total Sales 25-26'!$O$2:$O$15000,Sales!C$1,'Total Sales 25-26'!$B$2:$B$15000,Sales!$B19)</f>
        <v>0</v>
      </c>
      <c r="D19" s="420">
        <f>SUMIFS('Total Sales 25-26'!$G$2:$G$15000,'Total Sales 25-26'!$O$2:$O$15000,Sales!D$1,'Total Sales 25-26'!$B$2:$B$15000,Sales!$B19)</f>
        <v>0</v>
      </c>
      <c r="E19" s="420">
        <f>SUMIFS('Total Sales 25-26'!$G$2:$G$15000,'Total Sales 25-26'!$O$2:$O$15000,Sales!E$1,'Total Sales 25-26'!$B$2:$B$15000,Sales!$B19)</f>
        <v>0</v>
      </c>
      <c r="F19" s="420">
        <f>SUMIFS('Total Sales 25-26'!$G$2:$G$15000,'Total Sales 25-26'!$O$2:$O$15000,Sales!F$1,'Total Sales 25-26'!$B$2:$B$15000,Sales!$B19)</f>
        <v>0</v>
      </c>
      <c r="G19" s="420">
        <f>SUMIFS('Total Sales 25-26'!$G$2:$G$15000,'Total Sales 25-26'!$O$2:$O$15000,Sales!G$1,'Total Sales 25-26'!$B$2:$B$15000,Sales!$B19)</f>
        <v>0</v>
      </c>
    </row>
    <row r="20" spans="1:7">
      <c r="A20" t="s">
        <v>11</v>
      </c>
      <c r="B20" s="40">
        <v>45931</v>
      </c>
      <c r="C20" s="420">
        <f>SUMIFS('Total Sales 25-26'!$G$2:$G$15000,'Total Sales 25-26'!$O$2:$O$15000,Sales!C$1,'Total Sales 25-26'!$B$2:$B$15000,Sales!$B20)</f>
        <v>0</v>
      </c>
      <c r="D20" s="420">
        <f>SUMIFS('Total Sales 25-26'!$G$2:$G$15000,'Total Sales 25-26'!$O$2:$O$15000,Sales!D$1,'Total Sales 25-26'!$B$2:$B$15000,Sales!$B20)</f>
        <v>0</v>
      </c>
      <c r="E20" s="420">
        <f>SUMIFS('Total Sales 25-26'!$G$2:$G$15000,'Total Sales 25-26'!$O$2:$O$15000,Sales!E$1,'Total Sales 25-26'!$B$2:$B$15000,Sales!$B20)</f>
        <v>0</v>
      </c>
      <c r="F20" s="420">
        <f>SUMIFS('Total Sales 25-26'!$G$2:$G$15000,'Total Sales 25-26'!$O$2:$O$15000,Sales!F$1,'Total Sales 25-26'!$B$2:$B$15000,Sales!$B20)</f>
        <v>0</v>
      </c>
      <c r="G20" s="420">
        <f>SUMIFS('Total Sales 25-26'!$G$2:$G$15000,'Total Sales 25-26'!$O$2:$O$15000,Sales!G$1,'Total Sales 25-26'!$B$2:$B$15000,Sales!$B20)</f>
        <v>0</v>
      </c>
    </row>
    <row r="21" spans="1:7">
      <c r="A21" t="s">
        <v>11</v>
      </c>
      <c r="B21" s="40">
        <v>45962</v>
      </c>
      <c r="C21" s="420">
        <f>SUMIFS('Total Sales 25-26'!$G$2:$G$15000,'Total Sales 25-26'!$O$2:$O$15000,Sales!C$1,'Total Sales 25-26'!$B$2:$B$15000,Sales!$B21)</f>
        <v>0</v>
      </c>
      <c r="D21" s="420">
        <f>SUMIFS('Total Sales 25-26'!$G$2:$G$15000,'Total Sales 25-26'!$O$2:$O$15000,Sales!D$1,'Total Sales 25-26'!$B$2:$B$15000,Sales!$B21)</f>
        <v>0</v>
      </c>
      <c r="E21" s="420">
        <f>SUMIFS('Total Sales 25-26'!$G$2:$G$15000,'Total Sales 25-26'!$O$2:$O$15000,Sales!E$1,'Total Sales 25-26'!$B$2:$B$15000,Sales!$B21)</f>
        <v>0</v>
      </c>
      <c r="F21" s="420">
        <f>SUMIFS('Total Sales 25-26'!$G$2:$G$15000,'Total Sales 25-26'!$O$2:$O$15000,Sales!F$1,'Total Sales 25-26'!$B$2:$B$15000,Sales!$B21)</f>
        <v>0</v>
      </c>
      <c r="G21" s="420">
        <f>SUMIFS('Total Sales 25-26'!$G$2:$G$15000,'Total Sales 25-26'!$O$2:$O$15000,Sales!G$1,'Total Sales 25-26'!$B$2:$B$15000,Sales!$B21)</f>
        <v>0</v>
      </c>
    </row>
    <row r="22" spans="1:7">
      <c r="A22" t="s">
        <v>11</v>
      </c>
      <c r="B22" s="40">
        <v>45992</v>
      </c>
      <c r="C22" s="420">
        <f>SUMIFS('Total Sales 25-26'!$G$2:$G$15000,'Total Sales 25-26'!$O$2:$O$15000,Sales!C$1,'Total Sales 25-26'!$B$2:$B$15000,Sales!$B22)</f>
        <v>0</v>
      </c>
      <c r="D22" s="420">
        <f>SUMIFS('Total Sales 25-26'!$G$2:$G$15000,'Total Sales 25-26'!$O$2:$O$15000,Sales!D$1,'Total Sales 25-26'!$B$2:$B$15000,Sales!$B22)</f>
        <v>0</v>
      </c>
      <c r="E22" s="420">
        <f>SUMIFS('Total Sales 25-26'!$G$2:$G$15000,'Total Sales 25-26'!$O$2:$O$15000,Sales!E$1,'Total Sales 25-26'!$B$2:$B$15000,Sales!$B22)</f>
        <v>0</v>
      </c>
      <c r="F22" s="420">
        <f>SUMIFS('Total Sales 25-26'!$G$2:$G$15000,'Total Sales 25-26'!$O$2:$O$15000,Sales!F$1,'Total Sales 25-26'!$B$2:$B$15000,Sales!$B22)</f>
        <v>0</v>
      </c>
      <c r="G22" s="420">
        <f>SUMIFS('Total Sales 25-26'!$G$2:$G$15000,'Total Sales 25-26'!$O$2:$O$15000,Sales!G$1,'Total Sales 25-26'!$B$2:$B$15000,Sales!$B22)</f>
        <v>0</v>
      </c>
    </row>
    <row r="23" spans="1:7">
      <c r="A23" t="s">
        <v>11</v>
      </c>
      <c r="B23" s="40">
        <v>46023</v>
      </c>
      <c r="C23" s="420">
        <f>SUMIFS('Total Sales 25-26'!$G$2:$G$15000,'Total Sales 25-26'!$O$2:$O$15000,Sales!C$1,'Total Sales 25-26'!$B$2:$B$15000,Sales!$B23)</f>
        <v>0</v>
      </c>
      <c r="D23" s="420">
        <f>SUMIFS('Total Sales 25-26'!$G$2:$G$15000,'Total Sales 25-26'!$O$2:$O$15000,Sales!D$1,'Total Sales 25-26'!$B$2:$B$15000,Sales!$B23)</f>
        <v>0</v>
      </c>
      <c r="E23" s="420">
        <f>SUMIFS('Total Sales 25-26'!$G$2:$G$15000,'Total Sales 25-26'!$O$2:$O$15000,Sales!E$1,'Total Sales 25-26'!$B$2:$B$15000,Sales!$B23)</f>
        <v>0</v>
      </c>
      <c r="F23" s="420">
        <f>SUMIFS('Total Sales 25-26'!$G$2:$G$15000,'Total Sales 25-26'!$O$2:$O$15000,Sales!F$1,'Total Sales 25-26'!$B$2:$B$15000,Sales!$B23)</f>
        <v>0</v>
      </c>
      <c r="G23" s="420">
        <f>SUMIFS('Total Sales 25-26'!$G$2:$G$15000,'Total Sales 25-26'!$O$2:$O$15000,Sales!G$1,'Total Sales 25-26'!$B$2:$B$15000,Sales!$B23)</f>
        <v>0</v>
      </c>
    </row>
    <row r="24" spans="1:7">
      <c r="A24" t="s">
        <v>11</v>
      </c>
      <c r="B24" s="40">
        <v>46054</v>
      </c>
      <c r="C24" s="420">
        <f>SUMIFS('Total Sales 25-26'!$G$2:$G$15000,'Total Sales 25-26'!$O$2:$O$15000,Sales!C$1,'Total Sales 25-26'!$B$2:$B$15000,Sales!$B24)</f>
        <v>0</v>
      </c>
      <c r="D24" s="420">
        <f>SUMIFS('Total Sales 25-26'!$G$2:$G$15000,'Total Sales 25-26'!$O$2:$O$15000,Sales!D$1,'Total Sales 25-26'!$B$2:$B$15000,Sales!$B24)</f>
        <v>0</v>
      </c>
      <c r="E24" s="420">
        <f>SUMIFS('Total Sales 25-26'!$G$2:$G$15000,'Total Sales 25-26'!$O$2:$O$15000,Sales!E$1,'Total Sales 25-26'!$B$2:$B$15000,Sales!$B24)</f>
        <v>0</v>
      </c>
      <c r="F24" s="420">
        <f>SUMIFS('Total Sales 25-26'!$G$2:$G$15000,'Total Sales 25-26'!$O$2:$O$15000,Sales!F$1,'Total Sales 25-26'!$B$2:$B$15000,Sales!$B24)</f>
        <v>0</v>
      </c>
      <c r="G24" s="420">
        <f>SUMIFS('Total Sales 25-26'!$G$2:$G$15000,'Total Sales 25-26'!$O$2:$O$15000,Sales!G$1,'Total Sales 25-26'!$B$2:$B$15000,Sales!$B24)</f>
        <v>0</v>
      </c>
    </row>
    <row r="25" spans="1:7">
      <c r="A25" t="s">
        <v>11</v>
      </c>
      <c r="B25" s="40">
        <v>46082</v>
      </c>
      <c r="C25" s="420">
        <f>SUMIFS('Total Sales 25-26'!$G$2:$G$15000,'Total Sales 25-26'!$O$2:$O$15000,Sales!C$1,'Total Sales 25-26'!$B$2:$B$15000,Sales!$B25)</f>
        <v>0</v>
      </c>
      <c r="D25" s="420">
        <f>SUMIFS('Total Sales 25-26'!$G$2:$G$15000,'Total Sales 25-26'!$O$2:$O$15000,Sales!D$1,'Total Sales 25-26'!$B$2:$B$15000,Sales!$B25)</f>
        <v>0</v>
      </c>
      <c r="E25" s="420">
        <f>SUMIFS('Total Sales 25-26'!$G$2:$G$15000,'Total Sales 25-26'!$O$2:$O$15000,Sales!E$1,'Total Sales 25-26'!$B$2:$B$15000,Sales!$B25)</f>
        <v>0</v>
      </c>
      <c r="F25" s="420">
        <f>SUMIFS('Total Sales 25-26'!$G$2:$G$15000,'Total Sales 25-26'!$O$2:$O$15000,Sales!F$1,'Total Sales 25-26'!$B$2:$B$15000,Sales!$B25)</f>
        <v>0</v>
      </c>
      <c r="G25" s="420">
        <f>SUMIFS('Total Sales 25-26'!$G$2:$G$15000,'Total Sales 25-26'!$O$2:$O$15000,Sales!G$1,'Total Sales 25-26'!$B$2:$B$15000,Sales!$B25)</f>
        <v>0</v>
      </c>
    </row>
    <row r="26" spans="1:7">
      <c r="B26" s="40"/>
    </row>
    <row r="27" spans="1:7">
      <c r="B27" s="40"/>
    </row>
    <row r="28" spans="1:7">
      <c r="B28" s="40"/>
    </row>
    <row r="29" spans="1:7">
      <c r="B29" s="40"/>
    </row>
    <row r="30" spans="1:7">
      <c r="B30" s="40"/>
    </row>
    <row r="31" spans="1:7">
      <c r="B31" s="40"/>
    </row>
    <row r="32" spans="1:7">
      <c r="B32" s="40"/>
    </row>
    <row r="33" spans="2:2">
      <c r="B33" s="40"/>
    </row>
    <row r="34" spans="2:2">
      <c r="B34" s="40"/>
    </row>
    <row r="35" spans="2:2">
      <c r="B35" s="40"/>
    </row>
    <row r="36" spans="2:2">
      <c r="B36" s="40"/>
    </row>
    <row r="37" spans="2:2">
      <c r="B37" s="40"/>
    </row>
    <row r="38" spans="2:2">
      <c r="B38" s="40"/>
    </row>
    <row r="39" spans="2:2">
      <c r="B39" s="40"/>
    </row>
    <row r="40" spans="2:2">
      <c r="B40" s="40"/>
    </row>
    <row r="41" spans="2:2">
      <c r="B41" s="40"/>
    </row>
    <row r="42" spans="2:2">
      <c r="B42" s="40"/>
    </row>
    <row r="43" spans="2:2">
      <c r="B43" s="40"/>
    </row>
    <row r="44" spans="2:2">
      <c r="B44" s="40"/>
    </row>
    <row r="45" spans="2:2">
      <c r="B45" s="40"/>
    </row>
    <row r="46" spans="2:2">
      <c r="B46" s="40"/>
    </row>
    <row r="47" spans="2:2">
      <c r="B47" s="40"/>
    </row>
    <row r="48" spans="2:2">
      <c r="B48" s="40"/>
    </row>
    <row r="49" spans="2:2">
      <c r="B49" s="40"/>
    </row>
    <row r="50" spans="2:2">
      <c r="B50" s="40"/>
    </row>
    <row r="51" spans="2:2">
      <c r="B51" s="40"/>
    </row>
    <row r="52" spans="2:2">
      <c r="B52" s="40"/>
    </row>
    <row r="53" spans="2:2">
      <c r="B53" s="40"/>
    </row>
    <row r="54" spans="2:2">
      <c r="B54" s="40"/>
    </row>
    <row r="55" spans="2:2">
      <c r="B55" s="40"/>
    </row>
    <row r="56" spans="2:2">
      <c r="B56" s="40"/>
    </row>
    <row r="57" spans="2:2">
      <c r="B57" s="40"/>
    </row>
    <row r="58" spans="2:2">
      <c r="B58" s="40"/>
    </row>
    <row r="59" spans="2:2">
      <c r="B59" s="40"/>
    </row>
    <row r="60" spans="2:2">
      <c r="B60" s="40"/>
    </row>
    <row r="61" spans="2:2">
      <c r="B61" s="40"/>
    </row>
    <row r="62" spans="2:2">
      <c r="B62" s="40"/>
    </row>
    <row r="63" spans="2:2">
      <c r="B63" s="40"/>
    </row>
    <row r="64" spans="2:2">
      <c r="B64" s="40"/>
    </row>
    <row r="65" spans="2:2">
      <c r="B65" s="40"/>
    </row>
    <row r="66" spans="2:2">
      <c r="B66" s="40"/>
    </row>
    <row r="67" spans="2:2">
      <c r="B67" s="40"/>
    </row>
    <row r="68" spans="2:2">
      <c r="B68" s="40"/>
    </row>
    <row r="69" spans="2:2">
      <c r="B69" s="40"/>
    </row>
    <row r="70" spans="2:2">
      <c r="B70" s="40"/>
    </row>
    <row r="71" spans="2:2">
      <c r="B71" s="40"/>
    </row>
    <row r="72" spans="2:2">
      <c r="B72" s="40"/>
    </row>
    <row r="73" spans="2:2">
      <c r="B73" s="40"/>
    </row>
    <row r="74" spans="2:2">
      <c r="B74" s="40"/>
    </row>
    <row r="75" spans="2:2">
      <c r="B75" s="40"/>
    </row>
    <row r="76" spans="2:2">
      <c r="B76" s="40"/>
    </row>
    <row r="77" spans="2:2">
      <c r="B77" s="40"/>
    </row>
    <row r="78" spans="2:2">
      <c r="B78" s="40"/>
    </row>
    <row r="79" spans="2:2">
      <c r="B79" s="40"/>
    </row>
    <row r="80" spans="2:2">
      <c r="B80" s="40"/>
    </row>
    <row r="81" spans="2:2">
      <c r="B81" s="40"/>
    </row>
    <row r="82" spans="2:2">
      <c r="B82" s="40"/>
    </row>
    <row r="83" spans="2:2">
      <c r="B83" s="40"/>
    </row>
    <row r="84" spans="2:2">
      <c r="B84" s="40"/>
    </row>
    <row r="85" spans="2:2">
      <c r="B85" s="40"/>
    </row>
    <row r="86" spans="2:2">
      <c r="B86" s="40"/>
    </row>
    <row r="87" spans="2:2">
      <c r="B87" s="40"/>
    </row>
    <row r="88" spans="2:2">
      <c r="B88" s="40"/>
    </row>
    <row r="89" spans="2:2">
      <c r="B89" s="40"/>
    </row>
    <row r="90" spans="2:2">
      <c r="B90" s="40"/>
    </row>
    <row r="91" spans="2:2">
      <c r="B91" s="40"/>
    </row>
    <row r="92" spans="2:2">
      <c r="B92" s="40"/>
    </row>
    <row r="93" spans="2:2">
      <c r="B93" s="40"/>
    </row>
    <row r="94" spans="2:2">
      <c r="B94" s="40"/>
    </row>
    <row r="95" spans="2:2">
      <c r="B95" s="40"/>
    </row>
    <row r="96" spans="2:2">
      <c r="B96" s="40"/>
    </row>
    <row r="97" spans="2:2">
      <c r="B97" s="40"/>
    </row>
    <row r="98" spans="2:2">
      <c r="B98" s="40"/>
    </row>
    <row r="99" spans="2:2">
      <c r="B99" s="40"/>
    </row>
    <row r="100" spans="2:2">
      <c r="B100" s="40"/>
    </row>
    <row r="101" spans="2:2">
      <c r="B101" s="40"/>
    </row>
    <row r="102" spans="2:2">
      <c r="B102" s="40"/>
    </row>
    <row r="103" spans="2:2">
      <c r="B103" s="40"/>
    </row>
    <row r="104" spans="2:2">
      <c r="B104" s="40"/>
    </row>
    <row r="105" spans="2:2">
      <c r="B105" s="40"/>
    </row>
    <row r="106" spans="2:2">
      <c r="B106" s="40"/>
    </row>
    <row r="107" spans="2:2">
      <c r="B107" s="40"/>
    </row>
    <row r="108" spans="2:2">
      <c r="B108" s="40"/>
    </row>
    <row r="109" spans="2:2">
      <c r="B109" s="40"/>
    </row>
    <row r="110" spans="2:2">
      <c r="B110" s="40"/>
    </row>
    <row r="111" spans="2:2">
      <c r="B111" s="40"/>
    </row>
    <row r="112" spans="2:2">
      <c r="B112" s="40"/>
    </row>
    <row r="113" spans="2:2">
      <c r="B113" s="40"/>
    </row>
    <row r="114" spans="2:2">
      <c r="B114" s="40"/>
    </row>
    <row r="115" spans="2:2">
      <c r="B115" s="40"/>
    </row>
    <row r="116" spans="2:2">
      <c r="B116" s="40"/>
    </row>
    <row r="117" spans="2:2">
      <c r="B117" s="40"/>
    </row>
    <row r="118" spans="2:2">
      <c r="B118" s="40"/>
    </row>
    <row r="119" spans="2:2">
      <c r="B119" s="40"/>
    </row>
    <row r="120" spans="2:2">
      <c r="B120" s="40"/>
    </row>
    <row r="121" spans="2:2">
      <c r="B121" s="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796"/>
  <sheetViews>
    <sheetView topLeftCell="A776" workbookViewId="0">
      <selection activeCell="O2" sqref="O2"/>
    </sheetView>
  </sheetViews>
  <sheetFormatPr defaultRowHeight="15"/>
  <cols>
    <col min="1" max="2" width="9.140625" bestFit="1" customWidth="1"/>
    <col min="3" max="3" width="8.5703125" bestFit="1" customWidth="1"/>
    <col min="4" max="4" width="50" bestFit="1" customWidth="1"/>
    <col min="5" max="5" width="15.85546875" bestFit="1" customWidth="1"/>
    <col min="6" max="6" width="9" bestFit="1" customWidth="1"/>
    <col min="7" max="7" width="8" bestFit="1" customWidth="1"/>
    <col min="8" max="8" width="9" bestFit="1" customWidth="1"/>
    <col min="9" max="9" width="20.42578125" bestFit="1" customWidth="1"/>
    <col min="10" max="10" width="29.42578125" bestFit="1" customWidth="1"/>
    <col min="11" max="11" width="7.85546875" bestFit="1" customWidth="1"/>
    <col min="12" max="12" width="9" bestFit="1" customWidth="1"/>
    <col min="13" max="13" width="11.140625" bestFit="1" customWidth="1"/>
    <col min="14" max="14" width="5.7109375" bestFit="1" customWidth="1"/>
    <col min="15" max="15" width="22.5703125" bestFit="1" customWidth="1"/>
    <col min="24" max="25" width="22.5703125" bestFit="1" customWidth="1"/>
  </cols>
  <sheetData>
    <row r="1" spans="1:25" ht="24" customHeight="1" thickBot="1">
      <c r="A1" s="293" t="s">
        <v>200</v>
      </c>
      <c r="B1" s="293" t="s">
        <v>201</v>
      </c>
      <c r="C1" s="293" t="s">
        <v>202</v>
      </c>
      <c r="D1" s="294" t="s">
        <v>203</v>
      </c>
      <c r="E1" s="293" t="s">
        <v>204</v>
      </c>
      <c r="F1" s="295" t="s">
        <v>205</v>
      </c>
      <c r="G1" s="295" t="s">
        <v>194</v>
      </c>
      <c r="H1" s="293" t="s">
        <v>206</v>
      </c>
      <c r="I1" s="51" t="s">
        <v>12069</v>
      </c>
      <c r="J1" s="293" t="s">
        <v>208</v>
      </c>
      <c r="K1" s="346" t="s">
        <v>209</v>
      </c>
      <c r="L1" s="346" t="s">
        <v>210</v>
      </c>
      <c r="M1" s="346" t="s">
        <v>211</v>
      </c>
      <c r="N1" s="347" t="s">
        <v>212</v>
      </c>
      <c r="O1" s="346" t="s">
        <v>213</v>
      </c>
    </row>
    <row r="2" spans="1:25" ht="15.75" thickBot="1">
      <c r="A2" s="383">
        <v>45748</v>
      </c>
      <c r="B2" s="384">
        <v>45748</v>
      </c>
      <c r="C2" s="385">
        <v>14</v>
      </c>
      <c r="D2" s="386" t="s">
        <v>214</v>
      </c>
      <c r="E2" s="387" t="s">
        <v>215</v>
      </c>
      <c r="F2" s="388">
        <v>26019</v>
      </c>
      <c r="G2" s="389">
        <v>22050</v>
      </c>
      <c r="H2" s="390" t="s">
        <v>216</v>
      </c>
      <c r="I2" s="389" t="s">
        <v>217</v>
      </c>
      <c r="J2" s="389" t="s">
        <v>218</v>
      </c>
      <c r="K2" s="392"/>
      <c r="L2" s="385">
        <v>26019</v>
      </c>
      <c r="M2" s="393" t="s">
        <v>219</v>
      </c>
      <c r="N2" s="394" t="s">
        <v>220</v>
      </c>
      <c r="O2" t="str">
        <f t="shared" ref="O2:O65" si="0">VLOOKUP(I2,$X$2:$Y$7,2,0)</f>
        <v>G-Suite Business</v>
      </c>
      <c r="X2" t="s">
        <v>217</v>
      </c>
      <c r="Y2" t="s">
        <v>18</v>
      </c>
    </row>
    <row r="3" spans="1:25" ht="15.75" thickBot="1">
      <c r="A3" s="383">
        <v>45748</v>
      </c>
      <c r="B3" s="384">
        <v>45748</v>
      </c>
      <c r="C3" s="385">
        <v>14</v>
      </c>
      <c r="D3" s="386" t="s">
        <v>221</v>
      </c>
      <c r="E3" s="387" t="s">
        <v>222</v>
      </c>
      <c r="F3" s="388">
        <v>1415</v>
      </c>
      <c r="G3" s="389">
        <v>1199</v>
      </c>
      <c r="H3" s="390" t="s">
        <v>216</v>
      </c>
      <c r="I3" s="389" t="s">
        <v>217</v>
      </c>
      <c r="J3" s="389" t="s">
        <v>218</v>
      </c>
      <c r="K3" s="392"/>
      <c r="L3" s="385">
        <v>1415</v>
      </c>
      <c r="M3" s="393" t="s">
        <v>219</v>
      </c>
      <c r="N3" s="394" t="s">
        <v>220</v>
      </c>
      <c r="O3" t="str">
        <f t="shared" si="0"/>
        <v>G-Suite Business</v>
      </c>
      <c r="X3" t="s">
        <v>223</v>
      </c>
      <c r="Y3" t="s">
        <v>16</v>
      </c>
    </row>
    <row r="4" spans="1:25" ht="15.75" thickBot="1">
      <c r="A4" s="383">
        <v>45748</v>
      </c>
      <c r="B4" s="384">
        <v>45748</v>
      </c>
      <c r="C4" s="385">
        <v>14</v>
      </c>
      <c r="D4" s="386" t="s">
        <v>224</v>
      </c>
      <c r="E4" s="387" t="s">
        <v>225</v>
      </c>
      <c r="F4" s="388">
        <v>1414</v>
      </c>
      <c r="G4" s="389">
        <v>1198</v>
      </c>
      <c r="H4" s="390" t="s">
        <v>216</v>
      </c>
      <c r="I4" s="389" t="s">
        <v>217</v>
      </c>
      <c r="J4" s="389" t="s">
        <v>218</v>
      </c>
      <c r="K4" s="392"/>
      <c r="L4" s="385">
        <v>1414</v>
      </c>
      <c r="M4" s="393" t="s">
        <v>219</v>
      </c>
      <c r="N4" s="394" t="s">
        <v>220</v>
      </c>
      <c r="O4" t="str">
        <f t="shared" si="0"/>
        <v>G-Suite Business</v>
      </c>
      <c r="X4" t="s">
        <v>226</v>
      </c>
      <c r="Y4" t="s">
        <v>15</v>
      </c>
    </row>
    <row r="5" spans="1:25" ht="15.75" thickBot="1">
      <c r="A5" s="383">
        <v>45748</v>
      </c>
      <c r="B5" s="384">
        <v>45748</v>
      </c>
      <c r="C5" s="385">
        <v>14</v>
      </c>
      <c r="D5" s="386" t="s">
        <v>227</v>
      </c>
      <c r="E5" s="387" t="s">
        <v>228</v>
      </c>
      <c r="F5" s="388">
        <v>1415</v>
      </c>
      <c r="G5" s="389">
        <v>1199</v>
      </c>
      <c r="H5" s="390" t="s">
        <v>216</v>
      </c>
      <c r="I5" s="389" t="s">
        <v>217</v>
      </c>
      <c r="J5" s="389" t="s">
        <v>218</v>
      </c>
      <c r="K5" s="392"/>
      <c r="L5" s="385">
        <v>1415</v>
      </c>
      <c r="M5" s="393" t="s">
        <v>219</v>
      </c>
      <c r="N5" s="394" t="s">
        <v>220</v>
      </c>
      <c r="O5" t="str">
        <f t="shared" si="0"/>
        <v>G-Suite Business</v>
      </c>
      <c r="X5" t="s">
        <v>229</v>
      </c>
      <c r="Y5" t="s">
        <v>17</v>
      </c>
    </row>
    <row r="6" spans="1:25" ht="15.75" thickBot="1">
      <c r="A6" s="383">
        <v>45748</v>
      </c>
      <c r="B6" s="384">
        <v>45748</v>
      </c>
      <c r="C6" s="385">
        <v>14</v>
      </c>
      <c r="D6" s="386" t="s">
        <v>230</v>
      </c>
      <c r="E6" s="387" t="s">
        <v>231</v>
      </c>
      <c r="F6" s="388">
        <v>4719</v>
      </c>
      <c r="G6" s="389">
        <v>3999</v>
      </c>
      <c r="H6" s="390" t="s">
        <v>216</v>
      </c>
      <c r="I6" s="389" t="s">
        <v>217</v>
      </c>
      <c r="J6" s="389" t="s">
        <v>218</v>
      </c>
      <c r="K6" s="392"/>
      <c r="L6" s="385">
        <v>4719</v>
      </c>
      <c r="M6" s="393" t="s">
        <v>219</v>
      </c>
      <c r="N6" s="394" t="s">
        <v>220</v>
      </c>
      <c r="O6" t="str">
        <f t="shared" si="0"/>
        <v>G-Suite Business</v>
      </c>
      <c r="X6" t="s">
        <v>232</v>
      </c>
      <c r="Y6" t="s">
        <v>19</v>
      </c>
    </row>
    <row r="7" spans="1:25" ht="15.75" thickBot="1">
      <c r="A7" s="383">
        <v>45748</v>
      </c>
      <c r="B7" s="384">
        <v>45748</v>
      </c>
      <c r="C7" s="385">
        <v>14</v>
      </c>
      <c r="D7" s="386" t="s">
        <v>233</v>
      </c>
      <c r="E7" s="387" t="s">
        <v>234</v>
      </c>
      <c r="F7" s="388">
        <v>11363</v>
      </c>
      <c r="G7" s="389">
        <v>9630</v>
      </c>
      <c r="H7" s="390" t="s">
        <v>216</v>
      </c>
      <c r="I7" s="389" t="s">
        <v>217</v>
      </c>
      <c r="J7" s="389" t="s">
        <v>218</v>
      </c>
      <c r="K7" s="392"/>
      <c r="L7" s="385">
        <v>11363</v>
      </c>
      <c r="M7" s="393" t="s">
        <v>219</v>
      </c>
      <c r="N7" s="394" t="s">
        <v>220</v>
      </c>
      <c r="O7" t="str">
        <f t="shared" si="0"/>
        <v>G-Suite Business</v>
      </c>
      <c r="X7" t="s">
        <v>32</v>
      </c>
      <c r="Y7" t="s">
        <v>32</v>
      </c>
    </row>
    <row r="8" spans="1:25" ht="15.75" thickBot="1">
      <c r="A8" s="383">
        <v>45748</v>
      </c>
      <c r="B8" s="384">
        <v>45748</v>
      </c>
      <c r="C8" s="385">
        <v>14</v>
      </c>
      <c r="D8" s="386" t="s">
        <v>235</v>
      </c>
      <c r="E8" s="387" t="s">
        <v>236</v>
      </c>
      <c r="F8" s="388">
        <v>15808</v>
      </c>
      <c r="G8" s="389">
        <v>13397</v>
      </c>
      <c r="H8" s="390" t="s">
        <v>216</v>
      </c>
      <c r="I8" s="389" t="s">
        <v>217</v>
      </c>
      <c r="J8" s="389" t="s">
        <v>218</v>
      </c>
      <c r="K8" s="392"/>
      <c r="L8" s="385">
        <v>15808</v>
      </c>
      <c r="M8" s="393" t="s">
        <v>219</v>
      </c>
      <c r="N8" s="394" t="s">
        <v>220</v>
      </c>
      <c r="O8" t="str">
        <f t="shared" si="0"/>
        <v>G-Suite Business</v>
      </c>
    </row>
    <row r="9" spans="1:25" ht="15.75" thickBot="1">
      <c r="A9" s="383">
        <v>45748</v>
      </c>
      <c r="B9" s="384">
        <v>45748</v>
      </c>
      <c r="C9" s="385">
        <v>14</v>
      </c>
      <c r="D9" s="386" t="s">
        <v>237</v>
      </c>
      <c r="E9" s="387" t="s">
        <v>238</v>
      </c>
      <c r="F9" s="388">
        <v>2359</v>
      </c>
      <c r="G9" s="389">
        <v>1999</v>
      </c>
      <c r="H9" s="390" t="s">
        <v>216</v>
      </c>
      <c r="I9" s="389" t="s">
        <v>217</v>
      </c>
      <c r="J9" s="389" t="s">
        <v>218</v>
      </c>
      <c r="K9" s="392"/>
      <c r="L9" s="385">
        <v>2359</v>
      </c>
      <c r="M9" s="393" t="s">
        <v>219</v>
      </c>
      <c r="N9" s="394" t="s">
        <v>220</v>
      </c>
      <c r="O9" t="str">
        <f t="shared" si="0"/>
        <v>G-Suite Business</v>
      </c>
    </row>
    <row r="10" spans="1:25" ht="15.75" thickBot="1">
      <c r="A10" s="383">
        <v>45748</v>
      </c>
      <c r="B10" s="384">
        <v>45748</v>
      </c>
      <c r="C10" s="385">
        <v>14</v>
      </c>
      <c r="D10" s="386" t="s">
        <v>239</v>
      </c>
      <c r="E10" s="387" t="s">
        <v>240</v>
      </c>
      <c r="F10" s="388">
        <v>1108</v>
      </c>
      <c r="G10" s="389">
        <v>939</v>
      </c>
      <c r="H10" s="390" t="s">
        <v>216</v>
      </c>
      <c r="I10" s="389" t="s">
        <v>217</v>
      </c>
      <c r="J10" s="389" t="s">
        <v>218</v>
      </c>
      <c r="K10" s="392"/>
      <c r="L10" s="385">
        <v>1108</v>
      </c>
      <c r="M10" s="393" t="s">
        <v>219</v>
      </c>
      <c r="N10" s="394" t="s">
        <v>220</v>
      </c>
      <c r="O10" t="str">
        <f t="shared" si="0"/>
        <v>G-Suite Business</v>
      </c>
    </row>
    <row r="11" spans="1:25" ht="15.75" thickBot="1">
      <c r="A11" s="383">
        <v>45748</v>
      </c>
      <c r="B11" s="384">
        <v>45748</v>
      </c>
      <c r="C11" s="385">
        <v>14</v>
      </c>
      <c r="D11" s="386" t="s">
        <v>241</v>
      </c>
      <c r="E11" s="387" t="s">
        <v>242</v>
      </c>
      <c r="F11" s="388">
        <v>575.25</v>
      </c>
      <c r="G11" s="389">
        <v>488</v>
      </c>
      <c r="H11" s="390" t="s">
        <v>216</v>
      </c>
      <c r="I11" s="389" t="s">
        <v>217</v>
      </c>
      <c r="J11" s="389" t="s">
        <v>218</v>
      </c>
      <c r="K11" s="392"/>
      <c r="L11" s="385">
        <v>575.25</v>
      </c>
      <c r="M11" s="393" t="s">
        <v>219</v>
      </c>
      <c r="N11" s="394" t="s">
        <v>220</v>
      </c>
      <c r="O11" t="str">
        <f t="shared" si="0"/>
        <v>G-Suite Business</v>
      </c>
    </row>
    <row r="12" spans="1:25" ht="15.75" thickBot="1">
      <c r="A12" s="383">
        <v>45748</v>
      </c>
      <c r="B12" s="384">
        <v>45748</v>
      </c>
      <c r="C12" s="385">
        <v>14</v>
      </c>
      <c r="D12" s="386" t="s">
        <v>243</v>
      </c>
      <c r="E12" s="395" t="s">
        <v>244</v>
      </c>
      <c r="F12" s="388">
        <v>23600</v>
      </c>
      <c r="G12" s="389">
        <v>20000</v>
      </c>
      <c r="H12" s="390" t="s">
        <v>245</v>
      </c>
      <c r="I12" s="389" t="s">
        <v>223</v>
      </c>
      <c r="J12" s="389" t="s">
        <v>246</v>
      </c>
      <c r="K12" s="392"/>
      <c r="L12" s="385">
        <v>23600</v>
      </c>
      <c r="M12" s="393" t="s">
        <v>219</v>
      </c>
      <c r="N12" s="394" t="s">
        <v>220</v>
      </c>
      <c r="O12" t="str">
        <f t="shared" si="0"/>
        <v>Tech Assist Recruitment</v>
      </c>
    </row>
    <row r="13" spans="1:25" ht="15.75" thickBot="1">
      <c r="A13" s="383">
        <v>45748</v>
      </c>
      <c r="B13" s="384">
        <v>45748</v>
      </c>
      <c r="C13" s="385">
        <v>14</v>
      </c>
      <c r="D13" s="386" t="s">
        <v>247</v>
      </c>
      <c r="E13" s="395" t="s">
        <v>248</v>
      </c>
      <c r="F13" s="388">
        <v>2360</v>
      </c>
      <c r="G13" s="389">
        <v>2000</v>
      </c>
      <c r="H13" s="396" t="s">
        <v>112</v>
      </c>
      <c r="I13" s="389" t="s">
        <v>229</v>
      </c>
      <c r="J13" s="389" t="s">
        <v>249</v>
      </c>
      <c r="K13" s="392"/>
      <c r="L13" s="385">
        <v>2360</v>
      </c>
      <c r="M13" s="393" t="s">
        <v>219</v>
      </c>
      <c r="N13" s="394" t="s">
        <v>220</v>
      </c>
      <c r="O13" t="str">
        <f t="shared" si="0"/>
        <v>WhatsApp API Business</v>
      </c>
    </row>
    <row r="14" spans="1:25" ht="15.75" thickBot="1">
      <c r="A14" s="383">
        <v>45749</v>
      </c>
      <c r="B14" s="384">
        <v>45748</v>
      </c>
      <c r="C14" s="385">
        <v>14</v>
      </c>
      <c r="D14" s="386" t="s">
        <v>250</v>
      </c>
      <c r="E14" s="387" t="s">
        <v>251</v>
      </c>
      <c r="F14" s="388">
        <v>484.98</v>
      </c>
      <c r="G14" s="389">
        <v>411</v>
      </c>
      <c r="H14" s="390" t="s">
        <v>216</v>
      </c>
      <c r="I14" s="389" t="s">
        <v>217</v>
      </c>
      <c r="J14" s="389" t="s">
        <v>218</v>
      </c>
      <c r="K14" s="392"/>
      <c r="L14" s="385">
        <v>484.98</v>
      </c>
      <c r="M14" s="393" t="s">
        <v>219</v>
      </c>
      <c r="N14" s="394" t="s">
        <v>220</v>
      </c>
      <c r="O14" t="str">
        <f t="shared" si="0"/>
        <v>G-Suite Business</v>
      </c>
    </row>
    <row r="15" spans="1:25" ht="15.75" thickBot="1">
      <c r="A15" s="383">
        <v>45749</v>
      </c>
      <c r="B15" s="384">
        <v>45748</v>
      </c>
      <c r="C15" s="385">
        <v>14</v>
      </c>
      <c r="D15" s="386" t="s">
        <v>252</v>
      </c>
      <c r="E15" s="387" t="s">
        <v>253</v>
      </c>
      <c r="F15" s="388">
        <v>156114</v>
      </c>
      <c r="G15" s="389">
        <v>132300</v>
      </c>
      <c r="H15" s="390" t="s">
        <v>216</v>
      </c>
      <c r="I15" s="389" t="s">
        <v>217</v>
      </c>
      <c r="J15" s="389" t="s">
        <v>218</v>
      </c>
      <c r="K15" s="392"/>
      <c r="L15" s="385">
        <v>156114</v>
      </c>
      <c r="M15" s="393" t="s">
        <v>219</v>
      </c>
      <c r="N15" s="394" t="s">
        <v>220</v>
      </c>
      <c r="O15" t="str">
        <f t="shared" si="0"/>
        <v>G-Suite Business</v>
      </c>
    </row>
    <row r="16" spans="1:25" ht="15.75" thickBot="1">
      <c r="A16" s="383">
        <v>45749</v>
      </c>
      <c r="B16" s="384">
        <v>45748</v>
      </c>
      <c r="C16" s="385">
        <v>14</v>
      </c>
      <c r="D16" s="386" t="s">
        <v>254</v>
      </c>
      <c r="E16" s="395" t="s">
        <v>255</v>
      </c>
      <c r="F16" s="388">
        <v>29500</v>
      </c>
      <c r="G16" s="389">
        <v>25000</v>
      </c>
      <c r="H16" s="396" t="s">
        <v>112</v>
      </c>
      <c r="I16" s="389" t="s">
        <v>229</v>
      </c>
      <c r="J16" s="389" t="s">
        <v>249</v>
      </c>
      <c r="K16" s="392"/>
      <c r="L16" s="385">
        <v>29500</v>
      </c>
      <c r="M16" s="393" t="s">
        <v>219</v>
      </c>
      <c r="N16" s="394" t="s">
        <v>220</v>
      </c>
      <c r="O16" t="str">
        <f t="shared" si="0"/>
        <v>WhatsApp API Business</v>
      </c>
    </row>
    <row r="17" spans="1:15" ht="15.75" thickBot="1">
      <c r="A17" s="383">
        <v>45749</v>
      </c>
      <c r="B17" s="384">
        <v>45748</v>
      </c>
      <c r="C17" s="385">
        <v>14</v>
      </c>
      <c r="D17" s="386" t="s">
        <v>256</v>
      </c>
      <c r="E17" s="395" t="s">
        <v>257</v>
      </c>
      <c r="F17" s="388">
        <v>2950</v>
      </c>
      <c r="G17" s="389">
        <v>2500</v>
      </c>
      <c r="H17" s="396" t="s">
        <v>112</v>
      </c>
      <c r="I17" s="389" t="s">
        <v>229</v>
      </c>
      <c r="J17" s="389" t="s">
        <v>258</v>
      </c>
      <c r="K17" s="392"/>
      <c r="L17" s="385">
        <v>2950</v>
      </c>
      <c r="M17" s="393" t="s">
        <v>219</v>
      </c>
      <c r="N17" s="394" t="s">
        <v>220</v>
      </c>
      <c r="O17" t="str">
        <f t="shared" si="0"/>
        <v>WhatsApp API Business</v>
      </c>
    </row>
    <row r="18" spans="1:15" ht="15.75" thickBot="1">
      <c r="A18" s="383">
        <v>45749</v>
      </c>
      <c r="B18" s="384">
        <v>45748</v>
      </c>
      <c r="C18" s="385">
        <v>14</v>
      </c>
      <c r="D18" s="386" t="s">
        <v>259</v>
      </c>
      <c r="E18" s="395" t="s">
        <v>260</v>
      </c>
      <c r="F18" s="392"/>
      <c r="G18" s="391"/>
      <c r="H18" s="397" t="s">
        <v>261</v>
      </c>
      <c r="I18" s="389" t="s">
        <v>232</v>
      </c>
      <c r="J18" s="389" t="s">
        <v>262</v>
      </c>
      <c r="K18" s="392"/>
      <c r="L18" s="391"/>
      <c r="M18" s="393" t="s">
        <v>219</v>
      </c>
      <c r="N18" s="394" t="s">
        <v>220</v>
      </c>
      <c r="O18" t="str">
        <f t="shared" si="0"/>
        <v>Other Services</v>
      </c>
    </row>
    <row r="19" spans="1:15" ht="15.75" thickBot="1">
      <c r="A19" s="383">
        <v>45750</v>
      </c>
      <c r="B19" s="384">
        <v>45748</v>
      </c>
      <c r="C19" s="385">
        <v>14</v>
      </c>
      <c r="D19" s="386" t="s">
        <v>263</v>
      </c>
      <c r="E19" s="387" t="s">
        <v>264</v>
      </c>
      <c r="F19" s="388">
        <v>1003</v>
      </c>
      <c r="G19" s="389">
        <v>850</v>
      </c>
      <c r="H19" s="390" t="s">
        <v>216</v>
      </c>
      <c r="I19" s="389" t="s">
        <v>217</v>
      </c>
      <c r="J19" s="389" t="s">
        <v>218</v>
      </c>
      <c r="K19" s="392"/>
      <c r="L19" s="385">
        <v>1003</v>
      </c>
      <c r="M19" s="393" t="s">
        <v>219</v>
      </c>
      <c r="N19" s="394" t="s">
        <v>220</v>
      </c>
      <c r="O19" t="str">
        <f t="shared" si="0"/>
        <v>G-Suite Business</v>
      </c>
    </row>
    <row r="20" spans="1:15" ht="15.75" thickBot="1">
      <c r="A20" s="383">
        <v>45750</v>
      </c>
      <c r="B20" s="384">
        <v>45748</v>
      </c>
      <c r="C20" s="385">
        <v>14</v>
      </c>
      <c r="D20" s="386" t="s">
        <v>265</v>
      </c>
      <c r="E20" s="387" t="s">
        <v>266</v>
      </c>
      <c r="F20" s="388">
        <v>15632.64</v>
      </c>
      <c r="G20" s="389">
        <v>13248</v>
      </c>
      <c r="H20" s="390" t="s">
        <v>216</v>
      </c>
      <c r="I20" s="389" t="s">
        <v>217</v>
      </c>
      <c r="J20" s="389" t="s">
        <v>218</v>
      </c>
      <c r="K20" s="392"/>
      <c r="L20" s="385">
        <v>15632.64</v>
      </c>
      <c r="M20" s="393" t="s">
        <v>219</v>
      </c>
      <c r="N20" s="394" t="s">
        <v>220</v>
      </c>
      <c r="O20" t="str">
        <f t="shared" si="0"/>
        <v>G-Suite Business</v>
      </c>
    </row>
    <row r="21" spans="1:15" ht="15.75" thickBot="1">
      <c r="A21" s="383">
        <v>45750</v>
      </c>
      <c r="B21" s="384">
        <v>45748</v>
      </c>
      <c r="C21" s="385">
        <v>14</v>
      </c>
      <c r="D21" s="386" t="s">
        <v>267</v>
      </c>
      <c r="E21" s="395" t="s">
        <v>268</v>
      </c>
      <c r="F21" s="388">
        <v>7080</v>
      </c>
      <c r="G21" s="389">
        <v>6000</v>
      </c>
      <c r="H21" s="396" t="s">
        <v>112</v>
      </c>
      <c r="I21" s="389" t="s">
        <v>229</v>
      </c>
      <c r="J21" s="389" t="s">
        <v>269</v>
      </c>
      <c r="K21" s="392"/>
      <c r="L21" s="385">
        <v>7080</v>
      </c>
      <c r="M21" s="393" t="s">
        <v>219</v>
      </c>
      <c r="N21" s="394" t="s">
        <v>220</v>
      </c>
      <c r="O21" t="str">
        <f t="shared" si="0"/>
        <v>WhatsApp API Business</v>
      </c>
    </row>
    <row r="22" spans="1:15" ht="15.75" thickBot="1">
      <c r="A22" s="383">
        <v>45750</v>
      </c>
      <c r="B22" s="384">
        <v>45748</v>
      </c>
      <c r="C22" s="385">
        <v>14</v>
      </c>
      <c r="D22" s="386" t="s">
        <v>270</v>
      </c>
      <c r="E22" s="395" t="s">
        <v>271</v>
      </c>
      <c r="F22" s="388">
        <v>8850</v>
      </c>
      <c r="G22" s="389">
        <v>7500</v>
      </c>
      <c r="H22" s="396" t="s">
        <v>112</v>
      </c>
      <c r="I22" s="389" t="s">
        <v>229</v>
      </c>
      <c r="J22" s="389" t="s">
        <v>269</v>
      </c>
      <c r="K22" s="392"/>
      <c r="L22" s="385">
        <v>8850</v>
      </c>
      <c r="M22" s="393" t="s">
        <v>219</v>
      </c>
      <c r="N22" s="394" t="s">
        <v>220</v>
      </c>
      <c r="O22" t="str">
        <f t="shared" si="0"/>
        <v>WhatsApp API Business</v>
      </c>
    </row>
    <row r="23" spans="1:15" ht="15.75" thickBot="1">
      <c r="A23" s="383">
        <v>45751</v>
      </c>
      <c r="B23" s="384">
        <v>45748</v>
      </c>
      <c r="C23" s="385">
        <v>14</v>
      </c>
      <c r="D23" s="386" t="s">
        <v>250</v>
      </c>
      <c r="E23" s="387" t="s">
        <v>272</v>
      </c>
      <c r="F23" s="388">
        <v>4602</v>
      </c>
      <c r="G23" s="389">
        <v>3900</v>
      </c>
      <c r="H23" s="390" t="s">
        <v>216</v>
      </c>
      <c r="I23" s="389" t="s">
        <v>217</v>
      </c>
      <c r="J23" s="389" t="s">
        <v>218</v>
      </c>
      <c r="K23" s="392"/>
      <c r="L23" s="385">
        <v>4602</v>
      </c>
      <c r="M23" s="393" t="s">
        <v>219</v>
      </c>
      <c r="N23" s="394" t="s">
        <v>220</v>
      </c>
      <c r="O23" t="str">
        <f t="shared" si="0"/>
        <v>G-Suite Business</v>
      </c>
    </row>
    <row r="24" spans="1:15" ht="15.75" thickBot="1">
      <c r="A24" s="383">
        <v>45751</v>
      </c>
      <c r="B24" s="384">
        <v>45748</v>
      </c>
      <c r="C24" s="385">
        <v>14</v>
      </c>
      <c r="D24" s="386" t="s">
        <v>250</v>
      </c>
      <c r="E24" s="387" t="s">
        <v>273</v>
      </c>
      <c r="F24" s="388">
        <v>11505</v>
      </c>
      <c r="G24" s="389">
        <v>9750</v>
      </c>
      <c r="H24" s="390" t="s">
        <v>216</v>
      </c>
      <c r="I24" s="389" t="s">
        <v>217</v>
      </c>
      <c r="J24" s="389" t="s">
        <v>218</v>
      </c>
      <c r="K24" s="392"/>
      <c r="L24" s="385">
        <v>11505</v>
      </c>
      <c r="M24" s="393" t="s">
        <v>219</v>
      </c>
      <c r="N24" s="394" t="s">
        <v>220</v>
      </c>
      <c r="O24" t="str">
        <f t="shared" si="0"/>
        <v>G-Suite Business</v>
      </c>
    </row>
    <row r="25" spans="1:15" ht="15.75" thickBot="1">
      <c r="A25" s="383">
        <v>45751</v>
      </c>
      <c r="B25" s="384">
        <v>45748</v>
      </c>
      <c r="C25" s="385">
        <v>14</v>
      </c>
      <c r="D25" s="386" t="s">
        <v>274</v>
      </c>
      <c r="E25" s="387" t="s">
        <v>275</v>
      </c>
      <c r="F25" s="388">
        <v>0</v>
      </c>
      <c r="G25" s="389">
        <v>0</v>
      </c>
      <c r="H25" s="390" t="s">
        <v>216</v>
      </c>
      <c r="I25" s="389" t="s">
        <v>217</v>
      </c>
      <c r="J25" s="389" t="s">
        <v>218</v>
      </c>
      <c r="K25" s="392"/>
      <c r="L25" s="385">
        <v>0</v>
      </c>
      <c r="M25" s="393" t="s">
        <v>219</v>
      </c>
      <c r="N25" s="394" t="s">
        <v>220</v>
      </c>
      <c r="O25" t="str">
        <f t="shared" si="0"/>
        <v>G-Suite Business</v>
      </c>
    </row>
    <row r="26" spans="1:15" ht="15.75" thickBot="1">
      <c r="A26" s="383">
        <v>45751</v>
      </c>
      <c r="B26" s="384">
        <v>45748</v>
      </c>
      <c r="C26" s="385">
        <v>14</v>
      </c>
      <c r="D26" s="386" t="s">
        <v>276</v>
      </c>
      <c r="E26" s="387" t="s">
        <v>277</v>
      </c>
      <c r="F26" s="388">
        <v>7434</v>
      </c>
      <c r="G26" s="389">
        <v>6300</v>
      </c>
      <c r="H26" s="390" t="s">
        <v>216</v>
      </c>
      <c r="I26" s="389" t="s">
        <v>217</v>
      </c>
      <c r="J26" s="389" t="s">
        <v>218</v>
      </c>
      <c r="K26" s="392"/>
      <c r="L26" s="385">
        <v>7434</v>
      </c>
      <c r="M26" s="393" t="s">
        <v>219</v>
      </c>
      <c r="N26" s="394" t="s">
        <v>220</v>
      </c>
      <c r="O26" t="str">
        <f t="shared" si="0"/>
        <v>G-Suite Business</v>
      </c>
    </row>
    <row r="27" spans="1:15" ht="15.75" thickBot="1">
      <c r="A27" s="383">
        <v>45751</v>
      </c>
      <c r="B27" s="384">
        <v>45748</v>
      </c>
      <c r="C27" s="385">
        <v>14</v>
      </c>
      <c r="D27" s="386" t="s">
        <v>278</v>
      </c>
      <c r="E27" s="387" t="s">
        <v>279</v>
      </c>
      <c r="F27" s="388">
        <v>3908.16</v>
      </c>
      <c r="G27" s="389">
        <v>3312</v>
      </c>
      <c r="H27" s="390" t="s">
        <v>216</v>
      </c>
      <c r="I27" s="389" t="s">
        <v>217</v>
      </c>
      <c r="J27" s="389" t="s">
        <v>218</v>
      </c>
      <c r="K27" s="392"/>
      <c r="L27" s="385">
        <v>3908.16</v>
      </c>
      <c r="M27" s="393" t="s">
        <v>219</v>
      </c>
      <c r="N27" s="394" t="s">
        <v>220</v>
      </c>
      <c r="O27" t="str">
        <f t="shared" si="0"/>
        <v>G-Suite Business</v>
      </c>
    </row>
    <row r="28" spans="1:15" ht="15.75" thickBot="1">
      <c r="A28" s="383">
        <v>45751</v>
      </c>
      <c r="B28" s="384">
        <v>45748</v>
      </c>
      <c r="C28" s="385">
        <v>14</v>
      </c>
      <c r="D28" s="386" t="s">
        <v>280</v>
      </c>
      <c r="E28" s="387" t="s">
        <v>281</v>
      </c>
      <c r="F28" s="388">
        <v>22823.14</v>
      </c>
      <c r="G28" s="389">
        <v>19342</v>
      </c>
      <c r="H28" s="390" t="s">
        <v>216</v>
      </c>
      <c r="I28" s="389" t="s">
        <v>217</v>
      </c>
      <c r="J28" s="389" t="s">
        <v>218</v>
      </c>
      <c r="K28" s="392"/>
      <c r="L28" s="385">
        <v>22823.14</v>
      </c>
      <c r="M28" s="393" t="s">
        <v>219</v>
      </c>
      <c r="N28" s="394" t="s">
        <v>220</v>
      </c>
      <c r="O28" t="str">
        <f t="shared" si="0"/>
        <v>G-Suite Business</v>
      </c>
    </row>
    <row r="29" spans="1:15" ht="15.75" thickBot="1">
      <c r="A29" s="383">
        <v>45751</v>
      </c>
      <c r="B29" s="384">
        <v>45748</v>
      </c>
      <c r="C29" s="385">
        <v>14</v>
      </c>
      <c r="D29" s="386" t="s">
        <v>282</v>
      </c>
      <c r="E29" s="395" t="s">
        <v>283</v>
      </c>
      <c r="F29" s="388">
        <v>15930</v>
      </c>
      <c r="G29" s="389">
        <v>13500</v>
      </c>
      <c r="H29" s="396" t="s">
        <v>112</v>
      </c>
      <c r="I29" s="389" t="s">
        <v>229</v>
      </c>
      <c r="J29" s="389" t="s">
        <v>284</v>
      </c>
      <c r="K29" s="392"/>
      <c r="L29" s="385">
        <v>15930</v>
      </c>
      <c r="M29" s="393" t="s">
        <v>219</v>
      </c>
      <c r="N29" s="394" t="s">
        <v>220</v>
      </c>
      <c r="O29" t="str">
        <f t="shared" si="0"/>
        <v>WhatsApp API Business</v>
      </c>
    </row>
    <row r="30" spans="1:15" ht="15.75" thickBot="1">
      <c r="A30" s="383">
        <v>45751</v>
      </c>
      <c r="B30" s="384">
        <v>45748</v>
      </c>
      <c r="C30" s="385">
        <v>14</v>
      </c>
      <c r="D30" s="386" t="s">
        <v>274</v>
      </c>
      <c r="E30" s="395" t="s">
        <v>285</v>
      </c>
      <c r="F30" s="388">
        <v>0</v>
      </c>
      <c r="G30" s="389">
        <v>0</v>
      </c>
      <c r="H30" s="396" t="s">
        <v>112</v>
      </c>
      <c r="I30" s="389" t="s">
        <v>229</v>
      </c>
      <c r="J30" s="389" t="s">
        <v>249</v>
      </c>
      <c r="K30" s="392"/>
      <c r="L30" s="385">
        <v>0</v>
      </c>
      <c r="M30" s="393" t="s">
        <v>219</v>
      </c>
      <c r="N30" s="394" t="s">
        <v>220</v>
      </c>
      <c r="O30" t="str">
        <f t="shared" si="0"/>
        <v>WhatsApp API Business</v>
      </c>
    </row>
    <row r="31" spans="1:15" ht="15.75" thickBot="1">
      <c r="A31" s="383">
        <v>45751</v>
      </c>
      <c r="B31" s="384">
        <v>45748</v>
      </c>
      <c r="C31" s="385">
        <v>14</v>
      </c>
      <c r="D31" s="386" t="s">
        <v>286</v>
      </c>
      <c r="E31" s="395" t="s">
        <v>287</v>
      </c>
      <c r="F31" s="388">
        <v>141600</v>
      </c>
      <c r="G31" s="389">
        <v>120000</v>
      </c>
      <c r="H31" s="398" t="s">
        <v>288</v>
      </c>
      <c r="I31" s="389" t="s">
        <v>226</v>
      </c>
      <c r="J31" s="389" t="s">
        <v>32</v>
      </c>
      <c r="K31" s="392"/>
      <c r="L31" s="385">
        <v>141600</v>
      </c>
      <c r="M31" s="393" t="s">
        <v>219</v>
      </c>
      <c r="N31" s="394" t="s">
        <v>220</v>
      </c>
      <c r="O31" t="str">
        <f t="shared" si="0"/>
        <v xml:space="preserve">Training Business </v>
      </c>
    </row>
    <row r="32" spans="1:15" ht="15.75" thickBot="1">
      <c r="A32" s="383">
        <v>45751</v>
      </c>
      <c r="B32" s="384">
        <v>45748</v>
      </c>
      <c r="C32" s="385">
        <v>14</v>
      </c>
      <c r="D32" s="386" t="s">
        <v>289</v>
      </c>
      <c r="E32" s="395" t="s">
        <v>290</v>
      </c>
      <c r="F32" s="388">
        <v>354000</v>
      </c>
      <c r="G32" s="389">
        <v>300000</v>
      </c>
      <c r="H32" s="399" t="s">
        <v>291</v>
      </c>
      <c r="I32" s="389" t="s">
        <v>226</v>
      </c>
      <c r="J32" s="389" t="s">
        <v>292</v>
      </c>
      <c r="K32" s="392"/>
      <c r="L32" s="385">
        <v>354000</v>
      </c>
      <c r="M32" s="393" t="s">
        <v>219</v>
      </c>
      <c r="N32" s="394" t="s">
        <v>220</v>
      </c>
      <c r="O32" t="str">
        <f t="shared" si="0"/>
        <v xml:space="preserve">Training Business </v>
      </c>
    </row>
    <row r="33" spans="1:15" ht="15.75" thickBot="1">
      <c r="A33" s="383">
        <v>45751</v>
      </c>
      <c r="B33" s="384">
        <v>45748</v>
      </c>
      <c r="C33" s="385">
        <v>14</v>
      </c>
      <c r="D33" s="386" t="s">
        <v>293</v>
      </c>
      <c r="E33" s="395" t="s">
        <v>294</v>
      </c>
      <c r="F33" s="388">
        <v>501500</v>
      </c>
      <c r="G33" s="389">
        <v>425000</v>
      </c>
      <c r="H33" s="399" t="s">
        <v>291</v>
      </c>
      <c r="I33" s="389" t="s">
        <v>226</v>
      </c>
      <c r="J33" s="389" t="s">
        <v>292</v>
      </c>
      <c r="K33" s="392"/>
      <c r="L33" s="385">
        <v>501500</v>
      </c>
      <c r="M33" s="393" t="s">
        <v>219</v>
      </c>
      <c r="N33" s="394" t="s">
        <v>220</v>
      </c>
      <c r="O33" t="str">
        <f t="shared" si="0"/>
        <v xml:space="preserve">Training Business </v>
      </c>
    </row>
    <row r="34" spans="1:15" ht="15.75" thickBot="1">
      <c r="A34" s="383">
        <v>45752</v>
      </c>
      <c r="B34" s="384">
        <v>45748</v>
      </c>
      <c r="C34" s="385">
        <v>14</v>
      </c>
      <c r="D34" s="386" t="s">
        <v>295</v>
      </c>
      <c r="E34" s="387" t="s">
        <v>296</v>
      </c>
      <c r="F34" s="388">
        <v>40710</v>
      </c>
      <c r="G34" s="389">
        <v>34500</v>
      </c>
      <c r="H34" s="390" t="s">
        <v>216</v>
      </c>
      <c r="I34" s="389" t="s">
        <v>217</v>
      </c>
      <c r="J34" s="389" t="s">
        <v>218</v>
      </c>
      <c r="K34" s="392"/>
      <c r="L34" s="385">
        <v>40710</v>
      </c>
      <c r="M34" s="393" t="s">
        <v>219</v>
      </c>
      <c r="N34" s="394" t="s">
        <v>220</v>
      </c>
      <c r="O34" t="str">
        <f t="shared" si="0"/>
        <v>G-Suite Business</v>
      </c>
    </row>
    <row r="35" spans="1:15" ht="15.75" thickBot="1">
      <c r="A35" s="383">
        <v>45752</v>
      </c>
      <c r="B35" s="384">
        <v>45748</v>
      </c>
      <c r="C35" s="385">
        <v>14</v>
      </c>
      <c r="D35" s="386" t="s">
        <v>297</v>
      </c>
      <c r="E35" s="387" t="s">
        <v>298</v>
      </c>
      <c r="F35" s="388">
        <v>24072</v>
      </c>
      <c r="G35" s="389">
        <v>20400</v>
      </c>
      <c r="H35" s="390" t="s">
        <v>216</v>
      </c>
      <c r="I35" s="389" t="s">
        <v>217</v>
      </c>
      <c r="J35" s="389" t="s">
        <v>218</v>
      </c>
      <c r="K35" s="392"/>
      <c r="L35" s="385">
        <v>24072</v>
      </c>
      <c r="M35" s="393" t="s">
        <v>219</v>
      </c>
      <c r="N35" s="394" t="s">
        <v>220</v>
      </c>
      <c r="O35" t="str">
        <f t="shared" si="0"/>
        <v>G-Suite Business</v>
      </c>
    </row>
    <row r="36" spans="1:15" ht="15.75" thickBot="1">
      <c r="A36" s="383">
        <v>45752</v>
      </c>
      <c r="B36" s="384">
        <v>45748</v>
      </c>
      <c r="C36" s="385">
        <v>14</v>
      </c>
      <c r="D36" s="386" t="s">
        <v>299</v>
      </c>
      <c r="E36" s="387" t="s">
        <v>300</v>
      </c>
      <c r="F36" s="388">
        <v>375830</v>
      </c>
      <c r="G36" s="389">
        <v>318500</v>
      </c>
      <c r="H36" s="390" t="s">
        <v>216</v>
      </c>
      <c r="I36" s="389" t="s">
        <v>217</v>
      </c>
      <c r="J36" s="389" t="s">
        <v>218</v>
      </c>
      <c r="K36" s="392"/>
      <c r="L36" s="385">
        <v>375830</v>
      </c>
      <c r="M36" s="393" t="s">
        <v>219</v>
      </c>
      <c r="N36" s="394" t="s">
        <v>220</v>
      </c>
      <c r="O36" t="str">
        <f t="shared" si="0"/>
        <v>G-Suite Business</v>
      </c>
    </row>
    <row r="37" spans="1:15" ht="15.75" thickBot="1">
      <c r="A37" s="383">
        <v>45752</v>
      </c>
      <c r="B37" s="384">
        <v>45748</v>
      </c>
      <c r="C37" s="385">
        <v>14</v>
      </c>
      <c r="D37" s="386" t="s">
        <v>301</v>
      </c>
      <c r="E37" s="400" t="s">
        <v>302</v>
      </c>
      <c r="F37" s="388">
        <v>332050</v>
      </c>
      <c r="G37" s="389">
        <v>281398</v>
      </c>
      <c r="H37" s="399" t="s">
        <v>291</v>
      </c>
      <c r="I37" s="389" t="s">
        <v>226</v>
      </c>
      <c r="J37" s="389" t="s">
        <v>292</v>
      </c>
      <c r="K37" s="392"/>
      <c r="L37" s="385">
        <v>332050</v>
      </c>
      <c r="M37" s="393" t="s">
        <v>219</v>
      </c>
      <c r="N37" s="394" t="s">
        <v>220</v>
      </c>
      <c r="O37" t="str">
        <f t="shared" si="0"/>
        <v xml:space="preserve">Training Business </v>
      </c>
    </row>
    <row r="38" spans="1:15" ht="15.75" thickBot="1">
      <c r="A38" s="383">
        <v>45752</v>
      </c>
      <c r="B38" s="384">
        <v>45748</v>
      </c>
      <c r="C38" s="385">
        <v>14</v>
      </c>
      <c r="D38" s="386" t="s">
        <v>303</v>
      </c>
      <c r="E38" s="395" t="s">
        <v>304</v>
      </c>
      <c r="F38" s="388">
        <v>11800</v>
      </c>
      <c r="G38" s="389">
        <v>10000</v>
      </c>
      <c r="H38" s="399" t="s">
        <v>291</v>
      </c>
      <c r="I38" s="389" t="s">
        <v>232</v>
      </c>
      <c r="J38" s="389" t="s">
        <v>305</v>
      </c>
      <c r="K38" s="392"/>
      <c r="L38" s="385">
        <v>11800</v>
      </c>
      <c r="M38" s="393" t="s">
        <v>219</v>
      </c>
      <c r="N38" s="394" t="s">
        <v>220</v>
      </c>
      <c r="O38" t="str">
        <f t="shared" si="0"/>
        <v>Other Services</v>
      </c>
    </row>
    <row r="39" spans="1:15" ht="15.75" thickBot="1">
      <c r="A39" s="383">
        <v>45752</v>
      </c>
      <c r="B39" s="384">
        <v>45748</v>
      </c>
      <c r="C39" s="385">
        <v>14</v>
      </c>
      <c r="D39" s="386" t="s">
        <v>306</v>
      </c>
      <c r="E39" s="400" t="s">
        <v>307</v>
      </c>
      <c r="F39" s="388">
        <v>451500</v>
      </c>
      <c r="G39" s="389">
        <v>382627</v>
      </c>
      <c r="H39" s="399" t="s">
        <v>291</v>
      </c>
      <c r="I39" s="389" t="s">
        <v>226</v>
      </c>
      <c r="J39" s="389" t="s">
        <v>292</v>
      </c>
      <c r="K39" s="392"/>
      <c r="L39" s="385">
        <v>451500</v>
      </c>
      <c r="M39" s="393" t="s">
        <v>219</v>
      </c>
      <c r="N39" s="394" t="s">
        <v>220</v>
      </c>
      <c r="O39" t="str">
        <f t="shared" si="0"/>
        <v xml:space="preserve">Training Business </v>
      </c>
    </row>
    <row r="40" spans="1:15" ht="15.75" thickBot="1">
      <c r="A40" s="383">
        <v>45752</v>
      </c>
      <c r="B40" s="384">
        <v>45748</v>
      </c>
      <c r="C40" s="385">
        <v>14</v>
      </c>
      <c r="D40" s="386" t="s">
        <v>308</v>
      </c>
      <c r="E40" s="395" t="s">
        <v>309</v>
      </c>
      <c r="F40" s="388">
        <v>31860</v>
      </c>
      <c r="G40" s="389">
        <v>27000</v>
      </c>
      <c r="H40" s="401" t="s">
        <v>310</v>
      </c>
      <c r="I40" s="389" t="s">
        <v>223</v>
      </c>
      <c r="J40" s="389" t="s">
        <v>311</v>
      </c>
      <c r="K40" s="392"/>
      <c r="L40" s="385">
        <v>31860</v>
      </c>
      <c r="M40" s="393" t="s">
        <v>219</v>
      </c>
      <c r="N40" s="394" t="s">
        <v>220</v>
      </c>
      <c r="O40" t="str">
        <f t="shared" si="0"/>
        <v>Tech Assist Recruitment</v>
      </c>
    </row>
    <row r="41" spans="1:15" ht="15.75" thickBot="1">
      <c r="A41" s="383">
        <v>45754</v>
      </c>
      <c r="B41" s="384">
        <v>45748</v>
      </c>
      <c r="C41" s="385">
        <v>15</v>
      </c>
      <c r="D41" s="386" t="s">
        <v>312</v>
      </c>
      <c r="E41" s="387" t="s">
        <v>313</v>
      </c>
      <c r="F41" s="388">
        <v>15632.64</v>
      </c>
      <c r="G41" s="389">
        <v>13248</v>
      </c>
      <c r="H41" s="390" t="s">
        <v>216</v>
      </c>
      <c r="I41" s="389" t="s">
        <v>217</v>
      </c>
      <c r="J41" s="389" t="s">
        <v>218</v>
      </c>
      <c r="K41" s="392"/>
      <c r="L41" s="385">
        <v>15632.64</v>
      </c>
      <c r="M41" s="393" t="s">
        <v>219</v>
      </c>
      <c r="N41" s="394" t="s">
        <v>314</v>
      </c>
      <c r="O41" t="str">
        <f t="shared" si="0"/>
        <v>G-Suite Business</v>
      </c>
    </row>
    <row r="42" spans="1:15" ht="15.75" thickBot="1">
      <c r="A42" s="383">
        <v>45754</v>
      </c>
      <c r="B42" s="384">
        <v>45748</v>
      </c>
      <c r="C42" s="385">
        <v>15</v>
      </c>
      <c r="D42" s="386" t="s">
        <v>315</v>
      </c>
      <c r="E42" s="387" t="s">
        <v>316</v>
      </c>
      <c r="F42" s="388">
        <v>9499</v>
      </c>
      <c r="G42" s="389">
        <v>8050</v>
      </c>
      <c r="H42" s="390" t="s">
        <v>216</v>
      </c>
      <c r="I42" s="389" t="s">
        <v>217</v>
      </c>
      <c r="J42" s="389" t="s">
        <v>218</v>
      </c>
      <c r="K42" s="392"/>
      <c r="L42" s="385">
        <v>9499</v>
      </c>
      <c r="M42" s="393" t="s">
        <v>219</v>
      </c>
      <c r="N42" s="394" t="s">
        <v>314</v>
      </c>
      <c r="O42" t="str">
        <f t="shared" si="0"/>
        <v>G-Suite Business</v>
      </c>
    </row>
    <row r="43" spans="1:15" ht="15.75" thickBot="1">
      <c r="A43" s="383">
        <v>45754</v>
      </c>
      <c r="B43" s="384">
        <v>45748</v>
      </c>
      <c r="C43" s="385">
        <v>15</v>
      </c>
      <c r="D43" s="386" t="s">
        <v>250</v>
      </c>
      <c r="E43" s="387" t="s">
        <v>317</v>
      </c>
      <c r="F43" s="388">
        <v>11505</v>
      </c>
      <c r="G43" s="389">
        <v>9750</v>
      </c>
      <c r="H43" s="390" t="s">
        <v>216</v>
      </c>
      <c r="I43" s="389" t="s">
        <v>217</v>
      </c>
      <c r="J43" s="389" t="s">
        <v>218</v>
      </c>
      <c r="K43" s="392"/>
      <c r="L43" s="385">
        <v>11505</v>
      </c>
      <c r="M43" s="393" t="s">
        <v>219</v>
      </c>
      <c r="N43" s="394" t="s">
        <v>314</v>
      </c>
      <c r="O43" t="str">
        <f t="shared" si="0"/>
        <v>G-Suite Business</v>
      </c>
    </row>
    <row r="44" spans="1:15" ht="15.75" thickBot="1">
      <c r="A44" s="383">
        <v>45754</v>
      </c>
      <c r="B44" s="384">
        <v>45748</v>
      </c>
      <c r="C44" s="385">
        <v>15</v>
      </c>
      <c r="D44" s="386" t="s">
        <v>250</v>
      </c>
      <c r="E44" s="387" t="s">
        <v>318</v>
      </c>
      <c r="F44" s="388">
        <v>29913</v>
      </c>
      <c r="G44" s="389">
        <v>25350</v>
      </c>
      <c r="H44" s="390" t="s">
        <v>216</v>
      </c>
      <c r="I44" s="389" t="s">
        <v>217</v>
      </c>
      <c r="J44" s="389" t="s">
        <v>218</v>
      </c>
      <c r="K44" s="392"/>
      <c r="L44" s="385">
        <v>29913</v>
      </c>
      <c r="M44" s="393" t="s">
        <v>219</v>
      </c>
      <c r="N44" s="394" t="s">
        <v>314</v>
      </c>
      <c r="O44" t="str">
        <f t="shared" si="0"/>
        <v>G-Suite Business</v>
      </c>
    </row>
    <row r="45" spans="1:15" ht="15.75" thickBot="1">
      <c r="A45" s="383">
        <v>45754</v>
      </c>
      <c r="B45" s="384">
        <v>45748</v>
      </c>
      <c r="C45" s="385">
        <v>15</v>
      </c>
      <c r="D45" s="386" t="s">
        <v>319</v>
      </c>
      <c r="E45" s="395" t="s">
        <v>320</v>
      </c>
      <c r="F45" s="388">
        <v>4130</v>
      </c>
      <c r="G45" s="389">
        <v>3500</v>
      </c>
      <c r="H45" s="396" t="s">
        <v>112</v>
      </c>
      <c r="I45" s="389" t="s">
        <v>229</v>
      </c>
      <c r="J45" s="389" t="s">
        <v>321</v>
      </c>
      <c r="K45" s="392"/>
      <c r="L45" s="385">
        <v>4130</v>
      </c>
      <c r="M45" s="393" t="s">
        <v>219</v>
      </c>
      <c r="N45" s="394" t="s">
        <v>314</v>
      </c>
      <c r="O45" t="str">
        <f t="shared" si="0"/>
        <v>WhatsApp API Business</v>
      </c>
    </row>
    <row r="46" spans="1:15" ht="15.75" thickBot="1">
      <c r="A46" s="383">
        <v>45754</v>
      </c>
      <c r="B46" s="384">
        <v>45748</v>
      </c>
      <c r="C46" s="385">
        <v>15</v>
      </c>
      <c r="D46" s="386" t="s">
        <v>322</v>
      </c>
      <c r="E46" s="395" t="s">
        <v>323</v>
      </c>
      <c r="F46" s="392"/>
      <c r="G46" s="391"/>
      <c r="H46" s="397" t="s">
        <v>261</v>
      </c>
      <c r="I46" s="389" t="s">
        <v>232</v>
      </c>
      <c r="J46" s="389" t="s">
        <v>262</v>
      </c>
      <c r="K46" s="392"/>
      <c r="L46" s="391"/>
      <c r="M46" s="393" t="s">
        <v>219</v>
      </c>
      <c r="N46" s="394" t="s">
        <v>314</v>
      </c>
      <c r="O46" t="str">
        <f t="shared" si="0"/>
        <v>Other Services</v>
      </c>
    </row>
    <row r="47" spans="1:15" ht="15.75" thickBot="1">
      <c r="A47" s="383">
        <v>45754</v>
      </c>
      <c r="B47" s="384">
        <v>45748</v>
      </c>
      <c r="C47" s="385">
        <v>15</v>
      </c>
      <c r="D47" s="386" t="s">
        <v>324</v>
      </c>
      <c r="E47" s="395" t="s">
        <v>325</v>
      </c>
      <c r="F47" s="392"/>
      <c r="G47" s="391"/>
      <c r="H47" s="397" t="s">
        <v>261</v>
      </c>
      <c r="I47" s="389" t="s">
        <v>232</v>
      </c>
      <c r="J47" s="389" t="s">
        <v>262</v>
      </c>
      <c r="K47" s="392"/>
      <c r="L47" s="391"/>
      <c r="M47" s="393" t="s">
        <v>219</v>
      </c>
      <c r="N47" s="394" t="s">
        <v>314</v>
      </c>
      <c r="O47" t="str">
        <f t="shared" si="0"/>
        <v>Other Services</v>
      </c>
    </row>
    <row r="48" spans="1:15" ht="15.75" thickBot="1">
      <c r="A48" s="383">
        <v>45754</v>
      </c>
      <c r="B48" s="384">
        <v>45748</v>
      </c>
      <c r="C48" s="385">
        <v>15</v>
      </c>
      <c r="D48" s="386" t="s">
        <v>326</v>
      </c>
      <c r="E48" s="395" t="s">
        <v>327</v>
      </c>
      <c r="F48" s="392"/>
      <c r="G48" s="391"/>
      <c r="H48" s="397" t="s">
        <v>261</v>
      </c>
      <c r="I48" s="389" t="s">
        <v>232</v>
      </c>
      <c r="J48" s="389" t="s">
        <v>262</v>
      </c>
      <c r="K48" s="392"/>
      <c r="L48" s="391"/>
      <c r="M48" s="393" t="s">
        <v>219</v>
      </c>
      <c r="N48" s="394" t="s">
        <v>314</v>
      </c>
      <c r="O48" t="str">
        <f t="shared" si="0"/>
        <v>Other Services</v>
      </c>
    </row>
    <row r="49" spans="1:15" ht="15.75" thickBot="1">
      <c r="A49" s="383">
        <v>45754</v>
      </c>
      <c r="B49" s="384">
        <v>45748</v>
      </c>
      <c r="C49" s="385">
        <v>15</v>
      </c>
      <c r="D49" s="386" t="s">
        <v>328</v>
      </c>
      <c r="E49" s="395" t="s">
        <v>329</v>
      </c>
      <c r="F49" s="388">
        <v>99</v>
      </c>
      <c r="G49" s="389">
        <v>84</v>
      </c>
      <c r="H49" s="397" t="s">
        <v>261</v>
      </c>
      <c r="I49" s="389" t="s">
        <v>232</v>
      </c>
      <c r="J49" s="389" t="s">
        <v>330</v>
      </c>
      <c r="K49" s="392"/>
      <c r="L49" s="385">
        <v>99</v>
      </c>
      <c r="M49" s="393" t="s">
        <v>219</v>
      </c>
      <c r="N49" s="394" t="s">
        <v>314</v>
      </c>
      <c r="O49" t="str">
        <f t="shared" si="0"/>
        <v>Other Services</v>
      </c>
    </row>
    <row r="50" spans="1:15" ht="15.75" thickBot="1">
      <c r="A50" s="383">
        <v>45754</v>
      </c>
      <c r="B50" s="384">
        <v>45748</v>
      </c>
      <c r="C50" s="385">
        <v>15</v>
      </c>
      <c r="D50" s="386" t="s">
        <v>331</v>
      </c>
      <c r="E50" s="395" t="s">
        <v>332</v>
      </c>
      <c r="F50" s="388">
        <v>99</v>
      </c>
      <c r="G50" s="389">
        <v>84</v>
      </c>
      <c r="H50" s="397" t="s">
        <v>261</v>
      </c>
      <c r="I50" s="389" t="s">
        <v>232</v>
      </c>
      <c r="J50" s="389" t="s">
        <v>330</v>
      </c>
      <c r="K50" s="392"/>
      <c r="L50" s="385">
        <v>99</v>
      </c>
      <c r="M50" s="393" t="s">
        <v>219</v>
      </c>
      <c r="N50" s="394" t="s">
        <v>314</v>
      </c>
      <c r="O50" t="str">
        <f t="shared" si="0"/>
        <v>Other Services</v>
      </c>
    </row>
    <row r="51" spans="1:15" ht="15.75" thickBot="1">
      <c r="A51" s="383">
        <v>45754</v>
      </c>
      <c r="B51" s="384">
        <v>45748</v>
      </c>
      <c r="C51" s="385">
        <v>15</v>
      </c>
      <c r="D51" s="386" t="s">
        <v>333</v>
      </c>
      <c r="E51" s="395" t="s">
        <v>334</v>
      </c>
      <c r="F51" s="388">
        <v>99</v>
      </c>
      <c r="G51" s="389">
        <v>84</v>
      </c>
      <c r="H51" s="397" t="s">
        <v>261</v>
      </c>
      <c r="I51" s="389" t="s">
        <v>232</v>
      </c>
      <c r="J51" s="389" t="s">
        <v>330</v>
      </c>
      <c r="K51" s="392"/>
      <c r="L51" s="385">
        <v>99</v>
      </c>
      <c r="M51" s="393" t="s">
        <v>219</v>
      </c>
      <c r="N51" s="394" t="s">
        <v>314</v>
      </c>
      <c r="O51" t="str">
        <f t="shared" si="0"/>
        <v>Other Services</v>
      </c>
    </row>
    <row r="52" spans="1:15" ht="15.75" thickBot="1">
      <c r="A52" s="383">
        <v>45754</v>
      </c>
      <c r="B52" s="384">
        <v>45748</v>
      </c>
      <c r="C52" s="385">
        <v>15</v>
      </c>
      <c r="D52" s="386" t="s">
        <v>335</v>
      </c>
      <c r="E52" s="395" t="s">
        <v>336</v>
      </c>
      <c r="F52" s="388">
        <v>99</v>
      </c>
      <c r="G52" s="389">
        <v>84</v>
      </c>
      <c r="H52" s="397" t="s">
        <v>261</v>
      </c>
      <c r="I52" s="389" t="s">
        <v>232</v>
      </c>
      <c r="J52" s="389" t="s">
        <v>330</v>
      </c>
      <c r="K52" s="392"/>
      <c r="L52" s="385">
        <v>99</v>
      </c>
      <c r="M52" s="393" t="s">
        <v>219</v>
      </c>
      <c r="N52" s="394" t="s">
        <v>314</v>
      </c>
      <c r="O52" t="str">
        <f t="shared" si="0"/>
        <v>Other Services</v>
      </c>
    </row>
    <row r="53" spans="1:15" ht="15.75" thickBot="1">
      <c r="A53" s="383">
        <v>45754</v>
      </c>
      <c r="B53" s="384">
        <v>45748</v>
      </c>
      <c r="C53" s="385">
        <v>15</v>
      </c>
      <c r="D53" s="386" t="s">
        <v>337</v>
      </c>
      <c r="E53" s="395" t="s">
        <v>338</v>
      </c>
      <c r="F53" s="388">
        <v>99</v>
      </c>
      <c r="G53" s="389">
        <v>84</v>
      </c>
      <c r="H53" s="397" t="s">
        <v>261</v>
      </c>
      <c r="I53" s="389" t="s">
        <v>232</v>
      </c>
      <c r="J53" s="389" t="s">
        <v>330</v>
      </c>
      <c r="K53" s="392"/>
      <c r="L53" s="385">
        <v>99</v>
      </c>
      <c r="M53" s="393" t="s">
        <v>219</v>
      </c>
      <c r="N53" s="394" t="s">
        <v>314</v>
      </c>
      <c r="O53" t="str">
        <f t="shared" si="0"/>
        <v>Other Services</v>
      </c>
    </row>
    <row r="54" spans="1:15" ht="15.75" thickBot="1">
      <c r="A54" s="383">
        <v>45754</v>
      </c>
      <c r="B54" s="384">
        <v>45748</v>
      </c>
      <c r="C54" s="385">
        <v>15</v>
      </c>
      <c r="D54" s="386" t="s">
        <v>339</v>
      </c>
      <c r="E54" s="395" t="s">
        <v>340</v>
      </c>
      <c r="F54" s="388">
        <v>99</v>
      </c>
      <c r="G54" s="389">
        <v>84</v>
      </c>
      <c r="H54" s="397" t="s">
        <v>261</v>
      </c>
      <c r="I54" s="389" t="s">
        <v>232</v>
      </c>
      <c r="J54" s="389" t="s">
        <v>330</v>
      </c>
      <c r="K54" s="392"/>
      <c r="L54" s="385">
        <v>99</v>
      </c>
      <c r="M54" s="393" t="s">
        <v>219</v>
      </c>
      <c r="N54" s="394" t="s">
        <v>314</v>
      </c>
      <c r="O54" t="str">
        <f t="shared" si="0"/>
        <v>Other Services</v>
      </c>
    </row>
    <row r="55" spans="1:15" ht="15.75" thickBot="1">
      <c r="A55" s="383">
        <v>45754</v>
      </c>
      <c r="B55" s="384">
        <v>45748</v>
      </c>
      <c r="C55" s="385">
        <v>15</v>
      </c>
      <c r="D55" s="386" t="s">
        <v>341</v>
      </c>
      <c r="E55" s="395" t="s">
        <v>342</v>
      </c>
      <c r="F55" s="388">
        <v>7523</v>
      </c>
      <c r="G55" s="389">
        <v>6375</v>
      </c>
      <c r="H55" s="396" t="s">
        <v>112</v>
      </c>
      <c r="I55" s="389" t="s">
        <v>229</v>
      </c>
      <c r="J55" s="389" t="s">
        <v>269</v>
      </c>
      <c r="K55" s="392"/>
      <c r="L55" s="385">
        <v>7522.5</v>
      </c>
      <c r="M55" s="393" t="s">
        <v>219</v>
      </c>
      <c r="N55" s="394" t="s">
        <v>314</v>
      </c>
      <c r="O55" t="str">
        <f t="shared" si="0"/>
        <v>WhatsApp API Business</v>
      </c>
    </row>
    <row r="56" spans="1:15" ht="15.75" thickBot="1">
      <c r="A56" s="383">
        <v>45754</v>
      </c>
      <c r="B56" s="384">
        <v>45748</v>
      </c>
      <c r="C56" s="385">
        <v>15</v>
      </c>
      <c r="D56" s="386" t="s">
        <v>343</v>
      </c>
      <c r="E56" s="395" t="s">
        <v>344</v>
      </c>
      <c r="F56" s="392"/>
      <c r="G56" s="391"/>
      <c r="H56" s="397" t="s">
        <v>261</v>
      </c>
      <c r="I56" s="389" t="s">
        <v>232</v>
      </c>
      <c r="J56" s="389" t="s">
        <v>262</v>
      </c>
      <c r="K56" s="392"/>
      <c r="L56" s="391"/>
      <c r="M56" s="393" t="s">
        <v>219</v>
      </c>
      <c r="N56" s="394" t="s">
        <v>314</v>
      </c>
      <c r="O56" t="str">
        <f t="shared" si="0"/>
        <v>Other Services</v>
      </c>
    </row>
    <row r="57" spans="1:15" ht="15.75" thickBot="1">
      <c r="A57" s="383">
        <v>45754</v>
      </c>
      <c r="B57" s="384">
        <v>45748</v>
      </c>
      <c r="C57" s="385">
        <v>15</v>
      </c>
      <c r="D57" s="386" t="s">
        <v>345</v>
      </c>
      <c r="E57" s="395" t="s">
        <v>346</v>
      </c>
      <c r="F57" s="388">
        <v>501500</v>
      </c>
      <c r="G57" s="389">
        <v>425000</v>
      </c>
      <c r="H57" s="399" t="s">
        <v>291</v>
      </c>
      <c r="I57" s="389" t="s">
        <v>226</v>
      </c>
      <c r="J57" s="389" t="s">
        <v>292</v>
      </c>
      <c r="K57" s="392"/>
      <c r="L57" s="385">
        <v>501500</v>
      </c>
      <c r="M57" s="393" t="s">
        <v>219</v>
      </c>
      <c r="N57" s="394" t="s">
        <v>314</v>
      </c>
      <c r="O57" t="str">
        <f t="shared" si="0"/>
        <v xml:space="preserve">Training Business </v>
      </c>
    </row>
    <row r="58" spans="1:15" ht="15.75" thickBot="1">
      <c r="A58" s="383">
        <v>45754</v>
      </c>
      <c r="B58" s="384">
        <v>45748</v>
      </c>
      <c r="C58" s="385">
        <v>15</v>
      </c>
      <c r="D58" s="386" t="s">
        <v>347</v>
      </c>
      <c r="E58" s="395" t="s">
        <v>348</v>
      </c>
      <c r="F58" s="388">
        <v>2950</v>
      </c>
      <c r="G58" s="389">
        <v>2500</v>
      </c>
      <c r="H58" s="396" t="s">
        <v>112</v>
      </c>
      <c r="I58" s="389" t="s">
        <v>229</v>
      </c>
      <c r="J58" s="389" t="s">
        <v>258</v>
      </c>
      <c r="K58" s="392"/>
      <c r="L58" s="385">
        <v>2950</v>
      </c>
      <c r="M58" s="393" t="s">
        <v>219</v>
      </c>
      <c r="N58" s="394" t="s">
        <v>314</v>
      </c>
      <c r="O58" t="str">
        <f t="shared" si="0"/>
        <v>WhatsApp API Business</v>
      </c>
    </row>
    <row r="59" spans="1:15" ht="15.75" thickBot="1">
      <c r="A59" s="383">
        <v>45754</v>
      </c>
      <c r="B59" s="384">
        <v>45748</v>
      </c>
      <c r="C59" s="385">
        <v>15</v>
      </c>
      <c r="D59" s="386" t="s">
        <v>349</v>
      </c>
      <c r="E59" s="395" t="s">
        <v>350</v>
      </c>
      <c r="F59" s="388">
        <v>7523</v>
      </c>
      <c r="G59" s="389">
        <v>6375</v>
      </c>
      <c r="H59" s="396" t="s">
        <v>112</v>
      </c>
      <c r="I59" s="389" t="s">
        <v>229</v>
      </c>
      <c r="J59" s="389" t="s">
        <v>269</v>
      </c>
      <c r="K59" s="392"/>
      <c r="L59" s="385">
        <v>7523</v>
      </c>
      <c r="M59" s="393" t="s">
        <v>219</v>
      </c>
      <c r="N59" s="394" t="s">
        <v>314</v>
      </c>
      <c r="O59" t="str">
        <f t="shared" si="0"/>
        <v>WhatsApp API Business</v>
      </c>
    </row>
    <row r="60" spans="1:15" ht="15.75" thickBot="1">
      <c r="A60" s="383">
        <v>45754</v>
      </c>
      <c r="B60" s="384">
        <v>45748</v>
      </c>
      <c r="C60" s="385">
        <v>15</v>
      </c>
      <c r="D60" s="386" t="s">
        <v>303</v>
      </c>
      <c r="E60" s="395" t="s">
        <v>351</v>
      </c>
      <c r="F60" s="388">
        <v>10030</v>
      </c>
      <c r="G60" s="389">
        <v>8500</v>
      </c>
      <c r="H60" s="396" t="s">
        <v>112</v>
      </c>
      <c r="I60" s="389" t="s">
        <v>229</v>
      </c>
      <c r="J60" s="389" t="s">
        <v>352</v>
      </c>
      <c r="K60" s="392"/>
      <c r="L60" s="385">
        <v>10030</v>
      </c>
      <c r="M60" s="393" t="s">
        <v>219</v>
      </c>
      <c r="N60" s="394" t="s">
        <v>314</v>
      </c>
      <c r="O60" t="str">
        <f t="shared" si="0"/>
        <v>WhatsApp API Business</v>
      </c>
    </row>
    <row r="61" spans="1:15" ht="15.75" thickBot="1">
      <c r="A61" s="383">
        <v>45754</v>
      </c>
      <c r="B61" s="384">
        <v>45748</v>
      </c>
      <c r="C61" s="385">
        <v>15</v>
      </c>
      <c r="D61" s="386" t="s">
        <v>353</v>
      </c>
      <c r="E61" s="400" t="s">
        <v>354</v>
      </c>
      <c r="F61" s="388">
        <v>10030</v>
      </c>
      <c r="G61" s="389">
        <v>8500</v>
      </c>
      <c r="H61" s="396" t="s">
        <v>112</v>
      </c>
      <c r="I61" s="389" t="s">
        <v>229</v>
      </c>
      <c r="J61" s="389" t="s">
        <v>352</v>
      </c>
      <c r="K61" s="392"/>
      <c r="L61" s="385">
        <v>10030</v>
      </c>
      <c r="M61" s="393" t="s">
        <v>219</v>
      </c>
      <c r="N61" s="394" t="s">
        <v>314</v>
      </c>
      <c r="O61" t="str">
        <f t="shared" si="0"/>
        <v>WhatsApp API Business</v>
      </c>
    </row>
    <row r="62" spans="1:15" ht="15.75" thickBot="1">
      <c r="A62" s="383">
        <v>45754</v>
      </c>
      <c r="B62" s="384">
        <v>45748</v>
      </c>
      <c r="C62" s="385">
        <v>15</v>
      </c>
      <c r="D62" s="386" t="s">
        <v>353</v>
      </c>
      <c r="E62" s="400" t="s">
        <v>354</v>
      </c>
      <c r="F62" s="388">
        <v>7523</v>
      </c>
      <c r="G62" s="389">
        <v>6375</v>
      </c>
      <c r="H62" s="396" t="s">
        <v>112</v>
      </c>
      <c r="I62" s="389" t="s">
        <v>229</v>
      </c>
      <c r="J62" s="389" t="s">
        <v>269</v>
      </c>
      <c r="K62" s="392"/>
      <c r="L62" s="385">
        <v>7522.5</v>
      </c>
      <c r="M62" s="393" t="s">
        <v>219</v>
      </c>
      <c r="N62" s="394" t="s">
        <v>314</v>
      </c>
      <c r="O62" t="str">
        <f t="shared" si="0"/>
        <v>WhatsApp API Business</v>
      </c>
    </row>
    <row r="63" spans="1:15" ht="15.75" thickBot="1">
      <c r="A63" s="383">
        <v>45754</v>
      </c>
      <c r="B63" s="384">
        <v>45748</v>
      </c>
      <c r="C63" s="385">
        <v>15</v>
      </c>
      <c r="D63" s="386" t="s">
        <v>355</v>
      </c>
      <c r="E63" s="395" t="s">
        <v>356</v>
      </c>
      <c r="F63" s="388">
        <v>10620</v>
      </c>
      <c r="G63" s="389">
        <v>9000</v>
      </c>
      <c r="H63" s="396" t="s">
        <v>112</v>
      </c>
      <c r="I63" s="389" t="s">
        <v>229</v>
      </c>
      <c r="J63" s="389" t="s">
        <v>352</v>
      </c>
      <c r="K63" s="392"/>
      <c r="L63" s="385">
        <v>10620</v>
      </c>
      <c r="M63" s="393" t="s">
        <v>219</v>
      </c>
      <c r="N63" s="394" t="s">
        <v>314</v>
      </c>
      <c r="O63" t="str">
        <f t="shared" si="0"/>
        <v>WhatsApp API Business</v>
      </c>
    </row>
    <row r="64" spans="1:15" ht="15.75" thickBot="1">
      <c r="A64" s="383">
        <v>45754</v>
      </c>
      <c r="B64" s="384">
        <v>45748</v>
      </c>
      <c r="C64" s="385">
        <v>15</v>
      </c>
      <c r="D64" s="386" t="s">
        <v>357</v>
      </c>
      <c r="E64" s="395" t="s">
        <v>358</v>
      </c>
      <c r="F64" s="388">
        <v>36108</v>
      </c>
      <c r="G64" s="389">
        <v>30600</v>
      </c>
      <c r="H64" s="396" t="s">
        <v>112</v>
      </c>
      <c r="I64" s="389" t="s">
        <v>229</v>
      </c>
      <c r="J64" s="389" t="s">
        <v>359</v>
      </c>
      <c r="K64" s="392"/>
      <c r="L64" s="385">
        <v>36108</v>
      </c>
      <c r="M64" s="393" t="s">
        <v>219</v>
      </c>
      <c r="N64" s="394" t="s">
        <v>314</v>
      </c>
      <c r="O64" t="str">
        <f t="shared" si="0"/>
        <v>WhatsApp API Business</v>
      </c>
    </row>
    <row r="65" spans="1:15" ht="15.75" thickBot="1">
      <c r="A65" s="383">
        <v>45754</v>
      </c>
      <c r="B65" s="384">
        <v>45748</v>
      </c>
      <c r="C65" s="385">
        <v>15</v>
      </c>
      <c r="D65" s="386" t="s">
        <v>360</v>
      </c>
      <c r="E65" s="395" t="s">
        <v>361</v>
      </c>
      <c r="F65" s="388">
        <v>30680</v>
      </c>
      <c r="G65" s="389">
        <v>26000</v>
      </c>
      <c r="H65" s="396" t="s">
        <v>112</v>
      </c>
      <c r="I65" s="389" t="s">
        <v>229</v>
      </c>
      <c r="J65" s="389" t="s">
        <v>249</v>
      </c>
      <c r="K65" s="392"/>
      <c r="L65" s="385">
        <v>30680</v>
      </c>
      <c r="M65" s="393" t="s">
        <v>219</v>
      </c>
      <c r="N65" s="394" t="s">
        <v>314</v>
      </c>
      <c r="O65" t="str">
        <f t="shared" si="0"/>
        <v>WhatsApp API Business</v>
      </c>
    </row>
    <row r="66" spans="1:15" ht="15.75" thickBot="1">
      <c r="A66" s="383">
        <v>45754</v>
      </c>
      <c r="B66" s="384">
        <v>45748</v>
      </c>
      <c r="C66" s="385">
        <v>15</v>
      </c>
      <c r="D66" s="402" t="s">
        <v>362</v>
      </c>
      <c r="E66" s="395" t="s">
        <v>363</v>
      </c>
      <c r="F66" s="392"/>
      <c r="G66" s="389">
        <v>0</v>
      </c>
      <c r="H66" s="403"/>
      <c r="I66" s="391"/>
      <c r="J66" s="391"/>
      <c r="K66" s="392"/>
      <c r="L66" s="391"/>
      <c r="M66" s="393" t="s">
        <v>219</v>
      </c>
      <c r="N66" s="394" t="s">
        <v>314</v>
      </c>
      <c r="O66" t="e">
        <f t="shared" ref="O66:O129" si="1">VLOOKUP(I66,$X$2:$Y$7,2,0)</f>
        <v>#N/A</v>
      </c>
    </row>
    <row r="67" spans="1:15" ht="15.75" thickBot="1">
      <c r="A67" s="383">
        <v>45754</v>
      </c>
      <c r="B67" s="384">
        <v>45748</v>
      </c>
      <c r="C67" s="385">
        <v>15</v>
      </c>
      <c r="D67" s="386" t="s">
        <v>364</v>
      </c>
      <c r="E67" s="395" t="s">
        <v>365</v>
      </c>
      <c r="F67" s="388">
        <v>76464</v>
      </c>
      <c r="G67" s="389">
        <v>64800</v>
      </c>
      <c r="H67" s="396" t="s">
        <v>112</v>
      </c>
      <c r="I67" s="389" t="s">
        <v>229</v>
      </c>
      <c r="J67" s="389" t="s">
        <v>359</v>
      </c>
      <c r="K67" s="392"/>
      <c r="L67" s="385">
        <v>76464</v>
      </c>
      <c r="M67" s="393" t="s">
        <v>219</v>
      </c>
      <c r="N67" s="394" t="s">
        <v>314</v>
      </c>
      <c r="O67" t="str">
        <f t="shared" si="1"/>
        <v>WhatsApp API Business</v>
      </c>
    </row>
    <row r="68" spans="1:15" ht="15.75" thickBot="1">
      <c r="A68" s="383">
        <v>45755</v>
      </c>
      <c r="B68" s="384">
        <v>45748</v>
      </c>
      <c r="C68" s="385">
        <v>15</v>
      </c>
      <c r="D68" s="386" t="s">
        <v>366</v>
      </c>
      <c r="E68" s="387" t="s">
        <v>367</v>
      </c>
      <c r="F68" s="388">
        <v>14042</v>
      </c>
      <c r="G68" s="389">
        <v>11900</v>
      </c>
      <c r="H68" s="390" t="s">
        <v>216</v>
      </c>
      <c r="I68" s="389" t="s">
        <v>217</v>
      </c>
      <c r="J68" s="389" t="s">
        <v>218</v>
      </c>
      <c r="K68" s="392"/>
      <c r="L68" s="385">
        <v>14042</v>
      </c>
      <c r="M68" s="393" t="s">
        <v>219</v>
      </c>
      <c r="N68" s="394" t="s">
        <v>314</v>
      </c>
      <c r="O68" t="str">
        <f t="shared" si="1"/>
        <v>G-Suite Business</v>
      </c>
    </row>
    <row r="69" spans="1:15" ht="15.75" thickBot="1">
      <c r="A69" s="383">
        <v>45755</v>
      </c>
      <c r="B69" s="384">
        <v>45748</v>
      </c>
      <c r="C69" s="385">
        <v>15</v>
      </c>
      <c r="D69" s="386" t="s">
        <v>368</v>
      </c>
      <c r="E69" s="387" t="s">
        <v>369</v>
      </c>
      <c r="F69" s="388">
        <v>2434</v>
      </c>
      <c r="G69" s="389">
        <v>2063</v>
      </c>
      <c r="H69" s="390" t="s">
        <v>216</v>
      </c>
      <c r="I69" s="389" t="s">
        <v>217</v>
      </c>
      <c r="J69" s="389" t="s">
        <v>218</v>
      </c>
      <c r="K69" s="392"/>
      <c r="L69" s="385">
        <v>2434</v>
      </c>
      <c r="M69" s="393" t="s">
        <v>219</v>
      </c>
      <c r="N69" s="394" t="s">
        <v>314</v>
      </c>
      <c r="O69" t="str">
        <f t="shared" si="1"/>
        <v>G-Suite Business</v>
      </c>
    </row>
    <row r="70" spans="1:15" ht="15.75" thickBot="1">
      <c r="A70" s="383">
        <v>45755</v>
      </c>
      <c r="B70" s="384">
        <v>45748</v>
      </c>
      <c r="C70" s="385">
        <v>15</v>
      </c>
      <c r="D70" s="386" t="s">
        <v>370</v>
      </c>
      <c r="E70" s="387" t="s">
        <v>371</v>
      </c>
      <c r="F70" s="388">
        <v>2478</v>
      </c>
      <c r="G70" s="389">
        <v>2100</v>
      </c>
      <c r="H70" s="390" t="s">
        <v>216</v>
      </c>
      <c r="I70" s="389" t="s">
        <v>217</v>
      </c>
      <c r="J70" s="389" t="s">
        <v>218</v>
      </c>
      <c r="K70" s="392"/>
      <c r="L70" s="385">
        <v>2478</v>
      </c>
      <c r="M70" s="393" t="s">
        <v>219</v>
      </c>
      <c r="N70" s="394" t="s">
        <v>314</v>
      </c>
      <c r="O70" t="str">
        <f t="shared" si="1"/>
        <v>G-Suite Business</v>
      </c>
    </row>
    <row r="71" spans="1:15" ht="15.75" thickBot="1">
      <c r="A71" s="383">
        <v>45755</v>
      </c>
      <c r="B71" s="384">
        <v>45748</v>
      </c>
      <c r="C71" s="385">
        <v>15</v>
      </c>
      <c r="D71" s="386" t="s">
        <v>372</v>
      </c>
      <c r="E71" s="387" t="s">
        <v>373</v>
      </c>
      <c r="F71" s="388">
        <v>15930</v>
      </c>
      <c r="G71" s="389">
        <v>13500</v>
      </c>
      <c r="H71" s="390" t="s">
        <v>216</v>
      </c>
      <c r="I71" s="389" t="s">
        <v>217</v>
      </c>
      <c r="J71" s="389" t="s">
        <v>218</v>
      </c>
      <c r="K71" s="392"/>
      <c r="L71" s="385">
        <v>15930</v>
      </c>
      <c r="M71" s="393" t="s">
        <v>219</v>
      </c>
      <c r="N71" s="394" t="s">
        <v>314</v>
      </c>
      <c r="O71" t="str">
        <f t="shared" si="1"/>
        <v>G-Suite Business</v>
      </c>
    </row>
    <row r="72" spans="1:15" ht="15.75" thickBot="1">
      <c r="A72" s="383">
        <v>45755</v>
      </c>
      <c r="B72" s="384">
        <v>45748</v>
      </c>
      <c r="C72" s="385">
        <v>15</v>
      </c>
      <c r="D72" s="386" t="s">
        <v>374</v>
      </c>
      <c r="E72" s="387" t="s">
        <v>375</v>
      </c>
      <c r="F72" s="388">
        <v>33099</v>
      </c>
      <c r="G72" s="389">
        <v>28050</v>
      </c>
      <c r="H72" s="390" t="s">
        <v>216</v>
      </c>
      <c r="I72" s="389" t="s">
        <v>217</v>
      </c>
      <c r="J72" s="389" t="s">
        <v>218</v>
      </c>
      <c r="K72" s="392"/>
      <c r="L72" s="385">
        <v>33099</v>
      </c>
      <c r="M72" s="393" t="s">
        <v>219</v>
      </c>
      <c r="N72" s="394" t="s">
        <v>314</v>
      </c>
      <c r="O72" t="str">
        <f t="shared" si="1"/>
        <v>G-Suite Business</v>
      </c>
    </row>
    <row r="73" spans="1:15" ht="15.75" thickBot="1">
      <c r="A73" s="383">
        <v>45755</v>
      </c>
      <c r="B73" s="384">
        <v>45748</v>
      </c>
      <c r="C73" s="385">
        <v>15</v>
      </c>
      <c r="D73" s="386" t="s">
        <v>376</v>
      </c>
      <c r="E73" s="387" t="s">
        <v>377</v>
      </c>
      <c r="F73" s="388">
        <v>53525</v>
      </c>
      <c r="G73" s="389">
        <v>45360</v>
      </c>
      <c r="H73" s="390" t="s">
        <v>216</v>
      </c>
      <c r="I73" s="389" t="s">
        <v>217</v>
      </c>
      <c r="J73" s="389" t="s">
        <v>218</v>
      </c>
      <c r="K73" s="392"/>
      <c r="L73" s="385">
        <v>53525</v>
      </c>
      <c r="M73" s="393" t="s">
        <v>219</v>
      </c>
      <c r="N73" s="394" t="s">
        <v>314</v>
      </c>
      <c r="O73" t="str">
        <f t="shared" si="1"/>
        <v>G-Suite Business</v>
      </c>
    </row>
    <row r="74" spans="1:15" ht="15.75" thickBot="1">
      <c r="A74" s="383">
        <v>45755</v>
      </c>
      <c r="B74" s="384">
        <v>45748</v>
      </c>
      <c r="C74" s="385">
        <v>15</v>
      </c>
      <c r="D74" s="386" t="s">
        <v>378</v>
      </c>
      <c r="E74" s="387" t="s">
        <v>379</v>
      </c>
      <c r="F74" s="388">
        <v>65136</v>
      </c>
      <c r="G74" s="389">
        <v>55200</v>
      </c>
      <c r="H74" s="390" t="s">
        <v>216</v>
      </c>
      <c r="I74" s="389" t="s">
        <v>217</v>
      </c>
      <c r="J74" s="389" t="s">
        <v>218</v>
      </c>
      <c r="K74" s="392"/>
      <c r="L74" s="385">
        <v>65136</v>
      </c>
      <c r="M74" s="393" t="s">
        <v>219</v>
      </c>
      <c r="N74" s="394" t="s">
        <v>314</v>
      </c>
      <c r="O74" t="str">
        <f t="shared" si="1"/>
        <v>G-Suite Business</v>
      </c>
    </row>
    <row r="75" spans="1:15" ht="15.75" thickBot="1">
      <c r="A75" s="383">
        <v>45755</v>
      </c>
      <c r="B75" s="384">
        <v>45748</v>
      </c>
      <c r="C75" s="385">
        <v>15</v>
      </c>
      <c r="D75" s="386" t="s">
        <v>380</v>
      </c>
      <c r="E75" s="387" t="s">
        <v>381</v>
      </c>
      <c r="F75" s="388">
        <v>13248</v>
      </c>
      <c r="G75" s="388">
        <v>13248</v>
      </c>
      <c r="H75" s="390" t="s">
        <v>216</v>
      </c>
      <c r="I75" s="389" t="s">
        <v>217</v>
      </c>
      <c r="J75" s="389" t="s">
        <v>218</v>
      </c>
      <c r="K75" s="392"/>
      <c r="L75" s="385">
        <v>13248</v>
      </c>
      <c r="M75" s="393" t="s">
        <v>219</v>
      </c>
      <c r="N75" s="394" t="s">
        <v>314</v>
      </c>
      <c r="O75" t="str">
        <f t="shared" si="1"/>
        <v>G-Suite Business</v>
      </c>
    </row>
    <row r="76" spans="1:15" ht="15.75" thickBot="1">
      <c r="A76" s="383">
        <v>45755</v>
      </c>
      <c r="B76" s="384">
        <v>45748</v>
      </c>
      <c r="C76" s="385">
        <v>15</v>
      </c>
      <c r="D76" s="386" t="s">
        <v>382</v>
      </c>
      <c r="E76" s="395" t="s">
        <v>383</v>
      </c>
      <c r="F76" s="392"/>
      <c r="G76" s="391"/>
      <c r="H76" s="397" t="s">
        <v>261</v>
      </c>
      <c r="I76" s="389" t="s">
        <v>232</v>
      </c>
      <c r="J76" s="389" t="s">
        <v>262</v>
      </c>
      <c r="K76" s="392"/>
      <c r="L76" s="391"/>
      <c r="M76" s="393" t="s">
        <v>219</v>
      </c>
      <c r="N76" s="394" t="s">
        <v>314</v>
      </c>
      <c r="O76" t="str">
        <f t="shared" si="1"/>
        <v>Other Services</v>
      </c>
    </row>
    <row r="77" spans="1:15" ht="15.75" thickBot="1">
      <c r="A77" s="383">
        <v>45755</v>
      </c>
      <c r="B77" s="384">
        <v>45748</v>
      </c>
      <c r="C77" s="385">
        <v>15</v>
      </c>
      <c r="D77" s="386" t="s">
        <v>384</v>
      </c>
      <c r="E77" s="395" t="s">
        <v>385</v>
      </c>
      <c r="F77" s="392"/>
      <c r="G77" s="391"/>
      <c r="H77" s="397" t="s">
        <v>261</v>
      </c>
      <c r="I77" s="389" t="s">
        <v>232</v>
      </c>
      <c r="J77" s="389" t="s">
        <v>262</v>
      </c>
      <c r="K77" s="392"/>
      <c r="L77" s="391"/>
      <c r="M77" s="393" t="s">
        <v>219</v>
      </c>
      <c r="N77" s="394" t="s">
        <v>314</v>
      </c>
      <c r="O77" t="str">
        <f t="shared" si="1"/>
        <v>Other Services</v>
      </c>
    </row>
    <row r="78" spans="1:15" ht="15.75" thickBot="1">
      <c r="A78" s="383">
        <v>45755</v>
      </c>
      <c r="B78" s="384">
        <v>45748</v>
      </c>
      <c r="C78" s="385">
        <v>15</v>
      </c>
      <c r="D78" s="386" t="s">
        <v>322</v>
      </c>
      <c r="E78" s="395" t="s">
        <v>386</v>
      </c>
      <c r="F78" s="392"/>
      <c r="G78" s="391"/>
      <c r="H78" s="397" t="s">
        <v>261</v>
      </c>
      <c r="I78" s="389" t="s">
        <v>232</v>
      </c>
      <c r="J78" s="389" t="s">
        <v>262</v>
      </c>
      <c r="K78" s="392"/>
      <c r="L78" s="391"/>
      <c r="M78" s="393" t="s">
        <v>219</v>
      </c>
      <c r="N78" s="394" t="s">
        <v>314</v>
      </c>
      <c r="O78" t="str">
        <f t="shared" si="1"/>
        <v>Other Services</v>
      </c>
    </row>
    <row r="79" spans="1:15" ht="15.75" thickBot="1">
      <c r="A79" s="383">
        <v>45755</v>
      </c>
      <c r="B79" s="384">
        <v>45748</v>
      </c>
      <c r="C79" s="385">
        <v>15</v>
      </c>
      <c r="D79" s="386" t="s">
        <v>387</v>
      </c>
      <c r="E79" s="395" t="s">
        <v>388</v>
      </c>
      <c r="F79" s="388">
        <v>17700</v>
      </c>
      <c r="G79" s="389">
        <v>15000</v>
      </c>
      <c r="H79" s="396" t="s">
        <v>112</v>
      </c>
      <c r="I79" s="389" t="s">
        <v>229</v>
      </c>
      <c r="J79" s="389" t="s">
        <v>284</v>
      </c>
      <c r="K79" s="392"/>
      <c r="L79" s="385">
        <v>17700</v>
      </c>
      <c r="M79" s="393" t="s">
        <v>219</v>
      </c>
      <c r="N79" s="394" t="s">
        <v>314</v>
      </c>
      <c r="O79" t="str">
        <f t="shared" si="1"/>
        <v>WhatsApp API Business</v>
      </c>
    </row>
    <row r="80" spans="1:15" ht="15.75" thickBot="1">
      <c r="A80" s="383">
        <v>45755</v>
      </c>
      <c r="B80" s="384">
        <v>45748</v>
      </c>
      <c r="C80" s="385">
        <v>15</v>
      </c>
      <c r="D80" s="386" t="s">
        <v>389</v>
      </c>
      <c r="E80" s="395" t="s">
        <v>390</v>
      </c>
      <c r="F80" s="388">
        <v>3540</v>
      </c>
      <c r="G80" s="389">
        <v>3000</v>
      </c>
      <c r="H80" s="396" t="s">
        <v>112</v>
      </c>
      <c r="I80" s="389" t="s">
        <v>229</v>
      </c>
      <c r="J80" s="389" t="s">
        <v>359</v>
      </c>
      <c r="K80" s="392"/>
      <c r="L80" s="385">
        <v>3540</v>
      </c>
      <c r="M80" s="393" t="s">
        <v>219</v>
      </c>
      <c r="N80" s="394" t="s">
        <v>314</v>
      </c>
      <c r="O80" t="str">
        <f t="shared" si="1"/>
        <v>WhatsApp API Business</v>
      </c>
    </row>
    <row r="81" spans="1:15" ht="15.75" thickBot="1">
      <c r="A81" s="383">
        <v>45755</v>
      </c>
      <c r="B81" s="384">
        <v>45748</v>
      </c>
      <c r="C81" s="385">
        <v>15</v>
      </c>
      <c r="D81" s="386" t="s">
        <v>391</v>
      </c>
      <c r="E81" s="395" t="s">
        <v>392</v>
      </c>
      <c r="F81" s="388">
        <v>30090</v>
      </c>
      <c r="G81" s="389">
        <v>25500</v>
      </c>
      <c r="H81" s="396" t="s">
        <v>112</v>
      </c>
      <c r="I81" s="389" t="s">
        <v>229</v>
      </c>
      <c r="J81" s="389" t="s">
        <v>284</v>
      </c>
      <c r="K81" s="392"/>
      <c r="L81" s="385">
        <v>30090</v>
      </c>
      <c r="M81" s="393" t="s">
        <v>219</v>
      </c>
      <c r="N81" s="394" t="s">
        <v>314</v>
      </c>
      <c r="O81" t="str">
        <f t="shared" si="1"/>
        <v>WhatsApp API Business</v>
      </c>
    </row>
    <row r="82" spans="1:15" ht="15.75" thickBot="1">
      <c r="A82" s="383">
        <v>45755</v>
      </c>
      <c r="B82" s="384">
        <v>45748</v>
      </c>
      <c r="C82" s="385">
        <v>15</v>
      </c>
      <c r="D82" s="386" t="s">
        <v>393</v>
      </c>
      <c r="E82" s="395" t="s">
        <v>394</v>
      </c>
      <c r="F82" s="388">
        <v>24780</v>
      </c>
      <c r="G82" s="389">
        <v>21000</v>
      </c>
      <c r="H82" s="401" t="s">
        <v>310</v>
      </c>
      <c r="I82" s="389" t="s">
        <v>223</v>
      </c>
      <c r="J82" s="389" t="s">
        <v>311</v>
      </c>
      <c r="K82" s="392"/>
      <c r="L82" s="385">
        <v>24780</v>
      </c>
      <c r="M82" s="393" t="s">
        <v>219</v>
      </c>
      <c r="N82" s="394" t="s">
        <v>314</v>
      </c>
      <c r="O82" t="str">
        <f t="shared" si="1"/>
        <v>Tech Assist Recruitment</v>
      </c>
    </row>
    <row r="83" spans="1:15" ht="15.75" thickBot="1">
      <c r="A83" s="383">
        <v>45755</v>
      </c>
      <c r="B83" s="384">
        <v>45748</v>
      </c>
      <c r="C83" s="385">
        <v>15</v>
      </c>
      <c r="D83" s="386" t="s">
        <v>395</v>
      </c>
      <c r="E83" s="395" t="s">
        <v>396</v>
      </c>
      <c r="F83" s="388">
        <v>591180</v>
      </c>
      <c r="G83" s="389">
        <v>501000</v>
      </c>
      <c r="H83" s="399" t="s">
        <v>291</v>
      </c>
      <c r="I83" s="389" t="s">
        <v>226</v>
      </c>
      <c r="J83" s="389" t="s">
        <v>292</v>
      </c>
      <c r="K83" s="392"/>
      <c r="L83" s="385">
        <v>591180</v>
      </c>
      <c r="M83" s="393" t="s">
        <v>219</v>
      </c>
      <c r="N83" s="394" t="s">
        <v>314</v>
      </c>
      <c r="O83" t="str">
        <f t="shared" si="1"/>
        <v xml:space="preserve">Training Business </v>
      </c>
    </row>
    <row r="84" spans="1:15" ht="15.75" thickBot="1">
      <c r="A84" s="383">
        <v>45755</v>
      </c>
      <c r="B84" s="384">
        <v>45748</v>
      </c>
      <c r="C84" s="385">
        <v>15</v>
      </c>
      <c r="D84" s="386" t="s">
        <v>397</v>
      </c>
      <c r="E84" s="400" t="s">
        <v>398</v>
      </c>
      <c r="F84" s="388">
        <v>451500</v>
      </c>
      <c r="G84" s="389">
        <v>382627</v>
      </c>
      <c r="H84" s="399" t="s">
        <v>291</v>
      </c>
      <c r="I84" s="389" t="s">
        <v>226</v>
      </c>
      <c r="J84" s="389" t="s">
        <v>292</v>
      </c>
      <c r="K84" s="392"/>
      <c r="L84" s="385">
        <v>451500</v>
      </c>
      <c r="M84" s="393" t="s">
        <v>219</v>
      </c>
      <c r="N84" s="394" t="s">
        <v>314</v>
      </c>
      <c r="O84" t="str">
        <f t="shared" si="1"/>
        <v xml:space="preserve">Training Business </v>
      </c>
    </row>
    <row r="85" spans="1:15" ht="15.75" thickBot="1">
      <c r="A85" s="383">
        <v>45756</v>
      </c>
      <c r="B85" s="384">
        <v>45748</v>
      </c>
      <c r="C85" s="385">
        <v>15</v>
      </c>
      <c r="D85" s="386" t="s">
        <v>399</v>
      </c>
      <c r="E85" s="387" t="s">
        <v>400</v>
      </c>
      <c r="F85" s="388">
        <v>1357</v>
      </c>
      <c r="G85" s="389">
        <v>1150</v>
      </c>
      <c r="H85" s="390" t="s">
        <v>216</v>
      </c>
      <c r="I85" s="389" t="s">
        <v>217</v>
      </c>
      <c r="J85" s="389" t="s">
        <v>218</v>
      </c>
      <c r="K85" s="392"/>
      <c r="L85" s="385">
        <v>1357</v>
      </c>
      <c r="M85" s="393" t="s">
        <v>219</v>
      </c>
      <c r="N85" s="394" t="s">
        <v>314</v>
      </c>
      <c r="O85" t="str">
        <f t="shared" si="1"/>
        <v>G-Suite Business</v>
      </c>
    </row>
    <row r="86" spans="1:15" ht="15.75" thickBot="1">
      <c r="A86" s="383">
        <v>45756</v>
      </c>
      <c r="B86" s="384">
        <v>45748</v>
      </c>
      <c r="C86" s="385">
        <v>15</v>
      </c>
      <c r="D86" s="386" t="s">
        <v>401</v>
      </c>
      <c r="E86" s="387" t="s">
        <v>402</v>
      </c>
      <c r="F86" s="388">
        <v>40639</v>
      </c>
      <c r="G86" s="389">
        <v>34440</v>
      </c>
      <c r="H86" s="390" t="s">
        <v>216</v>
      </c>
      <c r="I86" s="389" t="s">
        <v>217</v>
      </c>
      <c r="J86" s="389" t="s">
        <v>218</v>
      </c>
      <c r="K86" s="392"/>
      <c r="L86" s="385">
        <v>40639</v>
      </c>
      <c r="M86" s="393" t="s">
        <v>219</v>
      </c>
      <c r="N86" s="394" t="s">
        <v>314</v>
      </c>
      <c r="O86" t="str">
        <f t="shared" si="1"/>
        <v>G-Suite Business</v>
      </c>
    </row>
    <row r="87" spans="1:15" ht="15.75" thickBot="1">
      <c r="A87" s="383">
        <v>45756</v>
      </c>
      <c r="B87" s="384">
        <v>45748</v>
      </c>
      <c r="C87" s="385">
        <v>15</v>
      </c>
      <c r="D87" s="386" t="s">
        <v>403</v>
      </c>
      <c r="E87" s="387" t="s">
        <v>404</v>
      </c>
      <c r="F87" s="388">
        <v>11363</v>
      </c>
      <c r="G87" s="389">
        <v>9630</v>
      </c>
      <c r="H87" s="390" t="s">
        <v>216</v>
      </c>
      <c r="I87" s="389" t="s">
        <v>217</v>
      </c>
      <c r="J87" s="389" t="s">
        <v>218</v>
      </c>
      <c r="K87" s="392"/>
      <c r="L87" s="385">
        <v>11363</v>
      </c>
      <c r="M87" s="393" t="s">
        <v>219</v>
      </c>
      <c r="N87" s="394" t="s">
        <v>314</v>
      </c>
      <c r="O87" t="str">
        <f t="shared" si="1"/>
        <v>G-Suite Business</v>
      </c>
    </row>
    <row r="88" spans="1:15" ht="15.75" thickBot="1">
      <c r="A88" s="383">
        <v>45756</v>
      </c>
      <c r="B88" s="384">
        <v>45748</v>
      </c>
      <c r="C88" s="385">
        <v>15</v>
      </c>
      <c r="D88" s="386" t="s">
        <v>405</v>
      </c>
      <c r="E88" s="387" t="s">
        <v>406</v>
      </c>
      <c r="F88" s="388">
        <v>168681</v>
      </c>
      <c r="G88" s="389">
        <v>142950</v>
      </c>
      <c r="H88" s="390" t="s">
        <v>216</v>
      </c>
      <c r="I88" s="389" t="s">
        <v>217</v>
      </c>
      <c r="J88" s="389" t="s">
        <v>218</v>
      </c>
      <c r="K88" s="392"/>
      <c r="L88" s="385">
        <v>168681</v>
      </c>
      <c r="M88" s="393" t="s">
        <v>219</v>
      </c>
      <c r="N88" s="394" t="s">
        <v>314</v>
      </c>
      <c r="O88" t="str">
        <f t="shared" si="1"/>
        <v>G-Suite Business</v>
      </c>
    </row>
    <row r="89" spans="1:15" ht="15.75" thickBot="1">
      <c r="A89" s="383">
        <v>45756</v>
      </c>
      <c r="B89" s="384">
        <v>45748</v>
      </c>
      <c r="C89" s="385">
        <v>15</v>
      </c>
      <c r="D89" s="386" t="s">
        <v>407</v>
      </c>
      <c r="E89" s="387" t="s">
        <v>408</v>
      </c>
      <c r="F89" s="388">
        <v>6514</v>
      </c>
      <c r="G89" s="389">
        <v>5520</v>
      </c>
      <c r="H89" s="390" t="s">
        <v>216</v>
      </c>
      <c r="I89" s="389" t="s">
        <v>217</v>
      </c>
      <c r="J89" s="389" t="s">
        <v>218</v>
      </c>
      <c r="K89" s="392"/>
      <c r="L89" s="385">
        <v>6514</v>
      </c>
      <c r="M89" s="393" t="s">
        <v>219</v>
      </c>
      <c r="N89" s="394" t="s">
        <v>314</v>
      </c>
      <c r="O89" t="str">
        <f t="shared" si="1"/>
        <v>G-Suite Business</v>
      </c>
    </row>
    <row r="90" spans="1:15" ht="15.75" thickBot="1">
      <c r="A90" s="383">
        <v>45756</v>
      </c>
      <c r="B90" s="384">
        <v>45748</v>
      </c>
      <c r="C90" s="385">
        <v>15</v>
      </c>
      <c r="D90" s="386" t="s">
        <v>409</v>
      </c>
      <c r="E90" s="400" t="s">
        <v>410</v>
      </c>
      <c r="F90" s="388">
        <v>451500</v>
      </c>
      <c r="G90" s="389">
        <v>382627</v>
      </c>
      <c r="H90" s="399" t="s">
        <v>291</v>
      </c>
      <c r="I90" s="389" t="s">
        <v>226</v>
      </c>
      <c r="J90" s="389" t="s">
        <v>292</v>
      </c>
      <c r="K90" s="392"/>
      <c r="L90" s="385">
        <v>451500</v>
      </c>
      <c r="M90" s="393" t="s">
        <v>219</v>
      </c>
      <c r="N90" s="394" t="s">
        <v>314</v>
      </c>
      <c r="O90" t="str">
        <f t="shared" si="1"/>
        <v xml:space="preserve">Training Business </v>
      </c>
    </row>
    <row r="91" spans="1:15" ht="15.75" thickBot="1">
      <c r="A91" s="404">
        <v>45756</v>
      </c>
      <c r="B91" s="384">
        <v>45748</v>
      </c>
      <c r="C91" s="385">
        <v>15</v>
      </c>
      <c r="D91" s="405" t="s">
        <v>289</v>
      </c>
      <c r="E91" s="406" t="s">
        <v>411</v>
      </c>
      <c r="F91" s="407">
        <v>5900</v>
      </c>
      <c r="G91" s="389">
        <v>5000</v>
      </c>
      <c r="H91" s="401" t="s">
        <v>310</v>
      </c>
      <c r="I91" s="389" t="s">
        <v>223</v>
      </c>
      <c r="J91" s="389" t="s">
        <v>311</v>
      </c>
      <c r="K91" s="392"/>
      <c r="L91" s="385">
        <v>5900</v>
      </c>
      <c r="M91" s="393" t="s">
        <v>219</v>
      </c>
      <c r="N91" s="394" t="s">
        <v>314</v>
      </c>
      <c r="O91" t="str">
        <f t="shared" si="1"/>
        <v>Tech Assist Recruitment</v>
      </c>
    </row>
    <row r="92" spans="1:15" ht="15.75" thickBot="1">
      <c r="A92" s="408">
        <v>45756</v>
      </c>
      <c r="B92" s="384">
        <v>45748</v>
      </c>
      <c r="C92" s="385">
        <v>15</v>
      </c>
      <c r="D92" s="405" t="s">
        <v>233</v>
      </c>
      <c r="E92" s="405" t="s">
        <v>412</v>
      </c>
      <c r="F92" s="407">
        <v>-11363</v>
      </c>
      <c r="G92" s="389">
        <v>-9630</v>
      </c>
      <c r="H92" s="390" t="s">
        <v>216</v>
      </c>
      <c r="I92" s="389" t="s">
        <v>217</v>
      </c>
      <c r="J92" s="389" t="s">
        <v>218</v>
      </c>
      <c r="K92" s="392"/>
      <c r="L92" s="385">
        <v>-11363</v>
      </c>
      <c r="M92" s="393" t="s">
        <v>219</v>
      </c>
      <c r="N92" s="394" t="s">
        <v>314</v>
      </c>
      <c r="O92" t="str">
        <f t="shared" si="1"/>
        <v>G-Suite Business</v>
      </c>
    </row>
    <row r="93" spans="1:15" ht="15.75" thickBot="1">
      <c r="A93" s="383">
        <v>45757</v>
      </c>
      <c r="B93" s="384">
        <v>45748</v>
      </c>
      <c r="C93" s="385">
        <v>15</v>
      </c>
      <c r="D93" s="386" t="s">
        <v>413</v>
      </c>
      <c r="E93" s="387" t="s">
        <v>414</v>
      </c>
      <c r="F93" s="388">
        <v>55696</v>
      </c>
      <c r="G93" s="389">
        <v>47200</v>
      </c>
      <c r="H93" s="390" t="s">
        <v>216</v>
      </c>
      <c r="I93" s="389" t="s">
        <v>217</v>
      </c>
      <c r="J93" s="389" t="s">
        <v>218</v>
      </c>
      <c r="K93" s="392"/>
      <c r="L93" s="385">
        <v>55696</v>
      </c>
      <c r="M93" s="393" t="s">
        <v>219</v>
      </c>
      <c r="N93" s="394" t="s">
        <v>314</v>
      </c>
      <c r="O93" t="str">
        <f t="shared" si="1"/>
        <v>G-Suite Business</v>
      </c>
    </row>
    <row r="94" spans="1:15" ht="15.75" thickBot="1">
      <c r="A94" s="383">
        <v>45757</v>
      </c>
      <c r="B94" s="384">
        <v>45748</v>
      </c>
      <c r="C94" s="385">
        <v>15</v>
      </c>
      <c r="D94" s="386" t="s">
        <v>415</v>
      </c>
      <c r="E94" s="387" t="s">
        <v>416</v>
      </c>
      <c r="F94" s="388">
        <v>10817</v>
      </c>
      <c r="G94" s="389">
        <v>9167</v>
      </c>
      <c r="H94" s="390" t="s">
        <v>216</v>
      </c>
      <c r="I94" s="389" t="s">
        <v>217</v>
      </c>
      <c r="J94" s="389" t="s">
        <v>218</v>
      </c>
      <c r="K94" s="392"/>
      <c r="L94" s="385">
        <v>10817</v>
      </c>
      <c r="M94" s="393" t="s">
        <v>219</v>
      </c>
      <c r="N94" s="394" t="s">
        <v>314</v>
      </c>
      <c r="O94" t="str">
        <f t="shared" si="1"/>
        <v>G-Suite Business</v>
      </c>
    </row>
    <row r="95" spans="1:15" ht="15.75" thickBot="1">
      <c r="A95" s="383">
        <v>45757</v>
      </c>
      <c r="B95" s="384">
        <v>45748</v>
      </c>
      <c r="C95" s="385">
        <v>15</v>
      </c>
      <c r="D95" s="386" t="s">
        <v>417</v>
      </c>
      <c r="E95" s="387" t="s">
        <v>418</v>
      </c>
      <c r="F95" s="388">
        <v>11724</v>
      </c>
      <c r="G95" s="389">
        <v>9936</v>
      </c>
      <c r="H95" s="390" t="s">
        <v>216</v>
      </c>
      <c r="I95" s="389" t="s">
        <v>217</v>
      </c>
      <c r="J95" s="389" t="s">
        <v>218</v>
      </c>
      <c r="K95" s="392"/>
      <c r="L95" s="385">
        <v>11724.48</v>
      </c>
      <c r="M95" s="393" t="s">
        <v>219</v>
      </c>
      <c r="N95" s="394" t="s">
        <v>314</v>
      </c>
      <c r="O95" t="str">
        <f t="shared" si="1"/>
        <v>G-Suite Business</v>
      </c>
    </row>
    <row r="96" spans="1:15" ht="15.75" thickBot="1">
      <c r="A96" s="383">
        <v>45757</v>
      </c>
      <c r="B96" s="384">
        <v>45748</v>
      </c>
      <c r="C96" s="385">
        <v>15</v>
      </c>
      <c r="D96" s="386" t="s">
        <v>250</v>
      </c>
      <c r="E96" s="387" t="s">
        <v>419</v>
      </c>
      <c r="F96" s="388">
        <v>2109</v>
      </c>
      <c r="G96" s="389">
        <v>1788</v>
      </c>
      <c r="H96" s="390" t="s">
        <v>216</v>
      </c>
      <c r="I96" s="389" t="s">
        <v>217</v>
      </c>
      <c r="J96" s="389" t="s">
        <v>218</v>
      </c>
      <c r="K96" s="392"/>
      <c r="L96" s="385">
        <v>2109.25</v>
      </c>
      <c r="M96" s="393" t="s">
        <v>219</v>
      </c>
      <c r="N96" s="394" t="s">
        <v>314</v>
      </c>
      <c r="O96" t="str">
        <f t="shared" si="1"/>
        <v>G-Suite Business</v>
      </c>
    </row>
    <row r="97" spans="1:15" ht="15.75" thickBot="1">
      <c r="A97" s="383">
        <v>45757</v>
      </c>
      <c r="B97" s="384">
        <v>45748</v>
      </c>
      <c r="C97" s="385">
        <v>15</v>
      </c>
      <c r="D97" s="386" t="s">
        <v>420</v>
      </c>
      <c r="E97" s="395" t="s">
        <v>421</v>
      </c>
      <c r="F97" s="392"/>
      <c r="G97" s="391"/>
      <c r="H97" s="397" t="s">
        <v>261</v>
      </c>
      <c r="I97" s="389" t="s">
        <v>232</v>
      </c>
      <c r="J97" s="389" t="s">
        <v>422</v>
      </c>
      <c r="K97" s="392"/>
      <c r="L97" s="391"/>
      <c r="M97" s="393" t="s">
        <v>219</v>
      </c>
      <c r="N97" s="394" t="s">
        <v>314</v>
      </c>
      <c r="O97" t="str">
        <f t="shared" si="1"/>
        <v>Other Services</v>
      </c>
    </row>
    <row r="98" spans="1:15" ht="15.75" thickBot="1">
      <c r="A98" s="383">
        <v>45757</v>
      </c>
      <c r="B98" s="384">
        <v>45748</v>
      </c>
      <c r="C98" s="385">
        <v>15</v>
      </c>
      <c r="D98" s="386" t="s">
        <v>423</v>
      </c>
      <c r="E98" s="395" t="s">
        <v>424</v>
      </c>
      <c r="F98" s="388">
        <v>38232</v>
      </c>
      <c r="G98" s="389">
        <v>32400</v>
      </c>
      <c r="H98" s="396" t="s">
        <v>112</v>
      </c>
      <c r="I98" s="389" t="s">
        <v>229</v>
      </c>
      <c r="J98" s="389" t="s">
        <v>359</v>
      </c>
      <c r="K98" s="392"/>
      <c r="L98" s="385">
        <v>38232</v>
      </c>
      <c r="M98" s="393" t="s">
        <v>219</v>
      </c>
      <c r="N98" s="394" t="s">
        <v>314</v>
      </c>
      <c r="O98" t="str">
        <f t="shared" si="1"/>
        <v>WhatsApp API Business</v>
      </c>
    </row>
    <row r="99" spans="1:15" ht="15.75" thickBot="1">
      <c r="A99" s="383">
        <v>45757</v>
      </c>
      <c r="B99" s="384">
        <v>45748</v>
      </c>
      <c r="C99" s="385">
        <v>15</v>
      </c>
      <c r="D99" s="386" t="s">
        <v>425</v>
      </c>
      <c r="E99" s="395" t="s">
        <v>426</v>
      </c>
      <c r="F99" s="388">
        <v>5900</v>
      </c>
      <c r="G99" s="389">
        <v>5000</v>
      </c>
      <c r="H99" s="401" t="s">
        <v>310</v>
      </c>
      <c r="I99" s="389" t="s">
        <v>223</v>
      </c>
      <c r="J99" s="389" t="s">
        <v>311</v>
      </c>
      <c r="K99" s="392"/>
      <c r="L99" s="385">
        <v>5900</v>
      </c>
      <c r="M99" s="393" t="s">
        <v>219</v>
      </c>
      <c r="N99" s="394" t="s">
        <v>314</v>
      </c>
      <c r="O99" t="str">
        <f t="shared" si="1"/>
        <v>Tech Assist Recruitment</v>
      </c>
    </row>
    <row r="100" spans="1:15" ht="15.75" thickBot="1">
      <c r="A100" s="383">
        <v>45757</v>
      </c>
      <c r="B100" s="384">
        <v>45748</v>
      </c>
      <c r="C100" s="385">
        <v>15</v>
      </c>
      <c r="D100" s="386" t="s">
        <v>427</v>
      </c>
      <c r="E100" s="395" t="s">
        <v>428</v>
      </c>
      <c r="F100" s="388">
        <v>15045</v>
      </c>
      <c r="G100" s="389">
        <v>12750</v>
      </c>
      <c r="H100" s="396" t="s">
        <v>112</v>
      </c>
      <c r="I100" s="389" t="s">
        <v>229</v>
      </c>
      <c r="J100" s="389" t="s">
        <v>249</v>
      </c>
      <c r="K100" s="392"/>
      <c r="L100" s="385">
        <v>15045</v>
      </c>
      <c r="M100" s="393" t="s">
        <v>219</v>
      </c>
      <c r="N100" s="394" t="s">
        <v>314</v>
      </c>
      <c r="O100" t="str">
        <f t="shared" si="1"/>
        <v>WhatsApp API Business</v>
      </c>
    </row>
    <row r="101" spans="1:15" ht="15.75" thickBot="1">
      <c r="A101" s="383">
        <v>45757</v>
      </c>
      <c r="B101" s="384">
        <v>45748</v>
      </c>
      <c r="C101" s="385">
        <v>15</v>
      </c>
      <c r="D101" s="386" t="s">
        <v>429</v>
      </c>
      <c r="E101" s="395" t="s">
        <v>430</v>
      </c>
      <c r="F101" s="388">
        <v>7523</v>
      </c>
      <c r="G101" s="389">
        <v>6375</v>
      </c>
      <c r="H101" s="396" t="s">
        <v>112</v>
      </c>
      <c r="I101" s="389" t="s">
        <v>229</v>
      </c>
      <c r="J101" s="389" t="s">
        <v>249</v>
      </c>
      <c r="K101" s="392"/>
      <c r="L101" s="385">
        <v>7522.5</v>
      </c>
      <c r="M101" s="393" t="s">
        <v>219</v>
      </c>
      <c r="N101" s="394" t="s">
        <v>314</v>
      </c>
      <c r="O101" t="str">
        <f t="shared" si="1"/>
        <v>WhatsApp API Business</v>
      </c>
    </row>
    <row r="102" spans="1:15" ht="15.75" thickBot="1">
      <c r="A102" s="383">
        <v>45757</v>
      </c>
      <c r="B102" s="384">
        <v>45748</v>
      </c>
      <c r="C102" s="385">
        <v>15</v>
      </c>
      <c r="D102" s="386" t="s">
        <v>431</v>
      </c>
      <c r="E102" s="395" t="s">
        <v>432</v>
      </c>
      <c r="F102" s="388">
        <v>7965</v>
      </c>
      <c r="G102" s="389">
        <v>6750</v>
      </c>
      <c r="H102" s="396" t="s">
        <v>112</v>
      </c>
      <c r="I102" s="389" t="s">
        <v>229</v>
      </c>
      <c r="J102" s="389" t="s">
        <v>249</v>
      </c>
      <c r="K102" s="392"/>
      <c r="L102" s="385">
        <v>7965</v>
      </c>
      <c r="M102" s="393" t="s">
        <v>219</v>
      </c>
      <c r="N102" s="394" t="s">
        <v>314</v>
      </c>
      <c r="O102" t="str">
        <f t="shared" si="1"/>
        <v>WhatsApp API Business</v>
      </c>
    </row>
    <row r="103" spans="1:15" ht="15.75" thickBot="1">
      <c r="A103" s="383">
        <v>45757</v>
      </c>
      <c r="B103" s="384">
        <v>45748</v>
      </c>
      <c r="C103" s="385">
        <v>15</v>
      </c>
      <c r="D103" s="386" t="s">
        <v>433</v>
      </c>
      <c r="E103" s="395" t="s">
        <v>434</v>
      </c>
      <c r="F103" s="388">
        <v>5900</v>
      </c>
      <c r="G103" s="389">
        <v>5000</v>
      </c>
      <c r="H103" s="396" t="s">
        <v>112</v>
      </c>
      <c r="I103" s="389" t="s">
        <v>229</v>
      </c>
      <c r="J103" s="389" t="s">
        <v>249</v>
      </c>
      <c r="K103" s="392"/>
      <c r="L103" s="385">
        <v>5900</v>
      </c>
      <c r="M103" s="393" t="s">
        <v>219</v>
      </c>
      <c r="N103" s="394" t="s">
        <v>314</v>
      </c>
      <c r="O103" t="str">
        <f t="shared" si="1"/>
        <v>WhatsApp API Business</v>
      </c>
    </row>
    <row r="104" spans="1:15" ht="15.75" thickBot="1">
      <c r="A104" s="383">
        <v>45757</v>
      </c>
      <c r="B104" s="384">
        <v>45748</v>
      </c>
      <c r="C104" s="385">
        <v>15</v>
      </c>
      <c r="D104" s="386" t="s">
        <v>435</v>
      </c>
      <c r="E104" s="395" t="s">
        <v>436</v>
      </c>
      <c r="F104" s="388">
        <v>29500</v>
      </c>
      <c r="G104" s="389">
        <v>25000</v>
      </c>
      <c r="H104" s="396" t="s">
        <v>112</v>
      </c>
      <c r="I104" s="389" t="s">
        <v>229</v>
      </c>
      <c r="J104" s="389" t="s">
        <v>249</v>
      </c>
      <c r="K104" s="392"/>
      <c r="L104" s="385">
        <v>29500</v>
      </c>
      <c r="M104" s="393" t="s">
        <v>219</v>
      </c>
      <c r="N104" s="394" t="s">
        <v>314</v>
      </c>
      <c r="O104" t="str">
        <f t="shared" si="1"/>
        <v>WhatsApp API Business</v>
      </c>
    </row>
    <row r="105" spans="1:15" ht="15.75" thickBot="1">
      <c r="A105" s="383">
        <v>45758</v>
      </c>
      <c r="B105" s="384">
        <v>45748</v>
      </c>
      <c r="C105" s="385">
        <v>15</v>
      </c>
      <c r="D105" s="386" t="s">
        <v>437</v>
      </c>
      <c r="E105" s="387" t="s">
        <v>438</v>
      </c>
      <c r="F105" s="388">
        <v>5015</v>
      </c>
      <c r="G105" s="389">
        <v>4250</v>
      </c>
      <c r="H105" s="390" t="s">
        <v>216</v>
      </c>
      <c r="I105" s="389" t="s">
        <v>217</v>
      </c>
      <c r="J105" s="389" t="s">
        <v>218</v>
      </c>
      <c r="K105" s="392"/>
      <c r="L105" s="385">
        <v>5015</v>
      </c>
      <c r="M105" s="393" t="s">
        <v>219</v>
      </c>
      <c r="N105" s="394" t="s">
        <v>314</v>
      </c>
      <c r="O105" t="str">
        <f t="shared" si="1"/>
        <v>G-Suite Business</v>
      </c>
    </row>
    <row r="106" spans="1:15" ht="15.75" thickBot="1">
      <c r="A106" s="383">
        <v>45758</v>
      </c>
      <c r="B106" s="384">
        <v>45748</v>
      </c>
      <c r="C106" s="385">
        <v>15</v>
      </c>
      <c r="D106" s="386" t="s">
        <v>439</v>
      </c>
      <c r="E106" s="387" t="s">
        <v>440</v>
      </c>
      <c r="F106" s="388">
        <v>7080</v>
      </c>
      <c r="G106" s="389">
        <v>6000</v>
      </c>
      <c r="H106" s="390" t="s">
        <v>216</v>
      </c>
      <c r="I106" s="389" t="s">
        <v>217</v>
      </c>
      <c r="J106" s="389" t="s">
        <v>218</v>
      </c>
      <c r="K106" s="392"/>
      <c r="L106" s="385">
        <v>7080</v>
      </c>
      <c r="M106" s="393" t="s">
        <v>219</v>
      </c>
      <c r="N106" s="394" t="s">
        <v>314</v>
      </c>
      <c r="O106" t="str">
        <f t="shared" si="1"/>
        <v>G-Suite Business</v>
      </c>
    </row>
    <row r="107" spans="1:15" ht="15.75" thickBot="1">
      <c r="A107" s="383">
        <v>45758</v>
      </c>
      <c r="B107" s="384">
        <v>45748</v>
      </c>
      <c r="C107" s="385">
        <v>15</v>
      </c>
      <c r="D107" s="386" t="s">
        <v>441</v>
      </c>
      <c r="E107" s="387" t="s">
        <v>442</v>
      </c>
      <c r="F107" s="388">
        <v>2006</v>
      </c>
      <c r="G107" s="389">
        <v>1700</v>
      </c>
      <c r="H107" s="390" t="s">
        <v>216</v>
      </c>
      <c r="I107" s="389" t="s">
        <v>217</v>
      </c>
      <c r="J107" s="389" t="s">
        <v>218</v>
      </c>
      <c r="K107" s="392"/>
      <c r="L107" s="385">
        <v>2006</v>
      </c>
      <c r="M107" s="393" t="s">
        <v>219</v>
      </c>
      <c r="N107" s="394" t="s">
        <v>314</v>
      </c>
      <c r="O107" t="str">
        <f t="shared" si="1"/>
        <v>G-Suite Business</v>
      </c>
    </row>
    <row r="108" spans="1:15" ht="15.75" thickBot="1">
      <c r="A108" s="383">
        <v>45758</v>
      </c>
      <c r="B108" s="384">
        <v>45748</v>
      </c>
      <c r="C108" s="385">
        <v>15</v>
      </c>
      <c r="D108" s="386" t="s">
        <v>443</v>
      </c>
      <c r="E108" s="387" t="s">
        <v>444</v>
      </c>
      <c r="F108" s="388">
        <v>25016</v>
      </c>
      <c r="G108" s="389">
        <v>21200</v>
      </c>
      <c r="H108" s="390" t="s">
        <v>216</v>
      </c>
      <c r="I108" s="389" t="s">
        <v>217</v>
      </c>
      <c r="J108" s="389" t="s">
        <v>218</v>
      </c>
      <c r="K108" s="392"/>
      <c r="L108" s="385">
        <v>25016</v>
      </c>
      <c r="M108" s="393" t="s">
        <v>219</v>
      </c>
      <c r="N108" s="394" t="s">
        <v>314</v>
      </c>
      <c r="O108" t="str">
        <f t="shared" si="1"/>
        <v>G-Suite Business</v>
      </c>
    </row>
    <row r="109" spans="1:15" ht="15.75" thickBot="1">
      <c r="A109" s="383">
        <v>45758</v>
      </c>
      <c r="B109" s="384">
        <v>45748</v>
      </c>
      <c r="C109" s="385">
        <v>15</v>
      </c>
      <c r="D109" s="386" t="s">
        <v>303</v>
      </c>
      <c r="E109" s="387" t="s">
        <v>445</v>
      </c>
      <c r="F109" s="388">
        <v>129670</v>
      </c>
      <c r="G109" s="389">
        <v>109890</v>
      </c>
      <c r="H109" s="390" t="s">
        <v>216</v>
      </c>
      <c r="I109" s="389" t="s">
        <v>217</v>
      </c>
      <c r="J109" s="389" t="s">
        <v>218</v>
      </c>
      <c r="K109" s="392"/>
      <c r="L109" s="385">
        <v>129670</v>
      </c>
      <c r="M109" s="393" t="s">
        <v>219</v>
      </c>
      <c r="N109" s="394" t="s">
        <v>314</v>
      </c>
      <c r="O109" t="str">
        <f t="shared" si="1"/>
        <v>G-Suite Business</v>
      </c>
    </row>
    <row r="110" spans="1:15" ht="15.75" thickBot="1">
      <c r="A110" s="383">
        <v>45758</v>
      </c>
      <c r="B110" s="384">
        <v>45748</v>
      </c>
      <c r="C110" s="385">
        <v>15</v>
      </c>
      <c r="D110" s="386" t="s">
        <v>446</v>
      </c>
      <c r="E110" s="387" t="s">
        <v>447</v>
      </c>
      <c r="F110" s="388">
        <v>1505</v>
      </c>
      <c r="G110" s="389">
        <v>1275</v>
      </c>
      <c r="H110" s="390" t="s">
        <v>216</v>
      </c>
      <c r="I110" s="389" t="s">
        <v>217</v>
      </c>
      <c r="J110" s="389" t="s">
        <v>218</v>
      </c>
      <c r="K110" s="392"/>
      <c r="L110" s="385">
        <v>1504.5</v>
      </c>
      <c r="M110" s="393" t="s">
        <v>219</v>
      </c>
      <c r="N110" s="394" t="s">
        <v>314</v>
      </c>
      <c r="O110" t="str">
        <f t="shared" si="1"/>
        <v>G-Suite Business</v>
      </c>
    </row>
    <row r="111" spans="1:15" ht="15.75" thickBot="1">
      <c r="A111" s="383">
        <v>45758</v>
      </c>
      <c r="B111" s="384">
        <v>45748</v>
      </c>
      <c r="C111" s="385">
        <v>15</v>
      </c>
      <c r="D111" s="386" t="s">
        <v>448</v>
      </c>
      <c r="E111" s="387" t="s">
        <v>449</v>
      </c>
      <c r="F111" s="388">
        <v>26019</v>
      </c>
      <c r="G111" s="389">
        <v>22050</v>
      </c>
      <c r="H111" s="390" t="s">
        <v>216</v>
      </c>
      <c r="I111" s="389" t="s">
        <v>217</v>
      </c>
      <c r="J111" s="389" t="s">
        <v>218</v>
      </c>
      <c r="K111" s="392"/>
      <c r="L111" s="385">
        <v>26019</v>
      </c>
      <c r="M111" s="393" t="s">
        <v>219</v>
      </c>
      <c r="N111" s="394" t="s">
        <v>314</v>
      </c>
      <c r="O111" t="str">
        <f t="shared" si="1"/>
        <v>G-Suite Business</v>
      </c>
    </row>
    <row r="112" spans="1:15" ht="15.75" thickBot="1">
      <c r="A112" s="383">
        <v>45758</v>
      </c>
      <c r="B112" s="384">
        <v>45748</v>
      </c>
      <c r="C112" s="385">
        <v>15</v>
      </c>
      <c r="D112" s="386" t="s">
        <v>450</v>
      </c>
      <c r="E112" s="387" t="s">
        <v>451</v>
      </c>
      <c r="F112" s="388">
        <v>1505</v>
      </c>
      <c r="G112" s="389">
        <v>1275</v>
      </c>
      <c r="H112" s="390" t="s">
        <v>216</v>
      </c>
      <c r="I112" s="389" t="s">
        <v>217</v>
      </c>
      <c r="J112" s="389" t="s">
        <v>218</v>
      </c>
      <c r="K112" s="392"/>
      <c r="L112" s="385">
        <v>1504.5</v>
      </c>
      <c r="M112" s="393" t="s">
        <v>219</v>
      </c>
      <c r="N112" s="394" t="s">
        <v>314</v>
      </c>
      <c r="O112" t="str">
        <f t="shared" si="1"/>
        <v>G-Suite Business</v>
      </c>
    </row>
    <row r="113" spans="1:15" ht="15.75" thickBot="1">
      <c r="A113" s="383">
        <v>45758</v>
      </c>
      <c r="B113" s="384">
        <v>45748</v>
      </c>
      <c r="C113" s="385">
        <v>15</v>
      </c>
      <c r="D113" s="386" t="s">
        <v>403</v>
      </c>
      <c r="E113" s="387" t="s">
        <v>452</v>
      </c>
      <c r="F113" s="388">
        <v>8005</v>
      </c>
      <c r="G113" s="389">
        <v>6784</v>
      </c>
      <c r="H113" s="390" t="s">
        <v>216</v>
      </c>
      <c r="I113" s="389" t="s">
        <v>217</v>
      </c>
      <c r="J113" s="389" t="s">
        <v>218</v>
      </c>
      <c r="K113" s="392"/>
      <c r="L113" s="385">
        <v>8005</v>
      </c>
      <c r="M113" s="393" t="s">
        <v>219</v>
      </c>
      <c r="N113" s="394" t="s">
        <v>314</v>
      </c>
      <c r="O113" t="str">
        <f t="shared" si="1"/>
        <v>G-Suite Business</v>
      </c>
    </row>
    <row r="114" spans="1:15" ht="15.75" thickBot="1">
      <c r="A114" s="383">
        <v>45758</v>
      </c>
      <c r="B114" s="384">
        <v>45748</v>
      </c>
      <c r="C114" s="385">
        <v>15</v>
      </c>
      <c r="D114" s="386" t="s">
        <v>453</v>
      </c>
      <c r="E114" s="387" t="s">
        <v>454</v>
      </c>
      <c r="F114" s="388">
        <v>1003</v>
      </c>
      <c r="G114" s="389">
        <v>850</v>
      </c>
      <c r="H114" s="390" t="s">
        <v>216</v>
      </c>
      <c r="I114" s="389" t="s">
        <v>217</v>
      </c>
      <c r="J114" s="389" t="s">
        <v>218</v>
      </c>
      <c r="K114" s="392"/>
      <c r="L114" s="385">
        <v>1003</v>
      </c>
      <c r="M114" s="393" t="s">
        <v>219</v>
      </c>
      <c r="N114" s="394" t="s">
        <v>314</v>
      </c>
      <c r="O114" t="str">
        <f t="shared" si="1"/>
        <v>G-Suite Business</v>
      </c>
    </row>
    <row r="115" spans="1:15" ht="15.75" thickBot="1">
      <c r="A115" s="383">
        <v>45758</v>
      </c>
      <c r="B115" s="384">
        <v>45748</v>
      </c>
      <c r="C115" s="385">
        <v>15</v>
      </c>
      <c r="D115" s="386" t="s">
        <v>455</v>
      </c>
      <c r="E115" s="387" t="s">
        <v>456</v>
      </c>
      <c r="F115" s="388">
        <v>3662</v>
      </c>
      <c r="G115" s="389">
        <v>3103</v>
      </c>
      <c r="H115" s="390" t="s">
        <v>216</v>
      </c>
      <c r="I115" s="389" t="s">
        <v>217</v>
      </c>
      <c r="J115" s="389" t="s">
        <v>218</v>
      </c>
      <c r="K115" s="392"/>
      <c r="L115" s="385">
        <v>3662</v>
      </c>
      <c r="M115" s="393" t="s">
        <v>219</v>
      </c>
      <c r="N115" s="394" t="s">
        <v>314</v>
      </c>
      <c r="O115" t="str">
        <f t="shared" si="1"/>
        <v>G-Suite Business</v>
      </c>
    </row>
    <row r="116" spans="1:15" ht="15.75" thickBot="1">
      <c r="A116" s="383">
        <v>45758</v>
      </c>
      <c r="B116" s="384">
        <v>45748</v>
      </c>
      <c r="C116" s="385">
        <v>15</v>
      </c>
      <c r="D116" s="386" t="s">
        <v>457</v>
      </c>
      <c r="E116" s="387" t="s">
        <v>458</v>
      </c>
      <c r="F116" s="388">
        <v>3167</v>
      </c>
      <c r="G116" s="389">
        <v>2684</v>
      </c>
      <c r="H116" s="390" t="s">
        <v>216</v>
      </c>
      <c r="I116" s="389" t="s">
        <v>217</v>
      </c>
      <c r="J116" s="389" t="s">
        <v>218</v>
      </c>
      <c r="K116" s="392"/>
      <c r="L116" s="385">
        <v>3167</v>
      </c>
      <c r="M116" s="393" t="s">
        <v>219</v>
      </c>
      <c r="N116" s="394" t="s">
        <v>314</v>
      </c>
      <c r="O116" t="str">
        <f t="shared" si="1"/>
        <v>G-Suite Business</v>
      </c>
    </row>
    <row r="117" spans="1:15" ht="15.75" thickBot="1">
      <c r="A117" s="383">
        <v>45758</v>
      </c>
      <c r="B117" s="384">
        <v>45748</v>
      </c>
      <c r="C117" s="385">
        <v>15</v>
      </c>
      <c r="D117" s="386" t="s">
        <v>459</v>
      </c>
      <c r="E117" s="395" t="s">
        <v>460</v>
      </c>
      <c r="F117" s="388">
        <v>11800</v>
      </c>
      <c r="G117" s="389">
        <v>10000</v>
      </c>
      <c r="H117" s="396" t="s">
        <v>112</v>
      </c>
      <c r="I117" s="389" t="s">
        <v>229</v>
      </c>
      <c r="J117" s="389" t="s">
        <v>249</v>
      </c>
      <c r="K117" s="392"/>
      <c r="L117" s="385">
        <v>11800</v>
      </c>
      <c r="M117" s="393" t="s">
        <v>219</v>
      </c>
      <c r="N117" s="394" t="s">
        <v>314</v>
      </c>
      <c r="O117" t="str">
        <f t="shared" si="1"/>
        <v>WhatsApp API Business</v>
      </c>
    </row>
    <row r="118" spans="1:15" ht="15.75" thickBot="1">
      <c r="A118" s="383">
        <v>45758</v>
      </c>
      <c r="B118" s="384">
        <v>45748</v>
      </c>
      <c r="C118" s="385">
        <v>15</v>
      </c>
      <c r="D118" s="386" t="s">
        <v>461</v>
      </c>
      <c r="E118" s="395" t="s">
        <v>462</v>
      </c>
      <c r="F118" s="388">
        <v>8850</v>
      </c>
      <c r="G118" s="389">
        <v>7500</v>
      </c>
      <c r="H118" s="396" t="s">
        <v>112</v>
      </c>
      <c r="I118" s="389" t="s">
        <v>229</v>
      </c>
      <c r="J118" s="389" t="s">
        <v>269</v>
      </c>
      <c r="K118" s="392"/>
      <c r="L118" s="385">
        <v>8850</v>
      </c>
      <c r="M118" s="393" t="s">
        <v>219</v>
      </c>
      <c r="N118" s="394" t="s">
        <v>314</v>
      </c>
      <c r="O118" t="str">
        <f t="shared" si="1"/>
        <v>WhatsApp API Business</v>
      </c>
    </row>
    <row r="119" spans="1:15" ht="15.75" thickBot="1">
      <c r="A119" s="383">
        <v>45758</v>
      </c>
      <c r="B119" s="384">
        <v>45748</v>
      </c>
      <c r="C119" s="385">
        <v>15</v>
      </c>
      <c r="D119" s="386" t="s">
        <v>463</v>
      </c>
      <c r="E119" s="395" t="s">
        <v>464</v>
      </c>
      <c r="F119" s="388">
        <v>1297</v>
      </c>
      <c r="G119" s="389">
        <v>1099</v>
      </c>
      <c r="H119" s="396" t="s">
        <v>112</v>
      </c>
      <c r="I119" s="389" t="s">
        <v>229</v>
      </c>
      <c r="J119" s="389" t="s">
        <v>249</v>
      </c>
      <c r="K119" s="392"/>
      <c r="L119" s="385">
        <v>1297</v>
      </c>
      <c r="M119" s="393" t="s">
        <v>219</v>
      </c>
      <c r="N119" s="394" t="s">
        <v>314</v>
      </c>
      <c r="O119" t="str">
        <f t="shared" si="1"/>
        <v>WhatsApp API Business</v>
      </c>
    </row>
    <row r="120" spans="1:15" ht="15.75" thickBot="1">
      <c r="A120" s="383">
        <v>45758</v>
      </c>
      <c r="B120" s="384">
        <v>45748</v>
      </c>
      <c r="C120" s="385">
        <v>15</v>
      </c>
      <c r="D120" s="386" t="s">
        <v>465</v>
      </c>
      <c r="E120" s="395" t="s">
        <v>466</v>
      </c>
      <c r="F120" s="388">
        <v>1297</v>
      </c>
      <c r="G120" s="389">
        <v>1099</v>
      </c>
      <c r="H120" s="396" t="s">
        <v>112</v>
      </c>
      <c r="I120" s="389" t="s">
        <v>229</v>
      </c>
      <c r="J120" s="389" t="s">
        <v>249</v>
      </c>
      <c r="K120" s="392"/>
      <c r="L120" s="385">
        <v>1297</v>
      </c>
      <c r="M120" s="393" t="s">
        <v>219</v>
      </c>
      <c r="N120" s="394" t="s">
        <v>314</v>
      </c>
      <c r="O120" t="str">
        <f t="shared" si="1"/>
        <v>WhatsApp API Business</v>
      </c>
    </row>
    <row r="121" spans="1:15" ht="15.75" thickBot="1">
      <c r="A121" s="383">
        <v>45758</v>
      </c>
      <c r="B121" s="384">
        <v>45748</v>
      </c>
      <c r="C121" s="385">
        <v>15</v>
      </c>
      <c r="D121" s="386" t="s">
        <v>467</v>
      </c>
      <c r="E121" s="395" t="s">
        <v>468</v>
      </c>
      <c r="F121" s="388">
        <v>1297</v>
      </c>
      <c r="G121" s="389">
        <v>1099</v>
      </c>
      <c r="H121" s="396" t="s">
        <v>112</v>
      </c>
      <c r="I121" s="389" t="s">
        <v>229</v>
      </c>
      <c r="J121" s="389" t="s">
        <v>249</v>
      </c>
      <c r="K121" s="392"/>
      <c r="L121" s="385">
        <v>1297</v>
      </c>
      <c r="M121" s="393" t="s">
        <v>219</v>
      </c>
      <c r="N121" s="394" t="s">
        <v>314</v>
      </c>
      <c r="O121" t="str">
        <f t="shared" si="1"/>
        <v>WhatsApp API Business</v>
      </c>
    </row>
    <row r="122" spans="1:15" ht="15.75" thickBot="1">
      <c r="A122" s="383">
        <v>45758</v>
      </c>
      <c r="B122" s="384">
        <v>45748</v>
      </c>
      <c r="C122" s="385">
        <v>15</v>
      </c>
      <c r="D122" s="386" t="s">
        <v>469</v>
      </c>
      <c r="E122" s="395" t="s">
        <v>470</v>
      </c>
      <c r="F122" s="388">
        <v>1297</v>
      </c>
      <c r="G122" s="389">
        <v>1099</v>
      </c>
      <c r="H122" s="396" t="s">
        <v>112</v>
      </c>
      <c r="I122" s="389" t="s">
        <v>229</v>
      </c>
      <c r="J122" s="389" t="s">
        <v>249</v>
      </c>
      <c r="K122" s="392"/>
      <c r="L122" s="385">
        <v>1297</v>
      </c>
      <c r="M122" s="393" t="s">
        <v>219</v>
      </c>
      <c r="N122" s="394" t="s">
        <v>314</v>
      </c>
      <c r="O122" t="str">
        <f t="shared" si="1"/>
        <v>WhatsApp API Business</v>
      </c>
    </row>
    <row r="123" spans="1:15" ht="15.75" thickBot="1">
      <c r="A123" s="383">
        <v>45758</v>
      </c>
      <c r="B123" s="384">
        <v>45748</v>
      </c>
      <c r="C123" s="385">
        <v>15</v>
      </c>
      <c r="D123" s="386" t="s">
        <v>471</v>
      </c>
      <c r="E123" s="395" t="s">
        <v>472</v>
      </c>
      <c r="F123" s="388">
        <v>3067</v>
      </c>
      <c r="G123" s="389">
        <v>2599</v>
      </c>
      <c r="H123" s="396" t="s">
        <v>112</v>
      </c>
      <c r="I123" s="389" t="s">
        <v>229</v>
      </c>
      <c r="J123" s="389" t="s">
        <v>249</v>
      </c>
      <c r="K123" s="392"/>
      <c r="L123" s="385">
        <v>3067</v>
      </c>
      <c r="M123" s="393" t="s">
        <v>219</v>
      </c>
      <c r="N123" s="394" t="s">
        <v>314</v>
      </c>
      <c r="O123" t="str">
        <f t="shared" si="1"/>
        <v>WhatsApp API Business</v>
      </c>
    </row>
    <row r="124" spans="1:15" ht="15.75" thickBot="1">
      <c r="A124" s="383">
        <v>45758</v>
      </c>
      <c r="B124" s="384">
        <v>45748</v>
      </c>
      <c r="C124" s="385">
        <v>15</v>
      </c>
      <c r="D124" s="386" t="s">
        <v>473</v>
      </c>
      <c r="E124" s="395" t="s">
        <v>474</v>
      </c>
      <c r="F124" s="388">
        <v>1297</v>
      </c>
      <c r="G124" s="389">
        <v>1099</v>
      </c>
      <c r="H124" s="396" t="s">
        <v>112</v>
      </c>
      <c r="I124" s="389" t="s">
        <v>229</v>
      </c>
      <c r="J124" s="389" t="s">
        <v>249</v>
      </c>
      <c r="K124" s="392"/>
      <c r="L124" s="385">
        <v>1297</v>
      </c>
      <c r="M124" s="393" t="s">
        <v>219</v>
      </c>
      <c r="N124" s="394" t="s">
        <v>314</v>
      </c>
      <c r="O124" t="str">
        <f t="shared" si="1"/>
        <v>WhatsApp API Business</v>
      </c>
    </row>
    <row r="125" spans="1:15" ht="15.75" thickBot="1">
      <c r="A125" s="383">
        <v>45758</v>
      </c>
      <c r="B125" s="384">
        <v>45748</v>
      </c>
      <c r="C125" s="385">
        <v>15</v>
      </c>
      <c r="D125" s="386" t="s">
        <v>475</v>
      </c>
      <c r="E125" s="395" t="s">
        <v>476</v>
      </c>
      <c r="F125" s="388">
        <v>3067</v>
      </c>
      <c r="G125" s="389">
        <v>2599</v>
      </c>
      <c r="H125" s="396" t="s">
        <v>112</v>
      </c>
      <c r="I125" s="389" t="s">
        <v>229</v>
      </c>
      <c r="J125" s="389" t="s">
        <v>249</v>
      </c>
      <c r="K125" s="392"/>
      <c r="L125" s="385">
        <v>3067</v>
      </c>
      <c r="M125" s="393" t="s">
        <v>219</v>
      </c>
      <c r="N125" s="394" t="s">
        <v>314</v>
      </c>
      <c r="O125" t="str">
        <f t="shared" si="1"/>
        <v>WhatsApp API Business</v>
      </c>
    </row>
    <row r="126" spans="1:15" ht="15.75" thickBot="1">
      <c r="A126" s="383">
        <v>45758</v>
      </c>
      <c r="B126" s="384">
        <v>45748</v>
      </c>
      <c r="C126" s="385">
        <v>15</v>
      </c>
      <c r="D126" s="386" t="s">
        <v>459</v>
      </c>
      <c r="E126" s="395" t="s">
        <v>477</v>
      </c>
      <c r="F126" s="388">
        <v>3067</v>
      </c>
      <c r="G126" s="389">
        <v>2599</v>
      </c>
      <c r="H126" s="396" t="s">
        <v>112</v>
      </c>
      <c r="I126" s="389" t="s">
        <v>229</v>
      </c>
      <c r="J126" s="389" t="s">
        <v>249</v>
      </c>
      <c r="K126" s="392"/>
      <c r="L126" s="385">
        <v>3067</v>
      </c>
      <c r="M126" s="393" t="s">
        <v>219</v>
      </c>
      <c r="N126" s="394" t="s">
        <v>314</v>
      </c>
      <c r="O126" t="str">
        <f t="shared" si="1"/>
        <v>WhatsApp API Business</v>
      </c>
    </row>
    <row r="127" spans="1:15" ht="15.75" thickBot="1">
      <c r="A127" s="383">
        <v>45758</v>
      </c>
      <c r="B127" s="384">
        <v>45748</v>
      </c>
      <c r="C127" s="385">
        <v>15</v>
      </c>
      <c r="D127" s="409" t="s">
        <v>478</v>
      </c>
      <c r="E127" s="395" t="s">
        <v>479</v>
      </c>
      <c r="F127" s="392"/>
      <c r="G127" s="391"/>
      <c r="H127" s="397" t="s">
        <v>261</v>
      </c>
      <c r="I127" s="389" t="s">
        <v>232</v>
      </c>
      <c r="J127" s="389" t="s">
        <v>262</v>
      </c>
      <c r="K127" s="392"/>
      <c r="L127" s="391"/>
      <c r="M127" s="393" t="s">
        <v>219</v>
      </c>
      <c r="N127" s="394" t="s">
        <v>314</v>
      </c>
      <c r="O127" t="str">
        <f t="shared" si="1"/>
        <v>Other Services</v>
      </c>
    </row>
    <row r="128" spans="1:15" ht="15.75" thickBot="1">
      <c r="A128" s="383">
        <v>45758</v>
      </c>
      <c r="B128" s="384">
        <v>45748</v>
      </c>
      <c r="C128" s="385">
        <v>15</v>
      </c>
      <c r="D128" s="409" t="s">
        <v>247</v>
      </c>
      <c r="E128" s="395" t="s">
        <v>480</v>
      </c>
      <c r="F128" s="395">
        <v>3540</v>
      </c>
      <c r="G128" s="389">
        <v>3000</v>
      </c>
      <c r="H128" s="396" t="s">
        <v>112</v>
      </c>
      <c r="I128" s="389" t="s">
        <v>229</v>
      </c>
      <c r="J128" s="389" t="s">
        <v>249</v>
      </c>
      <c r="K128" s="392"/>
      <c r="L128" s="385">
        <v>3540</v>
      </c>
      <c r="M128" s="393" t="s">
        <v>219</v>
      </c>
      <c r="N128" s="394" t="s">
        <v>314</v>
      </c>
      <c r="O128" t="str">
        <f t="shared" si="1"/>
        <v>WhatsApp API Business</v>
      </c>
    </row>
    <row r="129" spans="1:15" ht="15.75" thickBot="1">
      <c r="A129" s="383">
        <v>45758</v>
      </c>
      <c r="B129" s="384">
        <v>45748</v>
      </c>
      <c r="C129" s="385">
        <v>15</v>
      </c>
      <c r="D129" s="409" t="s">
        <v>481</v>
      </c>
      <c r="E129" s="395" t="s">
        <v>482</v>
      </c>
      <c r="F129" s="395">
        <v>501500</v>
      </c>
      <c r="G129" s="389">
        <v>425000</v>
      </c>
      <c r="H129" s="399" t="s">
        <v>291</v>
      </c>
      <c r="I129" s="389" t="s">
        <v>226</v>
      </c>
      <c r="J129" s="389" t="s">
        <v>292</v>
      </c>
      <c r="K129" s="392"/>
      <c r="L129" s="385">
        <v>501500</v>
      </c>
      <c r="M129" s="393" t="s">
        <v>219</v>
      </c>
      <c r="N129" s="394" t="s">
        <v>314</v>
      </c>
      <c r="O129" t="str">
        <f t="shared" si="1"/>
        <v xml:space="preserve">Training Business </v>
      </c>
    </row>
    <row r="130" spans="1:15" ht="15.75" thickBot="1">
      <c r="A130" s="383">
        <v>45758</v>
      </c>
      <c r="B130" s="384">
        <v>45748</v>
      </c>
      <c r="C130" s="385">
        <v>15</v>
      </c>
      <c r="D130" s="409" t="s">
        <v>483</v>
      </c>
      <c r="E130" s="395" t="s">
        <v>484</v>
      </c>
      <c r="F130" s="395">
        <v>23600</v>
      </c>
      <c r="G130" s="389">
        <v>20000</v>
      </c>
      <c r="H130" s="396" t="s">
        <v>112</v>
      </c>
      <c r="I130" s="389" t="s">
        <v>229</v>
      </c>
      <c r="J130" s="389" t="s">
        <v>485</v>
      </c>
      <c r="K130" s="392"/>
      <c r="L130" s="385">
        <v>23600</v>
      </c>
      <c r="M130" s="393" t="s">
        <v>219</v>
      </c>
      <c r="N130" s="394" t="s">
        <v>314</v>
      </c>
      <c r="O130" t="str">
        <f t="shared" ref="O130:O193" si="2">VLOOKUP(I130,$X$2:$Y$7,2,0)</f>
        <v>WhatsApp API Business</v>
      </c>
    </row>
    <row r="131" spans="1:15" ht="15.75" thickBot="1">
      <c r="A131" s="383">
        <v>45758</v>
      </c>
      <c r="B131" s="384">
        <v>45748</v>
      </c>
      <c r="C131" s="385">
        <v>15</v>
      </c>
      <c r="D131" s="409" t="s">
        <v>486</v>
      </c>
      <c r="E131" s="395" t="s">
        <v>487</v>
      </c>
      <c r="F131" s="395">
        <v>141600</v>
      </c>
      <c r="G131" s="389">
        <v>120000</v>
      </c>
      <c r="H131" s="398" t="s">
        <v>288</v>
      </c>
      <c r="I131" s="389" t="s">
        <v>226</v>
      </c>
      <c r="J131" s="389" t="s">
        <v>32</v>
      </c>
      <c r="K131" s="392"/>
      <c r="L131" s="385">
        <v>141600</v>
      </c>
      <c r="M131" s="393" t="s">
        <v>219</v>
      </c>
      <c r="N131" s="394" t="s">
        <v>314</v>
      </c>
      <c r="O131" t="str">
        <f t="shared" si="2"/>
        <v xml:space="preserve">Training Business </v>
      </c>
    </row>
    <row r="132" spans="1:15" ht="15.75" thickBot="1">
      <c r="A132" s="383">
        <v>45758</v>
      </c>
      <c r="B132" s="384">
        <v>45748</v>
      </c>
      <c r="C132" s="385">
        <v>15</v>
      </c>
      <c r="D132" s="409" t="s">
        <v>372</v>
      </c>
      <c r="E132" s="387" t="s">
        <v>488</v>
      </c>
      <c r="F132" s="395">
        <v>5310</v>
      </c>
      <c r="G132" s="389">
        <v>4500</v>
      </c>
      <c r="H132" s="390" t="s">
        <v>216</v>
      </c>
      <c r="I132" s="389" t="s">
        <v>217</v>
      </c>
      <c r="J132" s="389" t="s">
        <v>218</v>
      </c>
      <c r="K132" s="392"/>
      <c r="L132" s="385">
        <v>5310</v>
      </c>
      <c r="M132" s="393" t="s">
        <v>219</v>
      </c>
      <c r="N132" s="394" t="s">
        <v>314</v>
      </c>
      <c r="O132" t="str">
        <f t="shared" si="2"/>
        <v>G-Suite Business</v>
      </c>
    </row>
    <row r="133" spans="1:15" ht="15.75" thickBot="1">
      <c r="A133" s="383">
        <v>45758</v>
      </c>
      <c r="B133" s="384">
        <v>45748</v>
      </c>
      <c r="C133" s="385">
        <v>15</v>
      </c>
      <c r="D133" s="409" t="s">
        <v>489</v>
      </c>
      <c r="E133" s="387" t="s">
        <v>490</v>
      </c>
      <c r="F133" s="395">
        <v>40887</v>
      </c>
      <c r="G133" s="389">
        <v>34650</v>
      </c>
      <c r="H133" s="390" t="s">
        <v>216</v>
      </c>
      <c r="I133" s="389" t="s">
        <v>217</v>
      </c>
      <c r="J133" s="389" t="s">
        <v>218</v>
      </c>
      <c r="K133" s="392"/>
      <c r="L133" s="385">
        <v>40887</v>
      </c>
      <c r="M133" s="393" t="s">
        <v>219</v>
      </c>
      <c r="N133" s="394" t="s">
        <v>314</v>
      </c>
      <c r="O133" t="str">
        <f t="shared" si="2"/>
        <v>G-Suite Business</v>
      </c>
    </row>
    <row r="134" spans="1:15" ht="15.75" thickBot="1">
      <c r="A134" s="383">
        <v>45758</v>
      </c>
      <c r="B134" s="384">
        <v>45748</v>
      </c>
      <c r="C134" s="385">
        <v>15</v>
      </c>
      <c r="D134" s="409" t="s">
        <v>491</v>
      </c>
      <c r="E134" s="387" t="s">
        <v>492</v>
      </c>
      <c r="F134" s="395">
        <v>3009</v>
      </c>
      <c r="G134" s="389">
        <v>2550</v>
      </c>
      <c r="H134" s="390" t="s">
        <v>216</v>
      </c>
      <c r="I134" s="389" t="s">
        <v>217</v>
      </c>
      <c r="J134" s="389" t="s">
        <v>218</v>
      </c>
      <c r="K134" s="392"/>
      <c r="L134" s="385">
        <v>3009</v>
      </c>
      <c r="M134" s="393" t="s">
        <v>219</v>
      </c>
      <c r="N134" s="394" t="s">
        <v>314</v>
      </c>
      <c r="O134" t="str">
        <f t="shared" si="2"/>
        <v>G-Suite Business</v>
      </c>
    </row>
    <row r="135" spans="1:15" ht="15.75" thickBot="1">
      <c r="A135" s="383">
        <v>45758</v>
      </c>
      <c r="B135" s="384">
        <v>45748</v>
      </c>
      <c r="C135" s="385">
        <v>15</v>
      </c>
      <c r="D135" s="409" t="s">
        <v>446</v>
      </c>
      <c r="E135" s="387" t="s">
        <v>493</v>
      </c>
      <c r="F135" s="395">
        <v>1505</v>
      </c>
      <c r="G135" s="389">
        <v>1275</v>
      </c>
      <c r="H135" s="390" t="s">
        <v>216</v>
      </c>
      <c r="I135" s="389" t="s">
        <v>217</v>
      </c>
      <c r="J135" s="389" t="s">
        <v>218</v>
      </c>
      <c r="K135" s="392"/>
      <c r="L135" s="385">
        <v>1504.5</v>
      </c>
      <c r="M135" s="393" t="s">
        <v>219</v>
      </c>
      <c r="N135" s="394" t="s">
        <v>314</v>
      </c>
      <c r="O135" t="str">
        <f t="shared" si="2"/>
        <v>G-Suite Business</v>
      </c>
    </row>
    <row r="136" spans="1:15" ht="15.75" thickBot="1">
      <c r="A136" s="383">
        <v>45758</v>
      </c>
      <c r="B136" s="384">
        <v>45748</v>
      </c>
      <c r="C136" s="385">
        <v>15</v>
      </c>
      <c r="D136" s="409" t="s">
        <v>494</v>
      </c>
      <c r="E136" s="387" t="s">
        <v>495</v>
      </c>
      <c r="F136" s="395">
        <v>12036</v>
      </c>
      <c r="G136" s="389">
        <v>10200</v>
      </c>
      <c r="H136" s="390" t="s">
        <v>216</v>
      </c>
      <c r="I136" s="389" t="s">
        <v>217</v>
      </c>
      <c r="J136" s="389" t="s">
        <v>218</v>
      </c>
      <c r="K136" s="392"/>
      <c r="L136" s="385">
        <v>12036</v>
      </c>
      <c r="M136" s="393" t="s">
        <v>219</v>
      </c>
      <c r="N136" s="394" t="s">
        <v>314</v>
      </c>
      <c r="O136" t="str">
        <f t="shared" si="2"/>
        <v>G-Suite Business</v>
      </c>
    </row>
    <row r="137" spans="1:15" ht="15.75" thickBot="1">
      <c r="A137" s="383">
        <v>45758</v>
      </c>
      <c r="B137" s="384">
        <v>45748</v>
      </c>
      <c r="C137" s="385">
        <v>15</v>
      </c>
      <c r="D137" s="409" t="s">
        <v>496</v>
      </c>
      <c r="E137" s="410" t="s">
        <v>497</v>
      </c>
      <c r="F137" s="395">
        <v>50000</v>
      </c>
      <c r="G137" s="389">
        <v>42373</v>
      </c>
      <c r="H137" s="399" t="s">
        <v>291</v>
      </c>
      <c r="I137" s="389" t="s">
        <v>226</v>
      </c>
      <c r="J137" s="389" t="s">
        <v>292</v>
      </c>
      <c r="K137" s="392"/>
      <c r="L137" s="385">
        <v>50000</v>
      </c>
      <c r="M137" s="393" t="s">
        <v>219</v>
      </c>
      <c r="N137" s="394" t="s">
        <v>314</v>
      </c>
      <c r="O137" t="str">
        <f t="shared" si="2"/>
        <v xml:space="preserve">Training Business </v>
      </c>
    </row>
    <row r="138" spans="1:15" ht="15.75" thickBot="1">
      <c r="A138" s="383">
        <v>45758</v>
      </c>
      <c r="B138" s="384">
        <v>45748</v>
      </c>
      <c r="C138" s="385">
        <v>15</v>
      </c>
      <c r="D138" s="411" t="s">
        <v>498</v>
      </c>
      <c r="E138" s="400" t="s">
        <v>499</v>
      </c>
      <c r="F138" s="395">
        <v>350000</v>
      </c>
      <c r="G138" s="395">
        <v>350000</v>
      </c>
      <c r="H138" s="399" t="s">
        <v>291</v>
      </c>
      <c r="I138" s="389" t="s">
        <v>226</v>
      </c>
      <c r="J138" s="389" t="s">
        <v>292</v>
      </c>
      <c r="K138" s="392"/>
      <c r="L138" s="385">
        <v>350000</v>
      </c>
      <c r="M138" s="393" t="s">
        <v>219</v>
      </c>
      <c r="N138" s="394" t="s">
        <v>314</v>
      </c>
      <c r="O138" t="str">
        <f t="shared" si="2"/>
        <v xml:space="preserve">Training Business </v>
      </c>
    </row>
    <row r="139" spans="1:15" ht="15.75" thickBot="1">
      <c r="A139" s="383">
        <v>45758</v>
      </c>
      <c r="B139" s="384">
        <v>45748</v>
      </c>
      <c r="C139" s="385">
        <v>15</v>
      </c>
      <c r="D139" s="411" t="s">
        <v>500</v>
      </c>
      <c r="E139" s="410" t="s">
        <v>497</v>
      </c>
      <c r="F139" s="395">
        <v>200000</v>
      </c>
      <c r="G139" s="389">
        <v>169492</v>
      </c>
      <c r="H139" s="399" t="s">
        <v>291</v>
      </c>
      <c r="I139" s="389" t="s">
        <v>226</v>
      </c>
      <c r="J139" s="389" t="s">
        <v>292</v>
      </c>
      <c r="K139" s="392"/>
      <c r="L139" s="385">
        <v>200000</v>
      </c>
      <c r="M139" s="393" t="s">
        <v>219</v>
      </c>
      <c r="N139" s="394" t="s">
        <v>314</v>
      </c>
      <c r="O139" t="str">
        <f t="shared" si="2"/>
        <v xml:space="preserve">Training Business </v>
      </c>
    </row>
    <row r="140" spans="1:15" ht="15.75" thickBot="1">
      <c r="A140" s="383">
        <v>45758</v>
      </c>
      <c r="B140" s="384">
        <v>45748</v>
      </c>
      <c r="C140" s="385">
        <v>15</v>
      </c>
      <c r="D140" s="411" t="s">
        <v>501</v>
      </c>
      <c r="E140" s="410" t="s">
        <v>497</v>
      </c>
      <c r="F140" s="395">
        <v>30000</v>
      </c>
      <c r="G140" s="389">
        <v>25424</v>
      </c>
      <c r="H140" s="399" t="s">
        <v>291</v>
      </c>
      <c r="I140" s="389" t="s">
        <v>226</v>
      </c>
      <c r="J140" s="389" t="s">
        <v>292</v>
      </c>
      <c r="K140" s="392"/>
      <c r="L140" s="385">
        <v>30000</v>
      </c>
      <c r="M140" s="393" t="s">
        <v>219</v>
      </c>
      <c r="N140" s="394" t="s">
        <v>314</v>
      </c>
      <c r="O140" t="str">
        <f t="shared" si="2"/>
        <v xml:space="preserve">Training Business </v>
      </c>
    </row>
    <row r="141" spans="1:15" ht="30.75" thickBot="1">
      <c r="A141" s="383">
        <v>45758</v>
      </c>
      <c r="B141" s="384">
        <v>45748</v>
      </c>
      <c r="C141" s="385">
        <v>15</v>
      </c>
      <c r="D141" s="411" t="s">
        <v>502</v>
      </c>
      <c r="E141" s="412" t="s">
        <v>1396</v>
      </c>
      <c r="F141" s="395">
        <v>20000</v>
      </c>
      <c r="G141" s="389">
        <v>16949</v>
      </c>
      <c r="H141" s="398" t="s">
        <v>288</v>
      </c>
      <c r="I141" s="389" t="s">
        <v>226</v>
      </c>
      <c r="J141" s="389" t="s">
        <v>503</v>
      </c>
      <c r="K141" s="392"/>
      <c r="L141" s="385">
        <v>20000</v>
      </c>
      <c r="M141" s="393" t="s">
        <v>219</v>
      </c>
      <c r="N141" s="394" t="s">
        <v>314</v>
      </c>
      <c r="O141" t="str">
        <f t="shared" si="2"/>
        <v xml:space="preserve">Training Business </v>
      </c>
    </row>
    <row r="142" spans="1:15" ht="15.75" thickBot="1">
      <c r="A142" s="383">
        <v>45758</v>
      </c>
      <c r="B142" s="384">
        <v>45748</v>
      </c>
      <c r="C142" s="385">
        <v>15</v>
      </c>
      <c r="D142" s="411" t="s">
        <v>504</v>
      </c>
      <c r="E142" s="400" t="s">
        <v>499</v>
      </c>
      <c r="F142" s="395">
        <v>299100</v>
      </c>
      <c r="G142" s="395">
        <v>299100</v>
      </c>
      <c r="H142" s="399" t="s">
        <v>291</v>
      </c>
      <c r="I142" s="389" t="s">
        <v>226</v>
      </c>
      <c r="J142" s="389" t="s">
        <v>292</v>
      </c>
      <c r="K142" s="392"/>
      <c r="L142" s="385">
        <v>299100</v>
      </c>
      <c r="M142" s="393" t="s">
        <v>219</v>
      </c>
      <c r="N142" s="394" t="s">
        <v>314</v>
      </c>
      <c r="O142" t="str">
        <f t="shared" si="2"/>
        <v xml:space="preserve">Training Business </v>
      </c>
    </row>
    <row r="143" spans="1:15" ht="15.75" thickBot="1">
      <c r="A143" s="383">
        <v>45761</v>
      </c>
      <c r="B143" s="384">
        <v>45748</v>
      </c>
      <c r="C143" s="385">
        <v>16</v>
      </c>
      <c r="D143" s="386" t="s">
        <v>505</v>
      </c>
      <c r="E143" s="395" t="s">
        <v>506</v>
      </c>
      <c r="F143" s="388">
        <v>36108</v>
      </c>
      <c r="G143" s="389">
        <v>30600</v>
      </c>
      <c r="H143" s="396" t="s">
        <v>112</v>
      </c>
      <c r="I143" s="389" t="s">
        <v>229</v>
      </c>
      <c r="J143" s="389" t="s">
        <v>359</v>
      </c>
      <c r="K143" s="392"/>
      <c r="L143" s="385">
        <v>36108</v>
      </c>
      <c r="M143" s="393" t="s">
        <v>219</v>
      </c>
      <c r="N143" s="394" t="s">
        <v>507</v>
      </c>
      <c r="O143" t="str">
        <f t="shared" si="2"/>
        <v>WhatsApp API Business</v>
      </c>
    </row>
    <row r="144" spans="1:15" ht="15.75" thickBot="1">
      <c r="A144" s="383">
        <v>45761</v>
      </c>
      <c r="B144" s="384">
        <v>45748</v>
      </c>
      <c r="C144" s="385">
        <v>16</v>
      </c>
      <c r="D144" s="386" t="s">
        <v>508</v>
      </c>
      <c r="E144" s="395" t="s">
        <v>509</v>
      </c>
      <c r="F144" s="388">
        <v>36108</v>
      </c>
      <c r="G144" s="389">
        <v>30600</v>
      </c>
      <c r="H144" s="396" t="s">
        <v>112</v>
      </c>
      <c r="I144" s="389" t="s">
        <v>229</v>
      </c>
      <c r="J144" s="389" t="s">
        <v>359</v>
      </c>
      <c r="K144" s="392"/>
      <c r="L144" s="385">
        <v>36108</v>
      </c>
      <c r="M144" s="393" t="s">
        <v>219</v>
      </c>
      <c r="N144" s="394" t="s">
        <v>507</v>
      </c>
      <c r="O144" t="str">
        <f t="shared" si="2"/>
        <v>WhatsApp API Business</v>
      </c>
    </row>
    <row r="145" spans="1:15" ht="15.75" thickBot="1">
      <c r="A145" s="383">
        <v>45761</v>
      </c>
      <c r="B145" s="384">
        <v>45748</v>
      </c>
      <c r="C145" s="385">
        <v>16</v>
      </c>
      <c r="D145" s="386" t="s">
        <v>368</v>
      </c>
      <c r="E145" s="387" t="s">
        <v>510</v>
      </c>
      <c r="F145" s="388">
        <v>4868</v>
      </c>
      <c r="G145" s="389">
        <v>4125</v>
      </c>
      <c r="H145" s="390" t="s">
        <v>216</v>
      </c>
      <c r="I145" s="389" t="s">
        <v>217</v>
      </c>
      <c r="J145" s="389" t="s">
        <v>218</v>
      </c>
      <c r="K145" s="392"/>
      <c r="L145" s="385">
        <v>4868</v>
      </c>
      <c r="M145" s="393" t="s">
        <v>219</v>
      </c>
      <c r="N145" s="394" t="s">
        <v>507</v>
      </c>
      <c r="O145" t="str">
        <f t="shared" si="2"/>
        <v>G-Suite Business</v>
      </c>
    </row>
    <row r="146" spans="1:15" ht="15.75" thickBot="1">
      <c r="A146" s="383">
        <v>45761</v>
      </c>
      <c r="B146" s="384">
        <v>45748</v>
      </c>
      <c r="C146" s="385">
        <v>16</v>
      </c>
      <c r="D146" s="386" t="s">
        <v>505</v>
      </c>
      <c r="E146" s="387" t="s">
        <v>511</v>
      </c>
      <c r="F146" s="388">
        <v>3717</v>
      </c>
      <c r="G146" s="389">
        <v>3150</v>
      </c>
      <c r="H146" s="390" t="s">
        <v>216</v>
      </c>
      <c r="I146" s="389" t="s">
        <v>217</v>
      </c>
      <c r="J146" s="389" t="s">
        <v>218</v>
      </c>
      <c r="K146" s="392"/>
      <c r="L146" s="385">
        <v>3717</v>
      </c>
      <c r="M146" s="393" t="s">
        <v>219</v>
      </c>
      <c r="N146" s="394" t="s">
        <v>507</v>
      </c>
      <c r="O146" t="str">
        <f t="shared" si="2"/>
        <v>G-Suite Business</v>
      </c>
    </row>
    <row r="147" spans="1:15" ht="15.75" thickBot="1">
      <c r="A147" s="383">
        <v>45761</v>
      </c>
      <c r="B147" s="384">
        <v>45748</v>
      </c>
      <c r="C147" s="385">
        <v>16</v>
      </c>
      <c r="D147" s="386" t="s">
        <v>512</v>
      </c>
      <c r="E147" s="387" t="s">
        <v>513</v>
      </c>
      <c r="F147" s="388">
        <v>39825</v>
      </c>
      <c r="G147" s="389">
        <v>33750</v>
      </c>
      <c r="H147" s="390" t="s">
        <v>216</v>
      </c>
      <c r="I147" s="389" t="s">
        <v>217</v>
      </c>
      <c r="J147" s="389" t="s">
        <v>218</v>
      </c>
      <c r="K147" s="392"/>
      <c r="L147" s="385">
        <v>39825</v>
      </c>
      <c r="M147" s="393" t="s">
        <v>219</v>
      </c>
      <c r="N147" s="394" t="s">
        <v>507</v>
      </c>
      <c r="O147" t="str">
        <f t="shared" si="2"/>
        <v>G-Suite Business</v>
      </c>
    </row>
    <row r="148" spans="1:15" ht="15.75" thickBot="1">
      <c r="A148" s="383">
        <v>45761</v>
      </c>
      <c r="B148" s="384">
        <v>45748</v>
      </c>
      <c r="C148" s="385">
        <v>16</v>
      </c>
      <c r="D148" s="386" t="s">
        <v>514</v>
      </c>
      <c r="E148" s="387" t="s">
        <v>515</v>
      </c>
      <c r="F148" s="388">
        <v>197</v>
      </c>
      <c r="G148" s="389">
        <v>167</v>
      </c>
      <c r="H148" s="390" t="s">
        <v>216</v>
      </c>
      <c r="I148" s="389" t="s">
        <v>217</v>
      </c>
      <c r="J148" s="389" t="s">
        <v>218</v>
      </c>
      <c r="K148" s="392"/>
      <c r="L148" s="385">
        <v>196.66</v>
      </c>
      <c r="M148" s="393" t="s">
        <v>219</v>
      </c>
      <c r="N148" s="394" t="s">
        <v>507</v>
      </c>
      <c r="O148" t="str">
        <f t="shared" si="2"/>
        <v>G-Suite Business</v>
      </c>
    </row>
    <row r="149" spans="1:15" ht="15.75" thickBot="1">
      <c r="A149" s="383">
        <v>45761</v>
      </c>
      <c r="B149" s="384">
        <v>45748</v>
      </c>
      <c r="C149" s="385">
        <v>16</v>
      </c>
      <c r="D149" s="386" t="s">
        <v>263</v>
      </c>
      <c r="E149" s="387" t="s">
        <v>516</v>
      </c>
      <c r="F149" s="388">
        <v>214099</v>
      </c>
      <c r="G149" s="389">
        <v>181440</v>
      </c>
      <c r="H149" s="390" t="s">
        <v>216</v>
      </c>
      <c r="I149" s="389" t="s">
        <v>217</v>
      </c>
      <c r="J149" s="389" t="s">
        <v>218</v>
      </c>
      <c r="K149" s="392"/>
      <c r="L149" s="385">
        <v>214099</v>
      </c>
      <c r="M149" s="393" t="s">
        <v>219</v>
      </c>
      <c r="N149" s="394" t="s">
        <v>507</v>
      </c>
      <c r="O149" t="str">
        <f t="shared" si="2"/>
        <v>G-Suite Business</v>
      </c>
    </row>
    <row r="150" spans="1:15" ht="15.75" thickBot="1">
      <c r="A150" s="383">
        <v>45762</v>
      </c>
      <c r="B150" s="384">
        <v>45748</v>
      </c>
      <c r="C150" s="385">
        <v>16</v>
      </c>
      <c r="D150" s="386" t="s">
        <v>322</v>
      </c>
      <c r="E150" s="395" t="s">
        <v>517</v>
      </c>
      <c r="F150" s="388">
        <v>0</v>
      </c>
      <c r="G150" s="389">
        <v>0</v>
      </c>
      <c r="H150" s="397" t="s">
        <v>261</v>
      </c>
      <c r="I150" s="389" t="s">
        <v>232</v>
      </c>
      <c r="J150" s="389" t="s">
        <v>262</v>
      </c>
      <c r="K150" s="392"/>
      <c r="L150" s="385">
        <v>0</v>
      </c>
      <c r="M150" s="393" t="s">
        <v>219</v>
      </c>
      <c r="N150" s="394" t="s">
        <v>507</v>
      </c>
      <c r="O150" t="str">
        <f t="shared" si="2"/>
        <v>Other Services</v>
      </c>
    </row>
    <row r="151" spans="1:15" ht="15.75" thickBot="1">
      <c r="A151" s="383">
        <v>45762</v>
      </c>
      <c r="B151" s="384">
        <v>45748</v>
      </c>
      <c r="C151" s="385">
        <v>16</v>
      </c>
      <c r="D151" s="386" t="s">
        <v>518</v>
      </c>
      <c r="E151" s="395" t="s">
        <v>519</v>
      </c>
      <c r="F151" s="388">
        <v>64900</v>
      </c>
      <c r="G151" s="389">
        <v>55000</v>
      </c>
      <c r="H151" s="390" t="s">
        <v>245</v>
      </c>
      <c r="I151" s="389" t="s">
        <v>223</v>
      </c>
      <c r="J151" s="389" t="s">
        <v>246</v>
      </c>
      <c r="K151" s="392"/>
      <c r="L151" s="385">
        <v>64900</v>
      </c>
      <c r="M151" s="393" t="s">
        <v>219</v>
      </c>
      <c r="N151" s="394" t="s">
        <v>507</v>
      </c>
      <c r="O151" t="str">
        <f t="shared" si="2"/>
        <v>Tech Assist Recruitment</v>
      </c>
    </row>
    <row r="152" spans="1:15" ht="15.75" thickBot="1">
      <c r="A152" s="383">
        <v>45762</v>
      </c>
      <c r="B152" s="384">
        <v>45748</v>
      </c>
      <c r="C152" s="385">
        <v>16</v>
      </c>
      <c r="D152" s="402" t="s">
        <v>362</v>
      </c>
      <c r="E152" s="395" t="s">
        <v>520</v>
      </c>
      <c r="F152" s="392"/>
      <c r="G152" s="389">
        <v>0</v>
      </c>
      <c r="H152" s="403"/>
      <c r="I152" s="391"/>
      <c r="J152" s="391"/>
      <c r="K152" s="392"/>
      <c r="L152" s="391"/>
      <c r="M152" s="393" t="s">
        <v>219</v>
      </c>
      <c r="N152" s="394" t="s">
        <v>507</v>
      </c>
      <c r="O152" t="e">
        <f t="shared" si="2"/>
        <v>#N/A</v>
      </c>
    </row>
    <row r="153" spans="1:15" ht="15.75" thickBot="1">
      <c r="A153" s="383">
        <v>45762</v>
      </c>
      <c r="B153" s="384">
        <v>45748</v>
      </c>
      <c r="C153" s="385">
        <v>16</v>
      </c>
      <c r="D153" s="386" t="s">
        <v>521</v>
      </c>
      <c r="E153" s="395" t="s">
        <v>522</v>
      </c>
      <c r="F153" s="388">
        <v>560500</v>
      </c>
      <c r="G153" s="389">
        <v>475000</v>
      </c>
      <c r="H153" s="399" t="s">
        <v>291</v>
      </c>
      <c r="I153" s="389" t="s">
        <v>226</v>
      </c>
      <c r="J153" s="389" t="s">
        <v>292</v>
      </c>
      <c r="K153" s="392"/>
      <c r="L153" s="385">
        <v>560500</v>
      </c>
      <c r="M153" s="393" t="s">
        <v>219</v>
      </c>
      <c r="N153" s="394" t="s">
        <v>507</v>
      </c>
      <c r="O153" t="str">
        <f t="shared" si="2"/>
        <v xml:space="preserve">Training Business </v>
      </c>
    </row>
    <row r="154" spans="1:15" ht="15.75" thickBot="1">
      <c r="A154" s="383">
        <v>45762</v>
      </c>
      <c r="B154" s="384">
        <v>45748</v>
      </c>
      <c r="C154" s="385">
        <v>16</v>
      </c>
      <c r="D154" s="386" t="s">
        <v>247</v>
      </c>
      <c r="E154" s="395" t="s">
        <v>523</v>
      </c>
      <c r="F154" s="388">
        <v>2360</v>
      </c>
      <c r="G154" s="389">
        <v>2000</v>
      </c>
      <c r="H154" s="396" t="s">
        <v>112</v>
      </c>
      <c r="I154" s="389" t="s">
        <v>229</v>
      </c>
      <c r="J154" s="389" t="s">
        <v>249</v>
      </c>
      <c r="K154" s="392"/>
      <c r="L154" s="385">
        <v>2360</v>
      </c>
      <c r="M154" s="393" t="s">
        <v>219</v>
      </c>
      <c r="N154" s="394" t="s">
        <v>507</v>
      </c>
      <c r="O154" t="str">
        <f t="shared" si="2"/>
        <v>WhatsApp API Business</v>
      </c>
    </row>
    <row r="155" spans="1:15" ht="15.75" thickBot="1">
      <c r="A155" s="383">
        <v>45762</v>
      </c>
      <c r="B155" s="384">
        <v>45748</v>
      </c>
      <c r="C155" s="385">
        <v>16</v>
      </c>
      <c r="D155" s="386" t="s">
        <v>475</v>
      </c>
      <c r="E155" s="395" t="s">
        <v>524</v>
      </c>
      <c r="F155" s="388">
        <v>5900</v>
      </c>
      <c r="G155" s="389">
        <v>5000</v>
      </c>
      <c r="H155" s="396" t="s">
        <v>112</v>
      </c>
      <c r="I155" s="389" t="s">
        <v>229</v>
      </c>
      <c r="J155" s="389" t="s">
        <v>249</v>
      </c>
      <c r="K155" s="392"/>
      <c r="L155" s="385">
        <v>5900</v>
      </c>
      <c r="M155" s="393" t="s">
        <v>219</v>
      </c>
      <c r="N155" s="394" t="s">
        <v>507</v>
      </c>
      <c r="O155" t="str">
        <f t="shared" si="2"/>
        <v>WhatsApp API Business</v>
      </c>
    </row>
    <row r="156" spans="1:15" ht="15.75" thickBot="1">
      <c r="A156" s="383">
        <v>45762</v>
      </c>
      <c r="B156" s="384">
        <v>45748</v>
      </c>
      <c r="C156" s="385">
        <v>16</v>
      </c>
      <c r="D156" s="386" t="s">
        <v>525</v>
      </c>
      <c r="E156" s="395" t="s">
        <v>526</v>
      </c>
      <c r="F156" s="388">
        <v>299</v>
      </c>
      <c r="G156" s="389">
        <v>253</v>
      </c>
      <c r="H156" s="397" t="s">
        <v>261</v>
      </c>
      <c r="I156" s="389" t="s">
        <v>232</v>
      </c>
      <c r="J156" s="389" t="s">
        <v>330</v>
      </c>
      <c r="K156" s="392"/>
      <c r="L156" s="385">
        <v>299</v>
      </c>
      <c r="M156" s="393" t="s">
        <v>219</v>
      </c>
      <c r="N156" s="394" t="s">
        <v>507</v>
      </c>
      <c r="O156" t="str">
        <f t="shared" si="2"/>
        <v>Other Services</v>
      </c>
    </row>
    <row r="157" spans="1:15" ht="15.75" thickBot="1">
      <c r="A157" s="383">
        <v>45762</v>
      </c>
      <c r="B157" s="384">
        <v>45748</v>
      </c>
      <c r="C157" s="385">
        <v>16</v>
      </c>
      <c r="D157" s="386" t="s">
        <v>322</v>
      </c>
      <c r="E157" s="395" t="s">
        <v>527</v>
      </c>
      <c r="F157" s="392"/>
      <c r="G157" s="389">
        <v>0</v>
      </c>
      <c r="H157" s="397" t="s">
        <v>261</v>
      </c>
      <c r="I157" s="389" t="s">
        <v>232</v>
      </c>
      <c r="J157" s="389" t="s">
        <v>262</v>
      </c>
      <c r="K157" s="392"/>
      <c r="L157" s="391"/>
      <c r="M157" s="393" t="s">
        <v>219</v>
      </c>
      <c r="N157" s="394" t="s">
        <v>507</v>
      </c>
      <c r="O157" t="str">
        <f t="shared" si="2"/>
        <v>Other Services</v>
      </c>
    </row>
    <row r="158" spans="1:15" ht="15.75" thickBot="1">
      <c r="A158" s="383">
        <v>45762</v>
      </c>
      <c r="B158" s="384">
        <v>45748</v>
      </c>
      <c r="C158" s="385">
        <v>16</v>
      </c>
      <c r="D158" s="386" t="s">
        <v>528</v>
      </c>
      <c r="E158" s="387" t="s">
        <v>529</v>
      </c>
      <c r="F158" s="388">
        <v>4720</v>
      </c>
      <c r="G158" s="389">
        <v>4000</v>
      </c>
      <c r="H158" s="390" t="s">
        <v>216</v>
      </c>
      <c r="I158" s="389" t="s">
        <v>217</v>
      </c>
      <c r="J158" s="389" t="s">
        <v>218</v>
      </c>
      <c r="K158" s="392"/>
      <c r="L158" s="385">
        <v>4720</v>
      </c>
      <c r="M158" s="393" t="s">
        <v>219</v>
      </c>
      <c r="N158" s="394" t="s">
        <v>507</v>
      </c>
      <c r="O158" t="str">
        <f t="shared" si="2"/>
        <v>G-Suite Business</v>
      </c>
    </row>
    <row r="159" spans="1:15" ht="15.75" thickBot="1">
      <c r="A159" s="383">
        <v>45762</v>
      </c>
      <c r="B159" s="384">
        <v>45748</v>
      </c>
      <c r="C159" s="385">
        <v>16</v>
      </c>
      <c r="D159" s="386" t="s">
        <v>530</v>
      </c>
      <c r="E159" s="387" t="s">
        <v>531</v>
      </c>
      <c r="F159" s="388">
        <v>92925</v>
      </c>
      <c r="G159" s="389">
        <v>78750</v>
      </c>
      <c r="H159" s="390" t="s">
        <v>216</v>
      </c>
      <c r="I159" s="389" t="s">
        <v>217</v>
      </c>
      <c r="J159" s="389" t="s">
        <v>218</v>
      </c>
      <c r="K159" s="392"/>
      <c r="L159" s="385">
        <v>92925</v>
      </c>
      <c r="M159" s="393" t="s">
        <v>219</v>
      </c>
      <c r="N159" s="394" t="s">
        <v>507</v>
      </c>
      <c r="O159" t="str">
        <f t="shared" si="2"/>
        <v>G-Suite Business</v>
      </c>
    </row>
    <row r="160" spans="1:15" ht="15.75" thickBot="1">
      <c r="A160" s="383">
        <v>45762</v>
      </c>
      <c r="B160" s="384">
        <v>45748</v>
      </c>
      <c r="C160" s="385">
        <v>16</v>
      </c>
      <c r="D160" s="386" t="s">
        <v>532</v>
      </c>
      <c r="E160" s="387" t="s">
        <v>533</v>
      </c>
      <c r="F160" s="388">
        <v>12508</v>
      </c>
      <c r="G160" s="389">
        <v>10600</v>
      </c>
      <c r="H160" s="390" t="s">
        <v>216</v>
      </c>
      <c r="I160" s="389" t="s">
        <v>217</v>
      </c>
      <c r="J160" s="389" t="s">
        <v>218</v>
      </c>
      <c r="K160" s="392"/>
      <c r="L160" s="385">
        <v>12508</v>
      </c>
      <c r="M160" s="393" t="s">
        <v>219</v>
      </c>
      <c r="N160" s="394" t="s">
        <v>507</v>
      </c>
      <c r="O160" t="str">
        <f t="shared" si="2"/>
        <v>G-Suite Business</v>
      </c>
    </row>
    <row r="161" spans="1:15" ht="15.75" thickBot="1">
      <c r="A161" s="383">
        <v>45763</v>
      </c>
      <c r="B161" s="384">
        <v>45748</v>
      </c>
      <c r="C161" s="385">
        <v>16</v>
      </c>
      <c r="D161" s="386" t="s">
        <v>534</v>
      </c>
      <c r="E161" s="395" t="s">
        <v>535</v>
      </c>
      <c r="F161" s="388">
        <v>35400</v>
      </c>
      <c r="G161" s="389">
        <v>30000</v>
      </c>
      <c r="H161" s="401" t="s">
        <v>310</v>
      </c>
      <c r="I161" s="389" t="s">
        <v>223</v>
      </c>
      <c r="J161" s="389" t="s">
        <v>311</v>
      </c>
      <c r="K161" s="392"/>
      <c r="L161" s="385">
        <v>35400</v>
      </c>
      <c r="M161" s="393" t="s">
        <v>219</v>
      </c>
      <c r="N161" s="394" t="s">
        <v>507</v>
      </c>
      <c r="O161" t="str">
        <f t="shared" si="2"/>
        <v>Tech Assist Recruitment</v>
      </c>
    </row>
    <row r="162" spans="1:15" ht="15.75" thickBot="1">
      <c r="A162" s="383">
        <v>45763</v>
      </c>
      <c r="B162" s="384">
        <v>45748</v>
      </c>
      <c r="C162" s="385">
        <v>16</v>
      </c>
      <c r="D162" s="386" t="s">
        <v>536</v>
      </c>
      <c r="E162" s="395" t="s">
        <v>537</v>
      </c>
      <c r="F162" s="388">
        <v>202960</v>
      </c>
      <c r="G162" s="389">
        <v>172000</v>
      </c>
      <c r="H162" s="398" t="s">
        <v>288</v>
      </c>
      <c r="I162" s="389" t="s">
        <v>226</v>
      </c>
      <c r="J162" s="389" t="s">
        <v>32</v>
      </c>
      <c r="K162" s="392"/>
      <c r="L162" s="385">
        <v>202960</v>
      </c>
      <c r="M162" s="393" t="s">
        <v>219</v>
      </c>
      <c r="N162" s="394" t="s">
        <v>507</v>
      </c>
      <c r="O162" t="str">
        <f t="shared" si="2"/>
        <v xml:space="preserve">Training Business </v>
      </c>
    </row>
    <row r="163" spans="1:15" ht="15.75" thickBot="1">
      <c r="A163" s="383">
        <v>45763</v>
      </c>
      <c r="B163" s="384">
        <v>45748</v>
      </c>
      <c r="C163" s="385">
        <v>16</v>
      </c>
      <c r="D163" s="386" t="s">
        <v>538</v>
      </c>
      <c r="E163" s="395" t="s">
        <v>539</v>
      </c>
      <c r="F163" s="388">
        <v>2950</v>
      </c>
      <c r="G163" s="389">
        <v>2500</v>
      </c>
      <c r="H163" s="396" t="s">
        <v>112</v>
      </c>
      <c r="I163" s="389" t="s">
        <v>229</v>
      </c>
      <c r="J163" s="389" t="s">
        <v>258</v>
      </c>
      <c r="K163" s="392"/>
      <c r="L163" s="385">
        <v>2950</v>
      </c>
      <c r="M163" s="393" t="s">
        <v>219</v>
      </c>
      <c r="N163" s="394" t="s">
        <v>507</v>
      </c>
      <c r="O163" t="str">
        <f t="shared" si="2"/>
        <v>WhatsApp API Business</v>
      </c>
    </row>
    <row r="164" spans="1:15" ht="15.75" thickBot="1">
      <c r="A164" s="383">
        <v>45763</v>
      </c>
      <c r="B164" s="384">
        <v>45748</v>
      </c>
      <c r="C164" s="385">
        <v>16</v>
      </c>
      <c r="D164" s="386" t="s">
        <v>465</v>
      </c>
      <c r="E164" s="395" t="s">
        <v>540</v>
      </c>
      <c r="F164" s="388">
        <v>17700</v>
      </c>
      <c r="G164" s="389">
        <v>15000</v>
      </c>
      <c r="H164" s="396" t="s">
        <v>112</v>
      </c>
      <c r="I164" s="389" t="s">
        <v>229</v>
      </c>
      <c r="J164" s="389" t="s">
        <v>284</v>
      </c>
      <c r="K164" s="392"/>
      <c r="L164" s="385">
        <v>17700</v>
      </c>
      <c r="M164" s="393" t="s">
        <v>219</v>
      </c>
      <c r="N164" s="394" t="s">
        <v>507</v>
      </c>
      <c r="O164" t="str">
        <f t="shared" si="2"/>
        <v>WhatsApp API Business</v>
      </c>
    </row>
    <row r="165" spans="1:15" ht="15.75" thickBot="1">
      <c r="A165" s="383">
        <v>45763</v>
      </c>
      <c r="B165" s="384">
        <v>45748</v>
      </c>
      <c r="C165" s="385">
        <v>16</v>
      </c>
      <c r="D165" s="386" t="s">
        <v>525</v>
      </c>
      <c r="E165" s="395" t="s">
        <v>541</v>
      </c>
      <c r="F165" s="388">
        <v>1121000</v>
      </c>
      <c r="G165" s="389">
        <v>950000</v>
      </c>
      <c r="H165" s="399" t="s">
        <v>291</v>
      </c>
      <c r="I165" s="389" t="s">
        <v>226</v>
      </c>
      <c r="J165" s="389" t="s">
        <v>292</v>
      </c>
      <c r="K165" s="392"/>
      <c r="L165" s="385">
        <v>1121000</v>
      </c>
      <c r="M165" s="393" t="s">
        <v>219</v>
      </c>
      <c r="N165" s="394" t="s">
        <v>507</v>
      </c>
      <c r="O165" t="str">
        <f t="shared" si="2"/>
        <v xml:space="preserve">Training Business </v>
      </c>
    </row>
    <row r="166" spans="1:15" ht="15.75" thickBot="1">
      <c r="A166" s="383">
        <v>45763</v>
      </c>
      <c r="B166" s="384">
        <v>45748</v>
      </c>
      <c r="C166" s="385">
        <v>16</v>
      </c>
      <c r="D166" s="386" t="s">
        <v>542</v>
      </c>
      <c r="E166" s="395" t="s">
        <v>543</v>
      </c>
      <c r="F166" s="388">
        <v>84960</v>
      </c>
      <c r="G166" s="389">
        <v>72000</v>
      </c>
      <c r="H166" s="398" t="s">
        <v>288</v>
      </c>
      <c r="I166" s="389" t="s">
        <v>226</v>
      </c>
      <c r="J166" s="389" t="s">
        <v>32</v>
      </c>
      <c r="K166" s="392"/>
      <c r="L166" s="385">
        <v>84960</v>
      </c>
      <c r="M166" s="393" t="s">
        <v>219</v>
      </c>
      <c r="N166" s="394" t="s">
        <v>507</v>
      </c>
      <c r="O166" t="str">
        <f t="shared" si="2"/>
        <v xml:space="preserve">Training Business </v>
      </c>
    </row>
    <row r="167" spans="1:15" ht="15.75" thickBot="1">
      <c r="A167" s="383">
        <v>45763</v>
      </c>
      <c r="B167" s="384">
        <v>45748</v>
      </c>
      <c r="C167" s="385">
        <v>16</v>
      </c>
      <c r="D167" s="386" t="s">
        <v>544</v>
      </c>
      <c r="E167" s="395" t="s">
        <v>545</v>
      </c>
      <c r="F167" s="388">
        <v>33040</v>
      </c>
      <c r="G167" s="389">
        <v>28000</v>
      </c>
      <c r="H167" s="401" t="s">
        <v>310</v>
      </c>
      <c r="I167" s="389" t="s">
        <v>223</v>
      </c>
      <c r="J167" s="389" t="s">
        <v>311</v>
      </c>
      <c r="K167" s="392"/>
      <c r="L167" s="385">
        <v>33040</v>
      </c>
      <c r="M167" s="393" t="s">
        <v>219</v>
      </c>
      <c r="N167" s="394" t="s">
        <v>507</v>
      </c>
      <c r="O167" t="str">
        <f t="shared" si="2"/>
        <v>Tech Assist Recruitment</v>
      </c>
    </row>
    <row r="168" spans="1:15" ht="15.75" thickBot="1">
      <c r="A168" s="383">
        <v>45763</v>
      </c>
      <c r="B168" s="384">
        <v>45748</v>
      </c>
      <c r="C168" s="385">
        <v>16</v>
      </c>
      <c r="D168" s="386" t="s">
        <v>405</v>
      </c>
      <c r="E168" s="387" t="s">
        <v>546</v>
      </c>
      <c r="F168" s="388">
        <v>543</v>
      </c>
      <c r="G168" s="389">
        <v>460</v>
      </c>
      <c r="H168" s="390" t="s">
        <v>216</v>
      </c>
      <c r="I168" s="389" t="s">
        <v>217</v>
      </c>
      <c r="J168" s="389" t="s">
        <v>218</v>
      </c>
      <c r="K168" s="392"/>
      <c r="L168" s="385">
        <v>542.79999999999995</v>
      </c>
      <c r="M168" s="393" t="s">
        <v>219</v>
      </c>
      <c r="N168" s="394" t="s">
        <v>507</v>
      </c>
      <c r="O168" t="str">
        <f t="shared" si="2"/>
        <v>G-Suite Business</v>
      </c>
    </row>
    <row r="169" spans="1:15" ht="15.75" thickBot="1">
      <c r="A169" s="383">
        <v>45763</v>
      </c>
      <c r="B169" s="384">
        <v>45748</v>
      </c>
      <c r="C169" s="385">
        <v>16</v>
      </c>
      <c r="D169" s="386" t="s">
        <v>547</v>
      </c>
      <c r="E169" s="387" t="s">
        <v>548</v>
      </c>
      <c r="F169" s="388">
        <v>3908</v>
      </c>
      <c r="G169" s="389">
        <v>3312</v>
      </c>
      <c r="H169" s="390" t="s">
        <v>216</v>
      </c>
      <c r="I169" s="389" t="s">
        <v>217</v>
      </c>
      <c r="J169" s="389" t="s">
        <v>218</v>
      </c>
      <c r="K169" s="392"/>
      <c r="L169" s="385">
        <v>3908.16</v>
      </c>
      <c r="M169" s="393" t="s">
        <v>219</v>
      </c>
      <c r="N169" s="394" t="s">
        <v>507</v>
      </c>
      <c r="O169" t="str">
        <f t="shared" si="2"/>
        <v>G-Suite Business</v>
      </c>
    </row>
    <row r="170" spans="1:15" ht="15.75" thickBot="1">
      <c r="A170" s="383">
        <v>45763</v>
      </c>
      <c r="B170" s="384">
        <v>45748</v>
      </c>
      <c r="C170" s="385">
        <v>16</v>
      </c>
      <c r="D170" s="386" t="s">
        <v>549</v>
      </c>
      <c r="E170" s="387" t="s">
        <v>550</v>
      </c>
      <c r="F170" s="388">
        <v>61171</v>
      </c>
      <c r="G170" s="389">
        <v>51840</v>
      </c>
      <c r="H170" s="390" t="s">
        <v>216</v>
      </c>
      <c r="I170" s="389" t="s">
        <v>217</v>
      </c>
      <c r="J170" s="389" t="s">
        <v>218</v>
      </c>
      <c r="K170" s="392"/>
      <c r="L170" s="385">
        <v>61171.199999999997</v>
      </c>
      <c r="M170" s="393" t="s">
        <v>219</v>
      </c>
      <c r="N170" s="394" t="s">
        <v>507</v>
      </c>
      <c r="O170" t="str">
        <f t="shared" si="2"/>
        <v>G-Suite Business</v>
      </c>
    </row>
    <row r="171" spans="1:15" ht="15.75" thickBot="1">
      <c r="A171" s="383">
        <v>45763</v>
      </c>
      <c r="B171" s="384">
        <v>45748</v>
      </c>
      <c r="C171" s="385">
        <v>16</v>
      </c>
      <c r="D171" s="386" t="s">
        <v>551</v>
      </c>
      <c r="E171" s="387" t="s">
        <v>552</v>
      </c>
      <c r="F171" s="388">
        <v>10856</v>
      </c>
      <c r="G171" s="389">
        <v>9200</v>
      </c>
      <c r="H171" s="390" t="s">
        <v>216</v>
      </c>
      <c r="I171" s="389" t="s">
        <v>217</v>
      </c>
      <c r="J171" s="389" t="s">
        <v>218</v>
      </c>
      <c r="K171" s="392"/>
      <c r="L171" s="385">
        <v>10856</v>
      </c>
      <c r="M171" s="393" t="s">
        <v>219</v>
      </c>
      <c r="N171" s="394" t="s">
        <v>507</v>
      </c>
      <c r="O171" t="str">
        <f t="shared" si="2"/>
        <v>G-Suite Business</v>
      </c>
    </row>
    <row r="172" spans="1:15" ht="15.75" thickBot="1">
      <c r="A172" s="383">
        <v>45763</v>
      </c>
      <c r="B172" s="384">
        <v>45748</v>
      </c>
      <c r="C172" s="385">
        <v>16</v>
      </c>
      <c r="D172" s="386" t="s">
        <v>553</v>
      </c>
      <c r="E172" s="387" t="s">
        <v>554</v>
      </c>
      <c r="F172" s="388">
        <v>3009</v>
      </c>
      <c r="G172" s="389">
        <v>2550</v>
      </c>
      <c r="H172" s="390" t="s">
        <v>216</v>
      </c>
      <c r="I172" s="389" t="s">
        <v>217</v>
      </c>
      <c r="J172" s="389" t="s">
        <v>218</v>
      </c>
      <c r="K172" s="392"/>
      <c r="L172" s="385">
        <v>3009</v>
      </c>
      <c r="M172" s="393" t="s">
        <v>219</v>
      </c>
      <c r="N172" s="394" t="s">
        <v>507</v>
      </c>
      <c r="O172" t="str">
        <f t="shared" si="2"/>
        <v>G-Suite Business</v>
      </c>
    </row>
    <row r="173" spans="1:15" ht="15.75" thickBot="1">
      <c r="A173" s="383">
        <v>45763</v>
      </c>
      <c r="B173" s="384">
        <v>45748</v>
      </c>
      <c r="C173" s="385">
        <v>16</v>
      </c>
      <c r="D173" s="386" t="s">
        <v>555</v>
      </c>
      <c r="E173" s="387" t="s">
        <v>556</v>
      </c>
      <c r="F173" s="388">
        <v>3407</v>
      </c>
      <c r="G173" s="389">
        <v>2887</v>
      </c>
      <c r="H173" s="390" t="s">
        <v>216</v>
      </c>
      <c r="I173" s="389" t="s">
        <v>217</v>
      </c>
      <c r="J173" s="389" t="s">
        <v>218</v>
      </c>
      <c r="K173" s="392"/>
      <c r="L173" s="385">
        <v>3407</v>
      </c>
      <c r="M173" s="393" t="s">
        <v>219</v>
      </c>
      <c r="N173" s="394" t="s">
        <v>507</v>
      </c>
      <c r="O173" t="str">
        <f t="shared" si="2"/>
        <v>G-Suite Business</v>
      </c>
    </row>
    <row r="174" spans="1:15" ht="15.75" thickBot="1">
      <c r="A174" s="383">
        <v>45763</v>
      </c>
      <c r="B174" s="384">
        <v>45748</v>
      </c>
      <c r="C174" s="385">
        <v>16</v>
      </c>
      <c r="D174" s="386" t="s">
        <v>403</v>
      </c>
      <c r="E174" s="387" t="s">
        <v>557</v>
      </c>
      <c r="F174" s="388">
        <v>2001</v>
      </c>
      <c r="G174" s="389">
        <v>1696</v>
      </c>
      <c r="H174" s="390" t="s">
        <v>216</v>
      </c>
      <c r="I174" s="389" t="s">
        <v>217</v>
      </c>
      <c r="J174" s="389" t="s">
        <v>218</v>
      </c>
      <c r="K174" s="392"/>
      <c r="L174" s="385">
        <v>2001</v>
      </c>
      <c r="M174" s="393" t="s">
        <v>219</v>
      </c>
      <c r="N174" s="394" t="s">
        <v>507</v>
      </c>
      <c r="O174" t="str">
        <f t="shared" si="2"/>
        <v>G-Suite Business</v>
      </c>
    </row>
    <row r="175" spans="1:15" ht="15.75" thickBot="1">
      <c r="A175" s="383">
        <v>45763</v>
      </c>
      <c r="B175" s="384">
        <v>45748</v>
      </c>
      <c r="C175" s="385">
        <v>16</v>
      </c>
      <c r="D175" s="386" t="s">
        <v>558</v>
      </c>
      <c r="E175" s="387" t="s">
        <v>559</v>
      </c>
      <c r="F175" s="388">
        <v>182900</v>
      </c>
      <c r="G175" s="389">
        <v>155000</v>
      </c>
      <c r="H175" s="390" t="s">
        <v>216</v>
      </c>
      <c r="I175" s="389" t="s">
        <v>217</v>
      </c>
      <c r="J175" s="389" t="s">
        <v>218</v>
      </c>
      <c r="K175" s="392"/>
      <c r="L175" s="385">
        <v>182900</v>
      </c>
      <c r="M175" s="393" t="s">
        <v>219</v>
      </c>
      <c r="N175" s="394" t="s">
        <v>507</v>
      </c>
      <c r="O175" t="str">
        <f t="shared" si="2"/>
        <v>G-Suite Business</v>
      </c>
    </row>
    <row r="176" spans="1:15" ht="15.75" thickBot="1">
      <c r="A176" s="383">
        <v>45763</v>
      </c>
      <c r="B176" s="384">
        <v>45748</v>
      </c>
      <c r="C176" s="385">
        <v>16</v>
      </c>
      <c r="D176" s="386" t="s">
        <v>560</v>
      </c>
      <c r="E176" s="387" t="s">
        <v>561</v>
      </c>
      <c r="F176" s="388">
        <v>170934</v>
      </c>
      <c r="G176" s="389">
        <v>144859</v>
      </c>
      <c r="H176" s="390" t="s">
        <v>216</v>
      </c>
      <c r="I176" s="389" t="s">
        <v>217</v>
      </c>
      <c r="J176" s="389" t="s">
        <v>218</v>
      </c>
      <c r="K176" s="392"/>
      <c r="L176" s="385">
        <v>170934</v>
      </c>
      <c r="M176" s="393" t="s">
        <v>219</v>
      </c>
      <c r="N176" s="394" t="s">
        <v>507</v>
      </c>
      <c r="O176" t="str">
        <f t="shared" si="2"/>
        <v>G-Suite Business</v>
      </c>
    </row>
    <row r="177" spans="1:15" ht="15.75" thickBot="1">
      <c r="A177" s="383">
        <v>45763</v>
      </c>
      <c r="B177" s="384">
        <v>45748</v>
      </c>
      <c r="C177" s="385">
        <v>16</v>
      </c>
      <c r="D177" s="386" t="s">
        <v>562</v>
      </c>
      <c r="E177" s="387" t="s">
        <v>563</v>
      </c>
      <c r="F177" s="388">
        <v>37170</v>
      </c>
      <c r="G177" s="389">
        <v>31500</v>
      </c>
      <c r="H177" s="390" t="s">
        <v>216</v>
      </c>
      <c r="I177" s="389" t="s">
        <v>217</v>
      </c>
      <c r="J177" s="389" t="s">
        <v>218</v>
      </c>
      <c r="K177" s="392"/>
      <c r="L177" s="385">
        <v>37170</v>
      </c>
      <c r="M177" s="393" t="s">
        <v>219</v>
      </c>
      <c r="N177" s="394" t="s">
        <v>507</v>
      </c>
      <c r="O177" t="str">
        <f t="shared" si="2"/>
        <v>G-Suite Business</v>
      </c>
    </row>
    <row r="178" spans="1:15" ht="15.75" thickBot="1">
      <c r="A178" s="383">
        <v>45764</v>
      </c>
      <c r="B178" s="384">
        <v>45748</v>
      </c>
      <c r="C178" s="385">
        <v>16</v>
      </c>
      <c r="D178" s="386" t="s">
        <v>564</v>
      </c>
      <c r="E178" s="395" t="s">
        <v>565</v>
      </c>
      <c r="F178" s="388">
        <v>21240</v>
      </c>
      <c r="G178" s="389">
        <v>18000</v>
      </c>
      <c r="H178" s="396" t="s">
        <v>112</v>
      </c>
      <c r="I178" s="389" t="s">
        <v>229</v>
      </c>
      <c r="J178" s="389" t="s">
        <v>485</v>
      </c>
      <c r="K178" s="392"/>
      <c r="L178" s="385">
        <v>21240</v>
      </c>
      <c r="M178" s="393" t="s">
        <v>219</v>
      </c>
      <c r="N178" s="394" t="s">
        <v>507</v>
      </c>
      <c r="O178" t="str">
        <f t="shared" si="2"/>
        <v>WhatsApp API Business</v>
      </c>
    </row>
    <row r="179" spans="1:15" ht="15.75" thickBot="1">
      <c r="A179" s="383">
        <v>45764</v>
      </c>
      <c r="B179" s="384">
        <v>45748</v>
      </c>
      <c r="C179" s="385">
        <v>16</v>
      </c>
      <c r="D179" s="386" t="s">
        <v>433</v>
      </c>
      <c r="E179" s="395" t="s">
        <v>566</v>
      </c>
      <c r="F179" s="388">
        <v>5427</v>
      </c>
      <c r="G179" s="389">
        <v>4599</v>
      </c>
      <c r="H179" s="396" t="s">
        <v>112</v>
      </c>
      <c r="I179" s="389" t="s">
        <v>229</v>
      </c>
      <c r="J179" s="389" t="s">
        <v>249</v>
      </c>
      <c r="K179" s="392"/>
      <c r="L179" s="385">
        <v>5427</v>
      </c>
      <c r="M179" s="393" t="s">
        <v>219</v>
      </c>
      <c r="N179" s="394" t="s">
        <v>507</v>
      </c>
      <c r="O179" t="str">
        <f t="shared" si="2"/>
        <v>WhatsApp API Business</v>
      </c>
    </row>
    <row r="180" spans="1:15" ht="15.75" thickBot="1">
      <c r="A180" s="383">
        <v>45764</v>
      </c>
      <c r="B180" s="384">
        <v>45748</v>
      </c>
      <c r="C180" s="385">
        <v>16</v>
      </c>
      <c r="D180" s="386" t="s">
        <v>247</v>
      </c>
      <c r="E180" s="395" t="s">
        <v>567</v>
      </c>
      <c r="F180" s="388">
        <v>1180</v>
      </c>
      <c r="G180" s="389">
        <v>1000</v>
      </c>
      <c r="H180" s="396" t="s">
        <v>112</v>
      </c>
      <c r="I180" s="389" t="s">
        <v>229</v>
      </c>
      <c r="J180" s="389" t="s">
        <v>249</v>
      </c>
      <c r="K180" s="392"/>
      <c r="L180" s="385">
        <v>1180</v>
      </c>
      <c r="M180" s="393" t="s">
        <v>219</v>
      </c>
      <c r="N180" s="394" t="s">
        <v>507</v>
      </c>
      <c r="O180" t="str">
        <f t="shared" si="2"/>
        <v>WhatsApp API Business</v>
      </c>
    </row>
    <row r="181" spans="1:15" ht="15.75" thickBot="1">
      <c r="A181" s="383">
        <v>45764</v>
      </c>
      <c r="B181" s="384">
        <v>45748</v>
      </c>
      <c r="C181" s="385">
        <v>16</v>
      </c>
      <c r="D181" s="386" t="s">
        <v>568</v>
      </c>
      <c r="E181" s="395" t="s">
        <v>569</v>
      </c>
      <c r="F181" s="388">
        <v>36108</v>
      </c>
      <c r="G181" s="389">
        <v>30600</v>
      </c>
      <c r="H181" s="396" t="s">
        <v>112</v>
      </c>
      <c r="I181" s="389" t="s">
        <v>229</v>
      </c>
      <c r="J181" s="389" t="s">
        <v>359</v>
      </c>
      <c r="K181" s="392"/>
      <c r="L181" s="385">
        <v>36108</v>
      </c>
      <c r="M181" s="393" t="s">
        <v>219</v>
      </c>
      <c r="N181" s="394" t="s">
        <v>507</v>
      </c>
      <c r="O181" t="str">
        <f t="shared" si="2"/>
        <v>WhatsApp API Business</v>
      </c>
    </row>
    <row r="182" spans="1:15" ht="15.75" thickBot="1">
      <c r="A182" s="383">
        <v>45764</v>
      </c>
      <c r="B182" s="384">
        <v>45748</v>
      </c>
      <c r="C182" s="385">
        <v>16</v>
      </c>
      <c r="D182" s="386" t="s">
        <v>570</v>
      </c>
      <c r="E182" s="395" t="s">
        <v>571</v>
      </c>
      <c r="F182" s="388">
        <v>21240</v>
      </c>
      <c r="G182" s="389">
        <v>18000</v>
      </c>
      <c r="H182" s="396" t="s">
        <v>112</v>
      </c>
      <c r="I182" s="389" t="s">
        <v>229</v>
      </c>
      <c r="J182" s="389" t="s">
        <v>485</v>
      </c>
      <c r="K182" s="392"/>
      <c r="L182" s="385">
        <v>21240</v>
      </c>
      <c r="M182" s="393" t="s">
        <v>219</v>
      </c>
      <c r="N182" s="394" t="s">
        <v>507</v>
      </c>
      <c r="O182" t="str">
        <f t="shared" si="2"/>
        <v>WhatsApp API Business</v>
      </c>
    </row>
    <row r="183" spans="1:15" ht="15.75" thickBot="1">
      <c r="A183" s="383">
        <v>45764</v>
      </c>
      <c r="B183" s="384">
        <v>45748</v>
      </c>
      <c r="C183" s="385">
        <v>16</v>
      </c>
      <c r="D183" s="386" t="s">
        <v>572</v>
      </c>
      <c r="E183" s="395" t="s">
        <v>573</v>
      </c>
      <c r="F183" s="388">
        <v>24780</v>
      </c>
      <c r="G183" s="389">
        <v>21000</v>
      </c>
      <c r="H183" s="401" t="s">
        <v>310</v>
      </c>
      <c r="I183" s="389" t="s">
        <v>223</v>
      </c>
      <c r="J183" s="389" t="s">
        <v>311</v>
      </c>
      <c r="K183" s="392"/>
      <c r="L183" s="385">
        <v>24780</v>
      </c>
      <c r="M183" s="393" t="s">
        <v>219</v>
      </c>
      <c r="N183" s="394" t="s">
        <v>507</v>
      </c>
      <c r="O183" t="str">
        <f t="shared" si="2"/>
        <v>Tech Assist Recruitment</v>
      </c>
    </row>
    <row r="184" spans="1:15" ht="15.75" thickBot="1">
      <c r="A184" s="383">
        <v>45764</v>
      </c>
      <c r="B184" s="384">
        <v>45748</v>
      </c>
      <c r="C184" s="385">
        <v>16</v>
      </c>
      <c r="D184" s="386" t="s">
        <v>250</v>
      </c>
      <c r="E184" s="387" t="s">
        <v>574</v>
      </c>
      <c r="F184" s="388">
        <v>2301</v>
      </c>
      <c r="G184" s="389">
        <v>1950</v>
      </c>
      <c r="H184" s="390" t="s">
        <v>216</v>
      </c>
      <c r="I184" s="389" t="s">
        <v>217</v>
      </c>
      <c r="J184" s="389" t="s">
        <v>218</v>
      </c>
      <c r="K184" s="392"/>
      <c r="L184" s="385">
        <v>2301</v>
      </c>
      <c r="M184" s="393" t="s">
        <v>219</v>
      </c>
      <c r="N184" s="394" t="s">
        <v>507</v>
      </c>
      <c r="O184" t="str">
        <f t="shared" si="2"/>
        <v>G-Suite Business</v>
      </c>
    </row>
    <row r="185" spans="1:15" ht="15.75" thickBot="1">
      <c r="A185" s="383">
        <v>45764</v>
      </c>
      <c r="B185" s="384">
        <v>45748</v>
      </c>
      <c r="C185" s="385">
        <v>16</v>
      </c>
      <c r="D185" s="386" t="s">
        <v>575</v>
      </c>
      <c r="E185" s="387" t="s">
        <v>576</v>
      </c>
      <c r="F185" s="388">
        <v>2714</v>
      </c>
      <c r="G185" s="389">
        <v>2300</v>
      </c>
      <c r="H185" s="390" t="s">
        <v>216</v>
      </c>
      <c r="I185" s="389" t="s">
        <v>217</v>
      </c>
      <c r="J185" s="389" t="s">
        <v>218</v>
      </c>
      <c r="K185" s="392"/>
      <c r="L185" s="385">
        <v>2714</v>
      </c>
      <c r="M185" s="393" t="s">
        <v>219</v>
      </c>
      <c r="N185" s="394" t="s">
        <v>507</v>
      </c>
      <c r="O185" t="str">
        <f t="shared" si="2"/>
        <v>G-Suite Business</v>
      </c>
    </row>
    <row r="186" spans="1:15" ht="15.75" thickBot="1">
      <c r="A186" s="383">
        <v>45764</v>
      </c>
      <c r="B186" s="384">
        <v>45748</v>
      </c>
      <c r="C186" s="385">
        <v>16</v>
      </c>
      <c r="D186" s="386" t="s">
        <v>577</v>
      </c>
      <c r="E186" s="387" t="s">
        <v>578</v>
      </c>
      <c r="F186" s="388">
        <v>6785</v>
      </c>
      <c r="G186" s="389">
        <v>5750</v>
      </c>
      <c r="H186" s="390" t="s">
        <v>216</v>
      </c>
      <c r="I186" s="389" t="s">
        <v>217</v>
      </c>
      <c r="J186" s="389" t="s">
        <v>218</v>
      </c>
      <c r="K186" s="392"/>
      <c r="L186" s="385">
        <v>6785</v>
      </c>
      <c r="M186" s="393" t="s">
        <v>219</v>
      </c>
      <c r="N186" s="394" t="s">
        <v>507</v>
      </c>
      <c r="O186" t="str">
        <f t="shared" si="2"/>
        <v>G-Suite Business</v>
      </c>
    </row>
    <row r="187" spans="1:15" ht="15.75" thickBot="1">
      <c r="A187" s="383">
        <v>45764</v>
      </c>
      <c r="B187" s="384">
        <v>45748</v>
      </c>
      <c r="C187" s="385">
        <v>16</v>
      </c>
      <c r="D187" s="386" t="s">
        <v>301</v>
      </c>
      <c r="E187" s="387" t="s">
        <v>579</v>
      </c>
      <c r="F187" s="388">
        <v>22774</v>
      </c>
      <c r="G187" s="389">
        <v>19300</v>
      </c>
      <c r="H187" s="390" t="s">
        <v>216</v>
      </c>
      <c r="I187" s="389" t="s">
        <v>217</v>
      </c>
      <c r="J187" s="389" t="s">
        <v>218</v>
      </c>
      <c r="K187" s="392"/>
      <c r="L187" s="385">
        <v>22774</v>
      </c>
      <c r="M187" s="393" t="s">
        <v>219</v>
      </c>
      <c r="N187" s="394" t="s">
        <v>507</v>
      </c>
      <c r="O187" t="str">
        <f t="shared" si="2"/>
        <v>G-Suite Business</v>
      </c>
    </row>
    <row r="188" spans="1:15" ht="15.75" thickBot="1">
      <c r="A188" s="383">
        <v>45764</v>
      </c>
      <c r="B188" s="384">
        <v>45748</v>
      </c>
      <c r="C188" s="385">
        <v>16</v>
      </c>
      <c r="D188" s="386" t="s">
        <v>580</v>
      </c>
      <c r="E188" s="400" t="s">
        <v>497</v>
      </c>
      <c r="F188" s="388">
        <v>68000</v>
      </c>
      <c r="G188" s="389">
        <v>57627</v>
      </c>
      <c r="H188" s="399" t="s">
        <v>291</v>
      </c>
      <c r="I188" s="389" t="s">
        <v>226</v>
      </c>
      <c r="J188" s="389" t="s">
        <v>292</v>
      </c>
      <c r="K188" s="392"/>
      <c r="L188" s="385">
        <v>68000</v>
      </c>
      <c r="M188" s="393" t="s">
        <v>219</v>
      </c>
      <c r="N188" s="394" t="s">
        <v>507</v>
      </c>
      <c r="O188" t="str">
        <f t="shared" si="2"/>
        <v xml:space="preserve">Training Business </v>
      </c>
    </row>
    <row r="189" spans="1:15" ht="15.75" thickBot="1">
      <c r="A189" s="383">
        <v>45766</v>
      </c>
      <c r="B189" s="384">
        <v>45748</v>
      </c>
      <c r="C189" s="385">
        <v>16</v>
      </c>
      <c r="D189" s="386" t="s">
        <v>581</v>
      </c>
      <c r="E189" s="400" t="s">
        <v>582</v>
      </c>
      <c r="F189" s="388">
        <v>15930</v>
      </c>
      <c r="G189" s="389">
        <v>13500</v>
      </c>
      <c r="H189" s="396" t="s">
        <v>112</v>
      </c>
      <c r="I189" s="389" t="s">
        <v>229</v>
      </c>
      <c r="J189" s="389" t="s">
        <v>284</v>
      </c>
      <c r="K189" s="392"/>
      <c r="L189" s="385">
        <v>15930</v>
      </c>
      <c r="M189" s="393" t="s">
        <v>219</v>
      </c>
      <c r="N189" s="394" t="s">
        <v>507</v>
      </c>
      <c r="O189" t="str">
        <f t="shared" si="2"/>
        <v>WhatsApp API Business</v>
      </c>
    </row>
    <row r="190" spans="1:15" ht="15.75" thickBot="1">
      <c r="A190" s="383">
        <v>45766</v>
      </c>
      <c r="B190" s="384">
        <v>45748</v>
      </c>
      <c r="C190" s="385">
        <v>16</v>
      </c>
      <c r="D190" s="386" t="s">
        <v>581</v>
      </c>
      <c r="E190" s="400" t="s">
        <v>582</v>
      </c>
      <c r="F190" s="388">
        <v>7965</v>
      </c>
      <c r="G190" s="389">
        <v>6750</v>
      </c>
      <c r="H190" s="396" t="s">
        <v>112</v>
      </c>
      <c r="I190" s="389" t="s">
        <v>229</v>
      </c>
      <c r="J190" s="389" t="s">
        <v>269</v>
      </c>
      <c r="K190" s="392"/>
      <c r="L190" s="385">
        <v>7965</v>
      </c>
      <c r="M190" s="393" t="s">
        <v>219</v>
      </c>
      <c r="N190" s="394" t="s">
        <v>507</v>
      </c>
      <c r="O190" t="str">
        <f t="shared" si="2"/>
        <v>WhatsApp API Business</v>
      </c>
    </row>
    <row r="191" spans="1:15" ht="15.75" thickBot="1">
      <c r="A191" s="383">
        <v>45766</v>
      </c>
      <c r="B191" s="384">
        <v>45748</v>
      </c>
      <c r="C191" s="385">
        <v>16</v>
      </c>
      <c r="D191" s="386" t="s">
        <v>583</v>
      </c>
      <c r="E191" s="395" t="s">
        <v>584</v>
      </c>
      <c r="F191" s="388">
        <v>38232</v>
      </c>
      <c r="G191" s="389">
        <v>32400</v>
      </c>
      <c r="H191" s="396" t="s">
        <v>112</v>
      </c>
      <c r="I191" s="389" t="s">
        <v>229</v>
      </c>
      <c r="J191" s="389" t="s">
        <v>359</v>
      </c>
      <c r="K191" s="392"/>
      <c r="L191" s="385">
        <v>38232</v>
      </c>
      <c r="M191" s="393" t="s">
        <v>219</v>
      </c>
      <c r="N191" s="394" t="s">
        <v>507</v>
      </c>
      <c r="O191" t="str">
        <f t="shared" si="2"/>
        <v>WhatsApp API Business</v>
      </c>
    </row>
    <row r="192" spans="1:15" ht="15.75" thickBot="1">
      <c r="A192" s="383">
        <v>45766</v>
      </c>
      <c r="B192" s="384">
        <v>45748</v>
      </c>
      <c r="C192" s="385">
        <v>16</v>
      </c>
      <c r="D192" s="386" t="s">
        <v>585</v>
      </c>
      <c r="E192" s="395" t="s">
        <v>586</v>
      </c>
      <c r="F192" s="388">
        <v>299</v>
      </c>
      <c r="G192" s="389">
        <v>253</v>
      </c>
      <c r="H192" s="397" t="s">
        <v>261</v>
      </c>
      <c r="I192" s="389" t="s">
        <v>232</v>
      </c>
      <c r="J192" s="389" t="s">
        <v>330</v>
      </c>
      <c r="K192" s="392"/>
      <c r="L192" s="385">
        <v>299</v>
      </c>
      <c r="M192" s="393" t="s">
        <v>219</v>
      </c>
      <c r="N192" s="394" t="s">
        <v>507</v>
      </c>
      <c r="O192" t="str">
        <f t="shared" si="2"/>
        <v>Other Services</v>
      </c>
    </row>
    <row r="193" spans="1:15" ht="15.75" thickBot="1">
      <c r="A193" s="383">
        <v>45766</v>
      </c>
      <c r="B193" s="384">
        <v>45748</v>
      </c>
      <c r="C193" s="385">
        <v>16</v>
      </c>
      <c r="D193" s="386" t="s">
        <v>587</v>
      </c>
      <c r="E193" s="395" t="s">
        <v>588</v>
      </c>
      <c r="F193" s="388">
        <v>99</v>
      </c>
      <c r="G193" s="389">
        <v>84</v>
      </c>
      <c r="H193" s="397" t="s">
        <v>261</v>
      </c>
      <c r="I193" s="389" t="s">
        <v>232</v>
      </c>
      <c r="J193" s="389" t="s">
        <v>330</v>
      </c>
      <c r="K193" s="392"/>
      <c r="L193" s="385">
        <v>99</v>
      </c>
      <c r="M193" s="393" t="s">
        <v>219</v>
      </c>
      <c r="N193" s="394" t="s">
        <v>507</v>
      </c>
      <c r="O193" t="str">
        <f t="shared" si="2"/>
        <v>Other Services</v>
      </c>
    </row>
    <row r="194" spans="1:15" ht="15.75" thickBot="1">
      <c r="A194" s="383">
        <v>45766</v>
      </c>
      <c r="B194" s="384">
        <v>45748</v>
      </c>
      <c r="C194" s="385">
        <v>16</v>
      </c>
      <c r="D194" s="386" t="s">
        <v>589</v>
      </c>
      <c r="E194" s="395" t="s">
        <v>590</v>
      </c>
      <c r="F194" s="388">
        <v>299</v>
      </c>
      <c r="G194" s="389">
        <v>253</v>
      </c>
      <c r="H194" s="397" t="s">
        <v>261</v>
      </c>
      <c r="I194" s="389" t="s">
        <v>232</v>
      </c>
      <c r="J194" s="389" t="s">
        <v>330</v>
      </c>
      <c r="K194" s="392"/>
      <c r="L194" s="385">
        <v>299</v>
      </c>
      <c r="M194" s="393" t="s">
        <v>219</v>
      </c>
      <c r="N194" s="394" t="s">
        <v>507</v>
      </c>
      <c r="O194" t="str">
        <f t="shared" ref="O194:O257" si="3">VLOOKUP(I194,$X$2:$Y$7,2,0)</f>
        <v>Other Services</v>
      </c>
    </row>
    <row r="195" spans="1:15" ht="15.75" thickBot="1">
      <c r="A195" s="383">
        <v>45766</v>
      </c>
      <c r="B195" s="384">
        <v>45748</v>
      </c>
      <c r="C195" s="385">
        <v>16</v>
      </c>
      <c r="D195" s="386" t="s">
        <v>505</v>
      </c>
      <c r="E195" s="395" t="s">
        <v>591</v>
      </c>
      <c r="F195" s="388">
        <v>36108</v>
      </c>
      <c r="G195" s="389">
        <v>30600</v>
      </c>
      <c r="H195" s="396" t="s">
        <v>112</v>
      </c>
      <c r="I195" s="389" t="s">
        <v>229</v>
      </c>
      <c r="J195" s="389" t="s">
        <v>359</v>
      </c>
      <c r="K195" s="392"/>
      <c r="L195" s="385">
        <v>36108</v>
      </c>
      <c r="M195" s="393" t="s">
        <v>219</v>
      </c>
      <c r="N195" s="394" t="s">
        <v>507</v>
      </c>
      <c r="O195" t="str">
        <f t="shared" si="3"/>
        <v>WhatsApp API Business</v>
      </c>
    </row>
    <row r="196" spans="1:15" ht="15.75" thickBot="1">
      <c r="A196" s="383">
        <v>45766</v>
      </c>
      <c r="B196" s="384">
        <v>45748</v>
      </c>
      <c r="C196" s="385">
        <v>16</v>
      </c>
      <c r="D196" s="386" t="s">
        <v>592</v>
      </c>
      <c r="E196" s="395" t="s">
        <v>593</v>
      </c>
      <c r="F196" s="388">
        <v>1121</v>
      </c>
      <c r="G196" s="389">
        <v>950</v>
      </c>
      <c r="H196" s="396" t="s">
        <v>112</v>
      </c>
      <c r="I196" s="389" t="s">
        <v>229</v>
      </c>
      <c r="J196" s="389" t="s">
        <v>594</v>
      </c>
      <c r="K196" s="392"/>
      <c r="L196" s="385">
        <v>1121</v>
      </c>
      <c r="M196" s="393" t="s">
        <v>219</v>
      </c>
      <c r="N196" s="394" t="s">
        <v>507</v>
      </c>
      <c r="O196" t="str">
        <f t="shared" si="3"/>
        <v>WhatsApp API Business</v>
      </c>
    </row>
    <row r="197" spans="1:15" ht="15.75" thickBot="1">
      <c r="A197" s="383">
        <v>45766</v>
      </c>
      <c r="B197" s="384">
        <v>45748</v>
      </c>
      <c r="C197" s="385">
        <v>16</v>
      </c>
      <c r="D197" s="386" t="s">
        <v>595</v>
      </c>
      <c r="E197" s="395" t="s">
        <v>596</v>
      </c>
      <c r="F197" s="388">
        <v>1121</v>
      </c>
      <c r="G197" s="389">
        <v>950</v>
      </c>
      <c r="H197" s="396" t="s">
        <v>112</v>
      </c>
      <c r="I197" s="389" t="s">
        <v>229</v>
      </c>
      <c r="J197" s="389" t="s">
        <v>594</v>
      </c>
      <c r="K197" s="392"/>
      <c r="L197" s="385">
        <v>1121</v>
      </c>
      <c r="M197" s="393" t="s">
        <v>219</v>
      </c>
      <c r="N197" s="394" t="s">
        <v>507</v>
      </c>
      <c r="O197" t="str">
        <f t="shared" si="3"/>
        <v>WhatsApp API Business</v>
      </c>
    </row>
    <row r="198" spans="1:15" ht="15.75" thickBot="1">
      <c r="A198" s="383">
        <v>45766</v>
      </c>
      <c r="B198" s="384">
        <v>45748</v>
      </c>
      <c r="C198" s="385">
        <v>16</v>
      </c>
      <c r="D198" s="386" t="s">
        <v>597</v>
      </c>
      <c r="E198" s="395" t="s">
        <v>598</v>
      </c>
      <c r="F198" s="388">
        <v>84960</v>
      </c>
      <c r="G198" s="389">
        <v>72000</v>
      </c>
      <c r="H198" s="398" t="s">
        <v>288</v>
      </c>
      <c r="I198" s="389" t="s">
        <v>226</v>
      </c>
      <c r="J198" s="389" t="s">
        <v>32</v>
      </c>
      <c r="K198" s="392"/>
      <c r="L198" s="385">
        <v>84960</v>
      </c>
      <c r="M198" s="393" t="s">
        <v>219</v>
      </c>
      <c r="N198" s="394" t="s">
        <v>507</v>
      </c>
      <c r="O198" t="str">
        <f t="shared" si="3"/>
        <v xml:space="preserve">Training Business </v>
      </c>
    </row>
    <row r="199" spans="1:15" ht="15.75" thickBot="1">
      <c r="A199" s="383">
        <v>45766</v>
      </c>
      <c r="B199" s="384">
        <v>45748</v>
      </c>
      <c r="C199" s="385">
        <v>16</v>
      </c>
      <c r="D199" s="386" t="s">
        <v>599</v>
      </c>
      <c r="E199" s="395" t="s">
        <v>600</v>
      </c>
      <c r="F199" s="388">
        <v>84960</v>
      </c>
      <c r="G199" s="389">
        <v>72000</v>
      </c>
      <c r="H199" s="398" t="s">
        <v>288</v>
      </c>
      <c r="I199" s="389" t="s">
        <v>226</v>
      </c>
      <c r="J199" s="389" t="s">
        <v>32</v>
      </c>
      <c r="K199" s="392"/>
      <c r="L199" s="385">
        <v>84960</v>
      </c>
      <c r="M199" s="393" t="s">
        <v>219</v>
      </c>
      <c r="N199" s="394" t="s">
        <v>507</v>
      </c>
      <c r="O199" t="str">
        <f t="shared" si="3"/>
        <v xml:space="preserve">Training Business </v>
      </c>
    </row>
    <row r="200" spans="1:15" ht="15.75" thickBot="1">
      <c r="A200" s="383">
        <v>45766</v>
      </c>
      <c r="B200" s="384">
        <v>45748</v>
      </c>
      <c r="C200" s="385">
        <v>16</v>
      </c>
      <c r="D200" s="386" t="s">
        <v>601</v>
      </c>
      <c r="E200" s="387" t="s">
        <v>602</v>
      </c>
      <c r="F200" s="388">
        <v>15635</v>
      </c>
      <c r="G200" s="389">
        <v>13250</v>
      </c>
      <c r="H200" s="390" t="s">
        <v>216</v>
      </c>
      <c r="I200" s="389" t="s">
        <v>217</v>
      </c>
      <c r="J200" s="389" t="s">
        <v>218</v>
      </c>
      <c r="K200" s="392"/>
      <c r="L200" s="385">
        <v>15635</v>
      </c>
      <c r="M200" s="393" t="s">
        <v>219</v>
      </c>
      <c r="N200" s="394" t="s">
        <v>507</v>
      </c>
      <c r="O200" t="str">
        <f t="shared" si="3"/>
        <v>G-Suite Business</v>
      </c>
    </row>
    <row r="201" spans="1:15" ht="15.75" thickBot="1">
      <c r="A201" s="383">
        <v>45766</v>
      </c>
      <c r="B201" s="384">
        <v>45748</v>
      </c>
      <c r="C201" s="385">
        <v>16</v>
      </c>
      <c r="D201" s="386" t="s">
        <v>603</v>
      </c>
      <c r="E201" s="387" t="s">
        <v>604</v>
      </c>
      <c r="F201" s="388">
        <v>814</v>
      </c>
      <c r="G201" s="389">
        <v>690</v>
      </c>
      <c r="H201" s="390" t="s">
        <v>216</v>
      </c>
      <c r="I201" s="389" t="s">
        <v>217</v>
      </c>
      <c r="J201" s="389" t="s">
        <v>218</v>
      </c>
      <c r="K201" s="392"/>
      <c r="L201" s="385">
        <v>814</v>
      </c>
      <c r="M201" s="393" t="s">
        <v>219</v>
      </c>
      <c r="N201" s="394" t="s">
        <v>507</v>
      </c>
      <c r="O201" t="str">
        <f t="shared" si="3"/>
        <v>G-Suite Business</v>
      </c>
    </row>
    <row r="202" spans="1:15" ht="15.75" thickBot="1">
      <c r="A202" s="383">
        <v>45766</v>
      </c>
      <c r="B202" s="384">
        <v>45748</v>
      </c>
      <c r="C202" s="385">
        <v>16</v>
      </c>
      <c r="D202" s="386" t="s">
        <v>605</v>
      </c>
      <c r="E202" s="387" t="s">
        <v>606</v>
      </c>
      <c r="F202" s="388">
        <v>885</v>
      </c>
      <c r="G202" s="389">
        <v>750</v>
      </c>
      <c r="H202" s="390" t="s">
        <v>216</v>
      </c>
      <c r="I202" s="389" t="s">
        <v>217</v>
      </c>
      <c r="J202" s="389" t="s">
        <v>218</v>
      </c>
      <c r="K202" s="392"/>
      <c r="L202" s="385">
        <v>885</v>
      </c>
      <c r="M202" s="393" t="s">
        <v>219</v>
      </c>
      <c r="N202" s="394" t="s">
        <v>507</v>
      </c>
      <c r="O202" t="str">
        <f t="shared" si="3"/>
        <v>G-Suite Business</v>
      </c>
    </row>
    <row r="203" spans="1:15" ht="15.75" thickBot="1">
      <c r="A203" s="383">
        <v>45766</v>
      </c>
      <c r="B203" s="384">
        <v>45748</v>
      </c>
      <c r="C203" s="385">
        <v>16</v>
      </c>
      <c r="D203" s="386" t="s">
        <v>457</v>
      </c>
      <c r="E203" s="387" t="s">
        <v>607</v>
      </c>
      <c r="F203" s="388">
        <v>1357</v>
      </c>
      <c r="G203" s="389">
        <v>1150</v>
      </c>
      <c r="H203" s="390" t="s">
        <v>216</v>
      </c>
      <c r="I203" s="389" t="s">
        <v>217</v>
      </c>
      <c r="J203" s="389" t="s">
        <v>218</v>
      </c>
      <c r="K203" s="392"/>
      <c r="L203" s="385">
        <v>1357</v>
      </c>
      <c r="M203" s="393" t="s">
        <v>219</v>
      </c>
      <c r="N203" s="394" t="s">
        <v>507</v>
      </c>
      <c r="O203" t="str">
        <f t="shared" si="3"/>
        <v>G-Suite Business</v>
      </c>
    </row>
    <row r="204" spans="1:15" ht="15.75" thickBot="1">
      <c r="A204" s="383">
        <v>45766</v>
      </c>
      <c r="B204" s="384">
        <v>45748</v>
      </c>
      <c r="C204" s="385">
        <v>16</v>
      </c>
      <c r="D204" s="386" t="s">
        <v>608</v>
      </c>
      <c r="E204" s="387" t="s">
        <v>609</v>
      </c>
      <c r="F204" s="388">
        <v>543</v>
      </c>
      <c r="G204" s="389">
        <v>460</v>
      </c>
      <c r="H204" s="390" t="s">
        <v>216</v>
      </c>
      <c r="I204" s="389" t="s">
        <v>217</v>
      </c>
      <c r="J204" s="389" t="s">
        <v>218</v>
      </c>
      <c r="K204" s="392"/>
      <c r="L204" s="385">
        <v>543</v>
      </c>
      <c r="M204" s="393" t="s">
        <v>219</v>
      </c>
      <c r="N204" s="394" t="s">
        <v>507</v>
      </c>
      <c r="O204" t="str">
        <f t="shared" si="3"/>
        <v>G-Suite Business</v>
      </c>
    </row>
    <row r="205" spans="1:15" ht="15.75" thickBot="1">
      <c r="A205" s="383">
        <v>45766</v>
      </c>
      <c r="B205" s="384">
        <v>45748</v>
      </c>
      <c r="C205" s="385">
        <v>16</v>
      </c>
      <c r="D205" s="386" t="s">
        <v>610</v>
      </c>
      <c r="E205" s="387" t="s">
        <v>611</v>
      </c>
      <c r="F205" s="388">
        <v>502</v>
      </c>
      <c r="G205" s="389">
        <v>425</v>
      </c>
      <c r="H205" s="390" t="s">
        <v>216</v>
      </c>
      <c r="I205" s="389" t="s">
        <v>217</v>
      </c>
      <c r="J205" s="389" t="s">
        <v>218</v>
      </c>
      <c r="K205" s="392"/>
      <c r="L205" s="385">
        <v>502</v>
      </c>
      <c r="M205" s="393" t="s">
        <v>219</v>
      </c>
      <c r="N205" s="394" t="s">
        <v>507</v>
      </c>
      <c r="O205" t="str">
        <f t="shared" si="3"/>
        <v>G-Suite Business</v>
      </c>
    </row>
    <row r="206" spans="1:15" ht="15.75" thickBot="1">
      <c r="A206" s="383">
        <v>45766</v>
      </c>
      <c r="B206" s="384">
        <v>45748</v>
      </c>
      <c r="C206" s="385">
        <v>16</v>
      </c>
      <c r="D206" s="386" t="s">
        <v>612</v>
      </c>
      <c r="E206" s="387" t="s">
        <v>613</v>
      </c>
      <c r="F206" s="388">
        <v>3481</v>
      </c>
      <c r="G206" s="389">
        <v>2950</v>
      </c>
      <c r="H206" s="390" t="s">
        <v>216</v>
      </c>
      <c r="I206" s="389" t="s">
        <v>217</v>
      </c>
      <c r="J206" s="389" t="s">
        <v>218</v>
      </c>
      <c r="K206" s="392"/>
      <c r="L206" s="385">
        <v>3481</v>
      </c>
      <c r="M206" s="393" t="s">
        <v>219</v>
      </c>
      <c r="N206" s="394" t="s">
        <v>507</v>
      </c>
      <c r="O206" t="str">
        <f t="shared" si="3"/>
        <v>G-Suite Business</v>
      </c>
    </row>
    <row r="207" spans="1:15" ht="15.75" thickBot="1">
      <c r="A207" s="383">
        <v>45766</v>
      </c>
      <c r="B207" s="384">
        <v>45748</v>
      </c>
      <c r="C207" s="385">
        <v>16</v>
      </c>
      <c r="D207" s="409" t="s">
        <v>496</v>
      </c>
      <c r="E207" s="410" t="s">
        <v>497</v>
      </c>
      <c r="F207" s="395">
        <v>200000</v>
      </c>
      <c r="G207" s="389">
        <v>169492</v>
      </c>
      <c r="H207" s="399" t="s">
        <v>291</v>
      </c>
      <c r="I207" s="389" t="s">
        <v>226</v>
      </c>
      <c r="J207" s="389" t="s">
        <v>292</v>
      </c>
      <c r="K207" s="392"/>
      <c r="L207" s="385">
        <v>200000</v>
      </c>
      <c r="M207" s="393" t="s">
        <v>219</v>
      </c>
      <c r="N207" s="394" t="s">
        <v>507</v>
      </c>
      <c r="O207" t="str">
        <f t="shared" si="3"/>
        <v xml:space="preserve">Training Business </v>
      </c>
    </row>
    <row r="208" spans="1:15" ht="15.75" thickBot="1">
      <c r="A208" s="383">
        <v>45768</v>
      </c>
      <c r="B208" s="384">
        <v>45748</v>
      </c>
      <c r="C208" s="385">
        <v>17</v>
      </c>
      <c r="D208" s="386" t="s">
        <v>614</v>
      </c>
      <c r="E208" s="395" t="s">
        <v>615</v>
      </c>
      <c r="F208" s="388">
        <v>1500</v>
      </c>
      <c r="G208" s="388">
        <v>1271</v>
      </c>
      <c r="H208" s="396" t="s">
        <v>112</v>
      </c>
      <c r="I208" s="389" t="s">
        <v>229</v>
      </c>
      <c r="J208" s="389" t="s">
        <v>594</v>
      </c>
      <c r="K208" s="392"/>
      <c r="L208" s="385">
        <v>1500</v>
      </c>
      <c r="M208" s="393" t="s">
        <v>219</v>
      </c>
      <c r="N208" s="394" t="s">
        <v>616</v>
      </c>
      <c r="O208" t="str">
        <f t="shared" si="3"/>
        <v>WhatsApp API Business</v>
      </c>
    </row>
    <row r="209" spans="1:15" ht="15.75" thickBot="1">
      <c r="A209" s="383">
        <v>45768</v>
      </c>
      <c r="B209" s="384">
        <v>45748</v>
      </c>
      <c r="C209" s="385">
        <v>17</v>
      </c>
      <c r="D209" s="386" t="s">
        <v>617</v>
      </c>
      <c r="E209" s="395" t="s">
        <v>618</v>
      </c>
      <c r="F209" s="388">
        <v>15045</v>
      </c>
      <c r="G209" s="388">
        <v>12750</v>
      </c>
      <c r="H209" s="396" t="s">
        <v>112</v>
      </c>
      <c r="I209" s="389" t="s">
        <v>229</v>
      </c>
      <c r="J209" s="389" t="s">
        <v>284</v>
      </c>
      <c r="K209" s="392"/>
      <c r="L209" s="385">
        <v>15045</v>
      </c>
      <c r="M209" s="393" t="s">
        <v>219</v>
      </c>
      <c r="N209" s="394" t="s">
        <v>616</v>
      </c>
      <c r="O209" t="str">
        <f t="shared" si="3"/>
        <v>WhatsApp API Business</v>
      </c>
    </row>
    <row r="210" spans="1:15" ht="15.75" thickBot="1">
      <c r="A210" s="383">
        <v>45768</v>
      </c>
      <c r="B210" s="384">
        <v>45748</v>
      </c>
      <c r="C210" s="385">
        <v>17</v>
      </c>
      <c r="D210" s="386" t="s">
        <v>619</v>
      </c>
      <c r="E210" s="395" t="s">
        <v>620</v>
      </c>
      <c r="F210" s="388">
        <v>36108</v>
      </c>
      <c r="G210" s="388">
        <v>30600</v>
      </c>
      <c r="H210" s="396" t="s">
        <v>112</v>
      </c>
      <c r="I210" s="389" t="s">
        <v>229</v>
      </c>
      <c r="J210" s="389" t="s">
        <v>359</v>
      </c>
      <c r="K210" s="392"/>
      <c r="L210" s="385">
        <v>36108</v>
      </c>
      <c r="M210" s="393" t="s">
        <v>219</v>
      </c>
      <c r="N210" s="394" t="s">
        <v>616</v>
      </c>
      <c r="O210" t="str">
        <f t="shared" si="3"/>
        <v>WhatsApp API Business</v>
      </c>
    </row>
    <row r="211" spans="1:15" ht="15.75" thickBot="1">
      <c r="A211" s="383">
        <v>45768</v>
      </c>
      <c r="B211" s="384">
        <v>45748</v>
      </c>
      <c r="C211" s="385">
        <v>17</v>
      </c>
      <c r="D211" s="386" t="s">
        <v>621</v>
      </c>
      <c r="E211" s="387" t="s">
        <v>622</v>
      </c>
      <c r="F211" s="388">
        <v>3717</v>
      </c>
      <c r="G211" s="388">
        <v>3150</v>
      </c>
      <c r="H211" s="390" t="s">
        <v>216</v>
      </c>
      <c r="I211" s="389" t="s">
        <v>217</v>
      </c>
      <c r="J211" s="389" t="s">
        <v>218</v>
      </c>
      <c r="K211" s="392"/>
      <c r="L211" s="385">
        <v>3717</v>
      </c>
      <c r="M211" s="393" t="s">
        <v>219</v>
      </c>
      <c r="N211" s="394" t="s">
        <v>616</v>
      </c>
      <c r="O211" t="str">
        <f t="shared" si="3"/>
        <v>G-Suite Business</v>
      </c>
    </row>
    <row r="212" spans="1:15" ht="15.75" thickBot="1">
      <c r="A212" s="383">
        <v>45768</v>
      </c>
      <c r="B212" s="384">
        <v>45748</v>
      </c>
      <c r="C212" s="385">
        <v>17</v>
      </c>
      <c r="D212" s="386" t="s">
        <v>250</v>
      </c>
      <c r="E212" s="387" t="s">
        <v>623</v>
      </c>
      <c r="F212" s="388">
        <v>970</v>
      </c>
      <c r="G212" s="388">
        <v>822</v>
      </c>
      <c r="H212" s="390" t="s">
        <v>216</v>
      </c>
      <c r="I212" s="389" t="s">
        <v>217</v>
      </c>
      <c r="J212" s="389" t="s">
        <v>218</v>
      </c>
      <c r="K212" s="392"/>
      <c r="L212" s="385">
        <v>969.96</v>
      </c>
      <c r="M212" s="393" t="s">
        <v>219</v>
      </c>
      <c r="N212" s="394" t="s">
        <v>616</v>
      </c>
      <c r="O212" t="str">
        <f t="shared" si="3"/>
        <v>G-Suite Business</v>
      </c>
    </row>
    <row r="213" spans="1:15" ht="15.75" thickBot="1">
      <c r="A213" s="383">
        <v>45768</v>
      </c>
      <c r="B213" s="384">
        <v>45748</v>
      </c>
      <c r="C213" s="385">
        <v>17</v>
      </c>
      <c r="D213" s="386" t="s">
        <v>624</v>
      </c>
      <c r="E213" s="387" t="s">
        <v>625</v>
      </c>
      <c r="F213" s="388">
        <v>11942</v>
      </c>
      <c r="G213" s="388">
        <v>10120</v>
      </c>
      <c r="H213" s="390" t="s">
        <v>216</v>
      </c>
      <c r="I213" s="389" t="s">
        <v>217</v>
      </c>
      <c r="J213" s="389" t="s">
        <v>218</v>
      </c>
      <c r="K213" s="392"/>
      <c r="L213" s="385">
        <v>11942</v>
      </c>
      <c r="M213" s="393" t="s">
        <v>219</v>
      </c>
      <c r="N213" s="394" t="s">
        <v>616</v>
      </c>
      <c r="O213" t="str">
        <f t="shared" si="3"/>
        <v>G-Suite Business</v>
      </c>
    </row>
    <row r="214" spans="1:15" ht="15.75" thickBot="1">
      <c r="A214" s="383">
        <v>45768</v>
      </c>
      <c r="B214" s="384">
        <v>45748</v>
      </c>
      <c r="C214" s="385">
        <v>17</v>
      </c>
      <c r="D214" s="386" t="s">
        <v>626</v>
      </c>
      <c r="E214" s="387" t="s">
        <v>627</v>
      </c>
      <c r="F214" s="388">
        <v>26019</v>
      </c>
      <c r="G214" s="388">
        <v>22050</v>
      </c>
      <c r="H214" s="390" t="s">
        <v>216</v>
      </c>
      <c r="I214" s="389" t="s">
        <v>217</v>
      </c>
      <c r="J214" s="389" t="s">
        <v>218</v>
      </c>
      <c r="K214" s="392"/>
      <c r="L214" s="385">
        <v>26019</v>
      </c>
      <c r="M214" s="393" t="s">
        <v>219</v>
      </c>
      <c r="N214" s="394" t="s">
        <v>616</v>
      </c>
      <c r="O214" t="str">
        <f t="shared" si="3"/>
        <v>G-Suite Business</v>
      </c>
    </row>
    <row r="215" spans="1:15" ht="15.75" thickBot="1">
      <c r="A215" s="383">
        <v>45768</v>
      </c>
      <c r="B215" s="384">
        <v>45748</v>
      </c>
      <c r="C215" s="385">
        <v>17</v>
      </c>
      <c r="D215" s="386" t="s">
        <v>628</v>
      </c>
      <c r="E215" s="387" t="s">
        <v>629</v>
      </c>
      <c r="F215" s="388">
        <v>11724</v>
      </c>
      <c r="G215" s="388">
        <v>9936</v>
      </c>
      <c r="H215" s="390" t="s">
        <v>216</v>
      </c>
      <c r="I215" s="389" t="s">
        <v>217</v>
      </c>
      <c r="J215" s="389" t="s">
        <v>218</v>
      </c>
      <c r="K215" s="392"/>
      <c r="L215" s="385">
        <v>11724.48</v>
      </c>
      <c r="M215" s="393" t="s">
        <v>219</v>
      </c>
      <c r="N215" s="394" t="s">
        <v>616</v>
      </c>
      <c r="O215" t="str">
        <f t="shared" si="3"/>
        <v>G-Suite Business</v>
      </c>
    </row>
    <row r="216" spans="1:15" ht="15.75" thickBot="1">
      <c r="A216" s="383">
        <v>45768</v>
      </c>
      <c r="B216" s="384">
        <v>45748</v>
      </c>
      <c r="C216" s="385">
        <v>17</v>
      </c>
      <c r="D216" s="386" t="s">
        <v>630</v>
      </c>
      <c r="E216" s="387" t="s">
        <v>631</v>
      </c>
      <c r="F216" s="388">
        <v>2758</v>
      </c>
      <c r="G216" s="388">
        <v>2338</v>
      </c>
      <c r="H216" s="390" t="s">
        <v>216</v>
      </c>
      <c r="I216" s="389" t="s">
        <v>217</v>
      </c>
      <c r="J216" s="389" t="s">
        <v>218</v>
      </c>
      <c r="K216" s="392"/>
      <c r="L216" s="385">
        <v>2758.25</v>
      </c>
      <c r="M216" s="393" t="s">
        <v>219</v>
      </c>
      <c r="N216" s="394" t="s">
        <v>616</v>
      </c>
      <c r="O216" t="str">
        <f t="shared" si="3"/>
        <v>G-Suite Business</v>
      </c>
    </row>
    <row r="217" spans="1:15" ht="15.75" thickBot="1">
      <c r="A217" s="383">
        <v>45769</v>
      </c>
      <c r="B217" s="384">
        <v>45748</v>
      </c>
      <c r="C217" s="385">
        <v>17</v>
      </c>
      <c r="D217" s="402" t="s">
        <v>362</v>
      </c>
      <c r="E217" s="395" t="s">
        <v>632</v>
      </c>
      <c r="F217" s="392"/>
      <c r="G217" s="388">
        <v>0</v>
      </c>
      <c r="H217" s="403"/>
      <c r="I217" s="391"/>
      <c r="J217" s="391"/>
      <c r="K217" s="392"/>
      <c r="L217" s="391"/>
      <c r="M217" s="393" t="s">
        <v>219</v>
      </c>
      <c r="N217" s="394" t="s">
        <v>616</v>
      </c>
      <c r="O217" t="e">
        <f t="shared" si="3"/>
        <v>#N/A</v>
      </c>
    </row>
    <row r="218" spans="1:15" ht="15.75" thickBot="1">
      <c r="A218" s="383">
        <v>45769</v>
      </c>
      <c r="B218" s="384">
        <v>45748</v>
      </c>
      <c r="C218" s="385">
        <v>17</v>
      </c>
      <c r="D218" s="386" t="s">
        <v>633</v>
      </c>
      <c r="E218" s="395" t="s">
        <v>634</v>
      </c>
      <c r="F218" s="388">
        <v>84960</v>
      </c>
      <c r="G218" s="388">
        <v>72000</v>
      </c>
      <c r="H218" s="398" t="s">
        <v>288</v>
      </c>
      <c r="I218" s="389" t="s">
        <v>226</v>
      </c>
      <c r="J218" s="389" t="s">
        <v>32</v>
      </c>
      <c r="K218" s="392"/>
      <c r="L218" s="385">
        <v>84960</v>
      </c>
      <c r="M218" s="393" t="s">
        <v>219</v>
      </c>
      <c r="N218" s="394" t="s">
        <v>616</v>
      </c>
      <c r="O218" t="str">
        <f t="shared" si="3"/>
        <v xml:space="preserve">Training Business </v>
      </c>
    </row>
    <row r="219" spans="1:15" ht="15.75" thickBot="1">
      <c r="A219" s="383">
        <v>45769</v>
      </c>
      <c r="B219" s="384">
        <v>45748</v>
      </c>
      <c r="C219" s="385">
        <v>17</v>
      </c>
      <c r="D219" s="386" t="s">
        <v>635</v>
      </c>
      <c r="E219" s="400" t="s">
        <v>636</v>
      </c>
      <c r="F219" s="388">
        <v>42480</v>
      </c>
      <c r="G219" s="388">
        <v>36000</v>
      </c>
      <c r="H219" s="396" t="s">
        <v>112</v>
      </c>
      <c r="I219" s="389" t="s">
        <v>229</v>
      </c>
      <c r="J219" s="389" t="s">
        <v>284</v>
      </c>
      <c r="K219" s="392"/>
      <c r="L219" s="385">
        <v>42480</v>
      </c>
      <c r="M219" s="393" t="s">
        <v>219</v>
      </c>
      <c r="N219" s="394" t="s">
        <v>616</v>
      </c>
      <c r="O219" t="str">
        <f t="shared" si="3"/>
        <v>WhatsApp API Business</v>
      </c>
    </row>
    <row r="220" spans="1:15" ht="15.75" thickBot="1">
      <c r="A220" s="383">
        <v>45769</v>
      </c>
      <c r="B220" s="384">
        <v>45748</v>
      </c>
      <c r="C220" s="385">
        <v>17</v>
      </c>
      <c r="D220" s="386" t="s">
        <v>635</v>
      </c>
      <c r="E220" s="400" t="s">
        <v>636</v>
      </c>
      <c r="F220" s="388">
        <v>5900</v>
      </c>
      <c r="G220" s="388">
        <v>5000</v>
      </c>
      <c r="H220" s="396" t="s">
        <v>112</v>
      </c>
      <c r="I220" s="389" t="s">
        <v>229</v>
      </c>
      <c r="J220" s="389" t="s">
        <v>284</v>
      </c>
      <c r="K220" s="392"/>
      <c r="L220" s="385">
        <v>5900</v>
      </c>
      <c r="M220" s="393" t="s">
        <v>219</v>
      </c>
      <c r="N220" s="394" t="s">
        <v>616</v>
      </c>
      <c r="O220" t="str">
        <f t="shared" si="3"/>
        <v>WhatsApp API Business</v>
      </c>
    </row>
    <row r="221" spans="1:15" ht="15.75" thickBot="1">
      <c r="A221" s="383">
        <v>45769</v>
      </c>
      <c r="B221" s="384">
        <v>45748</v>
      </c>
      <c r="C221" s="385">
        <v>17</v>
      </c>
      <c r="D221" s="386" t="s">
        <v>637</v>
      </c>
      <c r="E221" s="395" t="s">
        <v>638</v>
      </c>
      <c r="F221" s="388">
        <v>7523</v>
      </c>
      <c r="G221" s="388">
        <v>6375</v>
      </c>
      <c r="H221" s="396" t="s">
        <v>112</v>
      </c>
      <c r="I221" s="389" t="s">
        <v>229</v>
      </c>
      <c r="J221" s="389" t="s">
        <v>269</v>
      </c>
      <c r="K221" s="392"/>
      <c r="L221" s="385">
        <v>7522.5</v>
      </c>
      <c r="M221" s="393" t="s">
        <v>219</v>
      </c>
      <c r="N221" s="394" t="s">
        <v>616</v>
      </c>
      <c r="O221" t="str">
        <f t="shared" si="3"/>
        <v>WhatsApp API Business</v>
      </c>
    </row>
    <row r="222" spans="1:15" ht="15.75" thickBot="1">
      <c r="A222" s="383">
        <v>45769</v>
      </c>
      <c r="B222" s="384">
        <v>45748</v>
      </c>
      <c r="C222" s="385">
        <v>17</v>
      </c>
      <c r="D222" s="386" t="s">
        <v>639</v>
      </c>
      <c r="E222" s="395" t="s">
        <v>640</v>
      </c>
      <c r="F222" s="388">
        <v>17700</v>
      </c>
      <c r="G222" s="388">
        <v>15000</v>
      </c>
      <c r="H222" s="396" t="s">
        <v>112</v>
      </c>
      <c r="I222" s="389" t="s">
        <v>229</v>
      </c>
      <c r="J222" s="389" t="s">
        <v>284</v>
      </c>
      <c r="K222" s="392"/>
      <c r="L222" s="385">
        <v>17700</v>
      </c>
      <c r="M222" s="393" t="s">
        <v>219</v>
      </c>
      <c r="N222" s="394" t="s">
        <v>616</v>
      </c>
      <c r="O222" t="str">
        <f t="shared" si="3"/>
        <v>WhatsApp API Business</v>
      </c>
    </row>
    <row r="223" spans="1:15" ht="15.75" thickBot="1">
      <c r="A223" s="383">
        <v>45769</v>
      </c>
      <c r="B223" s="384">
        <v>45748</v>
      </c>
      <c r="C223" s="385">
        <v>17</v>
      </c>
      <c r="D223" s="386" t="s">
        <v>641</v>
      </c>
      <c r="E223" s="395" t="s">
        <v>642</v>
      </c>
      <c r="F223" s="388">
        <v>43542</v>
      </c>
      <c r="G223" s="388">
        <v>36900</v>
      </c>
      <c r="H223" s="396" t="s">
        <v>112</v>
      </c>
      <c r="I223" s="389" t="s">
        <v>229</v>
      </c>
      <c r="J223" s="389" t="s">
        <v>643</v>
      </c>
      <c r="K223" s="392"/>
      <c r="L223" s="385">
        <v>43542</v>
      </c>
      <c r="M223" s="393" t="s">
        <v>219</v>
      </c>
      <c r="N223" s="394" t="s">
        <v>616</v>
      </c>
      <c r="O223" t="str">
        <f t="shared" si="3"/>
        <v>WhatsApp API Business</v>
      </c>
    </row>
    <row r="224" spans="1:15" ht="15.75" thickBot="1">
      <c r="A224" s="383">
        <v>45769</v>
      </c>
      <c r="B224" s="384">
        <v>45748</v>
      </c>
      <c r="C224" s="385">
        <v>17</v>
      </c>
      <c r="D224" s="386" t="s">
        <v>644</v>
      </c>
      <c r="E224" s="395" t="s">
        <v>645</v>
      </c>
      <c r="F224" s="388">
        <v>141600</v>
      </c>
      <c r="G224" s="388">
        <v>120000</v>
      </c>
      <c r="H224" s="398" t="s">
        <v>288</v>
      </c>
      <c r="I224" s="389" t="s">
        <v>226</v>
      </c>
      <c r="J224" s="389" t="s">
        <v>32</v>
      </c>
      <c r="K224" s="392"/>
      <c r="L224" s="385">
        <v>141600</v>
      </c>
      <c r="M224" s="393" t="s">
        <v>219</v>
      </c>
      <c r="N224" s="394" t="s">
        <v>616</v>
      </c>
      <c r="O224" t="str">
        <f t="shared" si="3"/>
        <v xml:space="preserve">Training Business </v>
      </c>
    </row>
    <row r="225" spans="1:15" ht="15.75" thickBot="1">
      <c r="A225" s="383">
        <v>45769</v>
      </c>
      <c r="B225" s="384">
        <v>45748</v>
      </c>
      <c r="C225" s="385">
        <v>17</v>
      </c>
      <c r="D225" s="386" t="s">
        <v>646</v>
      </c>
      <c r="E225" s="395" t="s">
        <v>647</v>
      </c>
      <c r="F225" s="392"/>
      <c r="G225" s="392"/>
      <c r="H225" s="397" t="s">
        <v>261</v>
      </c>
      <c r="I225" s="389" t="s">
        <v>232</v>
      </c>
      <c r="J225" s="389" t="s">
        <v>262</v>
      </c>
      <c r="K225" s="392"/>
      <c r="L225" s="391"/>
      <c r="M225" s="393" t="s">
        <v>219</v>
      </c>
      <c r="N225" s="394" t="s">
        <v>616</v>
      </c>
      <c r="O225" t="str">
        <f t="shared" si="3"/>
        <v>Other Services</v>
      </c>
    </row>
    <row r="226" spans="1:15" ht="15.75" thickBot="1">
      <c r="A226" s="383">
        <v>45769</v>
      </c>
      <c r="B226" s="384">
        <v>45748</v>
      </c>
      <c r="C226" s="385">
        <v>17</v>
      </c>
      <c r="D226" s="386" t="s">
        <v>387</v>
      </c>
      <c r="E226" s="395" t="s">
        <v>648</v>
      </c>
      <c r="F226" s="388">
        <v>-17700</v>
      </c>
      <c r="G226" s="388">
        <v>-15000</v>
      </c>
      <c r="H226" s="396" t="s">
        <v>112</v>
      </c>
      <c r="I226" s="389" t="s">
        <v>229</v>
      </c>
      <c r="J226" s="389" t="s">
        <v>284</v>
      </c>
      <c r="K226" s="392"/>
      <c r="L226" s="385">
        <v>-17700</v>
      </c>
      <c r="M226" s="393" t="s">
        <v>219</v>
      </c>
      <c r="N226" s="394" t="s">
        <v>616</v>
      </c>
      <c r="O226" t="str">
        <f t="shared" si="3"/>
        <v>WhatsApp API Business</v>
      </c>
    </row>
    <row r="227" spans="1:15" ht="15.75" thickBot="1">
      <c r="A227" s="383">
        <v>45769</v>
      </c>
      <c r="B227" s="384">
        <v>45748</v>
      </c>
      <c r="C227" s="385">
        <v>17</v>
      </c>
      <c r="D227" s="386" t="s">
        <v>597</v>
      </c>
      <c r="E227" s="395" t="s">
        <v>649</v>
      </c>
      <c r="F227" s="388">
        <v>-84960</v>
      </c>
      <c r="G227" s="388">
        <v>-72000</v>
      </c>
      <c r="H227" s="398" t="s">
        <v>288</v>
      </c>
      <c r="I227" s="389" t="s">
        <v>226</v>
      </c>
      <c r="J227" s="389" t="s">
        <v>32</v>
      </c>
      <c r="K227" s="392"/>
      <c r="L227" s="385">
        <v>-84960</v>
      </c>
      <c r="M227" s="393" t="s">
        <v>219</v>
      </c>
      <c r="N227" s="394" t="s">
        <v>616</v>
      </c>
      <c r="O227" t="str">
        <f t="shared" si="3"/>
        <v xml:space="preserve">Training Business </v>
      </c>
    </row>
    <row r="228" spans="1:15" ht="15.75" thickBot="1">
      <c r="A228" s="383">
        <v>45769</v>
      </c>
      <c r="B228" s="384">
        <v>45748</v>
      </c>
      <c r="C228" s="385">
        <v>17</v>
      </c>
      <c r="D228" s="386" t="s">
        <v>650</v>
      </c>
      <c r="E228" s="387" t="s">
        <v>651</v>
      </c>
      <c r="F228" s="388">
        <v>37170</v>
      </c>
      <c r="G228" s="388">
        <v>31500</v>
      </c>
      <c r="H228" s="390" t="s">
        <v>216</v>
      </c>
      <c r="I228" s="389" t="s">
        <v>217</v>
      </c>
      <c r="J228" s="389" t="s">
        <v>218</v>
      </c>
      <c r="K228" s="392"/>
      <c r="L228" s="385">
        <v>37170</v>
      </c>
      <c r="M228" s="393" t="s">
        <v>219</v>
      </c>
      <c r="N228" s="394" t="s">
        <v>616</v>
      </c>
      <c r="O228" t="str">
        <f t="shared" si="3"/>
        <v>G-Suite Business</v>
      </c>
    </row>
    <row r="229" spans="1:15" ht="15.75" thickBot="1">
      <c r="A229" s="383">
        <v>45769</v>
      </c>
      <c r="B229" s="384">
        <v>45748</v>
      </c>
      <c r="C229" s="385">
        <v>17</v>
      </c>
      <c r="D229" s="386" t="s">
        <v>295</v>
      </c>
      <c r="E229" s="387" t="s">
        <v>652</v>
      </c>
      <c r="F229" s="388">
        <v>40710</v>
      </c>
      <c r="G229" s="388">
        <v>34500</v>
      </c>
      <c r="H229" s="390" t="s">
        <v>216</v>
      </c>
      <c r="I229" s="389" t="s">
        <v>217</v>
      </c>
      <c r="J229" s="389" t="s">
        <v>218</v>
      </c>
      <c r="K229" s="392"/>
      <c r="L229" s="385">
        <v>40710</v>
      </c>
      <c r="M229" s="393" t="s">
        <v>219</v>
      </c>
      <c r="N229" s="394" t="s">
        <v>616</v>
      </c>
      <c r="O229" t="str">
        <f t="shared" si="3"/>
        <v>G-Suite Business</v>
      </c>
    </row>
    <row r="230" spans="1:15" ht="15.75" thickBot="1">
      <c r="A230" s="383">
        <v>45769</v>
      </c>
      <c r="B230" s="384">
        <v>45748</v>
      </c>
      <c r="C230" s="385">
        <v>17</v>
      </c>
      <c r="D230" s="386" t="s">
        <v>405</v>
      </c>
      <c r="E230" s="387" t="s">
        <v>653</v>
      </c>
      <c r="F230" s="388">
        <v>2301</v>
      </c>
      <c r="G230" s="388">
        <v>1950</v>
      </c>
      <c r="H230" s="390" t="s">
        <v>216</v>
      </c>
      <c r="I230" s="389" t="s">
        <v>217</v>
      </c>
      <c r="J230" s="389" t="s">
        <v>218</v>
      </c>
      <c r="K230" s="392"/>
      <c r="L230" s="385">
        <v>2301</v>
      </c>
      <c r="M230" s="393" t="s">
        <v>219</v>
      </c>
      <c r="N230" s="394" t="s">
        <v>616</v>
      </c>
      <c r="O230" t="str">
        <f t="shared" si="3"/>
        <v>G-Suite Business</v>
      </c>
    </row>
    <row r="231" spans="1:15" ht="15.75" thickBot="1">
      <c r="A231" s="383">
        <v>45769</v>
      </c>
      <c r="B231" s="384">
        <v>45748</v>
      </c>
      <c r="C231" s="385">
        <v>17</v>
      </c>
      <c r="D231" s="386" t="s">
        <v>654</v>
      </c>
      <c r="E231" s="387" t="s">
        <v>655</v>
      </c>
      <c r="F231" s="388">
        <v>3908</v>
      </c>
      <c r="G231" s="388">
        <v>3312</v>
      </c>
      <c r="H231" s="390" t="s">
        <v>216</v>
      </c>
      <c r="I231" s="389" t="s">
        <v>217</v>
      </c>
      <c r="J231" s="389" t="s">
        <v>218</v>
      </c>
      <c r="K231" s="392"/>
      <c r="L231" s="385">
        <v>3908</v>
      </c>
      <c r="M231" s="393" t="s">
        <v>219</v>
      </c>
      <c r="N231" s="394" t="s">
        <v>616</v>
      </c>
      <c r="O231" t="str">
        <f t="shared" si="3"/>
        <v>G-Suite Business</v>
      </c>
    </row>
    <row r="232" spans="1:15" ht="15.75" thickBot="1">
      <c r="A232" s="383">
        <v>45769</v>
      </c>
      <c r="B232" s="384">
        <v>45748</v>
      </c>
      <c r="C232" s="385">
        <v>17</v>
      </c>
      <c r="D232" s="386" t="s">
        <v>656</v>
      </c>
      <c r="E232" s="387" t="s">
        <v>657</v>
      </c>
      <c r="F232" s="388">
        <v>11680</v>
      </c>
      <c r="G232" s="388">
        <v>9898</v>
      </c>
      <c r="H232" s="390" t="s">
        <v>216</v>
      </c>
      <c r="I232" s="389" t="s">
        <v>217</v>
      </c>
      <c r="J232" s="389" t="s">
        <v>218</v>
      </c>
      <c r="K232" s="392"/>
      <c r="L232" s="385">
        <v>11679.64</v>
      </c>
      <c r="M232" s="393" t="s">
        <v>219</v>
      </c>
      <c r="N232" s="394" t="s">
        <v>616</v>
      </c>
      <c r="O232" t="str">
        <f t="shared" si="3"/>
        <v>G-Suite Business</v>
      </c>
    </row>
    <row r="233" spans="1:15" ht="15.75" thickBot="1">
      <c r="A233" s="404">
        <v>45769</v>
      </c>
      <c r="B233" s="384">
        <v>45748</v>
      </c>
      <c r="C233" s="385">
        <v>17</v>
      </c>
      <c r="D233" s="405" t="s">
        <v>562</v>
      </c>
      <c r="E233" s="406" t="s">
        <v>658</v>
      </c>
      <c r="F233" s="407">
        <v>-37170</v>
      </c>
      <c r="G233" s="388">
        <v>-31500</v>
      </c>
      <c r="H233" s="390" t="s">
        <v>216</v>
      </c>
      <c r="I233" s="389" t="s">
        <v>217</v>
      </c>
      <c r="J233" s="389" t="s">
        <v>218</v>
      </c>
      <c r="K233" s="392"/>
      <c r="L233" s="385">
        <v>-37170</v>
      </c>
      <c r="M233" s="393" t="s">
        <v>219</v>
      </c>
      <c r="N233" s="394" t="s">
        <v>616</v>
      </c>
      <c r="O233" t="str">
        <f t="shared" si="3"/>
        <v>G-Suite Business</v>
      </c>
    </row>
    <row r="234" spans="1:15" ht="15.75" thickBot="1">
      <c r="A234" s="383">
        <v>45770</v>
      </c>
      <c r="B234" s="384">
        <v>45748</v>
      </c>
      <c r="C234" s="385">
        <v>17</v>
      </c>
      <c r="D234" s="386" t="s">
        <v>659</v>
      </c>
      <c r="E234" s="395" t="s">
        <v>660</v>
      </c>
      <c r="F234" s="388">
        <v>4129</v>
      </c>
      <c r="G234" s="388">
        <v>3499</v>
      </c>
      <c r="H234" s="397" t="s">
        <v>261</v>
      </c>
      <c r="I234" s="389" t="s">
        <v>232</v>
      </c>
      <c r="J234" s="389" t="s">
        <v>661</v>
      </c>
      <c r="K234" s="392"/>
      <c r="L234" s="385">
        <v>4129</v>
      </c>
      <c r="M234" s="393" t="s">
        <v>219</v>
      </c>
      <c r="N234" s="394" t="s">
        <v>616</v>
      </c>
      <c r="O234" t="str">
        <f t="shared" si="3"/>
        <v>Other Services</v>
      </c>
    </row>
    <row r="235" spans="1:15" ht="15.75" thickBot="1">
      <c r="A235" s="383">
        <v>45770</v>
      </c>
      <c r="B235" s="384">
        <v>45748</v>
      </c>
      <c r="C235" s="385">
        <v>17</v>
      </c>
      <c r="D235" s="386" t="s">
        <v>662</v>
      </c>
      <c r="E235" s="395" t="s">
        <v>663</v>
      </c>
      <c r="F235" s="388">
        <v>10618</v>
      </c>
      <c r="G235" s="388">
        <v>8998</v>
      </c>
      <c r="H235" s="397" t="s">
        <v>261</v>
      </c>
      <c r="I235" s="389" t="s">
        <v>232</v>
      </c>
      <c r="J235" s="389" t="s">
        <v>661</v>
      </c>
      <c r="K235" s="392"/>
      <c r="L235" s="385">
        <v>10618</v>
      </c>
      <c r="M235" s="393" t="s">
        <v>219</v>
      </c>
      <c r="N235" s="394" t="s">
        <v>616</v>
      </c>
      <c r="O235" t="str">
        <f t="shared" si="3"/>
        <v>Other Services</v>
      </c>
    </row>
    <row r="236" spans="1:15" ht="15.75" thickBot="1">
      <c r="A236" s="383">
        <v>45770</v>
      </c>
      <c r="B236" s="384">
        <v>45748</v>
      </c>
      <c r="C236" s="385">
        <v>17</v>
      </c>
      <c r="D236" s="386" t="s">
        <v>501</v>
      </c>
      <c r="E236" s="395" t="s">
        <v>664</v>
      </c>
      <c r="F236" s="388">
        <v>8258</v>
      </c>
      <c r="G236" s="388">
        <v>6998</v>
      </c>
      <c r="H236" s="397" t="s">
        <v>261</v>
      </c>
      <c r="I236" s="389" t="s">
        <v>232</v>
      </c>
      <c r="J236" s="389" t="s">
        <v>661</v>
      </c>
      <c r="K236" s="392"/>
      <c r="L236" s="385">
        <v>8258</v>
      </c>
      <c r="M236" s="393" t="s">
        <v>219</v>
      </c>
      <c r="N236" s="394" t="s">
        <v>616</v>
      </c>
      <c r="O236" t="str">
        <f t="shared" si="3"/>
        <v>Other Services</v>
      </c>
    </row>
    <row r="237" spans="1:15" ht="15.75" thickBot="1">
      <c r="A237" s="383">
        <v>45770</v>
      </c>
      <c r="B237" s="384">
        <v>45748</v>
      </c>
      <c r="C237" s="385">
        <v>17</v>
      </c>
      <c r="D237" s="386" t="s">
        <v>665</v>
      </c>
      <c r="E237" s="395" t="s">
        <v>666</v>
      </c>
      <c r="F237" s="388">
        <v>10618</v>
      </c>
      <c r="G237" s="388">
        <v>8998</v>
      </c>
      <c r="H237" s="397" t="s">
        <v>261</v>
      </c>
      <c r="I237" s="389" t="s">
        <v>232</v>
      </c>
      <c r="J237" s="389" t="s">
        <v>661</v>
      </c>
      <c r="K237" s="392"/>
      <c r="L237" s="385">
        <v>10618</v>
      </c>
      <c r="M237" s="393" t="s">
        <v>219</v>
      </c>
      <c r="N237" s="394" t="s">
        <v>616</v>
      </c>
      <c r="O237" t="str">
        <f t="shared" si="3"/>
        <v>Other Services</v>
      </c>
    </row>
    <row r="238" spans="1:15" ht="15.75" thickBot="1">
      <c r="A238" s="383">
        <v>45770</v>
      </c>
      <c r="B238" s="384">
        <v>45748</v>
      </c>
      <c r="C238" s="385">
        <v>17</v>
      </c>
      <c r="D238" s="386" t="s">
        <v>667</v>
      </c>
      <c r="E238" s="395" t="s">
        <v>668</v>
      </c>
      <c r="F238" s="388">
        <v>5309</v>
      </c>
      <c r="G238" s="388">
        <v>4499</v>
      </c>
      <c r="H238" s="397" t="s">
        <v>261</v>
      </c>
      <c r="I238" s="389" t="s">
        <v>232</v>
      </c>
      <c r="J238" s="389" t="s">
        <v>661</v>
      </c>
      <c r="K238" s="392"/>
      <c r="L238" s="385">
        <v>5309</v>
      </c>
      <c r="M238" s="393" t="s">
        <v>219</v>
      </c>
      <c r="N238" s="394" t="s">
        <v>616</v>
      </c>
      <c r="O238" t="str">
        <f t="shared" si="3"/>
        <v>Other Services</v>
      </c>
    </row>
    <row r="239" spans="1:15" ht="15.75" thickBot="1">
      <c r="A239" s="383">
        <v>45770</v>
      </c>
      <c r="B239" s="384">
        <v>45748</v>
      </c>
      <c r="C239" s="385">
        <v>17</v>
      </c>
      <c r="D239" s="386" t="s">
        <v>669</v>
      </c>
      <c r="E239" s="395" t="s">
        <v>670</v>
      </c>
      <c r="F239" s="388">
        <v>8258</v>
      </c>
      <c r="G239" s="388">
        <v>6998</v>
      </c>
      <c r="H239" s="397" t="s">
        <v>261</v>
      </c>
      <c r="I239" s="389" t="s">
        <v>232</v>
      </c>
      <c r="J239" s="389" t="s">
        <v>661</v>
      </c>
      <c r="K239" s="392"/>
      <c r="L239" s="385">
        <v>8258</v>
      </c>
      <c r="M239" s="393" t="s">
        <v>219</v>
      </c>
      <c r="N239" s="394" t="s">
        <v>616</v>
      </c>
      <c r="O239" t="str">
        <f t="shared" si="3"/>
        <v>Other Services</v>
      </c>
    </row>
    <row r="240" spans="1:15" ht="15.75" thickBot="1">
      <c r="A240" s="383">
        <v>45770</v>
      </c>
      <c r="B240" s="384">
        <v>45748</v>
      </c>
      <c r="C240" s="385">
        <v>17</v>
      </c>
      <c r="D240" s="386" t="s">
        <v>671</v>
      </c>
      <c r="E240" s="395" t="s">
        <v>672</v>
      </c>
      <c r="F240" s="388">
        <v>-15045</v>
      </c>
      <c r="G240" s="388">
        <v>-12750</v>
      </c>
      <c r="H240" s="396" t="s">
        <v>112</v>
      </c>
      <c r="I240" s="389" t="s">
        <v>229</v>
      </c>
      <c r="J240" s="389" t="s">
        <v>284</v>
      </c>
      <c r="K240" s="392"/>
      <c r="L240" s="385">
        <v>-15045</v>
      </c>
      <c r="M240" s="393" t="s">
        <v>219</v>
      </c>
      <c r="N240" s="394" t="s">
        <v>616</v>
      </c>
      <c r="O240" t="str">
        <f t="shared" si="3"/>
        <v>WhatsApp API Business</v>
      </c>
    </row>
    <row r="241" spans="1:15" ht="15.75" thickBot="1">
      <c r="A241" s="383">
        <v>45770</v>
      </c>
      <c r="B241" s="384">
        <v>45748</v>
      </c>
      <c r="C241" s="385">
        <v>17</v>
      </c>
      <c r="D241" s="386" t="s">
        <v>389</v>
      </c>
      <c r="E241" s="395" t="s">
        <v>673</v>
      </c>
      <c r="F241" s="388">
        <v>-3540</v>
      </c>
      <c r="G241" s="388">
        <v>-3000</v>
      </c>
      <c r="H241" s="396" t="s">
        <v>112</v>
      </c>
      <c r="I241" s="389" t="s">
        <v>229</v>
      </c>
      <c r="J241" s="389" t="s">
        <v>359</v>
      </c>
      <c r="K241" s="392"/>
      <c r="L241" s="385">
        <v>-3540</v>
      </c>
      <c r="M241" s="393" t="s">
        <v>219</v>
      </c>
      <c r="N241" s="394" t="s">
        <v>616</v>
      </c>
      <c r="O241" t="str">
        <f t="shared" si="3"/>
        <v>WhatsApp API Business</v>
      </c>
    </row>
    <row r="242" spans="1:15" ht="15.75" thickBot="1">
      <c r="A242" s="383">
        <v>45770</v>
      </c>
      <c r="B242" s="384">
        <v>45748</v>
      </c>
      <c r="C242" s="385">
        <v>17</v>
      </c>
      <c r="D242" s="386" t="s">
        <v>674</v>
      </c>
      <c r="E242" s="387" t="s">
        <v>675</v>
      </c>
      <c r="F242" s="388">
        <v>413</v>
      </c>
      <c r="G242" s="388">
        <v>350</v>
      </c>
      <c r="H242" s="390" t="s">
        <v>216</v>
      </c>
      <c r="I242" s="389" t="s">
        <v>217</v>
      </c>
      <c r="J242" s="389" t="s">
        <v>218</v>
      </c>
      <c r="K242" s="392"/>
      <c r="L242" s="385">
        <v>413</v>
      </c>
      <c r="M242" s="393" t="s">
        <v>219</v>
      </c>
      <c r="N242" s="394" t="s">
        <v>616</v>
      </c>
      <c r="O242" t="str">
        <f t="shared" si="3"/>
        <v>G-Suite Business</v>
      </c>
    </row>
    <row r="243" spans="1:15" ht="15.75" thickBot="1">
      <c r="A243" s="383">
        <v>45770</v>
      </c>
      <c r="B243" s="384">
        <v>45748</v>
      </c>
      <c r="C243" s="385">
        <v>17</v>
      </c>
      <c r="D243" s="386" t="s">
        <v>676</v>
      </c>
      <c r="E243" s="387" t="s">
        <v>677</v>
      </c>
      <c r="F243" s="388">
        <v>3408</v>
      </c>
      <c r="G243" s="388">
        <v>2888</v>
      </c>
      <c r="H243" s="390" t="s">
        <v>216</v>
      </c>
      <c r="I243" s="389" t="s">
        <v>217</v>
      </c>
      <c r="J243" s="389" t="s">
        <v>218</v>
      </c>
      <c r="K243" s="392"/>
      <c r="L243" s="385">
        <v>3408</v>
      </c>
      <c r="M243" s="393" t="s">
        <v>219</v>
      </c>
      <c r="N243" s="394" t="s">
        <v>616</v>
      </c>
      <c r="O243" t="str">
        <f t="shared" si="3"/>
        <v>G-Suite Business</v>
      </c>
    </row>
    <row r="244" spans="1:15" ht="15.75" thickBot="1">
      <c r="A244" s="383">
        <v>45770</v>
      </c>
      <c r="B244" s="384">
        <v>45748</v>
      </c>
      <c r="C244" s="385">
        <v>17</v>
      </c>
      <c r="D244" s="386" t="s">
        <v>457</v>
      </c>
      <c r="E244" s="387" t="s">
        <v>678</v>
      </c>
      <c r="F244" s="388">
        <v>1584</v>
      </c>
      <c r="G244" s="388">
        <v>1342</v>
      </c>
      <c r="H244" s="390" t="s">
        <v>216</v>
      </c>
      <c r="I244" s="389" t="s">
        <v>217</v>
      </c>
      <c r="J244" s="389" t="s">
        <v>218</v>
      </c>
      <c r="K244" s="392"/>
      <c r="L244" s="385">
        <v>1584</v>
      </c>
      <c r="M244" s="393" t="s">
        <v>219</v>
      </c>
      <c r="N244" s="394" t="s">
        <v>616</v>
      </c>
      <c r="O244" t="str">
        <f t="shared" si="3"/>
        <v>G-Suite Business</v>
      </c>
    </row>
    <row r="245" spans="1:15" ht="15.75" thickBot="1">
      <c r="A245" s="383">
        <v>45770</v>
      </c>
      <c r="B245" s="384">
        <v>45748</v>
      </c>
      <c r="C245" s="385">
        <v>17</v>
      </c>
      <c r="D245" s="386" t="s">
        <v>605</v>
      </c>
      <c r="E245" s="387" t="s">
        <v>679</v>
      </c>
      <c r="F245" s="388">
        <v>885</v>
      </c>
      <c r="G245" s="388">
        <v>750</v>
      </c>
      <c r="H245" s="390" t="s">
        <v>216</v>
      </c>
      <c r="I245" s="389" t="s">
        <v>217</v>
      </c>
      <c r="J245" s="389" t="s">
        <v>218</v>
      </c>
      <c r="K245" s="392"/>
      <c r="L245" s="385">
        <v>885</v>
      </c>
      <c r="M245" s="393" t="s">
        <v>219</v>
      </c>
      <c r="N245" s="394" t="s">
        <v>616</v>
      </c>
      <c r="O245" t="str">
        <f t="shared" si="3"/>
        <v>G-Suite Business</v>
      </c>
    </row>
    <row r="246" spans="1:15" ht="15.75" thickBot="1">
      <c r="A246" s="383">
        <v>45770</v>
      </c>
      <c r="B246" s="384">
        <v>45748</v>
      </c>
      <c r="C246" s="385">
        <v>17</v>
      </c>
      <c r="D246" s="386" t="s">
        <v>680</v>
      </c>
      <c r="E246" s="387" t="s">
        <v>681</v>
      </c>
      <c r="F246" s="388">
        <v>7434</v>
      </c>
      <c r="G246" s="388">
        <v>6300</v>
      </c>
      <c r="H246" s="390" t="s">
        <v>216</v>
      </c>
      <c r="I246" s="389" t="s">
        <v>217</v>
      </c>
      <c r="J246" s="389" t="s">
        <v>218</v>
      </c>
      <c r="K246" s="392"/>
      <c r="L246" s="385">
        <v>7434</v>
      </c>
      <c r="M246" s="393" t="s">
        <v>219</v>
      </c>
      <c r="N246" s="394" t="s">
        <v>616</v>
      </c>
      <c r="O246" t="str">
        <f t="shared" si="3"/>
        <v>G-Suite Business</v>
      </c>
    </row>
    <row r="247" spans="1:15" ht="15.75" thickBot="1">
      <c r="A247" s="383">
        <v>45770</v>
      </c>
      <c r="B247" s="384">
        <v>45748</v>
      </c>
      <c r="C247" s="385">
        <v>17</v>
      </c>
      <c r="D247" s="386" t="s">
        <v>682</v>
      </c>
      <c r="E247" s="387" t="s">
        <v>683</v>
      </c>
      <c r="F247" s="388">
        <v>3717</v>
      </c>
      <c r="G247" s="388">
        <v>3150</v>
      </c>
      <c r="H247" s="390" t="s">
        <v>216</v>
      </c>
      <c r="I247" s="389" t="s">
        <v>217</v>
      </c>
      <c r="J247" s="389" t="s">
        <v>218</v>
      </c>
      <c r="K247" s="392"/>
      <c r="L247" s="385">
        <v>3717</v>
      </c>
      <c r="M247" s="393" t="s">
        <v>219</v>
      </c>
      <c r="N247" s="394" t="s">
        <v>616</v>
      </c>
      <c r="O247" t="str">
        <f t="shared" si="3"/>
        <v>G-Suite Business</v>
      </c>
    </row>
    <row r="248" spans="1:15" ht="15.75" thickBot="1">
      <c r="A248" s="383">
        <v>45770</v>
      </c>
      <c r="B248" s="384">
        <v>45748</v>
      </c>
      <c r="C248" s="385">
        <v>17</v>
      </c>
      <c r="D248" s="386" t="s">
        <v>684</v>
      </c>
      <c r="E248" s="387" t="s">
        <v>685</v>
      </c>
      <c r="F248" s="388">
        <v>7551</v>
      </c>
      <c r="G248" s="388">
        <v>6399</v>
      </c>
      <c r="H248" s="390" t="s">
        <v>216</v>
      </c>
      <c r="I248" s="389" t="s">
        <v>217</v>
      </c>
      <c r="J248" s="389" t="s">
        <v>218</v>
      </c>
      <c r="K248" s="392"/>
      <c r="L248" s="385">
        <v>7550.82</v>
      </c>
      <c r="M248" s="393" t="s">
        <v>219</v>
      </c>
      <c r="N248" s="394" t="s">
        <v>616</v>
      </c>
      <c r="O248" t="str">
        <f t="shared" si="3"/>
        <v>G-Suite Business</v>
      </c>
    </row>
    <row r="249" spans="1:15" ht="15.75" thickBot="1">
      <c r="A249" s="383">
        <v>45770</v>
      </c>
      <c r="B249" s="384">
        <v>45748</v>
      </c>
      <c r="C249" s="385">
        <v>17</v>
      </c>
      <c r="D249" s="386" t="s">
        <v>686</v>
      </c>
      <c r="E249" s="387" t="s">
        <v>687</v>
      </c>
      <c r="F249" s="388">
        <v>22302</v>
      </c>
      <c r="G249" s="388">
        <v>18900</v>
      </c>
      <c r="H249" s="390" t="s">
        <v>216</v>
      </c>
      <c r="I249" s="389" t="s">
        <v>217</v>
      </c>
      <c r="J249" s="389" t="s">
        <v>218</v>
      </c>
      <c r="K249" s="392"/>
      <c r="L249" s="385">
        <v>22302</v>
      </c>
      <c r="M249" s="393" t="s">
        <v>219</v>
      </c>
      <c r="N249" s="394" t="s">
        <v>616</v>
      </c>
      <c r="O249" t="str">
        <f t="shared" si="3"/>
        <v>G-Suite Business</v>
      </c>
    </row>
    <row r="250" spans="1:15" ht="15.75" thickBot="1">
      <c r="A250" s="383">
        <v>45770</v>
      </c>
      <c r="B250" s="384">
        <v>45748</v>
      </c>
      <c r="C250" s="385">
        <v>17</v>
      </c>
      <c r="D250" s="386" t="s">
        <v>688</v>
      </c>
      <c r="E250" s="387" t="s">
        <v>689</v>
      </c>
      <c r="F250" s="388">
        <v>65679</v>
      </c>
      <c r="G250" s="388">
        <v>55660</v>
      </c>
      <c r="H250" s="390" t="s">
        <v>216</v>
      </c>
      <c r="I250" s="389" t="s">
        <v>217</v>
      </c>
      <c r="J250" s="389" t="s">
        <v>218</v>
      </c>
      <c r="K250" s="392"/>
      <c r="L250" s="385">
        <v>65678.8</v>
      </c>
      <c r="M250" s="393" t="s">
        <v>219</v>
      </c>
      <c r="N250" s="394" t="s">
        <v>616</v>
      </c>
      <c r="O250" t="str">
        <f t="shared" si="3"/>
        <v>G-Suite Business</v>
      </c>
    </row>
    <row r="251" spans="1:15" ht="15.75" thickBot="1">
      <c r="A251" s="383">
        <v>45770</v>
      </c>
      <c r="B251" s="384">
        <v>45748</v>
      </c>
      <c r="C251" s="385">
        <v>17</v>
      </c>
      <c r="D251" s="386" t="s">
        <v>690</v>
      </c>
      <c r="E251" s="387" t="s">
        <v>691</v>
      </c>
      <c r="F251" s="388">
        <v>3717</v>
      </c>
      <c r="G251" s="388">
        <v>3150</v>
      </c>
      <c r="H251" s="390" t="s">
        <v>216</v>
      </c>
      <c r="I251" s="389" t="s">
        <v>217</v>
      </c>
      <c r="J251" s="389" t="s">
        <v>218</v>
      </c>
      <c r="K251" s="392"/>
      <c r="L251" s="385">
        <v>3717</v>
      </c>
      <c r="M251" s="393" t="s">
        <v>219</v>
      </c>
      <c r="N251" s="394" t="s">
        <v>616</v>
      </c>
      <c r="O251" t="str">
        <f t="shared" si="3"/>
        <v>G-Suite Business</v>
      </c>
    </row>
    <row r="252" spans="1:15" ht="15.75" thickBot="1">
      <c r="A252" s="383">
        <v>45770</v>
      </c>
      <c r="B252" s="384">
        <v>45748</v>
      </c>
      <c r="C252" s="385">
        <v>17</v>
      </c>
      <c r="D252" s="386" t="s">
        <v>692</v>
      </c>
      <c r="E252" s="387" t="s">
        <v>693</v>
      </c>
      <c r="F252" s="388">
        <v>332548</v>
      </c>
      <c r="G252" s="388">
        <v>281820</v>
      </c>
      <c r="H252" s="390" t="s">
        <v>216</v>
      </c>
      <c r="I252" s="389" t="s">
        <v>217</v>
      </c>
      <c r="J252" s="389" t="s">
        <v>218</v>
      </c>
      <c r="K252" s="392"/>
      <c r="L252" s="385">
        <v>332547.59999999998</v>
      </c>
      <c r="M252" s="393" t="s">
        <v>219</v>
      </c>
      <c r="N252" s="394" t="s">
        <v>616</v>
      </c>
      <c r="O252" t="str">
        <f t="shared" si="3"/>
        <v>G-Suite Business</v>
      </c>
    </row>
    <row r="253" spans="1:15" ht="15.75" thickBot="1">
      <c r="A253" s="383">
        <v>45770</v>
      </c>
      <c r="B253" s="384">
        <v>45748</v>
      </c>
      <c r="C253" s="385">
        <v>17</v>
      </c>
      <c r="D253" s="386" t="s">
        <v>250</v>
      </c>
      <c r="E253" s="387" t="s">
        <v>694</v>
      </c>
      <c r="F253" s="388">
        <v>4602</v>
      </c>
      <c r="G253" s="388">
        <v>3900</v>
      </c>
      <c r="H253" s="390" t="s">
        <v>216</v>
      </c>
      <c r="I253" s="389" t="s">
        <v>217</v>
      </c>
      <c r="J253" s="389" t="s">
        <v>218</v>
      </c>
      <c r="K253" s="392"/>
      <c r="L253" s="385">
        <v>4602</v>
      </c>
      <c r="M253" s="393" t="s">
        <v>219</v>
      </c>
      <c r="N253" s="394" t="s">
        <v>616</v>
      </c>
      <c r="O253" t="str">
        <f t="shared" si="3"/>
        <v>G-Suite Business</v>
      </c>
    </row>
    <row r="254" spans="1:15" ht="15.75" thickBot="1">
      <c r="A254" s="383">
        <v>45770</v>
      </c>
      <c r="B254" s="384">
        <v>45748</v>
      </c>
      <c r="C254" s="385">
        <v>17</v>
      </c>
      <c r="D254" s="386" t="s">
        <v>695</v>
      </c>
      <c r="E254" s="387" t="s">
        <v>696</v>
      </c>
      <c r="F254" s="388">
        <v>8850</v>
      </c>
      <c r="G254" s="388">
        <v>7500</v>
      </c>
      <c r="H254" s="390" t="s">
        <v>216</v>
      </c>
      <c r="I254" s="389" t="s">
        <v>217</v>
      </c>
      <c r="J254" s="389" t="s">
        <v>218</v>
      </c>
      <c r="K254" s="392"/>
      <c r="L254" s="385">
        <v>8850</v>
      </c>
      <c r="M254" s="393" t="s">
        <v>219</v>
      </c>
      <c r="N254" s="394" t="s">
        <v>616</v>
      </c>
      <c r="O254" t="str">
        <f t="shared" si="3"/>
        <v>G-Suite Business</v>
      </c>
    </row>
    <row r="255" spans="1:15" ht="15.75" thickBot="1">
      <c r="A255" s="383">
        <v>45770</v>
      </c>
      <c r="B255" s="384">
        <v>45748</v>
      </c>
      <c r="C255" s="385">
        <v>17</v>
      </c>
      <c r="D255" s="386" t="s">
        <v>697</v>
      </c>
      <c r="E255" s="400" t="s">
        <v>497</v>
      </c>
      <c r="F255" s="388">
        <v>200000</v>
      </c>
      <c r="G255" s="388">
        <v>169492</v>
      </c>
      <c r="H255" s="399" t="s">
        <v>291</v>
      </c>
      <c r="I255" s="389" t="s">
        <v>226</v>
      </c>
      <c r="J255" s="389" t="s">
        <v>292</v>
      </c>
      <c r="K255" s="392"/>
      <c r="L255" s="385">
        <v>200000</v>
      </c>
      <c r="M255" s="393" t="s">
        <v>219</v>
      </c>
      <c r="N255" s="394" t="s">
        <v>616</v>
      </c>
      <c r="O255" t="str">
        <f t="shared" si="3"/>
        <v xml:space="preserve">Training Business </v>
      </c>
    </row>
    <row r="256" spans="1:15" ht="15.75" thickBot="1">
      <c r="A256" s="383">
        <v>45771</v>
      </c>
      <c r="B256" s="384">
        <v>45748</v>
      </c>
      <c r="C256" s="385">
        <v>17</v>
      </c>
      <c r="D256" s="386" t="s">
        <v>698</v>
      </c>
      <c r="E256" s="395" t="s">
        <v>699</v>
      </c>
      <c r="F256" s="388">
        <v>3540</v>
      </c>
      <c r="G256" s="388">
        <v>3000</v>
      </c>
      <c r="H256" s="396" t="s">
        <v>112</v>
      </c>
      <c r="I256" s="389" t="s">
        <v>229</v>
      </c>
      <c r="J256" s="389" t="s">
        <v>249</v>
      </c>
      <c r="K256" s="392"/>
      <c r="L256" s="385">
        <v>3540</v>
      </c>
      <c r="M256" s="393" t="s">
        <v>219</v>
      </c>
      <c r="N256" s="394" t="s">
        <v>616</v>
      </c>
      <c r="O256" t="str">
        <f t="shared" si="3"/>
        <v>WhatsApp API Business</v>
      </c>
    </row>
    <row r="257" spans="1:15" ht="15.75" thickBot="1">
      <c r="A257" s="383">
        <v>45771</v>
      </c>
      <c r="B257" s="384">
        <v>45748</v>
      </c>
      <c r="C257" s="385">
        <v>17</v>
      </c>
      <c r="D257" s="386" t="s">
        <v>700</v>
      </c>
      <c r="E257" s="395" t="s">
        <v>701</v>
      </c>
      <c r="F257" s="388">
        <v>5309</v>
      </c>
      <c r="G257" s="388">
        <v>4499</v>
      </c>
      <c r="H257" s="397" t="s">
        <v>261</v>
      </c>
      <c r="I257" s="389" t="s">
        <v>232</v>
      </c>
      <c r="J257" s="389" t="s">
        <v>661</v>
      </c>
      <c r="K257" s="392"/>
      <c r="L257" s="385">
        <v>5309</v>
      </c>
      <c r="M257" s="393" t="s">
        <v>219</v>
      </c>
      <c r="N257" s="394" t="s">
        <v>616</v>
      </c>
      <c r="O257" t="str">
        <f t="shared" si="3"/>
        <v>Other Services</v>
      </c>
    </row>
    <row r="258" spans="1:15" ht="15.75" thickBot="1">
      <c r="A258" s="383">
        <v>45771</v>
      </c>
      <c r="B258" s="384">
        <v>45748</v>
      </c>
      <c r="C258" s="385">
        <v>17</v>
      </c>
      <c r="D258" s="386" t="s">
        <v>702</v>
      </c>
      <c r="E258" s="395" t="s">
        <v>703</v>
      </c>
      <c r="F258" s="388">
        <v>5309</v>
      </c>
      <c r="G258" s="388">
        <v>4499</v>
      </c>
      <c r="H258" s="397" t="s">
        <v>261</v>
      </c>
      <c r="I258" s="389" t="s">
        <v>232</v>
      </c>
      <c r="J258" s="389" t="s">
        <v>661</v>
      </c>
      <c r="K258" s="392"/>
      <c r="L258" s="385">
        <v>5309</v>
      </c>
      <c r="M258" s="393" t="s">
        <v>219</v>
      </c>
      <c r="N258" s="394" t="s">
        <v>616</v>
      </c>
      <c r="O258" t="str">
        <f t="shared" ref="O258:O321" si="4">VLOOKUP(I258,$X$2:$Y$7,2,0)</f>
        <v>Other Services</v>
      </c>
    </row>
    <row r="259" spans="1:15" ht="15.75" thickBot="1">
      <c r="A259" s="383">
        <v>45771</v>
      </c>
      <c r="B259" s="384">
        <v>45748</v>
      </c>
      <c r="C259" s="385">
        <v>17</v>
      </c>
      <c r="D259" s="386" t="s">
        <v>704</v>
      </c>
      <c r="E259" s="395" t="s">
        <v>705</v>
      </c>
      <c r="F259" s="388">
        <v>15927</v>
      </c>
      <c r="G259" s="388">
        <v>13497</v>
      </c>
      <c r="H259" s="397" t="s">
        <v>261</v>
      </c>
      <c r="I259" s="389" t="s">
        <v>232</v>
      </c>
      <c r="J259" s="389" t="s">
        <v>661</v>
      </c>
      <c r="K259" s="392"/>
      <c r="L259" s="385">
        <v>15927</v>
      </c>
      <c r="M259" s="393" t="s">
        <v>219</v>
      </c>
      <c r="N259" s="394" t="s">
        <v>616</v>
      </c>
      <c r="O259" t="str">
        <f t="shared" si="4"/>
        <v>Other Services</v>
      </c>
    </row>
    <row r="260" spans="1:15" ht="15.75" thickBot="1">
      <c r="A260" s="383">
        <v>45771</v>
      </c>
      <c r="B260" s="384">
        <v>45748</v>
      </c>
      <c r="C260" s="385">
        <v>17</v>
      </c>
      <c r="D260" s="386" t="s">
        <v>706</v>
      </c>
      <c r="E260" s="395" t="s">
        <v>707</v>
      </c>
      <c r="F260" s="388">
        <v>17700</v>
      </c>
      <c r="G260" s="388">
        <v>15000</v>
      </c>
      <c r="H260" s="396" t="s">
        <v>112</v>
      </c>
      <c r="I260" s="389" t="s">
        <v>229</v>
      </c>
      <c r="J260" s="389" t="s">
        <v>284</v>
      </c>
      <c r="K260" s="392"/>
      <c r="L260" s="385">
        <v>17700</v>
      </c>
      <c r="M260" s="393" t="s">
        <v>219</v>
      </c>
      <c r="N260" s="394" t="s">
        <v>616</v>
      </c>
      <c r="O260" t="str">
        <f t="shared" si="4"/>
        <v>WhatsApp API Business</v>
      </c>
    </row>
    <row r="261" spans="1:15" ht="15.75" thickBot="1">
      <c r="A261" s="383">
        <v>45771</v>
      </c>
      <c r="B261" s="384">
        <v>45748</v>
      </c>
      <c r="C261" s="385">
        <v>17</v>
      </c>
      <c r="D261" s="386" t="s">
        <v>708</v>
      </c>
      <c r="E261" s="387" t="s">
        <v>709</v>
      </c>
      <c r="F261" s="388">
        <v>4578</v>
      </c>
      <c r="G261" s="388">
        <v>3880</v>
      </c>
      <c r="H261" s="390" t="s">
        <v>216</v>
      </c>
      <c r="I261" s="389" t="s">
        <v>217</v>
      </c>
      <c r="J261" s="389" t="s">
        <v>218</v>
      </c>
      <c r="K261" s="392"/>
      <c r="L261" s="385">
        <v>4578</v>
      </c>
      <c r="M261" s="393" t="s">
        <v>219</v>
      </c>
      <c r="N261" s="394" t="s">
        <v>616</v>
      </c>
      <c r="O261" t="str">
        <f t="shared" si="4"/>
        <v>G-Suite Business</v>
      </c>
    </row>
    <row r="262" spans="1:15" ht="15.75" thickBot="1">
      <c r="A262" s="383">
        <v>45771</v>
      </c>
      <c r="B262" s="384">
        <v>45748</v>
      </c>
      <c r="C262" s="385">
        <v>17</v>
      </c>
      <c r="D262" s="386" t="s">
        <v>710</v>
      </c>
      <c r="E262" s="387" t="s">
        <v>711</v>
      </c>
      <c r="F262" s="388">
        <v>8909</v>
      </c>
      <c r="G262" s="388">
        <v>7550</v>
      </c>
      <c r="H262" s="390" t="s">
        <v>216</v>
      </c>
      <c r="I262" s="389" t="s">
        <v>217</v>
      </c>
      <c r="J262" s="389" t="s">
        <v>218</v>
      </c>
      <c r="K262" s="392"/>
      <c r="L262" s="385">
        <v>8909</v>
      </c>
      <c r="M262" s="393" t="s">
        <v>219</v>
      </c>
      <c r="N262" s="394" t="s">
        <v>616</v>
      </c>
      <c r="O262" t="str">
        <f t="shared" si="4"/>
        <v>G-Suite Business</v>
      </c>
    </row>
    <row r="263" spans="1:15" ht="15.75" thickBot="1">
      <c r="A263" s="383">
        <v>45771</v>
      </c>
      <c r="B263" s="384">
        <v>45748</v>
      </c>
      <c r="C263" s="385">
        <v>17</v>
      </c>
      <c r="D263" s="386" t="s">
        <v>712</v>
      </c>
      <c r="E263" s="387" t="s">
        <v>713</v>
      </c>
      <c r="F263" s="388">
        <v>502</v>
      </c>
      <c r="G263" s="388">
        <v>425</v>
      </c>
      <c r="H263" s="390" t="s">
        <v>216</v>
      </c>
      <c r="I263" s="389" t="s">
        <v>217</v>
      </c>
      <c r="J263" s="389" t="s">
        <v>218</v>
      </c>
      <c r="K263" s="392"/>
      <c r="L263" s="385">
        <v>502</v>
      </c>
      <c r="M263" s="393" t="s">
        <v>219</v>
      </c>
      <c r="N263" s="394" t="s">
        <v>616</v>
      </c>
      <c r="O263" t="str">
        <f t="shared" si="4"/>
        <v>G-Suite Business</v>
      </c>
    </row>
    <row r="264" spans="1:15" ht="15.75" thickBot="1">
      <c r="A264" s="383">
        <v>45773</v>
      </c>
      <c r="B264" s="384">
        <v>45748</v>
      </c>
      <c r="C264" s="385">
        <v>17</v>
      </c>
      <c r="D264" s="386" t="s">
        <v>714</v>
      </c>
      <c r="E264" s="387" t="s">
        <v>715</v>
      </c>
      <c r="F264" s="388">
        <v>61171</v>
      </c>
      <c r="G264" s="388">
        <v>51840</v>
      </c>
      <c r="H264" s="390" t="s">
        <v>216</v>
      </c>
      <c r="I264" s="389" t="s">
        <v>217</v>
      </c>
      <c r="J264" s="389" t="s">
        <v>218</v>
      </c>
      <c r="K264" s="392"/>
      <c r="L264" s="385">
        <v>61171.199999999997</v>
      </c>
      <c r="M264" s="393" t="s">
        <v>219</v>
      </c>
      <c r="N264" s="394" t="s">
        <v>616</v>
      </c>
      <c r="O264" t="str">
        <f t="shared" si="4"/>
        <v>G-Suite Business</v>
      </c>
    </row>
    <row r="265" spans="1:15" ht="15.75" thickBot="1">
      <c r="A265" s="383">
        <v>45773</v>
      </c>
      <c r="B265" s="384">
        <v>45748</v>
      </c>
      <c r="C265" s="385">
        <v>17</v>
      </c>
      <c r="D265" s="386" t="s">
        <v>716</v>
      </c>
      <c r="E265" s="387" t="s">
        <v>717</v>
      </c>
      <c r="F265" s="388">
        <v>14396</v>
      </c>
      <c r="G265" s="388">
        <v>12200</v>
      </c>
      <c r="H265" s="390" t="s">
        <v>216</v>
      </c>
      <c r="I265" s="389" t="s">
        <v>217</v>
      </c>
      <c r="J265" s="389" t="s">
        <v>218</v>
      </c>
      <c r="K265" s="392"/>
      <c r="L265" s="385">
        <v>14396</v>
      </c>
      <c r="M265" s="393" t="s">
        <v>219</v>
      </c>
      <c r="N265" s="394" t="s">
        <v>616</v>
      </c>
      <c r="O265" t="str">
        <f t="shared" si="4"/>
        <v>G-Suite Business</v>
      </c>
    </row>
    <row r="266" spans="1:15" ht="15.75" thickBot="1">
      <c r="A266" s="383">
        <v>45773</v>
      </c>
      <c r="B266" s="384">
        <v>45748</v>
      </c>
      <c r="C266" s="385">
        <v>17</v>
      </c>
      <c r="D266" s="386" t="s">
        <v>547</v>
      </c>
      <c r="E266" s="387" t="s">
        <v>718</v>
      </c>
      <c r="F266" s="388">
        <v>1415</v>
      </c>
      <c r="G266" s="388">
        <v>1199</v>
      </c>
      <c r="H266" s="390" t="s">
        <v>216</v>
      </c>
      <c r="I266" s="389" t="s">
        <v>217</v>
      </c>
      <c r="J266" s="389" t="s">
        <v>218</v>
      </c>
      <c r="K266" s="392"/>
      <c r="L266" s="385">
        <v>1415</v>
      </c>
      <c r="M266" s="393" t="s">
        <v>219</v>
      </c>
      <c r="N266" s="394" t="s">
        <v>616</v>
      </c>
      <c r="O266" t="str">
        <f t="shared" si="4"/>
        <v>G-Suite Business</v>
      </c>
    </row>
    <row r="267" spans="1:15" ht="15.75" thickBot="1">
      <c r="A267" s="383">
        <v>45775</v>
      </c>
      <c r="B267" s="384">
        <v>45748</v>
      </c>
      <c r="C267" s="385">
        <v>18</v>
      </c>
      <c r="D267" s="386" t="s">
        <v>719</v>
      </c>
      <c r="E267" s="395" t="s">
        <v>720</v>
      </c>
      <c r="F267" s="388">
        <v>8850</v>
      </c>
      <c r="G267" s="388">
        <v>7500</v>
      </c>
      <c r="H267" s="396" t="s">
        <v>112</v>
      </c>
      <c r="I267" s="389" t="s">
        <v>229</v>
      </c>
      <c r="J267" s="389" t="s">
        <v>269</v>
      </c>
      <c r="K267" s="392"/>
      <c r="L267" s="385">
        <v>8850</v>
      </c>
      <c r="M267" s="393" t="s">
        <v>219</v>
      </c>
      <c r="N267" s="394" t="s">
        <v>721</v>
      </c>
      <c r="O267" t="str">
        <f t="shared" si="4"/>
        <v>WhatsApp API Business</v>
      </c>
    </row>
    <row r="268" spans="1:15" ht="15.75" thickBot="1">
      <c r="A268" s="383">
        <v>45775</v>
      </c>
      <c r="B268" s="384">
        <v>45748</v>
      </c>
      <c r="C268" s="385">
        <v>18</v>
      </c>
      <c r="D268" s="386" t="s">
        <v>722</v>
      </c>
      <c r="E268" s="395" t="s">
        <v>723</v>
      </c>
      <c r="F268" s="388">
        <v>950</v>
      </c>
      <c r="G268" s="388">
        <v>805</v>
      </c>
      <c r="H268" s="396" t="s">
        <v>112</v>
      </c>
      <c r="I268" s="389" t="s">
        <v>229</v>
      </c>
      <c r="J268" s="389" t="s">
        <v>594</v>
      </c>
      <c r="K268" s="392"/>
      <c r="L268" s="385">
        <v>950</v>
      </c>
      <c r="M268" s="393" t="s">
        <v>219</v>
      </c>
      <c r="N268" s="394" t="s">
        <v>721</v>
      </c>
      <c r="O268" t="str">
        <f t="shared" si="4"/>
        <v>WhatsApp API Business</v>
      </c>
    </row>
    <row r="269" spans="1:15" ht="15.75" thickBot="1">
      <c r="A269" s="383">
        <v>45775</v>
      </c>
      <c r="B269" s="384">
        <v>45748</v>
      </c>
      <c r="C269" s="385">
        <v>18</v>
      </c>
      <c r="D269" s="386" t="s">
        <v>724</v>
      </c>
      <c r="E269" s="387" t="s">
        <v>725</v>
      </c>
      <c r="F269" s="388">
        <v>23449</v>
      </c>
      <c r="G269" s="388">
        <v>19872</v>
      </c>
      <c r="H269" s="390" t="s">
        <v>216</v>
      </c>
      <c r="I269" s="389" t="s">
        <v>217</v>
      </c>
      <c r="J269" s="389" t="s">
        <v>218</v>
      </c>
      <c r="K269" s="392"/>
      <c r="L269" s="385">
        <v>23449</v>
      </c>
      <c r="M269" s="393" t="s">
        <v>219</v>
      </c>
      <c r="N269" s="394" t="s">
        <v>721</v>
      </c>
      <c r="O269" t="str">
        <f t="shared" si="4"/>
        <v>G-Suite Business</v>
      </c>
    </row>
    <row r="270" spans="1:15" ht="15.75" thickBot="1">
      <c r="A270" s="383">
        <v>45775</v>
      </c>
      <c r="B270" s="384">
        <v>45748</v>
      </c>
      <c r="C270" s="385">
        <v>18</v>
      </c>
      <c r="D270" s="386" t="s">
        <v>726</v>
      </c>
      <c r="E270" s="387" t="s">
        <v>727</v>
      </c>
      <c r="F270" s="388">
        <v>34409</v>
      </c>
      <c r="G270" s="388">
        <v>29160</v>
      </c>
      <c r="H270" s="390" t="s">
        <v>216</v>
      </c>
      <c r="I270" s="389" t="s">
        <v>217</v>
      </c>
      <c r="J270" s="389" t="s">
        <v>218</v>
      </c>
      <c r="K270" s="392"/>
      <c r="L270" s="385">
        <v>34408.800000000003</v>
      </c>
      <c r="M270" s="393" t="s">
        <v>219</v>
      </c>
      <c r="N270" s="394" t="s">
        <v>721</v>
      </c>
      <c r="O270" t="str">
        <f t="shared" si="4"/>
        <v>G-Suite Business</v>
      </c>
    </row>
    <row r="271" spans="1:15" ht="15.75" thickBot="1">
      <c r="A271" s="383">
        <v>45776</v>
      </c>
      <c r="B271" s="384">
        <v>45748</v>
      </c>
      <c r="C271" s="385">
        <v>18</v>
      </c>
      <c r="D271" s="386" t="s">
        <v>728</v>
      </c>
      <c r="E271" s="395" t="s">
        <v>729</v>
      </c>
      <c r="F271" s="388">
        <v>5309</v>
      </c>
      <c r="G271" s="388">
        <v>4499</v>
      </c>
      <c r="H271" s="397" t="s">
        <v>261</v>
      </c>
      <c r="I271" s="389" t="s">
        <v>232</v>
      </c>
      <c r="J271" s="389" t="s">
        <v>661</v>
      </c>
      <c r="K271" s="392"/>
      <c r="L271" s="385">
        <v>5309</v>
      </c>
      <c r="M271" s="393" t="s">
        <v>219</v>
      </c>
      <c r="N271" s="394" t="s">
        <v>721</v>
      </c>
      <c r="O271" t="str">
        <f t="shared" si="4"/>
        <v>Other Services</v>
      </c>
    </row>
    <row r="272" spans="1:15" ht="15.75" thickBot="1">
      <c r="A272" s="383">
        <v>45776</v>
      </c>
      <c r="B272" s="384">
        <v>45748</v>
      </c>
      <c r="C272" s="385">
        <v>18</v>
      </c>
      <c r="D272" s="386" t="s">
        <v>730</v>
      </c>
      <c r="E272" s="395" t="s">
        <v>731</v>
      </c>
      <c r="F272" s="388">
        <v>8258</v>
      </c>
      <c r="G272" s="388">
        <v>6998</v>
      </c>
      <c r="H272" s="397" t="s">
        <v>261</v>
      </c>
      <c r="I272" s="389" t="s">
        <v>232</v>
      </c>
      <c r="J272" s="389" t="s">
        <v>661</v>
      </c>
      <c r="K272" s="392"/>
      <c r="L272" s="385">
        <v>8258</v>
      </c>
      <c r="M272" s="393" t="s">
        <v>219</v>
      </c>
      <c r="N272" s="394" t="s">
        <v>721</v>
      </c>
      <c r="O272" t="str">
        <f t="shared" si="4"/>
        <v>Other Services</v>
      </c>
    </row>
    <row r="273" spans="1:15" ht="15.75" thickBot="1">
      <c r="A273" s="404">
        <v>45776</v>
      </c>
      <c r="B273" s="384">
        <v>45748</v>
      </c>
      <c r="C273" s="385">
        <v>18</v>
      </c>
      <c r="D273" s="405" t="s">
        <v>732</v>
      </c>
      <c r="E273" s="395" t="s">
        <v>733</v>
      </c>
      <c r="F273" s="407">
        <v>10618</v>
      </c>
      <c r="G273" s="388">
        <v>8998</v>
      </c>
      <c r="H273" s="397" t="s">
        <v>261</v>
      </c>
      <c r="I273" s="389" t="s">
        <v>232</v>
      </c>
      <c r="J273" s="389" t="s">
        <v>661</v>
      </c>
      <c r="K273" s="392"/>
      <c r="L273" s="385">
        <v>10618</v>
      </c>
      <c r="M273" s="393" t="s">
        <v>219</v>
      </c>
      <c r="N273" s="394" t="s">
        <v>721</v>
      </c>
      <c r="O273" t="str">
        <f t="shared" si="4"/>
        <v>Other Services</v>
      </c>
    </row>
    <row r="274" spans="1:15" ht="15.75" thickBot="1">
      <c r="A274" s="404">
        <v>45776</v>
      </c>
      <c r="B274" s="384">
        <v>45748</v>
      </c>
      <c r="C274" s="385">
        <v>18</v>
      </c>
      <c r="D274" s="405" t="s">
        <v>734</v>
      </c>
      <c r="E274" s="395" t="s">
        <v>735</v>
      </c>
      <c r="F274" s="407">
        <v>5309</v>
      </c>
      <c r="G274" s="388">
        <v>4499</v>
      </c>
      <c r="H274" s="397" t="s">
        <v>261</v>
      </c>
      <c r="I274" s="389" t="s">
        <v>232</v>
      </c>
      <c r="J274" s="389" t="s">
        <v>661</v>
      </c>
      <c r="K274" s="392"/>
      <c r="L274" s="385">
        <v>5309</v>
      </c>
      <c r="M274" s="393" t="s">
        <v>219</v>
      </c>
      <c r="N274" s="394" t="s">
        <v>721</v>
      </c>
      <c r="O274" t="str">
        <f t="shared" si="4"/>
        <v>Other Services</v>
      </c>
    </row>
    <row r="275" spans="1:15" ht="15.75" thickBot="1">
      <c r="A275" s="383">
        <v>45776</v>
      </c>
      <c r="B275" s="384">
        <v>45748</v>
      </c>
      <c r="C275" s="385">
        <v>18</v>
      </c>
      <c r="D275" s="386" t="s">
        <v>736</v>
      </c>
      <c r="E275" s="395" t="s">
        <v>737</v>
      </c>
      <c r="F275" s="388">
        <v>5309</v>
      </c>
      <c r="G275" s="388">
        <v>4499</v>
      </c>
      <c r="H275" s="397" t="s">
        <v>261</v>
      </c>
      <c r="I275" s="389" t="s">
        <v>232</v>
      </c>
      <c r="J275" s="389" t="s">
        <v>661</v>
      </c>
      <c r="K275" s="392"/>
      <c r="L275" s="385">
        <v>5309</v>
      </c>
      <c r="M275" s="393" t="s">
        <v>219</v>
      </c>
      <c r="N275" s="394" t="s">
        <v>721</v>
      </c>
      <c r="O275" t="str">
        <f t="shared" si="4"/>
        <v>Other Services</v>
      </c>
    </row>
    <row r="276" spans="1:15" ht="15.75" thickBot="1">
      <c r="A276" s="383">
        <v>45776</v>
      </c>
      <c r="B276" s="384">
        <v>45748</v>
      </c>
      <c r="C276" s="385">
        <v>18</v>
      </c>
      <c r="D276" s="386" t="s">
        <v>708</v>
      </c>
      <c r="E276" s="395" t="s">
        <v>738</v>
      </c>
      <c r="F276" s="388">
        <v>4129</v>
      </c>
      <c r="G276" s="388">
        <v>3499</v>
      </c>
      <c r="H276" s="397" t="s">
        <v>261</v>
      </c>
      <c r="I276" s="389" t="s">
        <v>232</v>
      </c>
      <c r="J276" s="389" t="s">
        <v>661</v>
      </c>
      <c r="K276" s="392"/>
      <c r="L276" s="385">
        <v>4129</v>
      </c>
      <c r="M276" s="393" t="s">
        <v>219</v>
      </c>
      <c r="N276" s="394" t="s">
        <v>721</v>
      </c>
      <c r="O276" t="str">
        <f t="shared" si="4"/>
        <v>Other Services</v>
      </c>
    </row>
    <row r="277" spans="1:15" ht="15.75" thickBot="1">
      <c r="A277" s="383">
        <v>45776</v>
      </c>
      <c r="B277" s="384">
        <v>45748</v>
      </c>
      <c r="C277" s="385">
        <v>18</v>
      </c>
      <c r="D277" s="386" t="s">
        <v>739</v>
      </c>
      <c r="E277" s="395" t="s">
        <v>740</v>
      </c>
      <c r="F277" s="388">
        <v>299</v>
      </c>
      <c r="G277" s="388">
        <v>253</v>
      </c>
      <c r="H277" s="397" t="s">
        <v>261</v>
      </c>
      <c r="I277" s="389" t="s">
        <v>232</v>
      </c>
      <c r="J277" s="389" t="s">
        <v>661</v>
      </c>
      <c r="K277" s="392"/>
      <c r="L277" s="385">
        <v>299</v>
      </c>
      <c r="M277" s="393" t="s">
        <v>219</v>
      </c>
      <c r="N277" s="394" t="s">
        <v>721</v>
      </c>
      <c r="O277" t="str">
        <f t="shared" si="4"/>
        <v>Other Services</v>
      </c>
    </row>
    <row r="278" spans="1:15" ht="15.75" thickBot="1">
      <c r="A278" s="383">
        <v>45776</v>
      </c>
      <c r="B278" s="384">
        <v>45748</v>
      </c>
      <c r="C278" s="385">
        <v>18</v>
      </c>
      <c r="D278" s="386" t="s">
        <v>741</v>
      </c>
      <c r="E278" s="395" t="s">
        <v>742</v>
      </c>
      <c r="F278" s="388">
        <v>4129</v>
      </c>
      <c r="G278" s="388">
        <v>3499</v>
      </c>
      <c r="H278" s="397" t="s">
        <v>261</v>
      </c>
      <c r="I278" s="389" t="s">
        <v>232</v>
      </c>
      <c r="J278" s="389" t="s">
        <v>661</v>
      </c>
      <c r="K278" s="392"/>
      <c r="L278" s="385">
        <v>4129</v>
      </c>
      <c r="M278" s="393" t="s">
        <v>219</v>
      </c>
      <c r="N278" s="394" t="s">
        <v>721</v>
      </c>
      <c r="O278" t="str">
        <f t="shared" si="4"/>
        <v>Other Services</v>
      </c>
    </row>
    <row r="279" spans="1:15" ht="15.75" thickBot="1">
      <c r="A279" s="383">
        <v>45776</v>
      </c>
      <c r="B279" s="384">
        <v>45748</v>
      </c>
      <c r="C279" s="385">
        <v>18</v>
      </c>
      <c r="D279" s="386" t="s">
        <v>637</v>
      </c>
      <c r="E279" s="395" t="s">
        <v>743</v>
      </c>
      <c r="F279" s="388">
        <v>5309</v>
      </c>
      <c r="G279" s="388">
        <v>4499</v>
      </c>
      <c r="H279" s="397" t="s">
        <v>261</v>
      </c>
      <c r="I279" s="389" t="s">
        <v>232</v>
      </c>
      <c r="J279" s="389" t="s">
        <v>661</v>
      </c>
      <c r="K279" s="392"/>
      <c r="L279" s="385">
        <v>5309</v>
      </c>
      <c r="M279" s="393" t="s">
        <v>219</v>
      </c>
      <c r="N279" s="394" t="s">
        <v>721</v>
      </c>
      <c r="O279" t="str">
        <f t="shared" si="4"/>
        <v>Other Services</v>
      </c>
    </row>
    <row r="280" spans="1:15" ht="15.75" thickBot="1">
      <c r="A280" s="383">
        <v>45776</v>
      </c>
      <c r="B280" s="384">
        <v>45748</v>
      </c>
      <c r="C280" s="385">
        <v>18</v>
      </c>
      <c r="D280" s="386" t="s">
        <v>744</v>
      </c>
      <c r="E280" s="395" t="s">
        <v>745</v>
      </c>
      <c r="F280" s="388">
        <v>12387</v>
      </c>
      <c r="G280" s="388">
        <v>10497</v>
      </c>
      <c r="H280" s="397" t="s">
        <v>261</v>
      </c>
      <c r="I280" s="389" t="s">
        <v>232</v>
      </c>
      <c r="J280" s="389" t="s">
        <v>661</v>
      </c>
      <c r="K280" s="392"/>
      <c r="L280" s="385">
        <v>12387</v>
      </c>
      <c r="M280" s="393" t="s">
        <v>219</v>
      </c>
      <c r="N280" s="394" t="s">
        <v>721</v>
      </c>
      <c r="O280" t="str">
        <f t="shared" si="4"/>
        <v>Other Services</v>
      </c>
    </row>
    <row r="281" spans="1:15" ht="15.75" thickBot="1">
      <c r="A281" s="383">
        <v>45776</v>
      </c>
      <c r="B281" s="384">
        <v>45748</v>
      </c>
      <c r="C281" s="385">
        <v>18</v>
      </c>
      <c r="D281" s="386" t="s">
        <v>389</v>
      </c>
      <c r="E281" s="395" t="s">
        <v>746</v>
      </c>
      <c r="F281" s="388">
        <v>4129</v>
      </c>
      <c r="G281" s="388">
        <v>3499</v>
      </c>
      <c r="H281" s="397" t="s">
        <v>261</v>
      </c>
      <c r="I281" s="389" t="s">
        <v>232</v>
      </c>
      <c r="J281" s="389" t="s">
        <v>661</v>
      </c>
      <c r="K281" s="392"/>
      <c r="L281" s="385">
        <v>4129</v>
      </c>
      <c r="M281" s="393" t="s">
        <v>219</v>
      </c>
      <c r="N281" s="394" t="s">
        <v>721</v>
      </c>
      <c r="O281" t="str">
        <f t="shared" si="4"/>
        <v>Other Services</v>
      </c>
    </row>
    <row r="282" spans="1:15" ht="15.75" thickBot="1">
      <c r="A282" s="383">
        <v>45776</v>
      </c>
      <c r="B282" s="384">
        <v>45748</v>
      </c>
      <c r="C282" s="385">
        <v>18</v>
      </c>
      <c r="D282" s="386" t="s">
        <v>747</v>
      </c>
      <c r="E282" s="395" t="s">
        <v>748</v>
      </c>
      <c r="F282" s="388">
        <v>5309</v>
      </c>
      <c r="G282" s="388">
        <v>4499</v>
      </c>
      <c r="H282" s="397" t="s">
        <v>261</v>
      </c>
      <c r="I282" s="389" t="s">
        <v>232</v>
      </c>
      <c r="J282" s="389" t="s">
        <v>661</v>
      </c>
      <c r="K282" s="392"/>
      <c r="L282" s="385">
        <v>5309</v>
      </c>
      <c r="M282" s="393" t="s">
        <v>219</v>
      </c>
      <c r="N282" s="394" t="s">
        <v>721</v>
      </c>
      <c r="O282" t="str">
        <f t="shared" si="4"/>
        <v>Other Services</v>
      </c>
    </row>
    <row r="283" spans="1:15" ht="15.75" thickBot="1">
      <c r="A283" s="383">
        <v>45776</v>
      </c>
      <c r="B283" s="384">
        <v>45748</v>
      </c>
      <c r="C283" s="385">
        <v>18</v>
      </c>
      <c r="D283" s="386" t="s">
        <v>505</v>
      </c>
      <c r="E283" s="395" t="s">
        <v>749</v>
      </c>
      <c r="F283" s="388">
        <v>4129</v>
      </c>
      <c r="G283" s="388">
        <v>3499</v>
      </c>
      <c r="H283" s="397" t="s">
        <v>261</v>
      </c>
      <c r="I283" s="389" t="s">
        <v>232</v>
      </c>
      <c r="J283" s="389" t="s">
        <v>661</v>
      </c>
      <c r="K283" s="392"/>
      <c r="L283" s="385">
        <v>4129</v>
      </c>
      <c r="M283" s="393" t="s">
        <v>219</v>
      </c>
      <c r="N283" s="394" t="s">
        <v>721</v>
      </c>
      <c r="O283" t="str">
        <f t="shared" si="4"/>
        <v>Other Services</v>
      </c>
    </row>
    <row r="284" spans="1:15" ht="15.75" thickBot="1">
      <c r="A284" s="383">
        <v>45776</v>
      </c>
      <c r="B284" s="384">
        <v>45748</v>
      </c>
      <c r="C284" s="385">
        <v>18</v>
      </c>
      <c r="D284" s="386" t="s">
        <v>750</v>
      </c>
      <c r="E284" s="395" t="s">
        <v>751</v>
      </c>
      <c r="F284" s="388">
        <v>5309</v>
      </c>
      <c r="G284" s="388">
        <v>4499</v>
      </c>
      <c r="H284" s="397" t="s">
        <v>261</v>
      </c>
      <c r="I284" s="389" t="s">
        <v>232</v>
      </c>
      <c r="J284" s="389" t="s">
        <v>661</v>
      </c>
      <c r="K284" s="392"/>
      <c r="L284" s="385">
        <v>5309</v>
      </c>
      <c r="M284" s="393" t="s">
        <v>219</v>
      </c>
      <c r="N284" s="394" t="s">
        <v>721</v>
      </c>
      <c r="O284" t="str">
        <f t="shared" si="4"/>
        <v>Other Services</v>
      </c>
    </row>
    <row r="285" spans="1:15" ht="15.75" thickBot="1">
      <c r="A285" s="383">
        <v>45776</v>
      </c>
      <c r="B285" s="384">
        <v>45748</v>
      </c>
      <c r="C285" s="385">
        <v>18</v>
      </c>
      <c r="D285" s="386" t="s">
        <v>752</v>
      </c>
      <c r="E285" s="395" t="s">
        <v>753</v>
      </c>
      <c r="F285" s="388">
        <v>5309</v>
      </c>
      <c r="G285" s="388">
        <v>4499</v>
      </c>
      <c r="H285" s="397" t="s">
        <v>261</v>
      </c>
      <c r="I285" s="389" t="s">
        <v>232</v>
      </c>
      <c r="J285" s="389" t="s">
        <v>661</v>
      </c>
      <c r="K285" s="392"/>
      <c r="L285" s="385">
        <v>5309</v>
      </c>
      <c r="M285" s="393" t="s">
        <v>219</v>
      </c>
      <c r="N285" s="394" t="s">
        <v>721</v>
      </c>
      <c r="O285" t="str">
        <f t="shared" si="4"/>
        <v>Other Services</v>
      </c>
    </row>
    <row r="286" spans="1:15" ht="15.75" thickBot="1">
      <c r="A286" s="383">
        <v>45776</v>
      </c>
      <c r="B286" s="384">
        <v>45748</v>
      </c>
      <c r="C286" s="385">
        <v>18</v>
      </c>
      <c r="D286" s="386" t="s">
        <v>754</v>
      </c>
      <c r="E286" s="395" t="s">
        <v>755</v>
      </c>
      <c r="F286" s="388">
        <v>8258</v>
      </c>
      <c r="G286" s="388">
        <v>6998</v>
      </c>
      <c r="H286" s="397" t="s">
        <v>261</v>
      </c>
      <c r="I286" s="389" t="s">
        <v>232</v>
      </c>
      <c r="J286" s="389" t="s">
        <v>661</v>
      </c>
      <c r="K286" s="392"/>
      <c r="L286" s="385">
        <v>8258</v>
      </c>
      <c r="M286" s="393" t="s">
        <v>219</v>
      </c>
      <c r="N286" s="394" t="s">
        <v>721</v>
      </c>
      <c r="O286" t="str">
        <f t="shared" si="4"/>
        <v>Other Services</v>
      </c>
    </row>
    <row r="287" spans="1:15" ht="15.75" thickBot="1">
      <c r="A287" s="383">
        <v>45776</v>
      </c>
      <c r="B287" s="384">
        <v>45748</v>
      </c>
      <c r="C287" s="385">
        <v>18</v>
      </c>
      <c r="D287" s="386" t="s">
        <v>756</v>
      </c>
      <c r="E287" s="395" t="s">
        <v>757</v>
      </c>
      <c r="F287" s="388">
        <v>5309</v>
      </c>
      <c r="G287" s="388">
        <v>4499</v>
      </c>
      <c r="H287" s="397" t="s">
        <v>261</v>
      </c>
      <c r="I287" s="389" t="s">
        <v>232</v>
      </c>
      <c r="J287" s="389" t="s">
        <v>661</v>
      </c>
      <c r="K287" s="392"/>
      <c r="L287" s="385">
        <v>5309</v>
      </c>
      <c r="M287" s="393" t="s">
        <v>219</v>
      </c>
      <c r="N287" s="394" t="s">
        <v>721</v>
      </c>
      <c r="O287" t="str">
        <f t="shared" si="4"/>
        <v>Other Services</v>
      </c>
    </row>
    <row r="288" spans="1:15" ht="15.75" thickBot="1">
      <c r="A288" s="383">
        <v>45776</v>
      </c>
      <c r="B288" s="384">
        <v>45748</v>
      </c>
      <c r="C288" s="385">
        <v>18</v>
      </c>
      <c r="D288" s="386" t="s">
        <v>758</v>
      </c>
      <c r="E288" s="395" t="s">
        <v>759</v>
      </c>
      <c r="F288" s="388">
        <v>15927</v>
      </c>
      <c r="G288" s="388">
        <v>13497</v>
      </c>
      <c r="H288" s="397" t="s">
        <v>261</v>
      </c>
      <c r="I288" s="389" t="s">
        <v>232</v>
      </c>
      <c r="J288" s="389" t="s">
        <v>661</v>
      </c>
      <c r="K288" s="392"/>
      <c r="L288" s="385">
        <v>15927</v>
      </c>
      <c r="M288" s="393" t="s">
        <v>219</v>
      </c>
      <c r="N288" s="394" t="s">
        <v>721</v>
      </c>
      <c r="O288" t="str">
        <f t="shared" si="4"/>
        <v>Other Services</v>
      </c>
    </row>
    <row r="289" spans="1:15" ht="15.75" thickBot="1">
      <c r="A289" s="383">
        <v>45776</v>
      </c>
      <c r="B289" s="384">
        <v>45748</v>
      </c>
      <c r="C289" s="385">
        <v>18</v>
      </c>
      <c r="D289" s="386" t="s">
        <v>760</v>
      </c>
      <c r="E289" s="395" t="s">
        <v>761</v>
      </c>
      <c r="F289" s="388">
        <v>10618</v>
      </c>
      <c r="G289" s="388">
        <v>8998</v>
      </c>
      <c r="H289" s="397" t="s">
        <v>261</v>
      </c>
      <c r="I289" s="389" t="s">
        <v>232</v>
      </c>
      <c r="J289" s="389" t="s">
        <v>661</v>
      </c>
      <c r="K289" s="392"/>
      <c r="L289" s="385">
        <v>10618</v>
      </c>
      <c r="M289" s="393" t="s">
        <v>219</v>
      </c>
      <c r="N289" s="394" t="s">
        <v>721</v>
      </c>
      <c r="O289" t="str">
        <f t="shared" si="4"/>
        <v>Other Services</v>
      </c>
    </row>
    <row r="290" spans="1:15" ht="15.75" thickBot="1">
      <c r="A290" s="383">
        <v>45776</v>
      </c>
      <c r="B290" s="384">
        <v>45748</v>
      </c>
      <c r="C290" s="385">
        <v>18</v>
      </c>
      <c r="D290" s="386" t="s">
        <v>762</v>
      </c>
      <c r="E290" s="395" t="s">
        <v>763</v>
      </c>
      <c r="F290" s="388">
        <v>5309</v>
      </c>
      <c r="G290" s="388">
        <v>4499</v>
      </c>
      <c r="H290" s="397" t="s">
        <v>261</v>
      </c>
      <c r="I290" s="389" t="s">
        <v>232</v>
      </c>
      <c r="J290" s="389" t="s">
        <v>661</v>
      </c>
      <c r="K290" s="392"/>
      <c r="L290" s="385">
        <v>5309</v>
      </c>
      <c r="M290" s="393" t="s">
        <v>219</v>
      </c>
      <c r="N290" s="394" t="s">
        <v>721</v>
      </c>
      <c r="O290" t="str">
        <f t="shared" si="4"/>
        <v>Other Services</v>
      </c>
    </row>
    <row r="291" spans="1:15" ht="15.75" thickBot="1">
      <c r="A291" s="383">
        <v>45776</v>
      </c>
      <c r="B291" s="384">
        <v>45748</v>
      </c>
      <c r="C291" s="385">
        <v>18</v>
      </c>
      <c r="D291" s="386" t="s">
        <v>764</v>
      </c>
      <c r="E291" s="395" t="s">
        <v>765</v>
      </c>
      <c r="F291" s="388">
        <v>4129</v>
      </c>
      <c r="G291" s="388">
        <v>3499</v>
      </c>
      <c r="H291" s="397" t="s">
        <v>261</v>
      </c>
      <c r="I291" s="389" t="s">
        <v>232</v>
      </c>
      <c r="J291" s="389" t="s">
        <v>661</v>
      </c>
      <c r="K291" s="392"/>
      <c r="L291" s="385">
        <v>4129</v>
      </c>
      <c r="M291" s="393" t="s">
        <v>219</v>
      </c>
      <c r="N291" s="394" t="s">
        <v>721</v>
      </c>
      <c r="O291" t="str">
        <f t="shared" si="4"/>
        <v>Other Services</v>
      </c>
    </row>
    <row r="292" spans="1:15" ht="15.75" thickBot="1">
      <c r="A292" s="383">
        <v>45776</v>
      </c>
      <c r="B292" s="384">
        <v>45748</v>
      </c>
      <c r="C292" s="385">
        <v>18</v>
      </c>
      <c r="D292" s="386" t="s">
        <v>766</v>
      </c>
      <c r="E292" s="395" t="s">
        <v>767</v>
      </c>
      <c r="F292" s="388">
        <v>5309</v>
      </c>
      <c r="G292" s="388">
        <v>4499</v>
      </c>
      <c r="H292" s="397" t="s">
        <v>261</v>
      </c>
      <c r="I292" s="389" t="s">
        <v>232</v>
      </c>
      <c r="J292" s="389" t="s">
        <v>661</v>
      </c>
      <c r="K292" s="392"/>
      <c r="L292" s="385">
        <v>5309</v>
      </c>
      <c r="M292" s="393" t="s">
        <v>219</v>
      </c>
      <c r="N292" s="394" t="s">
        <v>721</v>
      </c>
      <c r="O292" t="str">
        <f t="shared" si="4"/>
        <v>Other Services</v>
      </c>
    </row>
    <row r="293" spans="1:15" ht="15.75" thickBot="1">
      <c r="A293" s="383">
        <v>45776</v>
      </c>
      <c r="B293" s="384">
        <v>45748</v>
      </c>
      <c r="C293" s="385">
        <v>18</v>
      </c>
      <c r="D293" s="386" t="s">
        <v>768</v>
      </c>
      <c r="E293" s="395" t="s">
        <v>769</v>
      </c>
      <c r="F293" s="388">
        <v>4129</v>
      </c>
      <c r="G293" s="388">
        <v>3499</v>
      </c>
      <c r="H293" s="397" t="s">
        <v>261</v>
      </c>
      <c r="I293" s="389" t="s">
        <v>232</v>
      </c>
      <c r="J293" s="389" t="s">
        <v>661</v>
      </c>
      <c r="K293" s="392"/>
      <c r="L293" s="385">
        <v>4129</v>
      </c>
      <c r="M293" s="393" t="s">
        <v>219</v>
      </c>
      <c r="N293" s="394" t="s">
        <v>721</v>
      </c>
      <c r="O293" t="str">
        <f t="shared" si="4"/>
        <v>Other Services</v>
      </c>
    </row>
    <row r="294" spans="1:15" ht="15.75" thickBot="1">
      <c r="A294" s="383">
        <v>45776</v>
      </c>
      <c r="B294" s="384">
        <v>45748</v>
      </c>
      <c r="C294" s="385">
        <v>18</v>
      </c>
      <c r="D294" s="386" t="s">
        <v>770</v>
      </c>
      <c r="E294" s="395" t="s">
        <v>771</v>
      </c>
      <c r="F294" s="388">
        <v>10618</v>
      </c>
      <c r="G294" s="388">
        <v>8998</v>
      </c>
      <c r="H294" s="397" t="s">
        <v>261</v>
      </c>
      <c r="I294" s="389" t="s">
        <v>232</v>
      </c>
      <c r="J294" s="389" t="s">
        <v>661</v>
      </c>
      <c r="K294" s="392"/>
      <c r="L294" s="385">
        <v>10618</v>
      </c>
      <c r="M294" s="393" t="s">
        <v>219</v>
      </c>
      <c r="N294" s="394" t="s">
        <v>721</v>
      </c>
      <c r="O294" t="str">
        <f t="shared" si="4"/>
        <v>Other Services</v>
      </c>
    </row>
    <row r="295" spans="1:15" ht="15.75" thickBot="1">
      <c r="A295" s="383">
        <v>45776</v>
      </c>
      <c r="B295" s="384">
        <v>45748</v>
      </c>
      <c r="C295" s="385">
        <v>18</v>
      </c>
      <c r="D295" s="386" t="s">
        <v>372</v>
      </c>
      <c r="E295" s="395" t="s">
        <v>772</v>
      </c>
      <c r="F295" s="388">
        <v>5309</v>
      </c>
      <c r="G295" s="388">
        <v>4499</v>
      </c>
      <c r="H295" s="397" t="s">
        <v>261</v>
      </c>
      <c r="I295" s="389" t="s">
        <v>232</v>
      </c>
      <c r="J295" s="389" t="s">
        <v>661</v>
      </c>
      <c r="K295" s="392"/>
      <c r="L295" s="385">
        <v>5309</v>
      </c>
      <c r="M295" s="393" t="s">
        <v>219</v>
      </c>
      <c r="N295" s="394" t="s">
        <v>721</v>
      </c>
      <c r="O295" t="str">
        <f t="shared" si="4"/>
        <v>Other Services</v>
      </c>
    </row>
    <row r="296" spans="1:15" ht="15.75" thickBot="1">
      <c r="A296" s="383">
        <v>45776</v>
      </c>
      <c r="B296" s="384">
        <v>45748</v>
      </c>
      <c r="C296" s="385">
        <v>18</v>
      </c>
      <c r="D296" s="386" t="s">
        <v>773</v>
      </c>
      <c r="E296" s="395" t="s">
        <v>774</v>
      </c>
      <c r="F296" s="388">
        <v>4129</v>
      </c>
      <c r="G296" s="388">
        <v>3499</v>
      </c>
      <c r="H296" s="397" t="s">
        <v>261</v>
      </c>
      <c r="I296" s="389" t="s">
        <v>232</v>
      </c>
      <c r="J296" s="389" t="s">
        <v>661</v>
      </c>
      <c r="K296" s="392"/>
      <c r="L296" s="385">
        <v>4129</v>
      </c>
      <c r="M296" s="393" t="s">
        <v>219</v>
      </c>
      <c r="N296" s="394" t="s">
        <v>721</v>
      </c>
      <c r="O296" t="str">
        <f t="shared" si="4"/>
        <v>Other Services</v>
      </c>
    </row>
    <row r="297" spans="1:15" ht="15.75" thickBot="1">
      <c r="A297" s="383">
        <v>45776</v>
      </c>
      <c r="B297" s="384">
        <v>45748</v>
      </c>
      <c r="C297" s="385">
        <v>18</v>
      </c>
      <c r="D297" s="386" t="s">
        <v>775</v>
      </c>
      <c r="E297" s="395" t="s">
        <v>776</v>
      </c>
      <c r="F297" s="388">
        <v>5309</v>
      </c>
      <c r="G297" s="388">
        <v>4499</v>
      </c>
      <c r="H297" s="397" t="s">
        <v>261</v>
      </c>
      <c r="I297" s="389" t="s">
        <v>232</v>
      </c>
      <c r="J297" s="389" t="s">
        <v>661</v>
      </c>
      <c r="K297" s="392"/>
      <c r="L297" s="385">
        <v>5309</v>
      </c>
      <c r="M297" s="393" t="s">
        <v>219</v>
      </c>
      <c r="N297" s="394" t="s">
        <v>721</v>
      </c>
      <c r="O297" t="str">
        <f t="shared" si="4"/>
        <v>Other Services</v>
      </c>
    </row>
    <row r="298" spans="1:15" ht="15.75" thickBot="1">
      <c r="A298" s="383">
        <v>45776</v>
      </c>
      <c r="B298" s="384">
        <v>45748</v>
      </c>
      <c r="C298" s="385">
        <v>18</v>
      </c>
      <c r="D298" s="386" t="s">
        <v>777</v>
      </c>
      <c r="E298" s="395" t="s">
        <v>778</v>
      </c>
      <c r="F298" s="388">
        <v>10618</v>
      </c>
      <c r="G298" s="388">
        <v>8998</v>
      </c>
      <c r="H298" s="397" t="s">
        <v>261</v>
      </c>
      <c r="I298" s="389" t="s">
        <v>232</v>
      </c>
      <c r="J298" s="389" t="s">
        <v>661</v>
      </c>
      <c r="K298" s="392"/>
      <c r="L298" s="385">
        <v>10618</v>
      </c>
      <c r="M298" s="393" t="s">
        <v>219</v>
      </c>
      <c r="N298" s="394" t="s">
        <v>721</v>
      </c>
      <c r="O298" t="str">
        <f t="shared" si="4"/>
        <v>Other Services</v>
      </c>
    </row>
    <row r="299" spans="1:15" ht="15.75" thickBot="1">
      <c r="A299" s="383">
        <v>45776</v>
      </c>
      <c r="B299" s="384">
        <v>45748</v>
      </c>
      <c r="C299" s="385">
        <v>18</v>
      </c>
      <c r="D299" s="386" t="s">
        <v>779</v>
      </c>
      <c r="E299" s="395" t="s">
        <v>780</v>
      </c>
      <c r="F299" s="388">
        <v>5309</v>
      </c>
      <c r="G299" s="388">
        <v>4499</v>
      </c>
      <c r="H299" s="397" t="s">
        <v>261</v>
      </c>
      <c r="I299" s="389" t="s">
        <v>232</v>
      </c>
      <c r="J299" s="389" t="s">
        <v>661</v>
      </c>
      <c r="K299" s="392"/>
      <c r="L299" s="385">
        <v>5309</v>
      </c>
      <c r="M299" s="393" t="s">
        <v>219</v>
      </c>
      <c r="N299" s="394" t="s">
        <v>721</v>
      </c>
      <c r="O299" t="str">
        <f t="shared" si="4"/>
        <v>Other Services</v>
      </c>
    </row>
    <row r="300" spans="1:15" ht="15.75" thickBot="1">
      <c r="A300" s="383">
        <v>45776</v>
      </c>
      <c r="B300" s="384">
        <v>45748</v>
      </c>
      <c r="C300" s="385">
        <v>18</v>
      </c>
      <c r="D300" s="386" t="s">
        <v>781</v>
      </c>
      <c r="E300" s="395" t="s">
        <v>782</v>
      </c>
      <c r="F300" s="388">
        <v>4129</v>
      </c>
      <c r="G300" s="388">
        <v>3499</v>
      </c>
      <c r="H300" s="397" t="s">
        <v>261</v>
      </c>
      <c r="I300" s="389" t="s">
        <v>232</v>
      </c>
      <c r="J300" s="389" t="s">
        <v>661</v>
      </c>
      <c r="K300" s="392"/>
      <c r="L300" s="385">
        <v>4129</v>
      </c>
      <c r="M300" s="393" t="s">
        <v>219</v>
      </c>
      <c r="N300" s="394" t="s">
        <v>721</v>
      </c>
      <c r="O300" t="str">
        <f t="shared" si="4"/>
        <v>Other Services</v>
      </c>
    </row>
    <row r="301" spans="1:15" ht="15.75" thickBot="1">
      <c r="A301" s="383">
        <v>45776</v>
      </c>
      <c r="B301" s="384">
        <v>45748</v>
      </c>
      <c r="C301" s="385">
        <v>18</v>
      </c>
      <c r="D301" s="386" t="s">
        <v>783</v>
      </c>
      <c r="E301" s="395" t="s">
        <v>784</v>
      </c>
      <c r="F301" s="388">
        <v>5309</v>
      </c>
      <c r="G301" s="388">
        <v>4499</v>
      </c>
      <c r="H301" s="397" t="s">
        <v>261</v>
      </c>
      <c r="I301" s="389" t="s">
        <v>232</v>
      </c>
      <c r="J301" s="389" t="s">
        <v>661</v>
      </c>
      <c r="K301" s="392"/>
      <c r="L301" s="385">
        <v>5309</v>
      </c>
      <c r="M301" s="393" t="s">
        <v>219</v>
      </c>
      <c r="N301" s="394" t="s">
        <v>721</v>
      </c>
      <c r="O301" t="str">
        <f t="shared" si="4"/>
        <v>Other Services</v>
      </c>
    </row>
    <row r="302" spans="1:15" ht="15.75" thickBot="1">
      <c r="A302" s="383">
        <v>45776</v>
      </c>
      <c r="B302" s="384">
        <v>45748</v>
      </c>
      <c r="C302" s="385">
        <v>18</v>
      </c>
      <c r="D302" s="386" t="s">
        <v>384</v>
      </c>
      <c r="E302" s="395" t="s">
        <v>785</v>
      </c>
      <c r="F302" s="388">
        <v>10618</v>
      </c>
      <c r="G302" s="388">
        <v>8998</v>
      </c>
      <c r="H302" s="397" t="s">
        <v>261</v>
      </c>
      <c r="I302" s="389" t="s">
        <v>232</v>
      </c>
      <c r="J302" s="389" t="s">
        <v>661</v>
      </c>
      <c r="K302" s="392"/>
      <c r="L302" s="385">
        <v>10618</v>
      </c>
      <c r="M302" s="393" t="s">
        <v>219</v>
      </c>
      <c r="N302" s="394" t="s">
        <v>721</v>
      </c>
      <c r="O302" t="str">
        <f t="shared" si="4"/>
        <v>Other Services</v>
      </c>
    </row>
    <row r="303" spans="1:15" ht="15.75" thickBot="1">
      <c r="A303" s="383">
        <v>45776</v>
      </c>
      <c r="B303" s="384">
        <v>45748</v>
      </c>
      <c r="C303" s="385">
        <v>18</v>
      </c>
      <c r="D303" s="386" t="s">
        <v>786</v>
      </c>
      <c r="E303" s="395" t="s">
        <v>787</v>
      </c>
      <c r="F303" s="388">
        <v>5309</v>
      </c>
      <c r="G303" s="388">
        <v>4499</v>
      </c>
      <c r="H303" s="397" t="s">
        <v>261</v>
      </c>
      <c r="I303" s="389" t="s">
        <v>232</v>
      </c>
      <c r="J303" s="389" t="s">
        <v>661</v>
      </c>
      <c r="K303" s="392"/>
      <c r="L303" s="385">
        <v>5309</v>
      </c>
      <c r="M303" s="393" t="s">
        <v>219</v>
      </c>
      <c r="N303" s="394" t="s">
        <v>721</v>
      </c>
      <c r="O303" t="str">
        <f t="shared" si="4"/>
        <v>Other Services</v>
      </c>
    </row>
    <row r="304" spans="1:15" ht="15.75" thickBot="1">
      <c r="A304" s="383">
        <v>45776</v>
      </c>
      <c r="B304" s="384">
        <v>45748</v>
      </c>
      <c r="C304" s="385">
        <v>18</v>
      </c>
      <c r="D304" s="386" t="s">
        <v>788</v>
      </c>
      <c r="E304" s="395" t="s">
        <v>789</v>
      </c>
      <c r="F304" s="388">
        <v>5309</v>
      </c>
      <c r="G304" s="388">
        <v>4499</v>
      </c>
      <c r="H304" s="397" t="s">
        <v>261</v>
      </c>
      <c r="I304" s="389" t="s">
        <v>232</v>
      </c>
      <c r="J304" s="389" t="s">
        <v>661</v>
      </c>
      <c r="K304" s="392"/>
      <c r="L304" s="385">
        <v>5309</v>
      </c>
      <c r="M304" s="393" t="s">
        <v>219</v>
      </c>
      <c r="N304" s="394" t="s">
        <v>721</v>
      </c>
      <c r="O304" t="str">
        <f t="shared" si="4"/>
        <v>Other Services</v>
      </c>
    </row>
    <row r="305" spans="1:15" ht="15.75" thickBot="1">
      <c r="A305" s="383">
        <v>45776</v>
      </c>
      <c r="B305" s="384">
        <v>45748</v>
      </c>
      <c r="C305" s="385">
        <v>18</v>
      </c>
      <c r="D305" s="386" t="s">
        <v>790</v>
      </c>
      <c r="E305" s="395" t="s">
        <v>791</v>
      </c>
      <c r="F305" s="388">
        <v>4129</v>
      </c>
      <c r="G305" s="388">
        <v>3499</v>
      </c>
      <c r="H305" s="397" t="s">
        <v>261</v>
      </c>
      <c r="I305" s="389" t="s">
        <v>232</v>
      </c>
      <c r="J305" s="389" t="s">
        <v>661</v>
      </c>
      <c r="K305" s="392"/>
      <c r="L305" s="385">
        <v>4129</v>
      </c>
      <c r="M305" s="393" t="s">
        <v>219</v>
      </c>
      <c r="N305" s="394" t="s">
        <v>721</v>
      </c>
      <c r="O305" t="str">
        <f t="shared" si="4"/>
        <v>Other Services</v>
      </c>
    </row>
    <row r="306" spans="1:15" ht="15.75" thickBot="1">
      <c r="A306" s="383">
        <v>45776</v>
      </c>
      <c r="B306" s="384">
        <v>45748</v>
      </c>
      <c r="C306" s="385">
        <v>18</v>
      </c>
      <c r="D306" s="386" t="s">
        <v>792</v>
      </c>
      <c r="E306" s="395" t="s">
        <v>793</v>
      </c>
      <c r="F306" s="388">
        <v>5309</v>
      </c>
      <c r="G306" s="388">
        <v>4499</v>
      </c>
      <c r="H306" s="397" t="s">
        <v>261</v>
      </c>
      <c r="I306" s="389" t="s">
        <v>232</v>
      </c>
      <c r="J306" s="389" t="s">
        <v>661</v>
      </c>
      <c r="K306" s="392"/>
      <c r="L306" s="385">
        <v>5309</v>
      </c>
      <c r="M306" s="393" t="s">
        <v>219</v>
      </c>
      <c r="N306" s="394" t="s">
        <v>721</v>
      </c>
      <c r="O306" t="str">
        <f t="shared" si="4"/>
        <v>Other Services</v>
      </c>
    </row>
    <row r="307" spans="1:15" ht="15.75" thickBot="1">
      <c r="A307" s="383">
        <v>45776</v>
      </c>
      <c r="B307" s="384">
        <v>45748</v>
      </c>
      <c r="C307" s="385">
        <v>18</v>
      </c>
      <c r="D307" s="386" t="s">
        <v>794</v>
      </c>
      <c r="E307" s="395" t="s">
        <v>795</v>
      </c>
      <c r="F307" s="388">
        <v>10618</v>
      </c>
      <c r="G307" s="388">
        <v>8998</v>
      </c>
      <c r="H307" s="397" t="s">
        <v>261</v>
      </c>
      <c r="I307" s="389" t="s">
        <v>232</v>
      </c>
      <c r="J307" s="389" t="s">
        <v>661</v>
      </c>
      <c r="K307" s="392"/>
      <c r="L307" s="385">
        <v>10618</v>
      </c>
      <c r="M307" s="393" t="s">
        <v>219</v>
      </c>
      <c r="N307" s="394" t="s">
        <v>721</v>
      </c>
      <c r="O307" t="str">
        <f t="shared" si="4"/>
        <v>Other Services</v>
      </c>
    </row>
    <row r="308" spans="1:15" ht="15.75" thickBot="1">
      <c r="A308" s="383">
        <v>45776</v>
      </c>
      <c r="B308" s="384">
        <v>45748</v>
      </c>
      <c r="C308" s="385">
        <v>18</v>
      </c>
      <c r="D308" s="386" t="s">
        <v>646</v>
      </c>
      <c r="E308" s="395" t="s">
        <v>796</v>
      </c>
      <c r="F308" s="388">
        <v>5309</v>
      </c>
      <c r="G308" s="388">
        <v>4499</v>
      </c>
      <c r="H308" s="397" t="s">
        <v>261</v>
      </c>
      <c r="I308" s="389" t="s">
        <v>232</v>
      </c>
      <c r="J308" s="389" t="s">
        <v>661</v>
      </c>
      <c r="K308" s="392"/>
      <c r="L308" s="385">
        <v>5309</v>
      </c>
      <c r="M308" s="393" t="s">
        <v>219</v>
      </c>
      <c r="N308" s="394" t="s">
        <v>721</v>
      </c>
      <c r="O308" t="str">
        <f t="shared" si="4"/>
        <v>Other Services</v>
      </c>
    </row>
    <row r="309" spans="1:15" ht="15.75" thickBot="1">
      <c r="A309" s="383">
        <v>45776</v>
      </c>
      <c r="B309" s="384">
        <v>45748</v>
      </c>
      <c r="C309" s="385">
        <v>18</v>
      </c>
      <c r="D309" s="386" t="s">
        <v>797</v>
      </c>
      <c r="E309" s="395" t="s">
        <v>798</v>
      </c>
      <c r="F309" s="388">
        <v>5309</v>
      </c>
      <c r="G309" s="388">
        <v>4499</v>
      </c>
      <c r="H309" s="397" t="s">
        <v>261</v>
      </c>
      <c r="I309" s="389" t="s">
        <v>232</v>
      </c>
      <c r="J309" s="389" t="s">
        <v>661</v>
      </c>
      <c r="K309" s="392"/>
      <c r="L309" s="385">
        <v>5309</v>
      </c>
      <c r="M309" s="393" t="s">
        <v>219</v>
      </c>
      <c r="N309" s="394" t="s">
        <v>721</v>
      </c>
      <c r="O309" t="str">
        <f t="shared" si="4"/>
        <v>Other Services</v>
      </c>
    </row>
    <row r="310" spans="1:15" ht="15.75" thickBot="1">
      <c r="A310" s="383">
        <v>45776</v>
      </c>
      <c r="B310" s="384">
        <v>45748</v>
      </c>
      <c r="C310" s="385">
        <v>18</v>
      </c>
      <c r="D310" s="386" t="s">
        <v>799</v>
      </c>
      <c r="E310" s="395" t="s">
        <v>800</v>
      </c>
      <c r="F310" s="388">
        <v>10618</v>
      </c>
      <c r="G310" s="388">
        <v>8998</v>
      </c>
      <c r="H310" s="397" t="s">
        <v>261</v>
      </c>
      <c r="I310" s="389" t="s">
        <v>232</v>
      </c>
      <c r="J310" s="389" t="s">
        <v>661</v>
      </c>
      <c r="K310" s="392"/>
      <c r="L310" s="385">
        <v>10618</v>
      </c>
      <c r="M310" s="393" t="s">
        <v>219</v>
      </c>
      <c r="N310" s="394" t="s">
        <v>721</v>
      </c>
      <c r="O310" t="str">
        <f t="shared" si="4"/>
        <v>Other Services</v>
      </c>
    </row>
    <row r="311" spans="1:15" ht="15.75" thickBot="1">
      <c r="A311" s="383">
        <v>45776</v>
      </c>
      <c r="B311" s="384">
        <v>45748</v>
      </c>
      <c r="C311" s="385">
        <v>18</v>
      </c>
      <c r="D311" s="386" t="s">
        <v>801</v>
      </c>
      <c r="E311" s="395" t="s">
        <v>802</v>
      </c>
      <c r="F311" s="388">
        <v>10618</v>
      </c>
      <c r="G311" s="388">
        <v>8998</v>
      </c>
      <c r="H311" s="397" t="s">
        <v>261</v>
      </c>
      <c r="I311" s="389" t="s">
        <v>232</v>
      </c>
      <c r="J311" s="389" t="s">
        <v>661</v>
      </c>
      <c r="K311" s="392"/>
      <c r="L311" s="385">
        <v>10618</v>
      </c>
      <c r="M311" s="393" t="s">
        <v>219</v>
      </c>
      <c r="N311" s="394" t="s">
        <v>721</v>
      </c>
      <c r="O311" t="str">
        <f t="shared" si="4"/>
        <v>Other Services</v>
      </c>
    </row>
    <row r="312" spans="1:15" ht="15.75" thickBot="1">
      <c r="A312" s="383">
        <v>45776</v>
      </c>
      <c r="B312" s="384">
        <v>45748</v>
      </c>
      <c r="C312" s="385">
        <v>18</v>
      </c>
      <c r="D312" s="386" t="s">
        <v>803</v>
      </c>
      <c r="E312" s="395" t="s">
        <v>804</v>
      </c>
      <c r="F312" s="388">
        <v>5309</v>
      </c>
      <c r="G312" s="388">
        <v>4499</v>
      </c>
      <c r="H312" s="397" t="s">
        <v>261</v>
      </c>
      <c r="I312" s="389" t="s">
        <v>232</v>
      </c>
      <c r="J312" s="389" t="s">
        <v>661</v>
      </c>
      <c r="K312" s="392"/>
      <c r="L312" s="385">
        <v>5309</v>
      </c>
      <c r="M312" s="393" t="s">
        <v>219</v>
      </c>
      <c r="N312" s="394" t="s">
        <v>721</v>
      </c>
      <c r="O312" t="str">
        <f t="shared" si="4"/>
        <v>Other Services</v>
      </c>
    </row>
    <row r="313" spans="1:15" ht="15.75" thickBot="1">
      <c r="A313" s="383">
        <v>45776</v>
      </c>
      <c r="B313" s="384">
        <v>45748</v>
      </c>
      <c r="C313" s="385">
        <v>18</v>
      </c>
      <c r="D313" s="386" t="s">
        <v>805</v>
      </c>
      <c r="E313" s="395" t="s">
        <v>806</v>
      </c>
      <c r="F313" s="388">
        <v>5309</v>
      </c>
      <c r="G313" s="388">
        <v>4499</v>
      </c>
      <c r="H313" s="397" t="s">
        <v>261</v>
      </c>
      <c r="I313" s="389" t="s">
        <v>232</v>
      </c>
      <c r="J313" s="389" t="s">
        <v>661</v>
      </c>
      <c r="K313" s="392"/>
      <c r="L313" s="385">
        <v>5309</v>
      </c>
      <c r="M313" s="393" t="s">
        <v>219</v>
      </c>
      <c r="N313" s="394" t="s">
        <v>721</v>
      </c>
      <c r="O313" t="str">
        <f t="shared" si="4"/>
        <v>Other Services</v>
      </c>
    </row>
    <row r="314" spans="1:15" ht="15.75" thickBot="1">
      <c r="A314" s="383">
        <v>45776</v>
      </c>
      <c r="B314" s="384">
        <v>45748</v>
      </c>
      <c r="C314" s="385">
        <v>18</v>
      </c>
      <c r="D314" s="386" t="s">
        <v>807</v>
      </c>
      <c r="E314" s="395" t="s">
        <v>808</v>
      </c>
      <c r="F314" s="388">
        <v>5309</v>
      </c>
      <c r="G314" s="388">
        <v>4499</v>
      </c>
      <c r="H314" s="397" t="s">
        <v>261</v>
      </c>
      <c r="I314" s="389" t="s">
        <v>232</v>
      </c>
      <c r="J314" s="389" t="s">
        <v>661</v>
      </c>
      <c r="K314" s="392"/>
      <c r="L314" s="385">
        <v>5309</v>
      </c>
      <c r="M314" s="393" t="s">
        <v>219</v>
      </c>
      <c r="N314" s="394" t="s">
        <v>721</v>
      </c>
      <c r="O314" t="str">
        <f t="shared" si="4"/>
        <v>Other Services</v>
      </c>
    </row>
    <row r="315" spans="1:15" ht="15.75" thickBot="1">
      <c r="A315" s="383">
        <v>45776</v>
      </c>
      <c r="B315" s="384">
        <v>45748</v>
      </c>
      <c r="C315" s="385">
        <v>18</v>
      </c>
      <c r="D315" s="386" t="s">
        <v>267</v>
      </c>
      <c r="E315" s="395" t="s">
        <v>809</v>
      </c>
      <c r="F315" s="388">
        <v>7079</v>
      </c>
      <c r="G315" s="388">
        <v>5999</v>
      </c>
      <c r="H315" s="397" t="s">
        <v>261</v>
      </c>
      <c r="I315" s="389" t="s">
        <v>232</v>
      </c>
      <c r="J315" s="389" t="s">
        <v>661</v>
      </c>
      <c r="K315" s="392"/>
      <c r="L315" s="385">
        <v>7079</v>
      </c>
      <c r="M315" s="393" t="s">
        <v>219</v>
      </c>
      <c r="N315" s="394" t="s">
        <v>721</v>
      </c>
      <c r="O315" t="str">
        <f t="shared" si="4"/>
        <v>Other Services</v>
      </c>
    </row>
    <row r="316" spans="1:15" ht="15.75" thickBot="1">
      <c r="A316" s="383">
        <v>45776</v>
      </c>
      <c r="B316" s="384">
        <v>45748</v>
      </c>
      <c r="C316" s="385">
        <v>18</v>
      </c>
      <c r="D316" s="402" t="s">
        <v>362</v>
      </c>
      <c r="E316" s="395" t="s">
        <v>810</v>
      </c>
      <c r="F316" s="392"/>
      <c r="G316" s="388">
        <v>0</v>
      </c>
      <c r="H316" s="397" t="s">
        <v>261</v>
      </c>
      <c r="I316" s="389" t="s">
        <v>232</v>
      </c>
      <c r="J316" s="389" t="s">
        <v>661</v>
      </c>
      <c r="K316" s="392"/>
      <c r="L316" s="391"/>
      <c r="M316" s="393" t="s">
        <v>219</v>
      </c>
      <c r="N316" s="394" t="s">
        <v>721</v>
      </c>
      <c r="O316" t="str">
        <f t="shared" si="4"/>
        <v>Other Services</v>
      </c>
    </row>
    <row r="317" spans="1:15" ht="15.75" thickBot="1">
      <c r="A317" s="383">
        <v>45776</v>
      </c>
      <c r="B317" s="384">
        <v>45748</v>
      </c>
      <c r="C317" s="385">
        <v>18</v>
      </c>
      <c r="D317" s="386" t="s">
        <v>811</v>
      </c>
      <c r="E317" s="395" t="s">
        <v>812</v>
      </c>
      <c r="F317" s="388">
        <v>299</v>
      </c>
      <c r="G317" s="388">
        <v>253</v>
      </c>
      <c r="H317" s="397" t="s">
        <v>261</v>
      </c>
      <c r="I317" s="389" t="s">
        <v>232</v>
      </c>
      <c r="J317" s="389" t="s">
        <v>661</v>
      </c>
      <c r="K317" s="392"/>
      <c r="L317" s="385">
        <v>299</v>
      </c>
      <c r="M317" s="393" t="s">
        <v>219</v>
      </c>
      <c r="N317" s="394" t="s">
        <v>721</v>
      </c>
      <c r="O317" t="str">
        <f t="shared" si="4"/>
        <v>Other Services</v>
      </c>
    </row>
    <row r="318" spans="1:15" ht="15.75" thickBot="1">
      <c r="A318" s="383">
        <v>45776</v>
      </c>
      <c r="B318" s="384">
        <v>45748</v>
      </c>
      <c r="C318" s="385">
        <v>18</v>
      </c>
      <c r="D318" s="386" t="s">
        <v>813</v>
      </c>
      <c r="E318" s="395" t="s">
        <v>814</v>
      </c>
      <c r="F318" s="388">
        <v>7079</v>
      </c>
      <c r="G318" s="388">
        <v>5999</v>
      </c>
      <c r="H318" s="397" t="s">
        <v>261</v>
      </c>
      <c r="I318" s="389" t="s">
        <v>232</v>
      </c>
      <c r="J318" s="389" t="s">
        <v>661</v>
      </c>
      <c r="K318" s="392"/>
      <c r="L318" s="385">
        <v>7079</v>
      </c>
      <c r="M318" s="393" t="s">
        <v>219</v>
      </c>
      <c r="N318" s="394" t="s">
        <v>721</v>
      </c>
      <c r="O318" t="str">
        <f t="shared" si="4"/>
        <v>Other Services</v>
      </c>
    </row>
    <row r="319" spans="1:15" ht="15.75" thickBot="1">
      <c r="A319" s="383">
        <v>45776</v>
      </c>
      <c r="B319" s="384">
        <v>45748</v>
      </c>
      <c r="C319" s="385">
        <v>18</v>
      </c>
      <c r="D319" s="386" t="s">
        <v>815</v>
      </c>
      <c r="E319" s="395" t="s">
        <v>816</v>
      </c>
      <c r="F319" s="388">
        <v>4129</v>
      </c>
      <c r="G319" s="388">
        <v>3499</v>
      </c>
      <c r="H319" s="397" t="s">
        <v>261</v>
      </c>
      <c r="I319" s="389" t="s">
        <v>232</v>
      </c>
      <c r="J319" s="389" t="s">
        <v>661</v>
      </c>
      <c r="K319" s="392"/>
      <c r="L319" s="385">
        <v>4129</v>
      </c>
      <c r="M319" s="393" t="s">
        <v>219</v>
      </c>
      <c r="N319" s="394" t="s">
        <v>721</v>
      </c>
      <c r="O319" t="str">
        <f t="shared" si="4"/>
        <v>Other Services</v>
      </c>
    </row>
    <row r="320" spans="1:15" ht="15.75" thickBot="1">
      <c r="A320" s="383">
        <v>45776</v>
      </c>
      <c r="B320" s="384">
        <v>45748</v>
      </c>
      <c r="C320" s="385">
        <v>18</v>
      </c>
      <c r="D320" s="386" t="s">
        <v>817</v>
      </c>
      <c r="E320" s="395" t="s">
        <v>818</v>
      </c>
      <c r="F320" s="388">
        <v>5309</v>
      </c>
      <c r="G320" s="388">
        <v>4499</v>
      </c>
      <c r="H320" s="397" t="s">
        <v>261</v>
      </c>
      <c r="I320" s="389" t="s">
        <v>232</v>
      </c>
      <c r="J320" s="389" t="s">
        <v>661</v>
      </c>
      <c r="K320" s="392"/>
      <c r="L320" s="385">
        <v>5309</v>
      </c>
      <c r="M320" s="393" t="s">
        <v>219</v>
      </c>
      <c r="N320" s="394" t="s">
        <v>721</v>
      </c>
      <c r="O320" t="str">
        <f t="shared" si="4"/>
        <v>Other Services</v>
      </c>
    </row>
    <row r="321" spans="1:15" ht="15.75" thickBot="1">
      <c r="A321" s="383">
        <v>45776</v>
      </c>
      <c r="B321" s="384">
        <v>45748</v>
      </c>
      <c r="C321" s="385">
        <v>18</v>
      </c>
      <c r="D321" s="386" t="s">
        <v>819</v>
      </c>
      <c r="E321" s="395" t="s">
        <v>820</v>
      </c>
      <c r="F321" s="388">
        <v>5309</v>
      </c>
      <c r="G321" s="388">
        <v>4499</v>
      </c>
      <c r="H321" s="397" t="s">
        <v>261</v>
      </c>
      <c r="I321" s="389" t="s">
        <v>232</v>
      </c>
      <c r="J321" s="389" t="s">
        <v>661</v>
      </c>
      <c r="K321" s="392"/>
      <c r="L321" s="385">
        <v>5309</v>
      </c>
      <c r="M321" s="393" t="s">
        <v>219</v>
      </c>
      <c r="N321" s="394" t="s">
        <v>721</v>
      </c>
      <c r="O321" t="str">
        <f t="shared" si="4"/>
        <v>Other Services</v>
      </c>
    </row>
    <row r="322" spans="1:15" ht="15.75" thickBot="1">
      <c r="A322" s="383">
        <v>45776</v>
      </c>
      <c r="B322" s="384">
        <v>45748</v>
      </c>
      <c r="C322" s="385">
        <v>18</v>
      </c>
      <c r="D322" s="386" t="s">
        <v>821</v>
      </c>
      <c r="E322" s="395" t="s">
        <v>822</v>
      </c>
      <c r="F322" s="388">
        <v>5309</v>
      </c>
      <c r="G322" s="388">
        <v>4499</v>
      </c>
      <c r="H322" s="397" t="s">
        <v>261</v>
      </c>
      <c r="I322" s="389" t="s">
        <v>232</v>
      </c>
      <c r="J322" s="389" t="s">
        <v>661</v>
      </c>
      <c r="K322" s="392"/>
      <c r="L322" s="385">
        <v>5309</v>
      </c>
      <c r="M322" s="393" t="s">
        <v>219</v>
      </c>
      <c r="N322" s="394" t="s">
        <v>721</v>
      </c>
      <c r="O322" t="str">
        <f t="shared" ref="O322:O385" si="5">VLOOKUP(I322,$X$2:$Y$7,2,0)</f>
        <v>Other Services</v>
      </c>
    </row>
    <row r="323" spans="1:15" ht="15.75" thickBot="1">
      <c r="A323" s="383">
        <v>45776</v>
      </c>
      <c r="B323" s="384">
        <v>45748</v>
      </c>
      <c r="C323" s="385">
        <v>18</v>
      </c>
      <c r="D323" s="386" t="s">
        <v>553</v>
      </c>
      <c r="E323" s="395" t="s">
        <v>823</v>
      </c>
      <c r="F323" s="388">
        <v>4129</v>
      </c>
      <c r="G323" s="388">
        <v>3499</v>
      </c>
      <c r="H323" s="397" t="s">
        <v>261</v>
      </c>
      <c r="I323" s="389" t="s">
        <v>232</v>
      </c>
      <c r="J323" s="389" t="s">
        <v>661</v>
      </c>
      <c r="K323" s="392"/>
      <c r="L323" s="385">
        <v>4129</v>
      </c>
      <c r="M323" s="393" t="s">
        <v>219</v>
      </c>
      <c r="N323" s="394" t="s">
        <v>721</v>
      </c>
      <c r="O323" t="str">
        <f t="shared" si="5"/>
        <v>Other Services</v>
      </c>
    </row>
    <row r="324" spans="1:15" ht="15.75" thickBot="1">
      <c r="A324" s="383">
        <v>45776</v>
      </c>
      <c r="B324" s="384">
        <v>45748</v>
      </c>
      <c r="C324" s="385">
        <v>18</v>
      </c>
      <c r="D324" s="386" t="s">
        <v>824</v>
      </c>
      <c r="E324" s="395" t="s">
        <v>825</v>
      </c>
      <c r="F324" s="388">
        <v>7079</v>
      </c>
      <c r="G324" s="388">
        <v>5999</v>
      </c>
      <c r="H324" s="397" t="s">
        <v>261</v>
      </c>
      <c r="I324" s="389" t="s">
        <v>232</v>
      </c>
      <c r="J324" s="389" t="s">
        <v>661</v>
      </c>
      <c r="K324" s="392"/>
      <c r="L324" s="385">
        <v>7079</v>
      </c>
      <c r="M324" s="393" t="s">
        <v>219</v>
      </c>
      <c r="N324" s="394" t="s">
        <v>721</v>
      </c>
      <c r="O324" t="str">
        <f t="shared" si="5"/>
        <v>Other Services</v>
      </c>
    </row>
    <row r="325" spans="1:15" ht="15.75" thickBot="1">
      <c r="A325" s="383">
        <v>45776</v>
      </c>
      <c r="B325" s="384">
        <v>45748</v>
      </c>
      <c r="C325" s="385">
        <v>18</v>
      </c>
      <c r="D325" s="386" t="s">
        <v>826</v>
      </c>
      <c r="E325" s="395" t="s">
        <v>827</v>
      </c>
      <c r="F325" s="388">
        <v>15045</v>
      </c>
      <c r="G325" s="388">
        <v>12750</v>
      </c>
      <c r="H325" s="396" t="s">
        <v>112</v>
      </c>
      <c r="I325" s="389" t="s">
        <v>229</v>
      </c>
      <c r="J325" s="389" t="s">
        <v>284</v>
      </c>
      <c r="K325" s="392"/>
      <c r="L325" s="385">
        <v>15045</v>
      </c>
      <c r="M325" s="393" t="s">
        <v>219</v>
      </c>
      <c r="N325" s="394" t="s">
        <v>721</v>
      </c>
      <c r="O325" t="str">
        <f t="shared" si="5"/>
        <v>WhatsApp API Business</v>
      </c>
    </row>
    <row r="326" spans="1:15" ht="15.75" thickBot="1">
      <c r="A326" s="383">
        <v>45776</v>
      </c>
      <c r="B326" s="384">
        <v>45748</v>
      </c>
      <c r="C326" s="385">
        <v>18</v>
      </c>
      <c r="D326" s="386" t="s">
        <v>826</v>
      </c>
      <c r="E326" s="395" t="s">
        <v>828</v>
      </c>
      <c r="F326" s="388">
        <v>15045</v>
      </c>
      <c r="G326" s="388">
        <v>12750</v>
      </c>
      <c r="H326" s="396" t="s">
        <v>112</v>
      </c>
      <c r="I326" s="389" t="s">
        <v>229</v>
      </c>
      <c r="J326" s="389" t="s">
        <v>284</v>
      </c>
      <c r="K326" s="392"/>
      <c r="L326" s="385">
        <v>15045</v>
      </c>
      <c r="M326" s="393" t="s">
        <v>219</v>
      </c>
      <c r="N326" s="394" t="s">
        <v>721</v>
      </c>
      <c r="O326" t="str">
        <f t="shared" si="5"/>
        <v>WhatsApp API Business</v>
      </c>
    </row>
    <row r="327" spans="1:15" ht="15.75" thickBot="1">
      <c r="A327" s="383">
        <v>45776</v>
      </c>
      <c r="B327" s="384">
        <v>45748</v>
      </c>
      <c r="C327" s="385">
        <v>18</v>
      </c>
      <c r="D327" s="386" t="s">
        <v>829</v>
      </c>
      <c r="E327" s="395" t="s">
        <v>830</v>
      </c>
      <c r="F327" s="388">
        <v>7079</v>
      </c>
      <c r="G327" s="388">
        <v>5999</v>
      </c>
      <c r="H327" s="397" t="s">
        <v>261</v>
      </c>
      <c r="I327" s="389" t="s">
        <v>232</v>
      </c>
      <c r="J327" s="389" t="s">
        <v>661</v>
      </c>
      <c r="K327" s="392"/>
      <c r="L327" s="385">
        <v>7079</v>
      </c>
      <c r="M327" s="393" t="s">
        <v>219</v>
      </c>
      <c r="N327" s="394" t="s">
        <v>721</v>
      </c>
      <c r="O327" t="str">
        <f t="shared" si="5"/>
        <v>Other Services</v>
      </c>
    </row>
    <row r="328" spans="1:15" ht="15.75" thickBot="1">
      <c r="A328" s="383">
        <v>45776</v>
      </c>
      <c r="B328" s="384">
        <v>45748</v>
      </c>
      <c r="C328" s="385">
        <v>18</v>
      </c>
      <c r="D328" s="386" t="s">
        <v>831</v>
      </c>
      <c r="E328" s="395" t="s">
        <v>832</v>
      </c>
      <c r="F328" s="388">
        <v>11798</v>
      </c>
      <c r="G328" s="388">
        <v>9998</v>
      </c>
      <c r="H328" s="397" t="s">
        <v>261</v>
      </c>
      <c r="I328" s="389" t="s">
        <v>232</v>
      </c>
      <c r="J328" s="389" t="s">
        <v>661</v>
      </c>
      <c r="K328" s="392"/>
      <c r="L328" s="385">
        <v>11798</v>
      </c>
      <c r="M328" s="393" t="s">
        <v>219</v>
      </c>
      <c r="N328" s="394" t="s">
        <v>721</v>
      </c>
      <c r="O328" t="str">
        <f t="shared" si="5"/>
        <v>Other Services</v>
      </c>
    </row>
    <row r="329" spans="1:15" ht="15.75" thickBot="1">
      <c r="A329" s="383">
        <v>45776</v>
      </c>
      <c r="B329" s="384">
        <v>45748</v>
      </c>
      <c r="C329" s="385">
        <v>18</v>
      </c>
      <c r="D329" s="386" t="s">
        <v>833</v>
      </c>
      <c r="E329" s="395" t="s">
        <v>834</v>
      </c>
      <c r="F329" s="388">
        <v>5899</v>
      </c>
      <c r="G329" s="388">
        <v>4999</v>
      </c>
      <c r="H329" s="397" t="s">
        <v>261</v>
      </c>
      <c r="I329" s="389" t="s">
        <v>232</v>
      </c>
      <c r="J329" s="389" t="s">
        <v>661</v>
      </c>
      <c r="K329" s="392"/>
      <c r="L329" s="385">
        <v>5899</v>
      </c>
      <c r="M329" s="393" t="s">
        <v>219</v>
      </c>
      <c r="N329" s="394" t="s">
        <v>721</v>
      </c>
      <c r="O329" t="str">
        <f t="shared" si="5"/>
        <v>Other Services</v>
      </c>
    </row>
    <row r="330" spans="1:15" ht="15.75" thickBot="1">
      <c r="A330" s="383">
        <v>45776</v>
      </c>
      <c r="B330" s="384">
        <v>45748</v>
      </c>
      <c r="C330" s="385">
        <v>18</v>
      </c>
      <c r="D330" s="386" t="s">
        <v>835</v>
      </c>
      <c r="E330" s="395" t="s">
        <v>836</v>
      </c>
      <c r="F330" s="388">
        <v>7079</v>
      </c>
      <c r="G330" s="388">
        <v>5999</v>
      </c>
      <c r="H330" s="397" t="s">
        <v>261</v>
      </c>
      <c r="I330" s="389" t="s">
        <v>232</v>
      </c>
      <c r="J330" s="389" t="s">
        <v>661</v>
      </c>
      <c r="K330" s="392"/>
      <c r="L330" s="385">
        <v>7079</v>
      </c>
      <c r="M330" s="393" t="s">
        <v>219</v>
      </c>
      <c r="N330" s="394" t="s">
        <v>721</v>
      </c>
      <c r="O330" t="str">
        <f t="shared" si="5"/>
        <v>Other Services</v>
      </c>
    </row>
    <row r="331" spans="1:15" ht="15.75" thickBot="1">
      <c r="A331" s="383">
        <v>45776</v>
      </c>
      <c r="B331" s="384">
        <v>45748</v>
      </c>
      <c r="C331" s="385">
        <v>18</v>
      </c>
      <c r="D331" s="386" t="s">
        <v>837</v>
      </c>
      <c r="E331" s="395" t="s">
        <v>838</v>
      </c>
      <c r="F331" s="388">
        <v>7079</v>
      </c>
      <c r="G331" s="388">
        <v>5999</v>
      </c>
      <c r="H331" s="397" t="s">
        <v>261</v>
      </c>
      <c r="I331" s="389" t="s">
        <v>232</v>
      </c>
      <c r="J331" s="389" t="s">
        <v>661</v>
      </c>
      <c r="K331" s="392"/>
      <c r="L331" s="385">
        <v>7079</v>
      </c>
      <c r="M331" s="393" t="s">
        <v>219</v>
      </c>
      <c r="N331" s="394" t="s">
        <v>721</v>
      </c>
      <c r="O331" t="str">
        <f t="shared" si="5"/>
        <v>Other Services</v>
      </c>
    </row>
    <row r="332" spans="1:15" ht="15.75" thickBot="1">
      <c r="A332" s="383">
        <v>45776</v>
      </c>
      <c r="B332" s="384">
        <v>45748</v>
      </c>
      <c r="C332" s="385">
        <v>18</v>
      </c>
      <c r="D332" s="386" t="s">
        <v>839</v>
      </c>
      <c r="E332" s="395" t="s">
        <v>840</v>
      </c>
      <c r="F332" s="388">
        <v>7079</v>
      </c>
      <c r="G332" s="388">
        <v>5999</v>
      </c>
      <c r="H332" s="397" t="s">
        <v>261</v>
      </c>
      <c r="I332" s="389" t="s">
        <v>232</v>
      </c>
      <c r="J332" s="389" t="s">
        <v>661</v>
      </c>
      <c r="K332" s="392"/>
      <c r="L332" s="385">
        <v>7079</v>
      </c>
      <c r="M332" s="393" t="s">
        <v>219</v>
      </c>
      <c r="N332" s="394" t="s">
        <v>721</v>
      </c>
      <c r="O332" t="str">
        <f t="shared" si="5"/>
        <v>Other Services</v>
      </c>
    </row>
    <row r="333" spans="1:15" ht="15.75" thickBot="1">
      <c r="A333" s="383">
        <v>45776</v>
      </c>
      <c r="B333" s="384">
        <v>45748</v>
      </c>
      <c r="C333" s="385">
        <v>18</v>
      </c>
      <c r="D333" s="386" t="s">
        <v>841</v>
      </c>
      <c r="E333" s="395" t="s">
        <v>842</v>
      </c>
      <c r="F333" s="388">
        <v>7965</v>
      </c>
      <c r="G333" s="388">
        <v>6750</v>
      </c>
      <c r="H333" s="396" t="s">
        <v>112</v>
      </c>
      <c r="I333" s="389" t="s">
        <v>229</v>
      </c>
      <c r="J333" s="389" t="s">
        <v>269</v>
      </c>
      <c r="K333" s="392"/>
      <c r="L333" s="385">
        <v>7965</v>
      </c>
      <c r="M333" s="393" t="s">
        <v>219</v>
      </c>
      <c r="N333" s="394" t="s">
        <v>721</v>
      </c>
      <c r="O333" t="str">
        <f t="shared" si="5"/>
        <v>WhatsApp API Business</v>
      </c>
    </row>
    <row r="334" spans="1:15" ht="15.75" thickBot="1">
      <c r="A334" s="383">
        <v>45776</v>
      </c>
      <c r="B334" s="384">
        <v>45748</v>
      </c>
      <c r="C334" s="385">
        <v>18</v>
      </c>
      <c r="D334" s="386" t="s">
        <v>247</v>
      </c>
      <c r="E334" s="395" t="s">
        <v>843</v>
      </c>
      <c r="F334" s="388">
        <v>3540</v>
      </c>
      <c r="G334" s="388">
        <v>3000</v>
      </c>
      <c r="H334" s="396" t="s">
        <v>112</v>
      </c>
      <c r="I334" s="389" t="s">
        <v>229</v>
      </c>
      <c r="J334" s="389" t="s">
        <v>249</v>
      </c>
      <c r="K334" s="392"/>
      <c r="L334" s="385">
        <v>3540</v>
      </c>
      <c r="M334" s="393" t="s">
        <v>219</v>
      </c>
      <c r="N334" s="394" t="s">
        <v>721</v>
      </c>
      <c r="O334" t="str">
        <f t="shared" si="5"/>
        <v>WhatsApp API Business</v>
      </c>
    </row>
    <row r="335" spans="1:15" ht="15.75" thickBot="1">
      <c r="A335" s="383">
        <v>45776</v>
      </c>
      <c r="B335" s="384">
        <v>45748</v>
      </c>
      <c r="C335" s="385">
        <v>18</v>
      </c>
      <c r="D335" s="386" t="s">
        <v>844</v>
      </c>
      <c r="E335" s="395" t="s">
        <v>845</v>
      </c>
      <c r="F335" s="388">
        <v>23600</v>
      </c>
      <c r="G335" s="388">
        <v>20000</v>
      </c>
      <c r="H335" s="390" t="s">
        <v>245</v>
      </c>
      <c r="I335" s="389" t="s">
        <v>223</v>
      </c>
      <c r="J335" s="389" t="s">
        <v>246</v>
      </c>
      <c r="K335" s="392"/>
      <c r="L335" s="385">
        <v>23600</v>
      </c>
      <c r="M335" s="393" t="s">
        <v>219</v>
      </c>
      <c r="N335" s="394" t="s">
        <v>721</v>
      </c>
      <c r="O335" t="str">
        <f t="shared" si="5"/>
        <v>Tech Assist Recruitment</v>
      </c>
    </row>
    <row r="336" spans="1:15" ht="15.75" thickBot="1">
      <c r="A336" s="383">
        <v>45776</v>
      </c>
      <c r="B336" s="384">
        <v>45748</v>
      </c>
      <c r="C336" s="385">
        <v>18</v>
      </c>
      <c r="D336" s="386" t="s">
        <v>846</v>
      </c>
      <c r="E336" s="395" t="s">
        <v>847</v>
      </c>
      <c r="F336" s="388">
        <v>20060</v>
      </c>
      <c r="G336" s="388">
        <v>17000</v>
      </c>
      <c r="H336" s="396" t="s">
        <v>112</v>
      </c>
      <c r="I336" s="389" t="s">
        <v>229</v>
      </c>
      <c r="J336" s="389" t="s">
        <v>485</v>
      </c>
      <c r="K336" s="392"/>
      <c r="L336" s="385">
        <v>20060</v>
      </c>
      <c r="M336" s="393" t="s">
        <v>219</v>
      </c>
      <c r="N336" s="394" t="s">
        <v>721</v>
      </c>
      <c r="O336" t="str">
        <f t="shared" si="5"/>
        <v>WhatsApp API Business</v>
      </c>
    </row>
    <row r="337" spans="1:15" ht="15.75" thickBot="1">
      <c r="A337" s="383">
        <v>45776</v>
      </c>
      <c r="B337" s="384">
        <v>45748</v>
      </c>
      <c r="C337" s="385">
        <v>18</v>
      </c>
      <c r="D337" s="386" t="s">
        <v>754</v>
      </c>
      <c r="E337" s="395" t="s">
        <v>848</v>
      </c>
      <c r="F337" s="388">
        <v>11800</v>
      </c>
      <c r="G337" s="388">
        <v>10000</v>
      </c>
      <c r="H337" s="396" t="s">
        <v>112</v>
      </c>
      <c r="I337" s="389" t="s">
        <v>229</v>
      </c>
      <c r="J337" s="389" t="s">
        <v>849</v>
      </c>
      <c r="K337" s="392"/>
      <c r="L337" s="385">
        <v>11800</v>
      </c>
      <c r="M337" s="393" t="s">
        <v>219</v>
      </c>
      <c r="N337" s="394" t="s">
        <v>721</v>
      </c>
      <c r="O337" t="str">
        <f t="shared" si="5"/>
        <v>WhatsApp API Business</v>
      </c>
    </row>
    <row r="338" spans="1:15" ht="15.75" thickBot="1">
      <c r="A338" s="383">
        <v>45776</v>
      </c>
      <c r="B338" s="384">
        <v>45748</v>
      </c>
      <c r="C338" s="385">
        <v>18</v>
      </c>
      <c r="D338" s="386" t="s">
        <v>850</v>
      </c>
      <c r="E338" s="395" t="s">
        <v>851</v>
      </c>
      <c r="F338" s="388">
        <v>21240</v>
      </c>
      <c r="G338" s="388">
        <v>18000</v>
      </c>
      <c r="H338" s="396" t="s">
        <v>112</v>
      </c>
      <c r="I338" s="389" t="s">
        <v>229</v>
      </c>
      <c r="J338" s="389" t="s">
        <v>485</v>
      </c>
      <c r="K338" s="392"/>
      <c r="L338" s="385">
        <v>21240</v>
      </c>
      <c r="M338" s="393" t="s">
        <v>219</v>
      </c>
      <c r="N338" s="394" t="s">
        <v>721</v>
      </c>
      <c r="O338" t="str">
        <f t="shared" si="5"/>
        <v>WhatsApp API Business</v>
      </c>
    </row>
    <row r="339" spans="1:15" ht="15.75" thickBot="1">
      <c r="A339" s="383">
        <v>45776</v>
      </c>
      <c r="B339" s="384">
        <v>45748</v>
      </c>
      <c r="C339" s="385">
        <v>18</v>
      </c>
      <c r="D339" s="386" t="s">
        <v>852</v>
      </c>
      <c r="E339" s="395" t="s">
        <v>853</v>
      </c>
      <c r="F339" s="388">
        <v>7079</v>
      </c>
      <c r="G339" s="388">
        <v>5999</v>
      </c>
      <c r="H339" s="397" t="s">
        <v>261</v>
      </c>
      <c r="I339" s="389" t="s">
        <v>232</v>
      </c>
      <c r="J339" s="389" t="s">
        <v>661</v>
      </c>
      <c r="K339" s="392"/>
      <c r="L339" s="385">
        <v>7079</v>
      </c>
      <c r="M339" s="393" t="s">
        <v>219</v>
      </c>
      <c r="N339" s="394" t="s">
        <v>721</v>
      </c>
      <c r="O339" t="str">
        <f t="shared" si="5"/>
        <v>Other Services</v>
      </c>
    </row>
    <row r="340" spans="1:15" ht="15.75" thickBot="1">
      <c r="A340" s="383">
        <v>45776</v>
      </c>
      <c r="B340" s="384">
        <v>45748</v>
      </c>
      <c r="C340" s="385">
        <v>18</v>
      </c>
      <c r="D340" s="386" t="s">
        <v>854</v>
      </c>
      <c r="E340" s="395" t="s">
        <v>855</v>
      </c>
      <c r="F340" s="388">
        <v>14158</v>
      </c>
      <c r="G340" s="388">
        <v>11998</v>
      </c>
      <c r="H340" s="397" t="s">
        <v>261</v>
      </c>
      <c r="I340" s="389" t="s">
        <v>232</v>
      </c>
      <c r="J340" s="389" t="s">
        <v>661</v>
      </c>
      <c r="K340" s="392"/>
      <c r="L340" s="385">
        <v>14158</v>
      </c>
      <c r="M340" s="393" t="s">
        <v>219</v>
      </c>
      <c r="N340" s="394" t="s">
        <v>721</v>
      </c>
      <c r="O340" t="str">
        <f t="shared" si="5"/>
        <v>Other Services</v>
      </c>
    </row>
    <row r="341" spans="1:15" ht="15.75" thickBot="1">
      <c r="A341" s="383">
        <v>45776</v>
      </c>
      <c r="B341" s="384">
        <v>45748</v>
      </c>
      <c r="C341" s="385">
        <v>18</v>
      </c>
      <c r="D341" s="386" t="s">
        <v>856</v>
      </c>
      <c r="E341" s="395" t="s">
        <v>857</v>
      </c>
      <c r="F341" s="388">
        <v>7079</v>
      </c>
      <c r="G341" s="388">
        <v>5999</v>
      </c>
      <c r="H341" s="397" t="s">
        <v>261</v>
      </c>
      <c r="I341" s="389" t="s">
        <v>232</v>
      </c>
      <c r="J341" s="389" t="s">
        <v>661</v>
      </c>
      <c r="K341" s="392"/>
      <c r="L341" s="385">
        <v>7079</v>
      </c>
      <c r="M341" s="393" t="s">
        <v>219</v>
      </c>
      <c r="N341" s="394" t="s">
        <v>721</v>
      </c>
      <c r="O341" t="str">
        <f t="shared" si="5"/>
        <v>Other Services</v>
      </c>
    </row>
    <row r="342" spans="1:15" ht="15.75" thickBot="1">
      <c r="A342" s="383">
        <v>45776</v>
      </c>
      <c r="B342" s="384">
        <v>45748</v>
      </c>
      <c r="C342" s="385">
        <v>18</v>
      </c>
      <c r="D342" s="386" t="s">
        <v>858</v>
      </c>
      <c r="E342" s="395" t="s">
        <v>859</v>
      </c>
      <c r="F342" s="388">
        <v>14158</v>
      </c>
      <c r="G342" s="388">
        <v>11998</v>
      </c>
      <c r="H342" s="397" t="s">
        <v>261</v>
      </c>
      <c r="I342" s="389" t="s">
        <v>232</v>
      </c>
      <c r="J342" s="389" t="s">
        <v>661</v>
      </c>
      <c r="K342" s="392"/>
      <c r="L342" s="385">
        <v>14158</v>
      </c>
      <c r="M342" s="393" t="s">
        <v>219</v>
      </c>
      <c r="N342" s="394" t="s">
        <v>721</v>
      </c>
      <c r="O342" t="str">
        <f t="shared" si="5"/>
        <v>Other Services</v>
      </c>
    </row>
    <row r="343" spans="1:15" ht="15.75" thickBot="1">
      <c r="A343" s="383">
        <v>45776</v>
      </c>
      <c r="B343" s="384">
        <v>45748</v>
      </c>
      <c r="C343" s="385">
        <v>18</v>
      </c>
      <c r="D343" s="386" t="s">
        <v>860</v>
      </c>
      <c r="E343" s="395" t="s">
        <v>861</v>
      </c>
      <c r="F343" s="388">
        <v>5309</v>
      </c>
      <c r="G343" s="388">
        <v>4499</v>
      </c>
      <c r="H343" s="397" t="s">
        <v>261</v>
      </c>
      <c r="I343" s="389" t="s">
        <v>232</v>
      </c>
      <c r="J343" s="389" t="s">
        <v>661</v>
      </c>
      <c r="K343" s="392"/>
      <c r="L343" s="385">
        <v>5309</v>
      </c>
      <c r="M343" s="393" t="s">
        <v>219</v>
      </c>
      <c r="N343" s="394" t="s">
        <v>721</v>
      </c>
      <c r="O343" t="str">
        <f t="shared" si="5"/>
        <v>Other Services</v>
      </c>
    </row>
    <row r="344" spans="1:15" ht="15.75" thickBot="1">
      <c r="A344" s="383">
        <v>45776</v>
      </c>
      <c r="B344" s="384">
        <v>45748</v>
      </c>
      <c r="C344" s="385">
        <v>18</v>
      </c>
      <c r="D344" s="386" t="s">
        <v>862</v>
      </c>
      <c r="E344" s="395" t="s">
        <v>863</v>
      </c>
      <c r="F344" s="388">
        <v>299</v>
      </c>
      <c r="G344" s="388">
        <v>253</v>
      </c>
      <c r="H344" s="397" t="s">
        <v>261</v>
      </c>
      <c r="I344" s="389" t="s">
        <v>232</v>
      </c>
      <c r="J344" s="389" t="s">
        <v>661</v>
      </c>
      <c r="K344" s="392"/>
      <c r="L344" s="385">
        <v>299</v>
      </c>
      <c r="M344" s="393" t="s">
        <v>219</v>
      </c>
      <c r="N344" s="394" t="s">
        <v>721</v>
      </c>
      <c r="O344" t="str">
        <f t="shared" si="5"/>
        <v>Other Services</v>
      </c>
    </row>
    <row r="345" spans="1:15" ht="15.75" thickBot="1">
      <c r="A345" s="383">
        <v>45776</v>
      </c>
      <c r="B345" s="384">
        <v>45748</v>
      </c>
      <c r="C345" s="385">
        <v>18</v>
      </c>
      <c r="D345" s="386" t="s">
        <v>864</v>
      </c>
      <c r="E345" s="387" t="s">
        <v>865</v>
      </c>
      <c r="F345" s="388">
        <v>9179</v>
      </c>
      <c r="G345" s="388">
        <v>7779</v>
      </c>
      <c r="H345" s="390" t="s">
        <v>216</v>
      </c>
      <c r="I345" s="389" t="s">
        <v>217</v>
      </c>
      <c r="J345" s="389" t="s">
        <v>218</v>
      </c>
      <c r="K345" s="392"/>
      <c r="L345" s="385">
        <v>9179</v>
      </c>
      <c r="M345" s="393" t="s">
        <v>219</v>
      </c>
      <c r="N345" s="394" t="s">
        <v>721</v>
      </c>
      <c r="O345" t="str">
        <f t="shared" si="5"/>
        <v>G-Suite Business</v>
      </c>
    </row>
    <row r="346" spans="1:15" ht="15.75" thickBot="1">
      <c r="A346" s="383">
        <v>45776</v>
      </c>
      <c r="B346" s="384">
        <v>45748</v>
      </c>
      <c r="C346" s="385">
        <v>18</v>
      </c>
      <c r="D346" s="386" t="s">
        <v>866</v>
      </c>
      <c r="E346" s="387" t="s">
        <v>867</v>
      </c>
      <c r="F346" s="388">
        <v>3180</v>
      </c>
      <c r="G346" s="388">
        <v>2695</v>
      </c>
      <c r="H346" s="390" t="s">
        <v>216</v>
      </c>
      <c r="I346" s="389" t="s">
        <v>217</v>
      </c>
      <c r="J346" s="389" t="s">
        <v>218</v>
      </c>
      <c r="K346" s="392"/>
      <c r="L346" s="385">
        <v>3180</v>
      </c>
      <c r="M346" s="393" t="s">
        <v>219</v>
      </c>
      <c r="N346" s="394" t="s">
        <v>721</v>
      </c>
      <c r="O346" t="str">
        <f t="shared" si="5"/>
        <v>G-Suite Business</v>
      </c>
    </row>
    <row r="347" spans="1:15" ht="15.75" thickBot="1">
      <c r="A347" s="383">
        <v>45776</v>
      </c>
      <c r="B347" s="384">
        <v>45748</v>
      </c>
      <c r="C347" s="385">
        <v>18</v>
      </c>
      <c r="D347" s="386" t="s">
        <v>868</v>
      </c>
      <c r="E347" s="387" t="s">
        <v>869</v>
      </c>
      <c r="F347" s="388">
        <v>492</v>
      </c>
      <c r="G347" s="388">
        <v>417</v>
      </c>
      <c r="H347" s="390" t="s">
        <v>216</v>
      </c>
      <c r="I347" s="389" t="s">
        <v>217</v>
      </c>
      <c r="J347" s="389" t="s">
        <v>218</v>
      </c>
      <c r="K347" s="392"/>
      <c r="L347" s="385">
        <v>492</v>
      </c>
      <c r="M347" s="393" t="s">
        <v>219</v>
      </c>
      <c r="N347" s="394" t="s">
        <v>721</v>
      </c>
      <c r="O347" t="str">
        <f t="shared" si="5"/>
        <v>G-Suite Business</v>
      </c>
    </row>
    <row r="348" spans="1:15" ht="15.75" thickBot="1">
      <c r="A348" s="383">
        <v>45776</v>
      </c>
      <c r="B348" s="384">
        <v>45748</v>
      </c>
      <c r="C348" s="385">
        <v>18</v>
      </c>
      <c r="D348" s="386" t="s">
        <v>870</v>
      </c>
      <c r="E348" s="387" t="s">
        <v>871</v>
      </c>
      <c r="F348" s="388">
        <v>18314</v>
      </c>
      <c r="G348" s="388">
        <v>15520</v>
      </c>
      <c r="H348" s="390" t="s">
        <v>216</v>
      </c>
      <c r="I348" s="389" t="s">
        <v>217</v>
      </c>
      <c r="J348" s="389" t="s">
        <v>218</v>
      </c>
      <c r="K348" s="392"/>
      <c r="L348" s="385">
        <v>18313.599999999999</v>
      </c>
      <c r="M348" s="393" t="s">
        <v>219</v>
      </c>
      <c r="N348" s="394" t="s">
        <v>721</v>
      </c>
      <c r="O348" t="str">
        <f t="shared" si="5"/>
        <v>G-Suite Business</v>
      </c>
    </row>
    <row r="349" spans="1:15" ht="15.75" thickBot="1">
      <c r="A349" s="383">
        <v>45777</v>
      </c>
      <c r="B349" s="384">
        <v>45748</v>
      </c>
      <c r="C349" s="385">
        <v>18</v>
      </c>
      <c r="D349" s="386" t="s">
        <v>872</v>
      </c>
      <c r="E349" s="395" t="s">
        <v>873</v>
      </c>
      <c r="F349" s="388">
        <v>14158</v>
      </c>
      <c r="G349" s="388">
        <v>11998</v>
      </c>
      <c r="H349" s="397" t="s">
        <v>261</v>
      </c>
      <c r="I349" s="389" t="s">
        <v>232</v>
      </c>
      <c r="J349" s="389" t="s">
        <v>661</v>
      </c>
      <c r="K349" s="392"/>
      <c r="L349" s="385">
        <v>14158</v>
      </c>
      <c r="M349" s="393" t="s">
        <v>219</v>
      </c>
      <c r="N349" s="394" t="s">
        <v>721</v>
      </c>
      <c r="O349" t="str">
        <f t="shared" si="5"/>
        <v>Other Services</v>
      </c>
    </row>
    <row r="350" spans="1:15" ht="15.75" thickBot="1">
      <c r="A350" s="383">
        <v>45777</v>
      </c>
      <c r="B350" s="384">
        <v>45748</v>
      </c>
      <c r="C350" s="385">
        <v>18</v>
      </c>
      <c r="D350" s="386" t="s">
        <v>874</v>
      </c>
      <c r="E350" s="395" t="s">
        <v>875</v>
      </c>
      <c r="F350" s="388">
        <v>187620</v>
      </c>
      <c r="G350" s="388">
        <v>159000</v>
      </c>
      <c r="H350" s="399" t="s">
        <v>291</v>
      </c>
      <c r="I350" s="389" t="s">
        <v>226</v>
      </c>
      <c r="J350" s="389" t="s">
        <v>292</v>
      </c>
      <c r="K350" s="392"/>
      <c r="L350" s="385">
        <v>187620</v>
      </c>
      <c r="M350" s="393" t="s">
        <v>219</v>
      </c>
      <c r="N350" s="394" t="s">
        <v>721</v>
      </c>
      <c r="O350" t="str">
        <f t="shared" si="5"/>
        <v xml:space="preserve">Training Business </v>
      </c>
    </row>
    <row r="351" spans="1:15" ht="15.75" thickBot="1">
      <c r="A351" s="383">
        <v>45777</v>
      </c>
      <c r="B351" s="384">
        <v>45748</v>
      </c>
      <c r="C351" s="385">
        <v>18</v>
      </c>
      <c r="D351" s="386" t="s">
        <v>697</v>
      </c>
      <c r="E351" s="395" t="s">
        <v>876</v>
      </c>
      <c r="F351" s="388">
        <v>42480</v>
      </c>
      <c r="G351" s="388">
        <v>36000</v>
      </c>
      <c r="H351" s="396" t="s">
        <v>112</v>
      </c>
      <c r="I351" s="389" t="s">
        <v>229</v>
      </c>
      <c r="J351" s="389" t="s">
        <v>359</v>
      </c>
      <c r="K351" s="392"/>
      <c r="L351" s="385">
        <v>42480</v>
      </c>
      <c r="M351" s="393" t="s">
        <v>219</v>
      </c>
      <c r="N351" s="394" t="s">
        <v>721</v>
      </c>
      <c r="O351" t="str">
        <f t="shared" si="5"/>
        <v>WhatsApp API Business</v>
      </c>
    </row>
    <row r="352" spans="1:15" ht="15.75" thickBot="1">
      <c r="A352" s="383">
        <v>45777</v>
      </c>
      <c r="B352" s="384">
        <v>45748</v>
      </c>
      <c r="C352" s="385">
        <v>18</v>
      </c>
      <c r="D352" s="386" t="s">
        <v>877</v>
      </c>
      <c r="E352" s="395" t="s">
        <v>878</v>
      </c>
      <c r="F352" s="388">
        <v>47200</v>
      </c>
      <c r="G352" s="388">
        <v>40000</v>
      </c>
      <c r="H352" s="401" t="s">
        <v>310</v>
      </c>
      <c r="I352" s="389" t="s">
        <v>223</v>
      </c>
      <c r="J352" s="389" t="s">
        <v>311</v>
      </c>
      <c r="K352" s="392"/>
      <c r="L352" s="385">
        <v>47200</v>
      </c>
      <c r="M352" s="393" t="s">
        <v>219</v>
      </c>
      <c r="N352" s="394" t="s">
        <v>721</v>
      </c>
      <c r="O352" t="str">
        <f t="shared" si="5"/>
        <v>Tech Assist Recruitment</v>
      </c>
    </row>
    <row r="353" spans="1:15" ht="15.75" thickBot="1">
      <c r="A353" s="383">
        <v>45777</v>
      </c>
      <c r="B353" s="384">
        <v>45748</v>
      </c>
      <c r="C353" s="385">
        <v>18</v>
      </c>
      <c r="D353" s="386" t="s">
        <v>247</v>
      </c>
      <c r="E353" s="395" t="s">
        <v>879</v>
      </c>
      <c r="F353" s="388">
        <v>2360</v>
      </c>
      <c r="G353" s="388">
        <v>2000</v>
      </c>
      <c r="H353" s="396" t="s">
        <v>112</v>
      </c>
      <c r="I353" s="389" t="s">
        <v>229</v>
      </c>
      <c r="J353" s="389" t="s">
        <v>249</v>
      </c>
      <c r="K353" s="392"/>
      <c r="L353" s="385">
        <v>2360</v>
      </c>
      <c r="M353" s="393" t="s">
        <v>219</v>
      </c>
      <c r="N353" s="394" t="s">
        <v>721</v>
      </c>
      <c r="O353" t="str">
        <f t="shared" si="5"/>
        <v>WhatsApp API Business</v>
      </c>
    </row>
    <row r="354" spans="1:15" ht="15.75" thickBot="1">
      <c r="A354" s="383">
        <v>45777</v>
      </c>
      <c r="B354" s="384">
        <v>45748</v>
      </c>
      <c r="C354" s="385">
        <v>18</v>
      </c>
      <c r="D354" s="386" t="s">
        <v>880</v>
      </c>
      <c r="E354" s="395" t="s">
        <v>881</v>
      </c>
      <c r="F354" s="388">
        <v>7079</v>
      </c>
      <c r="G354" s="388">
        <v>5999</v>
      </c>
      <c r="H354" s="397" t="s">
        <v>261</v>
      </c>
      <c r="I354" s="389" t="s">
        <v>232</v>
      </c>
      <c r="J354" s="389" t="s">
        <v>661</v>
      </c>
      <c r="K354" s="392"/>
      <c r="L354" s="385">
        <v>7079</v>
      </c>
      <c r="M354" s="393" t="s">
        <v>219</v>
      </c>
      <c r="N354" s="394" t="s">
        <v>721</v>
      </c>
      <c r="O354" t="str">
        <f t="shared" si="5"/>
        <v>Other Services</v>
      </c>
    </row>
    <row r="355" spans="1:15" ht="15.75" thickBot="1">
      <c r="A355" s="383">
        <v>45777</v>
      </c>
      <c r="B355" s="384">
        <v>45748</v>
      </c>
      <c r="C355" s="385">
        <v>18</v>
      </c>
      <c r="D355" s="386" t="s">
        <v>882</v>
      </c>
      <c r="E355" s="395" t="s">
        <v>883</v>
      </c>
      <c r="F355" s="388">
        <v>11798</v>
      </c>
      <c r="G355" s="388">
        <v>9998</v>
      </c>
      <c r="H355" s="397" t="s">
        <v>261</v>
      </c>
      <c r="I355" s="389" t="s">
        <v>232</v>
      </c>
      <c r="J355" s="389" t="s">
        <v>661</v>
      </c>
      <c r="K355" s="392"/>
      <c r="L355" s="385">
        <v>11798</v>
      </c>
      <c r="M355" s="393" t="s">
        <v>219</v>
      </c>
      <c r="N355" s="394" t="s">
        <v>721</v>
      </c>
      <c r="O355" t="str">
        <f t="shared" si="5"/>
        <v>Other Services</v>
      </c>
    </row>
    <row r="356" spans="1:15" ht="15.75" thickBot="1">
      <c r="A356" s="383">
        <v>45777</v>
      </c>
      <c r="B356" s="384">
        <v>45748</v>
      </c>
      <c r="C356" s="385">
        <v>18</v>
      </c>
      <c r="D356" s="386" t="s">
        <v>884</v>
      </c>
      <c r="E356" s="395" t="s">
        <v>885</v>
      </c>
      <c r="F356" s="388">
        <v>5899</v>
      </c>
      <c r="G356" s="388">
        <v>4999</v>
      </c>
      <c r="H356" s="397" t="s">
        <v>261</v>
      </c>
      <c r="I356" s="389" t="s">
        <v>232</v>
      </c>
      <c r="J356" s="389" t="s">
        <v>661</v>
      </c>
      <c r="K356" s="392"/>
      <c r="L356" s="385">
        <v>5899</v>
      </c>
      <c r="M356" s="393" t="s">
        <v>219</v>
      </c>
      <c r="N356" s="394" t="s">
        <v>721</v>
      </c>
      <c r="O356" t="str">
        <f t="shared" si="5"/>
        <v>Other Services</v>
      </c>
    </row>
    <row r="357" spans="1:15" ht="15.75" thickBot="1">
      <c r="A357" s="383">
        <v>45777</v>
      </c>
      <c r="B357" s="384">
        <v>45748</v>
      </c>
      <c r="C357" s="385">
        <v>18</v>
      </c>
      <c r="D357" s="386" t="s">
        <v>429</v>
      </c>
      <c r="E357" s="395" t="s">
        <v>886</v>
      </c>
      <c r="F357" s="388">
        <v>5899</v>
      </c>
      <c r="G357" s="388">
        <v>4999</v>
      </c>
      <c r="H357" s="397" t="s">
        <v>261</v>
      </c>
      <c r="I357" s="389" t="s">
        <v>232</v>
      </c>
      <c r="J357" s="389" t="s">
        <v>661</v>
      </c>
      <c r="K357" s="392"/>
      <c r="L357" s="385">
        <v>5899</v>
      </c>
      <c r="M357" s="393" t="s">
        <v>219</v>
      </c>
      <c r="N357" s="394" t="s">
        <v>721</v>
      </c>
      <c r="O357" t="str">
        <f t="shared" si="5"/>
        <v>Other Services</v>
      </c>
    </row>
    <row r="358" spans="1:15" ht="15.75" thickBot="1">
      <c r="A358" s="383">
        <v>45777</v>
      </c>
      <c r="B358" s="384">
        <v>45748</v>
      </c>
      <c r="C358" s="385">
        <v>18</v>
      </c>
      <c r="D358" s="386" t="s">
        <v>887</v>
      </c>
      <c r="E358" s="395" t="s">
        <v>888</v>
      </c>
      <c r="F358" s="388">
        <v>7079</v>
      </c>
      <c r="G358" s="388">
        <v>5999</v>
      </c>
      <c r="H358" s="397" t="s">
        <v>261</v>
      </c>
      <c r="I358" s="389" t="s">
        <v>232</v>
      </c>
      <c r="J358" s="389" t="s">
        <v>661</v>
      </c>
      <c r="K358" s="392"/>
      <c r="L358" s="385">
        <v>7079</v>
      </c>
      <c r="M358" s="393" t="s">
        <v>219</v>
      </c>
      <c r="N358" s="394" t="s">
        <v>721</v>
      </c>
      <c r="O358" t="str">
        <f t="shared" si="5"/>
        <v>Other Services</v>
      </c>
    </row>
    <row r="359" spans="1:15" ht="15.75" thickBot="1">
      <c r="A359" s="383">
        <v>45777</v>
      </c>
      <c r="B359" s="384">
        <v>45748</v>
      </c>
      <c r="C359" s="385">
        <v>18</v>
      </c>
      <c r="D359" s="386" t="s">
        <v>889</v>
      </c>
      <c r="E359" s="395" t="s">
        <v>890</v>
      </c>
      <c r="F359" s="388">
        <v>7079</v>
      </c>
      <c r="G359" s="388">
        <v>5999</v>
      </c>
      <c r="H359" s="397" t="s">
        <v>261</v>
      </c>
      <c r="I359" s="389" t="s">
        <v>232</v>
      </c>
      <c r="J359" s="389" t="s">
        <v>661</v>
      </c>
      <c r="K359" s="392"/>
      <c r="L359" s="385">
        <v>7079</v>
      </c>
      <c r="M359" s="393" t="s">
        <v>219</v>
      </c>
      <c r="N359" s="394" t="s">
        <v>721</v>
      </c>
      <c r="O359" t="str">
        <f t="shared" si="5"/>
        <v>Other Services</v>
      </c>
    </row>
    <row r="360" spans="1:15" ht="15.75" thickBot="1">
      <c r="A360" s="383">
        <v>45777</v>
      </c>
      <c r="B360" s="384">
        <v>45748</v>
      </c>
      <c r="C360" s="385">
        <v>18</v>
      </c>
      <c r="D360" s="386" t="s">
        <v>891</v>
      </c>
      <c r="E360" s="395" t="s">
        <v>892</v>
      </c>
      <c r="F360" s="388">
        <v>5899</v>
      </c>
      <c r="G360" s="388">
        <v>4999</v>
      </c>
      <c r="H360" s="397" t="s">
        <v>261</v>
      </c>
      <c r="I360" s="389" t="s">
        <v>232</v>
      </c>
      <c r="J360" s="389" t="s">
        <v>661</v>
      </c>
      <c r="K360" s="392"/>
      <c r="L360" s="385">
        <v>5899</v>
      </c>
      <c r="M360" s="393" t="s">
        <v>219</v>
      </c>
      <c r="N360" s="394" t="s">
        <v>721</v>
      </c>
      <c r="O360" t="str">
        <f t="shared" si="5"/>
        <v>Other Services</v>
      </c>
    </row>
    <row r="361" spans="1:15" ht="15.75" thickBot="1">
      <c r="A361" s="383">
        <v>45777</v>
      </c>
      <c r="B361" s="384">
        <v>45748</v>
      </c>
      <c r="C361" s="385">
        <v>18</v>
      </c>
      <c r="D361" s="386" t="s">
        <v>893</v>
      </c>
      <c r="E361" s="395" t="s">
        <v>894</v>
      </c>
      <c r="F361" s="388">
        <v>2242</v>
      </c>
      <c r="G361" s="388">
        <v>1900</v>
      </c>
      <c r="H361" s="396" t="s">
        <v>112</v>
      </c>
      <c r="I361" s="389" t="s">
        <v>229</v>
      </c>
      <c r="J361" s="389" t="s">
        <v>594</v>
      </c>
      <c r="K361" s="392"/>
      <c r="L361" s="385">
        <v>2242</v>
      </c>
      <c r="M361" s="393" t="s">
        <v>219</v>
      </c>
      <c r="N361" s="394" t="s">
        <v>721</v>
      </c>
      <c r="O361" t="str">
        <f t="shared" si="5"/>
        <v>WhatsApp API Business</v>
      </c>
    </row>
    <row r="362" spans="1:15" ht="15.75" thickBot="1">
      <c r="A362" s="383">
        <v>45777</v>
      </c>
      <c r="B362" s="384">
        <v>45748</v>
      </c>
      <c r="C362" s="385">
        <v>18</v>
      </c>
      <c r="D362" s="386" t="s">
        <v>895</v>
      </c>
      <c r="E362" s="387" t="s">
        <v>896</v>
      </c>
      <c r="F362" s="388">
        <v>21771</v>
      </c>
      <c r="G362" s="388">
        <v>18450</v>
      </c>
      <c r="H362" s="390" t="s">
        <v>216</v>
      </c>
      <c r="I362" s="389" t="s">
        <v>217</v>
      </c>
      <c r="J362" s="389" t="s">
        <v>218</v>
      </c>
      <c r="K362" s="392"/>
      <c r="L362" s="385">
        <v>21771</v>
      </c>
      <c r="M362" s="393" t="s">
        <v>219</v>
      </c>
      <c r="N362" s="394" t="s">
        <v>721</v>
      </c>
      <c r="O362" t="str">
        <f t="shared" si="5"/>
        <v>G-Suite Business</v>
      </c>
    </row>
    <row r="363" spans="1:15" ht="15.75" thickBot="1">
      <c r="A363" s="383">
        <v>45777</v>
      </c>
      <c r="B363" s="384">
        <v>45748</v>
      </c>
      <c r="C363" s="385">
        <v>18</v>
      </c>
      <c r="D363" s="386" t="s">
        <v>897</v>
      </c>
      <c r="E363" s="387" t="s">
        <v>898</v>
      </c>
      <c r="F363" s="388">
        <v>19541</v>
      </c>
      <c r="G363" s="388">
        <v>16560</v>
      </c>
      <c r="H363" s="390" t="s">
        <v>216</v>
      </c>
      <c r="I363" s="389" t="s">
        <v>217</v>
      </c>
      <c r="J363" s="389" t="s">
        <v>218</v>
      </c>
      <c r="K363" s="392"/>
      <c r="L363" s="385">
        <v>19540.8</v>
      </c>
      <c r="M363" s="393" t="s">
        <v>219</v>
      </c>
      <c r="N363" s="394" t="s">
        <v>721</v>
      </c>
      <c r="O363" t="str">
        <f t="shared" si="5"/>
        <v>G-Suite Business</v>
      </c>
    </row>
    <row r="364" spans="1:15" ht="15.75" thickBot="1">
      <c r="A364" s="383">
        <v>45777</v>
      </c>
      <c r="B364" s="384">
        <v>45748</v>
      </c>
      <c r="C364" s="385">
        <v>18</v>
      </c>
      <c r="D364" s="386" t="s">
        <v>899</v>
      </c>
      <c r="E364" s="387" t="s">
        <v>900</v>
      </c>
      <c r="F364" s="388">
        <v>48380</v>
      </c>
      <c r="G364" s="388">
        <v>41000</v>
      </c>
      <c r="H364" s="390" t="s">
        <v>216</v>
      </c>
      <c r="I364" s="389" t="s">
        <v>217</v>
      </c>
      <c r="J364" s="389" t="s">
        <v>218</v>
      </c>
      <c r="K364" s="392"/>
      <c r="L364" s="385">
        <v>48380</v>
      </c>
      <c r="M364" s="393" t="s">
        <v>219</v>
      </c>
      <c r="N364" s="394" t="s">
        <v>721</v>
      </c>
      <c r="O364" t="str">
        <f t="shared" si="5"/>
        <v>G-Suite Business</v>
      </c>
    </row>
    <row r="365" spans="1:15" ht="15.75" thickBot="1">
      <c r="A365" s="383">
        <v>45777</v>
      </c>
      <c r="B365" s="384">
        <v>45748</v>
      </c>
      <c r="C365" s="385">
        <v>18</v>
      </c>
      <c r="D365" s="386" t="s">
        <v>901</v>
      </c>
      <c r="E365" s="387" t="s">
        <v>902</v>
      </c>
      <c r="F365" s="388">
        <v>89208</v>
      </c>
      <c r="G365" s="388">
        <v>75600</v>
      </c>
      <c r="H365" s="390" t="s">
        <v>216</v>
      </c>
      <c r="I365" s="389" t="s">
        <v>217</v>
      </c>
      <c r="J365" s="389" t="s">
        <v>218</v>
      </c>
      <c r="K365" s="392"/>
      <c r="L365" s="385">
        <v>89208</v>
      </c>
      <c r="M365" s="393" t="s">
        <v>219</v>
      </c>
      <c r="N365" s="394" t="s">
        <v>721</v>
      </c>
      <c r="O365" t="str">
        <f t="shared" si="5"/>
        <v>G-Suite Business</v>
      </c>
    </row>
    <row r="366" spans="1:15" ht="15.75" thickBot="1">
      <c r="A366" s="383">
        <v>45777</v>
      </c>
      <c r="B366" s="384">
        <v>45748</v>
      </c>
      <c r="C366" s="385">
        <v>18</v>
      </c>
      <c r="D366" s="386" t="s">
        <v>903</v>
      </c>
      <c r="E366" s="387" t="s">
        <v>904</v>
      </c>
      <c r="F366" s="388">
        <v>22797</v>
      </c>
      <c r="G366" s="388">
        <v>19319</v>
      </c>
      <c r="H366" s="390" t="s">
        <v>216</v>
      </c>
      <c r="I366" s="389" t="s">
        <v>217</v>
      </c>
      <c r="J366" s="389" t="s">
        <v>218</v>
      </c>
      <c r="K366" s="392"/>
      <c r="L366" s="385">
        <v>22797</v>
      </c>
      <c r="M366" s="393" t="s">
        <v>219</v>
      </c>
      <c r="N366" s="394" t="s">
        <v>721</v>
      </c>
      <c r="O366" t="str">
        <f t="shared" si="5"/>
        <v>G-Suite Business</v>
      </c>
    </row>
    <row r="367" spans="1:15" ht="15.75" thickBot="1">
      <c r="A367" s="383">
        <v>45777</v>
      </c>
      <c r="B367" s="384">
        <v>45748</v>
      </c>
      <c r="C367" s="385">
        <v>18</v>
      </c>
      <c r="D367" s="386" t="s">
        <v>905</v>
      </c>
      <c r="E367" s="387" t="s">
        <v>906</v>
      </c>
      <c r="F367" s="388">
        <v>11724</v>
      </c>
      <c r="G367" s="388">
        <v>9936</v>
      </c>
      <c r="H367" s="390" t="s">
        <v>216</v>
      </c>
      <c r="I367" s="389" t="s">
        <v>217</v>
      </c>
      <c r="J367" s="389" t="s">
        <v>218</v>
      </c>
      <c r="K367" s="392"/>
      <c r="L367" s="385">
        <v>11724.48</v>
      </c>
      <c r="M367" s="393" t="s">
        <v>219</v>
      </c>
      <c r="N367" s="394" t="s">
        <v>721</v>
      </c>
      <c r="O367" t="str">
        <f t="shared" si="5"/>
        <v>G-Suite Business</v>
      </c>
    </row>
    <row r="368" spans="1:15" ht="15.75" thickBot="1">
      <c r="A368" s="383">
        <v>45777</v>
      </c>
      <c r="B368" s="384">
        <v>45748</v>
      </c>
      <c r="C368" s="385">
        <v>18</v>
      </c>
      <c r="D368" s="386" t="s">
        <v>907</v>
      </c>
      <c r="E368" s="387" t="s">
        <v>908</v>
      </c>
      <c r="F368" s="388">
        <v>695</v>
      </c>
      <c r="G368" s="388">
        <v>589</v>
      </c>
      <c r="H368" s="390" t="s">
        <v>216</v>
      </c>
      <c r="I368" s="389" t="s">
        <v>217</v>
      </c>
      <c r="J368" s="389" t="s">
        <v>218</v>
      </c>
      <c r="K368" s="392"/>
      <c r="L368" s="385">
        <v>695</v>
      </c>
      <c r="M368" s="393" t="s">
        <v>219</v>
      </c>
      <c r="N368" s="394" t="s">
        <v>721</v>
      </c>
      <c r="O368" t="str">
        <f t="shared" si="5"/>
        <v>G-Suite Business</v>
      </c>
    </row>
    <row r="369" spans="1:15" ht="15.75" thickBot="1">
      <c r="A369" s="383">
        <v>45777</v>
      </c>
      <c r="B369" s="384">
        <v>45748</v>
      </c>
      <c r="C369" s="385">
        <v>18</v>
      </c>
      <c r="D369" s="386" t="s">
        <v>405</v>
      </c>
      <c r="E369" s="387" t="s">
        <v>909</v>
      </c>
      <c r="F369" s="388">
        <v>23010</v>
      </c>
      <c r="G369" s="388">
        <v>19500</v>
      </c>
      <c r="H369" s="390" t="s">
        <v>216</v>
      </c>
      <c r="I369" s="389" t="s">
        <v>217</v>
      </c>
      <c r="J369" s="389" t="s">
        <v>218</v>
      </c>
      <c r="K369" s="392"/>
      <c r="L369" s="385">
        <v>23010</v>
      </c>
      <c r="M369" s="393" t="s">
        <v>219</v>
      </c>
      <c r="N369" s="394" t="s">
        <v>721</v>
      </c>
      <c r="O369" t="str">
        <f t="shared" si="5"/>
        <v>G-Suite Business</v>
      </c>
    </row>
    <row r="370" spans="1:15" ht="15.75" thickBot="1">
      <c r="A370" s="383">
        <v>45777</v>
      </c>
      <c r="B370" s="384">
        <v>45748</v>
      </c>
      <c r="C370" s="385">
        <v>18</v>
      </c>
      <c r="D370" s="386" t="s">
        <v>910</v>
      </c>
      <c r="E370" s="387" t="s">
        <v>911</v>
      </c>
      <c r="F370" s="388">
        <v>190806</v>
      </c>
      <c r="G370" s="388">
        <v>161700</v>
      </c>
      <c r="H370" s="390" t="s">
        <v>216</v>
      </c>
      <c r="I370" s="389" t="s">
        <v>217</v>
      </c>
      <c r="J370" s="389" t="s">
        <v>218</v>
      </c>
      <c r="K370" s="392"/>
      <c r="L370" s="385">
        <v>190806</v>
      </c>
      <c r="M370" s="393" t="s">
        <v>219</v>
      </c>
      <c r="N370" s="394" t="s">
        <v>721</v>
      </c>
      <c r="O370" t="str">
        <f t="shared" si="5"/>
        <v>G-Suite Business</v>
      </c>
    </row>
    <row r="371" spans="1:15" ht="15.75" thickBot="1">
      <c r="A371" s="383">
        <v>45777</v>
      </c>
      <c r="B371" s="384">
        <v>45748</v>
      </c>
      <c r="C371" s="385">
        <v>18</v>
      </c>
      <c r="D371" s="386" t="s">
        <v>912</v>
      </c>
      <c r="E371" s="387" t="s">
        <v>913</v>
      </c>
      <c r="F371" s="388">
        <v>24013</v>
      </c>
      <c r="G371" s="388">
        <v>20350</v>
      </c>
      <c r="H371" s="390" t="s">
        <v>216</v>
      </c>
      <c r="I371" s="389" t="s">
        <v>217</v>
      </c>
      <c r="J371" s="389" t="s">
        <v>218</v>
      </c>
      <c r="K371" s="392"/>
      <c r="L371" s="385">
        <v>24013</v>
      </c>
      <c r="M371" s="393" t="s">
        <v>219</v>
      </c>
      <c r="N371" s="394" t="s">
        <v>721</v>
      </c>
      <c r="O371" t="str">
        <f t="shared" si="5"/>
        <v>G-Suite Business</v>
      </c>
    </row>
    <row r="372" spans="1:15" ht="15.75" thickBot="1">
      <c r="A372" s="383">
        <v>45777</v>
      </c>
      <c r="B372" s="384">
        <v>45748</v>
      </c>
      <c r="C372" s="385">
        <v>18</v>
      </c>
      <c r="D372" s="386" t="s">
        <v>914</v>
      </c>
      <c r="E372" s="387" t="s">
        <v>915</v>
      </c>
      <c r="F372" s="388">
        <v>885</v>
      </c>
      <c r="G372" s="388">
        <v>750</v>
      </c>
      <c r="H372" s="390" t="s">
        <v>216</v>
      </c>
      <c r="I372" s="389" t="s">
        <v>217</v>
      </c>
      <c r="J372" s="389" t="s">
        <v>218</v>
      </c>
      <c r="K372" s="392"/>
      <c r="L372" s="385">
        <v>885</v>
      </c>
      <c r="M372" s="393" t="s">
        <v>219</v>
      </c>
      <c r="N372" s="394" t="s">
        <v>721</v>
      </c>
      <c r="O372" t="str">
        <f t="shared" si="5"/>
        <v>G-Suite Business</v>
      </c>
    </row>
    <row r="373" spans="1:15" ht="15.75" thickBot="1">
      <c r="A373" s="383">
        <v>45777</v>
      </c>
      <c r="B373" s="384">
        <v>45748</v>
      </c>
      <c r="C373" s="385">
        <v>18</v>
      </c>
      <c r="D373" s="386" t="s">
        <v>916</v>
      </c>
      <c r="E373" s="387" t="s">
        <v>917</v>
      </c>
      <c r="F373" s="388">
        <v>752</v>
      </c>
      <c r="G373" s="388">
        <v>637</v>
      </c>
      <c r="H373" s="390" t="s">
        <v>216</v>
      </c>
      <c r="I373" s="389" t="s">
        <v>217</v>
      </c>
      <c r="J373" s="389" t="s">
        <v>218</v>
      </c>
      <c r="K373" s="392"/>
      <c r="L373" s="385">
        <v>752</v>
      </c>
      <c r="M373" s="393" t="s">
        <v>219</v>
      </c>
      <c r="N373" s="394" t="s">
        <v>721</v>
      </c>
      <c r="O373" t="str">
        <f t="shared" si="5"/>
        <v>G-Suite Business</v>
      </c>
    </row>
    <row r="374" spans="1:15" ht="15.75" thickBot="1">
      <c r="A374" s="383">
        <v>45777</v>
      </c>
      <c r="B374" s="384">
        <v>45748</v>
      </c>
      <c r="C374" s="385">
        <v>18</v>
      </c>
      <c r="D374" s="386" t="s">
        <v>918</v>
      </c>
      <c r="E374" s="395" t="s">
        <v>919</v>
      </c>
      <c r="F374" s="388">
        <v>15045</v>
      </c>
      <c r="G374" s="388">
        <v>12750</v>
      </c>
      <c r="H374" s="396" t="s">
        <v>112</v>
      </c>
      <c r="I374" s="389" t="s">
        <v>229</v>
      </c>
      <c r="J374" s="389" t="s">
        <v>269</v>
      </c>
      <c r="K374" s="392"/>
      <c r="L374" s="385">
        <v>15045</v>
      </c>
      <c r="M374" s="393" t="s">
        <v>219</v>
      </c>
      <c r="N374" s="394" t="s">
        <v>721</v>
      </c>
      <c r="O374" t="str">
        <f t="shared" si="5"/>
        <v>WhatsApp API Business</v>
      </c>
    </row>
    <row r="375" spans="1:15" ht="15.75" thickBot="1">
      <c r="A375" s="383">
        <v>45777</v>
      </c>
      <c r="B375" s="384">
        <v>45748</v>
      </c>
      <c r="C375" s="385">
        <v>18</v>
      </c>
      <c r="D375" s="386" t="s">
        <v>920</v>
      </c>
      <c r="E375" s="395" t="s">
        <v>921</v>
      </c>
      <c r="F375" s="388">
        <v>1297</v>
      </c>
      <c r="G375" s="388">
        <v>1099</v>
      </c>
      <c r="H375" s="396" t="s">
        <v>112</v>
      </c>
      <c r="I375" s="389" t="s">
        <v>229</v>
      </c>
      <c r="J375" s="389" t="s">
        <v>249</v>
      </c>
      <c r="K375" s="392"/>
      <c r="L375" s="385">
        <v>1297</v>
      </c>
      <c r="M375" s="393" t="s">
        <v>219</v>
      </c>
      <c r="N375" s="394" t="s">
        <v>721</v>
      </c>
      <c r="O375" t="str">
        <f t="shared" si="5"/>
        <v>WhatsApp API Business</v>
      </c>
    </row>
    <row r="376" spans="1:15" ht="15.75" thickBot="1">
      <c r="A376" s="383">
        <v>45777</v>
      </c>
      <c r="B376" s="384">
        <v>45748</v>
      </c>
      <c r="C376" s="385">
        <v>18</v>
      </c>
      <c r="D376" s="386" t="s">
        <v>922</v>
      </c>
      <c r="E376" s="395" t="s">
        <v>923</v>
      </c>
      <c r="F376" s="388">
        <v>1297</v>
      </c>
      <c r="G376" s="388">
        <v>1099</v>
      </c>
      <c r="H376" s="396" t="s">
        <v>112</v>
      </c>
      <c r="I376" s="389" t="s">
        <v>229</v>
      </c>
      <c r="J376" s="389" t="s">
        <v>249</v>
      </c>
      <c r="K376" s="392"/>
      <c r="L376" s="385">
        <v>1297</v>
      </c>
      <c r="M376" s="393" t="s">
        <v>219</v>
      </c>
      <c r="N376" s="394" t="s">
        <v>721</v>
      </c>
      <c r="O376" t="str">
        <f t="shared" si="5"/>
        <v>WhatsApp API Business</v>
      </c>
    </row>
    <row r="377" spans="1:15" ht="15.75" thickBot="1">
      <c r="A377" s="383">
        <v>45777</v>
      </c>
      <c r="B377" s="384">
        <v>45748</v>
      </c>
      <c r="C377" s="385">
        <v>18</v>
      </c>
      <c r="D377" s="386" t="s">
        <v>924</v>
      </c>
      <c r="E377" s="395" t="s">
        <v>925</v>
      </c>
      <c r="F377" s="388">
        <v>1297</v>
      </c>
      <c r="G377" s="388">
        <v>1099</v>
      </c>
      <c r="H377" s="396" t="s">
        <v>112</v>
      </c>
      <c r="I377" s="389" t="s">
        <v>229</v>
      </c>
      <c r="J377" s="389" t="s">
        <v>249</v>
      </c>
      <c r="K377" s="392"/>
      <c r="L377" s="385">
        <v>1297</v>
      </c>
      <c r="M377" s="393" t="s">
        <v>219</v>
      </c>
      <c r="N377" s="394" t="s">
        <v>721</v>
      </c>
      <c r="O377" t="str">
        <f t="shared" si="5"/>
        <v>WhatsApp API Business</v>
      </c>
    </row>
    <row r="378" spans="1:15" ht="15.75" thickBot="1">
      <c r="A378" s="383">
        <v>45777</v>
      </c>
      <c r="B378" s="384">
        <v>45748</v>
      </c>
      <c r="C378" s="385">
        <v>18</v>
      </c>
      <c r="D378" s="386" t="s">
        <v>254</v>
      </c>
      <c r="E378" s="395" t="s">
        <v>926</v>
      </c>
      <c r="F378" s="388">
        <v>59000</v>
      </c>
      <c r="G378" s="388">
        <v>50000</v>
      </c>
      <c r="H378" s="396" t="s">
        <v>112</v>
      </c>
      <c r="I378" s="389" t="s">
        <v>229</v>
      </c>
      <c r="J378" s="389" t="s">
        <v>249</v>
      </c>
      <c r="K378" s="392"/>
      <c r="L378" s="385">
        <v>59000</v>
      </c>
      <c r="M378" s="393" t="s">
        <v>219</v>
      </c>
      <c r="N378" s="394" t="s">
        <v>721</v>
      </c>
      <c r="O378" t="str">
        <f t="shared" si="5"/>
        <v>WhatsApp API Business</v>
      </c>
    </row>
    <row r="379" spans="1:15" ht="15.75" thickBot="1">
      <c r="A379" s="383">
        <v>45777</v>
      </c>
      <c r="B379" s="384">
        <v>45748</v>
      </c>
      <c r="C379" s="385">
        <v>18</v>
      </c>
      <c r="D379" s="386" t="s">
        <v>754</v>
      </c>
      <c r="E379" s="395" t="s">
        <v>927</v>
      </c>
      <c r="F379" s="388">
        <v>106200</v>
      </c>
      <c r="G379" s="388">
        <v>90000</v>
      </c>
      <c r="H379" s="396" t="s">
        <v>112</v>
      </c>
      <c r="I379" s="389" t="s">
        <v>229</v>
      </c>
      <c r="J379" s="389" t="s">
        <v>249</v>
      </c>
      <c r="K379" s="392"/>
      <c r="L379" s="385">
        <v>106200</v>
      </c>
      <c r="M379" s="393" t="s">
        <v>219</v>
      </c>
      <c r="N379" s="394" t="s">
        <v>721</v>
      </c>
      <c r="O379" t="str">
        <f t="shared" si="5"/>
        <v>WhatsApp API Business</v>
      </c>
    </row>
    <row r="380" spans="1:15" ht="15.75" thickBot="1">
      <c r="A380" s="383">
        <v>45777</v>
      </c>
      <c r="B380" s="384">
        <v>45748</v>
      </c>
      <c r="C380" s="385">
        <v>18</v>
      </c>
      <c r="D380" s="386" t="s">
        <v>429</v>
      </c>
      <c r="E380" s="395" t="s">
        <v>928</v>
      </c>
      <c r="F380" s="388">
        <v>-7523</v>
      </c>
      <c r="G380" s="388">
        <v>-6375</v>
      </c>
      <c r="H380" s="396" t="s">
        <v>112</v>
      </c>
      <c r="I380" s="389" t="s">
        <v>229</v>
      </c>
      <c r="J380" s="389" t="s">
        <v>269</v>
      </c>
      <c r="K380" s="392"/>
      <c r="L380" s="385">
        <v>-7523</v>
      </c>
      <c r="M380" s="393" t="s">
        <v>219</v>
      </c>
      <c r="N380" s="394" t="s">
        <v>721</v>
      </c>
      <c r="O380" t="str">
        <f t="shared" si="5"/>
        <v>WhatsApp API Business</v>
      </c>
    </row>
    <row r="381" spans="1:15" ht="15.75" thickBot="1">
      <c r="A381" s="383">
        <v>45777</v>
      </c>
      <c r="B381" s="384">
        <v>45748</v>
      </c>
      <c r="C381" s="385">
        <v>18</v>
      </c>
      <c r="D381" s="386" t="s">
        <v>929</v>
      </c>
      <c r="E381" s="400" t="s">
        <v>497</v>
      </c>
      <c r="F381" s="388">
        <v>-50000</v>
      </c>
      <c r="G381" s="388">
        <v>-42373</v>
      </c>
      <c r="H381" s="399" t="s">
        <v>291</v>
      </c>
      <c r="I381" s="389" t="s">
        <v>226</v>
      </c>
      <c r="J381" s="389" t="s">
        <v>292</v>
      </c>
      <c r="K381" s="392"/>
      <c r="L381" s="385">
        <v>-50000</v>
      </c>
      <c r="M381" s="393" t="s">
        <v>219</v>
      </c>
      <c r="N381" s="403"/>
      <c r="O381" t="str">
        <f t="shared" si="5"/>
        <v xml:space="preserve">Training Business </v>
      </c>
    </row>
    <row r="382" spans="1:15" ht="15.75" thickBot="1">
      <c r="A382" s="383">
        <v>45778</v>
      </c>
      <c r="B382" s="384">
        <v>45778</v>
      </c>
      <c r="C382" s="385">
        <v>18</v>
      </c>
      <c r="D382" s="409" t="s">
        <v>930</v>
      </c>
      <c r="E382" s="395" t="s">
        <v>931</v>
      </c>
      <c r="F382" s="395">
        <v>7079</v>
      </c>
      <c r="G382" s="388">
        <v>5999</v>
      </c>
      <c r="H382" s="397" t="s">
        <v>261</v>
      </c>
      <c r="I382" s="389" t="s">
        <v>232</v>
      </c>
      <c r="J382" s="389" t="s">
        <v>661</v>
      </c>
      <c r="K382" s="392"/>
      <c r="L382" s="385">
        <v>7079</v>
      </c>
      <c r="M382" s="393" t="s">
        <v>219</v>
      </c>
      <c r="N382" s="394" t="s">
        <v>932</v>
      </c>
      <c r="O382" t="str">
        <f t="shared" si="5"/>
        <v>Other Services</v>
      </c>
    </row>
    <row r="383" spans="1:15" ht="15.75" thickBot="1">
      <c r="A383" s="383">
        <v>45778</v>
      </c>
      <c r="B383" s="384">
        <v>45778</v>
      </c>
      <c r="C383" s="385">
        <v>18</v>
      </c>
      <c r="D383" s="409" t="s">
        <v>933</v>
      </c>
      <c r="E383" s="395" t="s">
        <v>934</v>
      </c>
      <c r="F383" s="395">
        <v>15045</v>
      </c>
      <c r="G383" s="388">
        <v>12750</v>
      </c>
      <c r="H383" s="396" t="s">
        <v>112</v>
      </c>
      <c r="I383" s="389" t="s">
        <v>229</v>
      </c>
      <c r="J383" s="389" t="s">
        <v>284</v>
      </c>
      <c r="K383" s="392"/>
      <c r="L383" s="385">
        <v>15045</v>
      </c>
      <c r="M383" s="393" t="s">
        <v>219</v>
      </c>
      <c r="N383" s="394" t="s">
        <v>932</v>
      </c>
      <c r="O383" t="str">
        <f t="shared" si="5"/>
        <v>WhatsApp API Business</v>
      </c>
    </row>
    <row r="384" spans="1:15" ht="15.75" thickBot="1">
      <c r="A384" s="383">
        <v>45778</v>
      </c>
      <c r="B384" s="384">
        <v>45778</v>
      </c>
      <c r="C384" s="385">
        <v>18</v>
      </c>
      <c r="D384" s="409" t="s">
        <v>280</v>
      </c>
      <c r="E384" s="387" t="s">
        <v>935</v>
      </c>
      <c r="F384" s="395">
        <v>27258</v>
      </c>
      <c r="G384" s="388">
        <v>23100</v>
      </c>
      <c r="H384" s="390" t="s">
        <v>216</v>
      </c>
      <c r="I384" s="389" t="s">
        <v>217</v>
      </c>
      <c r="J384" s="389" t="s">
        <v>218</v>
      </c>
      <c r="K384" s="392"/>
      <c r="L384" s="385">
        <v>27258</v>
      </c>
      <c r="M384" s="393" t="s">
        <v>219</v>
      </c>
      <c r="N384" s="394" t="s">
        <v>932</v>
      </c>
      <c r="O384" t="str">
        <f t="shared" si="5"/>
        <v>G-Suite Business</v>
      </c>
    </row>
    <row r="385" spans="1:15" ht="15.75" thickBot="1">
      <c r="A385" s="383">
        <v>45778</v>
      </c>
      <c r="B385" s="384">
        <v>45778</v>
      </c>
      <c r="C385" s="385">
        <v>18</v>
      </c>
      <c r="D385" s="409" t="s">
        <v>450</v>
      </c>
      <c r="E385" s="387" t="s">
        <v>936</v>
      </c>
      <c r="F385" s="395">
        <v>1254</v>
      </c>
      <c r="G385" s="388">
        <v>1063</v>
      </c>
      <c r="H385" s="390" t="s">
        <v>216</v>
      </c>
      <c r="I385" s="389" t="s">
        <v>217</v>
      </c>
      <c r="J385" s="389" t="s">
        <v>218</v>
      </c>
      <c r="K385" s="392"/>
      <c r="L385" s="385">
        <v>1254.3399999999999</v>
      </c>
      <c r="M385" s="393" t="s">
        <v>219</v>
      </c>
      <c r="N385" s="394" t="s">
        <v>932</v>
      </c>
      <c r="O385" t="str">
        <f t="shared" si="5"/>
        <v>G-Suite Business</v>
      </c>
    </row>
    <row r="386" spans="1:15" ht="15.75" thickBot="1">
      <c r="A386" s="383">
        <v>45778</v>
      </c>
      <c r="B386" s="384">
        <v>45778</v>
      </c>
      <c r="C386" s="385">
        <v>18</v>
      </c>
      <c r="D386" s="409" t="s">
        <v>322</v>
      </c>
      <c r="E386" s="387" t="s">
        <v>937</v>
      </c>
      <c r="F386" s="395">
        <v>2759</v>
      </c>
      <c r="G386" s="388">
        <v>2338</v>
      </c>
      <c r="H386" s="390" t="s">
        <v>216</v>
      </c>
      <c r="I386" s="389" t="s">
        <v>217</v>
      </c>
      <c r="J386" s="389" t="s">
        <v>218</v>
      </c>
      <c r="K386" s="392"/>
      <c r="L386" s="385">
        <v>2759</v>
      </c>
      <c r="M386" s="393" t="s">
        <v>219</v>
      </c>
      <c r="N386" s="394" t="s">
        <v>932</v>
      </c>
      <c r="O386" t="str">
        <f t="shared" ref="O386:O449" si="6">VLOOKUP(I386,$X$2:$Y$7,2,0)</f>
        <v>G-Suite Business</v>
      </c>
    </row>
    <row r="387" spans="1:15" ht="15.75" thickBot="1">
      <c r="A387" s="383">
        <v>45779</v>
      </c>
      <c r="B387" s="384">
        <v>45778</v>
      </c>
      <c r="C387" s="385">
        <v>18</v>
      </c>
      <c r="D387" s="409" t="s">
        <v>938</v>
      </c>
      <c r="E387" s="395" t="s">
        <v>939</v>
      </c>
      <c r="F387" s="395">
        <v>5899</v>
      </c>
      <c r="G387" s="388">
        <v>4999</v>
      </c>
      <c r="H387" s="397" t="s">
        <v>261</v>
      </c>
      <c r="I387" s="389" t="s">
        <v>232</v>
      </c>
      <c r="J387" s="389" t="s">
        <v>661</v>
      </c>
      <c r="K387" s="392"/>
      <c r="L387" s="385">
        <v>5899</v>
      </c>
      <c r="M387" s="393" t="s">
        <v>219</v>
      </c>
      <c r="N387" s="394" t="s">
        <v>932</v>
      </c>
      <c r="O387" t="str">
        <f t="shared" si="6"/>
        <v>Other Services</v>
      </c>
    </row>
    <row r="388" spans="1:15" ht="15.75" thickBot="1">
      <c r="A388" s="383">
        <v>45779</v>
      </c>
      <c r="B388" s="384">
        <v>45778</v>
      </c>
      <c r="C388" s="385">
        <v>18</v>
      </c>
      <c r="D388" s="409" t="s">
        <v>940</v>
      </c>
      <c r="E388" s="395" t="s">
        <v>941</v>
      </c>
      <c r="F388" s="395">
        <v>7079</v>
      </c>
      <c r="G388" s="388">
        <v>5999</v>
      </c>
      <c r="H388" s="397" t="s">
        <v>261</v>
      </c>
      <c r="I388" s="389" t="s">
        <v>232</v>
      </c>
      <c r="J388" s="389" t="s">
        <v>661</v>
      </c>
      <c r="K388" s="392"/>
      <c r="L388" s="385">
        <v>7079</v>
      </c>
      <c r="M388" s="393" t="s">
        <v>219</v>
      </c>
      <c r="N388" s="394" t="s">
        <v>932</v>
      </c>
      <c r="O388" t="str">
        <f t="shared" si="6"/>
        <v>Other Services</v>
      </c>
    </row>
    <row r="389" spans="1:15" ht="15.75" thickBot="1">
      <c r="A389" s="383">
        <v>45779</v>
      </c>
      <c r="B389" s="384">
        <v>45778</v>
      </c>
      <c r="C389" s="385">
        <v>18</v>
      </c>
      <c r="D389" s="409" t="s">
        <v>942</v>
      </c>
      <c r="E389" s="395" t="s">
        <v>943</v>
      </c>
      <c r="F389" s="395">
        <v>299</v>
      </c>
      <c r="G389" s="388">
        <v>253</v>
      </c>
      <c r="H389" s="397" t="s">
        <v>261</v>
      </c>
      <c r="I389" s="389" t="s">
        <v>232</v>
      </c>
      <c r="J389" s="389" t="s">
        <v>330</v>
      </c>
      <c r="K389" s="392"/>
      <c r="L389" s="385">
        <v>299</v>
      </c>
      <c r="M389" s="393" t="s">
        <v>219</v>
      </c>
      <c r="N389" s="394" t="s">
        <v>932</v>
      </c>
      <c r="O389" t="str">
        <f t="shared" si="6"/>
        <v>Other Services</v>
      </c>
    </row>
    <row r="390" spans="1:15" ht="15.75" thickBot="1">
      <c r="A390" s="383">
        <v>45779</v>
      </c>
      <c r="B390" s="384">
        <v>45778</v>
      </c>
      <c r="C390" s="385">
        <v>18</v>
      </c>
      <c r="D390" s="409" t="s">
        <v>944</v>
      </c>
      <c r="E390" s="395" t="s">
        <v>945</v>
      </c>
      <c r="F390" s="395">
        <v>5899</v>
      </c>
      <c r="G390" s="388">
        <v>4999</v>
      </c>
      <c r="H390" s="397" t="s">
        <v>261</v>
      </c>
      <c r="I390" s="389" t="s">
        <v>232</v>
      </c>
      <c r="J390" s="389" t="s">
        <v>661</v>
      </c>
      <c r="K390" s="392"/>
      <c r="L390" s="385">
        <v>5899</v>
      </c>
      <c r="M390" s="393" t="s">
        <v>219</v>
      </c>
      <c r="N390" s="394" t="s">
        <v>932</v>
      </c>
      <c r="O390" t="str">
        <f t="shared" si="6"/>
        <v>Other Services</v>
      </c>
    </row>
    <row r="391" spans="1:15" ht="15.75" thickBot="1">
      <c r="A391" s="383">
        <v>45779</v>
      </c>
      <c r="B391" s="384">
        <v>45778</v>
      </c>
      <c r="C391" s="385">
        <v>18</v>
      </c>
      <c r="D391" s="409" t="s">
        <v>357</v>
      </c>
      <c r="E391" s="395" t="s">
        <v>946</v>
      </c>
      <c r="F391" s="395">
        <v>5899</v>
      </c>
      <c r="G391" s="388">
        <v>4999</v>
      </c>
      <c r="H391" s="397" t="s">
        <v>261</v>
      </c>
      <c r="I391" s="389" t="s">
        <v>232</v>
      </c>
      <c r="J391" s="389" t="s">
        <v>661</v>
      </c>
      <c r="K391" s="392"/>
      <c r="L391" s="385">
        <v>5899</v>
      </c>
      <c r="M391" s="393" t="s">
        <v>219</v>
      </c>
      <c r="N391" s="394" t="s">
        <v>932</v>
      </c>
      <c r="O391" t="str">
        <f t="shared" si="6"/>
        <v>Other Services</v>
      </c>
    </row>
    <row r="392" spans="1:15" ht="15.75" thickBot="1">
      <c r="A392" s="383">
        <v>45779</v>
      </c>
      <c r="B392" s="384">
        <v>45778</v>
      </c>
      <c r="C392" s="385">
        <v>18</v>
      </c>
      <c r="D392" s="409" t="s">
        <v>259</v>
      </c>
      <c r="E392" s="395" t="s">
        <v>947</v>
      </c>
      <c r="F392" s="395">
        <v>11798</v>
      </c>
      <c r="G392" s="388">
        <v>9998</v>
      </c>
      <c r="H392" s="397" t="s">
        <v>261</v>
      </c>
      <c r="I392" s="389" t="s">
        <v>232</v>
      </c>
      <c r="J392" s="389" t="s">
        <v>661</v>
      </c>
      <c r="K392" s="392"/>
      <c r="L392" s="385">
        <v>11798</v>
      </c>
      <c r="M392" s="393" t="s">
        <v>219</v>
      </c>
      <c r="N392" s="394" t="s">
        <v>932</v>
      </c>
      <c r="O392" t="str">
        <f t="shared" si="6"/>
        <v>Other Services</v>
      </c>
    </row>
    <row r="393" spans="1:15" ht="15.75" thickBot="1">
      <c r="A393" s="383">
        <v>45779</v>
      </c>
      <c r="B393" s="384">
        <v>45778</v>
      </c>
      <c r="C393" s="385">
        <v>18</v>
      </c>
      <c r="D393" s="409" t="s">
        <v>930</v>
      </c>
      <c r="E393" s="395" t="s">
        <v>948</v>
      </c>
      <c r="F393" s="395">
        <v>5899</v>
      </c>
      <c r="G393" s="388">
        <v>4999</v>
      </c>
      <c r="H393" s="397" t="s">
        <v>261</v>
      </c>
      <c r="I393" s="389" t="s">
        <v>232</v>
      </c>
      <c r="J393" s="389" t="s">
        <v>661</v>
      </c>
      <c r="K393" s="392"/>
      <c r="L393" s="385">
        <v>5899</v>
      </c>
      <c r="M393" s="393" t="s">
        <v>219</v>
      </c>
      <c r="N393" s="394" t="s">
        <v>932</v>
      </c>
      <c r="O393" t="str">
        <f t="shared" si="6"/>
        <v>Other Services</v>
      </c>
    </row>
    <row r="394" spans="1:15" ht="15.75" thickBot="1">
      <c r="A394" s="383">
        <v>45779</v>
      </c>
      <c r="B394" s="384">
        <v>45778</v>
      </c>
      <c r="C394" s="385">
        <v>18</v>
      </c>
      <c r="D394" s="409" t="s">
        <v>949</v>
      </c>
      <c r="E394" s="395" t="s">
        <v>950</v>
      </c>
      <c r="F394" s="395">
        <v>28556</v>
      </c>
      <c r="G394" s="388">
        <v>24200</v>
      </c>
      <c r="H394" s="396" t="s">
        <v>112</v>
      </c>
      <c r="I394" s="389" t="s">
        <v>229</v>
      </c>
      <c r="J394" s="389" t="s">
        <v>249</v>
      </c>
      <c r="K394" s="392"/>
      <c r="L394" s="385">
        <v>28556</v>
      </c>
      <c r="M394" s="393" t="s">
        <v>219</v>
      </c>
      <c r="N394" s="394" t="s">
        <v>932</v>
      </c>
      <c r="O394" t="str">
        <f t="shared" si="6"/>
        <v>WhatsApp API Business</v>
      </c>
    </row>
    <row r="395" spans="1:15" ht="15.75" thickBot="1">
      <c r="A395" s="383">
        <v>45779</v>
      </c>
      <c r="B395" s="384">
        <v>45778</v>
      </c>
      <c r="C395" s="385">
        <v>18</v>
      </c>
      <c r="D395" s="409" t="s">
        <v>951</v>
      </c>
      <c r="E395" s="395" t="s">
        <v>952</v>
      </c>
      <c r="F395" s="395">
        <v>5899</v>
      </c>
      <c r="G395" s="388">
        <v>4999</v>
      </c>
      <c r="H395" s="397" t="s">
        <v>261</v>
      </c>
      <c r="I395" s="389" t="s">
        <v>232</v>
      </c>
      <c r="J395" s="389" t="s">
        <v>661</v>
      </c>
      <c r="K395" s="392"/>
      <c r="L395" s="385">
        <v>5899</v>
      </c>
      <c r="M395" s="393" t="s">
        <v>219</v>
      </c>
      <c r="N395" s="394" t="s">
        <v>932</v>
      </c>
      <c r="O395" t="str">
        <f t="shared" si="6"/>
        <v>Other Services</v>
      </c>
    </row>
    <row r="396" spans="1:15" ht="15.75" thickBot="1">
      <c r="A396" s="383">
        <v>45779</v>
      </c>
      <c r="B396" s="384">
        <v>45778</v>
      </c>
      <c r="C396" s="385">
        <v>18</v>
      </c>
      <c r="D396" s="409" t="s">
        <v>953</v>
      </c>
      <c r="E396" s="395" t="s">
        <v>954</v>
      </c>
      <c r="F396" s="395">
        <v>5899</v>
      </c>
      <c r="G396" s="388">
        <v>4999</v>
      </c>
      <c r="H396" s="397" t="s">
        <v>261</v>
      </c>
      <c r="I396" s="389" t="s">
        <v>232</v>
      </c>
      <c r="J396" s="389" t="s">
        <v>661</v>
      </c>
      <c r="K396" s="392"/>
      <c r="L396" s="385">
        <v>5899</v>
      </c>
      <c r="M396" s="393" t="s">
        <v>219</v>
      </c>
      <c r="N396" s="394" t="s">
        <v>932</v>
      </c>
      <c r="O396" t="str">
        <f t="shared" si="6"/>
        <v>Other Services</v>
      </c>
    </row>
    <row r="397" spans="1:15" ht="15.75" thickBot="1">
      <c r="A397" s="383">
        <v>45779</v>
      </c>
      <c r="B397" s="384">
        <v>45778</v>
      </c>
      <c r="C397" s="385">
        <v>18</v>
      </c>
      <c r="D397" s="409" t="s">
        <v>955</v>
      </c>
      <c r="E397" s="395" t="s">
        <v>956</v>
      </c>
      <c r="F397" s="395">
        <v>7079</v>
      </c>
      <c r="G397" s="388">
        <v>5999</v>
      </c>
      <c r="H397" s="397" t="s">
        <v>261</v>
      </c>
      <c r="I397" s="389" t="s">
        <v>232</v>
      </c>
      <c r="J397" s="389" t="s">
        <v>661</v>
      </c>
      <c r="K397" s="392"/>
      <c r="L397" s="385">
        <v>7079</v>
      </c>
      <c r="M397" s="393" t="s">
        <v>219</v>
      </c>
      <c r="N397" s="394" t="s">
        <v>932</v>
      </c>
      <c r="O397" t="str">
        <f t="shared" si="6"/>
        <v>Other Services</v>
      </c>
    </row>
    <row r="398" spans="1:15" ht="15.75" thickBot="1">
      <c r="A398" s="383">
        <v>45779</v>
      </c>
      <c r="B398" s="384">
        <v>45778</v>
      </c>
      <c r="C398" s="385">
        <v>18</v>
      </c>
      <c r="D398" s="409" t="s">
        <v>957</v>
      </c>
      <c r="E398" s="387" t="s">
        <v>958</v>
      </c>
      <c r="F398" s="395">
        <v>185850</v>
      </c>
      <c r="G398" s="388">
        <v>157500</v>
      </c>
      <c r="H398" s="390" t="s">
        <v>216</v>
      </c>
      <c r="I398" s="389" t="s">
        <v>217</v>
      </c>
      <c r="J398" s="389" t="s">
        <v>218</v>
      </c>
      <c r="K398" s="392"/>
      <c r="L398" s="385">
        <v>185850</v>
      </c>
      <c r="M398" s="393" t="s">
        <v>219</v>
      </c>
      <c r="N398" s="394" t="s">
        <v>932</v>
      </c>
      <c r="O398" t="str">
        <f t="shared" si="6"/>
        <v>G-Suite Business</v>
      </c>
    </row>
    <row r="399" spans="1:15" ht="15.75" thickBot="1">
      <c r="A399" s="383">
        <v>45779</v>
      </c>
      <c r="B399" s="384">
        <v>45778</v>
      </c>
      <c r="C399" s="385">
        <v>18</v>
      </c>
      <c r="D399" s="409" t="s">
        <v>959</v>
      </c>
      <c r="E399" s="387" t="s">
        <v>960</v>
      </c>
      <c r="F399" s="395">
        <v>21771</v>
      </c>
      <c r="G399" s="388">
        <v>18450</v>
      </c>
      <c r="H399" s="390" t="s">
        <v>216</v>
      </c>
      <c r="I399" s="389" t="s">
        <v>217</v>
      </c>
      <c r="J399" s="389" t="s">
        <v>218</v>
      </c>
      <c r="K399" s="392"/>
      <c r="L399" s="385">
        <v>21771</v>
      </c>
      <c r="M399" s="393" t="s">
        <v>219</v>
      </c>
      <c r="N399" s="394" t="s">
        <v>932</v>
      </c>
      <c r="O399" t="str">
        <f t="shared" si="6"/>
        <v>G-Suite Business</v>
      </c>
    </row>
    <row r="400" spans="1:15" ht="15.75" thickBot="1">
      <c r="A400" s="383">
        <v>45779</v>
      </c>
      <c r="B400" s="384">
        <v>45778</v>
      </c>
      <c r="C400" s="385">
        <v>18</v>
      </c>
      <c r="D400" s="409" t="s">
        <v>961</v>
      </c>
      <c r="E400" s="387" t="s">
        <v>962</v>
      </c>
      <c r="F400" s="395">
        <v>441320</v>
      </c>
      <c r="G400" s="388">
        <v>374000</v>
      </c>
      <c r="H400" s="390" t="s">
        <v>216</v>
      </c>
      <c r="I400" s="389" t="s">
        <v>217</v>
      </c>
      <c r="J400" s="389" t="s">
        <v>218</v>
      </c>
      <c r="K400" s="392"/>
      <c r="L400" s="385">
        <v>441320</v>
      </c>
      <c r="M400" s="393" t="s">
        <v>219</v>
      </c>
      <c r="N400" s="394" t="s">
        <v>932</v>
      </c>
      <c r="O400" t="str">
        <f t="shared" si="6"/>
        <v>G-Suite Business</v>
      </c>
    </row>
    <row r="401" spans="1:15" ht="15.75" thickBot="1">
      <c r="A401" s="383">
        <v>45779</v>
      </c>
      <c r="B401" s="384">
        <v>45778</v>
      </c>
      <c r="C401" s="385">
        <v>18</v>
      </c>
      <c r="D401" s="409" t="s">
        <v>963</v>
      </c>
      <c r="E401" s="387" t="s">
        <v>964</v>
      </c>
      <c r="F401" s="395">
        <v>12036</v>
      </c>
      <c r="G401" s="388">
        <v>10200</v>
      </c>
      <c r="H401" s="390" t="s">
        <v>216</v>
      </c>
      <c r="I401" s="389" t="s">
        <v>217</v>
      </c>
      <c r="J401" s="389" t="s">
        <v>218</v>
      </c>
      <c r="K401" s="392"/>
      <c r="L401" s="385">
        <v>12036</v>
      </c>
      <c r="M401" s="393" t="s">
        <v>219</v>
      </c>
      <c r="N401" s="394" t="s">
        <v>932</v>
      </c>
      <c r="O401" t="str">
        <f t="shared" si="6"/>
        <v>G-Suite Business</v>
      </c>
    </row>
    <row r="402" spans="1:15" ht="15.75" thickBot="1">
      <c r="A402" s="383">
        <v>45779</v>
      </c>
      <c r="B402" s="384">
        <v>45778</v>
      </c>
      <c r="C402" s="385">
        <v>18</v>
      </c>
      <c r="D402" s="409" t="s">
        <v>252</v>
      </c>
      <c r="E402" s="387" t="s">
        <v>965</v>
      </c>
      <c r="F402" s="395">
        <v>18573</v>
      </c>
      <c r="G402" s="388">
        <v>15740</v>
      </c>
      <c r="H402" s="390" t="s">
        <v>216</v>
      </c>
      <c r="I402" s="389" t="s">
        <v>217</v>
      </c>
      <c r="J402" s="389" t="s">
        <v>218</v>
      </c>
      <c r="K402" s="392"/>
      <c r="L402" s="385">
        <v>18573</v>
      </c>
      <c r="M402" s="393" t="s">
        <v>219</v>
      </c>
      <c r="N402" s="394" t="s">
        <v>932</v>
      </c>
      <c r="O402" t="str">
        <f t="shared" si="6"/>
        <v>G-Suite Business</v>
      </c>
    </row>
    <row r="403" spans="1:15" ht="15.75" thickBot="1">
      <c r="A403" s="383">
        <v>45780</v>
      </c>
      <c r="B403" s="384">
        <v>45778</v>
      </c>
      <c r="C403" s="385">
        <v>18</v>
      </c>
      <c r="D403" s="409" t="s">
        <v>544</v>
      </c>
      <c r="E403" s="395" t="s">
        <v>966</v>
      </c>
      <c r="F403" s="392"/>
      <c r="G403" s="388">
        <v>0</v>
      </c>
      <c r="H403" s="397" t="s">
        <v>261</v>
      </c>
      <c r="I403" s="389" t="s">
        <v>232</v>
      </c>
      <c r="J403" s="389" t="s">
        <v>262</v>
      </c>
      <c r="K403" s="392"/>
      <c r="L403" s="391"/>
      <c r="M403" s="393" t="s">
        <v>219</v>
      </c>
      <c r="N403" s="394" t="s">
        <v>932</v>
      </c>
      <c r="O403" t="str">
        <f t="shared" si="6"/>
        <v>Other Services</v>
      </c>
    </row>
    <row r="404" spans="1:15" ht="15.75" thickBot="1">
      <c r="A404" s="383">
        <v>45780</v>
      </c>
      <c r="B404" s="384">
        <v>45778</v>
      </c>
      <c r="C404" s="385">
        <v>18</v>
      </c>
      <c r="D404" s="409" t="s">
        <v>790</v>
      </c>
      <c r="E404" s="395" t="s">
        <v>967</v>
      </c>
      <c r="F404" s="392"/>
      <c r="G404" s="388">
        <v>0</v>
      </c>
      <c r="H404" s="397" t="s">
        <v>261</v>
      </c>
      <c r="I404" s="389" t="s">
        <v>232</v>
      </c>
      <c r="J404" s="389" t="s">
        <v>262</v>
      </c>
      <c r="K404" s="392"/>
      <c r="L404" s="391"/>
      <c r="M404" s="393" t="s">
        <v>219</v>
      </c>
      <c r="N404" s="394" t="s">
        <v>932</v>
      </c>
      <c r="O404" t="str">
        <f t="shared" si="6"/>
        <v>Other Services</v>
      </c>
    </row>
    <row r="405" spans="1:15" ht="15.75" thickBot="1">
      <c r="A405" s="383">
        <v>45780</v>
      </c>
      <c r="B405" s="384">
        <v>45778</v>
      </c>
      <c r="C405" s="385">
        <v>18</v>
      </c>
      <c r="D405" s="409" t="s">
        <v>667</v>
      </c>
      <c r="E405" s="395" t="s">
        <v>968</v>
      </c>
      <c r="F405" s="392"/>
      <c r="G405" s="388">
        <v>0</v>
      </c>
      <c r="H405" s="397" t="s">
        <v>261</v>
      </c>
      <c r="I405" s="389" t="s">
        <v>232</v>
      </c>
      <c r="J405" s="389" t="s">
        <v>262</v>
      </c>
      <c r="K405" s="392"/>
      <c r="L405" s="391"/>
      <c r="M405" s="393" t="s">
        <v>219</v>
      </c>
      <c r="N405" s="394" t="s">
        <v>932</v>
      </c>
      <c r="O405" t="str">
        <f t="shared" si="6"/>
        <v>Other Services</v>
      </c>
    </row>
    <row r="406" spans="1:15" ht="15.75" thickBot="1">
      <c r="A406" s="383">
        <v>45780</v>
      </c>
      <c r="B406" s="384">
        <v>45778</v>
      </c>
      <c r="C406" s="385">
        <v>18</v>
      </c>
      <c r="D406" s="409" t="s">
        <v>969</v>
      </c>
      <c r="E406" s="395" t="s">
        <v>970</v>
      </c>
      <c r="F406" s="392"/>
      <c r="G406" s="388">
        <v>0</v>
      </c>
      <c r="H406" s="397" t="s">
        <v>261</v>
      </c>
      <c r="I406" s="389" t="s">
        <v>232</v>
      </c>
      <c r="J406" s="389" t="s">
        <v>262</v>
      </c>
      <c r="K406" s="392"/>
      <c r="L406" s="391"/>
      <c r="M406" s="393" t="s">
        <v>219</v>
      </c>
      <c r="N406" s="394" t="s">
        <v>932</v>
      </c>
      <c r="O406" t="str">
        <f t="shared" si="6"/>
        <v>Other Services</v>
      </c>
    </row>
    <row r="407" spans="1:15" ht="15.75" thickBot="1">
      <c r="A407" s="383">
        <v>45780</v>
      </c>
      <c r="B407" s="384">
        <v>45778</v>
      </c>
      <c r="C407" s="385">
        <v>18</v>
      </c>
      <c r="D407" s="409" t="s">
        <v>700</v>
      </c>
      <c r="E407" s="395" t="s">
        <v>971</v>
      </c>
      <c r="F407" s="392"/>
      <c r="G407" s="388">
        <v>0</v>
      </c>
      <c r="H407" s="397" t="s">
        <v>261</v>
      </c>
      <c r="I407" s="389" t="s">
        <v>232</v>
      </c>
      <c r="J407" s="389" t="s">
        <v>262</v>
      </c>
      <c r="K407" s="392"/>
      <c r="L407" s="391"/>
      <c r="M407" s="393" t="s">
        <v>219</v>
      </c>
      <c r="N407" s="394" t="s">
        <v>932</v>
      </c>
      <c r="O407" t="str">
        <f t="shared" si="6"/>
        <v>Other Services</v>
      </c>
    </row>
    <row r="408" spans="1:15" ht="15.75" thickBot="1">
      <c r="A408" s="383">
        <v>45780</v>
      </c>
      <c r="B408" s="384">
        <v>45778</v>
      </c>
      <c r="C408" s="385">
        <v>18</v>
      </c>
      <c r="D408" s="409" t="s">
        <v>372</v>
      </c>
      <c r="E408" s="395" t="s">
        <v>972</v>
      </c>
      <c r="F408" s="392"/>
      <c r="G408" s="388">
        <v>0</v>
      </c>
      <c r="H408" s="397" t="s">
        <v>261</v>
      </c>
      <c r="I408" s="389" t="s">
        <v>232</v>
      </c>
      <c r="J408" s="389" t="s">
        <v>262</v>
      </c>
      <c r="K408" s="392"/>
      <c r="L408" s="391"/>
      <c r="M408" s="393" t="s">
        <v>219</v>
      </c>
      <c r="N408" s="394" t="s">
        <v>932</v>
      </c>
      <c r="O408" t="str">
        <f t="shared" si="6"/>
        <v>Other Services</v>
      </c>
    </row>
    <row r="409" spans="1:15" ht="15.75" thickBot="1">
      <c r="A409" s="383">
        <v>45780</v>
      </c>
      <c r="B409" s="384">
        <v>45778</v>
      </c>
      <c r="C409" s="385">
        <v>18</v>
      </c>
      <c r="D409" s="409" t="s">
        <v>973</v>
      </c>
      <c r="E409" s="395" t="s">
        <v>974</v>
      </c>
      <c r="F409" s="392"/>
      <c r="G409" s="388">
        <v>0</v>
      </c>
      <c r="H409" s="397" t="s">
        <v>261</v>
      </c>
      <c r="I409" s="389" t="s">
        <v>232</v>
      </c>
      <c r="J409" s="389" t="s">
        <v>262</v>
      </c>
      <c r="K409" s="392"/>
      <c r="L409" s="391"/>
      <c r="M409" s="393" t="s">
        <v>219</v>
      </c>
      <c r="N409" s="394" t="s">
        <v>932</v>
      </c>
      <c r="O409" t="str">
        <f t="shared" si="6"/>
        <v>Other Services</v>
      </c>
    </row>
    <row r="410" spans="1:15" ht="15.75" thickBot="1">
      <c r="A410" s="383">
        <v>45780</v>
      </c>
      <c r="B410" s="384">
        <v>45778</v>
      </c>
      <c r="C410" s="385">
        <v>18</v>
      </c>
      <c r="D410" s="409" t="s">
        <v>975</v>
      </c>
      <c r="E410" s="395" t="s">
        <v>976</v>
      </c>
      <c r="F410" s="392"/>
      <c r="G410" s="388">
        <v>0</v>
      </c>
      <c r="H410" s="397" t="s">
        <v>261</v>
      </c>
      <c r="I410" s="389" t="s">
        <v>232</v>
      </c>
      <c r="J410" s="389" t="s">
        <v>262</v>
      </c>
      <c r="K410" s="392"/>
      <c r="L410" s="391"/>
      <c r="M410" s="393" t="s">
        <v>219</v>
      </c>
      <c r="N410" s="394" t="s">
        <v>932</v>
      </c>
      <c r="O410" t="str">
        <f t="shared" si="6"/>
        <v>Other Services</v>
      </c>
    </row>
    <row r="411" spans="1:15" ht="15.75" thickBot="1">
      <c r="A411" s="383">
        <v>45780</v>
      </c>
      <c r="B411" s="384">
        <v>45778</v>
      </c>
      <c r="C411" s="385">
        <v>18</v>
      </c>
      <c r="D411" s="409" t="s">
        <v>732</v>
      </c>
      <c r="E411" s="395" t="s">
        <v>977</v>
      </c>
      <c r="F411" s="392"/>
      <c r="G411" s="388">
        <v>0</v>
      </c>
      <c r="H411" s="397" t="s">
        <v>261</v>
      </c>
      <c r="I411" s="389" t="s">
        <v>232</v>
      </c>
      <c r="J411" s="389" t="s">
        <v>262</v>
      </c>
      <c r="K411" s="392"/>
      <c r="L411" s="391"/>
      <c r="M411" s="393" t="s">
        <v>219</v>
      </c>
      <c r="N411" s="394" t="s">
        <v>932</v>
      </c>
      <c r="O411" t="str">
        <f t="shared" si="6"/>
        <v>Other Services</v>
      </c>
    </row>
    <row r="412" spans="1:15" ht="15.75" thickBot="1">
      <c r="A412" s="383">
        <v>45780</v>
      </c>
      <c r="B412" s="384">
        <v>45778</v>
      </c>
      <c r="C412" s="385">
        <v>18</v>
      </c>
      <c r="D412" s="409" t="s">
        <v>978</v>
      </c>
      <c r="E412" s="395" t="s">
        <v>979</v>
      </c>
      <c r="F412" s="392"/>
      <c r="G412" s="388">
        <v>0</v>
      </c>
      <c r="H412" s="397" t="s">
        <v>261</v>
      </c>
      <c r="I412" s="389" t="s">
        <v>232</v>
      </c>
      <c r="J412" s="389" t="s">
        <v>262</v>
      </c>
      <c r="K412" s="392"/>
      <c r="L412" s="391"/>
      <c r="M412" s="393" t="s">
        <v>219</v>
      </c>
      <c r="N412" s="394" t="s">
        <v>932</v>
      </c>
      <c r="O412" t="str">
        <f t="shared" si="6"/>
        <v>Other Services</v>
      </c>
    </row>
    <row r="413" spans="1:15" ht="15.75" thickBot="1">
      <c r="A413" s="383">
        <v>45780</v>
      </c>
      <c r="B413" s="384">
        <v>45778</v>
      </c>
      <c r="C413" s="385">
        <v>18</v>
      </c>
      <c r="D413" s="409" t="s">
        <v>980</v>
      </c>
      <c r="E413" s="395" t="s">
        <v>981</v>
      </c>
      <c r="F413" s="392"/>
      <c r="G413" s="388">
        <v>0</v>
      </c>
      <c r="H413" s="397" t="s">
        <v>261</v>
      </c>
      <c r="I413" s="389" t="s">
        <v>232</v>
      </c>
      <c r="J413" s="389" t="s">
        <v>262</v>
      </c>
      <c r="K413" s="392"/>
      <c r="L413" s="391"/>
      <c r="M413" s="393" t="s">
        <v>219</v>
      </c>
      <c r="N413" s="394" t="s">
        <v>932</v>
      </c>
      <c r="O413" t="str">
        <f t="shared" si="6"/>
        <v>Other Services</v>
      </c>
    </row>
    <row r="414" spans="1:15" ht="15.75" thickBot="1">
      <c r="A414" s="383">
        <v>45780</v>
      </c>
      <c r="B414" s="384">
        <v>45778</v>
      </c>
      <c r="C414" s="385">
        <v>18</v>
      </c>
      <c r="D414" s="409" t="s">
        <v>704</v>
      </c>
      <c r="E414" s="395" t="s">
        <v>982</v>
      </c>
      <c r="F414" s="392"/>
      <c r="G414" s="388">
        <v>0</v>
      </c>
      <c r="H414" s="397" t="s">
        <v>261</v>
      </c>
      <c r="I414" s="389" t="s">
        <v>232</v>
      </c>
      <c r="J414" s="389" t="s">
        <v>262</v>
      </c>
      <c r="K414" s="392"/>
      <c r="L414" s="391"/>
      <c r="M414" s="393" t="s">
        <v>219</v>
      </c>
      <c r="N414" s="394" t="s">
        <v>932</v>
      </c>
      <c r="O414" t="str">
        <f t="shared" si="6"/>
        <v>Other Services</v>
      </c>
    </row>
    <row r="415" spans="1:15" ht="15.75" thickBot="1">
      <c r="A415" s="383">
        <v>45780</v>
      </c>
      <c r="B415" s="384">
        <v>45778</v>
      </c>
      <c r="C415" s="385">
        <v>18</v>
      </c>
      <c r="D415" s="409" t="s">
        <v>983</v>
      </c>
      <c r="E415" s="395" t="s">
        <v>984</v>
      </c>
      <c r="F415" s="392"/>
      <c r="G415" s="388">
        <v>0</v>
      </c>
      <c r="H415" s="397" t="s">
        <v>261</v>
      </c>
      <c r="I415" s="389" t="s">
        <v>232</v>
      </c>
      <c r="J415" s="389" t="s">
        <v>262</v>
      </c>
      <c r="K415" s="392"/>
      <c r="L415" s="391"/>
      <c r="M415" s="393" t="s">
        <v>219</v>
      </c>
      <c r="N415" s="394" t="s">
        <v>932</v>
      </c>
      <c r="O415" t="str">
        <f t="shared" si="6"/>
        <v>Other Services</v>
      </c>
    </row>
    <row r="416" spans="1:15" ht="15.75" thickBot="1">
      <c r="A416" s="383">
        <v>45780</v>
      </c>
      <c r="B416" s="384">
        <v>45778</v>
      </c>
      <c r="C416" s="385">
        <v>18</v>
      </c>
      <c r="D416" s="409" t="s">
        <v>980</v>
      </c>
      <c r="E416" s="395" t="s">
        <v>985</v>
      </c>
      <c r="F416" s="392"/>
      <c r="G416" s="388">
        <v>0</v>
      </c>
      <c r="H416" s="397" t="s">
        <v>261</v>
      </c>
      <c r="I416" s="389" t="s">
        <v>232</v>
      </c>
      <c r="J416" s="389" t="s">
        <v>262</v>
      </c>
      <c r="K416" s="392"/>
      <c r="L416" s="391"/>
      <c r="M416" s="393" t="s">
        <v>219</v>
      </c>
      <c r="N416" s="394" t="s">
        <v>932</v>
      </c>
      <c r="O416" t="str">
        <f t="shared" si="6"/>
        <v>Other Services</v>
      </c>
    </row>
    <row r="417" spans="1:15" ht="15.75" thickBot="1">
      <c r="A417" s="383">
        <v>45780</v>
      </c>
      <c r="B417" s="384">
        <v>45778</v>
      </c>
      <c r="C417" s="385">
        <v>18</v>
      </c>
      <c r="D417" s="409" t="s">
        <v>831</v>
      </c>
      <c r="E417" s="395" t="s">
        <v>986</v>
      </c>
      <c r="F417" s="395">
        <v>17700</v>
      </c>
      <c r="G417" s="388">
        <v>15000</v>
      </c>
      <c r="H417" s="396" t="s">
        <v>112</v>
      </c>
      <c r="I417" s="389" t="s">
        <v>229</v>
      </c>
      <c r="J417" s="389" t="s">
        <v>284</v>
      </c>
      <c r="K417" s="392"/>
      <c r="L417" s="385">
        <v>17700</v>
      </c>
      <c r="M417" s="393" t="s">
        <v>219</v>
      </c>
      <c r="N417" s="394" t="s">
        <v>932</v>
      </c>
      <c r="O417" t="str">
        <f t="shared" si="6"/>
        <v>WhatsApp API Business</v>
      </c>
    </row>
    <row r="418" spans="1:15" ht="15.75" thickBot="1">
      <c r="A418" s="383">
        <v>45780</v>
      </c>
      <c r="B418" s="384">
        <v>45778</v>
      </c>
      <c r="C418" s="385">
        <v>18</v>
      </c>
      <c r="D418" s="409" t="s">
        <v>987</v>
      </c>
      <c r="E418" s="395" t="s">
        <v>988</v>
      </c>
      <c r="F418" s="395">
        <v>14158</v>
      </c>
      <c r="G418" s="388">
        <v>11998</v>
      </c>
      <c r="H418" s="397" t="s">
        <v>261</v>
      </c>
      <c r="I418" s="389" t="s">
        <v>232</v>
      </c>
      <c r="J418" s="389" t="s">
        <v>661</v>
      </c>
      <c r="K418" s="392"/>
      <c r="L418" s="385">
        <v>14158</v>
      </c>
      <c r="M418" s="393" t="s">
        <v>219</v>
      </c>
      <c r="N418" s="394" t="s">
        <v>932</v>
      </c>
      <c r="O418" t="str">
        <f t="shared" si="6"/>
        <v>Other Services</v>
      </c>
    </row>
    <row r="419" spans="1:15" ht="15.75" thickBot="1">
      <c r="A419" s="383">
        <v>45780</v>
      </c>
      <c r="B419" s="384">
        <v>45778</v>
      </c>
      <c r="C419" s="385">
        <v>18</v>
      </c>
      <c r="D419" s="409" t="s">
        <v>989</v>
      </c>
      <c r="E419" s="395" t="s">
        <v>990</v>
      </c>
      <c r="F419" s="395">
        <v>14158</v>
      </c>
      <c r="G419" s="388">
        <v>11998</v>
      </c>
      <c r="H419" s="397" t="s">
        <v>261</v>
      </c>
      <c r="I419" s="389" t="s">
        <v>232</v>
      </c>
      <c r="J419" s="389" t="s">
        <v>661</v>
      </c>
      <c r="K419" s="392"/>
      <c r="L419" s="385">
        <v>14158</v>
      </c>
      <c r="M419" s="393" t="s">
        <v>219</v>
      </c>
      <c r="N419" s="394" t="s">
        <v>932</v>
      </c>
      <c r="O419" t="str">
        <f t="shared" si="6"/>
        <v>Other Services</v>
      </c>
    </row>
    <row r="420" spans="1:15" ht="15.75" thickBot="1">
      <c r="A420" s="383">
        <v>45780</v>
      </c>
      <c r="B420" s="384">
        <v>45778</v>
      </c>
      <c r="C420" s="385">
        <v>18</v>
      </c>
      <c r="D420" s="409" t="s">
        <v>846</v>
      </c>
      <c r="E420" s="395" t="s">
        <v>991</v>
      </c>
      <c r="F420" s="395">
        <v>5899</v>
      </c>
      <c r="G420" s="388">
        <v>4999</v>
      </c>
      <c r="H420" s="397" t="s">
        <v>261</v>
      </c>
      <c r="I420" s="389" t="s">
        <v>232</v>
      </c>
      <c r="J420" s="389" t="s">
        <v>661</v>
      </c>
      <c r="K420" s="392"/>
      <c r="L420" s="385">
        <v>5899</v>
      </c>
      <c r="M420" s="393" t="s">
        <v>219</v>
      </c>
      <c r="N420" s="394" t="s">
        <v>932</v>
      </c>
      <c r="O420" t="str">
        <f t="shared" si="6"/>
        <v>Other Services</v>
      </c>
    </row>
    <row r="421" spans="1:15" ht="15.75" thickBot="1">
      <c r="A421" s="383">
        <v>45780</v>
      </c>
      <c r="B421" s="384">
        <v>45778</v>
      </c>
      <c r="C421" s="385">
        <v>18</v>
      </c>
      <c r="D421" s="409" t="s">
        <v>992</v>
      </c>
      <c r="E421" s="395" t="s">
        <v>993</v>
      </c>
      <c r="F421" s="395">
        <v>5899</v>
      </c>
      <c r="G421" s="388">
        <v>4999</v>
      </c>
      <c r="H421" s="397" t="s">
        <v>261</v>
      </c>
      <c r="I421" s="389" t="s">
        <v>232</v>
      </c>
      <c r="J421" s="389" t="s">
        <v>661</v>
      </c>
      <c r="K421" s="392"/>
      <c r="L421" s="385">
        <v>5899</v>
      </c>
      <c r="M421" s="393" t="s">
        <v>219</v>
      </c>
      <c r="N421" s="394" t="s">
        <v>932</v>
      </c>
      <c r="O421" t="str">
        <f t="shared" si="6"/>
        <v>Other Services</v>
      </c>
    </row>
    <row r="422" spans="1:15" ht="15.75" thickBot="1">
      <c r="A422" s="383">
        <v>45780</v>
      </c>
      <c r="B422" s="384">
        <v>45778</v>
      </c>
      <c r="C422" s="385">
        <v>18</v>
      </c>
      <c r="D422" s="409" t="s">
        <v>994</v>
      </c>
      <c r="E422" s="395" t="s">
        <v>995</v>
      </c>
      <c r="F422" s="395">
        <v>4163</v>
      </c>
      <c r="G422" s="388">
        <v>3528</v>
      </c>
      <c r="H422" s="396" t="s">
        <v>112</v>
      </c>
      <c r="I422" s="389" t="s">
        <v>229</v>
      </c>
      <c r="J422" s="389" t="s">
        <v>269</v>
      </c>
      <c r="K422" s="392"/>
      <c r="L422" s="385">
        <v>4163</v>
      </c>
      <c r="M422" s="393" t="s">
        <v>219</v>
      </c>
      <c r="N422" s="394" t="s">
        <v>932</v>
      </c>
      <c r="O422" t="str">
        <f t="shared" si="6"/>
        <v>WhatsApp API Business</v>
      </c>
    </row>
    <row r="423" spans="1:15" ht="15.75" thickBot="1">
      <c r="A423" s="383">
        <v>45780</v>
      </c>
      <c r="B423" s="384">
        <v>45778</v>
      </c>
      <c r="C423" s="385">
        <v>18</v>
      </c>
      <c r="D423" s="409" t="s">
        <v>518</v>
      </c>
      <c r="E423" s="395" t="s">
        <v>996</v>
      </c>
      <c r="F423" s="395">
        <v>42480</v>
      </c>
      <c r="G423" s="388">
        <v>36000</v>
      </c>
      <c r="H423" s="396" t="s">
        <v>112</v>
      </c>
      <c r="I423" s="389" t="s">
        <v>229</v>
      </c>
      <c r="J423" s="389" t="s">
        <v>643</v>
      </c>
      <c r="K423" s="392"/>
      <c r="L423" s="385">
        <v>42480</v>
      </c>
      <c r="M423" s="393" t="s">
        <v>219</v>
      </c>
      <c r="N423" s="394" t="s">
        <v>932</v>
      </c>
      <c r="O423" t="str">
        <f t="shared" si="6"/>
        <v>WhatsApp API Business</v>
      </c>
    </row>
    <row r="424" spans="1:15" ht="15.75" thickBot="1">
      <c r="A424" s="383">
        <v>45780</v>
      </c>
      <c r="B424" s="384">
        <v>45778</v>
      </c>
      <c r="C424" s="385">
        <v>18</v>
      </c>
      <c r="D424" s="409" t="s">
        <v>969</v>
      </c>
      <c r="E424" s="395" t="s">
        <v>997</v>
      </c>
      <c r="F424" s="395">
        <v>5899</v>
      </c>
      <c r="G424" s="388">
        <v>4999</v>
      </c>
      <c r="H424" s="397" t="s">
        <v>261</v>
      </c>
      <c r="I424" s="389" t="s">
        <v>232</v>
      </c>
      <c r="J424" s="389" t="s">
        <v>661</v>
      </c>
      <c r="K424" s="392"/>
      <c r="L424" s="385">
        <v>5899</v>
      </c>
      <c r="M424" s="393" t="s">
        <v>219</v>
      </c>
      <c r="N424" s="394" t="s">
        <v>932</v>
      </c>
      <c r="O424" t="str">
        <f t="shared" si="6"/>
        <v>Other Services</v>
      </c>
    </row>
    <row r="425" spans="1:15" ht="15.75" thickBot="1">
      <c r="A425" s="383">
        <v>45780</v>
      </c>
      <c r="B425" s="384">
        <v>45778</v>
      </c>
      <c r="C425" s="385">
        <v>18</v>
      </c>
      <c r="D425" s="409" t="s">
        <v>887</v>
      </c>
      <c r="E425" s="395" t="s">
        <v>998</v>
      </c>
      <c r="F425" s="392"/>
      <c r="G425" s="388">
        <v>0</v>
      </c>
      <c r="H425" s="397" t="s">
        <v>261</v>
      </c>
      <c r="I425" s="389" t="s">
        <v>232</v>
      </c>
      <c r="J425" s="389" t="s">
        <v>262</v>
      </c>
      <c r="K425" s="392"/>
      <c r="L425" s="391"/>
      <c r="M425" s="393" t="s">
        <v>219</v>
      </c>
      <c r="N425" s="394" t="s">
        <v>932</v>
      </c>
      <c r="O425" t="str">
        <f t="shared" si="6"/>
        <v>Other Services</v>
      </c>
    </row>
    <row r="426" spans="1:15" ht="15.75" thickBot="1">
      <c r="A426" s="383">
        <v>45780</v>
      </c>
      <c r="B426" s="384">
        <v>45778</v>
      </c>
      <c r="C426" s="385">
        <v>18</v>
      </c>
      <c r="D426" s="409" t="s">
        <v>775</v>
      </c>
      <c r="E426" s="395" t="s">
        <v>999</v>
      </c>
      <c r="F426" s="392"/>
      <c r="G426" s="388">
        <v>0</v>
      </c>
      <c r="H426" s="397" t="s">
        <v>261</v>
      </c>
      <c r="I426" s="389" t="s">
        <v>232</v>
      </c>
      <c r="J426" s="389" t="s">
        <v>262</v>
      </c>
      <c r="K426" s="392"/>
      <c r="L426" s="391"/>
      <c r="M426" s="393" t="s">
        <v>219</v>
      </c>
      <c r="N426" s="394" t="s">
        <v>932</v>
      </c>
      <c r="O426" t="str">
        <f t="shared" si="6"/>
        <v>Other Services</v>
      </c>
    </row>
    <row r="427" spans="1:15" ht="15.75" thickBot="1">
      <c r="A427" s="383">
        <v>45780</v>
      </c>
      <c r="B427" s="384">
        <v>45778</v>
      </c>
      <c r="C427" s="385">
        <v>18</v>
      </c>
      <c r="D427" s="409" t="s">
        <v>259</v>
      </c>
      <c r="E427" s="395" t="s">
        <v>1000</v>
      </c>
      <c r="F427" s="392"/>
      <c r="G427" s="388">
        <v>0</v>
      </c>
      <c r="H427" s="397" t="s">
        <v>261</v>
      </c>
      <c r="I427" s="389" t="s">
        <v>232</v>
      </c>
      <c r="J427" s="389" t="s">
        <v>262</v>
      </c>
      <c r="K427" s="392"/>
      <c r="L427" s="391"/>
      <c r="M427" s="393" t="s">
        <v>219</v>
      </c>
      <c r="N427" s="394" t="s">
        <v>932</v>
      </c>
      <c r="O427" t="str">
        <f t="shared" si="6"/>
        <v>Other Services</v>
      </c>
    </row>
    <row r="428" spans="1:15" ht="15.75" thickBot="1">
      <c r="A428" s="383">
        <v>45780</v>
      </c>
      <c r="B428" s="384">
        <v>45778</v>
      </c>
      <c r="C428" s="385">
        <v>18</v>
      </c>
      <c r="D428" s="409" t="s">
        <v>794</v>
      </c>
      <c r="E428" s="395" t="s">
        <v>1001</v>
      </c>
      <c r="F428" s="392"/>
      <c r="G428" s="388">
        <v>0</v>
      </c>
      <c r="H428" s="397" t="s">
        <v>261</v>
      </c>
      <c r="I428" s="389" t="s">
        <v>232</v>
      </c>
      <c r="J428" s="389" t="s">
        <v>262</v>
      </c>
      <c r="K428" s="392"/>
      <c r="L428" s="391"/>
      <c r="M428" s="393" t="s">
        <v>219</v>
      </c>
      <c r="N428" s="394" t="s">
        <v>932</v>
      </c>
      <c r="O428" t="str">
        <f t="shared" si="6"/>
        <v>Other Services</v>
      </c>
    </row>
    <row r="429" spans="1:15" ht="15.75" thickBot="1">
      <c r="A429" s="383">
        <v>45780</v>
      </c>
      <c r="B429" s="384">
        <v>45778</v>
      </c>
      <c r="C429" s="385">
        <v>18</v>
      </c>
      <c r="D429" s="409" t="s">
        <v>750</v>
      </c>
      <c r="E429" s="395" t="s">
        <v>1002</v>
      </c>
      <c r="F429" s="392"/>
      <c r="G429" s="388">
        <v>0</v>
      </c>
      <c r="H429" s="397" t="s">
        <v>261</v>
      </c>
      <c r="I429" s="389" t="s">
        <v>232</v>
      </c>
      <c r="J429" s="389" t="s">
        <v>262</v>
      </c>
      <c r="K429" s="392"/>
      <c r="L429" s="391"/>
      <c r="M429" s="393" t="s">
        <v>219</v>
      </c>
      <c r="N429" s="394" t="s">
        <v>932</v>
      </c>
      <c r="O429" t="str">
        <f t="shared" si="6"/>
        <v>Other Services</v>
      </c>
    </row>
    <row r="430" spans="1:15" ht="15.75" thickBot="1">
      <c r="A430" s="383">
        <v>45780</v>
      </c>
      <c r="B430" s="384">
        <v>45778</v>
      </c>
      <c r="C430" s="385">
        <v>18</v>
      </c>
      <c r="D430" s="409" t="s">
        <v>409</v>
      </c>
      <c r="E430" s="395" t="s">
        <v>1003</v>
      </c>
      <c r="F430" s="392"/>
      <c r="G430" s="388">
        <v>0</v>
      </c>
      <c r="H430" s="397" t="s">
        <v>261</v>
      </c>
      <c r="I430" s="389" t="s">
        <v>232</v>
      </c>
      <c r="J430" s="389" t="s">
        <v>262</v>
      </c>
      <c r="K430" s="392"/>
      <c r="L430" s="391"/>
      <c r="M430" s="393" t="s">
        <v>219</v>
      </c>
      <c r="N430" s="394" t="s">
        <v>932</v>
      </c>
      <c r="O430" t="str">
        <f t="shared" si="6"/>
        <v>Other Services</v>
      </c>
    </row>
    <row r="431" spans="1:15" ht="15.75" thickBot="1">
      <c r="A431" s="383">
        <v>45780</v>
      </c>
      <c r="B431" s="384">
        <v>45778</v>
      </c>
      <c r="C431" s="385">
        <v>18</v>
      </c>
      <c r="D431" s="409" t="s">
        <v>951</v>
      </c>
      <c r="E431" s="395" t="s">
        <v>1004</v>
      </c>
      <c r="F431" s="392"/>
      <c r="G431" s="388">
        <v>0</v>
      </c>
      <c r="H431" s="397" t="s">
        <v>261</v>
      </c>
      <c r="I431" s="389" t="s">
        <v>232</v>
      </c>
      <c r="J431" s="389" t="s">
        <v>262</v>
      </c>
      <c r="K431" s="392"/>
      <c r="L431" s="391"/>
      <c r="M431" s="393" t="s">
        <v>219</v>
      </c>
      <c r="N431" s="394" t="s">
        <v>932</v>
      </c>
      <c r="O431" t="str">
        <f t="shared" si="6"/>
        <v>Other Services</v>
      </c>
    </row>
    <row r="432" spans="1:15" ht="15.75" thickBot="1">
      <c r="A432" s="383">
        <v>45780</v>
      </c>
      <c r="B432" s="384">
        <v>45778</v>
      </c>
      <c r="C432" s="385">
        <v>18</v>
      </c>
      <c r="D432" s="409" t="s">
        <v>870</v>
      </c>
      <c r="E432" s="387" t="s">
        <v>1005</v>
      </c>
      <c r="F432" s="395">
        <v>4578</v>
      </c>
      <c r="G432" s="388">
        <v>3880</v>
      </c>
      <c r="H432" s="390" t="s">
        <v>216</v>
      </c>
      <c r="I432" s="389" t="s">
        <v>217</v>
      </c>
      <c r="J432" s="389" t="s">
        <v>218</v>
      </c>
      <c r="K432" s="392"/>
      <c r="L432" s="385">
        <v>4578.3999999999996</v>
      </c>
      <c r="M432" s="393" t="s">
        <v>219</v>
      </c>
      <c r="N432" s="394" t="s">
        <v>932</v>
      </c>
      <c r="O432" t="str">
        <f t="shared" si="6"/>
        <v>G-Suite Business</v>
      </c>
    </row>
    <row r="433" spans="1:15" ht="15.75" thickBot="1">
      <c r="A433" s="383">
        <v>45780</v>
      </c>
      <c r="B433" s="384">
        <v>45778</v>
      </c>
      <c r="C433" s="385">
        <v>18</v>
      </c>
      <c r="D433" s="409" t="s">
        <v>1006</v>
      </c>
      <c r="E433" s="387" t="s">
        <v>1007</v>
      </c>
      <c r="F433" s="395">
        <v>1255</v>
      </c>
      <c r="G433" s="388">
        <v>1064</v>
      </c>
      <c r="H433" s="390" t="s">
        <v>216</v>
      </c>
      <c r="I433" s="389" t="s">
        <v>217</v>
      </c>
      <c r="J433" s="389" t="s">
        <v>218</v>
      </c>
      <c r="K433" s="392"/>
      <c r="L433" s="385">
        <v>1255</v>
      </c>
      <c r="M433" s="393" t="s">
        <v>219</v>
      </c>
      <c r="N433" s="394" t="s">
        <v>932</v>
      </c>
      <c r="O433" t="str">
        <f t="shared" si="6"/>
        <v>G-Suite Business</v>
      </c>
    </row>
    <row r="434" spans="1:15" ht="15.75" thickBot="1">
      <c r="A434" s="383">
        <v>45780</v>
      </c>
      <c r="B434" s="384">
        <v>45778</v>
      </c>
      <c r="C434" s="385">
        <v>18</v>
      </c>
      <c r="D434" s="409" t="s">
        <v>489</v>
      </c>
      <c r="E434" s="387" t="s">
        <v>1008</v>
      </c>
      <c r="F434" s="395">
        <v>3717</v>
      </c>
      <c r="G434" s="388">
        <v>3150</v>
      </c>
      <c r="H434" s="390" t="s">
        <v>216</v>
      </c>
      <c r="I434" s="389" t="s">
        <v>217</v>
      </c>
      <c r="J434" s="389" t="s">
        <v>218</v>
      </c>
      <c r="K434" s="392"/>
      <c r="L434" s="385">
        <v>3717</v>
      </c>
      <c r="M434" s="393" t="s">
        <v>219</v>
      </c>
      <c r="N434" s="394" t="s">
        <v>932</v>
      </c>
      <c r="O434" t="str">
        <f t="shared" si="6"/>
        <v>G-Suite Business</v>
      </c>
    </row>
    <row r="435" spans="1:15" ht="15.75" thickBot="1">
      <c r="A435" s="383">
        <v>45780</v>
      </c>
      <c r="B435" s="384">
        <v>45778</v>
      </c>
      <c r="C435" s="385">
        <v>18</v>
      </c>
      <c r="D435" s="409" t="s">
        <v>1009</v>
      </c>
      <c r="E435" s="387" t="s">
        <v>1010</v>
      </c>
      <c r="F435" s="395">
        <v>7632</v>
      </c>
      <c r="G435" s="388">
        <v>6468</v>
      </c>
      <c r="H435" s="390" t="s">
        <v>216</v>
      </c>
      <c r="I435" s="389" t="s">
        <v>217</v>
      </c>
      <c r="J435" s="389" t="s">
        <v>218</v>
      </c>
      <c r="K435" s="392"/>
      <c r="L435" s="385">
        <v>7632.24</v>
      </c>
      <c r="M435" s="393" t="s">
        <v>219</v>
      </c>
      <c r="N435" s="394" t="s">
        <v>932</v>
      </c>
      <c r="O435" t="str">
        <f t="shared" si="6"/>
        <v>G-Suite Business</v>
      </c>
    </row>
    <row r="436" spans="1:15" ht="15.75" thickBot="1">
      <c r="A436" s="383">
        <v>45780</v>
      </c>
      <c r="B436" s="384">
        <v>45778</v>
      </c>
      <c r="C436" s="385">
        <v>18</v>
      </c>
      <c r="D436" s="409" t="s">
        <v>1011</v>
      </c>
      <c r="E436" s="387" t="s">
        <v>1012</v>
      </c>
      <c r="F436" s="395">
        <v>2419</v>
      </c>
      <c r="G436" s="388">
        <v>2050</v>
      </c>
      <c r="H436" s="390" t="s">
        <v>216</v>
      </c>
      <c r="I436" s="389" t="s">
        <v>217</v>
      </c>
      <c r="J436" s="389" t="s">
        <v>218</v>
      </c>
      <c r="K436" s="392"/>
      <c r="L436" s="385">
        <v>2419</v>
      </c>
      <c r="M436" s="393" t="s">
        <v>219</v>
      </c>
      <c r="N436" s="394" t="s">
        <v>932</v>
      </c>
      <c r="O436" t="str">
        <f t="shared" si="6"/>
        <v>G-Suite Business</v>
      </c>
    </row>
    <row r="437" spans="1:15" ht="15.75" thickBot="1">
      <c r="A437" s="383">
        <v>45780</v>
      </c>
      <c r="B437" s="384">
        <v>45778</v>
      </c>
      <c r="C437" s="385">
        <v>18</v>
      </c>
      <c r="D437" s="409" t="s">
        <v>716</v>
      </c>
      <c r="E437" s="387" t="s">
        <v>1013</v>
      </c>
      <c r="F437" s="395">
        <v>2289</v>
      </c>
      <c r="G437" s="388">
        <v>1940</v>
      </c>
      <c r="H437" s="390" t="s">
        <v>216</v>
      </c>
      <c r="I437" s="389" t="s">
        <v>217</v>
      </c>
      <c r="J437" s="389" t="s">
        <v>218</v>
      </c>
      <c r="K437" s="392"/>
      <c r="L437" s="385">
        <v>2289</v>
      </c>
      <c r="M437" s="393" t="s">
        <v>219</v>
      </c>
      <c r="N437" s="394" t="s">
        <v>932</v>
      </c>
      <c r="O437" t="str">
        <f t="shared" si="6"/>
        <v>G-Suite Business</v>
      </c>
    </row>
    <row r="438" spans="1:15" ht="15.75" thickBot="1">
      <c r="A438" s="383">
        <v>45780</v>
      </c>
      <c r="B438" s="384">
        <v>45778</v>
      </c>
      <c r="C438" s="385">
        <v>18</v>
      </c>
      <c r="D438" s="409" t="s">
        <v>301</v>
      </c>
      <c r="E438" s="387" t="s">
        <v>1014</v>
      </c>
      <c r="F438" s="395">
        <v>11387</v>
      </c>
      <c r="G438" s="388">
        <v>9650</v>
      </c>
      <c r="H438" s="390" t="s">
        <v>216</v>
      </c>
      <c r="I438" s="389" t="s">
        <v>217</v>
      </c>
      <c r="J438" s="389" t="s">
        <v>218</v>
      </c>
      <c r="K438" s="392"/>
      <c r="L438" s="385">
        <v>11387</v>
      </c>
      <c r="M438" s="393" t="s">
        <v>219</v>
      </c>
      <c r="N438" s="394" t="s">
        <v>932</v>
      </c>
      <c r="O438" t="str">
        <f t="shared" si="6"/>
        <v>G-Suite Business</v>
      </c>
    </row>
    <row r="439" spans="1:15" ht="15.75" thickBot="1">
      <c r="A439" s="383">
        <v>45780</v>
      </c>
      <c r="B439" s="384">
        <v>45778</v>
      </c>
      <c r="C439" s="385">
        <v>18</v>
      </c>
      <c r="D439" s="409" t="s">
        <v>250</v>
      </c>
      <c r="E439" s="387" t="s">
        <v>1015</v>
      </c>
      <c r="F439" s="395">
        <v>11505</v>
      </c>
      <c r="G439" s="388">
        <v>9750</v>
      </c>
      <c r="H439" s="390" t="s">
        <v>216</v>
      </c>
      <c r="I439" s="389" t="s">
        <v>217</v>
      </c>
      <c r="J439" s="389" t="s">
        <v>218</v>
      </c>
      <c r="K439" s="392"/>
      <c r="L439" s="385">
        <v>11505</v>
      </c>
      <c r="M439" s="393" t="s">
        <v>219</v>
      </c>
      <c r="N439" s="394" t="s">
        <v>932</v>
      </c>
      <c r="O439" t="str">
        <f t="shared" si="6"/>
        <v>G-Suite Business</v>
      </c>
    </row>
    <row r="440" spans="1:15" ht="15.75" thickBot="1">
      <c r="A440" s="383">
        <v>45780</v>
      </c>
      <c r="B440" s="384">
        <v>45778</v>
      </c>
      <c r="C440" s="385">
        <v>18</v>
      </c>
      <c r="D440" s="409" t="s">
        <v>758</v>
      </c>
      <c r="E440" s="395" t="s">
        <v>1016</v>
      </c>
      <c r="F440" s="395">
        <v>-15926</v>
      </c>
      <c r="G440" s="388">
        <v>-13497</v>
      </c>
      <c r="H440" s="397" t="s">
        <v>261</v>
      </c>
      <c r="I440" s="389" t="s">
        <v>232</v>
      </c>
      <c r="J440" s="389" t="s">
        <v>661</v>
      </c>
      <c r="K440" s="392"/>
      <c r="L440" s="385">
        <v>-15926</v>
      </c>
      <c r="M440" s="393" t="s">
        <v>219</v>
      </c>
      <c r="N440" s="394" t="s">
        <v>932</v>
      </c>
      <c r="O440" t="str">
        <f t="shared" si="6"/>
        <v>Other Services</v>
      </c>
    </row>
    <row r="441" spans="1:15" ht="15.75" thickBot="1">
      <c r="A441" s="383">
        <v>45782</v>
      </c>
      <c r="B441" s="384">
        <v>45778</v>
      </c>
      <c r="C441" s="385">
        <v>19</v>
      </c>
      <c r="D441" s="386" t="s">
        <v>1017</v>
      </c>
      <c r="E441" s="387" t="s">
        <v>1018</v>
      </c>
      <c r="F441" s="388">
        <v>1254</v>
      </c>
      <c r="G441" s="388">
        <v>1063</v>
      </c>
      <c r="H441" s="390" t="s">
        <v>216</v>
      </c>
      <c r="I441" s="389" t="s">
        <v>217</v>
      </c>
      <c r="J441" s="389" t="s">
        <v>218</v>
      </c>
      <c r="K441" s="392"/>
      <c r="L441" s="385">
        <v>1254</v>
      </c>
      <c r="M441" s="393" t="s">
        <v>219</v>
      </c>
      <c r="N441" s="394" t="s">
        <v>932</v>
      </c>
      <c r="O441" t="str">
        <f t="shared" si="6"/>
        <v>G-Suite Business</v>
      </c>
    </row>
    <row r="442" spans="1:15" ht="15.75" thickBot="1">
      <c r="A442" s="383">
        <v>45782</v>
      </c>
      <c r="B442" s="384">
        <v>45778</v>
      </c>
      <c r="C442" s="385">
        <v>19</v>
      </c>
      <c r="D442" s="386" t="s">
        <v>1019</v>
      </c>
      <c r="E442" s="387" t="s">
        <v>1020</v>
      </c>
      <c r="F442" s="388">
        <v>1357</v>
      </c>
      <c r="G442" s="388">
        <v>1150</v>
      </c>
      <c r="H442" s="390" t="s">
        <v>216</v>
      </c>
      <c r="I442" s="389" t="s">
        <v>217</v>
      </c>
      <c r="J442" s="389" t="s">
        <v>218</v>
      </c>
      <c r="K442" s="392"/>
      <c r="L442" s="385">
        <v>1357</v>
      </c>
      <c r="M442" s="393" t="s">
        <v>219</v>
      </c>
      <c r="N442" s="394" t="s">
        <v>1021</v>
      </c>
      <c r="O442" t="str">
        <f t="shared" si="6"/>
        <v>G-Suite Business</v>
      </c>
    </row>
    <row r="443" spans="1:15" ht="15.75" thickBot="1">
      <c r="A443" s="383">
        <v>45782</v>
      </c>
      <c r="B443" s="384">
        <v>45778</v>
      </c>
      <c r="C443" s="385">
        <v>19</v>
      </c>
      <c r="D443" s="386" t="s">
        <v>1022</v>
      </c>
      <c r="E443" s="387" t="s">
        <v>1023</v>
      </c>
      <c r="F443" s="388">
        <v>15045</v>
      </c>
      <c r="G443" s="388">
        <v>12750</v>
      </c>
      <c r="H443" s="390" t="s">
        <v>216</v>
      </c>
      <c r="I443" s="389" t="s">
        <v>217</v>
      </c>
      <c r="J443" s="389" t="s">
        <v>218</v>
      </c>
      <c r="K443" s="392"/>
      <c r="L443" s="385">
        <v>15045</v>
      </c>
      <c r="M443" s="393" t="s">
        <v>219</v>
      </c>
      <c r="N443" s="394" t="s">
        <v>1021</v>
      </c>
      <c r="O443" t="str">
        <f t="shared" si="6"/>
        <v>G-Suite Business</v>
      </c>
    </row>
    <row r="444" spans="1:15" ht="15.75" thickBot="1">
      <c r="A444" s="383">
        <v>45783</v>
      </c>
      <c r="B444" s="384">
        <v>45778</v>
      </c>
      <c r="C444" s="385">
        <v>19</v>
      </c>
      <c r="D444" s="386" t="s">
        <v>1024</v>
      </c>
      <c r="E444" s="395" t="s">
        <v>1025</v>
      </c>
      <c r="F444" s="388">
        <v>12387</v>
      </c>
      <c r="G444" s="388">
        <v>10497</v>
      </c>
      <c r="H444" s="397" t="s">
        <v>261</v>
      </c>
      <c r="I444" s="389" t="s">
        <v>232</v>
      </c>
      <c r="J444" s="389" t="s">
        <v>661</v>
      </c>
      <c r="K444" s="392"/>
      <c r="L444" s="385">
        <v>12387</v>
      </c>
      <c r="M444" s="393" t="s">
        <v>219</v>
      </c>
      <c r="N444" s="394" t="s">
        <v>1021</v>
      </c>
      <c r="O444" t="str">
        <f t="shared" si="6"/>
        <v>Other Services</v>
      </c>
    </row>
    <row r="445" spans="1:15" ht="15.75" thickBot="1">
      <c r="A445" s="383">
        <v>45783</v>
      </c>
      <c r="B445" s="384">
        <v>45778</v>
      </c>
      <c r="C445" s="385">
        <v>19</v>
      </c>
      <c r="D445" s="386" t="s">
        <v>1026</v>
      </c>
      <c r="E445" s="395" t="s">
        <v>1027</v>
      </c>
      <c r="F445" s="388">
        <v>15930</v>
      </c>
      <c r="G445" s="388">
        <v>13500</v>
      </c>
      <c r="H445" s="396" t="s">
        <v>112</v>
      </c>
      <c r="I445" s="389" t="s">
        <v>229</v>
      </c>
      <c r="J445" s="389" t="s">
        <v>284</v>
      </c>
      <c r="K445" s="392"/>
      <c r="L445" s="385">
        <v>15930</v>
      </c>
      <c r="M445" s="393" t="s">
        <v>219</v>
      </c>
      <c r="N445" s="394" t="s">
        <v>1021</v>
      </c>
      <c r="O445" t="str">
        <f t="shared" si="6"/>
        <v>WhatsApp API Business</v>
      </c>
    </row>
    <row r="446" spans="1:15" ht="15.75" thickBot="1">
      <c r="A446" s="383">
        <v>45783</v>
      </c>
      <c r="B446" s="384">
        <v>45778</v>
      </c>
      <c r="C446" s="385">
        <v>19</v>
      </c>
      <c r="D446" s="386" t="s">
        <v>1028</v>
      </c>
      <c r="E446" s="395" t="s">
        <v>1029</v>
      </c>
      <c r="F446" s="388">
        <v>42480</v>
      </c>
      <c r="G446" s="388">
        <v>36000</v>
      </c>
      <c r="H446" s="396" t="s">
        <v>112</v>
      </c>
      <c r="I446" s="389" t="s">
        <v>229</v>
      </c>
      <c r="J446" s="389" t="s">
        <v>359</v>
      </c>
      <c r="K446" s="392"/>
      <c r="L446" s="385">
        <v>42480</v>
      </c>
      <c r="M446" s="393" t="s">
        <v>219</v>
      </c>
      <c r="N446" s="394" t="s">
        <v>1021</v>
      </c>
      <c r="O446" t="str">
        <f t="shared" si="6"/>
        <v>WhatsApp API Business</v>
      </c>
    </row>
    <row r="447" spans="1:15" ht="15.75" thickBot="1">
      <c r="A447" s="383">
        <v>45783</v>
      </c>
      <c r="B447" s="384">
        <v>45778</v>
      </c>
      <c r="C447" s="385">
        <v>19</v>
      </c>
      <c r="D447" s="386" t="s">
        <v>347</v>
      </c>
      <c r="E447" s="395" t="s">
        <v>1030</v>
      </c>
      <c r="F447" s="388">
        <v>17700</v>
      </c>
      <c r="G447" s="388">
        <v>15000</v>
      </c>
      <c r="H447" s="396" t="s">
        <v>112</v>
      </c>
      <c r="I447" s="389" t="s">
        <v>229</v>
      </c>
      <c r="J447" s="389" t="s">
        <v>284</v>
      </c>
      <c r="K447" s="392"/>
      <c r="L447" s="385">
        <v>17700</v>
      </c>
      <c r="M447" s="393" t="s">
        <v>219</v>
      </c>
      <c r="N447" s="394" t="s">
        <v>1021</v>
      </c>
      <c r="O447" t="str">
        <f t="shared" si="6"/>
        <v>WhatsApp API Business</v>
      </c>
    </row>
    <row r="448" spans="1:15" ht="15.75" thickBot="1">
      <c r="A448" s="383">
        <v>45783</v>
      </c>
      <c r="B448" s="384">
        <v>45778</v>
      </c>
      <c r="C448" s="385">
        <v>19</v>
      </c>
      <c r="D448" s="386" t="s">
        <v>1031</v>
      </c>
      <c r="E448" s="387" t="s">
        <v>1032</v>
      </c>
      <c r="F448" s="388">
        <v>2508</v>
      </c>
      <c r="G448" s="388">
        <v>2125</v>
      </c>
      <c r="H448" s="390" t="s">
        <v>216</v>
      </c>
      <c r="I448" s="389" t="s">
        <v>217</v>
      </c>
      <c r="J448" s="389" t="s">
        <v>218</v>
      </c>
      <c r="K448" s="392"/>
      <c r="L448" s="385">
        <v>2508</v>
      </c>
      <c r="M448" s="393" t="s">
        <v>219</v>
      </c>
      <c r="N448" s="394" t="s">
        <v>1021</v>
      </c>
      <c r="O448" t="str">
        <f t="shared" si="6"/>
        <v>G-Suite Business</v>
      </c>
    </row>
    <row r="449" spans="1:15" ht="15.75" thickBot="1">
      <c r="A449" s="383">
        <v>45783</v>
      </c>
      <c r="B449" s="384">
        <v>45778</v>
      </c>
      <c r="C449" s="385">
        <v>19</v>
      </c>
      <c r="D449" s="386" t="s">
        <v>674</v>
      </c>
      <c r="E449" s="387" t="s">
        <v>1033</v>
      </c>
      <c r="F449" s="388">
        <v>276</v>
      </c>
      <c r="G449" s="388">
        <v>234</v>
      </c>
      <c r="H449" s="390" t="s">
        <v>216</v>
      </c>
      <c r="I449" s="389" t="s">
        <v>217</v>
      </c>
      <c r="J449" s="389" t="s">
        <v>218</v>
      </c>
      <c r="K449" s="392"/>
      <c r="L449" s="385">
        <v>276</v>
      </c>
      <c r="M449" s="393" t="s">
        <v>219</v>
      </c>
      <c r="N449" s="394" t="s">
        <v>1021</v>
      </c>
      <c r="O449" t="str">
        <f t="shared" si="6"/>
        <v>G-Suite Business</v>
      </c>
    </row>
    <row r="450" spans="1:15" ht="15.75" thickBot="1">
      <c r="A450" s="383">
        <v>45783</v>
      </c>
      <c r="B450" s="384">
        <v>45778</v>
      </c>
      <c r="C450" s="385">
        <v>19</v>
      </c>
      <c r="D450" s="386" t="s">
        <v>366</v>
      </c>
      <c r="E450" s="387" t="s">
        <v>1034</v>
      </c>
      <c r="F450" s="388">
        <v>7023</v>
      </c>
      <c r="G450" s="388">
        <v>5952</v>
      </c>
      <c r="H450" s="390" t="s">
        <v>216</v>
      </c>
      <c r="I450" s="389" t="s">
        <v>217</v>
      </c>
      <c r="J450" s="389" t="s">
        <v>218</v>
      </c>
      <c r="K450" s="392"/>
      <c r="L450" s="385">
        <v>7023</v>
      </c>
      <c r="M450" s="393" t="s">
        <v>219</v>
      </c>
      <c r="N450" s="394" t="s">
        <v>1021</v>
      </c>
      <c r="O450" t="str">
        <f t="shared" ref="O450:O513" si="7">VLOOKUP(I450,$X$2:$Y$7,2,0)</f>
        <v>G-Suite Business</v>
      </c>
    </row>
    <row r="451" spans="1:15" ht="15.75" thickBot="1">
      <c r="A451" s="383">
        <v>45783</v>
      </c>
      <c r="B451" s="384">
        <v>45778</v>
      </c>
      <c r="C451" s="385">
        <v>19</v>
      </c>
      <c r="D451" s="386" t="s">
        <v>1035</v>
      </c>
      <c r="E451" s="387" t="s">
        <v>1036</v>
      </c>
      <c r="F451" s="388">
        <v>22727</v>
      </c>
      <c r="G451" s="388">
        <v>19260</v>
      </c>
      <c r="H451" s="390" t="s">
        <v>216</v>
      </c>
      <c r="I451" s="389" t="s">
        <v>217</v>
      </c>
      <c r="J451" s="389" t="s">
        <v>218</v>
      </c>
      <c r="K451" s="392"/>
      <c r="L451" s="385">
        <v>22727</v>
      </c>
      <c r="M451" s="393" t="s">
        <v>219</v>
      </c>
      <c r="N451" s="394" t="s">
        <v>1021</v>
      </c>
      <c r="O451" t="str">
        <f t="shared" si="7"/>
        <v>G-Suite Business</v>
      </c>
    </row>
    <row r="452" spans="1:15" ht="15.75" thickBot="1">
      <c r="A452" s="383">
        <v>45783</v>
      </c>
      <c r="B452" s="384">
        <v>45778</v>
      </c>
      <c r="C452" s="385">
        <v>19</v>
      </c>
      <c r="D452" s="386" t="s">
        <v>1026</v>
      </c>
      <c r="E452" s="387" t="s">
        <v>1037</v>
      </c>
      <c r="F452" s="388">
        <v>22798</v>
      </c>
      <c r="G452" s="388">
        <v>19320</v>
      </c>
      <c r="H452" s="390" t="s">
        <v>216</v>
      </c>
      <c r="I452" s="389" t="s">
        <v>217</v>
      </c>
      <c r="J452" s="389" t="s">
        <v>218</v>
      </c>
      <c r="K452" s="392"/>
      <c r="L452" s="385">
        <v>22797.599999999999</v>
      </c>
      <c r="M452" s="393" t="s">
        <v>219</v>
      </c>
      <c r="N452" s="394" t="s">
        <v>1021</v>
      </c>
      <c r="O452" t="str">
        <f t="shared" si="7"/>
        <v>G-Suite Business</v>
      </c>
    </row>
    <row r="453" spans="1:15" ht="15.75" thickBot="1">
      <c r="A453" s="383">
        <v>45783</v>
      </c>
      <c r="B453" s="384">
        <v>45778</v>
      </c>
      <c r="C453" s="385">
        <v>19</v>
      </c>
      <c r="D453" s="386" t="s">
        <v>463</v>
      </c>
      <c r="E453" s="387" t="s">
        <v>1038</v>
      </c>
      <c r="F453" s="388">
        <v>5768</v>
      </c>
      <c r="G453" s="388">
        <v>4888</v>
      </c>
      <c r="H453" s="390" t="s">
        <v>216</v>
      </c>
      <c r="I453" s="389" t="s">
        <v>217</v>
      </c>
      <c r="J453" s="389" t="s">
        <v>218</v>
      </c>
      <c r="K453" s="392"/>
      <c r="L453" s="385">
        <v>5767.84</v>
      </c>
      <c r="M453" s="393" t="s">
        <v>219</v>
      </c>
      <c r="N453" s="394" t="s">
        <v>1021</v>
      </c>
      <c r="O453" t="str">
        <f t="shared" si="7"/>
        <v>G-Suite Business</v>
      </c>
    </row>
    <row r="454" spans="1:15" ht="15.75" thickBot="1">
      <c r="A454" s="383">
        <v>45783</v>
      </c>
      <c r="B454" s="384">
        <v>45778</v>
      </c>
      <c r="C454" s="385">
        <v>19</v>
      </c>
      <c r="D454" s="386" t="s">
        <v>744</v>
      </c>
      <c r="E454" s="395" t="s">
        <v>1039</v>
      </c>
      <c r="F454" s="388">
        <v>-12387</v>
      </c>
      <c r="G454" s="388">
        <v>-10497</v>
      </c>
      <c r="H454" s="397" t="s">
        <v>261</v>
      </c>
      <c r="I454" s="389" t="s">
        <v>232</v>
      </c>
      <c r="J454" s="389" t="s">
        <v>661</v>
      </c>
      <c r="K454" s="392"/>
      <c r="L454" s="385">
        <v>-12387</v>
      </c>
      <c r="M454" s="393" t="s">
        <v>219</v>
      </c>
      <c r="N454" s="394" t="s">
        <v>1021</v>
      </c>
      <c r="O454" t="str">
        <f t="shared" si="7"/>
        <v>Other Services</v>
      </c>
    </row>
    <row r="455" spans="1:15" ht="15.75" thickBot="1">
      <c r="A455" s="383">
        <v>45784</v>
      </c>
      <c r="B455" s="384">
        <v>45778</v>
      </c>
      <c r="C455" s="385">
        <v>19</v>
      </c>
      <c r="D455" s="386" t="s">
        <v>826</v>
      </c>
      <c r="E455" s="395" t="s">
        <v>1040</v>
      </c>
      <c r="F455" s="388">
        <v>60180</v>
      </c>
      <c r="G455" s="388">
        <v>51000</v>
      </c>
      <c r="H455" s="390" t="s">
        <v>245</v>
      </c>
      <c r="I455" s="389" t="s">
        <v>223</v>
      </c>
      <c r="J455" s="389" t="s">
        <v>246</v>
      </c>
      <c r="K455" s="392"/>
      <c r="L455" s="385">
        <v>60180</v>
      </c>
      <c r="M455" s="393" t="s">
        <v>219</v>
      </c>
      <c r="N455" s="394" t="s">
        <v>1021</v>
      </c>
      <c r="O455" t="str">
        <f t="shared" si="7"/>
        <v>Tech Assist Recruitment</v>
      </c>
    </row>
    <row r="456" spans="1:15" ht="15.75" thickBot="1">
      <c r="A456" s="383">
        <v>45784</v>
      </c>
      <c r="B456" s="384">
        <v>45778</v>
      </c>
      <c r="C456" s="385">
        <v>19</v>
      </c>
      <c r="D456" s="386" t="s">
        <v>1041</v>
      </c>
      <c r="E456" s="395" t="s">
        <v>1042</v>
      </c>
      <c r="F456" s="388">
        <v>42480</v>
      </c>
      <c r="G456" s="388">
        <v>36000</v>
      </c>
      <c r="H456" s="396" t="s">
        <v>112</v>
      </c>
      <c r="I456" s="389" t="s">
        <v>229</v>
      </c>
      <c r="J456" s="389" t="s">
        <v>359</v>
      </c>
      <c r="K456" s="392"/>
      <c r="L456" s="385">
        <v>42480</v>
      </c>
      <c r="M456" s="393" t="s">
        <v>219</v>
      </c>
      <c r="N456" s="394" t="s">
        <v>1021</v>
      </c>
      <c r="O456" t="str">
        <f t="shared" si="7"/>
        <v>WhatsApp API Business</v>
      </c>
    </row>
    <row r="457" spans="1:15" ht="15.75" thickBot="1">
      <c r="A457" s="383">
        <v>45784</v>
      </c>
      <c r="B457" s="384">
        <v>45778</v>
      </c>
      <c r="C457" s="385">
        <v>19</v>
      </c>
      <c r="D457" s="402" t="s">
        <v>362</v>
      </c>
      <c r="E457" s="395" t="s">
        <v>1043</v>
      </c>
      <c r="F457" s="392"/>
      <c r="G457" s="388">
        <v>0</v>
      </c>
      <c r="H457" s="403"/>
      <c r="I457" s="391"/>
      <c r="J457" s="391"/>
      <c r="K457" s="392"/>
      <c r="L457" s="391"/>
      <c r="M457" s="393" t="s">
        <v>219</v>
      </c>
      <c r="N457" s="394" t="s">
        <v>1021</v>
      </c>
      <c r="O457" t="e">
        <f t="shared" si="7"/>
        <v>#N/A</v>
      </c>
    </row>
    <row r="458" spans="1:15" ht="15.75" thickBot="1">
      <c r="A458" s="383">
        <v>45784</v>
      </c>
      <c r="B458" s="384">
        <v>45778</v>
      </c>
      <c r="C458" s="385">
        <v>19</v>
      </c>
      <c r="D458" s="386" t="s">
        <v>1044</v>
      </c>
      <c r="E458" s="395" t="s">
        <v>1045</v>
      </c>
      <c r="F458" s="392"/>
      <c r="G458" s="388">
        <v>0</v>
      </c>
      <c r="H458" s="397" t="s">
        <v>261</v>
      </c>
      <c r="I458" s="389" t="s">
        <v>232</v>
      </c>
      <c r="J458" s="389" t="s">
        <v>262</v>
      </c>
      <c r="K458" s="392"/>
      <c r="L458" s="391"/>
      <c r="M458" s="393" t="s">
        <v>219</v>
      </c>
      <c r="N458" s="394" t="s">
        <v>1021</v>
      </c>
      <c r="O458" t="str">
        <f t="shared" si="7"/>
        <v>Other Services</v>
      </c>
    </row>
    <row r="459" spans="1:15" ht="15.75" thickBot="1">
      <c r="A459" s="383">
        <v>45784</v>
      </c>
      <c r="B459" s="384">
        <v>45778</v>
      </c>
      <c r="C459" s="385">
        <v>19</v>
      </c>
      <c r="D459" s="386" t="s">
        <v>1046</v>
      </c>
      <c r="E459" s="395" t="s">
        <v>1047</v>
      </c>
      <c r="F459" s="392"/>
      <c r="G459" s="388">
        <v>0</v>
      </c>
      <c r="H459" s="397" t="s">
        <v>261</v>
      </c>
      <c r="I459" s="389" t="s">
        <v>232</v>
      </c>
      <c r="J459" s="389" t="s">
        <v>262</v>
      </c>
      <c r="K459" s="392"/>
      <c r="L459" s="391"/>
      <c r="M459" s="393" t="s">
        <v>219</v>
      </c>
      <c r="N459" s="394" t="s">
        <v>1021</v>
      </c>
      <c r="O459" t="str">
        <f t="shared" si="7"/>
        <v>Other Services</v>
      </c>
    </row>
    <row r="460" spans="1:15" ht="15.75" thickBot="1">
      <c r="A460" s="383">
        <v>45784</v>
      </c>
      <c r="B460" s="384">
        <v>45778</v>
      </c>
      <c r="C460" s="385">
        <v>19</v>
      </c>
      <c r="D460" s="386" t="s">
        <v>1048</v>
      </c>
      <c r="E460" s="395" t="s">
        <v>1049</v>
      </c>
      <c r="F460" s="392"/>
      <c r="G460" s="388">
        <v>0</v>
      </c>
      <c r="H460" s="397" t="s">
        <v>261</v>
      </c>
      <c r="I460" s="389" t="s">
        <v>232</v>
      </c>
      <c r="J460" s="389" t="s">
        <v>262</v>
      </c>
      <c r="K460" s="392"/>
      <c r="L460" s="391"/>
      <c r="M460" s="393" t="s">
        <v>219</v>
      </c>
      <c r="N460" s="394" t="s">
        <v>1021</v>
      </c>
      <c r="O460" t="str">
        <f t="shared" si="7"/>
        <v>Other Services</v>
      </c>
    </row>
    <row r="461" spans="1:15" ht="15.75" thickBot="1">
      <c r="A461" s="383">
        <v>45784</v>
      </c>
      <c r="B461" s="384">
        <v>45778</v>
      </c>
      <c r="C461" s="385">
        <v>19</v>
      </c>
      <c r="D461" s="386" t="s">
        <v>1050</v>
      </c>
      <c r="E461" s="395" t="s">
        <v>1051</v>
      </c>
      <c r="F461" s="392"/>
      <c r="G461" s="388">
        <v>0</v>
      </c>
      <c r="H461" s="397" t="s">
        <v>261</v>
      </c>
      <c r="I461" s="389" t="s">
        <v>232</v>
      </c>
      <c r="J461" s="389" t="s">
        <v>262</v>
      </c>
      <c r="K461" s="392"/>
      <c r="L461" s="391"/>
      <c r="M461" s="393" t="s">
        <v>219</v>
      </c>
      <c r="N461" s="394" t="s">
        <v>1021</v>
      </c>
      <c r="O461" t="str">
        <f t="shared" si="7"/>
        <v>Other Services</v>
      </c>
    </row>
    <row r="462" spans="1:15" ht="15.75" thickBot="1">
      <c r="A462" s="383">
        <v>45784</v>
      </c>
      <c r="B462" s="384">
        <v>45778</v>
      </c>
      <c r="C462" s="385">
        <v>19</v>
      </c>
      <c r="D462" s="386" t="s">
        <v>1052</v>
      </c>
      <c r="E462" s="395" t="s">
        <v>1053</v>
      </c>
      <c r="F462" s="392"/>
      <c r="G462" s="388">
        <v>0</v>
      </c>
      <c r="H462" s="397" t="s">
        <v>261</v>
      </c>
      <c r="I462" s="389" t="s">
        <v>232</v>
      </c>
      <c r="J462" s="389" t="s">
        <v>262</v>
      </c>
      <c r="K462" s="392"/>
      <c r="L462" s="391"/>
      <c r="M462" s="393" t="s">
        <v>219</v>
      </c>
      <c r="N462" s="394" t="s">
        <v>1021</v>
      </c>
      <c r="O462" t="str">
        <f t="shared" si="7"/>
        <v>Other Services</v>
      </c>
    </row>
    <row r="463" spans="1:15" ht="15.75" thickBot="1">
      <c r="A463" s="383">
        <v>45784</v>
      </c>
      <c r="B463" s="384">
        <v>45778</v>
      </c>
      <c r="C463" s="385">
        <v>19</v>
      </c>
      <c r="D463" s="386" t="s">
        <v>1054</v>
      </c>
      <c r="E463" s="395" t="s">
        <v>1055</v>
      </c>
      <c r="F463" s="388">
        <v>2950</v>
      </c>
      <c r="G463" s="388">
        <v>2500</v>
      </c>
      <c r="H463" s="396" t="s">
        <v>112</v>
      </c>
      <c r="I463" s="389" t="s">
        <v>229</v>
      </c>
      <c r="J463" s="389" t="s">
        <v>258</v>
      </c>
      <c r="K463" s="392"/>
      <c r="L463" s="385">
        <v>2950</v>
      </c>
      <c r="M463" s="393" t="s">
        <v>219</v>
      </c>
      <c r="N463" s="394" t="s">
        <v>1021</v>
      </c>
      <c r="O463" t="str">
        <f t="shared" si="7"/>
        <v>WhatsApp API Business</v>
      </c>
    </row>
    <row r="464" spans="1:15" ht="15.75" thickBot="1">
      <c r="A464" s="383">
        <v>45784</v>
      </c>
      <c r="B464" s="384">
        <v>45778</v>
      </c>
      <c r="C464" s="385">
        <v>19</v>
      </c>
      <c r="D464" s="386" t="s">
        <v>1056</v>
      </c>
      <c r="E464" s="395" t="s">
        <v>1057</v>
      </c>
      <c r="F464" s="388">
        <v>10000</v>
      </c>
      <c r="G464" s="388">
        <v>8475</v>
      </c>
      <c r="H464" s="396" t="s">
        <v>112</v>
      </c>
      <c r="I464" s="389" t="s">
        <v>229</v>
      </c>
      <c r="J464" s="389" t="s">
        <v>249</v>
      </c>
      <c r="K464" s="392"/>
      <c r="L464" s="385">
        <v>10000</v>
      </c>
      <c r="M464" s="393" t="s">
        <v>219</v>
      </c>
      <c r="N464" s="394" t="s">
        <v>1021</v>
      </c>
      <c r="O464" t="str">
        <f t="shared" si="7"/>
        <v>WhatsApp API Business</v>
      </c>
    </row>
    <row r="465" spans="1:15" ht="15.75" thickBot="1">
      <c r="A465" s="383">
        <v>45784</v>
      </c>
      <c r="B465" s="384">
        <v>45778</v>
      </c>
      <c r="C465" s="385">
        <v>19</v>
      </c>
      <c r="D465" s="386" t="s">
        <v>1058</v>
      </c>
      <c r="E465" s="395" t="s">
        <v>1059</v>
      </c>
      <c r="F465" s="388">
        <v>299</v>
      </c>
      <c r="G465" s="388">
        <v>253</v>
      </c>
      <c r="H465" s="397" t="s">
        <v>261</v>
      </c>
      <c r="I465" s="389" t="s">
        <v>232</v>
      </c>
      <c r="J465" s="389" t="s">
        <v>330</v>
      </c>
      <c r="K465" s="392"/>
      <c r="L465" s="385">
        <v>299</v>
      </c>
      <c r="M465" s="393" t="s">
        <v>219</v>
      </c>
      <c r="N465" s="394" t="s">
        <v>1021</v>
      </c>
      <c r="O465" t="str">
        <f t="shared" si="7"/>
        <v>Other Services</v>
      </c>
    </row>
    <row r="466" spans="1:15" ht="15.75" thickBot="1">
      <c r="A466" s="383">
        <v>45784</v>
      </c>
      <c r="B466" s="384">
        <v>45778</v>
      </c>
      <c r="C466" s="385">
        <v>19</v>
      </c>
      <c r="D466" s="386" t="s">
        <v>1060</v>
      </c>
      <c r="E466" s="395" t="s">
        <v>1061</v>
      </c>
      <c r="F466" s="388">
        <v>15045</v>
      </c>
      <c r="G466" s="388">
        <v>12750</v>
      </c>
      <c r="H466" s="396" t="s">
        <v>112</v>
      </c>
      <c r="I466" s="389" t="s">
        <v>229</v>
      </c>
      <c r="J466" s="389" t="s">
        <v>284</v>
      </c>
      <c r="K466" s="392"/>
      <c r="L466" s="385">
        <v>15045</v>
      </c>
      <c r="M466" s="393" t="s">
        <v>219</v>
      </c>
      <c r="N466" s="394" t="s">
        <v>1021</v>
      </c>
      <c r="O466" t="str">
        <f t="shared" si="7"/>
        <v>WhatsApp API Business</v>
      </c>
    </row>
    <row r="467" spans="1:15" ht="15.75" thickBot="1">
      <c r="A467" s="383">
        <v>45784</v>
      </c>
      <c r="B467" s="384">
        <v>45778</v>
      </c>
      <c r="C467" s="385">
        <v>19</v>
      </c>
      <c r="D467" s="386" t="s">
        <v>303</v>
      </c>
      <c r="E467" s="395" t="s">
        <v>1062</v>
      </c>
      <c r="F467" s="388">
        <v>11800</v>
      </c>
      <c r="G467" s="388">
        <v>10000</v>
      </c>
      <c r="H467" s="399" t="s">
        <v>291</v>
      </c>
      <c r="I467" s="389" t="s">
        <v>232</v>
      </c>
      <c r="J467" s="389" t="s">
        <v>305</v>
      </c>
      <c r="K467" s="392"/>
      <c r="L467" s="385">
        <v>11800</v>
      </c>
      <c r="M467" s="393" t="s">
        <v>219</v>
      </c>
      <c r="N467" s="394" t="s">
        <v>1021</v>
      </c>
      <c r="O467" t="str">
        <f t="shared" si="7"/>
        <v>Other Services</v>
      </c>
    </row>
    <row r="468" spans="1:15" ht="15.75" thickBot="1">
      <c r="A468" s="383">
        <v>45784</v>
      </c>
      <c r="B468" s="384">
        <v>45778</v>
      </c>
      <c r="C468" s="385">
        <v>19</v>
      </c>
      <c r="D468" s="386" t="s">
        <v>1063</v>
      </c>
      <c r="E468" s="395" t="s">
        <v>1064</v>
      </c>
      <c r="F468" s="388">
        <v>2950</v>
      </c>
      <c r="G468" s="388">
        <v>2500</v>
      </c>
      <c r="H468" s="396" t="s">
        <v>112</v>
      </c>
      <c r="I468" s="389" t="s">
        <v>229</v>
      </c>
      <c r="J468" s="389" t="s">
        <v>258</v>
      </c>
      <c r="K468" s="392"/>
      <c r="L468" s="385">
        <v>2950</v>
      </c>
      <c r="M468" s="393" t="s">
        <v>219</v>
      </c>
      <c r="N468" s="394" t="s">
        <v>1021</v>
      </c>
      <c r="O468" t="str">
        <f t="shared" si="7"/>
        <v>WhatsApp API Business</v>
      </c>
    </row>
    <row r="469" spans="1:15" ht="15.75" thickBot="1">
      <c r="A469" s="383">
        <v>45784</v>
      </c>
      <c r="B469" s="384">
        <v>45778</v>
      </c>
      <c r="C469" s="385">
        <v>19</v>
      </c>
      <c r="D469" s="386" t="s">
        <v>1065</v>
      </c>
      <c r="E469" s="387" t="s">
        <v>1066</v>
      </c>
      <c r="F469" s="388">
        <v>100359</v>
      </c>
      <c r="G469" s="388">
        <v>85050</v>
      </c>
      <c r="H469" s="390" t="s">
        <v>216</v>
      </c>
      <c r="I469" s="389" t="s">
        <v>217</v>
      </c>
      <c r="J469" s="389" t="s">
        <v>218</v>
      </c>
      <c r="K469" s="392"/>
      <c r="L469" s="385">
        <v>100359</v>
      </c>
      <c r="M469" s="393" t="s">
        <v>219</v>
      </c>
      <c r="N469" s="394" t="s">
        <v>1021</v>
      </c>
      <c r="O469" t="str">
        <f t="shared" si="7"/>
        <v>G-Suite Business</v>
      </c>
    </row>
    <row r="470" spans="1:15" ht="15.75" thickBot="1">
      <c r="A470" s="383">
        <v>45784</v>
      </c>
      <c r="B470" s="384">
        <v>45778</v>
      </c>
      <c r="C470" s="385">
        <v>19</v>
      </c>
      <c r="D470" s="386" t="s">
        <v>1067</v>
      </c>
      <c r="E470" s="387" t="s">
        <v>1068</v>
      </c>
      <c r="F470" s="388">
        <v>95580</v>
      </c>
      <c r="G470" s="388">
        <v>81000</v>
      </c>
      <c r="H470" s="390" t="s">
        <v>216</v>
      </c>
      <c r="I470" s="389" t="s">
        <v>217</v>
      </c>
      <c r="J470" s="389" t="s">
        <v>218</v>
      </c>
      <c r="K470" s="392"/>
      <c r="L470" s="385">
        <v>95580</v>
      </c>
      <c r="M470" s="393" t="s">
        <v>219</v>
      </c>
      <c r="N470" s="394" t="s">
        <v>1021</v>
      </c>
      <c r="O470" t="str">
        <f t="shared" si="7"/>
        <v>G-Suite Business</v>
      </c>
    </row>
    <row r="471" spans="1:15" ht="15.75" thickBot="1">
      <c r="A471" s="383">
        <v>45784</v>
      </c>
      <c r="B471" s="384">
        <v>45778</v>
      </c>
      <c r="C471" s="385">
        <v>19</v>
      </c>
      <c r="D471" s="386" t="s">
        <v>1069</v>
      </c>
      <c r="E471" s="387" t="s">
        <v>1070</v>
      </c>
      <c r="F471" s="388">
        <v>19116</v>
      </c>
      <c r="G471" s="388">
        <v>16200</v>
      </c>
      <c r="H471" s="390" t="s">
        <v>216</v>
      </c>
      <c r="I471" s="389" t="s">
        <v>217</v>
      </c>
      <c r="J471" s="389" t="s">
        <v>218</v>
      </c>
      <c r="K471" s="392"/>
      <c r="L471" s="385">
        <v>19116</v>
      </c>
      <c r="M471" s="393" t="s">
        <v>219</v>
      </c>
      <c r="N471" s="394" t="s">
        <v>1021</v>
      </c>
      <c r="O471" t="str">
        <f t="shared" si="7"/>
        <v>G-Suite Business</v>
      </c>
    </row>
    <row r="472" spans="1:15" ht="15.75" thickBot="1">
      <c r="A472" s="383">
        <v>45784</v>
      </c>
      <c r="B472" s="384">
        <v>45778</v>
      </c>
      <c r="C472" s="385">
        <v>19</v>
      </c>
      <c r="D472" s="386" t="s">
        <v>1071</v>
      </c>
      <c r="E472" s="387" t="s">
        <v>1072</v>
      </c>
      <c r="F472" s="388">
        <v>48321</v>
      </c>
      <c r="G472" s="388">
        <v>40950</v>
      </c>
      <c r="H472" s="390" t="s">
        <v>216</v>
      </c>
      <c r="I472" s="389" t="s">
        <v>217</v>
      </c>
      <c r="J472" s="389" t="s">
        <v>218</v>
      </c>
      <c r="K472" s="392"/>
      <c r="L472" s="385">
        <v>48321</v>
      </c>
      <c r="M472" s="393" t="s">
        <v>219</v>
      </c>
      <c r="N472" s="394" t="s">
        <v>1021</v>
      </c>
      <c r="O472" t="str">
        <f t="shared" si="7"/>
        <v>G-Suite Business</v>
      </c>
    </row>
    <row r="473" spans="1:15" ht="15.75" thickBot="1">
      <c r="A473" s="383">
        <v>45784</v>
      </c>
      <c r="B473" s="384">
        <v>45778</v>
      </c>
      <c r="C473" s="385">
        <v>19</v>
      </c>
      <c r="D473" s="386" t="s">
        <v>1073</v>
      </c>
      <c r="E473" s="387" t="s">
        <v>1074</v>
      </c>
      <c r="F473" s="388">
        <v>2289</v>
      </c>
      <c r="G473" s="388">
        <v>1940</v>
      </c>
      <c r="H473" s="390" t="s">
        <v>216</v>
      </c>
      <c r="I473" s="389" t="s">
        <v>217</v>
      </c>
      <c r="J473" s="389" t="s">
        <v>218</v>
      </c>
      <c r="K473" s="392"/>
      <c r="L473" s="385">
        <v>2289.1999999999998</v>
      </c>
      <c r="M473" s="393" t="s">
        <v>219</v>
      </c>
      <c r="N473" s="394" t="s">
        <v>1021</v>
      </c>
      <c r="O473" t="str">
        <f t="shared" si="7"/>
        <v>G-Suite Business</v>
      </c>
    </row>
    <row r="474" spans="1:15" ht="15.75" thickBot="1">
      <c r="A474" s="383">
        <v>45784</v>
      </c>
      <c r="B474" s="384">
        <v>45778</v>
      </c>
      <c r="C474" s="385">
        <v>19</v>
      </c>
      <c r="D474" s="386" t="s">
        <v>1075</v>
      </c>
      <c r="E474" s="387" t="s">
        <v>1076</v>
      </c>
      <c r="F474" s="388">
        <v>2759</v>
      </c>
      <c r="G474" s="388">
        <v>2338</v>
      </c>
      <c r="H474" s="390" t="s">
        <v>216</v>
      </c>
      <c r="I474" s="389" t="s">
        <v>217</v>
      </c>
      <c r="J474" s="389" t="s">
        <v>218</v>
      </c>
      <c r="K474" s="392"/>
      <c r="L474" s="385">
        <v>2758.84</v>
      </c>
      <c r="M474" s="393" t="s">
        <v>219</v>
      </c>
      <c r="N474" s="394" t="s">
        <v>1021</v>
      </c>
      <c r="O474" t="str">
        <f t="shared" si="7"/>
        <v>G-Suite Business</v>
      </c>
    </row>
    <row r="475" spans="1:15" ht="15.75" thickBot="1">
      <c r="A475" s="383">
        <v>45784</v>
      </c>
      <c r="B475" s="384">
        <v>45778</v>
      </c>
      <c r="C475" s="385">
        <v>19</v>
      </c>
      <c r="D475" s="386" t="s">
        <v>1077</v>
      </c>
      <c r="E475" s="387" t="s">
        <v>1078</v>
      </c>
      <c r="F475" s="388">
        <v>9912</v>
      </c>
      <c r="G475" s="388">
        <v>8400</v>
      </c>
      <c r="H475" s="390" t="s">
        <v>216</v>
      </c>
      <c r="I475" s="389" t="s">
        <v>217</v>
      </c>
      <c r="J475" s="389" t="s">
        <v>218</v>
      </c>
      <c r="K475" s="392"/>
      <c r="L475" s="385">
        <v>9912</v>
      </c>
      <c r="M475" s="393" t="s">
        <v>219</v>
      </c>
      <c r="N475" s="394" t="s">
        <v>1021</v>
      </c>
      <c r="O475" t="str">
        <f t="shared" si="7"/>
        <v>G-Suite Business</v>
      </c>
    </row>
    <row r="476" spans="1:15" ht="15.75" thickBot="1">
      <c r="A476" s="383">
        <v>45785</v>
      </c>
      <c r="B476" s="384">
        <v>45778</v>
      </c>
      <c r="C476" s="385">
        <v>19</v>
      </c>
      <c r="D476" s="386" t="s">
        <v>459</v>
      </c>
      <c r="E476" s="395" t="s">
        <v>1079</v>
      </c>
      <c r="F476" s="388">
        <v>3067</v>
      </c>
      <c r="G476" s="388">
        <v>2599</v>
      </c>
      <c r="H476" s="396" t="s">
        <v>112</v>
      </c>
      <c r="I476" s="389" t="s">
        <v>229</v>
      </c>
      <c r="J476" s="389" t="s">
        <v>249</v>
      </c>
      <c r="K476" s="392"/>
      <c r="L476" s="385">
        <v>3067</v>
      </c>
      <c r="M476" s="393" t="s">
        <v>219</v>
      </c>
      <c r="N476" s="394" t="s">
        <v>1021</v>
      </c>
      <c r="O476" t="str">
        <f t="shared" si="7"/>
        <v>WhatsApp API Business</v>
      </c>
    </row>
    <row r="477" spans="1:15" ht="15.75" thickBot="1">
      <c r="A477" s="383">
        <v>45785</v>
      </c>
      <c r="B477" s="384">
        <v>45778</v>
      </c>
      <c r="C477" s="385">
        <v>19</v>
      </c>
      <c r="D477" s="386" t="s">
        <v>1080</v>
      </c>
      <c r="E477" s="395" t="s">
        <v>1081</v>
      </c>
      <c r="F477" s="392"/>
      <c r="G477" s="388">
        <v>0</v>
      </c>
      <c r="H477" s="397" t="s">
        <v>261</v>
      </c>
      <c r="I477" s="389" t="s">
        <v>232</v>
      </c>
      <c r="J477" s="389" t="s">
        <v>262</v>
      </c>
      <c r="K477" s="392"/>
      <c r="L477" s="391"/>
      <c r="M477" s="393" t="s">
        <v>219</v>
      </c>
      <c r="N477" s="394" t="s">
        <v>1021</v>
      </c>
      <c r="O477" t="str">
        <f t="shared" si="7"/>
        <v>Other Services</v>
      </c>
    </row>
    <row r="478" spans="1:15" ht="15.75" thickBot="1">
      <c r="A478" s="383">
        <v>45785</v>
      </c>
      <c r="B478" s="384">
        <v>45778</v>
      </c>
      <c r="C478" s="385">
        <v>19</v>
      </c>
      <c r="D478" s="386" t="s">
        <v>1082</v>
      </c>
      <c r="E478" s="395" t="s">
        <v>1083</v>
      </c>
      <c r="F478" s="392"/>
      <c r="G478" s="388">
        <v>0</v>
      </c>
      <c r="H478" s="397" t="s">
        <v>261</v>
      </c>
      <c r="I478" s="389" t="s">
        <v>232</v>
      </c>
      <c r="J478" s="389" t="s">
        <v>262</v>
      </c>
      <c r="K478" s="392"/>
      <c r="L478" s="391"/>
      <c r="M478" s="393" t="s">
        <v>219</v>
      </c>
      <c r="N478" s="394" t="s">
        <v>1021</v>
      </c>
      <c r="O478" t="str">
        <f t="shared" si="7"/>
        <v>Other Services</v>
      </c>
    </row>
    <row r="479" spans="1:15" ht="15.75" thickBot="1">
      <c r="A479" s="383">
        <v>45785</v>
      </c>
      <c r="B479" s="384">
        <v>45778</v>
      </c>
      <c r="C479" s="385">
        <v>19</v>
      </c>
      <c r="D479" s="386" t="s">
        <v>1084</v>
      </c>
      <c r="E479" s="395" t="s">
        <v>1085</v>
      </c>
      <c r="F479" s="392"/>
      <c r="G479" s="388">
        <v>0</v>
      </c>
      <c r="H479" s="397" t="s">
        <v>261</v>
      </c>
      <c r="I479" s="389" t="s">
        <v>232</v>
      </c>
      <c r="J479" s="389" t="s">
        <v>262</v>
      </c>
      <c r="K479" s="392"/>
      <c r="L479" s="391"/>
      <c r="M479" s="393" t="s">
        <v>219</v>
      </c>
      <c r="N479" s="394" t="s">
        <v>1021</v>
      </c>
      <c r="O479" t="str">
        <f t="shared" si="7"/>
        <v>Other Services</v>
      </c>
    </row>
    <row r="480" spans="1:15" ht="15.75" thickBot="1">
      <c r="A480" s="383">
        <v>45785</v>
      </c>
      <c r="B480" s="384">
        <v>45778</v>
      </c>
      <c r="C480" s="385">
        <v>19</v>
      </c>
      <c r="D480" s="386" t="s">
        <v>1086</v>
      </c>
      <c r="E480" s="395" t="s">
        <v>1087</v>
      </c>
      <c r="F480" s="392"/>
      <c r="G480" s="388">
        <v>0</v>
      </c>
      <c r="H480" s="397" t="s">
        <v>261</v>
      </c>
      <c r="I480" s="389" t="s">
        <v>232</v>
      </c>
      <c r="J480" s="389" t="s">
        <v>262</v>
      </c>
      <c r="K480" s="392"/>
      <c r="L480" s="391"/>
      <c r="M480" s="393" t="s">
        <v>219</v>
      </c>
      <c r="N480" s="394" t="s">
        <v>1021</v>
      </c>
      <c r="O480" t="str">
        <f t="shared" si="7"/>
        <v>Other Services</v>
      </c>
    </row>
    <row r="481" spans="1:15" ht="15.75" thickBot="1">
      <c r="A481" s="383">
        <v>45785</v>
      </c>
      <c r="B481" s="384">
        <v>45778</v>
      </c>
      <c r="C481" s="385">
        <v>19</v>
      </c>
      <c r="D481" s="386" t="s">
        <v>1088</v>
      </c>
      <c r="E481" s="395" t="s">
        <v>1089</v>
      </c>
      <c r="F481" s="388">
        <v>950</v>
      </c>
      <c r="G481" s="388">
        <v>805</v>
      </c>
      <c r="H481" s="396" t="s">
        <v>112</v>
      </c>
      <c r="I481" s="389" t="s">
        <v>229</v>
      </c>
      <c r="J481" s="389" t="s">
        <v>594</v>
      </c>
      <c r="K481" s="392"/>
      <c r="L481" s="385">
        <v>950</v>
      </c>
      <c r="M481" s="393" t="s">
        <v>219</v>
      </c>
      <c r="N481" s="394" t="s">
        <v>1021</v>
      </c>
      <c r="O481" t="str">
        <f t="shared" si="7"/>
        <v>WhatsApp API Business</v>
      </c>
    </row>
    <row r="482" spans="1:15" ht="15.75" thickBot="1">
      <c r="A482" s="383">
        <v>45785</v>
      </c>
      <c r="B482" s="384">
        <v>45778</v>
      </c>
      <c r="C482" s="385">
        <v>19</v>
      </c>
      <c r="D482" s="386" t="s">
        <v>1090</v>
      </c>
      <c r="E482" s="395" t="s">
        <v>1091</v>
      </c>
      <c r="F482" s="388">
        <v>3009</v>
      </c>
      <c r="G482" s="388">
        <v>2550</v>
      </c>
      <c r="H482" s="396" t="s">
        <v>112</v>
      </c>
      <c r="I482" s="389" t="s">
        <v>229</v>
      </c>
      <c r="J482" s="389" t="s">
        <v>1092</v>
      </c>
      <c r="K482" s="392"/>
      <c r="L482" s="385">
        <v>3009</v>
      </c>
      <c r="M482" s="393" t="s">
        <v>219</v>
      </c>
      <c r="N482" s="394" t="s">
        <v>1021</v>
      </c>
      <c r="O482" t="str">
        <f t="shared" si="7"/>
        <v>WhatsApp API Business</v>
      </c>
    </row>
    <row r="483" spans="1:15" ht="15.75" thickBot="1">
      <c r="A483" s="383">
        <v>45785</v>
      </c>
      <c r="B483" s="384">
        <v>45778</v>
      </c>
      <c r="C483" s="385">
        <v>19</v>
      </c>
      <c r="D483" s="386" t="s">
        <v>518</v>
      </c>
      <c r="E483" s="395" t="s">
        <v>1093</v>
      </c>
      <c r="F483" s="392"/>
      <c r="G483" s="388">
        <v>0</v>
      </c>
      <c r="H483" s="397" t="s">
        <v>261</v>
      </c>
      <c r="I483" s="389" t="s">
        <v>232</v>
      </c>
      <c r="J483" s="389" t="s">
        <v>262</v>
      </c>
      <c r="K483" s="392"/>
      <c r="L483" s="391"/>
      <c r="M483" s="393" t="s">
        <v>219</v>
      </c>
      <c r="N483" s="394" t="s">
        <v>1021</v>
      </c>
      <c r="O483" t="str">
        <f t="shared" si="7"/>
        <v>Other Services</v>
      </c>
    </row>
    <row r="484" spans="1:15" ht="15.75" thickBot="1">
      <c r="A484" s="383">
        <v>45785</v>
      </c>
      <c r="B484" s="384">
        <v>45778</v>
      </c>
      <c r="C484" s="385">
        <v>19</v>
      </c>
      <c r="D484" s="402" t="s">
        <v>362</v>
      </c>
      <c r="E484" s="395" t="s">
        <v>1094</v>
      </c>
      <c r="F484" s="392"/>
      <c r="G484" s="388">
        <v>0</v>
      </c>
      <c r="H484" s="403"/>
      <c r="I484" s="391"/>
      <c r="J484" s="391"/>
      <c r="K484" s="392"/>
      <c r="L484" s="391"/>
      <c r="M484" s="393" t="s">
        <v>219</v>
      </c>
      <c r="N484" s="394" t="s">
        <v>1021</v>
      </c>
      <c r="O484" t="e">
        <f t="shared" si="7"/>
        <v>#N/A</v>
      </c>
    </row>
    <row r="485" spans="1:15" ht="15.75" thickBot="1">
      <c r="A485" s="383">
        <v>45785</v>
      </c>
      <c r="B485" s="384">
        <v>45778</v>
      </c>
      <c r="C485" s="385">
        <v>19</v>
      </c>
      <c r="D485" s="386" t="s">
        <v>758</v>
      </c>
      <c r="E485" s="395" t="s">
        <v>1095</v>
      </c>
      <c r="F485" s="388">
        <v>15927</v>
      </c>
      <c r="G485" s="388">
        <v>13497</v>
      </c>
      <c r="H485" s="397" t="s">
        <v>261</v>
      </c>
      <c r="I485" s="389" t="s">
        <v>232</v>
      </c>
      <c r="J485" s="389" t="s">
        <v>661</v>
      </c>
      <c r="K485" s="392"/>
      <c r="L485" s="385">
        <v>15927</v>
      </c>
      <c r="M485" s="393" t="s">
        <v>219</v>
      </c>
      <c r="N485" s="394" t="s">
        <v>1021</v>
      </c>
      <c r="O485" t="str">
        <f t="shared" si="7"/>
        <v>Other Services</v>
      </c>
    </row>
    <row r="486" spans="1:15" ht="15.75" thickBot="1">
      <c r="A486" s="383">
        <v>45785</v>
      </c>
      <c r="B486" s="384">
        <v>45778</v>
      </c>
      <c r="C486" s="385">
        <v>19</v>
      </c>
      <c r="D486" s="386" t="s">
        <v>724</v>
      </c>
      <c r="E486" s="387" t="s">
        <v>1096</v>
      </c>
      <c r="F486" s="388">
        <v>23449</v>
      </c>
      <c r="G486" s="388">
        <v>19872</v>
      </c>
      <c r="H486" s="390" t="s">
        <v>216</v>
      </c>
      <c r="I486" s="389" t="s">
        <v>217</v>
      </c>
      <c r="J486" s="389" t="s">
        <v>218</v>
      </c>
      <c r="K486" s="392"/>
      <c r="L486" s="385">
        <v>23449</v>
      </c>
      <c r="M486" s="393" t="s">
        <v>219</v>
      </c>
      <c r="N486" s="394" t="s">
        <v>1021</v>
      </c>
      <c r="O486" t="str">
        <f t="shared" si="7"/>
        <v>G-Suite Business</v>
      </c>
    </row>
    <row r="487" spans="1:15" ht="15.75" thickBot="1">
      <c r="A487" s="383">
        <v>45785</v>
      </c>
      <c r="B487" s="384">
        <v>45778</v>
      </c>
      <c r="C487" s="385">
        <v>19</v>
      </c>
      <c r="D487" s="386" t="s">
        <v>1097</v>
      </c>
      <c r="E487" s="387" t="s">
        <v>1098</v>
      </c>
      <c r="F487" s="388">
        <v>2006</v>
      </c>
      <c r="G487" s="388">
        <v>1700</v>
      </c>
      <c r="H487" s="390" t="s">
        <v>216</v>
      </c>
      <c r="I487" s="389" t="s">
        <v>217</v>
      </c>
      <c r="J487" s="389" t="s">
        <v>218</v>
      </c>
      <c r="K487" s="392"/>
      <c r="L487" s="385">
        <v>2006</v>
      </c>
      <c r="M487" s="393" t="s">
        <v>219</v>
      </c>
      <c r="N487" s="394" t="s">
        <v>1021</v>
      </c>
      <c r="O487" t="str">
        <f t="shared" si="7"/>
        <v>G-Suite Business</v>
      </c>
    </row>
    <row r="488" spans="1:15" ht="15.75" thickBot="1">
      <c r="A488" s="383">
        <v>45785</v>
      </c>
      <c r="B488" s="384">
        <v>45778</v>
      </c>
      <c r="C488" s="385">
        <v>19</v>
      </c>
      <c r="D488" s="386" t="s">
        <v>241</v>
      </c>
      <c r="E488" s="387" t="s">
        <v>1099</v>
      </c>
      <c r="F488" s="388">
        <v>384</v>
      </c>
      <c r="G488" s="388">
        <v>325</v>
      </c>
      <c r="H488" s="390" t="s">
        <v>216</v>
      </c>
      <c r="I488" s="389" t="s">
        <v>217</v>
      </c>
      <c r="J488" s="389" t="s">
        <v>218</v>
      </c>
      <c r="K488" s="392"/>
      <c r="L488" s="385">
        <v>383.5</v>
      </c>
      <c r="M488" s="393" t="s">
        <v>219</v>
      </c>
      <c r="N488" s="394" t="s">
        <v>1021</v>
      </c>
      <c r="O488" t="str">
        <f t="shared" si="7"/>
        <v>G-Suite Business</v>
      </c>
    </row>
    <row r="489" spans="1:15" ht="15.75" thickBot="1">
      <c r="A489" s="383">
        <v>45785</v>
      </c>
      <c r="B489" s="384">
        <v>45778</v>
      </c>
      <c r="C489" s="385">
        <v>19</v>
      </c>
      <c r="D489" s="386" t="s">
        <v>405</v>
      </c>
      <c r="E489" s="387" t="s">
        <v>1100</v>
      </c>
      <c r="F489" s="388">
        <v>68322</v>
      </c>
      <c r="G489" s="388">
        <v>57900</v>
      </c>
      <c r="H489" s="390" t="s">
        <v>216</v>
      </c>
      <c r="I489" s="389" t="s">
        <v>217</v>
      </c>
      <c r="J489" s="389" t="s">
        <v>218</v>
      </c>
      <c r="K489" s="392"/>
      <c r="L489" s="385">
        <v>68322</v>
      </c>
      <c r="M489" s="393" t="s">
        <v>219</v>
      </c>
      <c r="N489" s="394" t="s">
        <v>1021</v>
      </c>
      <c r="O489" t="str">
        <f t="shared" si="7"/>
        <v>G-Suite Business</v>
      </c>
    </row>
    <row r="490" spans="1:15" ht="15.75" thickBot="1">
      <c r="A490" s="383">
        <v>45785</v>
      </c>
      <c r="B490" s="384">
        <v>45778</v>
      </c>
      <c r="C490" s="385">
        <v>19</v>
      </c>
      <c r="D490" s="386" t="s">
        <v>405</v>
      </c>
      <c r="E490" s="387" t="s">
        <v>1101</v>
      </c>
      <c r="F490" s="388">
        <v>4602</v>
      </c>
      <c r="G490" s="388">
        <v>3900</v>
      </c>
      <c r="H490" s="390" t="s">
        <v>216</v>
      </c>
      <c r="I490" s="389" t="s">
        <v>217</v>
      </c>
      <c r="J490" s="389" t="s">
        <v>218</v>
      </c>
      <c r="K490" s="392"/>
      <c r="L490" s="385">
        <v>4602</v>
      </c>
      <c r="M490" s="393" t="s">
        <v>219</v>
      </c>
      <c r="N490" s="394" t="s">
        <v>1021</v>
      </c>
      <c r="O490" t="str">
        <f t="shared" si="7"/>
        <v>G-Suite Business</v>
      </c>
    </row>
    <row r="491" spans="1:15" ht="15.75" thickBot="1">
      <c r="A491" s="383">
        <v>45785</v>
      </c>
      <c r="B491" s="384">
        <v>45778</v>
      </c>
      <c r="C491" s="385">
        <v>19</v>
      </c>
      <c r="D491" s="386" t="s">
        <v>405</v>
      </c>
      <c r="E491" s="387" t="s">
        <v>1102</v>
      </c>
      <c r="F491" s="388">
        <v>11505</v>
      </c>
      <c r="G491" s="388">
        <v>9750</v>
      </c>
      <c r="H491" s="390" t="s">
        <v>216</v>
      </c>
      <c r="I491" s="389" t="s">
        <v>217</v>
      </c>
      <c r="J491" s="389" t="s">
        <v>218</v>
      </c>
      <c r="K491" s="392"/>
      <c r="L491" s="385">
        <v>11505</v>
      </c>
      <c r="M491" s="393" t="s">
        <v>219</v>
      </c>
      <c r="N491" s="394" t="s">
        <v>1021</v>
      </c>
      <c r="O491" t="str">
        <f t="shared" si="7"/>
        <v>G-Suite Business</v>
      </c>
    </row>
    <row r="492" spans="1:15" ht="15.75" thickBot="1">
      <c r="A492" s="383">
        <v>45785</v>
      </c>
      <c r="B492" s="384">
        <v>45778</v>
      </c>
      <c r="C492" s="385">
        <v>19</v>
      </c>
      <c r="D492" s="386" t="s">
        <v>514</v>
      </c>
      <c r="E492" s="387" t="s">
        <v>1103</v>
      </c>
      <c r="F492" s="388">
        <v>63189</v>
      </c>
      <c r="G492" s="388">
        <v>53550</v>
      </c>
      <c r="H492" s="390" t="s">
        <v>216</v>
      </c>
      <c r="I492" s="389" t="s">
        <v>217</v>
      </c>
      <c r="J492" s="389" t="s">
        <v>218</v>
      </c>
      <c r="K492" s="392"/>
      <c r="L492" s="385">
        <v>63189</v>
      </c>
      <c r="M492" s="393" t="s">
        <v>219</v>
      </c>
      <c r="N492" s="394" t="s">
        <v>1021</v>
      </c>
      <c r="O492" t="str">
        <f t="shared" si="7"/>
        <v>G-Suite Business</v>
      </c>
    </row>
    <row r="493" spans="1:15" ht="15.75" thickBot="1">
      <c r="A493" s="383">
        <v>45785</v>
      </c>
      <c r="B493" s="384">
        <v>45778</v>
      </c>
      <c r="C493" s="385">
        <v>19</v>
      </c>
      <c r="D493" s="386" t="s">
        <v>250</v>
      </c>
      <c r="E493" s="387" t="s">
        <v>1104</v>
      </c>
      <c r="F493" s="388">
        <v>1918</v>
      </c>
      <c r="G493" s="388">
        <v>1625</v>
      </c>
      <c r="H493" s="390" t="s">
        <v>216</v>
      </c>
      <c r="I493" s="389" t="s">
        <v>217</v>
      </c>
      <c r="J493" s="389" t="s">
        <v>218</v>
      </c>
      <c r="K493" s="392"/>
      <c r="L493" s="385">
        <v>1917.5</v>
      </c>
      <c r="M493" s="393" t="s">
        <v>219</v>
      </c>
      <c r="N493" s="394" t="s">
        <v>1021</v>
      </c>
      <c r="O493" t="str">
        <f t="shared" si="7"/>
        <v>G-Suite Business</v>
      </c>
    </row>
    <row r="494" spans="1:15" ht="15.75" thickBot="1">
      <c r="A494" s="383">
        <v>45785</v>
      </c>
      <c r="B494" s="384">
        <v>45778</v>
      </c>
      <c r="C494" s="385">
        <v>19</v>
      </c>
      <c r="D494" s="386" t="s">
        <v>250</v>
      </c>
      <c r="E494" s="387" t="s">
        <v>1105</v>
      </c>
      <c r="F494" s="388">
        <v>4602</v>
      </c>
      <c r="G494" s="388">
        <v>3900</v>
      </c>
      <c r="H494" s="390" t="s">
        <v>216</v>
      </c>
      <c r="I494" s="389" t="s">
        <v>217</v>
      </c>
      <c r="J494" s="389" t="s">
        <v>218</v>
      </c>
      <c r="K494" s="392"/>
      <c r="L494" s="385">
        <v>4602</v>
      </c>
      <c r="M494" s="393" t="s">
        <v>219</v>
      </c>
      <c r="N494" s="394" t="s">
        <v>1021</v>
      </c>
      <c r="O494" t="str">
        <f t="shared" si="7"/>
        <v>G-Suite Business</v>
      </c>
    </row>
    <row r="495" spans="1:15" ht="15.75" thickBot="1">
      <c r="A495" s="383">
        <v>45785</v>
      </c>
      <c r="B495" s="384">
        <v>45778</v>
      </c>
      <c r="C495" s="385">
        <v>19</v>
      </c>
      <c r="D495" s="386" t="s">
        <v>501</v>
      </c>
      <c r="E495" s="387" t="s">
        <v>1106</v>
      </c>
      <c r="F495" s="388">
        <v>19116</v>
      </c>
      <c r="G495" s="388">
        <v>16200</v>
      </c>
      <c r="H495" s="390" t="s">
        <v>216</v>
      </c>
      <c r="I495" s="389" t="s">
        <v>217</v>
      </c>
      <c r="J495" s="389" t="s">
        <v>218</v>
      </c>
      <c r="K495" s="392"/>
      <c r="L495" s="385">
        <v>19116</v>
      </c>
      <c r="M495" s="393" t="s">
        <v>219</v>
      </c>
      <c r="N495" s="394" t="s">
        <v>1021</v>
      </c>
      <c r="O495" t="str">
        <f t="shared" si="7"/>
        <v>G-Suite Business</v>
      </c>
    </row>
    <row r="496" spans="1:15" ht="15.75" thickBot="1">
      <c r="A496" s="383">
        <v>45785</v>
      </c>
      <c r="B496" s="384">
        <v>45778</v>
      </c>
      <c r="C496" s="385">
        <v>19</v>
      </c>
      <c r="D496" s="386" t="s">
        <v>1107</v>
      </c>
      <c r="E496" s="387" t="s">
        <v>1108</v>
      </c>
      <c r="F496" s="388">
        <v>86234</v>
      </c>
      <c r="G496" s="388">
        <v>73080</v>
      </c>
      <c r="H496" s="390" t="s">
        <v>216</v>
      </c>
      <c r="I496" s="389" t="s">
        <v>217</v>
      </c>
      <c r="J496" s="389" t="s">
        <v>218</v>
      </c>
      <c r="K496" s="392"/>
      <c r="L496" s="385">
        <v>86234.4</v>
      </c>
      <c r="M496" s="393" t="s">
        <v>219</v>
      </c>
      <c r="N496" s="394" t="s">
        <v>1021</v>
      </c>
      <c r="O496" t="str">
        <f t="shared" si="7"/>
        <v>G-Suite Business</v>
      </c>
    </row>
    <row r="497" spans="1:15" ht="15.75" thickBot="1">
      <c r="A497" s="383">
        <v>45785</v>
      </c>
      <c r="B497" s="384">
        <v>45778</v>
      </c>
      <c r="C497" s="385">
        <v>19</v>
      </c>
      <c r="D497" s="386" t="s">
        <v>630</v>
      </c>
      <c r="E497" s="387" t="s">
        <v>1109</v>
      </c>
      <c r="F497" s="388">
        <v>2508</v>
      </c>
      <c r="G497" s="388">
        <v>2125</v>
      </c>
      <c r="H497" s="390" t="s">
        <v>216</v>
      </c>
      <c r="I497" s="389" t="s">
        <v>217</v>
      </c>
      <c r="J497" s="389" t="s">
        <v>218</v>
      </c>
      <c r="K497" s="392"/>
      <c r="L497" s="385">
        <v>2507.5</v>
      </c>
      <c r="M497" s="393" t="s">
        <v>219</v>
      </c>
      <c r="N497" s="394" t="s">
        <v>1021</v>
      </c>
      <c r="O497" t="str">
        <f t="shared" si="7"/>
        <v>G-Suite Business</v>
      </c>
    </row>
    <row r="498" spans="1:15" ht="15.75" thickBot="1">
      <c r="A498" s="383">
        <v>45786</v>
      </c>
      <c r="B498" s="384">
        <v>45778</v>
      </c>
      <c r="C498" s="385">
        <v>19</v>
      </c>
      <c r="D498" s="386" t="s">
        <v>1110</v>
      </c>
      <c r="E498" s="395" t="s">
        <v>1111</v>
      </c>
      <c r="F498" s="392"/>
      <c r="G498" s="388">
        <v>0</v>
      </c>
      <c r="H498" s="397" t="s">
        <v>261</v>
      </c>
      <c r="I498" s="389" t="s">
        <v>232</v>
      </c>
      <c r="J498" s="389" t="s">
        <v>262</v>
      </c>
      <c r="K498" s="392"/>
      <c r="L498" s="391"/>
      <c r="M498" s="393" t="s">
        <v>219</v>
      </c>
      <c r="N498" s="394" t="s">
        <v>1021</v>
      </c>
      <c r="O498" t="str">
        <f t="shared" si="7"/>
        <v>Other Services</v>
      </c>
    </row>
    <row r="499" spans="1:15" ht="15.75" thickBot="1">
      <c r="A499" s="383">
        <v>45786</v>
      </c>
      <c r="B499" s="384">
        <v>45778</v>
      </c>
      <c r="C499" s="385">
        <v>19</v>
      </c>
      <c r="D499" s="386" t="s">
        <v>518</v>
      </c>
      <c r="E499" s="395" t="s">
        <v>1112</v>
      </c>
      <c r="F499" s="392"/>
      <c r="G499" s="388">
        <v>0</v>
      </c>
      <c r="H499" s="397" t="s">
        <v>261</v>
      </c>
      <c r="I499" s="389" t="s">
        <v>232</v>
      </c>
      <c r="J499" s="389" t="s">
        <v>262</v>
      </c>
      <c r="K499" s="392"/>
      <c r="L499" s="391"/>
      <c r="M499" s="393" t="s">
        <v>219</v>
      </c>
      <c r="N499" s="394" t="s">
        <v>1021</v>
      </c>
      <c r="O499" t="str">
        <f t="shared" si="7"/>
        <v>Other Services</v>
      </c>
    </row>
    <row r="500" spans="1:15" ht="15.75" thickBot="1">
      <c r="A500" s="383">
        <v>45786</v>
      </c>
      <c r="B500" s="384">
        <v>45778</v>
      </c>
      <c r="C500" s="385">
        <v>19</v>
      </c>
      <c r="D500" s="386" t="s">
        <v>777</v>
      </c>
      <c r="E500" s="395" t="s">
        <v>1113</v>
      </c>
      <c r="F500" s="392"/>
      <c r="G500" s="388">
        <v>0</v>
      </c>
      <c r="H500" s="397" t="s">
        <v>261</v>
      </c>
      <c r="I500" s="389" t="s">
        <v>232</v>
      </c>
      <c r="J500" s="389" t="s">
        <v>262</v>
      </c>
      <c r="K500" s="392"/>
      <c r="L500" s="391"/>
      <c r="M500" s="393" t="s">
        <v>219</v>
      </c>
      <c r="N500" s="394" t="s">
        <v>1021</v>
      </c>
      <c r="O500" t="str">
        <f t="shared" si="7"/>
        <v>Other Services</v>
      </c>
    </row>
    <row r="501" spans="1:15" ht="15.75" thickBot="1">
      <c r="A501" s="383">
        <v>45786</v>
      </c>
      <c r="B501" s="384">
        <v>45778</v>
      </c>
      <c r="C501" s="385">
        <v>19</v>
      </c>
      <c r="D501" s="386" t="s">
        <v>463</v>
      </c>
      <c r="E501" s="395" t="s">
        <v>1114</v>
      </c>
      <c r="F501" s="388">
        <v>1297</v>
      </c>
      <c r="G501" s="388">
        <v>1099</v>
      </c>
      <c r="H501" s="396" t="s">
        <v>112</v>
      </c>
      <c r="I501" s="389" t="s">
        <v>229</v>
      </c>
      <c r="J501" s="389" t="s">
        <v>249</v>
      </c>
      <c r="K501" s="392"/>
      <c r="L501" s="385">
        <v>1297</v>
      </c>
      <c r="M501" s="393" t="s">
        <v>219</v>
      </c>
      <c r="N501" s="394" t="s">
        <v>1021</v>
      </c>
      <c r="O501" t="str">
        <f t="shared" si="7"/>
        <v>WhatsApp API Business</v>
      </c>
    </row>
    <row r="502" spans="1:15" ht="15.75" thickBot="1">
      <c r="A502" s="383">
        <v>45786</v>
      </c>
      <c r="B502" s="384">
        <v>45778</v>
      </c>
      <c r="C502" s="385">
        <v>19</v>
      </c>
      <c r="D502" s="386" t="s">
        <v>467</v>
      </c>
      <c r="E502" s="395" t="s">
        <v>1115</v>
      </c>
      <c r="F502" s="388">
        <v>1297</v>
      </c>
      <c r="G502" s="388">
        <v>1099</v>
      </c>
      <c r="H502" s="396" t="s">
        <v>112</v>
      </c>
      <c r="I502" s="389" t="s">
        <v>229</v>
      </c>
      <c r="J502" s="389" t="s">
        <v>249</v>
      </c>
      <c r="K502" s="392"/>
      <c r="L502" s="385">
        <v>1297</v>
      </c>
      <c r="M502" s="393" t="s">
        <v>219</v>
      </c>
      <c r="N502" s="394" t="s">
        <v>1021</v>
      </c>
      <c r="O502" t="str">
        <f t="shared" si="7"/>
        <v>WhatsApp API Business</v>
      </c>
    </row>
    <row r="503" spans="1:15" ht="15.75" thickBot="1">
      <c r="A503" s="383">
        <v>45786</v>
      </c>
      <c r="B503" s="384">
        <v>45778</v>
      </c>
      <c r="C503" s="385">
        <v>19</v>
      </c>
      <c r="D503" s="386" t="s">
        <v>475</v>
      </c>
      <c r="E503" s="395" t="s">
        <v>1116</v>
      </c>
      <c r="F503" s="388">
        <v>3067</v>
      </c>
      <c r="G503" s="388">
        <v>2599</v>
      </c>
      <c r="H503" s="396" t="s">
        <v>112</v>
      </c>
      <c r="I503" s="389" t="s">
        <v>229</v>
      </c>
      <c r="J503" s="389" t="s">
        <v>249</v>
      </c>
      <c r="K503" s="392"/>
      <c r="L503" s="385">
        <v>3067</v>
      </c>
      <c r="M503" s="393" t="s">
        <v>219</v>
      </c>
      <c r="N503" s="394" t="s">
        <v>1021</v>
      </c>
      <c r="O503" t="str">
        <f t="shared" si="7"/>
        <v>WhatsApp API Business</v>
      </c>
    </row>
    <row r="504" spans="1:15" ht="15.75" thickBot="1">
      <c r="A504" s="383">
        <v>45786</v>
      </c>
      <c r="B504" s="384">
        <v>45778</v>
      </c>
      <c r="C504" s="385">
        <v>19</v>
      </c>
      <c r="D504" s="386" t="s">
        <v>1117</v>
      </c>
      <c r="E504" s="395" t="s">
        <v>1118</v>
      </c>
      <c r="F504" s="388">
        <v>299</v>
      </c>
      <c r="G504" s="388">
        <v>253</v>
      </c>
      <c r="H504" s="397" t="s">
        <v>261</v>
      </c>
      <c r="I504" s="389" t="s">
        <v>232</v>
      </c>
      <c r="J504" s="389" t="s">
        <v>330</v>
      </c>
      <c r="K504" s="392"/>
      <c r="L504" s="385">
        <v>299</v>
      </c>
      <c r="M504" s="393" t="s">
        <v>219</v>
      </c>
      <c r="N504" s="394" t="s">
        <v>1021</v>
      </c>
      <c r="O504" t="str">
        <f t="shared" si="7"/>
        <v>Other Services</v>
      </c>
    </row>
    <row r="505" spans="1:15" ht="15.75" thickBot="1">
      <c r="A505" s="383">
        <v>45786</v>
      </c>
      <c r="B505" s="384">
        <v>45778</v>
      </c>
      <c r="C505" s="385">
        <v>19</v>
      </c>
      <c r="D505" s="386" t="s">
        <v>1119</v>
      </c>
      <c r="E505" s="395" t="s">
        <v>1120</v>
      </c>
      <c r="F505" s="388">
        <v>15930</v>
      </c>
      <c r="G505" s="388">
        <v>13500</v>
      </c>
      <c r="H505" s="396" t="s">
        <v>112</v>
      </c>
      <c r="I505" s="389" t="s">
        <v>229</v>
      </c>
      <c r="J505" s="389" t="s">
        <v>284</v>
      </c>
      <c r="K505" s="392"/>
      <c r="L505" s="385">
        <v>15930</v>
      </c>
      <c r="M505" s="393" t="s">
        <v>219</v>
      </c>
      <c r="N505" s="394" t="s">
        <v>1021</v>
      </c>
      <c r="O505" t="str">
        <f t="shared" si="7"/>
        <v>WhatsApp API Business</v>
      </c>
    </row>
    <row r="506" spans="1:15" ht="15.75" thickBot="1">
      <c r="A506" s="383">
        <v>45786</v>
      </c>
      <c r="B506" s="384">
        <v>45778</v>
      </c>
      <c r="C506" s="385">
        <v>19</v>
      </c>
      <c r="D506" s="386" t="s">
        <v>391</v>
      </c>
      <c r="E506" s="395" t="s">
        <v>1121</v>
      </c>
      <c r="F506" s="388">
        <v>15045</v>
      </c>
      <c r="G506" s="388">
        <v>12750</v>
      </c>
      <c r="H506" s="396" t="s">
        <v>112</v>
      </c>
      <c r="I506" s="389" t="s">
        <v>229</v>
      </c>
      <c r="J506" s="389" t="s">
        <v>284</v>
      </c>
      <c r="K506" s="392"/>
      <c r="L506" s="385">
        <v>15045</v>
      </c>
      <c r="M506" s="393" t="s">
        <v>219</v>
      </c>
      <c r="N506" s="394" t="s">
        <v>1021</v>
      </c>
      <c r="O506" t="str">
        <f t="shared" si="7"/>
        <v>WhatsApp API Business</v>
      </c>
    </row>
    <row r="507" spans="1:15" ht="15.75" thickBot="1">
      <c r="A507" s="383">
        <v>45786</v>
      </c>
      <c r="B507" s="384">
        <v>45778</v>
      </c>
      <c r="C507" s="385">
        <v>19</v>
      </c>
      <c r="D507" s="386" t="s">
        <v>247</v>
      </c>
      <c r="E507" s="395" t="s">
        <v>1122</v>
      </c>
      <c r="F507" s="388">
        <v>4720</v>
      </c>
      <c r="G507" s="388">
        <v>4000</v>
      </c>
      <c r="H507" s="396" t="s">
        <v>112</v>
      </c>
      <c r="I507" s="389" t="s">
        <v>229</v>
      </c>
      <c r="J507" s="389" t="s">
        <v>249</v>
      </c>
      <c r="K507" s="392"/>
      <c r="L507" s="385">
        <v>4720</v>
      </c>
      <c r="M507" s="393" t="s">
        <v>219</v>
      </c>
      <c r="N507" s="394" t="s">
        <v>1021</v>
      </c>
      <c r="O507" t="str">
        <f t="shared" si="7"/>
        <v>WhatsApp API Business</v>
      </c>
    </row>
    <row r="508" spans="1:15" ht="15.75" thickBot="1">
      <c r="A508" s="383">
        <v>45786</v>
      </c>
      <c r="B508" s="384">
        <v>45778</v>
      </c>
      <c r="C508" s="385">
        <v>19</v>
      </c>
      <c r="D508" s="386" t="s">
        <v>1123</v>
      </c>
      <c r="E508" s="395" t="s">
        <v>1124</v>
      </c>
      <c r="F508" s="388">
        <v>15045</v>
      </c>
      <c r="G508" s="388">
        <v>12750</v>
      </c>
      <c r="H508" s="396" t="s">
        <v>112</v>
      </c>
      <c r="I508" s="389" t="s">
        <v>229</v>
      </c>
      <c r="J508" s="389" t="s">
        <v>284</v>
      </c>
      <c r="K508" s="392"/>
      <c r="L508" s="385">
        <v>15045</v>
      </c>
      <c r="M508" s="393" t="s">
        <v>219</v>
      </c>
      <c r="N508" s="394" t="s">
        <v>1021</v>
      </c>
      <c r="O508" t="str">
        <f t="shared" si="7"/>
        <v>WhatsApp API Business</v>
      </c>
    </row>
    <row r="509" spans="1:15" ht="15.75" thickBot="1">
      <c r="A509" s="383">
        <v>45786</v>
      </c>
      <c r="B509" s="384">
        <v>45778</v>
      </c>
      <c r="C509" s="385">
        <v>19</v>
      </c>
      <c r="D509" s="386" t="s">
        <v>405</v>
      </c>
      <c r="E509" s="387" t="s">
        <v>1125</v>
      </c>
      <c r="F509" s="388">
        <v>20709</v>
      </c>
      <c r="G509" s="388">
        <v>17550</v>
      </c>
      <c r="H509" s="390" t="s">
        <v>216</v>
      </c>
      <c r="I509" s="389" t="s">
        <v>217</v>
      </c>
      <c r="J509" s="389" t="s">
        <v>218</v>
      </c>
      <c r="K509" s="392"/>
      <c r="L509" s="385">
        <v>20709</v>
      </c>
      <c r="M509" s="393" t="s">
        <v>219</v>
      </c>
      <c r="N509" s="394" t="s">
        <v>1021</v>
      </c>
      <c r="O509" t="str">
        <f t="shared" si="7"/>
        <v>G-Suite Business</v>
      </c>
    </row>
    <row r="510" spans="1:15" ht="15.75" thickBot="1">
      <c r="A510" s="383">
        <v>45786</v>
      </c>
      <c r="B510" s="384">
        <v>45778</v>
      </c>
      <c r="C510" s="385">
        <v>19</v>
      </c>
      <c r="D510" s="386" t="s">
        <v>1126</v>
      </c>
      <c r="E510" s="387" t="s">
        <v>1127</v>
      </c>
      <c r="F510" s="388">
        <v>4220</v>
      </c>
      <c r="G510" s="388">
        <v>3576</v>
      </c>
      <c r="H510" s="390" t="s">
        <v>216</v>
      </c>
      <c r="I510" s="389" t="s">
        <v>217</v>
      </c>
      <c r="J510" s="389" t="s">
        <v>218</v>
      </c>
      <c r="K510" s="392"/>
      <c r="L510" s="385">
        <v>4220</v>
      </c>
      <c r="M510" s="393" t="s">
        <v>219</v>
      </c>
      <c r="N510" s="394" t="s">
        <v>1021</v>
      </c>
      <c r="O510" t="str">
        <f t="shared" si="7"/>
        <v>G-Suite Business</v>
      </c>
    </row>
    <row r="511" spans="1:15" ht="15.75" thickBot="1">
      <c r="A511" s="383">
        <v>45786</v>
      </c>
      <c r="B511" s="384">
        <v>45778</v>
      </c>
      <c r="C511" s="385">
        <v>19</v>
      </c>
      <c r="D511" s="386" t="s">
        <v>455</v>
      </c>
      <c r="E511" s="387" t="s">
        <v>1128</v>
      </c>
      <c r="F511" s="388">
        <v>1568</v>
      </c>
      <c r="G511" s="388">
        <v>1329</v>
      </c>
      <c r="H511" s="390" t="s">
        <v>216</v>
      </c>
      <c r="I511" s="389" t="s">
        <v>217</v>
      </c>
      <c r="J511" s="389" t="s">
        <v>218</v>
      </c>
      <c r="K511" s="392"/>
      <c r="L511" s="385">
        <v>1568</v>
      </c>
      <c r="M511" s="393" t="s">
        <v>219</v>
      </c>
      <c r="N511" s="394" t="s">
        <v>1021</v>
      </c>
      <c r="O511" t="str">
        <f t="shared" si="7"/>
        <v>G-Suite Business</v>
      </c>
    </row>
    <row r="512" spans="1:15" ht="15.75" thickBot="1">
      <c r="A512" s="383">
        <v>45786</v>
      </c>
      <c r="B512" s="384">
        <v>45778</v>
      </c>
      <c r="C512" s="385">
        <v>19</v>
      </c>
      <c r="D512" s="386" t="s">
        <v>1129</v>
      </c>
      <c r="E512" s="387" t="s">
        <v>1130</v>
      </c>
      <c r="F512" s="392"/>
      <c r="G512" s="388">
        <v>0</v>
      </c>
      <c r="H512" s="390" t="s">
        <v>216</v>
      </c>
      <c r="I512" s="389" t="s">
        <v>217</v>
      </c>
      <c r="J512" s="389" t="s">
        <v>218</v>
      </c>
      <c r="K512" s="392"/>
      <c r="L512" s="391"/>
      <c r="M512" s="393" t="s">
        <v>219</v>
      </c>
      <c r="N512" s="394" t="s">
        <v>1021</v>
      </c>
      <c r="O512" t="str">
        <f t="shared" si="7"/>
        <v>G-Suite Business</v>
      </c>
    </row>
    <row r="513" spans="1:15" ht="15.75" thickBot="1">
      <c r="A513" s="383">
        <v>45786</v>
      </c>
      <c r="B513" s="384">
        <v>45778</v>
      </c>
      <c r="C513" s="385">
        <v>19</v>
      </c>
      <c r="D513" s="386" t="s">
        <v>1131</v>
      </c>
      <c r="E513" s="395" t="s">
        <v>1132</v>
      </c>
      <c r="F513" s="388">
        <v>84960</v>
      </c>
      <c r="G513" s="388">
        <v>72000</v>
      </c>
      <c r="H513" s="398" t="s">
        <v>288</v>
      </c>
      <c r="I513" s="389" t="s">
        <v>226</v>
      </c>
      <c r="J513" s="389" t="s">
        <v>32</v>
      </c>
      <c r="K513" s="392"/>
      <c r="L513" s="385">
        <v>84960</v>
      </c>
      <c r="M513" s="393" t="s">
        <v>219</v>
      </c>
      <c r="N513" s="394" t="s">
        <v>1021</v>
      </c>
      <c r="O513" t="str">
        <f t="shared" si="7"/>
        <v xml:space="preserve">Training Business </v>
      </c>
    </row>
    <row r="514" spans="1:15" ht="15.75" thickBot="1">
      <c r="A514" s="383">
        <v>45786</v>
      </c>
      <c r="B514" s="384">
        <v>45778</v>
      </c>
      <c r="C514" s="385">
        <v>19</v>
      </c>
      <c r="D514" s="386" t="s">
        <v>1133</v>
      </c>
      <c r="E514" s="395" t="s">
        <v>1134</v>
      </c>
      <c r="F514" s="392"/>
      <c r="G514" s="388">
        <v>0</v>
      </c>
      <c r="H514" s="397" t="s">
        <v>261</v>
      </c>
      <c r="I514" s="389" t="s">
        <v>232</v>
      </c>
      <c r="J514" s="389" t="s">
        <v>262</v>
      </c>
      <c r="K514" s="392"/>
      <c r="L514" s="391"/>
      <c r="M514" s="393" t="s">
        <v>219</v>
      </c>
      <c r="N514" s="394" t="s">
        <v>1021</v>
      </c>
      <c r="O514" t="str">
        <f t="shared" ref="O514:O577" si="8">VLOOKUP(I514,$X$2:$Y$7,2,0)</f>
        <v>Other Services</v>
      </c>
    </row>
    <row r="515" spans="1:15" ht="15.75" thickBot="1">
      <c r="A515" s="383">
        <v>45786</v>
      </c>
      <c r="B515" s="384">
        <v>45778</v>
      </c>
      <c r="C515" s="385">
        <v>19</v>
      </c>
      <c r="D515" s="386" t="s">
        <v>762</v>
      </c>
      <c r="E515" s="395" t="s">
        <v>1135</v>
      </c>
      <c r="F515" s="388">
        <v>17110</v>
      </c>
      <c r="G515" s="388">
        <v>14500</v>
      </c>
      <c r="H515" s="396" t="s">
        <v>112</v>
      </c>
      <c r="I515" s="389" t="s">
        <v>229</v>
      </c>
      <c r="J515" s="391"/>
      <c r="K515" s="392"/>
      <c r="L515" s="385">
        <v>17110</v>
      </c>
      <c r="M515" s="393" t="s">
        <v>219</v>
      </c>
      <c r="N515" s="394" t="s">
        <v>1021</v>
      </c>
      <c r="O515" t="str">
        <f t="shared" si="8"/>
        <v>WhatsApp API Business</v>
      </c>
    </row>
    <row r="516" spans="1:15" ht="15.75" thickBot="1">
      <c r="A516" s="383">
        <v>45786</v>
      </c>
      <c r="B516" s="384">
        <v>45778</v>
      </c>
      <c r="C516" s="385">
        <v>19</v>
      </c>
      <c r="D516" s="386" t="s">
        <v>1136</v>
      </c>
      <c r="E516" s="395" t="s">
        <v>1137</v>
      </c>
      <c r="F516" s="388">
        <v>38880</v>
      </c>
      <c r="G516" s="388">
        <v>32949</v>
      </c>
      <c r="H516" s="396" t="s">
        <v>112</v>
      </c>
      <c r="I516" s="389" t="s">
        <v>229</v>
      </c>
      <c r="J516" s="389" t="s">
        <v>359</v>
      </c>
      <c r="K516" s="392"/>
      <c r="L516" s="385">
        <v>38880</v>
      </c>
      <c r="M516" s="393" t="s">
        <v>219</v>
      </c>
      <c r="N516" s="394" t="s">
        <v>1021</v>
      </c>
      <c r="O516" t="str">
        <f t="shared" si="8"/>
        <v>WhatsApp API Business</v>
      </c>
    </row>
    <row r="517" spans="1:15" ht="15.75" thickBot="1">
      <c r="A517" s="383">
        <v>45786</v>
      </c>
      <c r="B517" s="384">
        <v>45778</v>
      </c>
      <c r="C517" s="385">
        <v>19</v>
      </c>
      <c r="D517" s="386" t="s">
        <v>1138</v>
      </c>
      <c r="E517" s="387" t="s">
        <v>1139</v>
      </c>
      <c r="F517" s="388">
        <v>171737</v>
      </c>
      <c r="G517" s="388">
        <v>145540</v>
      </c>
      <c r="H517" s="390" t="s">
        <v>216</v>
      </c>
      <c r="I517" s="389" t="s">
        <v>217</v>
      </c>
      <c r="J517" s="389" t="s">
        <v>218</v>
      </c>
      <c r="K517" s="392"/>
      <c r="L517" s="385">
        <v>171737</v>
      </c>
      <c r="M517" s="393" t="s">
        <v>219</v>
      </c>
      <c r="N517" s="394" t="s">
        <v>1021</v>
      </c>
      <c r="O517" t="str">
        <f t="shared" si="8"/>
        <v>G-Suite Business</v>
      </c>
    </row>
    <row r="518" spans="1:15" ht="15.75" thickBot="1">
      <c r="A518" s="383">
        <v>45786</v>
      </c>
      <c r="B518" s="384">
        <v>45778</v>
      </c>
      <c r="C518" s="385">
        <v>19</v>
      </c>
      <c r="D518" s="386" t="s">
        <v>781</v>
      </c>
      <c r="E518" s="387" t="s">
        <v>1140</v>
      </c>
      <c r="F518" s="388">
        <v>46256</v>
      </c>
      <c r="G518" s="388">
        <v>39200</v>
      </c>
      <c r="H518" s="390" t="s">
        <v>216</v>
      </c>
      <c r="I518" s="389" t="s">
        <v>217</v>
      </c>
      <c r="J518" s="389" t="s">
        <v>218</v>
      </c>
      <c r="K518" s="392"/>
      <c r="L518" s="385">
        <v>46256</v>
      </c>
      <c r="M518" s="393" t="s">
        <v>219</v>
      </c>
      <c r="N518" s="394" t="s">
        <v>1021</v>
      </c>
      <c r="O518" t="str">
        <f t="shared" si="8"/>
        <v>G-Suite Business</v>
      </c>
    </row>
    <row r="519" spans="1:15" ht="15.75" thickBot="1">
      <c r="A519" s="383">
        <v>45786</v>
      </c>
      <c r="B519" s="384">
        <v>45778</v>
      </c>
      <c r="C519" s="385">
        <v>19</v>
      </c>
      <c r="D519" s="386" t="s">
        <v>1141</v>
      </c>
      <c r="E519" s="387" t="s">
        <v>1142</v>
      </c>
      <c r="F519" s="388">
        <v>2707</v>
      </c>
      <c r="G519" s="388">
        <v>2294</v>
      </c>
      <c r="H519" s="390" t="s">
        <v>216</v>
      </c>
      <c r="I519" s="389" t="s">
        <v>217</v>
      </c>
      <c r="J519" s="389" t="s">
        <v>218</v>
      </c>
      <c r="K519" s="392"/>
      <c r="L519" s="385">
        <v>2707</v>
      </c>
      <c r="M519" s="393" t="s">
        <v>219</v>
      </c>
      <c r="N519" s="394" t="s">
        <v>1021</v>
      </c>
      <c r="O519" t="str">
        <f t="shared" si="8"/>
        <v>G-Suite Business</v>
      </c>
    </row>
    <row r="520" spans="1:15" ht="15.75" thickBot="1">
      <c r="A520" s="383">
        <v>45786</v>
      </c>
      <c r="B520" s="384">
        <v>45778</v>
      </c>
      <c r="C520" s="385">
        <v>19</v>
      </c>
      <c r="D520" s="386" t="s">
        <v>1143</v>
      </c>
      <c r="E520" s="387" t="s">
        <v>1144</v>
      </c>
      <c r="F520" s="388">
        <v>6514</v>
      </c>
      <c r="G520" s="388">
        <v>5520</v>
      </c>
      <c r="H520" s="390" t="s">
        <v>216</v>
      </c>
      <c r="I520" s="389" t="s">
        <v>217</v>
      </c>
      <c r="J520" s="389" t="s">
        <v>218</v>
      </c>
      <c r="K520" s="392"/>
      <c r="L520" s="385">
        <v>6514</v>
      </c>
      <c r="M520" s="393" t="s">
        <v>219</v>
      </c>
      <c r="N520" s="394" t="s">
        <v>1021</v>
      </c>
      <c r="O520" t="str">
        <f t="shared" si="8"/>
        <v>G-Suite Business</v>
      </c>
    </row>
    <row r="521" spans="1:15" ht="15.75" thickBot="1">
      <c r="A521" s="383">
        <v>45787</v>
      </c>
      <c r="B521" s="384">
        <v>45778</v>
      </c>
      <c r="C521" s="385">
        <v>19</v>
      </c>
      <c r="D521" s="386" t="s">
        <v>1145</v>
      </c>
      <c r="E521" s="395" t="s">
        <v>1146</v>
      </c>
      <c r="F521" s="388">
        <v>7522</v>
      </c>
      <c r="G521" s="388">
        <v>6375</v>
      </c>
      <c r="H521" s="396" t="s">
        <v>112</v>
      </c>
      <c r="I521" s="389" t="s">
        <v>229</v>
      </c>
      <c r="J521" s="389" t="s">
        <v>269</v>
      </c>
      <c r="K521" s="392"/>
      <c r="L521" s="385">
        <v>7522</v>
      </c>
      <c r="M521" s="393" t="s">
        <v>219</v>
      </c>
      <c r="N521" s="394" t="s">
        <v>1021</v>
      </c>
      <c r="O521" t="str">
        <f t="shared" si="8"/>
        <v>WhatsApp API Business</v>
      </c>
    </row>
    <row r="522" spans="1:15" ht="15.75" thickBot="1">
      <c r="A522" s="383">
        <v>45787</v>
      </c>
      <c r="B522" s="384">
        <v>45778</v>
      </c>
      <c r="C522" s="385">
        <v>19</v>
      </c>
      <c r="D522" s="386" t="s">
        <v>1147</v>
      </c>
      <c r="E522" s="395" t="s">
        <v>1148</v>
      </c>
      <c r="F522" s="392"/>
      <c r="G522" s="388">
        <v>0</v>
      </c>
      <c r="H522" s="397" t="s">
        <v>261</v>
      </c>
      <c r="I522" s="389" t="s">
        <v>232</v>
      </c>
      <c r="J522" s="389" t="s">
        <v>262</v>
      </c>
      <c r="K522" s="392"/>
      <c r="L522" s="391"/>
      <c r="M522" s="393" t="s">
        <v>219</v>
      </c>
      <c r="N522" s="394" t="s">
        <v>1021</v>
      </c>
      <c r="O522" t="str">
        <f t="shared" si="8"/>
        <v>Other Services</v>
      </c>
    </row>
    <row r="523" spans="1:15" ht="15.75" thickBot="1">
      <c r="A523" s="383">
        <v>45787</v>
      </c>
      <c r="B523" s="384">
        <v>45778</v>
      </c>
      <c r="C523" s="385">
        <v>19</v>
      </c>
      <c r="D523" s="386" t="s">
        <v>500</v>
      </c>
      <c r="E523" s="395" t="s">
        <v>1149</v>
      </c>
      <c r="F523" s="392"/>
      <c r="G523" s="388">
        <v>0</v>
      </c>
      <c r="H523" s="397" t="s">
        <v>261</v>
      </c>
      <c r="I523" s="389" t="s">
        <v>232</v>
      </c>
      <c r="J523" s="389" t="s">
        <v>262</v>
      </c>
      <c r="K523" s="392"/>
      <c r="L523" s="391"/>
      <c r="M523" s="393" t="s">
        <v>219</v>
      </c>
      <c r="N523" s="394" t="s">
        <v>1021</v>
      </c>
      <c r="O523" t="str">
        <f t="shared" si="8"/>
        <v>Other Services</v>
      </c>
    </row>
    <row r="524" spans="1:15" ht="15.75" thickBot="1">
      <c r="A524" s="383">
        <v>45787</v>
      </c>
      <c r="B524" s="384">
        <v>45778</v>
      </c>
      <c r="C524" s="385">
        <v>19</v>
      </c>
      <c r="D524" s="386" t="s">
        <v>1150</v>
      </c>
      <c r="E524" s="395" t="s">
        <v>1151</v>
      </c>
      <c r="F524" s="392"/>
      <c r="G524" s="388">
        <v>0</v>
      </c>
      <c r="H524" s="397" t="s">
        <v>261</v>
      </c>
      <c r="I524" s="389" t="s">
        <v>232</v>
      </c>
      <c r="J524" s="389" t="s">
        <v>262</v>
      </c>
      <c r="K524" s="392"/>
      <c r="L524" s="391"/>
      <c r="M524" s="393" t="s">
        <v>219</v>
      </c>
      <c r="N524" s="394" t="s">
        <v>1021</v>
      </c>
      <c r="O524" t="str">
        <f t="shared" si="8"/>
        <v>Other Services</v>
      </c>
    </row>
    <row r="525" spans="1:15" ht="15.75" thickBot="1">
      <c r="A525" s="383">
        <v>45787</v>
      </c>
      <c r="B525" s="384">
        <v>45778</v>
      </c>
      <c r="C525" s="385">
        <v>19</v>
      </c>
      <c r="D525" s="386" t="s">
        <v>1152</v>
      </c>
      <c r="E525" s="395" t="s">
        <v>1153</v>
      </c>
      <c r="F525" s="388">
        <v>15045</v>
      </c>
      <c r="G525" s="388">
        <v>12750</v>
      </c>
      <c r="H525" s="396" t="s">
        <v>112</v>
      </c>
      <c r="I525" s="389" t="s">
        <v>229</v>
      </c>
      <c r="J525" s="389" t="s">
        <v>284</v>
      </c>
      <c r="K525" s="392"/>
      <c r="L525" s="385">
        <v>15045</v>
      </c>
      <c r="M525" s="393" t="s">
        <v>219</v>
      </c>
      <c r="N525" s="394" t="s">
        <v>1021</v>
      </c>
      <c r="O525" t="str">
        <f t="shared" si="8"/>
        <v>WhatsApp API Business</v>
      </c>
    </row>
    <row r="526" spans="1:15" ht="15.75" thickBot="1">
      <c r="A526" s="383">
        <v>45787</v>
      </c>
      <c r="B526" s="384">
        <v>45778</v>
      </c>
      <c r="C526" s="385">
        <v>19</v>
      </c>
      <c r="D526" s="386" t="s">
        <v>303</v>
      </c>
      <c r="E526" s="395" t="s">
        <v>1154</v>
      </c>
      <c r="F526" s="388">
        <v>15045</v>
      </c>
      <c r="G526" s="388">
        <v>12750</v>
      </c>
      <c r="H526" s="396" t="s">
        <v>112</v>
      </c>
      <c r="I526" s="389" t="s">
        <v>229</v>
      </c>
      <c r="J526" s="389" t="s">
        <v>284</v>
      </c>
      <c r="K526" s="392"/>
      <c r="L526" s="385">
        <v>15045</v>
      </c>
      <c r="M526" s="393" t="s">
        <v>219</v>
      </c>
      <c r="N526" s="394" t="s">
        <v>1021</v>
      </c>
      <c r="O526" t="str">
        <f t="shared" si="8"/>
        <v>WhatsApp API Business</v>
      </c>
    </row>
    <row r="527" spans="1:15" ht="30.75" thickBot="1">
      <c r="A527" s="383">
        <v>45787</v>
      </c>
      <c r="B527" s="384">
        <v>45778</v>
      </c>
      <c r="C527" s="385">
        <v>19</v>
      </c>
      <c r="D527" s="386" t="s">
        <v>420</v>
      </c>
      <c r="E527" s="413" t="s">
        <v>1155</v>
      </c>
      <c r="F527" s="392"/>
      <c r="G527" s="392"/>
      <c r="H527" s="397" t="s">
        <v>261</v>
      </c>
      <c r="I527" s="389" t="s">
        <v>232</v>
      </c>
      <c r="J527" s="389" t="s">
        <v>422</v>
      </c>
      <c r="K527" s="392"/>
      <c r="L527" s="391"/>
      <c r="M527" s="393" t="s">
        <v>219</v>
      </c>
      <c r="N527" s="403"/>
      <c r="O527" t="str">
        <f t="shared" si="8"/>
        <v>Other Services</v>
      </c>
    </row>
    <row r="528" spans="1:15" ht="15.75" thickBot="1">
      <c r="A528" s="383">
        <v>45787</v>
      </c>
      <c r="B528" s="384">
        <v>45778</v>
      </c>
      <c r="C528" s="385">
        <v>19</v>
      </c>
      <c r="D528" s="386" t="s">
        <v>368</v>
      </c>
      <c r="E528" s="387" t="s">
        <v>1156</v>
      </c>
      <c r="F528" s="388">
        <v>2164</v>
      </c>
      <c r="G528" s="388">
        <v>1834</v>
      </c>
      <c r="H528" s="390" t="s">
        <v>216</v>
      </c>
      <c r="I528" s="389" t="s">
        <v>217</v>
      </c>
      <c r="J528" s="389" t="s">
        <v>218</v>
      </c>
      <c r="K528" s="392"/>
      <c r="L528" s="385">
        <v>2164</v>
      </c>
      <c r="M528" s="393" t="s">
        <v>219</v>
      </c>
      <c r="N528" s="394" t="s">
        <v>1021</v>
      </c>
      <c r="O528" t="str">
        <f t="shared" si="8"/>
        <v>G-Suite Business</v>
      </c>
    </row>
    <row r="529" spans="1:15" ht="15.75" thickBot="1">
      <c r="A529" s="383">
        <v>45787</v>
      </c>
      <c r="B529" s="384">
        <v>45778</v>
      </c>
      <c r="C529" s="385">
        <v>19</v>
      </c>
      <c r="D529" s="386" t="s">
        <v>1157</v>
      </c>
      <c r="E529" s="387" t="s">
        <v>1158</v>
      </c>
      <c r="F529" s="388">
        <v>26762</v>
      </c>
      <c r="G529" s="388">
        <v>22680</v>
      </c>
      <c r="H529" s="390" t="s">
        <v>216</v>
      </c>
      <c r="I529" s="389" t="s">
        <v>217</v>
      </c>
      <c r="J529" s="389" t="s">
        <v>218</v>
      </c>
      <c r="K529" s="392"/>
      <c r="L529" s="385">
        <v>26762</v>
      </c>
      <c r="M529" s="393" t="s">
        <v>219</v>
      </c>
      <c r="N529" s="394" t="s">
        <v>1021</v>
      </c>
      <c r="O529" t="str">
        <f t="shared" si="8"/>
        <v>G-Suite Business</v>
      </c>
    </row>
    <row r="530" spans="1:15" ht="30.75" thickBot="1">
      <c r="A530" s="383">
        <v>45787</v>
      </c>
      <c r="B530" s="384">
        <v>45778</v>
      </c>
      <c r="C530" s="385">
        <v>19</v>
      </c>
      <c r="D530" s="386" t="s">
        <v>1159</v>
      </c>
      <c r="E530" s="412" t="s">
        <v>499</v>
      </c>
      <c r="F530" s="388">
        <v>33000</v>
      </c>
      <c r="G530" s="388">
        <v>33000</v>
      </c>
      <c r="H530" s="401" t="s">
        <v>310</v>
      </c>
      <c r="I530" s="389" t="s">
        <v>223</v>
      </c>
      <c r="J530" s="389" t="s">
        <v>311</v>
      </c>
      <c r="K530" s="392"/>
      <c r="L530" s="385">
        <v>33000</v>
      </c>
      <c r="M530" s="393" t="s">
        <v>219</v>
      </c>
      <c r="N530" s="394" t="s">
        <v>1021</v>
      </c>
      <c r="O530" t="str">
        <f t="shared" si="8"/>
        <v>Tech Assist Recruitment</v>
      </c>
    </row>
    <row r="531" spans="1:15" ht="15.75" thickBot="1">
      <c r="A531" s="383">
        <v>45789</v>
      </c>
      <c r="B531" s="384">
        <v>45778</v>
      </c>
      <c r="C531" s="385">
        <v>20</v>
      </c>
      <c r="D531" s="386" t="s">
        <v>405</v>
      </c>
      <c r="E531" s="387" t="s">
        <v>1160</v>
      </c>
      <c r="F531" s="388">
        <v>36816</v>
      </c>
      <c r="G531" s="388">
        <v>31200</v>
      </c>
      <c r="H531" s="390" t="s">
        <v>216</v>
      </c>
      <c r="I531" s="389" t="s">
        <v>217</v>
      </c>
      <c r="J531" s="389" t="s">
        <v>218</v>
      </c>
      <c r="K531" s="392"/>
      <c r="L531" s="385">
        <v>36816</v>
      </c>
      <c r="M531" s="393" t="s">
        <v>219</v>
      </c>
      <c r="N531" s="394" t="s">
        <v>1161</v>
      </c>
      <c r="O531" t="str">
        <f t="shared" si="8"/>
        <v>G-Suite Business</v>
      </c>
    </row>
    <row r="532" spans="1:15" ht="15.75" thickBot="1">
      <c r="A532" s="383">
        <v>45789</v>
      </c>
      <c r="B532" s="384">
        <v>45778</v>
      </c>
      <c r="C532" s="385">
        <v>20</v>
      </c>
      <c r="D532" s="386" t="s">
        <v>405</v>
      </c>
      <c r="E532" s="387" t="s">
        <v>1162</v>
      </c>
      <c r="F532" s="388">
        <v>2301</v>
      </c>
      <c r="G532" s="388">
        <v>1950</v>
      </c>
      <c r="H532" s="390" t="s">
        <v>216</v>
      </c>
      <c r="I532" s="389" t="s">
        <v>217</v>
      </c>
      <c r="J532" s="389" t="s">
        <v>218</v>
      </c>
      <c r="K532" s="392"/>
      <c r="L532" s="385">
        <v>2301</v>
      </c>
      <c r="M532" s="393" t="s">
        <v>219</v>
      </c>
      <c r="N532" s="394" t="s">
        <v>1161</v>
      </c>
      <c r="O532" t="str">
        <f t="shared" si="8"/>
        <v>G-Suite Business</v>
      </c>
    </row>
    <row r="533" spans="1:15" ht="15.75" thickBot="1">
      <c r="A533" s="383">
        <v>45789</v>
      </c>
      <c r="B533" s="384">
        <v>45778</v>
      </c>
      <c r="C533" s="385">
        <v>20</v>
      </c>
      <c r="D533" s="386" t="s">
        <v>405</v>
      </c>
      <c r="E533" s="387" t="s">
        <v>1163</v>
      </c>
      <c r="F533" s="388">
        <v>2301</v>
      </c>
      <c r="G533" s="388">
        <v>1950</v>
      </c>
      <c r="H533" s="390" t="s">
        <v>216</v>
      </c>
      <c r="I533" s="389" t="s">
        <v>217</v>
      </c>
      <c r="J533" s="389" t="s">
        <v>218</v>
      </c>
      <c r="K533" s="392"/>
      <c r="L533" s="385">
        <v>2301</v>
      </c>
      <c r="M533" s="393" t="s">
        <v>219</v>
      </c>
      <c r="N533" s="394" t="s">
        <v>1161</v>
      </c>
      <c r="O533" t="str">
        <f t="shared" si="8"/>
        <v>G-Suite Business</v>
      </c>
    </row>
    <row r="534" spans="1:15" ht="15.75" thickBot="1">
      <c r="A534" s="383">
        <v>45789</v>
      </c>
      <c r="B534" s="384">
        <v>45778</v>
      </c>
      <c r="C534" s="385">
        <v>20</v>
      </c>
      <c r="D534" s="386" t="s">
        <v>250</v>
      </c>
      <c r="E534" s="387" t="s">
        <v>1164</v>
      </c>
      <c r="F534" s="388">
        <v>2289</v>
      </c>
      <c r="G534" s="388">
        <v>1940</v>
      </c>
      <c r="H534" s="390" t="s">
        <v>216</v>
      </c>
      <c r="I534" s="389" t="s">
        <v>217</v>
      </c>
      <c r="J534" s="389" t="s">
        <v>218</v>
      </c>
      <c r="K534" s="392"/>
      <c r="L534" s="385">
        <v>2289</v>
      </c>
      <c r="M534" s="393" t="s">
        <v>219</v>
      </c>
      <c r="N534" s="394" t="s">
        <v>1161</v>
      </c>
      <c r="O534" t="str">
        <f t="shared" si="8"/>
        <v>G-Suite Business</v>
      </c>
    </row>
    <row r="535" spans="1:15" ht="15.75" thickBot="1">
      <c r="A535" s="383">
        <v>45789</v>
      </c>
      <c r="B535" s="384">
        <v>45778</v>
      </c>
      <c r="C535" s="385">
        <v>20</v>
      </c>
      <c r="D535" s="386" t="s">
        <v>405</v>
      </c>
      <c r="E535" s="387" t="s">
        <v>1165</v>
      </c>
      <c r="F535" s="388">
        <v>9204</v>
      </c>
      <c r="G535" s="388">
        <v>7800</v>
      </c>
      <c r="H535" s="390" t="s">
        <v>216</v>
      </c>
      <c r="I535" s="389" t="s">
        <v>217</v>
      </c>
      <c r="J535" s="389" t="s">
        <v>218</v>
      </c>
      <c r="K535" s="392"/>
      <c r="L535" s="385">
        <v>9204</v>
      </c>
      <c r="M535" s="393" t="s">
        <v>219</v>
      </c>
      <c r="N535" s="394" t="s">
        <v>1161</v>
      </c>
      <c r="O535" t="str">
        <f t="shared" si="8"/>
        <v>G-Suite Business</v>
      </c>
    </row>
    <row r="536" spans="1:15" ht="15.75" thickBot="1">
      <c r="A536" s="383">
        <v>45789</v>
      </c>
      <c r="B536" s="384">
        <v>45778</v>
      </c>
      <c r="C536" s="385">
        <v>20</v>
      </c>
      <c r="D536" s="386" t="s">
        <v>542</v>
      </c>
      <c r="E536" s="387" t="s">
        <v>1166</v>
      </c>
      <c r="F536" s="388">
        <v>45596</v>
      </c>
      <c r="G536" s="388">
        <v>38641</v>
      </c>
      <c r="H536" s="390" t="s">
        <v>216</v>
      </c>
      <c r="I536" s="389" t="s">
        <v>217</v>
      </c>
      <c r="J536" s="389" t="s">
        <v>218</v>
      </c>
      <c r="K536" s="392"/>
      <c r="L536" s="385">
        <v>45596</v>
      </c>
      <c r="M536" s="393" t="s">
        <v>219</v>
      </c>
      <c r="N536" s="394" t="s">
        <v>1161</v>
      </c>
      <c r="O536" t="str">
        <f t="shared" si="8"/>
        <v>G-Suite Business</v>
      </c>
    </row>
    <row r="537" spans="1:15" ht="15.75" thickBot="1">
      <c r="A537" s="383">
        <v>45789</v>
      </c>
      <c r="B537" s="384">
        <v>45778</v>
      </c>
      <c r="C537" s="385">
        <v>20</v>
      </c>
      <c r="D537" s="386" t="s">
        <v>1167</v>
      </c>
      <c r="E537" s="395" t="s">
        <v>1168</v>
      </c>
      <c r="F537" s="388">
        <v>106200</v>
      </c>
      <c r="G537" s="388">
        <v>90000</v>
      </c>
      <c r="H537" s="396" t="s">
        <v>112</v>
      </c>
      <c r="I537" s="389" t="s">
        <v>229</v>
      </c>
      <c r="J537" s="389" t="s">
        <v>249</v>
      </c>
      <c r="K537" s="392"/>
      <c r="L537" s="385">
        <v>106200</v>
      </c>
      <c r="M537" s="393" t="s">
        <v>219</v>
      </c>
      <c r="N537" s="394" t="s">
        <v>1161</v>
      </c>
      <c r="O537" t="str">
        <f t="shared" si="8"/>
        <v>WhatsApp API Business</v>
      </c>
    </row>
    <row r="538" spans="1:15" ht="15.75" thickBot="1">
      <c r="A538" s="383">
        <v>45789</v>
      </c>
      <c r="B538" s="384">
        <v>45778</v>
      </c>
      <c r="C538" s="385">
        <v>20</v>
      </c>
      <c r="D538" s="386" t="s">
        <v>1169</v>
      </c>
      <c r="E538" s="395" t="s">
        <v>1170</v>
      </c>
      <c r="F538" s="388">
        <v>10030</v>
      </c>
      <c r="G538" s="388">
        <v>8500</v>
      </c>
      <c r="H538" s="396" t="s">
        <v>112</v>
      </c>
      <c r="I538" s="389" t="s">
        <v>229</v>
      </c>
      <c r="J538" s="389" t="s">
        <v>352</v>
      </c>
      <c r="K538" s="392"/>
      <c r="L538" s="385">
        <v>10030</v>
      </c>
      <c r="M538" s="393" t="s">
        <v>219</v>
      </c>
      <c r="N538" s="394" t="s">
        <v>1161</v>
      </c>
      <c r="O538" t="str">
        <f t="shared" si="8"/>
        <v>WhatsApp API Business</v>
      </c>
    </row>
    <row r="539" spans="1:15" ht="15.75" thickBot="1">
      <c r="A539" s="383">
        <v>45789</v>
      </c>
      <c r="B539" s="384">
        <v>45778</v>
      </c>
      <c r="C539" s="385">
        <v>20</v>
      </c>
      <c r="D539" s="386" t="s">
        <v>1171</v>
      </c>
      <c r="E539" s="395" t="s">
        <v>1172</v>
      </c>
      <c r="F539" s="388">
        <v>17700</v>
      </c>
      <c r="G539" s="388">
        <v>15000</v>
      </c>
      <c r="H539" s="396" t="s">
        <v>112</v>
      </c>
      <c r="I539" s="389" t="s">
        <v>229</v>
      </c>
      <c r="J539" s="389" t="s">
        <v>284</v>
      </c>
      <c r="K539" s="392"/>
      <c r="L539" s="385">
        <v>17700</v>
      </c>
      <c r="M539" s="393" t="s">
        <v>219</v>
      </c>
      <c r="N539" s="394" t="s">
        <v>1161</v>
      </c>
      <c r="O539" t="str">
        <f t="shared" si="8"/>
        <v>WhatsApp API Business</v>
      </c>
    </row>
    <row r="540" spans="1:15" ht="15.75" thickBot="1">
      <c r="A540" s="383">
        <v>45789</v>
      </c>
      <c r="B540" s="384">
        <v>45778</v>
      </c>
      <c r="C540" s="385">
        <v>20</v>
      </c>
      <c r="D540" s="386" t="s">
        <v>920</v>
      </c>
      <c r="E540" s="395" t="s">
        <v>1173</v>
      </c>
      <c r="F540" s="388">
        <v>11800</v>
      </c>
      <c r="G540" s="388">
        <v>10000</v>
      </c>
      <c r="H540" s="396" t="s">
        <v>112</v>
      </c>
      <c r="I540" s="389" t="s">
        <v>229</v>
      </c>
      <c r="J540" s="389" t="s">
        <v>249</v>
      </c>
      <c r="K540" s="392"/>
      <c r="L540" s="385">
        <v>11800</v>
      </c>
      <c r="M540" s="393" t="s">
        <v>219</v>
      </c>
      <c r="N540" s="394" t="s">
        <v>1161</v>
      </c>
      <c r="O540" t="str">
        <f t="shared" si="8"/>
        <v>WhatsApp API Business</v>
      </c>
    </row>
    <row r="541" spans="1:15" ht="15.75" thickBot="1">
      <c r="A541" s="383">
        <v>45789</v>
      </c>
      <c r="B541" s="384">
        <v>45778</v>
      </c>
      <c r="C541" s="385">
        <v>20</v>
      </c>
      <c r="D541" s="386" t="s">
        <v>1174</v>
      </c>
      <c r="E541" s="395" t="s">
        <v>1175</v>
      </c>
      <c r="F541" s="388">
        <v>-106200</v>
      </c>
      <c r="G541" s="388">
        <v>-90000</v>
      </c>
      <c r="H541" s="396" t="s">
        <v>112</v>
      </c>
      <c r="I541" s="389" t="s">
        <v>229</v>
      </c>
      <c r="J541" s="389" t="s">
        <v>249</v>
      </c>
      <c r="K541" s="392"/>
      <c r="L541" s="385">
        <v>-106200</v>
      </c>
      <c r="M541" s="393" t="s">
        <v>219</v>
      </c>
      <c r="N541" s="394" t="s">
        <v>1161</v>
      </c>
      <c r="O541" t="str">
        <f t="shared" si="8"/>
        <v>WhatsApp API Business</v>
      </c>
    </row>
    <row r="542" spans="1:15" ht="15.75" thickBot="1">
      <c r="A542" s="383">
        <v>45790</v>
      </c>
      <c r="B542" s="384">
        <v>45778</v>
      </c>
      <c r="C542" s="385">
        <v>20</v>
      </c>
      <c r="D542" s="386" t="s">
        <v>366</v>
      </c>
      <c r="E542" s="387" t="s">
        <v>1176</v>
      </c>
      <c r="F542" s="388">
        <v>7023</v>
      </c>
      <c r="G542" s="388">
        <v>5952</v>
      </c>
      <c r="H542" s="390" t="s">
        <v>216</v>
      </c>
      <c r="I542" s="389" t="s">
        <v>217</v>
      </c>
      <c r="J542" s="389" t="s">
        <v>218</v>
      </c>
      <c r="K542" s="392"/>
      <c r="L542" s="385">
        <v>7023</v>
      </c>
      <c r="M542" s="393" t="s">
        <v>219</v>
      </c>
      <c r="N542" s="394" t="s">
        <v>1161</v>
      </c>
      <c r="O542" t="str">
        <f t="shared" si="8"/>
        <v>G-Suite Business</v>
      </c>
    </row>
    <row r="543" spans="1:15" ht="15.75" thickBot="1">
      <c r="A543" s="383">
        <v>45790</v>
      </c>
      <c r="B543" s="384">
        <v>45778</v>
      </c>
      <c r="C543" s="385">
        <v>20</v>
      </c>
      <c r="D543" s="386" t="s">
        <v>599</v>
      </c>
      <c r="E543" s="395" t="s">
        <v>1177</v>
      </c>
      <c r="F543" s="388">
        <v>10030</v>
      </c>
      <c r="G543" s="388">
        <v>8500</v>
      </c>
      <c r="H543" s="396" t="s">
        <v>112</v>
      </c>
      <c r="I543" s="389" t="s">
        <v>229</v>
      </c>
      <c r="J543" s="389" t="s">
        <v>352</v>
      </c>
      <c r="K543" s="392"/>
      <c r="L543" s="385">
        <v>10030</v>
      </c>
      <c r="M543" s="393" t="s">
        <v>219</v>
      </c>
      <c r="N543" s="394" t="s">
        <v>1161</v>
      </c>
      <c r="O543" t="str">
        <f t="shared" si="8"/>
        <v>WhatsApp API Business</v>
      </c>
    </row>
    <row r="544" spans="1:15" ht="15.75" thickBot="1">
      <c r="A544" s="383">
        <v>45790</v>
      </c>
      <c r="B544" s="384">
        <v>45778</v>
      </c>
      <c r="C544" s="385">
        <v>20</v>
      </c>
      <c r="D544" s="386" t="s">
        <v>1178</v>
      </c>
      <c r="E544" s="395" t="s">
        <v>1179</v>
      </c>
      <c r="F544" s="392"/>
      <c r="G544" s="388">
        <v>0</v>
      </c>
      <c r="H544" s="397" t="s">
        <v>261</v>
      </c>
      <c r="I544" s="389" t="s">
        <v>232</v>
      </c>
      <c r="J544" s="389" t="s">
        <v>262</v>
      </c>
      <c r="K544" s="392"/>
      <c r="L544" s="391"/>
      <c r="M544" s="393" t="s">
        <v>219</v>
      </c>
      <c r="N544" s="394" t="s">
        <v>1161</v>
      </c>
      <c r="O544" t="str">
        <f t="shared" si="8"/>
        <v>Other Services</v>
      </c>
    </row>
    <row r="545" spans="1:15" ht="15.75" thickBot="1">
      <c r="A545" s="383">
        <v>45790</v>
      </c>
      <c r="B545" s="384">
        <v>45778</v>
      </c>
      <c r="C545" s="385">
        <v>20</v>
      </c>
      <c r="D545" s="386" t="s">
        <v>1180</v>
      </c>
      <c r="E545" s="395" t="s">
        <v>1181</v>
      </c>
      <c r="F545" s="392"/>
      <c r="G545" s="388">
        <v>0</v>
      </c>
      <c r="H545" s="397" t="s">
        <v>261</v>
      </c>
      <c r="I545" s="389" t="s">
        <v>232</v>
      </c>
      <c r="J545" s="389" t="s">
        <v>262</v>
      </c>
      <c r="K545" s="392"/>
      <c r="L545" s="391"/>
      <c r="M545" s="393" t="s">
        <v>219</v>
      </c>
      <c r="N545" s="394" t="s">
        <v>1161</v>
      </c>
      <c r="O545" t="str">
        <f t="shared" si="8"/>
        <v>Other Services</v>
      </c>
    </row>
    <row r="546" spans="1:15" ht="15.75" thickBot="1">
      <c r="A546" s="383">
        <v>45790</v>
      </c>
      <c r="B546" s="384">
        <v>45778</v>
      </c>
      <c r="C546" s="385">
        <v>20</v>
      </c>
      <c r="D546" s="386" t="s">
        <v>1182</v>
      </c>
      <c r="E546" s="395" t="s">
        <v>1183</v>
      </c>
      <c r="F546" s="392"/>
      <c r="G546" s="388">
        <v>0</v>
      </c>
      <c r="H546" s="397" t="s">
        <v>261</v>
      </c>
      <c r="I546" s="389" t="s">
        <v>232</v>
      </c>
      <c r="J546" s="389" t="s">
        <v>262</v>
      </c>
      <c r="K546" s="392"/>
      <c r="L546" s="391"/>
      <c r="M546" s="393" t="s">
        <v>219</v>
      </c>
      <c r="N546" s="394" t="s">
        <v>1161</v>
      </c>
      <c r="O546" t="str">
        <f t="shared" si="8"/>
        <v>Other Services</v>
      </c>
    </row>
    <row r="547" spans="1:15" ht="15.75" thickBot="1">
      <c r="A547" s="383">
        <v>45790</v>
      </c>
      <c r="B547" s="384">
        <v>45778</v>
      </c>
      <c r="C547" s="385">
        <v>20</v>
      </c>
      <c r="D547" s="386" t="s">
        <v>1184</v>
      </c>
      <c r="E547" s="395" t="s">
        <v>1185</v>
      </c>
      <c r="F547" s="388">
        <v>299</v>
      </c>
      <c r="G547" s="388">
        <v>253</v>
      </c>
      <c r="H547" s="397" t="s">
        <v>261</v>
      </c>
      <c r="I547" s="389" t="s">
        <v>232</v>
      </c>
      <c r="J547" s="389" t="s">
        <v>330</v>
      </c>
      <c r="K547" s="392"/>
      <c r="L547" s="385">
        <v>299</v>
      </c>
      <c r="M547" s="393" t="s">
        <v>219</v>
      </c>
      <c r="N547" s="394" t="s">
        <v>1161</v>
      </c>
      <c r="O547" t="str">
        <f t="shared" si="8"/>
        <v>Other Services</v>
      </c>
    </row>
    <row r="548" spans="1:15" ht="15.75" thickBot="1">
      <c r="A548" s="383">
        <v>45790</v>
      </c>
      <c r="B548" s="384">
        <v>45778</v>
      </c>
      <c r="C548" s="385">
        <v>20</v>
      </c>
      <c r="D548" s="386" t="s">
        <v>1186</v>
      </c>
      <c r="E548" s="395" t="s">
        <v>1187</v>
      </c>
      <c r="F548" s="388">
        <v>15045</v>
      </c>
      <c r="G548" s="388">
        <v>12750</v>
      </c>
      <c r="H548" s="396" t="s">
        <v>112</v>
      </c>
      <c r="I548" s="389" t="s">
        <v>229</v>
      </c>
      <c r="J548" s="389" t="s">
        <v>284</v>
      </c>
      <c r="K548" s="392"/>
      <c r="L548" s="385">
        <v>15045</v>
      </c>
      <c r="M548" s="393" t="s">
        <v>219</v>
      </c>
      <c r="N548" s="394" t="s">
        <v>1161</v>
      </c>
      <c r="O548" t="str">
        <f t="shared" si="8"/>
        <v>WhatsApp API Business</v>
      </c>
    </row>
    <row r="549" spans="1:15" ht="15.75" thickBot="1">
      <c r="A549" s="383">
        <v>45790</v>
      </c>
      <c r="B549" s="384">
        <v>45778</v>
      </c>
      <c r="C549" s="385">
        <v>20</v>
      </c>
      <c r="D549" s="386" t="s">
        <v>1188</v>
      </c>
      <c r="E549" s="395" t="s">
        <v>1189</v>
      </c>
      <c r="F549" s="392"/>
      <c r="G549" s="388">
        <v>0</v>
      </c>
      <c r="H549" s="397" t="s">
        <v>261</v>
      </c>
      <c r="I549" s="389" t="s">
        <v>232</v>
      </c>
      <c r="J549" s="389" t="s">
        <v>262</v>
      </c>
      <c r="K549" s="392"/>
      <c r="L549" s="391"/>
      <c r="M549" s="393" t="s">
        <v>219</v>
      </c>
      <c r="N549" s="394" t="s">
        <v>1161</v>
      </c>
      <c r="O549" t="str">
        <f t="shared" si="8"/>
        <v>Other Services</v>
      </c>
    </row>
    <row r="550" spans="1:15" ht="15.75" thickBot="1">
      <c r="A550" s="383">
        <v>45791</v>
      </c>
      <c r="B550" s="384">
        <v>45778</v>
      </c>
      <c r="C550" s="385">
        <v>20</v>
      </c>
      <c r="D550" s="386" t="s">
        <v>1178</v>
      </c>
      <c r="E550" s="387" t="s">
        <v>1190</v>
      </c>
      <c r="F550" s="388">
        <v>2714</v>
      </c>
      <c r="G550" s="388">
        <v>2300</v>
      </c>
      <c r="H550" s="390" t="s">
        <v>216</v>
      </c>
      <c r="I550" s="389" t="s">
        <v>217</v>
      </c>
      <c r="J550" s="389" t="s">
        <v>218</v>
      </c>
      <c r="K550" s="392"/>
      <c r="L550" s="385">
        <v>2714</v>
      </c>
      <c r="M550" s="393" t="s">
        <v>219</v>
      </c>
      <c r="N550" s="394" t="s">
        <v>1161</v>
      </c>
      <c r="O550" t="str">
        <f t="shared" si="8"/>
        <v>G-Suite Business</v>
      </c>
    </row>
    <row r="551" spans="1:15" ht="15.75" thickBot="1">
      <c r="A551" s="383">
        <v>45791</v>
      </c>
      <c r="B551" s="384">
        <v>45778</v>
      </c>
      <c r="C551" s="385">
        <v>20</v>
      </c>
      <c r="D551" s="386" t="s">
        <v>980</v>
      </c>
      <c r="E551" s="387" t="s">
        <v>1191</v>
      </c>
      <c r="F551" s="388">
        <v>42338</v>
      </c>
      <c r="G551" s="388">
        <v>35880</v>
      </c>
      <c r="H551" s="390" t="s">
        <v>216</v>
      </c>
      <c r="I551" s="389" t="s">
        <v>217</v>
      </c>
      <c r="J551" s="389" t="s">
        <v>218</v>
      </c>
      <c r="K551" s="392"/>
      <c r="L551" s="385">
        <v>42338</v>
      </c>
      <c r="M551" s="393" t="s">
        <v>219</v>
      </c>
      <c r="N551" s="394" t="s">
        <v>1161</v>
      </c>
      <c r="O551" t="str">
        <f t="shared" si="8"/>
        <v>G-Suite Business</v>
      </c>
    </row>
    <row r="552" spans="1:15" ht="15.75" thickBot="1">
      <c r="A552" s="383">
        <v>45791</v>
      </c>
      <c r="B552" s="384">
        <v>45778</v>
      </c>
      <c r="C552" s="385">
        <v>20</v>
      </c>
      <c r="D552" s="386" t="s">
        <v>1192</v>
      </c>
      <c r="E552" s="387" t="s">
        <v>1193</v>
      </c>
      <c r="F552" s="388">
        <v>11470</v>
      </c>
      <c r="G552" s="388">
        <v>9720</v>
      </c>
      <c r="H552" s="390" t="s">
        <v>216</v>
      </c>
      <c r="I552" s="389" t="s">
        <v>217</v>
      </c>
      <c r="J552" s="389" t="s">
        <v>218</v>
      </c>
      <c r="K552" s="392"/>
      <c r="L552" s="385">
        <v>11470</v>
      </c>
      <c r="M552" s="393" t="s">
        <v>219</v>
      </c>
      <c r="N552" s="394" t="s">
        <v>1161</v>
      </c>
      <c r="O552" t="str">
        <f t="shared" si="8"/>
        <v>G-Suite Business</v>
      </c>
    </row>
    <row r="553" spans="1:15" ht="15.75" thickBot="1">
      <c r="A553" s="383">
        <v>45791</v>
      </c>
      <c r="B553" s="384">
        <v>45778</v>
      </c>
      <c r="C553" s="385">
        <v>20</v>
      </c>
      <c r="D553" s="386" t="s">
        <v>1194</v>
      </c>
      <c r="E553" s="387" t="s">
        <v>1195</v>
      </c>
      <c r="F553" s="388">
        <v>7528</v>
      </c>
      <c r="G553" s="388">
        <v>6380</v>
      </c>
      <c r="H553" s="390" t="s">
        <v>216</v>
      </c>
      <c r="I553" s="389" t="s">
        <v>217</v>
      </c>
      <c r="J553" s="389" t="s">
        <v>218</v>
      </c>
      <c r="K553" s="392"/>
      <c r="L553" s="385">
        <v>7528.4</v>
      </c>
      <c r="M553" s="393" t="s">
        <v>219</v>
      </c>
      <c r="N553" s="394" t="s">
        <v>1161</v>
      </c>
      <c r="O553" t="str">
        <f t="shared" si="8"/>
        <v>G-Suite Business</v>
      </c>
    </row>
    <row r="554" spans="1:15" ht="15.75" thickBot="1">
      <c r="A554" s="383">
        <v>45791</v>
      </c>
      <c r="B554" s="384">
        <v>45778</v>
      </c>
      <c r="C554" s="385">
        <v>20</v>
      </c>
      <c r="D554" s="386" t="s">
        <v>1196</v>
      </c>
      <c r="E554" s="387" t="s">
        <v>1197</v>
      </c>
      <c r="F554" s="388">
        <v>37524</v>
      </c>
      <c r="G554" s="388">
        <v>31800</v>
      </c>
      <c r="H554" s="390" t="s">
        <v>216</v>
      </c>
      <c r="I554" s="389" t="s">
        <v>217</v>
      </c>
      <c r="J554" s="389" t="s">
        <v>218</v>
      </c>
      <c r="K554" s="392"/>
      <c r="L554" s="385">
        <v>37524</v>
      </c>
      <c r="M554" s="393" t="s">
        <v>219</v>
      </c>
      <c r="N554" s="394" t="s">
        <v>1161</v>
      </c>
      <c r="O554" t="str">
        <f t="shared" si="8"/>
        <v>G-Suite Business</v>
      </c>
    </row>
    <row r="555" spans="1:15" ht="15.75" thickBot="1">
      <c r="A555" s="383">
        <v>45791</v>
      </c>
      <c r="B555" s="384">
        <v>45778</v>
      </c>
      <c r="C555" s="385">
        <v>20</v>
      </c>
      <c r="D555" s="386" t="s">
        <v>714</v>
      </c>
      <c r="E555" s="387" t="s">
        <v>1198</v>
      </c>
      <c r="F555" s="388">
        <v>99403</v>
      </c>
      <c r="G555" s="388">
        <v>84240</v>
      </c>
      <c r="H555" s="390" t="s">
        <v>216</v>
      </c>
      <c r="I555" s="389" t="s">
        <v>217</v>
      </c>
      <c r="J555" s="389" t="s">
        <v>218</v>
      </c>
      <c r="K555" s="392"/>
      <c r="L555" s="385">
        <v>99403.199999999997</v>
      </c>
      <c r="M555" s="393" t="s">
        <v>219</v>
      </c>
      <c r="N555" s="394" t="s">
        <v>1161</v>
      </c>
      <c r="O555" t="str">
        <f t="shared" si="8"/>
        <v>G-Suite Business</v>
      </c>
    </row>
    <row r="556" spans="1:15" ht="15.75" thickBot="1">
      <c r="A556" s="383">
        <v>45791</v>
      </c>
      <c r="B556" s="384">
        <v>45778</v>
      </c>
      <c r="C556" s="385">
        <v>20</v>
      </c>
      <c r="D556" s="386" t="s">
        <v>1199</v>
      </c>
      <c r="E556" s="387" t="s">
        <v>1200</v>
      </c>
      <c r="F556" s="388">
        <v>18585</v>
      </c>
      <c r="G556" s="388">
        <v>15750</v>
      </c>
      <c r="H556" s="390" t="s">
        <v>216</v>
      </c>
      <c r="I556" s="389" t="s">
        <v>217</v>
      </c>
      <c r="J556" s="389" t="s">
        <v>218</v>
      </c>
      <c r="K556" s="392"/>
      <c r="L556" s="385">
        <v>18585</v>
      </c>
      <c r="M556" s="393" t="s">
        <v>219</v>
      </c>
      <c r="N556" s="394" t="s">
        <v>1161</v>
      </c>
      <c r="O556" t="str">
        <f t="shared" si="8"/>
        <v>G-Suite Business</v>
      </c>
    </row>
    <row r="557" spans="1:15" ht="15.75" thickBot="1">
      <c r="A557" s="383">
        <v>45791</v>
      </c>
      <c r="B557" s="384">
        <v>45778</v>
      </c>
      <c r="C557" s="385">
        <v>20</v>
      </c>
      <c r="D557" s="386" t="s">
        <v>1138</v>
      </c>
      <c r="E557" s="387" t="s">
        <v>1201</v>
      </c>
      <c r="F557" s="388">
        <v>3823</v>
      </c>
      <c r="G557" s="388">
        <v>3240</v>
      </c>
      <c r="H557" s="390" t="s">
        <v>216</v>
      </c>
      <c r="I557" s="389" t="s">
        <v>217</v>
      </c>
      <c r="J557" s="389" t="s">
        <v>218</v>
      </c>
      <c r="K557" s="392"/>
      <c r="L557" s="385">
        <v>3823</v>
      </c>
      <c r="M557" s="393" t="s">
        <v>219</v>
      </c>
      <c r="N557" s="394" t="s">
        <v>1161</v>
      </c>
      <c r="O557" t="str">
        <f t="shared" si="8"/>
        <v>G-Suite Business</v>
      </c>
    </row>
    <row r="558" spans="1:15" ht="15.75" thickBot="1">
      <c r="A558" s="383">
        <v>45791</v>
      </c>
      <c r="B558" s="384">
        <v>45778</v>
      </c>
      <c r="C558" s="385">
        <v>20</v>
      </c>
      <c r="D558" s="386" t="s">
        <v>1202</v>
      </c>
      <c r="E558" s="387" t="s">
        <v>1203</v>
      </c>
      <c r="F558" s="388">
        <v>3823</v>
      </c>
      <c r="G558" s="388">
        <v>3240</v>
      </c>
      <c r="H558" s="390" t="s">
        <v>216</v>
      </c>
      <c r="I558" s="389" t="s">
        <v>217</v>
      </c>
      <c r="J558" s="389" t="s">
        <v>218</v>
      </c>
      <c r="K558" s="392"/>
      <c r="L558" s="385">
        <v>3823</v>
      </c>
      <c r="M558" s="393" t="s">
        <v>219</v>
      </c>
      <c r="N558" s="394" t="s">
        <v>1161</v>
      </c>
      <c r="O558" t="str">
        <f t="shared" si="8"/>
        <v>G-Suite Business</v>
      </c>
    </row>
    <row r="559" spans="1:15" ht="15.75" thickBot="1">
      <c r="A559" s="383">
        <v>45791</v>
      </c>
      <c r="B559" s="384">
        <v>45778</v>
      </c>
      <c r="C559" s="385">
        <v>20</v>
      </c>
      <c r="D559" s="386" t="s">
        <v>1129</v>
      </c>
      <c r="E559" s="387" t="s">
        <v>1204</v>
      </c>
      <c r="F559" s="388">
        <v>1348</v>
      </c>
      <c r="G559" s="388">
        <v>1142</v>
      </c>
      <c r="H559" s="390" t="s">
        <v>216</v>
      </c>
      <c r="I559" s="389" t="s">
        <v>217</v>
      </c>
      <c r="J559" s="389" t="s">
        <v>218</v>
      </c>
      <c r="K559" s="392"/>
      <c r="L559" s="385">
        <v>1348</v>
      </c>
      <c r="M559" s="393" t="s">
        <v>219</v>
      </c>
      <c r="N559" s="394" t="s">
        <v>1161</v>
      </c>
      <c r="O559" t="str">
        <f t="shared" si="8"/>
        <v>G-Suite Business</v>
      </c>
    </row>
    <row r="560" spans="1:15" ht="15.75" thickBot="1">
      <c r="A560" s="383">
        <v>45791</v>
      </c>
      <c r="B560" s="384">
        <v>45778</v>
      </c>
      <c r="C560" s="385">
        <v>20</v>
      </c>
      <c r="D560" s="386" t="s">
        <v>1205</v>
      </c>
      <c r="E560" s="387" t="s">
        <v>1206</v>
      </c>
      <c r="F560" s="388">
        <v>342542</v>
      </c>
      <c r="G560" s="388">
        <v>290290</v>
      </c>
      <c r="H560" s="390" t="s">
        <v>216</v>
      </c>
      <c r="I560" s="389" t="s">
        <v>217</v>
      </c>
      <c r="J560" s="389" t="s">
        <v>218</v>
      </c>
      <c r="K560" s="392"/>
      <c r="L560" s="385">
        <v>342542</v>
      </c>
      <c r="M560" s="393" t="s">
        <v>219</v>
      </c>
      <c r="N560" s="394" t="s">
        <v>1161</v>
      </c>
      <c r="O560" t="str">
        <f t="shared" si="8"/>
        <v>G-Suite Business</v>
      </c>
    </row>
    <row r="561" spans="1:15" ht="15.75" thickBot="1">
      <c r="A561" s="383">
        <v>45791</v>
      </c>
      <c r="B561" s="384">
        <v>45778</v>
      </c>
      <c r="C561" s="385">
        <v>20</v>
      </c>
      <c r="D561" s="386" t="s">
        <v>1157</v>
      </c>
      <c r="E561" s="387" t="s">
        <v>1207</v>
      </c>
      <c r="F561" s="388">
        <v>11469</v>
      </c>
      <c r="G561" s="388">
        <v>9719</v>
      </c>
      <c r="H561" s="390" t="s">
        <v>216</v>
      </c>
      <c r="I561" s="389" t="s">
        <v>217</v>
      </c>
      <c r="J561" s="389" t="s">
        <v>218</v>
      </c>
      <c r="K561" s="392"/>
      <c r="L561" s="385">
        <v>11469</v>
      </c>
      <c r="M561" s="393" t="s">
        <v>219</v>
      </c>
      <c r="N561" s="394" t="s">
        <v>1161</v>
      </c>
      <c r="O561" t="str">
        <f t="shared" si="8"/>
        <v>G-Suite Business</v>
      </c>
    </row>
    <row r="562" spans="1:15" ht="15.75" thickBot="1">
      <c r="A562" s="383">
        <v>45791</v>
      </c>
      <c r="B562" s="384">
        <v>45778</v>
      </c>
      <c r="C562" s="385">
        <v>20</v>
      </c>
      <c r="D562" s="386" t="s">
        <v>831</v>
      </c>
      <c r="E562" s="387" t="s">
        <v>1208</v>
      </c>
      <c r="F562" s="388">
        <v>147500</v>
      </c>
      <c r="G562" s="388">
        <v>125000</v>
      </c>
      <c r="H562" s="390" t="s">
        <v>216</v>
      </c>
      <c r="I562" s="389" t="s">
        <v>217</v>
      </c>
      <c r="J562" s="389" t="s">
        <v>218</v>
      </c>
      <c r="K562" s="392"/>
      <c r="L562" s="385">
        <v>147500</v>
      </c>
      <c r="M562" s="393" t="s">
        <v>219</v>
      </c>
      <c r="N562" s="394" t="s">
        <v>1161</v>
      </c>
      <c r="O562" t="str">
        <f t="shared" si="8"/>
        <v>G-Suite Business</v>
      </c>
    </row>
    <row r="563" spans="1:15" ht="15.75" thickBot="1">
      <c r="A563" s="383">
        <v>45791</v>
      </c>
      <c r="B563" s="384">
        <v>45778</v>
      </c>
      <c r="C563" s="385">
        <v>20</v>
      </c>
      <c r="D563" s="386" t="s">
        <v>1209</v>
      </c>
      <c r="E563" s="395" t="s">
        <v>1210</v>
      </c>
      <c r="F563" s="388">
        <v>84960</v>
      </c>
      <c r="G563" s="388">
        <v>72000</v>
      </c>
      <c r="H563" s="398" t="s">
        <v>288</v>
      </c>
      <c r="I563" s="389" t="s">
        <v>226</v>
      </c>
      <c r="J563" s="389" t="s">
        <v>32</v>
      </c>
      <c r="K563" s="392"/>
      <c r="L563" s="385">
        <v>84960</v>
      </c>
      <c r="M563" s="393" t="s">
        <v>219</v>
      </c>
      <c r="N563" s="394" t="s">
        <v>1161</v>
      </c>
      <c r="O563" t="str">
        <f t="shared" si="8"/>
        <v xml:space="preserve">Training Business </v>
      </c>
    </row>
    <row r="564" spans="1:15" ht="15.75" thickBot="1">
      <c r="A564" s="383">
        <v>45791</v>
      </c>
      <c r="B564" s="384">
        <v>45778</v>
      </c>
      <c r="C564" s="385">
        <v>20</v>
      </c>
      <c r="D564" s="386" t="s">
        <v>1211</v>
      </c>
      <c r="E564" s="395" t="s">
        <v>1212</v>
      </c>
      <c r="F564" s="388">
        <v>17700</v>
      </c>
      <c r="G564" s="388">
        <v>15000</v>
      </c>
      <c r="H564" s="396" t="s">
        <v>112</v>
      </c>
      <c r="I564" s="389" t="s">
        <v>229</v>
      </c>
      <c r="J564" s="389" t="s">
        <v>284</v>
      </c>
      <c r="K564" s="392"/>
      <c r="L564" s="385">
        <v>17700</v>
      </c>
      <c r="M564" s="393" t="s">
        <v>219</v>
      </c>
      <c r="N564" s="394" t="s">
        <v>1161</v>
      </c>
      <c r="O564" t="str">
        <f t="shared" si="8"/>
        <v>WhatsApp API Business</v>
      </c>
    </row>
    <row r="565" spans="1:15" ht="15.75" thickBot="1">
      <c r="A565" s="383">
        <v>45791</v>
      </c>
      <c r="B565" s="384">
        <v>45778</v>
      </c>
      <c r="C565" s="385">
        <v>20</v>
      </c>
      <c r="D565" s="386" t="s">
        <v>1167</v>
      </c>
      <c r="E565" s="395" t="s">
        <v>1213</v>
      </c>
      <c r="F565" s="388">
        <v>17700</v>
      </c>
      <c r="G565" s="388">
        <v>15000</v>
      </c>
      <c r="H565" s="396" t="s">
        <v>112</v>
      </c>
      <c r="I565" s="389" t="s">
        <v>229</v>
      </c>
      <c r="J565" s="391"/>
      <c r="K565" s="392"/>
      <c r="L565" s="385">
        <v>17700</v>
      </c>
      <c r="M565" s="393" t="s">
        <v>219</v>
      </c>
      <c r="N565" s="394" t="s">
        <v>1161</v>
      </c>
      <c r="O565" t="str">
        <f t="shared" si="8"/>
        <v>WhatsApp API Business</v>
      </c>
    </row>
    <row r="566" spans="1:15" ht="15.75" thickBot="1">
      <c r="A566" s="383">
        <v>45791</v>
      </c>
      <c r="B566" s="384">
        <v>45778</v>
      </c>
      <c r="C566" s="385">
        <v>20</v>
      </c>
      <c r="D566" s="386" t="s">
        <v>1196</v>
      </c>
      <c r="E566" s="395" t="s">
        <v>1214</v>
      </c>
      <c r="F566" s="388">
        <v>7523</v>
      </c>
      <c r="G566" s="388">
        <v>6375</v>
      </c>
      <c r="H566" s="396" t="s">
        <v>112</v>
      </c>
      <c r="I566" s="389" t="s">
        <v>229</v>
      </c>
      <c r="J566" s="389" t="s">
        <v>269</v>
      </c>
      <c r="K566" s="392"/>
      <c r="L566" s="385">
        <v>7522.5</v>
      </c>
      <c r="M566" s="393" t="s">
        <v>219</v>
      </c>
      <c r="N566" s="394" t="s">
        <v>1161</v>
      </c>
      <c r="O566" t="str">
        <f t="shared" si="8"/>
        <v>WhatsApp API Business</v>
      </c>
    </row>
    <row r="567" spans="1:15" ht="15.75" thickBot="1">
      <c r="A567" s="383">
        <v>45791</v>
      </c>
      <c r="B567" s="384">
        <v>45778</v>
      </c>
      <c r="C567" s="385">
        <v>20</v>
      </c>
      <c r="D567" s="386" t="s">
        <v>1215</v>
      </c>
      <c r="E567" s="395" t="s">
        <v>1216</v>
      </c>
      <c r="F567" s="388">
        <v>1297</v>
      </c>
      <c r="G567" s="388">
        <v>1099</v>
      </c>
      <c r="H567" s="396" t="s">
        <v>112</v>
      </c>
      <c r="I567" s="389" t="s">
        <v>229</v>
      </c>
      <c r="J567" s="389" t="s">
        <v>249</v>
      </c>
      <c r="K567" s="392"/>
      <c r="L567" s="385">
        <v>1297</v>
      </c>
      <c r="M567" s="393" t="s">
        <v>219</v>
      </c>
      <c r="N567" s="394" t="s">
        <v>1161</v>
      </c>
      <c r="O567" t="str">
        <f t="shared" si="8"/>
        <v>WhatsApp API Business</v>
      </c>
    </row>
    <row r="568" spans="1:15" ht="15.75" thickBot="1">
      <c r="A568" s="383">
        <v>45791</v>
      </c>
      <c r="B568" s="384">
        <v>45778</v>
      </c>
      <c r="C568" s="385">
        <v>20</v>
      </c>
      <c r="D568" s="386" t="s">
        <v>1217</v>
      </c>
      <c r="E568" s="395" t="s">
        <v>1218</v>
      </c>
      <c r="F568" s="388">
        <v>20060</v>
      </c>
      <c r="G568" s="388">
        <v>17000</v>
      </c>
      <c r="H568" s="396" t="s">
        <v>112</v>
      </c>
      <c r="I568" s="389" t="s">
        <v>229</v>
      </c>
      <c r="J568" s="389" t="s">
        <v>485</v>
      </c>
      <c r="K568" s="392"/>
      <c r="L568" s="385">
        <v>20060</v>
      </c>
      <c r="M568" s="393" t="s">
        <v>219</v>
      </c>
      <c r="N568" s="394" t="s">
        <v>1161</v>
      </c>
      <c r="O568" t="str">
        <f t="shared" si="8"/>
        <v>WhatsApp API Business</v>
      </c>
    </row>
    <row r="569" spans="1:15" ht="15.75" thickBot="1">
      <c r="A569" s="383">
        <v>45791</v>
      </c>
      <c r="B569" s="384">
        <v>45778</v>
      </c>
      <c r="C569" s="385">
        <v>20</v>
      </c>
      <c r="D569" s="386" t="s">
        <v>465</v>
      </c>
      <c r="E569" s="395" t="s">
        <v>1219</v>
      </c>
      <c r="F569" s="388">
        <v>1297</v>
      </c>
      <c r="G569" s="388">
        <v>1099</v>
      </c>
      <c r="H569" s="396" t="s">
        <v>112</v>
      </c>
      <c r="I569" s="389" t="s">
        <v>229</v>
      </c>
      <c r="J569" s="389" t="s">
        <v>249</v>
      </c>
      <c r="K569" s="392"/>
      <c r="L569" s="385">
        <v>1297</v>
      </c>
      <c r="M569" s="393" t="s">
        <v>219</v>
      </c>
      <c r="N569" s="394" t="s">
        <v>1161</v>
      </c>
      <c r="O569" t="str">
        <f t="shared" si="8"/>
        <v>WhatsApp API Business</v>
      </c>
    </row>
    <row r="570" spans="1:15" ht="15.75" thickBot="1">
      <c r="A570" s="383">
        <v>45791</v>
      </c>
      <c r="B570" s="384">
        <v>45778</v>
      </c>
      <c r="C570" s="385">
        <v>20</v>
      </c>
      <c r="D570" s="386" t="s">
        <v>469</v>
      </c>
      <c r="E570" s="395" t="s">
        <v>1220</v>
      </c>
      <c r="F570" s="388">
        <v>1297</v>
      </c>
      <c r="G570" s="388">
        <v>1099</v>
      </c>
      <c r="H570" s="396" t="s">
        <v>112</v>
      </c>
      <c r="I570" s="389" t="s">
        <v>229</v>
      </c>
      <c r="J570" s="389" t="s">
        <v>249</v>
      </c>
      <c r="K570" s="392"/>
      <c r="L570" s="385">
        <v>1297</v>
      </c>
      <c r="M570" s="393" t="s">
        <v>219</v>
      </c>
      <c r="N570" s="394" t="s">
        <v>1161</v>
      </c>
      <c r="O570" t="str">
        <f t="shared" si="8"/>
        <v>WhatsApp API Business</v>
      </c>
    </row>
    <row r="571" spans="1:15" ht="15.75" thickBot="1">
      <c r="A571" s="383">
        <v>45791</v>
      </c>
      <c r="B571" s="384">
        <v>45778</v>
      </c>
      <c r="C571" s="385">
        <v>20</v>
      </c>
      <c r="D571" s="386" t="s">
        <v>471</v>
      </c>
      <c r="E571" s="395" t="s">
        <v>1221</v>
      </c>
      <c r="F571" s="388">
        <v>3067</v>
      </c>
      <c r="G571" s="388">
        <v>2599</v>
      </c>
      <c r="H571" s="396" t="s">
        <v>112</v>
      </c>
      <c r="I571" s="389" t="s">
        <v>229</v>
      </c>
      <c r="J571" s="389" t="s">
        <v>249</v>
      </c>
      <c r="K571" s="392"/>
      <c r="L571" s="385">
        <v>3067</v>
      </c>
      <c r="M571" s="393" t="s">
        <v>219</v>
      </c>
      <c r="N571" s="394" t="s">
        <v>1161</v>
      </c>
      <c r="O571" t="str">
        <f t="shared" si="8"/>
        <v>WhatsApp API Business</v>
      </c>
    </row>
    <row r="572" spans="1:15" ht="15.75" thickBot="1">
      <c r="A572" s="383">
        <v>45791</v>
      </c>
      <c r="B572" s="384">
        <v>45778</v>
      </c>
      <c r="C572" s="385">
        <v>20</v>
      </c>
      <c r="D572" s="386" t="s">
        <v>473</v>
      </c>
      <c r="E572" s="395" t="s">
        <v>1222</v>
      </c>
      <c r="F572" s="388">
        <v>1297</v>
      </c>
      <c r="G572" s="388">
        <v>1099</v>
      </c>
      <c r="H572" s="396" t="s">
        <v>112</v>
      </c>
      <c r="I572" s="389" t="s">
        <v>229</v>
      </c>
      <c r="J572" s="389" t="s">
        <v>249</v>
      </c>
      <c r="K572" s="392"/>
      <c r="L572" s="385">
        <v>1297</v>
      </c>
      <c r="M572" s="393" t="s">
        <v>219</v>
      </c>
      <c r="N572" s="394" t="s">
        <v>1161</v>
      </c>
      <c r="O572" t="str">
        <f t="shared" si="8"/>
        <v>WhatsApp API Business</v>
      </c>
    </row>
    <row r="573" spans="1:15" ht="15.75" thickBot="1">
      <c r="A573" s="383">
        <v>45791</v>
      </c>
      <c r="B573" s="384">
        <v>45778</v>
      </c>
      <c r="C573" s="385">
        <v>20</v>
      </c>
      <c r="D573" s="386" t="s">
        <v>1223</v>
      </c>
      <c r="E573" s="395" t="s">
        <v>1224</v>
      </c>
      <c r="F573" s="388">
        <v>28320</v>
      </c>
      <c r="G573" s="388">
        <v>24000</v>
      </c>
      <c r="H573" s="396" t="s">
        <v>112</v>
      </c>
      <c r="I573" s="389" t="s">
        <v>229</v>
      </c>
      <c r="J573" s="389" t="s">
        <v>284</v>
      </c>
      <c r="K573" s="392"/>
      <c r="L573" s="385">
        <v>28320</v>
      </c>
      <c r="M573" s="393" t="s">
        <v>219</v>
      </c>
      <c r="N573" s="394" t="s">
        <v>1161</v>
      </c>
      <c r="O573" t="str">
        <f t="shared" si="8"/>
        <v>WhatsApp API Business</v>
      </c>
    </row>
    <row r="574" spans="1:15" ht="15.75" thickBot="1">
      <c r="A574" s="383">
        <v>45791</v>
      </c>
      <c r="B574" s="384">
        <v>45778</v>
      </c>
      <c r="C574" s="385">
        <v>20</v>
      </c>
      <c r="D574" s="386" t="s">
        <v>1225</v>
      </c>
      <c r="E574" s="395" t="s">
        <v>1226</v>
      </c>
      <c r="F574" s="388">
        <v>40710</v>
      </c>
      <c r="G574" s="388">
        <v>34500</v>
      </c>
      <c r="H574" s="396" t="s">
        <v>112</v>
      </c>
      <c r="I574" s="389" t="s">
        <v>229</v>
      </c>
      <c r="J574" s="389" t="s">
        <v>359</v>
      </c>
      <c r="K574" s="392"/>
      <c r="L574" s="385">
        <v>40710</v>
      </c>
      <c r="M574" s="393" t="s">
        <v>219</v>
      </c>
      <c r="N574" s="394" t="s">
        <v>1161</v>
      </c>
      <c r="O574" t="str">
        <f t="shared" si="8"/>
        <v>WhatsApp API Business</v>
      </c>
    </row>
    <row r="575" spans="1:15" ht="15.75" thickBot="1">
      <c r="A575" s="383">
        <v>45791</v>
      </c>
      <c r="B575" s="384">
        <v>45778</v>
      </c>
      <c r="C575" s="385">
        <v>20</v>
      </c>
      <c r="D575" s="386" t="s">
        <v>1227</v>
      </c>
      <c r="E575" s="395" t="s">
        <v>1228</v>
      </c>
      <c r="F575" s="388">
        <v>10620</v>
      </c>
      <c r="G575" s="388">
        <v>9000</v>
      </c>
      <c r="H575" s="396" t="s">
        <v>112</v>
      </c>
      <c r="I575" s="389" t="s">
        <v>229</v>
      </c>
      <c r="J575" s="389" t="s">
        <v>352</v>
      </c>
      <c r="K575" s="392"/>
      <c r="L575" s="385">
        <v>10620</v>
      </c>
      <c r="M575" s="393" t="s">
        <v>219</v>
      </c>
      <c r="N575" s="394" t="s">
        <v>1161</v>
      </c>
      <c r="O575" t="str">
        <f t="shared" si="8"/>
        <v>WhatsApp API Business</v>
      </c>
    </row>
    <row r="576" spans="1:15" ht="15.75" thickBot="1">
      <c r="A576" s="383">
        <v>45791</v>
      </c>
      <c r="B576" s="384">
        <v>45778</v>
      </c>
      <c r="C576" s="385">
        <v>20</v>
      </c>
      <c r="D576" s="386" t="s">
        <v>922</v>
      </c>
      <c r="E576" s="395" t="s">
        <v>1229</v>
      </c>
      <c r="F576" s="388">
        <v>-1297</v>
      </c>
      <c r="G576" s="388">
        <v>-1099</v>
      </c>
      <c r="H576" s="396" t="s">
        <v>112</v>
      </c>
      <c r="I576" s="389" t="s">
        <v>229</v>
      </c>
      <c r="J576" s="389" t="s">
        <v>249</v>
      </c>
      <c r="K576" s="392"/>
      <c r="L576" s="385">
        <v>-1297</v>
      </c>
      <c r="M576" s="393" t="s">
        <v>219</v>
      </c>
      <c r="N576" s="394" t="s">
        <v>1161</v>
      </c>
      <c r="O576" t="str">
        <f t="shared" si="8"/>
        <v>WhatsApp API Business</v>
      </c>
    </row>
    <row r="577" spans="1:15" ht="15.75" thickBot="1">
      <c r="A577" s="383">
        <v>45791</v>
      </c>
      <c r="B577" s="384">
        <v>45778</v>
      </c>
      <c r="C577" s="385">
        <v>20</v>
      </c>
      <c r="D577" s="386" t="s">
        <v>1041</v>
      </c>
      <c r="E577" s="395" t="s">
        <v>1230</v>
      </c>
      <c r="F577" s="388">
        <v>-42480</v>
      </c>
      <c r="G577" s="388">
        <v>-36000</v>
      </c>
      <c r="H577" s="396" t="s">
        <v>112</v>
      </c>
      <c r="I577" s="389" t="s">
        <v>229</v>
      </c>
      <c r="J577" s="389" t="s">
        <v>359</v>
      </c>
      <c r="K577" s="392"/>
      <c r="L577" s="385">
        <v>-42480</v>
      </c>
      <c r="M577" s="393" t="s">
        <v>219</v>
      </c>
      <c r="N577" s="394" t="s">
        <v>1161</v>
      </c>
      <c r="O577" t="str">
        <f t="shared" si="8"/>
        <v>WhatsApp API Business</v>
      </c>
    </row>
    <row r="578" spans="1:15" ht="15.75" thickBot="1">
      <c r="A578" s="383">
        <v>45792</v>
      </c>
      <c r="B578" s="384">
        <v>45778</v>
      </c>
      <c r="C578" s="385">
        <v>20</v>
      </c>
      <c r="D578" s="386" t="s">
        <v>1231</v>
      </c>
      <c r="E578" s="387" t="s">
        <v>1232</v>
      </c>
      <c r="F578" s="388">
        <v>90329</v>
      </c>
      <c r="G578" s="388">
        <v>76550</v>
      </c>
      <c r="H578" s="390" t="s">
        <v>216</v>
      </c>
      <c r="I578" s="389" t="s">
        <v>217</v>
      </c>
      <c r="J578" s="389" t="s">
        <v>218</v>
      </c>
      <c r="K578" s="392"/>
      <c r="L578" s="385">
        <v>90329</v>
      </c>
      <c r="M578" s="393" t="s">
        <v>219</v>
      </c>
      <c r="N578" s="394" t="s">
        <v>1161</v>
      </c>
      <c r="O578" t="str">
        <f t="shared" ref="O578:O641" si="9">VLOOKUP(I578,$X$2:$Y$7,2,0)</f>
        <v>G-Suite Business</v>
      </c>
    </row>
    <row r="579" spans="1:15" ht="15.75" thickBot="1">
      <c r="A579" s="383">
        <v>45792</v>
      </c>
      <c r="B579" s="384">
        <v>45778</v>
      </c>
      <c r="C579" s="385">
        <v>20</v>
      </c>
      <c r="D579" s="386" t="s">
        <v>1233</v>
      </c>
      <c r="E579" s="387" t="s">
        <v>1234</v>
      </c>
      <c r="F579" s="388">
        <v>1756</v>
      </c>
      <c r="G579" s="388">
        <v>1488</v>
      </c>
      <c r="H579" s="390" t="s">
        <v>216</v>
      </c>
      <c r="I579" s="389" t="s">
        <v>217</v>
      </c>
      <c r="J579" s="389" t="s">
        <v>218</v>
      </c>
      <c r="K579" s="392"/>
      <c r="L579" s="385">
        <v>1755.84</v>
      </c>
      <c r="M579" s="393" t="s">
        <v>219</v>
      </c>
      <c r="N579" s="394" t="s">
        <v>1161</v>
      </c>
      <c r="O579" t="str">
        <f t="shared" si="9"/>
        <v>G-Suite Business</v>
      </c>
    </row>
    <row r="580" spans="1:15" ht="15.75" thickBot="1">
      <c r="A580" s="383">
        <v>45792</v>
      </c>
      <c r="B580" s="384">
        <v>45778</v>
      </c>
      <c r="C580" s="385">
        <v>20</v>
      </c>
      <c r="D580" s="386" t="s">
        <v>1235</v>
      </c>
      <c r="E580" s="387" t="s">
        <v>1236</v>
      </c>
      <c r="F580" s="388">
        <v>32568</v>
      </c>
      <c r="G580" s="388">
        <v>27600</v>
      </c>
      <c r="H580" s="390" t="s">
        <v>216</v>
      </c>
      <c r="I580" s="389" t="s">
        <v>217</v>
      </c>
      <c r="J580" s="389" t="s">
        <v>218</v>
      </c>
      <c r="K580" s="392"/>
      <c r="L580" s="385">
        <v>32568</v>
      </c>
      <c r="M580" s="393" t="s">
        <v>219</v>
      </c>
      <c r="N580" s="394" t="s">
        <v>1161</v>
      </c>
      <c r="O580" t="str">
        <f t="shared" si="9"/>
        <v>G-Suite Business</v>
      </c>
    </row>
    <row r="581" spans="1:15" ht="15.75" thickBot="1">
      <c r="A581" s="383">
        <v>45792</v>
      </c>
      <c r="B581" s="384">
        <v>45778</v>
      </c>
      <c r="C581" s="385">
        <v>20</v>
      </c>
      <c r="D581" s="386" t="s">
        <v>1069</v>
      </c>
      <c r="E581" s="387" t="s">
        <v>1237</v>
      </c>
      <c r="F581" s="388">
        <v>7646</v>
      </c>
      <c r="G581" s="388">
        <v>6480</v>
      </c>
      <c r="H581" s="390" t="s">
        <v>216</v>
      </c>
      <c r="I581" s="389" t="s">
        <v>217</v>
      </c>
      <c r="J581" s="389" t="s">
        <v>218</v>
      </c>
      <c r="K581" s="392"/>
      <c r="L581" s="385">
        <v>7646</v>
      </c>
      <c r="M581" s="393" t="s">
        <v>219</v>
      </c>
      <c r="N581" s="394" t="s">
        <v>1161</v>
      </c>
      <c r="O581" t="str">
        <f t="shared" si="9"/>
        <v>G-Suite Business</v>
      </c>
    </row>
    <row r="582" spans="1:15" ht="15.75" thickBot="1">
      <c r="A582" s="383">
        <v>45792</v>
      </c>
      <c r="B582" s="384">
        <v>45778</v>
      </c>
      <c r="C582" s="385">
        <v>20</v>
      </c>
      <c r="D582" s="386" t="s">
        <v>916</v>
      </c>
      <c r="E582" s="387" t="s">
        <v>1238</v>
      </c>
      <c r="F582" s="388">
        <v>501</v>
      </c>
      <c r="G582" s="388">
        <v>425</v>
      </c>
      <c r="H582" s="390" t="s">
        <v>216</v>
      </c>
      <c r="I582" s="389" t="s">
        <v>217</v>
      </c>
      <c r="J582" s="389" t="s">
        <v>218</v>
      </c>
      <c r="K582" s="392"/>
      <c r="L582" s="385">
        <v>501</v>
      </c>
      <c r="M582" s="393" t="s">
        <v>219</v>
      </c>
      <c r="N582" s="394" t="s">
        <v>1161</v>
      </c>
      <c r="O582" t="str">
        <f t="shared" si="9"/>
        <v>G-Suite Business</v>
      </c>
    </row>
    <row r="583" spans="1:15" ht="15.75" thickBot="1">
      <c r="A583" s="383">
        <v>45792</v>
      </c>
      <c r="B583" s="384">
        <v>45778</v>
      </c>
      <c r="C583" s="385">
        <v>20</v>
      </c>
      <c r="D583" s="386" t="s">
        <v>1239</v>
      </c>
      <c r="E583" s="387" t="s">
        <v>1240</v>
      </c>
      <c r="F583" s="388">
        <v>3009</v>
      </c>
      <c r="G583" s="388">
        <v>2550</v>
      </c>
      <c r="H583" s="390" t="s">
        <v>216</v>
      </c>
      <c r="I583" s="389" t="s">
        <v>217</v>
      </c>
      <c r="J583" s="389" t="s">
        <v>218</v>
      </c>
      <c r="K583" s="392"/>
      <c r="L583" s="385">
        <v>3009</v>
      </c>
      <c r="M583" s="393" t="s">
        <v>219</v>
      </c>
      <c r="N583" s="394" t="s">
        <v>1161</v>
      </c>
      <c r="O583" t="str">
        <f t="shared" si="9"/>
        <v>G-Suite Business</v>
      </c>
    </row>
    <row r="584" spans="1:15" ht="15.75" thickBot="1">
      <c r="A584" s="383">
        <v>45792</v>
      </c>
      <c r="B584" s="384">
        <v>45778</v>
      </c>
      <c r="C584" s="385">
        <v>20</v>
      </c>
      <c r="D584" s="386" t="s">
        <v>289</v>
      </c>
      <c r="E584" s="395" t="s">
        <v>1241</v>
      </c>
      <c r="F584" s="388">
        <v>57348</v>
      </c>
      <c r="G584" s="388">
        <v>48600</v>
      </c>
      <c r="H584" s="401" t="s">
        <v>310</v>
      </c>
      <c r="I584" s="389" t="s">
        <v>223</v>
      </c>
      <c r="J584" s="389" t="s">
        <v>311</v>
      </c>
      <c r="K584" s="392"/>
      <c r="L584" s="385">
        <v>57348</v>
      </c>
      <c r="M584" s="393" t="s">
        <v>219</v>
      </c>
      <c r="N584" s="394" t="s">
        <v>1161</v>
      </c>
      <c r="O584" t="str">
        <f t="shared" si="9"/>
        <v>Tech Assist Recruitment</v>
      </c>
    </row>
    <row r="585" spans="1:15" ht="15.75" thickBot="1">
      <c r="A585" s="383">
        <v>45792</v>
      </c>
      <c r="B585" s="384">
        <v>45778</v>
      </c>
      <c r="C585" s="385">
        <v>20</v>
      </c>
      <c r="D585" s="386" t="s">
        <v>953</v>
      </c>
      <c r="E585" s="395" t="s">
        <v>1242</v>
      </c>
      <c r="F585" s="388">
        <v>84960</v>
      </c>
      <c r="G585" s="388">
        <v>72000</v>
      </c>
      <c r="H585" s="398" t="s">
        <v>288</v>
      </c>
      <c r="I585" s="389" t="s">
        <v>226</v>
      </c>
      <c r="J585" s="389" t="s">
        <v>32</v>
      </c>
      <c r="K585" s="392"/>
      <c r="L585" s="385">
        <v>84960</v>
      </c>
      <c r="M585" s="393" t="s">
        <v>219</v>
      </c>
      <c r="N585" s="394" t="s">
        <v>1161</v>
      </c>
      <c r="O585" t="str">
        <f t="shared" si="9"/>
        <v xml:space="preserve">Training Business </v>
      </c>
    </row>
    <row r="586" spans="1:15" ht="15.75" thickBot="1">
      <c r="A586" s="383">
        <v>45792</v>
      </c>
      <c r="B586" s="384">
        <v>45778</v>
      </c>
      <c r="C586" s="385">
        <v>20</v>
      </c>
      <c r="D586" s="386" t="s">
        <v>1243</v>
      </c>
      <c r="E586" s="395" t="s">
        <v>1244</v>
      </c>
      <c r="F586" s="392"/>
      <c r="G586" s="388">
        <v>0</v>
      </c>
      <c r="H586" s="397" t="s">
        <v>261</v>
      </c>
      <c r="I586" s="389" t="s">
        <v>232</v>
      </c>
      <c r="J586" s="389" t="s">
        <v>262</v>
      </c>
      <c r="K586" s="392"/>
      <c r="L586" s="391"/>
      <c r="M586" s="393" t="s">
        <v>219</v>
      </c>
      <c r="N586" s="394" t="s">
        <v>1161</v>
      </c>
      <c r="O586" t="str">
        <f t="shared" si="9"/>
        <v>Other Services</v>
      </c>
    </row>
    <row r="587" spans="1:15" ht="15.75" thickBot="1">
      <c r="A587" s="383">
        <v>45792</v>
      </c>
      <c r="B587" s="384">
        <v>45778</v>
      </c>
      <c r="C587" s="385">
        <v>20</v>
      </c>
      <c r="D587" s="386" t="s">
        <v>1245</v>
      </c>
      <c r="E587" s="395" t="s">
        <v>1246</v>
      </c>
      <c r="F587" s="392"/>
      <c r="G587" s="388">
        <v>0</v>
      </c>
      <c r="H587" s="397" t="s">
        <v>261</v>
      </c>
      <c r="I587" s="389" t="s">
        <v>232</v>
      </c>
      <c r="J587" s="389" t="s">
        <v>262</v>
      </c>
      <c r="K587" s="392"/>
      <c r="L587" s="391"/>
      <c r="M587" s="393" t="s">
        <v>219</v>
      </c>
      <c r="N587" s="394" t="s">
        <v>1161</v>
      </c>
      <c r="O587" t="str">
        <f t="shared" si="9"/>
        <v>Other Services</v>
      </c>
    </row>
    <row r="588" spans="1:15" ht="15.75" thickBot="1">
      <c r="A588" s="383">
        <v>45792</v>
      </c>
      <c r="B588" s="384">
        <v>45778</v>
      </c>
      <c r="C588" s="385">
        <v>20</v>
      </c>
      <c r="D588" s="386" t="s">
        <v>1247</v>
      </c>
      <c r="E588" s="395" t="s">
        <v>1248</v>
      </c>
      <c r="F588" s="392"/>
      <c r="G588" s="388">
        <v>0</v>
      </c>
      <c r="H588" s="397" t="s">
        <v>261</v>
      </c>
      <c r="I588" s="389" t="s">
        <v>232</v>
      </c>
      <c r="J588" s="389" t="s">
        <v>262</v>
      </c>
      <c r="K588" s="392"/>
      <c r="L588" s="391"/>
      <c r="M588" s="393" t="s">
        <v>219</v>
      </c>
      <c r="N588" s="394" t="s">
        <v>1161</v>
      </c>
      <c r="O588" t="str">
        <f t="shared" si="9"/>
        <v>Other Services</v>
      </c>
    </row>
    <row r="589" spans="1:15" ht="15.75" thickBot="1">
      <c r="A589" s="383">
        <v>45792</v>
      </c>
      <c r="B589" s="384">
        <v>45778</v>
      </c>
      <c r="C589" s="385">
        <v>20</v>
      </c>
      <c r="D589" s="386" t="s">
        <v>1249</v>
      </c>
      <c r="E589" s="395" t="s">
        <v>1250</v>
      </c>
      <c r="F589" s="392"/>
      <c r="G589" s="388">
        <v>0</v>
      </c>
      <c r="H589" s="397" t="s">
        <v>261</v>
      </c>
      <c r="I589" s="389" t="s">
        <v>232</v>
      </c>
      <c r="J589" s="389" t="s">
        <v>262</v>
      </c>
      <c r="K589" s="392"/>
      <c r="L589" s="391"/>
      <c r="M589" s="393" t="s">
        <v>219</v>
      </c>
      <c r="N589" s="394" t="s">
        <v>1161</v>
      </c>
      <c r="O589" t="str">
        <f t="shared" si="9"/>
        <v>Other Services</v>
      </c>
    </row>
    <row r="590" spans="1:15" ht="15.75" thickBot="1">
      <c r="A590" s="383">
        <v>45792</v>
      </c>
      <c r="B590" s="384">
        <v>45778</v>
      </c>
      <c r="C590" s="385">
        <v>20</v>
      </c>
      <c r="D590" s="386" t="s">
        <v>1251</v>
      </c>
      <c r="E590" s="395" t="s">
        <v>1252</v>
      </c>
      <c r="F590" s="392"/>
      <c r="G590" s="388">
        <v>0</v>
      </c>
      <c r="H590" s="397" t="s">
        <v>261</v>
      </c>
      <c r="I590" s="389" t="s">
        <v>232</v>
      </c>
      <c r="J590" s="389" t="s">
        <v>262</v>
      </c>
      <c r="K590" s="392"/>
      <c r="L590" s="391"/>
      <c r="M590" s="393" t="s">
        <v>219</v>
      </c>
      <c r="N590" s="394" t="s">
        <v>1161</v>
      </c>
      <c r="O590" t="str">
        <f t="shared" si="9"/>
        <v>Other Services</v>
      </c>
    </row>
    <row r="591" spans="1:15" ht="15.75" thickBot="1">
      <c r="A591" s="383">
        <v>45792</v>
      </c>
      <c r="B591" s="384">
        <v>45778</v>
      </c>
      <c r="C591" s="385">
        <v>20</v>
      </c>
      <c r="D591" s="386" t="s">
        <v>353</v>
      </c>
      <c r="E591" s="395" t="s">
        <v>1253</v>
      </c>
      <c r="F591" s="392"/>
      <c r="G591" s="388">
        <v>0</v>
      </c>
      <c r="H591" s="397" t="s">
        <v>261</v>
      </c>
      <c r="I591" s="389" t="s">
        <v>232</v>
      </c>
      <c r="J591" s="389" t="s">
        <v>262</v>
      </c>
      <c r="K591" s="392"/>
      <c r="L591" s="391"/>
      <c r="M591" s="393" t="s">
        <v>219</v>
      </c>
      <c r="N591" s="394" t="s">
        <v>1161</v>
      </c>
      <c r="O591" t="str">
        <f t="shared" si="9"/>
        <v>Other Services</v>
      </c>
    </row>
    <row r="592" spans="1:15" ht="15.75" thickBot="1">
      <c r="A592" s="383">
        <v>45792</v>
      </c>
      <c r="B592" s="384">
        <v>45778</v>
      </c>
      <c r="C592" s="385">
        <v>20</v>
      </c>
      <c r="D592" s="386" t="s">
        <v>1254</v>
      </c>
      <c r="E592" s="395" t="s">
        <v>1255</v>
      </c>
      <c r="F592" s="388">
        <v>7080</v>
      </c>
      <c r="G592" s="388">
        <v>6000</v>
      </c>
      <c r="H592" s="396" t="s">
        <v>112</v>
      </c>
      <c r="I592" s="389" t="s">
        <v>229</v>
      </c>
      <c r="J592" s="389" t="s">
        <v>1256</v>
      </c>
      <c r="K592" s="392"/>
      <c r="L592" s="385">
        <v>7080</v>
      </c>
      <c r="M592" s="393" t="s">
        <v>219</v>
      </c>
      <c r="N592" s="394" t="s">
        <v>1161</v>
      </c>
      <c r="O592" t="str">
        <f t="shared" si="9"/>
        <v>WhatsApp API Business</v>
      </c>
    </row>
    <row r="593" spans="1:15" ht="15.75" thickBot="1">
      <c r="A593" s="383">
        <v>45792</v>
      </c>
      <c r="B593" s="384">
        <v>45778</v>
      </c>
      <c r="C593" s="385">
        <v>20</v>
      </c>
      <c r="D593" s="386" t="s">
        <v>736</v>
      </c>
      <c r="E593" s="395" t="s">
        <v>1257</v>
      </c>
      <c r="F593" s="392"/>
      <c r="G593" s="388">
        <v>0</v>
      </c>
      <c r="H593" s="397" t="s">
        <v>261</v>
      </c>
      <c r="I593" s="389" t="s">
        <v>232</v>
      </c>
      <c r="J593" s="389" t="s">
        <v>262</v>
      </c>
      <c r="K593" s="392"/>
      <c r="L593" s="391"/>
      <c r="M593" s="393" t="s">
        <v>219</v>
      </c>
      <c r="N593" s="394" t="s">
        <v>1161</v>
      </c>
      <c r="O593" t="str">
        <f t="shared" si="9"/>
        <v>Other Services</v>
      </c>
    </row>
    <row r="594" spans="1:15" ht="15.75" thickBot="1">
      <c r="A594" s="383">
        <v>45792</v>
      </c>
      <c r="B594" s="384">
        <v>45778</v>
      </c>
      <c r="C594" s="385">
        <v>20</v>
      </c>
      <c r="D594" s="386" t="s">
        <v>920</v>
      </c>
      <c r="E594" s="395" t="s">
        <v>1258</v>
      </c>
      <c r="F594" s="388">
        <v>11800</v>
      </c>
      <c r="G594" s="388">
        <v>10000</v>
      </c>
      <c r="H594" s="396" t="s">
        <v>112</v>
      </c>
      <c r="I594" s="389" t="s">
        <v>229</v>
      </c>
      <c r="J594" s="389" t="s">
        <v>249</v>
      </c>
      <c r="K594" s="392"/>
      <c r="L594" s="385">
        <v>11800</v>
      </c>
      <c r="M594" s="393" t="s">
        <v>219</v>
      </c>
      <c r="N594" s="394" t="s">
        <v>1161</v>
      </c>
      <c r="O594" t="str">
        <f t="shared" si="9"/>
        <v>WhatsApp API Business</v>
      </c>
    </row>
    <row r="595" spans="1:15" ht="15.75" thickBot="1">
      <c r="A595" s="383">
        <v>45792</v>
      </c>
      <c r="B595" s="384">
        <v>45778</v>
      </c>
      <c r="C595" s="385">
        <v>20</v>
      </c>
      <c r="D595" s="386" t="s">
        <v>247</v>
      </c>
      <c r="E595" s="395" t="s">
        <v>1259</v>
      </c>
      <c r="F595" s="388">
        <v>1180</v>
      </c>
      <c r="G595" s="388">
        <v>1000</v>
      </c>
      <c r="H595" s="396" t="s">
        <v>112</v>
      </c>
      <c r="I595" s="389" t="s">
        <v>229</v>
      </c>
      <c r="J595" s="389" t="s">
        <v>249</v>
      </c>
      <c r="K595" s="392"/>
      <c r="L595" s="385">
        <v>1180</v>
      </c>
      <c r="M595" s="393" t="s">
        <v>219</v>
      </c>
      <c r="N595" s="394" t="s">
        <v>1161</v>
      </c>
      <c r="O595" t="str">
        <f t="shared" si="9"/>
        <v>WhatsApp API Business</v>
      </c>
    </row>
    <row r="596" spans="1:15" ht="15.75" thickBot="1">
      <c r="A596" s="383">
        <v>45792</v>
      </c>
      <c r="B596" s="384">
        <v>45778</v>
      </c>
      <c r="C596" s="385">
        <v>20</v>
      </c>
      <c r="D596" s="386" t="s">
        <v>247</v>
      </c>
      <c r="E596" s="395" t="s">
        <v>1260</v>
      </c>
      <c r="F596" s="388">
        <v>2360</v>
      </c>
      <c r="G596" s="388">
        <v>2000</v>
      </c>
      <c r="H596" s="396" t="s">
        <v>112</v>
      </c>
      <c r="I596" s="389" t="s">
        <v>229</v>
      </c>
      <c r="J596" s="389" t="s">
        <v>249</v>
      </c>
      <c r="K596" s="392"/>
      <c r="L596" s="385">
        <v>2360</v>
      </c>
      <c r="M596" s="393" t="s">
        <v>219</v>
      </c>
      <c r="N596" s="394" t="s">
        <v>1161</v>
      </c>
      <c r="O596" t="str">
        <f t="shared" si="9"/>
        <v>WhatsApp API Business</v>
      </c>
    </row>
    <row r="597" spans="1:15" ht="15.75" thickBot="1">
      <c r="A597" s="383">
        <v>45792</v>
      </c>
      <c r="B597" s="384">
        <v>45778</v>
      </c>
      <c r="C597" s="385">
        <v>20</v>
      </c>
      <c r="D597" s="386" t="s">
        <v>583</v>
      </c>
      <c r="E597" s="395" t="s">
        <v>1261</v>
      </c>
      <c r="F597" s="388">
        <v>-1062</v>
      </c>
      <c r="G597" s="388">
        <v>-900</v>
      </c>
      <c r="H597" s="396" t="s">
        <v>112</v>
      </c>
      <c r="I597" s="389" t="s">
        <v>229</v>
      </c>
      <c r="J597" s="389" t="s">
        <v>359</v>
      </c>
      <c r="K597" s="392"/>
      <c r="L597" s="385">
        <v>-1062</v>
      </c>
      <c r="M597" s="393" t="s">
        <v>219</v>
      </c>
      <c r="N597" s="394" t="s">
        <v>1161</v>
      </c>
      <c r="O597" t="str">
        <f t="shared" si="9"/>
        <v>WhatsApp API Business</v>
      </c>
    </row>
    <row r="598" spans="1:15" ht="30.75" thickBot="1">
      <c r="A598" s="383">
        <v>45792</v>
      </c>
      <c r="B598" s="384">
        <v>45778</v>
      </c>
      <c r="C598" s="385">
        <v>20</v>
      </c>
      <c r="D598" s="413" t="s">
        <v>547</v>
      </c>
      <c r="E598" s="413" t="s">
        <v>1262</v>
      </c>
      <c r="F598" s="388">
        <v>-191</v>
      </c>
      <c r="G598" s="388">
        <v>-162</v>
      </c>
      <c r="H598" s="390" t="s">
        <v>216</v>
      </c>
      <c r="I598" s="389" t="s">
        <v>217</v>
      </c>
      <c r="J598" s="389" t="s">
        <v>218</v>
      </c>
      <c r="K598" s="392"/>
      <c r="L598" s="385">
        <v>-191</v>
      </c>
      <c r="M598" s="393" t="s">
        <v>219</v>
      </c>
      <c r="N598" s="394" t="s">
        <v>1161</v>
      </c>
      <c r="O598" t="str">
        <f t="shared" si="9"/>
        <v>G-Suite Business</v>
      </c>
    </row>
    <row r="599" spans="1:15" ht="15.75" thickBot="1">
      <c r="A599" s="383">
        <v>45793</v>
      </c>
      <c r="B599" s="384">
        <v>45778</v>
      </c>
      <c r="C599" s="385">
        <v>20</v>
      </c>
      <c r="D599" s="386" t="s">
        <v>624</v>
      </c>
      <c r="E599" s="387" t="s">
        <v>1263</v>
      </c>
      <c r="F599" s="388">
        <v>113823</v>
      </c>
      <c r="G599" s="388">
        <v>96460</v>
      </c>
      <c r="H599" s="390" t="s">
        <v>216</v>
      </c>
      <c r="I599" s="389" t="s">
        <v>217</v>
      </c>
      <c r="J599" s="389" t="s">
        <v>218</v>
      </c>
      <c r="K599" s="392"/>
      <c r="L599" s="385">
        <v>113823</v>
      </c>
      <c r="M599" s="393" t="s">
        <v>219</v>
      </c>
      <c r="N599" s="394" t="s">
        <v>1161</v>
      </c>
      <c r="O599" t="str">
        <f t="shared" si="9"/>
        <v>G-Suite Business</v>
      </c>
    </row>
    <row r="600" spans="1:15" ht="15.75" thickBot="1">
      <c r="A600" s="383">
        <v>45793</v>
      </c>
      <c r="B600" s="384">
        <v>45778</v>
      </c>
      <c r="C600" s="385">
        <v>20</v>
      </c>
      <c r="D600" s="386" t="s">
        <v>1264</v>
      </c>
      <c r="E600" s="387" t="s">
        <v>1265</v>
      </c>
      <c r="F600" s="388">
        <v>19541</v>
      </c>
      <c r="G600" s="388">
        <v>16560</v>
      </c>
      <c r="H600" s="390" t="s">
        <v>216</v>
      </c>
      <c r="I600" s="389" t="s">
        <v>217</v>
      </c>
      <c r="J600" s="389" t="s">
        <v>218</v>
      </c>
      <c r="K600" s="392"/>
      <c r="L600" s="385">
        <v>19541</v>
      </c>
      <c r="M600" s="393" t="s">
        <v>219</v>
      </c>
      <c r="N600" s="394" t="s">
        <v>1161</v>
      </c>
      <c r="O600" t="str">
        <f t="shared" si="9"/>
        <v>G-Suite Business</v>
      </c>
    </row>
    <row r="601" spans="1:15" ht="15.75" thickBot="1">
      <c r="A601" s="383">
        <v>45793</v>
      </c>
      <c r="B601" s="384">
        <v>45778</v>
      </c>
      <c r="C601" s="385">
        <v>20</v>
      </c>
      <c r="D601" s="386" t="s">
        <v>405</v>
      </c>
      <c r="E601" s="387" t="s">
        <v>1266</v>
      </c>
      <c r="F601" s="388">
        <v>2301</v>
      </c>
      <c r="G601" s="388">
        <v>1950</v>
      </c>
      <c r="H601" s="390" t="s">
        <v>216</v>
      </c>
      <c r="I601" s="389" t="s">
        <v>217</v>
      </c>
      <c r="J601" s="389" t="s">
        <v>218</v>
      </c>
      <c r="K601" s="392"/>
      <c r="L601" s="385">
        <v>2301</v>
      </c>
      <c r="M601" s="393" t="s">
        <v>219</v>
      </c>
      <c r="N601" s="394" t="s">
        <v>1161</v>
      </c>
      <c r="O601" t="str">
        <f t="shared" si="9"/>
        <v>G-Suite Business</v>
      </c>
    </row>
    <row r="602" spans="1:15" ht="15.75" thickBot="1">
      <c r="A602" s="383">
        <v>45793</v>
      </c>
      <c r="B602" s="384">
        <v>45778</v>
      </c>
      <c r="C602" s="385">
        <v>20</v>
      </c>
      <c r="D602" s="386" t="s">
        <v>553</v>
      </c>
      <c r="E602" s="387" t="s">
        <v>1267</v>
      </c>
      <c r="F602" s="388">
        <v>1254</v>
      </c>
      <c r="G602" s="388">
        <v>1063</v>
      </c>
      <c r="H602" s="390" t="s">
        <v>216</v>
      </c>
      <c r="I602" s="389" t="s">
        <v>217</v>
      </c>
      <c r="J602" s="389" t="s">
        <v>218</v>
      </c>
      <c r="K602" s="392"/>
      <c r="L602" s="385">
        <v>1254</v>
      </c>
      <c r="M602" s="393" t="s">
        <v>219</v>
      </c>
      <c r="N602" s="394" t="s">
        <v>1161</v>
      </c>
      <c r="O602" t="str">
        <f t="shared" si="9"/>
        <v>G-Suite Business</v>
      </c>
    </row>
    <row r="603" spans="1:15" ht="15.75" thickBot="1">
      <c r="A603" s="383">
        <v>45793</v>
      </c>
      <c r="B603" s="384">
        <v>45778</v>
      </c>
      <c r="C603" s="385">
        <v>20</v>
      </c>
      <c r="D603" s="386" t="s">
        <v>405</v>
      </c>
      <c r="E603" s="387" t="s">
        <v>1268</v>
      </c>
      <c r="F603" s="388">
        <v>3880</v>
      </c>
      <c r="G603" s="388">
        <v>3288</v>
      </c>
      <c r="H603" s="390" t="s">
        <v>216</v>
      </c>
      <c r="I603" s="389" t="s">
        <v>217</v>
      </c>
      <c r="J603" s="389" t="s">
        <v>218</v>
      </c>
      <c r="K603" s="392"/>
      <c r="L603" s="385">
        <v>3879.84</v>
      </c>
      <c r="M603" s="393" t="s">
        <v>219</v>
      </c>
      <c r="N603" s="394" t="s">
        <v>1161</v>
      </c>
      <c r="O603" t="str">
        <f t="shared" si="9"/>
        <v>G-Suite Business</v>
      </c>
    </row>
    <row r="604" spans="1:15" ht="15.75" thickBot="1">
      <c r="A604" s="383">
        <v>45793</v>
      </c>
      <c r="B604" s="384">
        <v>45778</v>
      </c>
      <c r="C604" s="385">
        <v>20</v>
      </c>
      <c r="D604" s="386" t="s">
        <v>712</v>
      </c>
      <c r="E604" s="387" t="s">
        <v>1269</v>
      </c>
      <c r="F604" s="388">
        <v>163548</v>
      </c>
      <c r="G604" s="388">
        <v>138600</v>
      </c>
      <c r="H604" s="390" t="s">
        <v>216</v>
      </c>
      <c r="I604" s="389" t="s">
        <v>217</v>
      </c>
      <c r="J604" s="389" t="s">
        <v>218</v>
      </c>
      <c r="K604" s="392"/>
      <c r="L604" s="385">
        <v>163548</v>
      </c>
      <c r="M604" s="393" t="s">
        <v>219</v>
      </c>
      <c r="N604" s="394" t="s">
        <v>1161</v>
      </c>
      <c r="O604" t="str">
        <f t="shared" si="9"/>
        <v>G-Suite Business</v>
      </c>
    </row>
    <row r="605" spans="1:15" ht="15.75" thickBot="1">
      <c r="A605" s="383">
        <v>45793</v>
      </c>
      <c r="B605" s="384">
        <v>45778</v>
      </c>
      <c r="C605" s="385">
        <v>20</v>
      </c>
      <c r="D605" s="386" t="s">
        <v>1270</v>
      </c>
      <c r="E605" s="395" t="s">
        <v>1271</v>
      </c>
      <c r="F605" s="388">
        <v>-1440</v>
      </c>
      <c r="G605" s="388">
        <v>-1220</v>
      </c>
      <c r="H605" s="390" t="s">
        <v>216</v>
      </c>
      <c r="I605" s="389" t="s">
        <v>217</v>
      </c>
      <c r="J605" s="389" t="s">
        <v>218</v>
      </c>
      <c r="K605" s="392"/>
      <c r="L605" s="385">
        <v>-1440</v>
      </c>
      <c r="M605" s="393" t="s">
        <v>219</v>
      </c>
      <c r="N605" s="394" t="s">
        <v>1161</v>
      </c>
      <c r="O605" t="str">
        <f t="shared" si="9"/>
        <v>G-Suite Business</v>
      </c>
    </row>
    <row r="606" spans="1:15" ht="15.75" thickBot="1">
      <c r="A606" s="383">
        <v>45793</v>
      </c>
      <c r="B606" s="384">
        <v>45778</v>
      </c>
      <c r="C606" s="385">
        <v>20</v>
      </c>
      <c r="D606" s="386" t="s">
        <v>1272</v>
      </c>
      <c r="E606" s="395" t="s">
        <v>1273</v>
      </c>
      <c r="F606" s="392"/>
      <c r="G606" s="388">
        <v>0</v>
      </c>
      <c r="H606" s="397" t="s">
        <v>261</v>
      </c>
      <c r="I606" s="389" t="s">
        <v>232</v>
      </c>
      <c r="J606" s="389" t="s">
        <v>262</v>
      </c>
      <c r="K606" s="392"/>
      <c r="L606" s="391"/>
      <c r="M606" s="393" t="s">
        <v>219</v>
      </c>
      <c r="N606" s="394" t="s">
        <v>1161</v>
      </c>
      <c r="O606" t="str">
        <f t="shared" si="9"/>
        <v>Other Services</v>
      </c>
    </row>
    <row r="607" spans="1:15" ht="15.75" thickBot="1">
      <c r="A607" s="383">
        <v>45793</v>
      </c>
      <c r="B607" s="384">
        <v>45778</v>
      </c>
      <c r="C607" s="385">
        <v>20</v>
      </c>
      <c r="D607" s="386" t="s">
        <v>1274</v>
      </c>
      <c r="E607" s="395" t="s">
        <v>1275</v>
      </c>
      <c r="F607" s="392"/>
      <c r="G607" s="388">
        <v>0</v>
      </c>
      <c r="H607" s="397" t="s">
        <v>261</v>
      </c>
      <c r="I607" s="389" t="s">
        <v>232</v>
      </c>
      <c r="J607" s="389" t="s">
        <v>262</v>
      </c>
      <c r="K607" s="392"/>
      <c r="L607" s="391"/>
      <c r="M607" s="393" t="s">
        <v>219</v>
      </c>
      <c r="N607" s="394" t="s">
        <v>1161</v>
      </c>
      <c r="O607" t="str">
        <f t="shared" si="9"/>
        <v>Other Services</v>
      </c>
    </row>
    <row r="608" spans="1:15" ht="15.75" thickBot="1">
      <c r="A608" s="383">
        <v>45793</v>
      </c>
      <c r="B608" s="384">
        <v>45778</v>
      </c>
      <c r="C608" s="385">
        <v>20</v>
      </c>
      <c r="D608" s="386" t="s">
        <v>1276</v>
      </c>
      <c r="E608" s="395" t="s">
        <v>1277</v>
      </c>
      <c r="F608" s="388">
        <v>11800</v>
      </c>
      <c r="G608" s="388">
        <v>10000</v>
      </c>
      <c r="H608" s="396" t="s">
        <v>112</v>
      </c>
      <c r="I608" s="389" t="s">
        <v>229</v>
      </c>
      <c r="J608" s="389" t="s">
        <v>249</v>
      </c>
      <c r="K608" s="392"/>
      <c r="L608" s="385">
        <v>11800</v>
      </c>
      <c r="M608" s="393" t="s">
        <v>219</v>
      </c>
      <c r="N608" s="394" t="s">
        <v>1161</v>
      </c>
      <c r="O608" t="str">
        <f t="shared" si="9"/>
        <v>WhatsApp API Business</v>
      </c>
    </row>
    <row r="609" spans="1:15" ht="15.75" thickBot="1">
      <c r="A609" s="383">
        <v>45793</v>
      </c>
      <c r="B609" s="384">
        <v>45778</v>
      </c>
      <c r="C609" s="385">
        <v>20</v>
      </c>
      <c r="D609" s="386" t="s">
        <v>1278</v>
      </c>
      <c r="E609" s="395" t="s">
        <v>1279</v>
      </c>
      <c r="F609" s="388">
        <v>15340</v>
      </c>
      <c r="G609" s="388">
        <v>13000</v>
      </c>
      <c r="H609" s="396" t="s">
        <v>112</v>
      </c>
      <c r="I609" s="389" t="s">
        <v>229</v>
      </c>
      <c r="J609" s="389" t="s">
        <v>284</v>
      </c>
      <c r="K609" s="392"/>
      <c r="L609" s="385">
        <v>15340</v>
      </c>
      <c r="M609" s="393" t="s">
        <v>219</v>
      </c>
      <c r="N609" s="394" t="s">
        <v>1161</v>
      </c>
      <c r="O609" t="str">
        <f t="shared" si="9"/>
        <v>WhatsApp API Business</v>
      </c>
    </row>
    <row r="610" spans="1:15" ht="15.75" thickBot="1">
      <c r="A610" s="383">
        <v>45793</v>
      </c>
      <c r="B610" s="384">
        <v>45778</v>
      </c>
      <c r="C610" s="385">
        <v>20</v>
      </c>
      <c r="D610" s="386" t="s">
        <v>1280</v>
      </c>
      <c r="E610" s="395" t="s">
        <v>1281</v>
      </c>
      <c r="F610" s="388">
        <v>36108</v>
      </c>
      <c r="G610" s="388">
        <v>30600</v>
      </c>
      <c r="H610" s="396" t="s">
        <v>112</v>
      </c>
      <c r="I610" s="389" t="s">
        <v>229</v>
      </c>
      <c r="J610" s="389" t="s">
        <v>359</v>
      </c>
      <c r="K610" s="392"/>
      <c r="L610" s="385">
        <v>36108</v>
      </c>
      <c r="M610" s="393" t="s">
        <v>219</v>
      </c>
      <c r="N610" s="394" t="s">
        <v>1161</v>
      </c>
      <c r="O610" t="str">
        <f t="shared" si="9"/>
        <v>WhatsApp API Business</v>
      </c>
    </row>
    <row r="611" spans="1:15" ht="15.75" thickBot="1">
      <c r="A611" s="383">
        <v>45793</v>
      </c>
      <c r="B611" s="384">
        <v>45778</v>
      </c>
      <c r="C611" s="385">
        <v>20</v>
      </c>
      <c r="D611" s="386" t="s">
        <v>1280</v>
      </c>
      <c r="E611" s="395" t="s">
        <v>1282</v>
      </c>
      <c r="F611" s="388">
        <v>84960</v>
      </c>
      <c r="G611" s="388">
        <v>72000</v>
      </c>
      <c r="H611" s="398" t="s">
        <v>288</v>
      </c>
      <c r="I611" s="389" t="s">
        <v>226</v>
      </c>
      <c r="J611" s="389" t="s">
        <v>32</v>
      </c>
      <c r="K611" s="392"/>
      <c r="L611" s="385">
        <v>84960</v>
      </c>
      <c r="M611" s="393" t="s">
        <v>219</v>
      </c>
      <c r="N611" s="394" t="s">
        <v>1161</v>
      </c>
      <c r="O611" t="str">
        <f t="shared" si="9"/>
        <v xml:space="preserve">Training Business </v>
      </c>
    </row>
    <row r="612" spans="1:15" ht="15.75" thickBot="1">
      <c r="A612" s="383">
        <v>45793</v>
      </c>
      <c r="B612" s="384">
        <v>45778</v>
      </c>
      <c r="C612" s="385">
        <v>20</v>
      </c>
      <c r="D612" s="386" t="s">
        <v>1283</v>
      </c>
      <c r="E612" s="395" t="s">
        <v>1284</v>
      </c>
      <c r="F612" s="388">
        <v>501500</v>
      </c>
      <c r="G612" s="388">
        <v>425000</v>
      </c>
      <c r="H612" s="399" t="s">
        <v>291</v>
      </c>
      <c r="I612" s="389" t="s">
        <v>226</v>
      </c>
      <c r="J612" s="389" t="s">
        <v>292</v>
      </c>
      <c r="K612" s="392"/>
      <c r="L612" s="385">
        <v>501500</v>
      </c>
      <c r="M612" s="393" t="s">
        <v>219</v>
      </c>
      <c r="N612" s="394" t="s">
        <v>1161</v>
      </c>
      <c r="O612" t="str">
        <f t="shared" si="9"/>
        <v xml:space="preserve">Training Business </v>
      </c>
    </row>
    <row r="613" spans="1:15" ht="15.75" thickBot="1">
      <c r="A613" s="383">
        <v>45793</v>
      </c>
      <c r="B613" s="384">
        <v>45778</v>
      </c>
      <c r="C613" s="385">
        <v>20</v>
      </c>
      <c r="D613" s="386" t="s">
        <v>1285</v>
      </c>
      <c r="E613" s="395" t="s">
        <v>1286</v>
      </c>
      <c r="F613" s="392"/>
      <c r="G613" s="388">
        <v>0</v>
      </c>
      <c r="H613" s="397" t="s">
        <v>261</v>
      </c>
      <c r="I613" s="389" t="s">
        <v>232</v>
      </c>
      <c r="J613" s="389" t="s">
        <v>262</v>
      </c>
      <c r="K613" s="392"/>
      <c r="L613" s="391"/>
      <c r="M613" s="393" t="s">
        <v>219</v>
      </c>
      <c r="N613" s="394" t="s">
        <v>1161</v>
      </c>
      <c r="O613" t="str">
        <f t="shared" si="9"/>
        <v>Other Services</v>
      </c>
    </row>
    <row r="614" spans="1:15" ht="15.75" thickBot="1">
      <c r="A614" s="383">
        <v>45793</v>
      </c>
      <c r="B614" s="384">
        <v>45778</v>
      </c>
      <c r="C614" s="385">
        <v>20</v>
      </c>
      <c r="D614" s="386" t="s">
        <v>502</v>
      </c>
      <c r="E614" s="395" t="s">
        <v>1287</v>
      </c>
      <c r="F614" s="388">
        <v>1180</v>
      </c>
      <c r="G614" s="388">
        <v>1000</v>
      </c>
      <c r="H614" s="396" t="s">
        <v>112</v>
      </c>
      <c r="I614" s="389" t="s">
        <v>229</v>
      </c>
      <c r="J614" s="389" t="s">
        <v>1288</v>
      </c>
      <c r="K614" s="392"/>
      <c r="L614" s="385">
        <v>1180</v>
      </c>
      <c r="M614" s="393" t="s">
        <v>219</v>
      </c>
      <c r="N614" s="394" t="s">
        <v>1161</v>
      </c>
      <c r="O614" t="str">
        <f t="shared" si="9"/>
        <v>WhatsApp API Business</v>
      </c>
    </row>
    <row r="615" spans="1:15" ht="15.75" thickBot="1">
      <c r="A615" s="383">
        <v>45793</v>
      </c>
      <c r="B615" s="384">
        <v>45778</v>
      </c>
      <c r="C615" s="385">
        <v>20</v>
      </c>
      <c r="D615" s="386" t="s">
        <v>762</v>
      </c>
      <c r="E615" s="395" t="s">
        <v>1289</v>
      </c>
      <c r="F615" s="388">
        <v>1180</v>
      </c>
      <c r="G615" s="388">
        <v>1000</v>
      </c>
      <c r="H615" s="396" t="s">
        <v>112</v>
      </c>
      <c r="I615" s="389" t="s">
        <v>229</v>
      </c>
      <c r="J615" s="389" t="s">
        <v>1288</v>
      </c>
      <c r="K615" s="392"/>
      <c r="L615" s="385">
        <v>1180</v>
      </c>
      <c r="M615" s="393" t="s">
        <v>219</v>
      </c>
      <c r="N615" s="394" t="s">
        <v>1161</v>
      </c>
      <c r="O615" t="str">
        <f t="shared" si="9"/>
        <v>WhatsApp API Business</v>
      </c>
    </row>
    <row r="616" spans="1:15" ht="15.75" thickBot="1">
      <c r="A616" s="383">
        <v>45793</v>
      </c>
      <c r="B616" s="384">
        <v>45778</v>
      </c>
      <c r="C616" s="385">
        <v>20</v>
      </c>
      <c r="D616" s="386" t="s">
        <v>500</v>
      </c>
      <c r="E616" s="395" t="s">
        <v>1290</v>
      </c>
      <c r="F616" s="388">
        <v>1180</v>
      </c>
      <c r="G616" s="388">
        <v>1000</v>
      </c>
      <c r="H616" s="396" t="s">
        <v>112</v>
      </c>
      <c r="I616" s="389" t="s">
        <v>229</v>
      </c>
      <c r="J616" s="389" t="s">
        <v>1288</v>
      </c>
      <c r="K616" s="392"/>
      <c r="L616" s="385">
        <v>1180</v>
      </c>
      <c r="M616" s="393" t="s">
        <v>219</v>
      </c>
      <c r="N616" s="394" t="s">
        <v>1161</v>
      </c>
      <c r="O616" t="str">
        <f t="shared" si="9"/>
        <v>WhatsApp API Business</v>
      </c>
    </row>
    <row r="617" spans="1:15" ht="15.75" thickBot="1">
      <c r="A617" s="383">
        <v>45793</v>
      </c>
      <c r="B617" s="384">
        <v>45778</v>
      </c>
      <c r="C617" s="385">
        <v>20</v>
      </c>
      <c r="D617" s="386" t="s">
        <v>824</v>
      </c>
      <c r="E617" s="395" t="s">
        <v>1291</v>
      </c>
      <c r="F617" s="388">
        <v>1180</v>
      </c>
      <c r="G617" s="388">
        <v>1000</v>
      </c>
      <c r="H617" s="396" t="s">
        <v>112</v>
      </c>
      <c r="I617" s="389" t="s">
        <v>229</v>
      </c>
      <c r="J617" s="389" t="s">
        <v>1288</v>
      </c>
      <c r="K617" s="392"/>
      <c r="L617" s="385">
        <v>1180</v>
      </c>
      <c r="M617" s="393" t="s">
        <v>219</v>
      </c>
      <c r="N617" s="394" t="s">
        <v>1161</v>
      </c>
      <c r="O617" t="str">
        <f t="shared" si="9"/>
        <v>WhatsApp API Business</v>
      </c>
    </row>
    <row r="618" spans="1:15" ht="15.75" thickBot="1">
      <c r="A618" s="383">
        <v>45793</v>
      </c>
      <c r="B618" s="384">
        <v>45778</v>
      </c>
      <c r="C618" s="385">
        <v>20</v>
      </c>
      <c r="D618" s="386" t="s">
        <v>384</v>
      </c>
      <c r="E618" s="395" t="s">
        <v>1292</v>
      </c>
      <c r="F618" s="388">
        <v>1180</v>
      </c>
      <c r="G618" s="388">
        <v>1000</v>
      </c>
      <c r="H618" s="396" t="s">
        <v>112</v>
      </c>
      <c r="I618" s="389" t="s">
        <v>229</v>
      </c>
      <c r="J618" s="389" t="s">
        <v>1288</v>
      </c>
      <c r="K618" s="392"/>
      <c r="L618" s="385">
        <v>1180</v>
      </c>
      <c r="M618" s="393" t="s">
        <v>219</v>
      </c>
      <c r="N618" s="394" t="s">
        <v>1161</v>
      </c>
      <c r="O618" t="str">
        <f t="shared" si="9"/>
        <v>WhatsApp API Business</v>
      </c>
    </row>
    <row r="619" spans="1:15" ht="15.75" thickBot="1">
      <c r="A619" s="383">
        <v>45793</v>
      </c>
      <c r="B619" s="384">
        <v>45778</v>
      </c>
      <c r="C619" s="385">
        <v>20</v>
      </c>
      <c r="D619" s="386" t="s">
        <v>815</v>
      </c>
      <c r="E619" s="395" t="s">
        <v>1293</v>
      </c>
      <c r="F619" s="388">
        <v>1180</v>
      </c>
      <c r="G619" s="388">
        <v>1000</v>
      </c>
      <c r="H619" s="396" t="s">
        <v>112</v>
      </c>
      <c r="I619" s="389" t="s">
        <v>229</v>
      </c>
      <c r="J619" s="389" t="s">
        <v>1288</v>
      </c>
      <c r="K619" s="392"/>
      <c r="L619" s="385">
        <v>1180</v>
      </c>
      <c r="M619" s="393" t="s">
        <v>219</v>
      </c>
      <c r="N619" s="394" t="s">
        <v>1161</v>
      </c>
      <c r="O619" t="str">
        <f t="shared" si="9"/>
        <v>WhatsApp API Business</v>
      </c>
    </row>
    <row r="620" spans="1:15" ht="15.75" thickBot="1">
      <c r="A620" s="383">
        <v>45793</v>
      </c>
      <c r="B620" s="384">
        <v>45778</v>
      </c>
      <c r="C620" s="385">
        <v>20</v>
      </c>
      <c r="D620" s="386" t="s">
        <v>1294</v>
      </c>
      <c r="E620" s="395" t="s">
        <v>1295</v>
      </c>
      <c r="F620" s="388">
        <v>1180</v>
      </c>
      <c r="G620" s="388">
        <v>1000</v>
      </c>
      <c r="H620" s="396" t="s">
        <v>112</v>
      </c>
      <c r="I620" s="389" t="s">
        <v>229</v>
      </c>
      <c r="J620" s="389" t="s">
        <v>1288</v>
      </c>
      <c r="K620" s="392"/>
      <c r="L620" s="385">
        <v>1180</v>
      </c>
      <c r="M620" s="393" t="s">
        <v>219</v>
      </c>
      <c r="N620" s="394" t="s">
        <v>1161</v>
      </c>
      <c r="O620" t="str">
        <f t="shared" si="9"/>
        <v>WhatsApp API Business</v>
      </c>
    </row>
    <row r="621" spans="1:15" ht="15.75" thickBot="1">
      <c r="A621" s="383">
        <v>45793</v>
      </c>
      <c r="B621" s="384">
        <v>45778</v>
      </c>
      <c r="C621" s="385">
        <v>20</v>
      </c>
      <c r="D621" s="386" t="s">
        <v>1296</v>
      </c>
      <c r="E621" s="395" t="s">
        <v>1297</v>
      </c>
      <c r="F621" s="388">
        <v>1180</v>
      </c>
      <c r="G621" s="388">
        <v>1000</v>
      </c>
      <c r="H621" s="396" t="s">
        <v>112</v>
      </c>
      <c r="I621" s="389" t="s">
        <v>229</v>
      </c>
      <c r="J621" s="389" t="s">
        <v>1288</v>
      </c>
      <c r="K621" s="392"/>
      <c r="L621" s="385">
        <v>1180</v>
      </c>
      <c r="M621" s="393" t="s">
        <v>219</v>
      </c>
      <c r="N621" s="394" t="s">
        <v>1161</v>
      </c>
      <c r="O621" t="str">
        <f t="shared" si="9"/>
        <v>WhatsApp API Business</v>
      </c>
    </row>
    <row r="622" spans="1:15" ht="15.75" thickBot="1">
      <c r="A622" s="383">
        <v>45793</v>
      </c>
      <c r="B622" s="384">
        <v>45778</v>
      </c>
      <c r="C622" s="385">
        <v>20</v>
      </c>
      <c r="D622" s="386" t="s">
        <v>1298</v>
      </c>
      <c r="E622" s="395" t="s">
        <v>1299</v>
      </c>
      <c r="F622" s="392"/>
      <c r="G622" s="388">
        <v>0</v>
      </c>
      <c r="H622" s="397" t="s">
        <v>261</v>
      </c>
      <c r="I622" s="389" t="s">
        <v>232</v>
      </c>
      <c r="J622" s="389" t="s">
        <v>262</v>
      </c>
      <c r="K622" s="392"/>
      <c r="L622" s="391"/>
      <c r="M622" s="393" t="s">
        <v>219</v>
      </c>
      <c r="N622" s="394" t="s">
        <v>1161</v>
      </c>
      <c r="O622" t="str">
        <f t="shared" si="9"/>
        <v>Other Services</v>
      </c>
    </row>
    <row r="623" spans="1:15" ht="15.75" thickBot="1">
      <c r="A623" s="383">
        <v>45793</v>
      </c>
      <c r="B623" s="384">
        <v>45778</v>
      </c>
      <c r="C623" s="385">
        <v>20</v>
      </c>
      <c r="D623" s="386" t="s">
        <v>992</v>
      </c>
      <c r="E623" s="395" t="s">
        <v>1300</v>
      </c>
      <c r="F623" s="388">
        <v>1180</v>
      </c>
      <c r="G623" s="388">
        <v>1000</v>
      </c>
      <c r="H623" s="396" t="s">
        <v>112</v>
      </c>
      <c r="I623" s="389" t="s">
        <v>229</v>
      </c>
      <c r="J623" s="389" t="s">
        <v>1288</v>
      </c>
      <c r="K623" s="392"/>
      <c r="L623" s="385">
        <v>1180</v>
      </c>
      <c r="M623" s="393" t="s">
        <v>219</v>
      </c>
      <c r="N623" s="394" t="s">
        <v>1161</v>
      </c>
      <c r="O623" t="str">
        <f t="shared" si="9"/>
        <v>WhatsApp API Business</v>
      </c>
    </row>
    <row r="624" spans="1:15" ht="15.75" thickBot="1">
      <c r="A624" s="383">
        <v>45793</v>
      </c>
      <c r="B624" s="384">
        <v>45778</v>
      </c>
      <c r="C624" s="385">
        <v>20</v>
      </c>
      <c r="D624" s="386" t="s">
        <v>1301</v>
      </c>
      <c r="E624" s="395" t="s">
        <v>1302</v>
      </c>
      <c r="F624" s="392"/>
      <c r="G624" s="388">
        <v>0</v>
      </c>
      <c r="H624" s="397" t="s">
        <v>261</v>
      </c>
      <c r="I624" s="389" t="s">
        <v>232</v>
      </c>
      <c r="J624" s="389" t="s">
        <v>262</v>
      </c>
      <c r="K624" s="392"/>
      <c r="L624" s="391"/>
      <c r="M624" s="393" t="s">
        <v>219</v>
      </c>
      <c r="N624" s="394" t="s">
        <v>1161</v>
      </c>
      <c r="O624" t="str">
        <f t="shared" si="9"/>
        <v>Other Services</v>
      </c>
    </row>
    <row r="625" spans="1:15" ht="15.75" thickBot="1">
      <c r="A625" s="383">
        <v>45793</v>
      </c>
      <c r="B625" s="384">
        <v>45778</v>
      </c>
      <c r="C625" s="385">
        <v>20</v>
      </c>
      <c r="D625" s="386" t="s">
        <v>1303</v>
      </c>
      <c r="E625" s="395" t="s">
        <v>1304</v>
      </c>
      <c r="F625" s="392"/>
      <c r="G625" s="388">
        <v>0</v>
      </c>
      <c r="H625" s="397" t="s">
        <v>261</v>
      </c>
      <c r="I625" s="389" t="s">
        <v>232</v>
      </c>
      <c r="J625" s="389" t="s">
        <v>262</v>
      </c>
      <c r="K625" s="392"/>
      <c r="L625" s="391"/>
      <c r="M625" s="393" t="s">
        <v>219</v>
      </c>
      <c r="N625" s="394" t="s">
        <v>1161</v>
      </c>
      <c r="O625" t="str">
        <f t="shared" si="9"/>
        <v>Other Services</v>
      </c>
    </row>
    <row r="626" spans="1:15" ht="15.75" thickBot="1">
      <c r="A626" s="383">
        <v>45793</v>
      </c>
      <c r="B626" s="384">
        <v>45778</v>
      </c>
      <c r="C626" s="385">
        <v>20</v>
      </c>
      <c r="D626" s="386" t="s">
        <v>1305</v>
      </c>
      <c r="E626" s="395" t="s">
        <v>1306</v>
      </c>
      <c r="F626" s="392"/>
      <c r="G626" s="388">
        <v>0</v>
      </c>
      <c r="H626" s="397" t="s">
        <v>261</v>
      </c>
      <c r="I626" s="389" t="s">
        <v>232</v>
      </c>
      <c r="J626" s="389" t="s">
        <v>262</v>
      </c>
      <c r="K626" s="392"/>
      <c r="L626" s="391"/>
      <c r="M626" s="393" t="s">
        <v>219</v>
      </c>
      <c r="N626" s="394" t="s">
        <v>1161</v>
      </c>
      <c r="O626" t="str">
        <f t="shared" si="9"/>
        <v>Other Services</v>
      </c>
    </row>
    <row r="627" spans="1:15" ht="15.75" thickBot="1">
      <c r="A627" s="383">
        <v>45793</v>
      </c>
      <c r="B627" s="384">
        <v>45778</v>
      </c>
      <c r="C627" s="385">
        <v>20</v>
      </c>
      <c r="D627" s="386" t="s">
        <v>975</v>
      </c>
      <c r="E627" s="395" t="s">
        <v>1307</v>
      </c>
      <c r="F627" s="388">
        <v>1180</v>
      </c>
      <c r="G627" s="388">
        <v>1000</v>
      </c>
      <c r="H627" s="396" t="s">
        <v>112</v>
      </c>
      <c r="I627" s="389" t="s">
        <v>229</v>
      </c>
      <c r="J627" s="389" t="s">
        <v>1288</v>
      </c>
      <c r="K627" s="392"/>
      <c r="L627" s="385">
        <v>1180</v>
      </c>
      <c r="M627" s="393" t="s">
        <v>219</v>
      </c>
      <c r="N627" s="394" t="s">
        <v>1161</v>
      </c>
      <c r="O627" t="str">
        <f t="shared" si="9"/>
        <v>WhatsApp API Business</v>
      </c>
    </row>
    <row r="628" spans="1:15" ht="15.75" thickBot="1">
      <c r="A628" s="383">
        <v>45794</v>
      </c>
      <c r="B628" s="384">
        <v>45778</v>
      </c>
      <c r="C628" s="385">
        <v>20</v>
      </c>
      <c r="D628" s="386" t="s">
        <v>263</v>
      </c>
      <c r="E628" s="387" t="s">
        <v>1308</v>
      </c>
      <c r="F628" s="388">
        <v>7009</v>
      </c>
      <c r="G628" s="388">
        <v>5940</v>
      </c>
      <c r="H628" s="390" t="s">
        <v>216</v>
      </c>
      <c r="I628" s="389" t="s">
        <v>217</v>
      </c>
      <c r="J628" s="389" t="s">
        <v>218</v>
      </c>
      <c r="K628" s="392"/>
      <c r="L628" s="385">
        <v>7009</v>
      </c>
      <c r="M628" s="393" t="s">
        <v>219</v>
      </c>
      <c r="N628" s="394" t="s">
        <v>1161</v>
      </c>
      <c r="O628" t="str">
        <f t="shared" si="9"/>
        <v>G-Suite Business</v>
      </c>
    </row>
    <row r="629" spans="1:15" ht="15.75" thickBot="1">
      <c r="A629" s="383">
        <v>45794</v>
      </c>
      <c r="B629" s="384">
        <v>45778</v>
      </c>
      <c r="C629" s="385">
        <v>20</v>
      </c>
      <c r="D629" s="386" t="s">
        <v>1309</v>
      </c>
      <c r="E629" s="387" t="s">
        <v>1310</v>
      </c>
      <c r="F629" s="388">
        <v>126166</v>
      </c>
      <c r="G629" s="388">
        <v>106920</v>
      </c>
      <c r="H629" s="390" t="s">
        <v>216</v>
      </c>
      <c r="I629" s="389" t="s">
        <v>217</v>
      </c>
      <c r="J629" s="389" t="s">
        <v>218</v>
      </c>
      <c r="K629" s="392"/>
      <c r="L629" s="385">
        <v>126166</v>
      </c>
      <c r="M629" s="393" t="s">
        <v>219</v>
      </c>
      <c r="N629" s="394" t="s">
        <v>1161</v>
      </c>
      <c r="O629" t="str">
        <f t="shared" si="9"/>
        <v>G-Suite Business</v>
      </c>
    </row>
    <row r="630" spans="1:15" ht="15.75" thickBot="1">
      <c r="A630" s="383">
        <v>45794</v>
      </c>
      <c r="B630" s="384">
        <v>45778</v>
      </c>
      <c r="C630" s="385">
        <v>20</v>
      </c>
      <c r="D630" s="386" t="s">
        <v>370</v>
      </c>
      <c r="E630" s="387" t="s">
        <v>1311</v>
      </c>
      <c r="F630" s="388">
        <v>39483</v>
      </c>
      <c r="G630" s="388">
        <v>33460</v>
      </c>
      <c r="H630" s="390" t="s">
        <v>216</v>
      </c>
      <c r="I630" s="389" t="s">
        <v>217</v>
      </c>
      <c r="J630" s="389" t="s">
        <v>218</v>
      </c>
      <c r="K630" s="392"/>
      <c r="L630" s="385">
        <v>39483</v>
      </c>
      <c r="M630" s="393" t="s">
        <v>219</v>
      </c>
      <c r="N630" s="394" t="s">
        <v>1161</v>
      </c>
      <c r="O630" t="str">
        <f t="shared" si="9"/>
        <v>G-Suite Business</v>
      </c>
    </row>
    <row r="631" spans="1:15" ht="15.75" thickBot="1">
      <c r="A631" s="383">
        <v>45794</v>
      </c>
      <c r="B631" s="384">
        <v>45778</v>
      </c>
      <c r="C631" s="385">
        <v>20</v>
      </c>
      <c r="D631" s="386" t="s">
        <v>724</v>
      </c>
      <c r="E631" s="395" t="s">
        <v>1312</v>
      </c>
      <c r="F631" s="388">
        <v>-23449</v>
      </c>
      <c r="G631" s="388">
        <v>-19872</v>
      </c>
      <c r="H631" s="390" t="s">
        <v>216</v>
      </c>
      <c r="I631" s="389" t="s">
        <v>217</v>
      </c>
      <c r="J631" s="389" t="s">
        <v>218</v>
      </c>
      <c r="K631" s="392"/>
      <c r="L631" s="385">
        <v>-23449</v>
      </c>
      <c r="M631" s="393" t="s">
        <v>219</v>
      </c>
      <c r="N631" s="394" t="s">
        <v>1161</v>
      </c>
      <c r="O631" t="str">
        <f t="shared" si="9"/>
        <v>G-Suite Business</v>
      </c>
    </row>
    <row r="632" spans="1:15" ht="15.75" thickBot="1">
      <c r="A632" s="383">
        <v>45794</v>
      </c>
      <c r="B632" s="384">
        <v>45778</v>
      </c>
      <c r="C632" s="385">
        <v>20</v>
      </c>
      <c r="D632" s="386" t="s">
        <v>1313</v>
      </c>
      <c r="E632" s="395" t="s">
        <v>1314</v>
      </c>
      <c r="F632" s="388">
        <v>0</v>
      </c>
      <c r="G632" s="388">
        <v>0</v>
      </c>
      <c r="H632" s="396" t="s">
        <v>112</v>
      </c>
      <c r="I632" s="389" t="s">
        <v>229</v>
      </c>
      <c r="J632" s="389" t="s">
        <v>284</v>
      </c>
      <c r="K632" s="392"/>
      <c r="L632" s="385">
        <v>0</v>
      </c>
      <c r="M632" s="393" t="s">
        <v>219</v>
      </c>
      <c r="N632" s="394" t="s">
        <v>1161</v>
      </c>
      <c r="O632" t="str">
        <f t="shared" si="9"/>
        <v>WhatsApp API Business</v>
      </c>
    </row>
    <row r="633" spans="1:15" ht="15.75" thickBot="1">
      <c r="A633" s="383">
        <v>45794</v>
      </c>
      <c r="B633" s="384">
        <v>45778</v>
      </c>
      <c r="C633" s="385">
        <v>20</v>
      </c>
      <c r="D633" s="386" t="s">
        <v>732</v>
      </c>
      <c r="E633" s="395" t="s">
        <v>1315</v>
      </c>
      <c r="F633" s="392"/>
      <c r="G633" s="388">
        <v>0</v>
      </c>
      <c r="H633" s="397" t="s">
        <v>261</v>
      </c>
      <c r="I633" s="389" t="s">
        <v>232</v>
      </c>
      <c r="J633" s="389" t="s">
        <v>262</v>
      </c>
      <c r="K633" s="392"/>
      <c r="L633" s="391"/>
      <c r="M633" s="393" t="s">
        <v>219</v>
      </c>
      <c r="N633" s="394" t="s">
        <v>1161</v>
      </c>
      <c r="O633" t="str">
        <f t="shared" si="9"/>
        <v>Other Services</v>
      </c>
    </row>
    <row r="634" spans="1:15" ht="15.75" thickBot="1">
      <c r="A634" s="383">
        <v>45794</v>
      </c>
      <c r="B634" s="384">
        <v>45778</v>
      </c>
      <c r="C634" s="385">
        <v>20</v>
      </c>
      <c r="D634" s="386" t="s">
        <v>978</v>
      </c>
      <c r="E634" s="395" t="s">
        <v>1316</v>
      </c>
      <c r="F634" s="392"/>
      <c r="G634" s="388">
        <v>0</v>
      </c>
      <c r="H634" s="397" t="s">
        <v>261</v>
      </c>
      <c r="I634" s="389" t="s">
        <v>232</v>
      </c>
      <c r="J634" s="389" t="s">
        <v>262</v>
      </c>
      <c r="K634" s="392"/>
      <c r="L634" s="391"/>
      <c r="M634" s="393" t="s">
        <v>219</v>
      </c>
      <c r="N634" s="394" t="s">
        <v>1161</v>
      </c>
      <c r="O634" t="str">
        <f t="shared" si="9"/>
        <v>Other Services</v>
      </c>
    </row>
    <row r="635" spans="1:15" ht="15.75" thickBot="1">
      <c r="A635" s="383">
        <v>45794</v>
      </c>
      <c r="B635" s="384">
        <v>45778</v>
      </c>
      <c r="C635" s="385">
        <v>20</v>
      </c>
      <c r="D635" s="386" t="s">
        <v>544</v>
      </c>
      <c r="E635" s="395" t="s">
        <v>1317</v>
      </c>
      <c r="F635" s="392"/>
      <c r="G635" s="388">
        <v>0</v>
      </c>
      <c r="H635" s="397" t="s">
        <v>261</v>
      </c>
      <c r="I635" s="389" t="s">
        <v>232</v>
      </c>
      <c r="J635" s="389" t="s">
        <v>262</v>
      </c>
      <c r="K635" s="392"/>
      <c r="L635" s="391"/>
      <c r="M635" s="393" t="s">
        <v>219</v>
      </c>
      <c r="N635" s="394" t="s">
        <v>1161</v>
      </c>
      <c r="O635" t="str">
        <f t="shared" si="9"/>
        <v>Other Services</v>
      </c>
    </row>
    <row r="636" spans="1:15" ht="15.75" thickBot="1">
      <c r="A636" s="383">
        <v>45794</v>
      </c>
      <c r="B636" s="384">
        <v>45778</v>
      </c>
      <c r="C636" s="385">
        <v>20</v>
      </c>
      <c r="D636" s="386" t="s">
        <v>1318</v>
      </c>
      <c r="E636" s="395" t="s">
        <v>1319</v>
      </c>
      <c r="F636" s="388">
        <v>36108</v>
      </c>
      <c r="G636" s="388">
        <v>30600</v>
      </c>
      <c r="H636" s="396" t="s">
        <v>112</v>
      </c>
      <c r="I636" s="389" t="s">
        <v>229</v>
      </c>
      <c r="J636" s="389" t="s">
        <v>359</v>
      </c>
      <c r="K636" s="392"/>
      <c r="L636" s="385">
        <v>36108</v>
      </c>
      <c r="M636" s="393" t="s">
        <v>219</v>
      </c>
      <c r="N636" s="394" t="s">
        <v>1161</v>
      </c>
      <c r="O636" t="str">
        <f t="shared" si="9"/>
        <v>WhatsApp API Business</v>
      </c>
    </row>
    <row r="637" spans="1:15" ht="15.75" thickBot="1">
      <c r="A637" s="383">
        <v>45794</v>
      </c>
      <c r="B637" s="384">
        <v>45778</v>
      </c>
      <c r="C637" s="385">
        <v>20</v>
      </c>
      <c r="D637" s="386" t="s">
        <v>1320</v>
      </c>
      <c r="E637" s="395" t="s">
        <v>1321</v>
      </c>
      <c r="F637" s="388">
        <v>20060</v>
      </c>
      <c r="G637" s="388">
        <v>17000</v>
      </c>
      <c r="H637" s="396" t="s">
        <v>112</v>
      </c>
      <c r="I637" s="389" t="s">
        <v>229</v>
      </c>
      <c r="J637" s="389" t="s">
        <v>1322</v>
      </c>
      <c r="K637" s="392"/>
      <c r="L637" s="385">
        <v>20060</v>
      </c>
      <c r="M637" s="393" t="s">
        <v>219</v>
      </c>
      <c r="N637" s="394" t="s">
        <v>1161</v>
      </c>
      <c r="O637" t="str">
        <f t="shared" si="9"/>
        <v>WhatsApp API Business</v>
      </c>
    </row>
    <row r="638" spans="1:15" ht="15.75" thickBot="1">
      <c r="A638" s="383">
        <v>45794</v>
      </c>
      <c r="B638" s="384">
        <v>45778</v>
      </c>
      <c r="C638" s="385">
        <v>20</v>
      </c>
      <c r="D638" s="386" t="s">
        <v>1323</v>
      </c>
      <c r="E638" s="395" t="s">
        <v>1324</v>
      </c>
      <c r="F638" s="388">
        <v>41300</v>
      </c>
      <c r="G638" s="388">
        <v>35000</v>
      </c>
      <c r="H638" s="390" t="s">
        <v>245</v>
      </c>
      <c r="I638" s="389" t="s">
        <v>223</v>
      </c>
      <c r="J638" s="389" t="s">
        <v>246</v>
      </c>
      <c r="K638" s="392"/>
      <c r="L638" s="385">
        <v>41300</v>
      </c>
      <c r="M638" s="393" t="s">
        <v>219</v>
      </c>
      <c r="N638" s="394" t="s">
        <v>1161</v>
      </c>
      <c r="O638" t="str">
        <f t="shared" si="9"/>
        <v>Tech Assist Recruitment</v>
      </c>
    </row>
    <row r="639" spans="1:15" ht="15.75" thickBot="1">
      <c r="A639" s="383">
        <v>45796</v>
      </c>
      <c r="B639" s="384">
        <v>45778</v>
      </c>
      <c r="C639" s="385">
        <v>21</v>
      </c>
      <c r="D639" s="386" t="s">
        <v>1209</v>
      </c>
      <c r="E639" s="395" t="s">
        <v>1325</v>
      </c>
      <c r="F639" s="388">
        <v>84960</v>
      </c>
      <c r="G639" s="388">
        <v>72000</v>
      </c>
      <c r="H639" s="398" t="s">
        <v>288</v>
      </c>
      <c r="I639" s="389" t="s">
        <v>226</v>
      </c>
      <c r="J639" s="389" t="s">
        <v>503</v>
      </c>
      <c r="K639" s="392"/>
      <c r="L639" s="385">
        <v>84960</v>
      </c>
      <c r="M639" s="393" t="s">
        <v>219</v>
      </c>
      <c r="N639" s="394" t="s">
        <v>1326</v>
      </c>
      <c r="O639" t="str">
        <f t="shared" si="9"/>
        <v xml:space="preserve">Training Business </v>
      </c>
    </row>
    <row r="640" spans="1:15" ht="15.75" thickBot="1">
      <c r="A640" s="383">
        <v>45796</v>
      </c>
      <c r="B640" s="384">
        <v>45778</v>
      </c>
      <c r="C640" s="385">
        <v>21</v>
      </c>
      <c r="D640" s="386" t="s">
        <v>1327</v>
      </c>
      <c r="E640" s="395" t="s">
        <v>1328</v>
      </c>
      <c r="F640" s="388">
        <v>28320</v>
      </c>
      <c r="G640" s="388">
        <v>24000</v>
      </c>
      <c r="H640" s="396" t="s">
        <v>112</v>
      </c>
      <c r="I640" s="389" t="s">
        <v>229</v>
      </c>
      <c r="J640" s="389" t="s">
        <v>249</v>
      </c>
      <c r="K640" s="392"/>
      <c r="L640" s="385">
        <v>28320</v>
      </c>
      <c r="M640" s="393" t="s">
        <v>219</v>
      </c>
      <c r="N640" s="394" t="s">
        <v>1326</v>
      </c>
      <c r="O640" t="str">
        <f t="shared" si="9"/>
        <v>WhatsApp API Business</v>
      </c>
    </row>
    <row r="641" spans="1:15" ht="15.75" thickBot="1">
      <c r="A641" s="383">
        <v>45796</v>
      </c>
      <c r="B641" s="384">
        <v>45778</v>
      </c>
      <c r="C641" s="385">
        <v>21</v>
      </c>
      <c r="D641" s="386" t="s">
        <v>844</v>
      </c>
      <c r="E641" s="395" t="s">
        <v>1329</v>
      </c>
      <c r="F641" s="388">
        <v>17700</v>
      </c>
      <c r="G641" s="388">
        <v>15000</v>
      </c>
      <c r="H641" s="396" t="s">
        <v>112</v>
      </c>
      <c r="I641" s="389" t="s">
        <v>229</v>
      </c>
      <c r="J641" s="389" t="s">
        <v>284</v>
      </c>
      <c r="K641" s="392"/>
      <c r="L641" s="385">
        <v>17700</v>
      </c>
      <c r="M641" s="393" t="s">
        <v>219</v>
      </c>
      <c r="N641" s="394" t="s">
        <v>1326</v>
      </c>
      <c r="O641" t="str">
        <f t="shared" si="9"/>
        <v>WhatsApp API Business</v>
      </c>
    </row>
    <row r="642" spans="1:15" ht="15.75" thickBot="1">
      <c r="A642" s="383">
        <v>45796</v>
      </c>
      <c r="B642" s="384">
        <v>45778</v>
      </c>
      <c r="C642" s="385">
        <v>21</v>
      </c>
      <c r="D642" s="386" t="s">
        <v>1330</v>
      </c>
      <c r="E642" s="395" t="s">
        <v>1331</v>
      </c>
      <c r="F642" s="388">
        <v>42480</v>
      </c>
      <c r="G642" s="388">
        <v>36000</v>
      </c>
      <c r="H642" s="396" t="s">
        <v>112</v>
      </c>
      <c r="I642" s="389" t="s">
        <v>229</v>
      </c>
      <c r="J642" s="389" t="s">
        <v>359</v>
      </c>
      <c r="K642" s="392"/>
      <c r="L642" s="385">
        <v>42480</v>
      </c>
      <c r="M642" s="393" t="s">
        <v>219</v>
      </c>
      <c r="N642" s="394" t="s">
        <v>1326</v>
      </c>
      <c r="O642" t="str">
        <f t="shared" ref="O642:O705" si="10">VLOOKUP(I642,$X$2:$Y$7,2,0)</f>
        <v>WhatsApp API Business</v>
      </c>
    </row>
    <row r="643" spans="1:15" ht="15.75" thickBot="1">
      <c r="A643" s="383">
        <v>45796</v>
      </c>
      <c r="B643" s="384">
        <v>45778</v>
      </c>
      <c r="C643" s="385">
        <v>21</v>
      </c>
      <c r="D643" s="386" t="s">
        <v>1332</v>
      </c>
      <c r="E643" s="395" t="s">
        <v>1333</v>
      </c>
      <c r="F643" s="388">
        <v>17700</v>
      </c>
      <c r="G643" s="388">
        <v>15000</v>
      </c>
      <c r="H643" s="396" t="s">
        <v>112</v>
      </c>
      <c r="I643" s="389" t="s">
        <v>229</v>
      </c>
      <c r="J643" s="389" t="s">
        <v>284</v>
      </c>
      <c r="K643" s="392"/>
      <c r="L643" s="385">
        <v>17700</v>
      </c>
      <c r="M643" s="393" t="s">
        <v>219</v>
      </c>
      <c r="N643" s="394" t="s">
        <v>1326</v>
      </c>
      <c r="O643" t="str">
        <f t="shared" si="10"/>
        <v>WhatsApp API Business</v>
      </c>
    </row>
    <row r="644" spans="1:15" ht="15.75" thickBot="1">
      <c r="A644" s="383">
        <v>45796</v>
      </c>
      <c r="B644" s="384">
        <v>45778</v>
      </c>
      <c r="C644" s="385">
        <v>21</v>
      </c>
      <c r="D644" s="386" t="s">
        <v>702</v>
      </c>
      <c r="E644" s="395" t="s">
        <v>1334</v>
      </c>
      <c r="F644" s="388">
        <v>2360</v>
      </c>
      <c r="G644" s="388">
        <v>2000</v>
      </c>
      <c r="H644" s="396" t="s">
        <v>112</v>
      </c>
      <c r="I644" s="389" t="s">
        <v>229</v>
      </c>
      <c r="J644" s="389" t="s">
        <v>249</v>
      </c>
      <c r="K644" s="392"/>
      <c r="L644" s="385">
        <v>2360</v>
      </c>
      <c r="M644" s="393" t="s">
        <v>219</v>
      </c>
      <c r="N644" s="394" t="s">
        <v>1326</v>
      </c>
      <c r="O644" t="str">
        <f t="shared" si="10"/>
        <v>WhatsApp API Business</v>
      </c>
    </row>
    <row r="645" spans="1:15" ht="15.75" thickBot="1">
      <c r="A645" s="383">
        <v>45796</v>
      </c>
      <c r="B645" s="384">
        <v>45778</v>
      </c>
      <c r="C645" s="385">
        <v>21</v>
      </c>
      <c r="D645" s="386" t="s">
        <v>1335</v>
      </c>
      <c r="E645" s="387" t="s">
        <v>1336</v>
      </c>
      <c r="F645" s="388">
        <v>6514</v>
      </c>
      <c r="G645" s="388">
        <v>5520</v>
      </c>
      <c r="H645" s="390" t="s">
        <v>216</v>
      </c>
      <c r="I645" s="389" t="s">
        <v>217</v>
      </c>
      <c r="J645" s="389" t="s">
        <v>218</v>
      </c>
      <c r="K645" s="392"/>
      <c r="L645" s="385">
        <v>6513.6</v>
      </c>
      <c r="M645" s="393" t="s">
        <v>219</v>
      </c>
      <c r="N645" s="394" t="s">
        <v>1326</v>
      </c>
      <c r="O645" t="str">
        <f t="shared" si="10"/>
        <v>G-Suite Business</v>
      </c>
    </row>
    <row r="646" spans="1:15" ht="15.75" thickBot="1">
      <c r="A646" s="383">
        <v>45796</v>
      </c>
      <c r="B646" s="384">
        <v>45778</v>
      </c>
      <c r="C646" s="385">
        <v>21</v>
      </c>
      <c r="D646" s="386" t="s">
        <v>1337</v>
      </c>
      <c r="E646" s="387" t="s">
        <v>1338</v>
      </c>
      <c r="F646" s="388">
        <v>4578</v>
      </c>
      <c r="G646" s="388">
        <v>3880</v>
      </c>
      <c r="H646" s="390" t="s">
        <v>216</v>
      </c>
      <c r="I646" s="389" t="s">
        <v>217</v>
      </c>
      <c r="J646" s="389" t="s">
        <v>218</v>
      </c>
      <c r="K646" s="392"/>
      <c r="L646" s="385">
        <v>4578</v>
      </c>
      <c r="M646" s="393" t="s">
        <v>219</v>
      </c>
      <c r="N646" s="394" t="s">
        <v>1326</v>
      </c>
      <c r="O646" t="str">
        <f t="shared" si="10"/>
        <v>G-Suite Business</v>
      </c>
    </row>
    <row r="647" spans="1:15" ht="15.75" thickBot="1">
      <c r="A647" s="383">
        <v>45796</v>
      </c>
      <c r="B647" s="384">
        <v>45778</v>
      </c>
      <c r="C647" s="385">
        <v>21</v>
      </c>
      <c r="D647" s="386" t="s">
        <v>1339</v>
      </c>
      <c r="E647" s="387" t="s">
        <v>1340</v>
      </c>
      <c r="F647" s="388">
        <v>1415</v>
      </c>
      <c r="G647" s="388">
        <v>1199</v>
      </c>
      <c r="H647" s="390" t="s">
        <v>216</v>
      </c>
      <c r="I647" s="389" t="s">
        <v>217</v>
      </c>
      <c r="J647" s="389" t="s">
        <v>218</v>
      </c>
      <c r="K647" s="392"/>
      <c r="L647" s="385">
        <v>1414.82</v>
      </c>
      <c r="M647" s="393" t="s">
        <v>219</v>
      </c>
      <c r="N647" s="394" t="s">
        <v>1326</v>
      </c>
      <c r="O647" t="str">
        <f t="shared" si="10"/>
        <v>G-Suite Business</v>
      </c>
    </row>
    <row r="648" spans="1:15" ht="15.75" thickBot="1">
      <c r="A648" s="383">
        <v>45796</v>
      </c>
      <c r="B648" s="384">
        <v>45778</v>
      </c>
      <c r="C648" s="385">
        <v>21</v>
      </c>
      <c r="D648" s="386" t="s">
        <v>446</v>
      </c>
      <c r="E648" s="387" t="s">
        <v>1341</v>
      </c>
      <c r="F648" s="388">
        <v>5017</v>
      </c>
      <c r="G648" s="388">
        <v>4252</v>
      </c>
      <c r="H648" s="390" t="s">
        <v>216</v>
      </c>
      <c r="I648" s="389" t="s">
        <v>217</v>
      </c>
      <c r="J648" s="389" t="s">
        <v>218</v>
      </c>
      <c r="K648" s="392"/>
      <c r="L648" s="385">
        <v>5017</v>
      </c>
      <c r="M648" s="393" t="s">
        <v>219</v>
      </c>
      <c r="N648" s="394" t="s">
        <v>1326</v>
      </c>
      <c r="O648" t="str">
        <f t="shared" si="10"/>
        <v>G-Suite Business</v>
      </c>
    </row>
    <row r="649" spans="1:15" ht="15.75" thickBot="1">
      <c r="A649" s="383">
        <v>45796</v>
      </c>
      <c r="B649" s="384">
        <v>45778</v>
      </c>
      <c r="C649" s="385">
        <v>21</v>
      </c>
      <c r="D649" s="386" t="s">
        <v>1342</v>
      </c>
      <c r="E649" s="387" t="s">
        <v>1343</v>
      </c>
      <c r="F649" s="388">
        <v>1416</v>
      </c>
      <c r="G649" s="388">
        <v>1200</v>
      </c>
      <c r="H649" s="390" t="s">
        <v>216</v>
      </c>
      <c r="I649" s="389" t="s">
        <v>217</v>
      </c>
      <c r="J649" s="389" t="s">
        <v>218</v>
      </c>
      <c r="K649" s="392"/>
      <c r="L649" s="385">
        <v>1416</v>
      </c>
      <c r="M649" s="393" t="s">
        <v>219</v>
      </c>
      <c r="N649" s="394" t="s">
        <v>1326</v>
      </c>
      <c r="O649" t="str">
        <f t="shared" si="10"/>
        <v>G-Suite Business</v>
      </c>
    </row>
    <row r="650" spans="1:15" ht="15.75" thickBot="1">
      <c r="A650" s="383">
        <v>45796</v>
      </c>
      <c r="B650" s="384">
        <v>45778</v>
      </c>
      <c r="C650" s="385">
        <v>21</v>
      </c>
      <c r="D650" s="386" t="s">
        <v>250</v>
      </c>
      <c r="E650" s="387" t="s">
        <v>1344</v>
      </c>
      <c r="F650" s="388">
        <v>4602</v>
      </c>
      <c r="G650" s="388">
        <v>3900</v>
      </c>
      <c r="H650" s="390" t="s">
        <v>216</v>
      </c>
      <c r="I650" s="389" t="s">
        <v>217</v>
      </c>
      <c r="J650" s="389" t="s">
        <v>218</v>
      </c>
      <c r="K650" s="392"/>
      <c r="L650" s="385">
        <v>4602</v>
      </c>
      <c r="M650" s="393" t="s">
        <v>219</v>
      </c>
      <c r="N650" s="394" t="s">
        <v>1326</v>
      </c>
      <c r="O650" t="str">
        <f t="shared" si="10"/>
        <v>G-Suite Business</v>
      </c>
    </row>
    <row r="651" spans="1:15" ht="15.75" thickBot="1">
      <c r="A651" s="383">
        <v>45796</v>
      </c>
      <c r="B651" s="384">
        <v>45778</v>
      </c>
      <c r="C651" s="385">
        <v>21</v>
      </c>
      <c r="D651" s="386" t="s">
        <v>250</v>
      </c>
      <c r="E651" s="387" t="s">
        <v>1345</v>
      </c>
      <c r="F651" s="388">
        <v>34515</v>
      </c>
      <c r="G651" s="388">
        <v>29250</v>
      </c>
      <c r="H651" s="390" t="s">
        <v>216</v>
      </c>
      <c r="I651" s="389" t="s">
        <v>217</v>
      </c>
      <c r="J651" s="389" t="s">
        <v>218</v>
      </c>
      <c r="K651" s="392"/>
      <c r="L651" s="385">
        <v>34515</v>
      </c>
      <c r="M651" s="393" t="s">
        <v>219</v>
      </c>
      <c r="N651" s="394" t="s">
        <v>1326</v>
      </c>
      <c r="O651" t="str">
        <f t="shared" si="10"/>
        <v>G-Suite Business</v>
      </c>
    </row>
    <row r="652" spans="1:15" ht="30.75" thickBot="1">
      <c r="A652" s="383">
        <v>45796</v>
      </c>
      <c r="B652" s="384">
        <v>45778</v>
      </c>
      <c r="C652" s="385">
        <v>21</v>
      </c>
      <c r="D652" s="413" t="s">
        <v>1346</v>
      </c>
      <c r="E652" s="413" t="s">
        <v>1347</v>
      </c>
      <c r="F652" s="388">
        <v>-84960</v>
      </c>
      <c r="G652" s="388">
        <v>-72000</v>
      </c>
      <c r="H652" s="398" t="s">
        <v>288</v>
      </c>
      <c r="I652" s="389" t="s">
        <v>226</v>
      </c>
      <c r="J652" s="389" t="s">
        <v>503</v>
      </c>
      <c r="K652" s="392"/>
      <c r="L652" s="385">
        <v>-84960</v>
      </c>
      <c r="M652" s="393" t="s">
        <v>219</v>
      </c>
      <c r="N652" s="394" t="s">
        <v>1326</v>
      </c>
      <c r="O652" t="str">
        <f t="shared" si="10"/>
        <v xml:space="preserve">Training Business </v>
      </c>
    </row>
    <row r="653" spans="1:15" ht="15.75" thickBot="1">
      <c r="A653" s="383">
        <v>45797</v>
      </c>
      <c r="B653" s="384">
        <v>45778</v>
      </c>
      <c r="C653" s="385">
        <v>21</v>
      </c>
      <c r="D653" s="386" t="s">
        <v>1348</v>
      </c>
      <c r="E653" s="395" t="s">
        <v>1349</v>
      </c>
      <c r="F653" s="388">
        <v>8850</v>
      </c>
      <c r="G653" s="388">
        <v>7500</v>
      </c>
      <c r="H653" s="396" t="s">
        <v>112</v>
      </c>
      <c r="I653" s="389" t="s">
        <v>229</v>
      </c>
      <c r="J653" s="389" t="s">
        <v>269</v>
      </c>
      <c r="K653" s="392"/>
      <c r="L653" s="385">
        <v>8850</v>
      </c>
      <c r="M653" s="393" t="s">
        <v>219</v>
      </c>
      <c r="N653" s="394" t="s">
        <v>1326</v>
      </c>
      <c r="O653" t="str">
        <f t="shared" si="10"/>
        <v>WhatsApp API Business</v>
      </c>
    </row>
    <row r="654" spans="1:15" ht="15.75" thickBot="1">
      <c r="A654" s="383">
        <v>45797</v>
      </c>
      <c r="B654" s="384">
        <v>45778</v>
      </c>
      <c r="C654" s="385">
        <v>21</v>
      </c>
      <c r="D654" s="386" t="s">
        <v>1350</v>
      </c>
      <c r="E654" s="387" t="s">
        <v>1351</v>
      </c>
      <c r="F654" s="388">
        <v>163548</v>
      </c>
      <c r="G654" s="388">
        <v>138600</v>
      </c>
      <c r="H654" s="390" t="s">
        <v>216</v>
      </c>
      <c r="I654" s="389" t="s">
        <v>217</v>
      </c>
      <c r="J654" s="389" t="s">
        <v>218</v>
      </c>
      <c r="K654" s="392"/>
      <c r="L654" s="385">
        <v>163548</v>
      </c>
      <c r="M654" s="393" t="s">
        <v>219</v>
      </c>
      <c r="N654" s="394" t="s">
        <v>1326</v>
      </c>
      <c r="O654" t="str">
        <f t="shared" si="10"/>
        <v>G-Suite Business</v>
      </c>
    </row>
    <row r="655" spans="1:15" ht="15.75" thickBot="1">
      <c r="A655" s="383">
        <v>45797</v>
      </c>
      <c r="B655" s="384">
        <v>45778</v>
      </c>
      <c r="C655" s="385">
        <v>21</v>
      </c>
      <c r="D655" s="386" t="s">
        <v>1352</v>
      </c>
      <c r="E655" s="387" t="s">
        <v>1353</v>
      </c>
      <c r="F655" s="388">
        <v>302198</v>
      </c>
      <c r="G655" s="388">
        <v>256100</v>
      </c>
      <c r="H655" s="390" t="s">
        <v>216</v>
      </c>
      <c r="I655" s="389" t="s">
        <v>217</v>
      </c>
      <c r="J655" s="389" t="s">
        <v>218</v>
      </c>
      <c r="K655" s="392"/>
      <c r="L655" s="385">
        <v>302198</v>
      </c>
      <c r="M655" s="393" t="s">
        <v>219</v>
      </c>
      <c r="N655" s="394" t="s">
        <v>1326</v>
      </c>
      <c r="O655" t="str">
        <f t="shared" si="10"/>
        <v>G-Suite Business</v>
      </c>
    </row>
    <row r="656" spans="1:15" ht="15.75" thickBot="1">
      <c r="A656" s="383">
        <v>45797</v>
      </c>
      <c r="B656" s="384">
        <v>45778</v>
      </c>
      <c r="C656" s="385">
        <v>21</v>
      </c>
      <c r="D656" s="386" t="s">
        <v>393</v>
      </c>
      <c r="E656" s="387" t="s">
        <v>1354</v>
      </c>
      <c r="F656" s="388">
        <v>1618</v>
      </c>
      <c r="G656" s="388">
        <v>1371</v>
      </c>
      <c r="H656" s="390" t="s">
        <v>216</v>
      </c>
      <c r="I656" s="389" t="s">
        <v>217</v>
      </c>
      <c r="J656" s="389" t="s">
        <v>218</v>
      </c>
      <c r="K656" s="392"/>
      <c r="L656" s="385">
        <v>1617.78</v>
      </c>
      <c r="M656" s="393" t="s">
        <v>219</v>
      </c>
      <c r="N656" s="394" t="s">
        <v>1326</v>
      </c>
      <c r="O656" t="str">
        <f t="shared" si="10"/>
        <v>G-Suite Business</v>
      </c>
    </row>
    <row r="657" spans="1:15" ht="15.75" thickBot="1">
      <c r="A657" s="383">
        <v>45797</v>
      </c>
      <c r="B657" s="384">
        <v>45778</v>
      </c>
      <c r="C657" s="385">
        <v>21</v>
      </c>
      <c r="D657" s="386" t="s">
        <v>1355</v>
      </c>
      <c r="E657" s="387" t="s">
        <v>1356</v>
      </c>
      <c r="F657" s="388">
        <v>2443</v>
      </c>
      <c r="G657" s="388">
        <v>2070</v>
      </c>
      <c r="H657" s="390" t="s">
        <v>216</v>
      </c>
      <c r="I657" s="389" t="s">
        <v>217</v>
      </c>
      <c r="J657" s="389" t="s">
        <v>218</v>
      </c>
      <c r="K657" s="392"/>
      <c r="L657" s="385">
        <v>2443</v>
      </c>
      <c r="M657" s="393" t="s">
        <v>219</v>
      </c>
      <c r="N657" s="394" t="s">
        <v>1326</v>
      </c>
      <c r="O657" t="str">
        <f t="shared" si="10"/>
        <v>G-Suite Business</v>
      </c>
    </row>
    <row r="658" spans="1:15" ht="15.75" thickBot="1">
      <c r="A658" s="383">
        <v>45797</v>
      </c>
      <c r="B658" s="384">
        <v>45778</v>
      </c>
      <c r="C658" s="385">
        <v>21</v>
      </c>
      <c r="D658" s="386" t="s">
        <v>558</v>
      </c>
      <c r="E658" s="387" t="s">
        <v>1357</v>
      </c>
      <c r="F658" s="388">
        <v>3363</v>
      </c>
      <c r="G658" s="388">
        <v>2850</v>
      </c>
      <c r="H658" s="390" t="s">
        <v>216</v>
      </c>
      <c r="I658" s="389" t="s">
        <v>217</v>
      </c>
      <c r="J658" s="389" t="s">
        <v>218</v>
      </c>
      <c r="K658" s="392"/>
      <c r="L658" s="385">
        <v>3363</v>
      </c>
      <c r="M658" s="393" t="s">
        <v>219</v>
      </c>
      <c r="N658" s="394" t="s">
        <v>1326</v>
      </c>
      <c r="O658" t="str">
        <f t="shared" si="10"/>
        <v>G-Suite Business</v>
      </c>
    </row>
    <row r="659" spans="1:15" ht="30.75" thickBot="1">
      <c r="A659" s="383">
        <v>45797</v>
      </c>
      <c r="B659" s="384">
        <v>45778</v>
      </c>
      <c r="C659" s="385">
        <v>21</v>
      </c>
      <c r="D659" s="413" t="s">
        <v>1358</v>
      </c>
      <c r="E659" s="413" t="s">
        <v>1359</v>
      </c>
      <c r="F659" s="388">
        <v>-163548</v>
      </c>
      <c r="G659" s="388">
        <v>-138600</v>
      </c>
      <c r="H659" s="390" t="s">
        <v>216</v>
      </c>
      <c r="I659" s="389" t="s">
        <v>217</v>
      </c>
      <c r="J659" s="389" t="s">
        <v>218</v>
      </c>
      <c r="K659" s="392"/>
      <c r="L659" s="385">
        <v>-163548</v>
      </c>
      <c r="M659" s="393" t="s">
        <v>219</v>
      </c>
      <c r="N659" s="394" t="s">
        <v>1326</v>
      </c>
      <c r="O659" t="str">
        <f t="shared" si="10"/>
        <v>G-Suite Business</v>
      </c>
    </row>
    <row r="660" spans="1:15" ht="15.75" thickBot="1">
      <c r="A660" s="383">
        <v>45798</v>
      </c>
      <c r="B660" s="384">
        <v>45778</v>
      </c>
      <c r="C660" s="385">
        <v>21</v>
      </c>
      <c r="D660" s="386" t="s">
        <v>1360</v>
      </c>
      <c r="E660" s="395" t="s">
        <v>1361</v>
      </c>
      <c r="F660" s="388">
        <v>16520</v>
      </c>
      <c r="G660" s="388">
        <v>14000</v>
      </c>
      <c r="H660" s="390" t="s">
        <v>216</v>
      </c>
      <c r="I660" s="389" t="s">
        <v>232</v>
      </c>
      <c r="J660" s="389" t="s">
        <v>1362</v>
      </c>
      <c r="K660" s="392"/>
      <c r="L660" s="385">
        <v>16520</v>
      </c>
      <c r="M660" s="393" t="s">
        <v>219</v>
      </c>
      <c r="N660" s="394" t="s">
        <v>1326</v>
      </c>
      <c r="O660" t="str">
        <f t="shared" si="10"/>
        <v>Other Services</v>
      </c>
    </row>
    <row r="661" spans="1:15" ht="15.75" thickBot="1">
      <c r="A661" s="383">
        <v>45798</v>
      </c>
      <c r="B661" s="384">
        <v>45778</v>
      </c>
      <c r="C661" s="385">
        <v>21</v>
      </c>
      <c r="D661" s="386" t="s">
        <v>704</v>
      </c>
      <c r="E661" s="395" t="s">
        <v>1363</v>
      </c>
      <c r="F661" s="388">
        <v>15045</v>
      </c>
      <c r="G661" s="388">
        <v>12750</v>
      </c>
      <c r="H661" s="396" t="s">
        <v>112</v>
      </c>
      <c r="I661" s="389" t="s">
        <v>229</v>
      </c>
      <c r="J661" s="389" t="s">
        <v>284</v>
      </c>
      <c r="K661" s="392"/>
      <c r="L661" s="385">
        <v>15045</v>
      </c>
      <c r="M661" s="393" t="s">
        <v>219</v>
      </c>
      <c r="N661" s="394" t="s">
        <v>1326</v>
      </c>
      <c r="O661" t="str">
        <f t="shared" si="10"/>
        <v>WhatsApp API Business</v>
      </c>
    </row>
    <row r="662" spans="1:15" ht="15.75" thickBot="1">
      <c r="A662" s="383">
        <v>45798</v>
      </c>
      <c r="B662" s="384">
        <v>45778</v>
      </c>
      <c r="C662" s="385">
        <v>21</v>
      </c>
      <c r="D662" s="386" t="s">
        <v>1364</v>
      </c>
      <c r="E662" s="395" t="s">
        <v>1365</v>
      </c>
      <c r="F662" s="388">
        <v>118000</v>
      </c>
      <c r="G662" s="388">
        <v>100000</v>
      </c>
      <c r="H662" s="399" t="s">
        <v>291</v>
      </c>
      <c r="I662" s="389" t="s">
        <v>226</v>
      </c>
      <c r="J662" s="389" t="s">
        <v>292</v>
      </c>
      <c r="K662" s="392"/>
      <c r="L662" s="385">
        <v>118000</v>
      </c>
      <c r="M662" s="393" t="s">
        <v>219</v>
      </c>
      <c r="N662" s="394" t="s">
        <v>1326</v>
      </c>
      <c r="O662" t="str">
        <f t="shared" si="10"/>
        <v xml:space="preserve">Training Business </v>
      </c>
    </row>
    <row r="663" spans="1:15" ht="15.75" thickBot="1">
      <c r="A663" s="383">
        <v>45798</v>
      </c>
      <c r="B663" s="384">
        <v>45778</v>
      </c>
      <c r="C663" s="385">
        <v>21</v>
      </c>
      <c r="D663" s="386" t="s">
        <v>874</v>
      </c>
      <c r="E663" s="395" t="s">
        <v>1366</v>
      </c>
      <c r="F663" s="388">
        <v>187620</v>
      </c>
      <c r="G663" s="388">
        <v>159000</v>
      </c>
      <c r="H663" s="399" t="s">
        <v>291</v>
      </c>
      <c r="I663" s="389" t="s">
        <v>226</v>
      </c>
      <c r="J663" s="389" t="s">
        <v>292</v>
      </c>
      <c r="K663" s="392"/>
      <c r="L663" s="385">
        <v>187620</v>
      </c>
      <c r="M663" s="393" t="s">
        <v>219</v>
      </c>
      <c r="N663" s="394" t="s">
        <v>1326</v>
      </c>
      <c r="O663" t="str">
        <f t="shared" si="10"/>
        <v xml:space="preserve">Training Business </v>
      </c>
    </row>
    <row r="664" spans="1:15" ht="15.75" thickBot="1">
      <c r="A664" s="383">
        <v>45798</v>
      </c>
      <c r="B664" s="384">
        <v>45778</v>
      </c>
      <c r="C664" s="385">
        <v>21</v>
      </c>
      <c r="D664" s="386" t="s">
        <v>1367</v>
      </c>
      <c r="E664" s="387" t="s">
        <v>1368</v>
      </c>
      <c r="F664" s="388">
        <v>251</v>
      </c>
      <c r="G664" s="388">
        <v>213</v>
      </c>
      <c r="H664" s="390" t="s">
        <v>216</v>
      </c>
      <c r="I664" s="389" t="s">
        <v>217</v>
      </c>
      <c r="J664" s="389" t="s">
        <v>218</v>
      </c>
      <c r="K664" s="392"/>
      <c r="L664" s="385">
        <v>251</v>
      </c>
      <c r="M664" s="393" t="s">
        <v>219</v>
      </c>
      <c r="N664" s="394" t="s">
        <v>1326</v>
      </c>
      <c r="O664" t="str">
        <f t="shared" si="10"/>
        <v>G-Suite Business</v>
      </c>
    </row>
    <row r="665" spans="1:15" ht="15.75" thickBot="1">
      <c r="A665" s="383">
        <v>45798</v>
      </c>
      <c r="B665" s="384">
        <v>45778</v>
      </c>
      <c r="C665" s="385">
        <v>21</v>
      </c>
      <c r="D665" s="386" t="s">
        <v>1369</v>
      </c>
      <c r="E665" s="387" t="s">
        <v>1370</v>
      </c>
      <c r="F665" s="388">
        <v>8614</v>
      </c>
      <c r="G665" s="388">
        <v>7300</v>
      </c>
      <c r="H665" s="390" t="s">
        <v>216</v>
      </c>
      <c r="I665" s="389" t="s">
        <v>217</v>
      </c>
      <c r="J665" s="389" t="s">
        <v>218</v>
      </c>
      <c r="K665" s="392"/>
      <c r="L665" s="385">
        <v>8614</v>
      </c>
      <c r="M665" s="393" t="s">
        <v>219</v>
      </c>
      <c r="N665" s="394" t="s">
        <v>1326</v>
      </c>
      <c r="O665" t="str">
        <f t="shared" si="10"/>
        <v>G-Suite Business</v>
      </c>
    </row>
    <row r="666" spans="1:15" ht="15.75" thickBot="1">
      <c r="A666" s="383">
        <v>45798</v>
      </c>
      <c r="B666" s="384">
        <v>45778</v>
      </c>
      <c r="C666" s="385">
        <v>21</v>
      </c>
      <c r="D666" s="386" t="s">
        <v>405</v>
      </c>
      <c r="E666" s="387" t="s">
        <v>1371</v>
      </c>
      <c r="F666" s="388">
        <v>4602</v>
      </c>
      <c r="G666" s="388">
        <v>3900</v>
      </c>
      <c r="H666" s="390" t="s">
        <v>216</v>
      </c>
      <c r="I666" s="389" t="s">
        <v>217</v>
      </c>
      <c r="J666" s="389" t="s">
        <v>218</v>
      </c>
      <c r="K666" s="392"/>
      <c r="L666" s="385">
        <v>4602</v>
      </c>
      <c r="M666" s="393" t="s">
        <v>219</v>
      </c>
      <c r="N666" s="394" t="s">
        <v>1326</v>
      </c>
      <c r="O666" t="str">
        <f t="shared" si="10"/>
        <v>G-Suite Business</v>
      </c>
    </row>
    <row r="667" spans="1:15" ht="15.75" thickBot="1">
      <c r="A667" s="383">
        <v>45798</v>
      </c>
      <c r="B667" s="384">
        <v>45778</v>
      </c>
      <c r="C667" s="385">
        <v>21</v>
      </c>
      <c r="D667" s="386" t="s">
        <v>349</v>
      </c>
      <c r="E667" s="387" t="s">
        <v>1372</v>
      </c>
      <c r="F667" s="388">
        <v>3763</v>
      </c>
      <c r="G667" s="388">
        <v>3189</v>
      </c>
      <c r="H667" s="390" t="s">
        <v>216</v>
      </c>
      <c r="I667" s="389" t="s">
        <v>217</v>
      </c>
      <c r="J667" s="389" t="s">
        <v>218</v>
      </c>
      <c r="K667" s="392"/>
      <c r="L667" s="385">
        <v>3763</v>
      </c>
      <c r="M667" s="393" t="s">
        <v>219</v>
      </c>
      <c r="N667" s="394" t="s">
        <v>1326</v>
      </c>
      <c r="O667" t="str">
        <f t="shared" si="10"/>
        <v>G-Suite Business</v>
      </c>
    </row>
    <row r="668" spans="1:15" ht="15.75" thickBot="1">
      <c r="A668" s="383">
        <v>45799</v>
      </c>
      <c r="B668" s="384">
        <v>45778</v>
      </c>
      <c r="C668" s="385">
        <v>21</v>
      </c>
      <c r="D668" s="386" t="s">
        <v>920</v>
      </c>
      <c r="E668" s="395" t="s">
        <v>1373</v>
      </c>
      <c r="F668" s="388">
        <v>1297</v>
      </c>
      <c r="G668" s="388">
        <v>1099</v>
      </c>
      <c r="H668" s="396" t="s">
        <v>112</v>
      </c>
      <c r="I668" s="389" t="s">
        <v>229</v>
      </c>
      <c r="J668" s="389" t="s">
        <v>249</v>
      </c>
      <c r="K668" s="392"/>
      <c r="L668" s="385">
        <v>1297</v>
      </c>
      <c r="M668" s="393" t="s">
        <v>219</v>
      </c>
      <c r="N668" s="394" t="s">
        <v>1326</v>
      </c>
      <c r="O668" t="str">
        <f t="shared" si="10"/>
        <v>WhatsApp API Business</v>
      </c>
    </row>
    <row r="669" spans="1:15" ht="15.75" thickBot="1">
      <c r="A669" s="383">
        <v>45799</v>
      </c>
      <c r="B669" s="384">
        <v>45778</v>
      </c>
      <c r="C669" s="385">
        <v>21</v>
      </c>
      <c r="D669" s="386" t="s">
        <v>433</v>
      </c>
      <c r="E669" s="395" t="s">
        <v>1374</v>
      </c>
      <c r="F669" s="388">
        <v>5427</v>
      </c>
      <c r="G669" s="388">
        <v>4599</v>
      </c>
      <c r="H669" s="396" t="s">
        <v>112</v>
      </c>
      <c r="I669" s="389" t="s">
        <v>229</v>
      </c>
      <c r="J669" s="389" t="s">
        <v>249</v>
      </c>
      <c r="K669" s="392"/>
      <c r="L669" s="385">
        <v>5427</v>
      </c>
      <c r="M669" s="393" t="s">
        <v>219</v>
      </c>
      <c r="N669" s="394" t="s">
        <v>1326</v>
      </c>
      <c r="O669" t="str">
        <f t="shared" si="10"/>
        <v>WhatsApp API Business</v>
      </c>
    </row>
    <row r="670" spans="1:15" ht="15.75" thickBot="1">
      <c r="A670" s="383">
        <v>45799</v>
      </c>
      <c r="B670" s="384">
        <v>45778</v>
      </c>
      <c r="C670" s="385">
        <v>21</v>
      </c>
      <c r="D670" s="386" t="s">
        <v>1215</v>
      </c>
      <c r="E670" s="395" t="s">
        <v>1375</v>
      </c>
      <c r="F670" s="388">
        <v>1297</v>
      </c>
      <c r="G670" s="388">
        <v>1099</v>
      </c>
      <c r="H670" s="396" t="s">
        <v>112</v>
      </c>
      <c r="I670" s="389" t="s">
        <v>229</v>
      </c>
      <c r="J670" s="389" t="s">
        <v>249</v>
      </c>
      <c r="K670" s="392"/>
      <c r="L670" s="385">
        <v>1297</v>
      </c>
      <c r="M670" s="393" t="s">
        <v>219</v>
      </c>
      <c r="N670" s="394" t="s">
        <v>1326</v>
      </c>
      <c r="O670" t="str">
        <f t="shared" si="10"/>
        <v>WhatsApp API Business</v>
      </c>
    </row>
    <row r="671" spans="1:15" ht="15.75" thickBot="1">
      <c r="A671" s="383">
        <v>45799</v>
      </c>
      <c r="B671" s="384">
        <v>45778</v>
      </c>
      <c r="C671" s="385">
        <v>21</v>
      </c>
      <c r="D671" s="386" t="s">
        <v>924</v>
      </c>
      <c r="E671" s="395" t="s">
        <v>1376</v>
      </c>
      <c r="F671" s="388">
        <v>1297</v>
      </c>
      <c r="G671" s="388">
        <v>1099</v>
      </c>
      <c r="H671" s="396" t="s">
        <v>112</v>
      </c>
      <c r="I671" s="389" t="s">
        <v>229</v>
      </c>
      <c r="J671" s="389" t="s">
        <v>249</v>
      </c>
      <c r="K671" s="392"/>
      <c r="L671" s="385">
        <v>1297</v>
      </c>
      <c r="M671" s="393" t="s">
        <v>219</v>
      </c>
      <c r="N671" s="394" t="s">
        <v>1326</v>
      </c>
      <c r="O671" t="str">
        <f t="shared" si="10"/>
        <v>WhatsApp API Business</v>
      </c>
    </row>
    <row r="672" spans="1:15" ht="15.75" thickBot="1">
      <c r="A672" s="383">
        <v>45799</v>
      </c>
      <c r="B672" s="384">
        <v>45778</v>
      </c>
      <c r="C672" s="385">
        <v>21</v>
      </c>
      <c r="D672" s="386" t="s">
        <v>920</v>
      </c>
      <c r="E672" s="395" t="s">
        <v>1377</v>
      </c>
      <c r="F672" s="388">
        <v>11800</v>
      </c>
      <c r="G672" s="388">
        <v>10000</v>
      </c>
      <c r="H672" s="396" t="s">
        <v>112</v>
      </c>
      <c r="I672" s="389" t="s">
        <v>229</v>
      </c>
      <c r="J672" s="389" t="s">
        <v>249</v>
      </c>
      <c r="K672" s="392"/>
      <c r="L672" s="385">
        <v>11800</v>
      </c>
      <c r="M672" s="393" t="s">
        <v>219</v>
      </c>
      <c r="N672" s="394" t="s">
        <v>1326</v>
      </c>
      <c r="O672" t="str">
        <f t="shared" si="10"/>
        <v>WhatsApp API Business</v>
      </c>
    </row>
    <row r="673" spans="1:15" ht="15.75" thickBot="1">
      <c r="A673" s="383">
        <v>45799</v>
      </c>
      <c r="B673" s="384">
        <v>45778</v>
      </c>
      <c r="C673" s="385">
        <v>21</v>
      </c>
      <c r="D673" s="386" t="s">
        <v>1378</v>
      </c>
      <c r="E673" s="395" t="s">
        <v>1379</v>
      </c>
      <c r="F673" s="388">
        <v>15045</v>
      </c>
      <c r="G673" s="388">
        <v>12750</v>
      </c>
      <c r="H673" s="396" t="s">
        <v>112</v>
      </c>
      <c r="I673" s="389" t="s">
        <v>229</v>
      </c>
      <c r="J673" s="389" t="s">
        <v>284</v>
      </c>
      <c r="K673" s="392"/>
      <c r="L673" s="385">
        <v>15045</v>
      </c>
      <c r="M673" s="393" t="s">
        <v>219</v>
      </c>
      <c r="N673" s="394" t="s">
        <v>1326</v>
      </c>
      <c r="O673" t="str">
        <f t="shared" si="10"/>
        <v>WhatsApp API Business</v>
      </c>
    </row>
    <row r="674" spans="1:15" ht="15.75" thickBot="1">
      <c r="A674" s="383">
        <v>45799</v>
      </c>
      <c r="B674" s="384">
        <v>45778</v>
      </c>
      <c r="C674" s="385">
        <v>21</v>
      </c>
      <c r="D674" s="386" t="s">
        <v>1380</v>
      </c>
      <c r="E674" s="395" t="s">
        <v>1381</v>
      </c>
      <c r="F674" s="388">
        <v>8850</v>
      </c>
      <c r="G674" s="388">
        <v>7500</v>
      </c>
      <c r="H674" s="396" t="s">
        <v>112</v>
      </c>
      <c r="I674" s="389" t="s">
        <v>229</v>
      </c>
      <c r="J674" s="389" t="s">
        <v>269</v>
      </c>
      <c r="K674" s="392"/>
      <c r="L674" s="385">
        <v>8850</v>
      </c>
      <c r="M674" s="393" t="s">
        <v>219</v>
      </c>
      <c r="N674" s="394" t="s">
        <v>1326</v>
      </c>
      <c r="O674" t="str">
        <f t="shared" si="10"/>
        <v>WhatsApp API Business</v>
      </c>
    </row>
    <row r="675" spans="1:15" ht="15.75" thickBot="1">
      <c r="A675" s="383">
        <v>45799</v>
      </c>
      <c r="B675" s="384">
        <v>45778</v>
      </c>
      <c r="C675" s="385">
        <v>21</v>
      </c>
      <c r="D675" s="386" t="s">
        <v>1382</v>
      </c>
      <c r="E675" s="395" t="s">
        <v>1383</v>
      </c>
      <c r="F675" s="388">
        <v>37760</v>
      </c>
      <c r="G675" s="388">
        <v>32000</v>
      </c>
      <c r="H675" s="396" t="s">
        <v>112</v>
      </c>
      <c r="I675" s="389" t="s">
        <v>229</v>
      </c>
      <c r="J675" s="389" t="s">
        <v>359</v>
      </c>
      <c r="K675" s="392"/>
      <c r="L675" s="385">
        <v>37760</v>
      </c>
      <c r="M675" s="393" t="s">
        <v>219</v>
      </c>
      <c r="N675" s="394" t="s">
        <v>1326</v>
      </c>
      <c r="O675" t="str">
        <f t="shared" si="10"/>
        <v>WhatsApp API Business</v>
      </c>
    </row>
    <row r="676" spans="1:15" ht="15.75" thickBot="1">
      <c r="A676" s="383">
        <v>45799</v>
      </c>
      <c r="B676" s="384">
        <v>45778</v>
      </c>
      <c r="C676" s="385">
        <v>21</v>
      </c>
      <c r="D676" s="386" t="s">
        <v>247</v>
      </c>
      <c r="E676" s="395" t="s">
        <v>1384</v>
      </c>
      <c r="F676" s="388">
        <v>3540</v>
      </c>
      <c r="G676" s="388">
        <v>3000</v>
      </c>
      <c r="H676" s="396" t="s">
        <v>112</v>
      </c>
      <c r="I676" s="389" t="s">
        <v>229</v>
      </c>
      <c r="J676" s="389" t="s">
        <v>249</v>
      </c>
      <c r="K676" s="392"/>
      <c r="L676" s="385">
        <v>3540</v>
      </c>
      <c r="M676" s="393" t="s">
        <v>219</v>
      </c>
      <c r="N676" s="394" t="s">
        <v>1326</v>
      </c>
      <c r="O676" t="str">
        <f t="shared" si="10"/>
        <v>WhatsApp API Business</v>
      </c>
    </row>
    <row r="677" spans="1:15" ht="15.75" thickBot="1">
      <c r="A677" s="383">
        <v>45799</v>
      </c>
      <c r="B677" s="384">
        <v>45778</v>
      </c>
      <c r="C677" s="385">
        <v>21</v>
      </c>
      <c r="D677" s="386" t="s">
        <v>1385</v>
      </c>
      <c r="E677" s="387" t="s">
        <v>1386</v>
      </c>
      <c r="F677" s="388">
        <v>5428</v>
      </c>
      <c r="G677" s="388">
        <v>4600</v>
      </c>
      <c r="H677" s="390" t="s">
        <v>216</v>
      </c>
      <c r="I677" s="389" t="s">
        <v>217</v>
      </c>
      <c r="J677" s="389" t="s">
        <v>218</v>
      </c>
      <c r="K677" s="392"/>
      <c r="L677" s="385">
        <v>5428</v>
      </c>
      <c r="M677" s="393" t="s">
        <v>219</v>
      </c>
      <c r="N677" s="394" t="s">
        <v>1326</v>
      </c>
      <c r="O677" t="str">
        <f t="shared" si="10"/>
        <v>G-Suite Business</v>
      </c>
    </row>
    <row r="678" spans="1:15" ht="15.75" thickBot="1">
      <c r="A678" s="383">
        <v>45799</v>
      </c>
      <c r="B678" s="384">
        <v>45778</v>
      </c>
      <c r="C678" s="385">
        <v>21</v>
      </c>
      <c r="D678" s="386" t="s">
        <v>1387</v>
      </c>
      <c r="E678" s="387" t="s">
        <v>1388</v>
      </c>
      <c r="F678" s="388">
        <v>11151</v>
      </c>
      <c r="G678" s="388">
        <v>9450</v>
      </c>
      <c r="H678" s="390" t="s">
        <v>216</v>
      </c>
      <c r="I678" s="389" t="s">
        <v>217</v>
      </c>
      <c r="J678" s="389" t="s">
        <v>218</v>
      </c>
      <c r="K678" s="392"/>
      <c r="L678" s="385">
        <v>11151</v>
      </c>
      <c r="M678" s="393" t="s">
        <v>219</v>
      </c>
      <c r="N678" s="394" t="s">
        <v>1326</v>
      </c>
      <c r="O678" t="str">
        <f t="shared" si="10"/>
        <v>G-Suite Business</v>
      </c>
    </row>
    <row r="679" spans="1:15" ht="15.75" thickBot="1">
      <c r="A679" s="383">
        <v>45799</v>
      </c>
      <c r="B679" s="384">
        <v>45778</v>
      </c>
      <c r="C679" s="385">
        <v>21</v>
      </c>
      <c r="D679" s="386" t="s">
        <v>1389</v>
      </c>
      <c r="E679" s="387" t="s">
        <v>1390</v>
      </c>
      <c r="F679" s="388">
        <v>127487</v>
      </c>
      <c r="G679" s="388">
        <v>108040</v>
      </c>
      <c r="H679" s="390" t="s">
        <v>216</v>
      </c>
      <c r="I679" s="389" t="s">
        <v>217</v>
      </c>
      <c r="J679" s="389" t="s">
        <v>218</v>
      </c>
      <c r="K679" s="392"/>
      <c r="L679" s="385">
        <v>127487</v>
      </c>
      <c r="M679" s="393" t="s">
        <v>219</v>
      </c>
      <c r="N679" s="394" t="s">
        <v>1326</v>
      </c>
      <c r="O679" t="str">
        <f t="shared" si="10"/>
        <v>G-Suite Business</v>
      </c>
    </row>
    <row r="680" spans="1:15" ht="15.75" thickBot="1">
      <c r="A680" s="383">
        <v>45799</v>
      </c>
      <c r="B680" s="384">
        <v>45778</v>
      </c>
      <c r="C680" s="385">
        <v>21</v>
      </c>
      <c r="D680" s="386" t="s">
        <v>322</v>
      </c>
      <c r="E680" s="387" t="s">
        <v>1391</v>
      </c>
      <c r="F680" s="388">
        <v>5015</v>
      </c>
      <c r="G680" s="388">
        <v>4250</v>
      </c>
      <c r="H680" s="390" t="s">
        <v>216</v>
      </c>
      <c r="I680" s="389" t="s">
        <v>217</v>
      </c>
      <c r="J680" s="389" t="s">
        <v>218</v>
      </c>
      <c r="K680" s="392"/>
      <c r="L680" s="385">
        <v>5015</v>
      </c>
      <c r="M680" s="393" t="s">
        <v>219</v>
      </c>
      <c r="N680" s="394" t="s">
        <v>1326</v>
      </c>
      <c r="O680" t="str">
        <f t="shared" si="10"/>
        <v>G-Suite Business</v>
      </c>
    </row>
    <row r="681" spans="1:15" ht="15.75" thickBot="1">
      <c r="A681" s="383">
        <v>45799</v>
      </c>
      <c r="B681" s="384">
        <v>45778</v>
      </c>
      <c r="C681" s="385">
        <v>21</v>
      </c>
      <c r="D681" s="386" t="s">
        <v>1392</v>
      </c>
      <c r="E681" s="387" t="s">
        <v>1393</v>
      </c>
      <c r="F681" s="388">
        <v>32391</v>
      </c>
      <c r="G681" s="388">
        <v>27450</v>
      </c>
      <c r="H681" s="390" t="s">
        <v>216</v>
      </c>
      <c r="I681" s="389" t="s">
        <v>217</v>
      </c>
      <c r="J681" s="389" t="s">
        <v>218</v>
      </c>
      <c r="K681" s="392"/>
      <c r="L681" s="385">
        <v>32391</v>
      </c>
      <c r="M681" s="393" t="s">
        <v>219</v>
      </c>
      <c r="N681" s="394" t="s">
        <v>1326</v>
      </c>
      <c r="O681" t="str">
        <f t="shared" si="10"/>
        <v>G-Suite Business</v>
      </c>
    </row>
    <row r="682" spans="1:15" ht="15.75" thickBot="1">
      <c r="A682" s="383">
        <v>45800</v>
      </c>
      <c r="B682" s="384">
        <v>45778</v>
      </c>
      <c r="C682" s="385">
        <v>21</v>
      </c>
      <c r="D682" s="386" t="s">
        <v>646</v>
      </c>
      <c r="E682" s="395" t="s">
        <v>1394</v>
      </c>
      <c r="F682" s="388">
        <v>3900</v>
      </c>
      <c r="G682" s="388">
        <v>3305</v>
      </c>
      <c r="H682" s="396" t="s">
        <v>112</v>
      </c>
      <c r="I682" s="389" t="s">
        <v>229</v>
      </c>
      <c r="J682" s="389" t="s">
        <v>258</v>
      </c>
      <c r="K682" s="392"/>
      <c r="L682" s="385">
        <v>3900</v>
      </c>
      <c r="M682" s="393" t="s">
        <v>219</v>
      </c>
      <c r="N682" s="394" t="s">
        <v>1326</v>
      </c>
      <c r="O682" t="str">
        <f t="shared" si="10"/>
        <v>WhatsApp API Business</v>
      </c>
    </row>
    <row r="683" spans="1:15" ht="15.75" thickBot="1">
      <c r="A683" s="383">
        <v>45800</v>
      </c>
      <c r="B683" s="384">
        <v>45778</v>
      </c>
      <c r="C683" s="385">
        <v>21</v>
      </c>
      <c r="D683" s="386" t="s">
        <v>646</v>
      </c>
      <c r="E683" s="395" t="s">
        <v>1395</v>
      </c>
      <c r="F683" s="388">
        <v>17700</v>
      </c>
      <c r="G683" s="388">
        <v>15000</v>
      </c>
      <c r="H683" s="396" t="s">
        <v>112</v>
      </c>
      <c r="I683" s="389" t="s">
        <v>232</v>
      </c>
      <c r="J683" s="389" t="s">
        <v>1362</v>
      </c>
      <c r="K683" s="392"/>
      <c r="L683" s="385">
        <v>17700</v>
      </c>
      <c r="M683" s="393" t="s">
        <v>219</v>
      </c>
      <c r="N683" s="394" t="s">
        <v>1326</v>
      </c>
      <c r="O683" t="str">
        <f t="shared" si="10"/>
        <v>Other Services</v>
      </c>
    </row>
    <row r="684" spans="1:15" ht="15.75" thickBot="1">
      <c r="A684" s="383">
        <v>45800</v>
      </c>
      <c r="B684" s="384">
        <v>45778</v>
      </c>
      <c r="C684" s="385">
        <v>21</v>
      </c>
      <c r="D684" s="386" t="s">
        <v>502</v>
      </c>
      <c r="E684" s="400" t="s">
        <v>1396</v>
      </c>
      <c r="F684" s="392"/>
      <c r="G684" s="392"/>
      <c r="H684" s="398" t="s">
        <v>288</v>
      </c>
      <c r="I684" s="389" t="s">
        <v>226</v>
      </c>
      <c r="J684" s="389" t="s">
        <v>503</v>
      </c>
      <c r="K684" s="392"/>
      <c r="L684" s="391"/>
      <c r="M684" s="393" t="s">
        <v>219</v>
      </c>
      <c r="N684" s="394" t="s">
        <v>1326</v>
      </c>
      <c r="O684" t="str">
        <f t="shared" si="10"/>
        <v xml:space="preserve">Training Business </v>
      </c>
    </row>
    <row r="685" spans="1:15" ht="15.75" thickBot="1">
      <c r="A685" s="383">
        <v>45800</v>
      </c>
      <c r="B685" s="384">
        <v>45778</v>
      </c>
      <c r="C685" s="385">
        <v>21</v>
      </c>
      <c r="D685" s="386" t="s">
        <v>1397</v>
      </c>
      <c r="E685" s="395" t="s">
        <v>1398</v>
      </c>
      <c r="F685" s="388">
        <v>17700</v>
      </c>
      <c r="G685" s="388">
        <v>15000</v>
      </c>
      <c r="H685" s="396" t="s">
        <v>112</v>
      </c>
      <c r="I685" s="389" t="s">
        <v>229</v>
      </c>
      <c r="J685" s="389" t="s">
        <v>284</v>
      </c>
      <c r="K685" s="392"/>
      <c r="L685" s="385">
        <v>17700</v>
      </c>
      <c r="M685" s="393" t="s">
        <v>219</v>
      </c>
      <c r="N685" s="394" t="s">
        <v>1326</v>
      </c>
      <c r="O685" t="str">
        <f t="shared" si="10"/>
        <v>WhatsApp API Business</v>
      </c>
    </row>
    <row r="686" spans="1:15" ht="15.75" thickBot="1">
      <c r="A686" s="383">
        <v>45800</v>
      </c>
      <c r="B686" s="384">
        <v>45778</v>
      </c>
      <c r="C686" s="385">
        <v>21</v>
      </c>
      <c r="D686" s="386" t="s">
        <v>1313</v>
      </c>
      <c r="E686" s="395" t="s">
        <v>1399</v>
      </c>
      <c r="F686" s="388">
        <v>0</v>
      </c>
      <c r="G686" s="388">
        <v>0</v>
      </c>
      <c r="H686" s="396" t="s">
        <v>112</v>
      </c>
      <c r="I686" s="389" t="s">
        <v>229</v>
      </c>
      <c r="J686" s="389" t="s">
        <v>284</v>
      </c>
      <c r="K686" s="392"/>
      <c r="L686" s="385">
        <v>0</v>
      </c>
      <c r="M686" s="393" t="s">
        <v>219</v>
      </c>
      <c r="N686" s="394" t="s">
        <v>1326</v>
      </c>
      <c r="O686" t="str">
        <f t="shared" si="10"/>
        <v>WhatsApp API Business</v>
      </c>
    </row>
    <row r="687" spans="1:15" ht="15.75" thickBot="1">
      <c r="A687" s="383">
        <v>45800</v>
      </c>
      <c r="B687" s="384">
        <v>45778</v>
      </c>
      <c r="C687" s="385">
        <v>21</v>
      </c>
      <c r="D687" s="386" t="s">
        <v>601</v>
      </c>
      <c r="E687" s="387" t="s">
        <v>1400</v>
      </c>
      <c r="F687" s="388">
        <v>4692</v>
      </c>
      <c r="G687" s="388">
        <v>3976</v>
      </c>
      <c r="H687" s="390" t="s">
        <v>216</v>
      </c>
      <c r="I687" s="389" t="s">
        <v>217</v>
      </c>
      <c r="J687" s="389" t="s">
        <v>218</v>
      </c>
      <c r="K687" s="392"/>
      <c r="L687" s="385">
        <v>4692</v>
      </c>
      <c r="M687" s="393" t="s">
        <v>219</v>
      </c>
      <c r="N687" s="394" t="s">
        <v>1326</v>
      </c>
      <c r="O687" t="str">
        <f t="shared" si="10"/>
        <v>G-Suite Business</v>
      </c>
    </row>
    <row r="688" spans="1:15" ht="15.75" thickBot="1">
      <c r="A688" s="383">
        <v>45800</v>
      </c>
      <c r="B688" s="384">
        <v>45778</v>
      </c>
      <c r="C688" s="385">
        <v>21</v>
      </c>
      <c r="D688" s="386" t="s">
        <v>1401</v>
      </c>
      <c r="E688" s="387" t="s">
        <v>1402</v>
      </c>
      <c r="F688" s="388">
        <v>2714</v>
      </c>
      <c r="G688" s="388">
        <v>2300</v>
      </c>
      <c r="H688" s="390" t="s">
        <v>216</v>
      </c>
      <c r="I688" s="389" t="s">
        <v>217</v>
      </c>
      <c r="J688" s="389" t="s">
        <v>218</v>
      </c>
      <c r="K688" s="392"/>
      <c r="L688" s="385">
        <v>2714</v>
      </c>
      <c r="M688" s="393" t="s">
        <v>219</v>
      </c>
      <c r="N688" s="394" t="s">
        <v>1326</v>
      </c>
      <c r="O688" t="str">
        <f t="shared" si="10"/>
        <v>G-Suite Business</v>
      </c>
    </row>
    <row r="689" spans="1:15" ht="15.75" thickBot="1">
      <c r="A689" s="383">
        <v>45800</v>
      </c>
      <c r="B689" s="384">
        <v>45778</v>
      </c>
      <c r="C689" s="385">
        <v>21</v>
      </c>
      <c r="D689" s="386" t="s">
        <v>1129</v>
      </c>
      <c r="E689" s="387" t="s">
        <v>1403</v>
      </c>
      <c r="F689" s="388">
        <v>6738</v>
      </c>
      <c r="G689" s="388">
        <v>5710</v>
      </c>
      <c r="H689" s="390" t="s">
        <v>216</v>
      </c>
      <c r="I689" s="389" t="s">
        <v>217</v>
      </c>
      <c r="J689" s="389" t="s">
        <v>218</v>
      </c>
      <c r="K689" s="392"/>
      <c r="L689" s="385">
        <v>6738</v>
      </c>
      <c r="M689" s="393" t="s">
        <v>219</v>
      </c>
      <c r="N689" s="394" t="s">
        <v>1326</v>
      </c>
      <c r="O689" t="str">
        <f t="shared" si="10"/>
        <v>G-Suite Business</v>
      </c>
    </row>
    <row r="690" spans="1:15" ht="15.75" thickBot="1">
      <c r="A690" s="383">
        <v>45800</v>
      </c>
      <c r="B690" s="384">
        <v>45778</v>
      </c>
      <c r="C690" s="385">
        <v>21</v>
      </c>
      <c r="D690" s="386" t="s">
        <v>1404</v>
      </c>
      <c r="E690" s="387" t="s">
        <v>1405</v>
      </c>
      <c r="F690" s="388">
        <v>5763</v>
      </c>
      <c r="G690" s="388">
        <v>4884</v>
      </c>
      <c r="H690" s="390" t="s">
        <v>216</v>
      </c>
      <c r="I690" s="389" t="s">
        <v>217</v>
      </c>
      <c r="J690" s="389" t="s">
        <v>218</v>
      </c>
      <c r="K690" s="392"/>
      <c r="L690" s="385">
        <v>5763</v>
      </c>
      <c r="M690" s="393" t="s">
        <v>219</v>
      </c>
      <c r="N690" s="394" t="s">
        <v>1326</v>
      </c>
      <c r="O690" t="str">
        <f t="shared" si="10"/>
        <v>G-Suite Business</v>
      </c>
    </row>
    <row r="691" spans="1:15" ht="15.75" thickBot="1">
      <c r="A691" s="383">
        <v>45800</v>
      </c>
      <c r="B691" s="384">
        <v>45778</v>
      </c>
      <c r="C691" s="385">
        <v>21</v>
      </c>
      <c r="D691" s="386" t="s">
        <v>608</v>
      </c>
      <c r="E691" s="387" t="s">
        <v>1406</v>
      </c>
      <c r="F691" s="388">
        <v>271</v>
      </c>
      <c r="G691" s="388">
        <v>230</v>
      </c>
      <c r="H691" s="390" t="s">
        <v>216</v>
      </c>
      <c r="I691" s="389" t="s">
        <v>217</v>
      </c>
      <c r="J691" s="389" t="s">
        <v>218</v>
      </c>
      <c r="K691" s="392"/>
      <c r="L691" s="385">
        <v>271</v>
      </c>
      <c r="M691" s="393" t="s">
        <v>219</v>
      </c>
      <c r="N691" s="394" t="s">
        <v>1326</v>
      </c>
      <c r="O691" t="str">
        <f t="shared" si="10"/>
        <v>G-Suite Business</v>
      </c>
    </row>
    <row r="692" spans="1:15" ht="15.75" thickBot="1">
      <c r="A692" s="383">
        <v>45800</v>
      </c>
      <c r="B692" s="384">
        <v>45778</v>
      </c>
      <c r="C692" s="385">
        <v>21</v>
      </c>
      <c r="D692" s="386" t="s">
        <v>1407</v>
      </c>
      <c r="E692" s="387" t="s">
        <v>1408</v>
      </c>
      <c r="F692" s="388">
        <v>4170</v>
      </c>
      <c r="G692" s="388">
        <v>3534</v>
      </c>
      <c r="H692" s="390" t="s">
        <v>216</v>
      </c>
      <c r="I692" s="389" t="s">
        <v>217</v>
      </c>
      <c r="J692" s="389" t="s">
        <v>218</v>
      </c>
      <c r="K692" s="392"/>
      <c r="L692" s="385">
        <v>4170</v>
      </c>
      <c r="M692" s="393" t="s">
        <v>219</v>
      </c>
      <c r="N692" s="394" t="s">
        <v>1326</v>
      </c>
      <c r="O692" t="str">
        <f t="shared" si="10"/>
        <v>G-Suite Business</v>
      </c>
    </row>
    <row r="693" spans="1:15" ht="15.75" thickBot="1">
      <c r="A693" s="383">
        <v>45800</v>
      </c>
      <c r="B693" s="384">
        <v>45778</v>
      </c>
      <c r="C693" s="385">
        <v>21</v>
      </c>
      <c r="D693" s="386" t="s">
        <v>1409</v>
      </c>
      <c r="E693" s="387" t="s">
        <v>1410</v>
      </c>
      <c r="F693" s="388">
        <v>2346</v>
      </c>
      <c r="G693" s="388">
        <v>1988</v>
      </c>
      <c r="H693" s="390" t="s">
        <v>216</v>
      </c>
      <c r="I693" s="389" t="s">
        <v>217</v>
      </c>
      <c r="J693" s="389" t="s">
        <v>218</v>
      </c>
      <c r="K693" s="392"/>
      <c r="L693" s="385">
        <v>2346</v>
      </c>
      <c r="M693" s="393" t="s">
        <v>219</v>
      </c>
      <c r="N693" s="394" t="s">
        <v>1326</v>
      </c>
      <c r="O693" t="str">
        <f t="shared" si="10"/>
        <v>G-Suite Business</v>
      </c>
    </row>
    <row r="694" spans="1:15" ht="15.75" thickBot="1">
      <c r="A694" s="383">
        <v>45800</v>
      </c>
      <c r="B694" s="384">
        <v>45778</v>
      </c>
      <c r="C694" s="385">
        <v>21</v>
      </c>
      <c r="D694" s="386" t="s">
        <v>959</v>
      </c>
      <c r="E694" s="387" t="s">
        <v>1411</v>
      </c>
      <c r="F694" s="388">
        <v>2216</v>
      </c>
      <c r="G694" s="388">
        <v>1878</v>
      </c>
      <c r="H694" s="390" t="s">
        <v>216</v>
      </c>
      <c r="I694" s="389" t="s">
        <v>217</v>
      </c>
      <c r="J694" s="389" t="s">
        <v>218</v>
      </c>
      <c r="K694" s="392"/>
      <c r="L694" s="385">
        <v>2216</v>
      </c>
      <c r="M694" s="393" t="s">
        <v>219</v>
      </c>
      <c r="N694" s="394" t="s">
        <v>1326</v>
      </c>
      <c r="O694" t="str">
        <f t="shared" si="10"/>
        <v>G-Suite Business</v>
      </c>
    </row>
    <row r="695" spans="1:15" ht="15.75" thickBot="1">
      <c r="A695" s="383">
        <v>45800</v>
      </c>
      <c r="B695" s="384">
        <v>45778</v>
      </c>
      <c r="C695" s="385">
        <v>21</v>
      </c>
      <c r="D695" s="386" t="s">
        <v>241</v>
      </c>
      <c r="E695" s="387" t="s">
        <v>1412</v>
      </c>
      <c r="F695" s="388">
        <v>767</v>
      </c>
      <c r="G695" s="388">
        <v>650</v>
      </c>
      <c r="H695" s="390" t="s">
        <v>216</v>
      </c>
      <c r="I695" s="389" t="s">
        <v>217</v>
      </c>
      <c r="J695" s="389" t="s">
        <v>218</v>
      </c>
      <c r="K695" s="392"/>
      <c r="L695" s="385">
        <v>767</v>
      </c>
      <c r="M695" s="393" t="s">
        <v>219</v>
      </c>
      <c r="N695" s="394" t="s">
        <v>1326</v>
      </c>
      <c r="O695" t="str">
        <f t="shared" si="10"/>
        <v>G-Suite Business</v>
      </c>
    </row>
    <row r="696" spans="1:15" ht="15.75" thickBot="1">
      <c r="A696" s="383">
        <v>45800</v>
      </c>
      <c r="B696" s="384">
        <v>45778</v>
      </c>
      <c r="C696" s="385">
        <v>21</v>
      </c>
      <c r="D696" s="386" t="s">
        <v>1413</v>
      </c>
      <c r="E696" s="387" t="s">
        <v>1414</v>
      </c>
      <c r="F696" s="388">
        <v>53525</v>
      </c>
      <c r="G696" s="388">
        <v>45360</v>
      </c>
      <c r="H696" s="390" t="s">
        <v>216</v>
      </c>
      <c r="I696" s="389" t="s">
        <v>217</v>
      </c>
      <c r="J696" s="389" t="s">
        <v>218</v>
      </c>
      <c r="K696" s="392"/>
      <c r="L696" s="385">
        <v>53525</v>
      </c>
      <c r="M696" s="393" t="s">
        <v>219</v>
      </c>
      <c r="N696" s="394" t="s">
        <v>1326</v>
      </c>
      <c r="O696" t="str">
        <f t="shared" si="10"/>
        <v>G-Suite Business</v>
      </c>
    </row>
    <row r="697" spans="1:15" ht="15.75" thickBot="1">
      <c r="A697" s="383">
        <v>45800</v>
      </c>
      <c r="B697" s="384">
        <v>45778</v>
      </c>
      <c r="C697" s="385">
        <v>21</v>
      </c>
      <c r="D697" s="386" t="s">
        <v>1415</v>
      </c>
      <c r="E697" s="387" t="s">
        <v>1416</v>
      </c>
      <c r="F697" s="388">
        <v>19540</v>
      </c>
      <c r="G697" s="388">
        <v>16559</v>
      </c>
      <c r="H697" s="390" t="s">
        <v>216</v>
      </c>
      <c r="I697" s="389" t="s">
        <v>217</v>
      </c>
      <c r="J697" s="389" t="s">
        <v>218</v>
      </c>
      <c r="K697" s="392"/>
      <c r="L697" s="385">
        <v>19540</v>
      </c>
      <c r="M697" s="393" t="s">
        <v>219</v>
      </c>
      <c r="N697" s="394" t="s">
        <v>1326</v>
      </c>
      <c r="O697" t="str">
        <f t="shared" si="10"/>
        <v>G-Suite Business</v>
      </c>
    </row>
    <row r="698" spans="1:15" ht="15.75" thickBot="1">
      <c r="A698" s="383">
        <v>45800</v>
      </c>
      <c r="B698" s="384">
        <v>45778</v>
      </c>
      <c r="C698" s="385">
        <v>21</v>
      </c>
      <c r="D698" s="386" t="s">
        <v>1417</v>
      </c>
      <c r="E698" s="387" t="s">
        <v>1418</v>
      </c>
      <c r="F698" s="388">
        <v>502</v>
      </c>
      <c r="G698" s="388">
        <v>425</v>
      </c>
      <c r="H698" s="390" t="s">
        <v>216</v>
      </c>
      <c r="I698" s="389" t="s">
        <v>217</v>
      </c>
      <c r="J698" s="389" t="s">
        <v>218</v>
      </c>
      <c r="K698" s="392"/>
      <c r="L698" s="385">
        <v>502</v>
      </c>
      <c r="M698" s="393" t="s">
        <v>219</v>
      </c>
      <c r="N698" s="394" t="s">
        <v>1326</v>
      </c>
      <c r="O698" t="str">
        <f t="shared" si="10"/>
        <v>G-Suite Business</v>
      </c>
    </row>
    <row r="699" spans="1:15" ht="15.75" thickBot="1">
      <c r="A699" s="383">
        <v>45801</v>
      </c>
      <c r="B699" s="384">
        <v>45778</v>
      </c>
      <c r="C699" s="385">
        <v>21</v>
      </c>
      <c r="D699" s="386" t="s">
        <v>1419</v>
      </c>
      <c r="E699" s="395" t="s">
        <v>1420</v>
      </c>
      <c r="F699" s="388">
        <v>15045</v>
      </c>
      <c r="G699" s="388">
        <v>12750</v>
      </c>
      <c r="H699" s="396" t="s">
        <v>112</v>
      </c>
      <c r="I699" s="389" t="s">
        <v>229</v>
      </c>
      <c r="J699" s="389" t="s">
        <v>284</v>
      </c>
      <c r="K699" s="392"/>
      <c r="L699" s="385">
        <v>15045</v>
      </c>
      <c r="M699" s="393" t="s">
        <v>219</v>
      </c>
      <c r="N699" s="394" t="s">
        <v>1326</v>
      </c>
      <c r="O699" t="str">
        <f t="shared" si="10"/>
        <v>WhatsApp API Business</v>
      </c>
    </row>
    <row r="700" spans="1:15" ht="15.75" thickBot="1">
      <c r="A700" s="383">
        <v>45801</v>
      </c>
      <c r="B700" s="384">
        <v>45778</v>
      </c>
      <c r="C700" s="385">
        <v>21</v>
      </c>
      <c r="D700" s="386" t="s">
        <v>1421</v>
      </c>
      <c r="E700" s="395" t="s">
        <v>1422</v>
      </c>
      <c r="F700" s="388">
        <v>15930</v>
      </c>
      <c r="G700" s="388">
        <v>13500</v>
      </c>
      <c r="H700" s="396" t="s">
        <v>112</v>
      </c>
      <c r="I700" s="389" t="s">
        <v>229</v>
      </c>
      <c r="J700" s="389" t="s">
        <v>284</v>
      </c>
      <c r="K700" s="392"/>
      <c r="L700" s="385">
        <v>15930</v>
      </c>
      <c r="M700" s="393" t="s">
        <v>219</v>
      </c>
      <c r="N700" s="394" t="s">
        <v>1326</v>
      </c>
      <c r="O700" t="str">
        <f t="shared" si="10"/>
        <v>WhatsApp API Business</v>
      </c>
    </row>
    <row r="701" spans="1:15" ht="15.75" thickBot="1">
      <c r="A701" s="383">
        <v>45801</v>
      </c>
      <c r="B701" s="384">
        <v>45778</v>
      </c>
      <c r="C701" s="385">
        <v>21</v>
      </c>
      <c r="D701" s="386" t="s">
        <v>247</v>
      </c>
      <c r="E701" s="395" t="s">
        <v>1423</v>
      </c>
      <c r="F701" s="388">
        <v>1180</v>
      </c>
      <c r="G701" s="388">
        <v>1000</v>
      </c>
      <c r="H701" s="396" t="s">
        <v>112</v>
      </c>
      <c r="I701" s="389" t="s">
        <v>229</v>
      </c>
      <c r="J701" s="389" t="s">
        <v>249</v>
      </c>
      <c r="K701" s="392"/>
      <c r="L701" s="385">
        <v>1180</v>
      </c>
      <c r="M701" s="393" t="s">
        <v>219</v>
      </c>
      <c r="N701" s="394" t="s">
        <v>1326</v>
      </c>
      <c r="O701" t="str">
        <f t="shared" si="10"/>
        <v>WhatsApp API Business</v>
      </c>
    </row>
    <row r="702" spans="1:15" ht="15.75" thickBot="1">
      <c r="A702" s="383">
        <v>45801</v>
      </c>
      <c r="B702" s="384">
        <v>45778</v>
      </c>
      <c r="C702" s="385">
        <v>21</v>
      </c>
      <c r="D702" s="386" t="s">
        <v>621</v>
      </c>
      <c r="E702" s="387" t="s">
        <v>1424</v>
      </c>
      <c r="F702" s="388">
        <v>3408</v>
      </c>
      <c r="G702" s="388">
        <v>2888</v>
      </c>
      <c r="H702" s="390" t="s">
        <v>216</v>
      </c>
      <c r="I702" s="389" t="s">
        <v>217</v>
      </c>
      <c r="J702" s="389" t="s">
        <v>218</v>
      </c>
      <c r="K702" s="392"/>
      <c r="L702" s="385">
        <v>3408</v>
      </c>
      <c r="M702" s="393" t="s">
        <v>219</v>
      </c>
      <c r="N702" s="394" t="s">
        <v>1326</v>
      </c>
      <c r="O702" t="str">
        <f t="shared" si="10"/>
        <v>G-Suite Business</v>
      </c>
    </row>
    <row r="703" spans="1:15" ht="15.75" thickBot="1">
      <c r="A703" s="383">
        <v>45801</v>
      </c>
      <c r="B703" s="384">
        <v>45778</v>
      </c>
      <c r="C703" s="385">
        <v>21</v>
      </c>
      <c r="D703" s="386" t="s">
        <v>1425</v>
      </c>
      <c r="E703" s="387" t="s">
        <v>1426</v>
      </c>
      <c r="F703" s="388">
        <v>9029</v>
      </c>
      <c r="G703" s="388">
        <v>7652</v>
      </c>
      <c r="H703" s="390" t="s">
        <v>216</v>
      </c>
      <c r="I703" s="389" t="s">
        <v>217</v>
      </c>
      <c r="J703" s="389" t="s">
        <v>218</v>
      </c>
      <c r="K703" s="392"/>
      <c r="L703" s="385">
        <v>9029</v>
      </c>
      <c r="M703" s="393" t="s">
        <v>219</v>
      </c>
      <c r="N703" s="394" t="s">
        <v>1326</v>
      </c>
      <c r="O703" t="str">
        <f t="shared" si="10"/>
        <v>G-Suite Business</v>
      </c>
    </row>
    <row r="704" spans="1:15" ht="15.75" thickBot="1">
      <c r="A704" s="383">
        <v>45801</v>
      </c>
      <c r="B704" s="384">
        <v>45778</v>
      </c>
      <c r="C704" s="385">
        <v>21</v>
      </c>
      <c r="D704" s="409" t="s">
        <v>1427</v>
      </c>
      <c r="E704" s="387" t="s">
        <v>1428</v>
      </c>
      <c r="F704" s="395">
        <v>8496</v>
      </c>
      <c r="G704" s="388">
        <v>7200</v>
      </c>
      <c r="H704" s="390" t="s">
        <v>216</v>
      </c>
      <c r="I704" s="389" t="s">
        <v>217</v>
      </c>
      <c r="J704" s="389" t="s">
        <v>218</v>
      </c>
      <c r="K704" s="392"/>
      <c r="L704" s="385">
        <v>8496</v>
      </c>
      <c r="M704" s="393" t="s">
        <v>219</v>
      </c>
      <c r="N704" s="394" t="s">
        <v>1326</v>
      </c>
      <c r="O704" t="str">
        <f t="shared" si="10"/>
        <v>G-Suite Business</v>
      </c>
    </row>
    <row r="705" spans="1:15" ht="15.75" thickBot="1">
      <c r="A705" s="383">
        <v>45801</v>
      </c>
      <c r="B705" s="384">
        <v>45778</v>
      </c>
      <c r="C705" s="385">
        <v>21</v>
      </c>
      <c r="D705" s="409" t="s">
        <v>1429</v>
      </c>
      <c r="E705" s="387" t="s">
        <v>1430</v>
      </c>
      <c r="F705" s="395">
        <v>12154</v>
      </c>
      <c r="G705" s="388">
        <v>10300</v>
      </c>
      <c r="H705" s="390" t="s">
        <v>216</v>
      </c>
      <c r="I705" s="389" t="s">
        <v>217</v>
      </c>
      <c r="J705" s="389" t="s">
        <v>218</v>
      </c>
      <c r="K705" s="392"/>
      <c r="L705" s="385">
        <v>12154</v>
      </c>
      <c r="M705" s="393" t="s">
        <v>219</v>
      </c>
      <c r="N705" s="394" t="s">
        <v>1326</v>
      </c>
      <c r="O705" t="str">
        <f t="shared" si="10"/>
        <v>G-Suite Business</v>
      </c>
    </row>
    <row r="706" spans="1:15" ht="15.75" thickBot="1">
      <c r="A706" s="383">
        <v>45801</v>
      </c>
      <c r="B706" s="384">
        <v>45778</v>
      </c>
      <c r="C706" s="385">
        <v>21</v>
      </c>
      <c r="D706" s="409" t="s">
        <v>1431</v>
      </c>
      <c r="E706" s="387" t="s">
        <v>1432</v>
      </c>
      <c r="F706" s="395">
        <v>61171</v>
      </c>
      <c r="G706" s="388">
        <v>51840</v>
      </c>
      <c r="H706" s="390" t="s">
        <v>216</v>
      </c>
      <c r="I706" s="389" t="s">
        <v>217</v>
      </c>
      <c r="J706" s="389" t="s">
        <v>218</v>
      </c>
      <c r="K706" s="392"/>
      <c r="L706" s="385">
        <v>61171</v>
      </c>
      <c r="M706" s="393" t="s">
        <v>219</v>
      </c>
      <c r="N706" s="394" t="s">
        <v>1326</v>
      </c>
      <c r="O706" t="str">
        <f t="shared" ref="O706:O769" si="11">VLOOKUP(I706,$X$2:$Y$7,2,0)</f>
        <v>G-Suite Business</v>
      </c>
    </row>
    <row r="707" spans="1:15" ht="15.75" thickBot="1">
      <c r="A707" s="383">
        <v>45801</v>
      </c>
      <c r="B707" s="384">
        <v>45778</v>
      </c>
      <c r="C707" s="385">
        <v>21</v>
      </c>
      <c r="D707" s="409" t="s">
        <v>1433</v>
      </c>
      <c r="E707" s="395" t="s">
        <v>1434</v>
      </c>
      <c r="F707" s="395">
        <v>40120</v>
      </c>
      <c r="G707" s="388">
        <v>34000</v>
      </c>
      <c r="H707" s="401" t="s">
        <v>310</v>
      </c>
      <c r="I707" s="389" t="s">
        <v>223</v>
      </c>
      <c r="J707" s="389" t="s">
        <v>311</v>
      </c>
      <c r="K707" s="392"/>
      <c r="L707" s="385">
        <v>40120</v>
      </c>
      <c r="M707" s="393" t="s">
        <v>219</v>
      </c>
      <c r="N707" s="394" t="s">
        <v>1326</v>
      </c>
      <c r="O707" t="str">
        <f t="shared" si="11"/>
        <v>Tech Assist Recruitment</v>
      </c>
    </row>
    <row r="708" spans="1:15" ht="15.75" thickBot="1">
      <c r="A708" s="383">
        <v>45801</v>
      </c>
      <c r="B708" s="384">
        <v>45778</v>
      </c>
      <c r="C708" s="385">
        <v>21</v>
      </c>
      <c r="D708" s="409" t="s">
        <v>570</v>
      </c>
      <c r="E708" s="395" t="s">
        <v>1435</v>
      </c>
      <c r="F708" s="395">
        <v>21240</v>
      </c>
      <c r="G708" s="388">
        <v>18000</v>
      </c>
      <c r="H708" s="396" t="s">
        <v>112</v>
      </c>
      <c r="I708" s="389" t="s">
        <v>229</v>
      </c>
      <c r="J708" s="389" t="s">
        <v>485</v>
      </c>
      <c r="K708" s="392"/>
      <c r="L708" s="385">
        <v>21240</v>
      </c>
      <c r="M708" s="393" t="s">
        <v>219</v>
      </c>
      <c r="N708" s="394" t="s">
        <v>1326</v>
      </c>
      <c r="O708" t="str">
        <f t="shared" si="11"/>
        <v>WhatsApp API Business</v>
      </c>
    </row>
    <row r="709" spans="1:15" ht="15.75" thickBot="1">
      <c r="A709" s="383">
        <v>45803</v>
      </c>
      <c r="B709" s="384">
        <v>45778</v>
      </c>
      <c r="C709" s="385">
        <v>22</v>
      </c>
      <c r="D709" s="386" t="s">
        <v>405</v>
      </c>
      <c r="E709" s="387" t="s">
        <v>1436</v>
      </c>
      <c r="F709" s="388">
        <v>2301</v>
      </c>
      <c r="G709" s="388">
        <v>1950</v>
      </c>
      <c r="H709" s="390" t="s">
        <v>216</v>
      </c>
      <c r="I709" s="389" t="s">
        <v>217</v>
      </c>
      <c r="J709" s="389" t="s">
        <v>218</v>
      </c>
      <c r="K709" s="392"/>
      <c r="L709" s="385">
        <v>2301</v>
      </c>
      <c r="M709" s="393" t="s">
        <v>219</v>
      </c>
      <c r="N709" s="394" t="s">
        <v>1437</v>
      </c>
      <c r="O709" t="str">
        <f t="shared" si="11"/>
        <v>G-Suite Business</v>
      </c>
    </row>
    <row r="710" spans="1:15" ht="15.75" thickBot="1">
      <c r="A710" s="383">
        <v>45803</v>
      </c>
      <c r="B710" s="384">
        <v>45778</v>
      </c>
      <c r="C710" s="385">
        <v>22</v>
      </c>
      <c r="D710" s="386" t="s">
        <v>405</v>
      </c>
      <c r="E710" s="387" t="s">
        <v>1438</v>
      </c>
      <c r="F710" s="388">
        <v>2301</v>
      </c>
      <c r="G710" s="388">
        <v>1950</v>
      </c>
      <c r="H710" s="390" t="s">
        <v>216</v>
      </c>
      <c r="I710" s="389" t="s">
        <v>217</v>
      </c>
      <c r="J710" s="389" t="s">
        <v>218</v>
      </c>
      <c r="K710" s="392"/>
      <c r="L710" s="385">
        <v>2301</v>
      </c>
      <c r="M710" s="393" t="s">
        <v>219</v>
      </c>
      <c r="N710" s="394" t="s">
        <v>1437</v>
      </c>
      <c r="O710" t="str">
        <f t="shared" si="11"/>
        <v>G-Suite Business</v>
      </c>
    </row>
    <row r="711" spans="1:15" ht="15.75" thickBot="1">
      <c r="A711" s="383">
        <v>45803</v>
      </c>
      <c r="B711" s="384">
        <v>45778</v>
      </c>
      <c r="C711" s="385">
        <v>22</v>
      </c>
      <c r="D711" s="386" t="s">
        <v>370</v>
      </c>
      <c r="E711" s="387" t="s">
        <v>1439</v>
      </c>
      <c r="F711" s="388">
        <v>2272</v>
      </c>
      <c r="G711" s="388">
        <v>1925</v>
      </c>
      <c r="H711" s="390" t="s">
        <v>216</v>
      </c>
      <c r="I711" s="389" t="s">
        <v>217</v>
      </c>
      <c r="J711" s="389" t="s">
        <v>218</v>
      </c>
      <c r="K711" s="392"/>
      <c r="L711" s="385">
        <v>2272</v>
      </c>
      <c r="M711" s="393" t="s">
        <v>219</v>
      </c>
      <c r="N711" s="394" t="s">
        <v>1437</v>
      </c>
      <c r="O711" t="str">
        <f t="shared" si="11"/>
        <v>G-Suite Business</v>
      </c>
    </row>
    <row r="712" spans="1:15" ht="15.75" thickBot="1">
      <c r="A712" s="383">
        <v>45803</v>
      </c>
      <c r="B712" s="384">
        <v>45778</v>
      </c>
      <c r="C712" s="385">
        <v>22</v>
      </c>
      <c r="D712" s="386" t="s">
        <v>512</v>
      </c>
      <c r="E712" s="387" t="s">
        <v>1440</v>
      </c>
      <c r="F712" s="388">
        <v>12172</v>
      </c>
      <c r="G712" s="388">
        <v>10315</v>
      </c>
      <c r="H712" s="390" t="s">
        <v>216</v>
      </c>
      <c r="I712" s="389" t="s">
        <v>217</v>
      </c>
      <c r="J712" s="389" t="s">
        <v>218</v>
      </c>
      <c r="K712" s="392"/>
      <c r="L712" s="385">
        <v>12171.7</v>
      </c>
      <c r="M712" s="393" t="s">
        <v>219</v>
      </c>
      <c r="N712" s="394" t="s">
        <v>1437</v>
      </c>
      <c r="O712" t="str">
        <f t="shared" si="11"/>
        <v>G-Suite Business</v>
      </c>
    </row>
    <row r="713" spans="1:15" ht="15.75" thickBot="1">
      <c r="A713" s="383">
        <v>45803</v>
      </c>
      <c r="B713" s="384">
        <v>45778</v>
      </c>
      <c r="C713" s="385">
        <v>22</v>
      </c>
      <c r="D713" s="386" t="s">
        <v>347</v>
      </c>
      <c r="E713" s="387" t="s">
        <v>1441</v>
      </c>
      <c r="F713" s="388">
        <v>84075</v>
      </c>
      <c r="G713" s="388">
        <v>71250</v>
      </c>
      <c r="H713" s="390" t="s">
        <v>216</v>
      </c>
      <c r="I713" s="389" t="s">
        <v>217</v>
      </c>
      <c r="J713" s="389" t="s">
        <v>218</v>
      </c>
      <c r="K713" s="392"/>
      <c r="L713" s="385">
        <v>84075</v>
      </c>
      <c r="M713" s="393" t="s">
        <v>219</v>
      </c>
      <c r="N713" s="394" t="s">
        <v>1437</v>
      </c>
      <c r="O713" t="str">
        <f t="shared" si="11"/>
        <v>G-Suite Business</v>
      </c>
    </row>
    <row r="714" spans="1:15" ht="15.75" thickBot="1">
      <c r="A714" s="383">
        <v>45803</v>
      </c>
      <c r="B714" s="384">
        <v>45778</v>
      </c>
      <c r="C714" s="385">
        <v>22</v>
      </c>
      <c r="D714" s="386" t="s">
        <v>417</v>
      </c>
      <c r="E714" s="387" t="s">
        <v>1442</v>
      </c>
      <c r="F714" s="388">
        <v>11724</v>
      </c>
      <c r="G714" s="388">
        <v>9936</v>
      </c>
      <c r="H714" s="390" t="s">
        <v>216</v>
      </c>
      <c r="I714" s="389" t="s">
        <v>217</v>
      </c>
      <c r="J714" s="389" t="s">
        <v>218</v>
      </c>
      <c r="K714" s="392"/>
      <c r="L714" s="385">
        <v>11724.48</v>
      </c>
      <c r="M714" s="393" t="s">
        <v>219</v>
      </c>
      <c r="N714" s="394" t="s">
        <v>1437</v>
      </c>
      <c r="O714" t="str">
        <f t="shared" si="11"/>
        <v>G-Suite Business</v>
      </c>
    </row>
    <row r="715" spans="1:15" ht="15.75" thickBot="1">
      <c r="A715" s="383">
        <v>45803</v>
      </c>
      <c r="B715" s="384">
        <v>45778</v>
      </c>
      <c r="C715" s="385">
        <v>22</v>
      </c>
      <c r="D715" s="386" t="s">
        <v>1443</v>
      </c>
      <c r="E715" s="387" t="s">
        <v>1444</v>
      </c>
      <c r="F715" s="388">
        <v>501</v>
      </c>
      <c r="G715" s="388">
        <v>425</v>
      </c>
      <c r="H715" s="390" t="s">
        <v>216</v>
      </c>
      <c r="I715" s="389" t="s">
        <v>217</v>
      </c>
      <c r="J715" s="389" t="s">
        <v>218</v>
      </c>
      <c r="K715" s="392"/>
      <c r="L715" s="385">
        <v>501</v>
      </c>
      <c r="M715" s="393" t="s">
        <v>219</v>
      </c>
      <c r="N715" s="394" t="s">
        <v>1437</v>
      </c>
      <c r="O715" t="str">
        <f t="shared" si="11"/>
        <v>G-Suite Business</v>
      </c>
    </row>
    <row r="716" spans="1:15" ht="15.75" thickBot="1">
      <c r="A716" s="383">
        <v>45803</v>
      </c>
      <c r="B716" s="384">
        <v>45778</v>
      </c>
      <c r="C716" s="385">
        <v>22</v>
      </c>
      <c r="D716" s="386" t="s">
        <v>866</v>
      </c>
      <c r="E716" s="387" t="s">
        <v>1445</v>
      </c>
      <c r="F716" s="388">
        <v>2891</v>
      </c>
      <c r="G716" s="388">
        <v>2450</v>
      </c>
      <c r="H716" s="390" t="s">
        <v>216</v>
      </c>
      <c r="I716" s="389" t="s">
        <v>217</v>
      </c>
      <c r="J716" s="389" t="s">
        <v>218</v>
      </c>
      <c r="K716" s="392"/>
      <c r="L716" s="385">
        <v>2891</v>
      </c>
      <c r="M716" s="393" t="s">
        <v>219</v>
      </c>
      <c r="N716" s="394" t="s">
        <v>1437</v>
      </c>
      <c r="O716" t="str">
        <f t="shared" si="11"/>
        <v>G-Suite Business</v>
      </c>
    </row>
    <row r="717" spans="1:15" ht="15.75" thickBot="1">
      <c r="A717" s="383">
        <v>45803</v>
      </c>
      <c r="B717" s="384">
        <v>45778</v>
      </c>
      <c r="C717" s="385">
        <v>22</v>
      </c>
      <c r="D717" s="386" t="s">
        <v>1446</v>
      </c>
      <c r="E717" s="395" t="s">
        <v>1447</v>
      </c>
      <c r="F717" s="388">
        <v>28320</v>
      </c>
      <c r="G717" s="388">
        <v>24000</v>
      </c>
      <c r="H717" s="396" t="s">
        <v>112</v>
      </c>
      <c r="I717" s="389" t="s">
        <v>229</v>
      </c>
      <c r="J717" s="389" t="s">
        <v>249</v>
      </c>
      <c r="K717" s="392"/>
      <c r="L717" s="385">
        <v>28320</v>
      </c>
      <c r="M717" s="393" t="s">
        <v>219</v>
      </c>
      <c r="N717" s="394" t="s">
        <v>1437</v>
      </c>
      <c r="O717" t="str">
        <f t="shared" si="11"/>
        <v>WhatsApp API Business</v>
      </c>
    </row>
    <row r="718" spans="1:15" ht="15.75" thickBot="1">
      <c r="A718" s="383">
        <v>45803</v>
      </c>
      <c r="B718" s="384">
        <v>45778</v>
      </c>
      <c r="C718" s="385">
        <v>22</v>
      </c>
      <c r="D718" s="386" t="s">
        <v>1448</v>
      </c>
      <c r="E718" s="395" t="s">
        <v>1449</v>
      </c>
      <c r="F718" s="388">
        <v>501500</v>
      </c>
      <c r="G718" s="388">
        <v>425000</v>
      </c>
      <c r="H718" s="399" t="s">
        <v>291</v>
      </c>
      <c r="I718" s="389" t="s">
        <v>226</v>
      </c>
      <c r="J718" s="389" t="s">
        <v>292</v>
      </c>
      <c r="K718" s="392"/>
      <c r="L718" s="385">
        <v>501500</v>
      </c>
      <c r="M718" s="393" t="s">
        <v>219</v>
      </c>
      <c r="N718" s="394" t="s">
        <v>1437</v>
      </c>
      <c r="O718" t="str">
        <f t="shared" si="11"/>
        <v xml:space="preserve">Training Business </v>
      </c>
    </row>
    <row r="719" spans="1:15" ht="15.75" thickBot="1">
      <c r="A719" s="383">
        <v>45803</v>
      </c>
      <c r="B719" s="384">
        <v>45778</v>
      </c>
      <c r="C719" s="385">
        <v>22</v>
      </c>
      <c r="D719" s="386" t="s">
        <v>1450</v>
      </c>
      <c r="E719" s="395" t="s">
        <v>1451</v>
      </c>
      <c r="F719" s="388">
        <v>15930</v>
      </c>
      <c r="G719" s="388">
        <v>13500</v>
      </c>
      <c r="H719" s="396" t="s">
        <v>112</v>
      </c>
      <c r="I719" s="389" t="s">
        <v>229</v>
      </c>
      <c r="J719" s="389" t="s">
        <v>284</v>
      </c>
      <c r="K719" s="392"/>
      <c r="L719" s="385">
        <v>15930</v>
      </c>
      <c r="M719" s="393" t="s">
        <v>219</v>
      </c>
      <c r="N719" s="394" t="s">
        <v>1437</v>
      </c>
      <c r="O719" t="str">
        <f t="shared" si="11"/>
        <v>WhatsApp API Business</v>
      </c>
    </row>
    <row r="720" spans="1:15" ht="15.75" thickBot="1">
      <c r="A720" s="383">
        <v>45803</v>
      </c>
      <c r="B720" s="384">
        <v>45778</v>
      </c>
      <c r="C720" s="385">
        <v>22</v>
      </c>
      <c r="D720" s="386" t="s">
        <v>1452</v>
      </c>
      <c r="E720" s="395" t="s">
        <v>1453</v>
      </c>
      <c r="F720" s="388">
        <v>15930</v>
      </c>
      <c r="G720" s="388">
        <v>13500</v>
      </c>
      <c r="H720" s="396" t="s">
        <v>112</v>
      </c>
      <c r="I720" s="389" t="s">
        <v>229</v>
      </c>
      <c r="J720" s="389" t="s">
        <v>284</v>
      </c>
      <c r="K720" s="392"/>
      <c r="L720" s="385">
        <v>15930</v>
      </c>
      <c r="M720" s="393" t="s">
        <v>219</v>
      </c>
      <c r="N720" s="394" t="s">
        <v>1437</v>
      </c>
      <c r="O720" t="str">
        <f t="shared" si="11"/>
        <v>WhatsApp API Business</v>
      </c>
    </row>
    <row r="721" spans="1:15" ht="15.75" thickBot="1">
      <c r="A721" s="383">
        <v>45803</v>
      </c>
      <c r="B721" s="384">
        <v>45778</v>
      </c>
      <c r="C721" s="385">
        <v>22</v>
      </c>
      <c r="D721" s="386" t="s">
        <v>1454</v>
      </c>
      <c r="E721" s="395" t="s">
        <v>1455</v>
      </c>
      <c r="F721" s="388">
        <v>115640</v>
      </c>
      <c r="G721" s="388">
        <v>98000</v>
      </c>
      <c r="H721" s="399" t="s">
        <v>291</v>
      </c>
      <c r="I721" s="389" t="s">
        <v>226</v>
      </c>
      <c r="J721" s="389" t="s">
        <v>292</v>
      </c>
      <c r="K721" s="392"/>
      <c r="L721" s="385">
        <v>115640</v>
      </c>
      <c r="M721" s="393" t="s">
        <v>219</v>
      </c>
      <c r="N721" s="394" t="s">
        <v>1437</v>
      </c>
      <c r="O721" t="str">
        <f t="shared" si="11"/>
        <v xml:space="preserve">Training Business </v>
      </c>
    </row>
    <row r="722" spans="1:15" ht="15.75" thickBot="1">
      <c r="A722" s="383">
        <v>45803</v>
      </c>
      <c r="B722" s="384">
        <v>45778</v>
      </c>
      <c r="C722" s="385">
        <v>22</v>
      </c>
      <c r="D722" s="386" t="s">
        <v>790</v>
      </c>
      <c r="E722" s="395" t="s">
        <v>1456</v>
      </c>
      <c r="F722" s="388">
        <v>84960</v>
      </c>
      <c r="G722" s="388">
        <v>72000</v>
      </c>
      <c r="H722" s="398" t="s">
        <v>288</v>
      </c>
      <c r="I722" s="389" t="s">
        <v>226</v>
      </c>
      <c r="J722" s="389" t="s">
        <v>503</v>
      </c>
      <c r="K722" s="392"/>
      <c r="L722" s="385">
        <v>84960</v>
      </c>
      <c r="M722" s="393" t="s">
        <v>219</v>
      </c>
      <c r="N722" s="394" t="s">
        <v>1437</v>
      </c>
      <c r="O722" t="str">
        <f t="shared" si="11"/>
        <v xml:space="preserve">Training Business </v>
      </c>
    </row>
    <row r="723" spans="1:15" ht="15.75" thickBot="1">
      <c r="A723" s="383">
        <v>45803</v>
      </c>
      <c r="B723" s="384">
        <v>45778</v>
      </c>
      <c r="C723" s="385">
        <v>22</v>
      </c>
      <c r="D723" s="386" t="s">
        <v>286</v>
      </c>
      <c r="E723" s="395" t="s">
        <v>1457</v>
      </c>
      <c r="F723" s="388">
        <v>10030</v>
      </c>
      <c r="G723" s="388">
        <v>8500</v>
      </c>
      <c r="H723" s="396" t="s">
        <v>112</v>
      </c>
      <c r="I723" s="389" t="s">
        <v>229</v>
      </c>
      <c r="J723" s="389" t="s">
        <v>352</v>
      </c>
      <c r="K723" s="392"/>
      <c r="L723" s="385">
        <v>10030</v>
      </c>
      <c r="M723" s="393" t="s">
        <v>219</v>
      </c>
      <c r="N723" s="394" t="s">
        <v>1437</v>
      </c>
      <c r="O723" t="str">
        <f t="shared" si="11"/>
        <v>WhatsApp API Business</v>
      </c>
    </row>
    <row r="724" spans="1:15" ht="15.75" thickBot="1">
      <c r="A724" s="383">
        <v>45803</v>
      </c>
      <c r="B724" s="384">
        <v>45778</v>
      </c>
      <c r="C724" s="385">
        <v>22</v>
      </c>
      <c r="D724" s="386" t="s">
        <v>1458</v>
      </c>
      <c r="E724" s="395" t="s">
        <v>1459</v>
      </c>
      <c r="F724" s="388">
        <v>15045</v>
      </c>
      <c r="G724" s="388">
        <v>12750</v>
      </c>
      <c r="H724" s="396" t="s">
        <v>112</v>
      </c>
      <c r="I724" s="389" t="s">
        <v>229</v>
      </c>
      <c r="J724" s="389" t="s">
        <v>284</v>
      </c>
      <c r="K724" s="392"/>
      <c r="L724" s="385">
        <v>15045</v>
      </c>
      <c r="M724" s="393" t="s">
        <v>219</v>
      </c>
      <c r="N724" s="394" t="s">
        <v>1437</v>
      </c>
      <c r="O724" t="str">
        <f t="shared" si="11"/>
        <v>WhatsApp API Business</v>
      </c>
    </row>
    <row r="725" spans="1:15" ht="15.75" thickBot="1">
      <c r="A725" s="383">
        <v>45803</v>
      </c>
      <c r="B725" s="384">
        <v>45778</v>
      </c>
      <c r="C725" s="385">
        <v>22</v>
      </c>
      <c r="D725" s="402" t="s">
        <v>362</v>
      </c>
      <c r="E725" s="395" t="s">
        <v>1460</v>
      </c>
      <c r="F725" s="392"/>
      <c r="G725" s="388">
        <v>0</v>
      </c>
      <c r="H725" s="403"/>
      <c r="I725" s="391"/>
      <c r="J725" s="391"/>
      <c r="K725" s="392"/>
      <c r="L725" s="391"/>
      <c r="M725" s="393" t="s">
        <v>219</v>
      </c>
      <c r="N725" s="394" t="s">
        <v>1437</v>
      </c>
      <c r="O725" t="e">
        <f t="shared" si="11"/>
        <v>#N/A</v>
      </c>
    </row>
    <row r="726" spans="1:15" ht="15.75" thickBot="1">
      <c r="A726" s="383">
        <v>45803</v>
      </c>
      <c r="B726" s="384">
        <v>45778</v>
      </c>
      <c r="C726" s="385">
        <v>22</v>
      </c>
      <c r="D726" s="386" t="s">
        <v>247</v>
      </c>
      <c r="E726" s="395" t="s">
        <v>1461</v>
      </c>
      <c r="F726" s="388">
        <v>2360</v>
      </c>
      <c r="G726" s="388">
        <v>2000</v>
      </c>
      <c r="H726" s="396" t="s">
        <v>112</v>
      </c>
      <c r="I726" s="389" t="s">
        <v>229</v>
      </c>
      <c r="J726" s="389" t="s">
        <v>249</v>
      </c>
      <c r="K726" s="392"/>
      <c r="L726" s="385">
        <v>2360</v>
      </c>
      <c r="M726" s="393" t="s">
        <v>219</v>
      </c>
      <c r="N726" s="394" t="s">
        <v>1437</v>
      </c>
      <c r="O726" t="str">
        <f t="shared" si="11"/>
        <v>WhatsApp API Business</v>
      </c>
    </row>
    <row r="727" spans="1:15" ht="15.75" thickBot="1">
      <c r="A727" s="383">
        <v>45803</v>
      </c>
      <c r="B727" s="384">
        <v>45778</v>
      </c>
      <c r="C727" s="385">
        <v>22</v>
      </c>
      <c r="D727" s="386" t="s">
        <v>1462</v>
      </c>
      <c r="E727" s="395" t="s">
        <v>1463</v>
      </c>
      <c r="F727" s="388">
        <v>5900</v>
      </c>
      <c r="G727" s="388">
        <v>5000</v>
      </c>
      <c r="H727" s="397" t="s">
        <v>261</v>
      </c>
      <c r="I727" s="389" t="s">
        <v>232</v>
      </c>
      <c r="J727" s="389" t="s">
        <v>1464</v>
      </c>
      <c r="K727" s="392"/>
      <c r="L727" s="385">
        <v>5900</v>
      </c>
      <c r="M727" s="393" t="s">
        <v>219</v>
      </c>
      <c r="N727" s="394" t="s">
        <v>1437</v>
      </c>
      <c r="O727" t="str">
        <f t="shared" si="11"/>
        <v>Other Services</v>
      </c>
    </row>
    <row r="728" spans="1:15" ht="30.75" thickBot="1">
      <c r="A728" s="383">
        <v>45803</v>
      </c>
      <c r="B728" s="384">
        <v>45778</v>
      </c>
      <c r="C728" s="385">
        <v>22</v>
      </c>
      <c r="D728" s="413" t="s">
        <v>1327</v>
      </c>
      <c r="E728" s="413" t="s">
        <v>1465</v>
      </c>
      <c r="F728" s="388">
        <v>-28320</v>
      </c>
      <c r="G728" s="388">
        <v>-24000</v>
      </c>
      <c r="H728" s="396" t="s">
        <v>112</v>
      </c>
      <c r="I728" s="389" t="s">
        <v>229</v>
      </c>
      <c r="J728" s="389" t="s">
        <v>359</v>
      </c>
      <c r="K728" s="392"/>
      <c r="L728" s="385">
        <v>-28320</v>
      </c>
      <c r="M728" s="393" t="s">
        <v>219</v>
      </c>
      <c r="N728" s="394" t="s">
        <v>1437</v>
      </c>
      <c r="O728" t="str">
        <f t="shared" si="11"/>
        <v>WhatsApp API Business</v>
      </c>
    </row>
    <row r="729" spans="1:15" ht="15.75" thickBot="1">
      <c r="A729" s="383">
        <v>45804</v>
      </c>
      <c r="B729" s="384">
        <v>45778</v>
      </c>
      <c r="C729" s="385">
        <v>22</v>
      </c>
      <c r="D729" s="386" t="s">
        <v>1367</v>
      </c>
      <c r="E729" s="387" t="s">
        <v>1466</v>
      </c>
      <c r="F729" s="388">
        <v>45878</v>
      </c>
      <c r="G729" s="388">
        <v>38880</v>
      </c>
      <c r="H729" s="390" t="s">
        <v>216</v>
      </c>
      <c r="I729" s="389" t="s">
        <v>217</v>
      </c>
      <c r="J729" s="389" t="s">
        <v>218</v>
      </c>
      <c r="K729" s="392"/>
      <c r="L729" s="385">
        <v>45878</v>
      </c>
      <c r="M729" s="393" t="s">
        <v>219</v>
      </c>
      <c r="N729" s="394" t="s">
        <v>1437</v>
      </c>
      <c r="O729" t="str">
        <f t="shared" si="11"/>
        <v>G-Suite Business</v>
      </c>
    </row>
    <row r="730" spans="1:15" ht="15.75" thickBot="1">
      <c r="A730" s="383">
        <v>45804</v>
      </c>
      <c r="B730" s="384">
        <v>45778</v>
      </c>
      <c r="C730" s="385">
        <v>22</v>
      </c>
      <c r="D730" s="386" t="s">
        <v>1467</v>
      </c>
      <c r="E730" s="387" t="s">
        <v>1468</v>
      </c>
      <c r="F730" s="388">
        <v>15633</v>
      </c>
      <c r="G730" s="388">
        <v>13248</v>
      </c>
      <c r="H730" s="390" t="s">
        <v>216</v>
      </c>
      <c r="I730" s="389" t="s">
        <v>217</v>
      </c>
      <c r="J730" s="389" t="s">
        <v>218</v>
      </c>
      <c r="K730" s="392"/>
      <c r="L730" s="385">
        <v>15633</v>
      </c>
      <c r="M730" s="393" t="s">
        <v>219</v>
      </c>
      <c r="N730" s="394" t="s">
        <v>1437</v>
      </c>
      <c r="O730" t="str">
        <f t="shared" si="11"/>
        <v>G-Suite Business</v>
      </c>
    </row>
    <row r="731" spans="1:15" ht="15.75" thickBot="1">
      <c r="A731" s="383">
        <v>45804</v>
      </c>
      <c r="B731" s="384">
        <v>45778</v>
      </c>
      <c r="C731" s="385">
        <v>22</v>
      </c>
      <c r="D731" s="386" t="s">
        <v>250</v>
      </c>
      <c r="E731" s="387" t="s">
        <v>1469</v>
      </c>
      <c r="F731" s="388">
        <v>6903</v>
      </c>
      <c r="G731" s="388">
        <v>5850</v>
      </c>
      <c r="H731" s="390" t="s">
        <v>216</v>
      </c>
      <c r="I731" s="389" t="s">
        <v>217</v>
      </c>
      <c r="J731" s="389" t="s">
        <v>218</v>
      </c>
      <c r="K731" s="392"/>
      <c r="L731" s="385">
        <v>6903</v>
      </c>
      <c r="M731" s="393" t="s">
        <v>219</v>
      </c>
      <c r="N731" s="394" t="s">
        <v>1437</v>
      </c>
      <c r="O731" t="str">
        <f t="shared" si="11"/>
        <v>G-Suite Business</v>
      </c>
    </row>
    <row r="732" spans="1:15" ht="15.75" thickBot="1">
      <c r="A732" s="383">
        <v>45804</v>
      </c>
      <c r="B732" s="384">
        <v>45778</v>
      </c>
      <c r="C732" s="385">
        <v>22</v>
      </c>
      <c r="D732" s="386" t="s">
        <v>250</v>
      </c>
      <c r="E732" s="387" t="s">
        <v>1470</v>
      </c>
      <c r="F732" s="388">
        <v>2301</v>
      </c>
      <c r="G732" s="388">
        <v>1950</v>
      </c>
      <c r="H732" s="390" t="s">
        <v>216</v>
      </c>
      <c r="I732" s="389" t="s">
        <v>217</v>
      </c>
      <c r="J732" s="389" t="s">
        <v>218</v>
      </c>
      <c r="K732" s="392"/>
      <c r="L732" s="385">
        <v>2301</v>
      </c>
      <c r="M732" s="393" t="s">
        <v>219</v>
      </c>
      <c r="N732" s="394" t="s">
        <v>1437</v>
      </c>
      <c r="O732" t="str">
        <f t="shared" si="11"/>
        <v>G-Suite Business</v>
      </c>
    </row>
    <row r="733" spans="1:15" ht="15.75" thickBot="1">
      <c r="A733" s="383">
        <v>45804</v>
      </c>
      <c r="B733" s="384">
        <v>45778</v>
      </c>
      <c r="C733" s="385">
        <v>22</v>
      </c>
      <c r="D733" s="386" t="s">
        <v>1031</v>
      </c>
      <c r="E733" s="387" t="s">
        <v>1471</v>
      </c>
      <c r="F733" s="388">
        <v>2508</v>
      </c>
      <c r="G733" s="388">
        <v>2125</v>
      </c>
      <c r="H733" s="390" t="s">
        <v>216</v>
      </c>
      <c r="I733" s="389" t="s">
        <v>217</v>
      </c>
      <c r="J733" s="389" t="s">
        <v>218</v>
      </c>
      <c r="K733" s="392"/>
      <c r="L733" s="385">
        <v>2508</v>
      </c>
      <c r="M733" s="393" t="s">
        <v>219</v>
      </c>
      <c r="N733" s="394" t="s">
        <v>1437</v>
      </c>
      <c r="O733" t="str">
        <f t="shared" si="11"/>
        <v>G-Suite Business</v>
      </c>
    </row>
    <row r="734" spans="1:15" ht="15.75" thickBot="1">
      <c r="A734" s="383">
        <v>45804</v>
      </c>
      <c r="B734" s="384">
        <v>45778</v>
      </c>
      <c r="C734" s="385">
        <v>22</v>
      </c>
      <c r="D734" s="386" t="s">
        <v>1472</v>
      </c>
      <c r="E734" s="387" t="s">
        <v>1473</v>
      </c>
      <c r="F734" s="388">
        <v>2277</v>
      </c>
      <c r="G734" s="388">
        <v>1930</v>
      </c>
      <c r="H734" s="390" t="s">
        <v>216</v>
      </c>
      <c r="I734" s="389" t="s">
        <v>217</v>
      </c>
      <c r="J734" s="389" t="s">
        <v>218</v>
      </c>
      <c r="K734" s="392"/>
      <c r="L734" s="385">
        <v>2277.4</v>
      </c>
      <c r="M734" s="393" t="s">
        <v>219</v>
      </c>
      <c r="N734" s="394" t="s">
        <v>1437</v>
      </c>
      <c r="O734" t="str">
        <f t="shared" si="11"/>
        <v>G-Suite Business</v>
      </c>
    </row>
    <row r="735" spans="1:15" ht="15.75" thickBot="1">
      <c r="A735" s="383">
        <v>45804</v>
      </c>
      <c r="B735" s="384">
        <v>45778</v>
      </c>
      <c r="C735" s="385">
        <v>22</v>
      </c>
      <c r="D735" s="386" t="s">
        <v>1474</v>
      </c>
      <c r="E735" s="387" t="s">
        <v>1475</v>
      </c>
      <c r="F735" s="388">
        <v>6832</v>
      </c>
      <c r="G735" s="388">
        <v>5790</v>
      </c>
      <c r="H735" s="390" t="s">
        <v>216</v>
      </c>
      <c r="I735" s="389" t="s">
        <v>217</v>
      </c>
      <c r="J735" s="389" t="s">
        <v>218</v>
      </c>
      <c r="K735" s="392"/>
      <c r="L735" s="385">
        <v>6832.2</v>
      </c>
      <c r="M735" s="393" t="s">
        <v>219</v>
      </c>
      <c r="N735" s="394" t="s">
        <v>1437</v>
      </c>
      <c r="O735" t="str">
        <f t="shared" si="11"/>
        <v>G-Suite Business</v>
      </c>
    </row>
    <row r="736" spans="1:15" ht="15.75" thickBot="1">
      <c r="A736" s="383">
        <v>45804</v>
      </c>
      <c r="B736" s="384">
        <v>45778</v>
      </c>
      <c r="C736" s="385">
        <v>22</v>
      </c>
      <c r="D736" s="386" t="s">
        <v>1476</v>
      </c>
      <c r="E736" s="387" t="s">
        <v>1477</v>
      </c>
      <c r="F736" s="388">
        <v>162344</v>
      </c>
      <c r="G736" s="388">
        <v>137580</v>
      </c>
      <c r="H736" s="390" t="s">
        <v>216</v>
      </c>
      <c r="I736" s="389" t="s">
        <v>217</v>
      </c>
      <c r="J736" s="389" t="s">
        <v>218</v>
      </c>
      <c r="K736" s="392"/>
      <c r="L736" s="385">
        <v>162344</v>
      </c>
      <c r="M736" s="393" t="s">
        <v>219</v>
      </c>
      <c r="N736" s="394" t="s">
        <v>1437</v>
      </c>
      <c r="O736" t="str">
        <f t="shared" si="11"/>
        <v>G-Suite Business</v>
      </c>
    </row>
    <row r="737" spans="1:15" ht="15.75" thickBot="1">
      <c r="A737" s="383">
        <v>45804</v>
      </c>
      <c r="B737" s="384">
        <v>45778</v>
      </c>
      <c r="C737" s="385">
        <v>22</v>
      </c>
      <c r="D737" s="386" t="s">
        <v>1478</v>
      </c>
      <c r="E737" s="395" t="s">
        <v>1479</v>
      </c>
      <c r="F737" s="388">
        <v>38232</v>
      </c>
      <c r="G737" s="388">
        <v>32400</v>
      </c>
      <c r="H737" s="396" t="s">
        <v>112</v>
      </c>
      <c r="I737" s="389" t="s">
        <v>229</v>
      </c>
      <c r="J737" s="389" t="s">
        <v>359</v>
      </c>
      <c r="K737" s="392"/>
      <c r="L737" s="385">
        <v>38232</v>
      </c>
      <c r="M737" s="393" t="s">
        <v>219</v>
      </c>
      <c r="N737" s="394" t="s">
        <v>1437</v>
      </c>
      <c r="O737" t="str">
        <f t="shared" si="11"/>
        <v>WhatsApp API Business</v>
      </c>
    </row>
    <row r="738" spans="1:15" ht="15.75" thickBot="1">
      <c r="A738" s="383">
        <v>45804</v>
      </c>
      <c r="B738" s="384">
        <v>45778</v>
      </c>
      <c r="C738" s="385">
        <v>22</v>
      </c>
      <c r="D738" s="386" t="s">
        <v>1152</v>
      </c>
      <c r="E738" s="395" t="s">
        <v>1480</v>
      </c>
      <c r="F738" s="388">
        <v>141600</v>
      </c>
      <c r="G738" s="388">
        <v>120000</v>
      </c>
      <c r="H738" s="398" t="s">
        <v>288</v>
      </c>
      <c r="I738" s="389" t="s">
        <v>226</v>
      </c>
      <c r="J738" s="389" t="s">
        <v>503</v>
      </c>
      <c r="K738" s="392"/>
      <c r="L738" s="385">
        <v>141600</v>
      </c>
      <c r="M738" s="393" t="s">
        <v>219</v>
      </c>
      <c r="N738" s="394" t="s">
        <v>1437</v>
      </c>
      <c r="O738" t="str">
        <f t="shared" si="11"/>
        <v xml:space="preserve">Training Business </v>
      </c>
    </row>
    <row r="739" spans="1:15" ht="15.75" thickBot="1">
      <c r="A739" s="383">
        <v>45804</v>
      </c>
      <c r="B739" s="384">
        <v>45778</v>
      </c>
      <c r="C739" s="385">
        <v>22</v>
      </c>
      <c r="D739" s="386" t="s">
        <v>1481</v>
      </c>
      <c r="E739" s="395" t="s">
        <v>1482</v>
      </c>
      <c r="F739" s="388">
        <v>36108</v>
      </c>
      <c r="G739" s="388">
        <v>30600</v>
      </c>
      <c r="H739" s="396" t="s">
        <v>112</v>
      </c>
      <c r="I739" s="389" t="s">
        <v>229</v>
      </c>
      <c r="J739" s="389" t="s">
        <v>359</v>
      </c>
      <c r="K739" s="392"/>
      <c r="L739" s="385">
        <v>36108</v>
      </c>
      <c r="M739" s="393" t="s">
        <v>219</v>
      </c>
      <c r="N739" s="394" t="s">
        <v>1437</v>
      </c>
      <c r="O739" t="str">
        <f t="shared" si="11"/>
        <v>WhatsApp API Business</v>
      </c>
    </row>
    <row r="740" spans="1:15" ht="15.75" thickBot="1">
      <c r="A740" s="383">
        <v>45804</v>
      </c>
      <c r="B740" s="384">
        <v>45778</v>
      </c>
      <c r="C740" s="385">
        <v>22</v>
      </c>
      <c r="D740" s="386" t="s">
        <v>792</v>
      </c>
      <c r="E740" s="395" t="s">
        <v>1483</v>
      </c>
      <c r="F740" s="392"/>
      <c r="G740" s="392"/>
      <c r="H740" s="397" t="s">
        <v>261</v>
      </c>
      <c r="I740" s="389" t="s">
        <v>232</v>
      </c>
      <c r="J740" s="389" t="s">
        <v>262</v>
      </c>
      <c r="K740" s="392"/>
      <c r="L740" s="391"/>
      <c r="M740" s="393" t="s">
        <v>219</v>
      </c>
      <c r="N740" s="394" t="s">
        <v>1437</v>
      </c>
      <c r="O740" t="str">
        <f t="shared" si="11"/>
        <v>Other Services</v>
      </c>
    </row>
    <row r="741" spans="1:15" ht="15.75" thickBot="1">
      <c r="A741" s="383">
        <v>45804</v>
      </c>
      <c r="B741" s="384">
        <v>45778</v>
      </c>
      <c r="C741" s="385">
        <v>22</v>
      </c>
      <c r="D741" s="386" t="s">
        <v>961</v>
      </c>
      <c r="E741" s="395" t="s">
        <v>1484</v>
      </c>
      <c r="F741" s="388">
        <v>15930</v>
      </c>
      <c r="G741" s="388">
        <v>13500</v>
      </c>
      <c r="H741" s="396" t="s">
        <v>112</v>
      </c>
      <c r="I741" s="389" t="s">
        <v>229</v>
      </c>
      <c r="J741" s="389" t="s">
        <v>284</v>
      </c>
      <c r="K741" s="392"/>
      <c r="L741" s="385">
        <v>15930</v>
      </c>
      <c r="M741" s="393" t="s">
        <v>219</v>
      </c>
      <c r="N741" s="394" t="s">
        <v>1437</v>
      </c>
      <c r="O741" t="str">
        <f t="shared" si="11"/>
        <v>WhatsApp API Business</v>
      </c>
    </row>
    <row r="742" spans="1:15" ht="15.75" thickBot="1">
      <c r="A742" s="383">
        <v>45805</v>
      </c>
      <c r="B742" s="384">
        <v>45778</v>
      </c>
      <c r="C742" s="385">
        <v>22</v>
      </c>
      <c r="D742" s="386" t="s">
        <v>1485</v>
      </c>
      <c r="E742" s="387" t="s">
        <v>1486</v>
      </c>
      <c r="F742" s="388">
        <v>4229</v>
      </c>
      <c r="G742" s="388">
        <v>3584</v>
      </c>
      <c r="H742" s="390" t="s">
        <v>216</v>
      </c>
      <c r="I742" s="389" t="s">
        <v>217</v>
      </c>
      <c r="J742" s="389" t="s">
        <v>218</v>
      </c>
      <c r="K742" s="392"/>
      <c r="L742" s="385">
        <v>4229</v>
      </c>
      <c r="M742" s="393" t="s">
        <v>219</v>
      </c>
      <c r="N742" s="394" t="s">
        <v>1437</v>
      </c>
      <c r="O742" t="str">
        <f t="shared" si="11"/>
        <v>G-Suite Business</v>
      </c>
    </row>
    <row r="743" spans="1:15" ht="15.75" thickBot="1">
      <c r="A743" s="383">
        <v>45805</v>
      </c>
      <c r="B743" s="384">
        <v>45778</v>
      </c>
      <c r="C743" s="385">
        <v>22</v>
      </c>
      <c r="D743" s="386" t="s">
        <v>1487</v>
      </c>
      <c r="E743" s="387" t="s">
        <v>1488</v>
      </c>
      <c r="F743" s="388">
        <v>53525</v>
      </c>
      <c r="G743" s="388">
        <v>45360</v>
      </c>
      <c r="H743" s="390" t="s">
        <v>216</v>
      </c>
      <c r="I743" s="389" t="s">
        <v>217</v>
      </c>
      <c r="J743" s="389" t="s">
        <v>218</v>
      </c>
      <c r="K743" s="392"/>
      <c r="L743" s="385">
        <v>53524.800000000003</v>
      </c>
      <c r="M743" s="393" t="s">
        <v>219</v>
      </c>
      <c r="N743" s="394" t="s">
        <v>1437</v>
      </c>
      <c r="O743" t="str">
        <f t="shared" si="11"/>
        <v>G-Suite Business</v>
      </c>
    </row>
    <row r="744" spans="1:15" ht="15.75" thickBot="1">
      <c r="A744" s="383">
        <v>45805</v>
      </c>
      <c r="B744" s="384">
        <v>45778</v>
      </c>
      <c r="C744" s="385">
        <v>22</v>
      </c>
      <c r="D744" s="386" t="s">
        <v>608</v>
      </c>
      <c r="E744" s="387" t="s">
        <v>1489</v>
      </c>
      <c r="F744" s="388">
        <v>317326</v>
      </c>
      <c r="G744" s="388">
        <v>268920</v>
      </c>
      <c r="H744" s="390" t="s">
        <v>216</v>
      </c>
      <c r="I744" s="389" t="s">
        <v>217</v>
      </c>
      <c r="J744" s="389" t="s">
        <v>218</v>
      </c>
      <c r="K744" s="392"/>
      <c r="L744" s="385">
        <v>317326</v>
      </c>
      <c r="M744" s="393" t="s">
        <v>219</v>
      </c>
      <c r="N744" s="394" t="s">
        <v>1437</v>
      </c>
      <c r="O744" t="str">
        <f t="shared" si="11"/>
        <v>G-Suite Business</v>
      </c>
    </row>
    <row r="745" spans="1:15" ht="15.75" thickBot="1">
      <c r="A745" s="383">
        <v>45805</v>
      </c>
      <c r="B745" s="384">
        <v>45778</v>
      </c>
      <c r="C745" s="385">
        <v>22</v>
      </c>
      <c r="D745" s="386" t="s">
        <v>1490</v>
      </c>
      <c r="E745" s="387" t="s">
        <v>1491</v>
      </c>
      <c r="F745" s="388">
        <v>34810</v>
      </c>
      <c r="G745" s="388">
        <v>29500</v>
      </c>
      <c r="H745" s="390" t="s">
        <v>216</v>
      </c>
      <c r="I745" s="389" t="s">
        <v>217</v>
      </c>
      <c r="J745" s="389" t="s">
        <v>218</v>
      </c>
      <c r="K745" s="392"/>
      <c r="L745" s="385">
        <v>34810</v>
      </c>
      <c r="M745" s="393" t="s">
        <v>219</v>
      </c>
      <c r="N745" s="394" t="s">
        <v>1437</v>
      </c>
      <c r="O745" t="str">
        <f t="shared" si="11"/>
        <v>G-Suite Business</v>
      </c>
    </row>
    <row r="746" spans="1:15" ht="15.75" thickBot="1">
      <c r="A746" s="383">
        <v>45805</v>
      </c>
      <c r="B746" s="384">
        <v>45778</v>
      </c>
      <c r="C746" s="385">
        <v>22</v>
      </c>
      <c r="D746" s="386" t="s">
        <v>1476</v>
      </c>
      <c r="E746" s="387" t="s">
        <v>1492</v>
      </c>
      <c r="F746" s="388">
        <v>237392</v>
      </c>
      <c r="G746" s="388">
        <v>201180</v>
      </c>
      <c r="H746" s="390" t="s">
        <v>216</v>
      </c>
      <c r="I746" s="389" t="s">
        <v>217</v>
      </c>
      <c r="J746" s="389" t="s">
        <v>218</v>
      </c>
      <c r="K746" s="392"/>
      <c r="L746" s="385">
        <v>237392</v>
      </c>
      <c r="M746" s="393" t="s">
        <v>219</v>
      </c>
      <c r="N746" s="394" t="s">
        <v>1437</v>
      </c>
      <c r="O746" t="str">
        <f t="shared" si="11"/>
        <v>G-Suite Business</v>
      </c>
    </row>
    <row r="747" spans="1:15" ht="15.75" thickBot="1">
      <c r="A747" s="383">
        <v>45805</v>
      </c>
      <c r="B747" s="384">
        <v>45778</v>
      </c>
      <c r="C747" s="385">
        <v>22</v>
      </c>
      <c r="D747" s="386" t="s">
        <v>1493</v>
      </c>
      <c r="E747" s="387" t="s">
        <v>1494</v>
      </c>
      <c r="F747" s="388">
        <v>1769</v>
      </c>
      <c r="G747" s="388">
        <v>1499</v>
      </c>
      <c r="H747" s="390" t="s">
        <v>216</v>
      </c>
      <c r="I747" s="389" t="s">
        <v>217</v>
      </c>
      <c r="J747" s="389" t="s">
        <v>218</v>
      </c>
      <c r="K747" s="392"/>
      <c r="L747" s="385">
        <v>1769</v>
      </c>
      <c r="M747" s="393" t="s">
        <v>219</v>
      </c>
      <c r="N747" s="394" t="s">
        <v>1437</v>
      </c>
      <c r="O747" t="str">
        <f t="shared" si="11"/>
        <v>G-Suite Business</v>
      </c>
    </row>
    <row r="748" spans="1:15" ht="15.75" thickBot="1">
      <c r="A748" s="383">
        <v>45805</v>
      </c>
      <c r="B748" s="384">
        <v>45778</v>
      </c>
      <c r="C748" s="385">
        <v>22</v>
      </c>
      <c r="D748" s="386" t="s">
        <v>1495</v>
      </c>
      <c r="E748" s="387" t="s">
        <v>1496</v>
      </c>
      <c r="F748" s="388">
        <v>11470</v>
      </c>
      <c r="G748" s="388">
        <v>9720</v>
      </c>
      <c r="H748" s="390" t="s">
        <v>216</v>
      </c>
      <c r="I748" s="389" t="s">
        <v>217</v>
      </c>
      <c r="J748" s="389" t="s">
        <v>218</v>
      </c>
      <c r="K748" s="392"/>
      <c r="L748" s="385">
        <v>11469.6</v>
      </c>
      <c r="M748" s="393" t="s">
        <v>219</v>
      </c>
      <c r="N748" s="394" t="s">
        <v>1437</v>
      </c>
      <c r="O748" t="str">
        <f t="shared" si="11"/>
        <v>G-Suite Business</v>
      </c>
    </row>
    <row r="749" spans="1:15" ht="15.75" thickBot="1">
      <c r="A749" s="383">
        <v>45805</v>
      </c>
      <c r="B749" s="384">
        <v>45778</v>
      </c>
      <c r="C749" s="385">
        <v>22</v>
      </c>
      <c r="D749" s="386" t="s">
        <v>366</v>
      </c>
      <c r="E749" s="387" t="s">
        <v>1497</v>
      </c>
      <c r="F749" s="388">
        <v>8779</v>
      </c>
      <c r="G749" s="388">
        <v>7440</v>
      </c>
      <c r="H749" s="390" t="s">
        <v>216</v>
      </c>
      <c r="I749" s="389" t="s">
        <v>217</v>
      </c>
      <c r="J749" s="389" t="s">
        <v>218</v>
      </c>
      <c r="K749" s="392"/>
      <c r="L749" s="385">
        <v>8779</v>
      </c>
      <c r="M749" s="393" t="s">
        <v>219</v>
      </c>
      <c r="N749" s="394" t="s">
        <v>1437</v>
      </c>
      <c r="O749" t="str">
        <f t="shared" si="11"/>
        <v>G-Suite Business</v>
      </c>
    </row>
    <row r="750" spans="1:15" ht="15.75" thickBot="1">
      <c r="A750" s="383">
        <v>45805</v>
      </c>
      <c r="B750" s="384">
        <v>45778</v>
      </c>
      <c r="C750" s="385">
        <v>22</v>
      </c>
      <c r="D750" s="386" t="s">
        <v>1498</v>
      </c>
      <c r="E750" s="395" t="s">
        <v>1499</v>
      </c>
      <c r="F750" s="388">
        <v>11800</v>
      </c>
      <c r="G750" s="388">
        <v>10000</v>
      </c>
      <c r="H750" s="396" t="s">
        <v>112</v>
      </c>
      <c r="I750" s="389" t="s">
        <v>229</v>
      </c>
      <c r="J750" s="389" t="s">
        <v>249</v>
      </c>
      <c r="K750" s="392"/>
      <c r="L750" s="385">
        <v>11800</v>
      </c>
      <c r="M750" s="393" t="s">
        <v>219</v>
      </c>
      <c r="N750" s="394" t="s">
        <v>1437</v>
      </c>
      <c r="O750" t="str">
        <f t="shared" si="11"/>
        <v>WhatsApp API Business</v>
      </c>
    </row>
    <row r="751" spans="1:15" ht="15.75" thickBot="1">
      <c r="A751" s="383">
        <v>45805</v>
      </c>
      <c r="B751" s="384">
        <v>45778</v>
      </c>
      <c r="C751" s="385">
        <v>22</v>
      </c>
      <c r="D751" s="386" t="s">
        <v>1500</v>
      </c>
      <c r="E751" s="395" t="s">
        <v>1501</v>
      </c>
      <c r="F751" s="388">
        <v>42480</v>
      </c>
      <c r="G751" s="388">
        <v>36000</v>
      </c>
      <c r="H751" s="396" t="s">
        <v>112</v>
      </c>
      <c r="I751" s="389" t="s">
        <v>229</v>
      </c>
      <c r="J751" s="389" t="s">
        <v>359</v>
      </c>
      <c r="K751" s="392"/>
      <c r="L751" s="385">
        <v>42480</v>
      </c>
      <c r="M751" s="393" t="s">
        <v>219</v>
      </c>
      <c r="N751" s="394" t="s">
        <v>1437</v>
      </c>
      <c r="O751" t="str">
        <f t="shared" si="11"/>
        <v>WhatsApp API Business</v>
      </c>
    </row>
    <row r="752" spans="1:15" ht="15.75" thickBot="1">
      <c r="A752" s="383">
        <v>45805</v>
      </c>
      <c r="B752" s="384">
        <v>45778</v>
      </c>
      <c r="C752" s="385">
        <v>22</v>
      </c>
      <c r="D752" s="386" t="s">
        <v>1502</v>
      </c>
      <c r="E752" s="395" t="s">
        <v>1503</v>
      </c>
      <c r="F752" s="388">
        <v>26550</v>
      </c>
      <c r="G752" s="388">
        <v>22500</v>
      </c>
      <c r="H752" s="396" t="s">
        <v>112</v>
      </c>
      <c r="I752" s="389" t="s">
        <v>229</v>
      </c>
      <c r="J752" s="389" t="s">
        <v>1504</v>
      </c>
      <c r="K752" s="392"/>
      <c r="L752" s="385">
        <v>26550</v>
      </c>
      <c r="M752" s="393" t="s">
        <v>219</v>
      </c>
      <c r="N752" s="394" t="s">
        <v>1437</v>
      </c>
      <c r="O752" t="str">
        <f t="shared" si="11"/>
        <v>WhatsApp API Business</v>
      </c>
    </row>
    <row r="753" spans="1:15" ht="15.75" thickBot="1">
      <c r="A753" s="383">
        <v>45805</v>
      </c>
      <c r="B753" s="384">
        <v>45778</v>
      </c>
      <c r="C753" s="385">
        <v>22</v>
      </c>
      <c r="D753" s="386" t="s">
        <v>395</v>
      </c>
      <c r="E753" s="395" t="s">
        <v>1505</v>
      </c>
      <c r="F753" s="388">
        <v>42480</v>
      </c>
      <c r="G753" s="388">
        <v>36000</v>
      </c>
      <c r="H753" s="396" t="s">
        <v>112</v>
      </c>
      <c r="I753" s="389" t="s">
        <v>229</v>
      </c>
      <c r="J753" s="389" t="s">
        <v>359</v>
      </c>
      <c r="K753" s="392"/>
      <c r="L753" s="385">
        <v>42480</v>
      </c>
      <c r="M753" s="393" t="s">
        <v>219</v>
      </c>
      <c r="N753" s="394" t="s">
        <v>1437</v>
      </c>
      <c r="O753" t="str">
        <f t="shared" si="11"/>
        <v>WhatsApp API Business</v>
      </c>
    </row>
    <row r="754" spans="1:15" ht="15.75" thickBot="1">
      <c r="A754" s="383">
        <v>45805</v>
      </c>
      <c r="B754" s="384">
        <v>45778</v>
      </c>
      <c r="C754" s="385">
        <v>22</v>
      </c>
      <c r="D754" s="386" t="s">
        <v>1506</v>
      </c>
      <c r="E754" s="395" t="s">
        <v>1507</v>
      </c>
      <c r="F754" s="388">
        <v>84960</v>
      </c>
      <c r="G754" s="388">
        <v>72000</v>
      </c>
      <c r="H754" s="398" t="s">
        <v>288</v>
      </c>
      <c r="I754" s="389" t="s">
        <v>226</v>
      </c>
      <c r="J754" s="389" t="s">
        <v>503</v>
      </c>
      <c r="K754" s="392"/>
      <c r="L754" s="385">
        <v>84960</v>
      </c>
      <c r="M754" s="393" t="s">
        <v>219</v>
      </c>
      <c r="N754" s="394" t="s">
        <v>1437</v>
      </c>
      <c r="O754" t="str">
        <f t="shared" si="11"/>
        <v xml:space="preserve">Training Business </v>
      </c>
    </row>
    <row r="755" spans="1:15" ht="15.75" thickBot="1">
      <c r="A755" s="383">
        <v>45805</v>
      </c>
      <c r="B755" s="384">
        <v>45778</v>
      </c>
      <c r="C755" s="385">
        <v>22</v>
      </c>
      <c r="D755" s="386" t="s">
        <v>1508</v>
      </c>
      <c r="E755" s="395" t="s">
        <v>1509</v>
      </c>
      <c r="F755" s="388">
        <v>17700</v>
      </c>
      <c r="G755" s="388">
        <v>15000</v>
      </c>
      <c r="H755" s="396" t="s">
        <v>112</v>
      </c>
      <c r="I755" s="389" t="s">
        <v>229</v>
      </c>
      <c r="J755" s="389" t="s">
        <v>284</v>
      </c>
      <c r="K755" s="392"/>
      <c r="L755" s="385">
        <v>17700</v>
      </c>
      <c r="M755" s="393" t="s">
        <v>219</v>
      </c>
      <c r="N755" s="394" t="s">
        <v>1437</v>
      </c>
      <c r="O755" t="str">
        <f t="shared" si="11"/>
        <v>WhatsApp API Business</v>
      </c>
    </row>
    <row r="756" spans="1:15" ht="30.75" thickBot="1">
      <c r="A756" s="383">
        <v>45805</v>
      </c>
      <c r="B756" s="384">
        <v>45778</v>
      </c>
      <c r="C756" s="385">
        <v>22</v>
      </c>
      <c r="D756" s="413" t="s">
        <v>961</v>
      </c>
      <c r="E756" s="413" t="s">
        <v>1510</v>
      </c>
      <c r="F756" s="388">
        <v>-52638</v>
      </c>
      <c r="G756" s="388">
        <v>-44608</v>
      </c>
      <c r="H756" s="390" t="s">
        <v>216</v>
      </c>
      <c r="I756" s="389" t="s">
        <v>217</v>
      </c>
      <c r="J756" s="389" t="s">
        <v>218</v>
      </c>
      <c r="K756" s="392"/>
      <c r="L756" s="385">
        <v>-52638</v>
      </c>
      <c r="M756" s="393" t="s">
        <v>219</v>
      </c>
      <c r="N756" s="394" t="s">
        <v>1437</v>
      </c>
      <c r="O756" t="str">
        <f t="shared" si="11"/>
        <v>G-Suite Business</v>
      </c>
    </row>
    <row r="757" spans="1:15" ht="15.75" thickBot="1">
      <c r="A757" s="383">
        <v>45806</v>
      </c>
      <c r="B757" s="384">
        <v>45778</v>
      </c>
      <c r="C757" s="385">
        <v>22</v>
      </c>
      <c r="D757" s="386" t="s">
        <v>1511</v>
      </c>
      <c r="E757" s="387" t="s">
        <v>1512</v>
      </c>
      <c r="F757" s="388">
        <v>74198</v>
      </c>
      <c r="G757" s="388">
        <v>62880</v>
      </c>
      <c r="H757" s="390" t="s">
        <v>216</v>
      </c>
      <c r="I757" s="389" t="s">
        <v>217</v>
      </c>
      <c r="J757" s="389" t="s">
        <v>218</v>
      </c>
      <c r="K757" s="392"/>
      <c r="L757" s="385">
        <v>74198.399999999994</v>
      </c>
      <c r="M757" s="393" t="s">
        <v>219</v>
      </c>
      <c r="N757" s="394" t="s">
        <v>1437</v>
      </c>
      <c r="O757" t="str">
        <f t="shared" si="11"/>
        <v>G-Suite Business</v>
      </c>
    </row>
    <row r="758" spans="1:15" ht="15.75" thickBot="1">
      <c r="A758" s="383">
        <v>45806</v>
      </c>
      <c r="B758" s="384">
        <v>45778</v>
      </c>
      <c r="C758" s="385">
        <v>22</v>
      </c>
      <c r="D758" s="386" t="s">
        <v>1513</v>
      </c>
      <c r="E758" s="387" t="s">
        <v>1514</v>
      </c>
      <c r="F758" s="388">
        <v>5839</v>
      </c>
      <c r="G758" s="388">
        <v>4948</v>
      </c>
      <c r="H758" s="390" t="s">
        <v>216</v>
      </c>
      <c r="I758" s="389" t="s">
        <v>217</v>
      </c>
      <c r="J758" s="389" t="s">
        <v>218</v>
      </c>
      <c r="K758" s="392"/>
      <c r="L758" s="385">
        <v>5839</v>
      </c>
      <c r="M758" s="393" t="s">
        <v>219</v>
      </c>
      <c r="N758" s="394" t="s">
        <v>1437</v>
      </c>
      <c r="O758" t="str">
        <f t="shared" si="11"/>
        <v>G-Suite Business</v>
      </c>
    </row>
    <row r="759" spans="1:15" ht="15.75" thickBot="1">
      <c r="A759" s="383">
        <v>45806</v>
      </c>
      <c r="B759" s="384">
        <v>45778</v>
      </c>
      <c r="C759" s="385">
        <v>22</v>
      </c>
      <c r="D759" s="386" t="s">
        <v>1429</v>
      </c>
      <c r="E759" s="387" t="s">
        <v>1515</v>
      </c>
      <c r="F759" s="388">
        <v>2301</v>
      </c>
      <c r="G759" s="388">
        <v>1950</v>
      </c>
      <c r="H759" s="390" t="s">
        <v>216</v>
      </c>
      <c r="I759" s="389" t="s">
        <v>217</v>
      </c>
      <c r="J759" s="389" t="s">
        <v>218</v>
      </c>
      <c r="K759" s="392"/>
      <c r="L759" s="385">
        <v>2301</v>
      </c>
      <c r="M759" s="393" t="s">
        <v>219</v>
      </c>
      <c r="N759" s="394" t="s">
        <v>1437</v>
      </c>
      <c r="O759" t="str">
        <f t="shared" si="11"/>
        <v>G-Suite Business</v>
      </c>
    </row>
    <row r="760" spans="1:15" ht="15.75" thickBot="1">
      <c r="A760" s="383">
        <v>45806</v>
      </c>
      <c r="B760" s="384">
        <v>45778</v>
      </c>
      <c r="C760" s="385">
        <v>22</v>
      </c>
      <c r="D760" s="386" t="s">
        <v>1516</v>
      </c>
      <c r="E760" s="387" t="s">
        <v>1517</v>
      </c>
      <c r="F760" s="388">
        <v>6536</v>
      </c>
      <c r="G760" s="388">
        <v>5539</v>
      </c>
      <c r="H760" s="390" t="s">
        <v>216</v>
      </c>
      <c r="I760" s="389" t="s">
        <v>217</v>
      </c>
      <c r="J760" s="389" t="s">
        <v>218</v>
      </c>
      <c r="K760" s="392"/>
      <c r="L760" s="385">
        <v>6536.02</v>
      </c>
      <c r="M760" s="393" t="s">
        <v>219</v>
      </c>
      <c r="N760" s="394" t="s">
        <v>1437</v>
      </c>
      <c r="O760" t="str">
        <f t="shared" si="11"/>
        <v>G-Suite Business</v>
      </c>
    </row>
    <row r="761" spans="1:15" ht="15.75" thickBot="1">
      <c r="A761" s="383">
        <v>45806</v>
      </c>
      <c r="B761" s="384">
        <v>45778</v>
      </c>
      <c r="C761" s="385">
        <v>22</v>
      </c>
      <c r="D761" s="386" t="s">
        <v>1518</v>
      </c>
      <c r="E761" s="387" t="s">
        <v>1519</v>
      </c>
      <c r="F761" s="388">
        <v>144550</v>
      </c>
      <c r="G761" s="388">
        <v>122500</v>
      </c>
      <c r="H761" s="390" t="s">
        <v>216</v>
      </c>
      <c r="I761" s="389" t="s">
        <v>217</v>
      </c>
      <c r="J761" s="389" t="s">
        <v>218</v>
      </c>
      <c r="K761" s="392"/>
      <c r="L761" s="385">
        <v>144550</v>
      </c>
      <c r="M761" s="393" t="s">
        <v>219</v>
      </c>
      <c r="N761" s="394" t="s">
        <v>1437</v>
      </c>
      <c r="O761" t="str">
        <f t="shared" si="11"/>
        <v>G-Suite Business</v>
      </c>
    </row>
    <row r="762" spans="1:15" ht="15.75" thickBot="1">
      <c r="A762" s="383">
        <v>45806</v>
      </c>
      <c r="B762" s="384">
        <v>45778</v>
      </c>
      <c r="C762" s="385">
        <v>22</v>
      </c>
      <c r="D762" s="386" t="s">
        <v>1245</v>
      </c>
      <c r="E762" s="387" t="s">
        <v>1520</v>
      </c>
      <c r="F762" s="388">
        <v>97173</v>
      </c>
      <c r="G762" s="388">
        <v>82350</v>
      </c>
      <c r="H762" s="390" t="s">
        <v>216</v>
      </c>
      <c r="I762" s="389" t="s">
        <v>217</v>
      </c>
      <c r="J762" s="389" t="s">
        <v>218</v>
      </c>
      <c r="K762" s="392"/>
      <c r="L762" s="385">
        <v>97173</v>
      </c>
      <c r="M762" s="393" t="s">
        <v>219</v>
      </c>
      <c r="N762" s="394" t="s">
        <v>1437</v>
      </c>
      <c r="O762" t="str">
        <f t="shared" si="11"/>
        <v>G-Suite Business</v>
      </c>
    </row>
    <row r="763" spans="1:15" ht="15.75" thickBot="1">
      <c r="A763" s="383">
        <v>45806</v>
      </c>
      <c r="B763" s="384">
        <v>45778</v>
      </c>
      <c r="C763" s="385">
        <v>22</v>
      </c>
      <c r="D763" s="386" t="s">
        <v>1521</v>
      </c>
      <c r="E763" s="395" t="s">
        <v>1522</v>
      </c>
      <c r="F763" s="388">
        <v>21240</v>
      </c>
      <c r="G763" s="388">
        <v>18000</v>
      </c>
      <c r="H763" s="399" t="s">
        <v>291</v>
      </c>
      <c r="I763" s="389" t="s">
        <v>232</v>
      </c>
      <c r="J763" s="389" t="s">
        <v>1523</v>
      </c>
      <c r="K763" s="392"/>
      <c r="L763" s="385">
        <v>21240</v>
      </c>
      <c r="M763" s="393" t="s">
        <v>219</v>
      </c>
      <c r="N763" s="394" t="s">
        <v>1437</v>
      </c>
      <c r="O763" t="str">
        <f t="shared" si="11"/>
        <v>Other Services</v>
      </c>
    </row>
    <row r="764" spans="1:15" ht="15.75" thickBot="1">
      <c r="A764" s="383">
        <v>45806</v>
      </c>
      <c r="B764" s="384">
        <v>45778</v>
      </c>
      <c r="C764" s="385">
        <v>22</v>
      </c>
      <c r="D764" s="386" t="s">
        <v>1524</v>
      </c>
      <c r="E764" s="395" t="s">
        <v>1525</v>
      </c>
      <c r="F764" s="388">
        <v>5900</v>
      </c>
      <c r="G764" s="388">
        <v>5000</v>
      </c>
      <c r="H764" s="401" t="s">
        <v>310</v>
      </c>
      <c r="I764" s="389" t="s">
        <v>223</v>
      </c>
      <c r="J764" s="389" t="s">
        <v>223</v>
      </c>
      <c r="K764" s="392"/>
      <c r="L764" s="385">
        <v>5900</v>
      </c>
      <c r="M764" s="393" t="s">
        <v>219</v>
      </c>
      <c r="N764" s="394" t="s">
        <v>1437</v>
      </c>
      <c r="O764" t="str">
        <f t="shared" si="11"/>
        <v>Tech Assist Recruitment</v>
      </c>
    </row>
    <row r="765" spans="1:15" ht="15.75" thickBot="1">
      <c r="A765" s="383">
        <v>45806</v>
      </c>
      <c r="B765" s="384">
        <v>45778</v>
      </c>
      <c r="C765" s="385">
        <v>22</v>
      </c>
      <c r="D765" s="386" t="s">
        <v>741</v>
      </c>
      <c r="E765" s="395" t="s">
        <v>1526</v>
      </c>
      <c r="F765" s="388">
        <v>5900</v>
      </c>
      <c r="G765" s="388">
        <v>5000</v>
      </c>
      <c r="H765" s="401" t="s">
        <v>310</v>
      </c>
      <c r="I765" s="389" t="s">
        <v>223</v>
      </c>
      <c r="J765" s="389" t="s">
        <v>223</v>
      </c>
      <c r="K765" s="392"/>
      <c r="L765" s="385">
        <v>5900</v>
      </c>
      <c r="M765" s="393" t="s">
        <v>219</v>
      </c>
      <c r="N765" s="394" t="s">
        <v>1437</v>
      </c>
      <c r="O765" t="str">
        <f t="shared" si="11"/>
        <v>Tech Assist Recruitment</v>
      </c>
    </row>
    <row r="766" spans="1:15" ht="15.75" thickBot="1">
      <c r="A766" s="383">
        <v>45806</v>
      </c>
      <c r="B766" s="384">
        <v>45778</v>
      </c>
      <c r="C766" s="385">
        <v>22</v>
      </c>
      <c r="D766" s="386" t="s">
        <v>461</v>
      </c>
      <c r="E766" s="395" t="s">
        <v>1527</v>
      </c>
      <c r="F766" s="392"/>
      <c r="G766" s="392"/>
      <c r="H766" s="397" t="s">
        <v>261</v>
      </c>
      <c r="I766" s="389" t="s">
        <v>232</v>
      </c>
      <c r="J766" s="389" t="s">
        <v>262</v>
      </c>
      <c r="K766" s="392"/>
      <c r="L766" s="391"/>
      <c r="M766" s="393" t="s">
        <v>219</v>
      </c>
      <c r="N766" s="394" t="s">
        <v>1437</v>
      </c>
      <c r="O766" t="str">
        <f t="shared" si="11"/>
        <v>Other Services</v>
      </c>
    </row>
    <row r="767" spans="1:15" ht="15.75" thickBot="1">
      <c r="A767" s="383">
        <v>45806</v>
      </c>
      <c r="B767" s="384">
        <v>45778</v>
      </c>
      <c r="C767" s="385">
        <v>22</v>
      </c>
      <c r="D767" s="386" t="s">
        <v>1528</v>
      </c>
      <c r="E767" s="395" t="s">
        <v>1529</v>
      </c>
      <c r="F767" s="392"/>
      <c r="G767" s="392"/>
      <c r="H767" s="397" t="s">
        <v>261</v>
      </c>
      <c r="I767" s="389" t="s">
        <v>232</v>
      </c>
      <c r="J767" s="389" t="s">
        <v>262</v>
      </c>
      <c r="K767" s="392"/>
      <c r="L767" s="391"/>
      <c r="M767" s="393" t="s">
        <v>219</v>
      </c>
      <c r="N767" s="394" t="s">
        <v>1437</v>
      </c>
      <c r="O767" t="str">
        <f t="shared" si="11"/>
        <v>Other Services</v>
      </c>
    </row>
    <row r="768" spans="1:15" ht="15.75" thickBot="1">
      <c r="A768" s="383">
        <v>45806</v>
      </c>
      <c r="B768" s="384">
        <v>45778</v>
      </c>
      <c r="C768" s="385">
        <v>22</v>
      </c>
      <c r="D768" s="386" t="s">
        <v>1530</v>
      </c>
      <c r="E768" s="395" t="s">
        <v>1531</v>
      </c>
      <c r="F768" s="392"/>
      <c r="G768" s="392"/>
      <c r="H768" s="397" t="s">
        <v>261</v>
      </c>
      <c r="I768" s="389" t="s">
        <v>232</v>
      </c>
      <c r="J768" s="389" t="s">
        <v>262</v>
      </c>
      <c r="K768" s="392"/>
      <c r="L768" s="391"/>
      <c r="M768" s="393" t="s">
        <v>219</v>
      </c>
      <c r="N768" s="394" t="s">
        <v>1437</v>
      </c>
      <c r="O768" t="str">
        <f t="shared" si="11"/>
        <v>Other Services</v>
      </c>
    </row>
    <row r="769" spans="1:15" ht="30.75" thickBot="1">
      <c r="A769" s="383">
        <v>45806</v>
      </c>
      <c r="B769" s="384">
        <v>45778</v>
      </c>
      <c r="C769" s="385">
        <v>22</v>
      </c>
      <c r="D769" s="413" t="s">
        <v>953</v>
      </c>
      <c r="E769" s="413" t="s">
        <v>1532</v>
      </c>
      <c r="F769" s="388">
        <v>-5899</v>
      </c>
      <c r="G769" s="388">
        <v>-4999</v>
      </c>
      <c r="H769" s="397" t="s">
        <v>261</v>
      </c>
      <c r="I769" s="389" t="s">
        <v>232</v>
      </c>
      <c r="J769" s="389" t="s">
        <v>661</v>
      </c>
      <c r="K769" s="392"/>
      <c r="L769" s="385">
        <v>-5899</v>
      </c>
      <c r="M769" s="393" t="s">
        <v>219</v>
      </c>
      <c r="N769" s="394" t="s">
        <v>1437</v>
      </c>
      <c r="O769" t="str">
        <f t="shared" si="11"/>
        <v>Other Services</v>
      </c>
    </row>
    <row r="770" spans="1:15" ht="15.75" thickBot="1">
      <c r="A770" s="383">
        <v>45807</v>
      </c>
      <c r="B770" s="384">
        <v>45778</v>
      </c>
      <c r="C770" s="385">
        <v>22</v>
      </c>
      <c r="D770" s="386" t="s">
        <v>1533</v>
      </c>
      <c r="E770" s="387" t="s">
        <v>1534</v>
      </c>
      <c r="F770" s="388">
        <v>3823</v>
      </c>
      <c r="G770" s="388">
        <v>3240</v>
      </c>
      <c r="H770" s="390" t="s">
        <v>216</v>
      </c>
      <c r="I770" s="389" t="s">
        <v>217</v>
      </c>
      <c r="J770" s="389" t="s">
        <v>218</v>
      </c>
      <c r="K770" s="392"/>
      <c r="L770" s="385">
        <v>3823.2</v>
      </c>
      <c r="M770" s="393" t="s">
        <v>219</v>
      </c>
      <c r="N770" s="394" t="s">
        <v>1437</v>
      </c>
      <c r="O770" t="str">
        <f t="shared" ref="O770:O796" si="12">VLOOKUP(I770,$X$2:$Y$7,2,0)</f>
        <v>G-Suite Business</v>
      </c>
    </row>
    <row r="771" spans="1:15" ht="15.75" thickBot="1">
      <c r="A771" s="383">
        <v>45807</v>
      </c>
      <c r="B771" s="384">
        <v>45778</v>
      </c>
      <c r="C771" s="385">
        <v>22</v>
      </c>
      <c r="D771" s="386" t="s">
        <v>953</v>
      </c>
      <c r="E771" s="387" t="s">
        <v>1535</v>
      </c>
      <c r="F771" s="388">
        <v>3823</v>
      </c>
      <c r="G771" s="388">
        <v>3240</v>
      </c>
      <c r="H771" s="390" t="s">
        <v>216</v>
      </c>
      <c r="I771" s="389" t="s">
        <v>217</v>
      </c>
      <c r="J771" s="389" t="s">
        <v>218</v>
      </c>
      <c r="K771" s="392"/>
      <c r="L771" s="385">
        <v>3823</v>
      </c>
      <c r="M771" s="393" t="s">
        <v>219</v>
      </c>
      <c r="N771" s="394" t="s">
        <v>1437</v>
      </c>
      <c r="O771" t="str">
        <f t="shared" si="12"/>
        <v>G-Suite Business</v>
      </c>
    </row>
    <row r="772" spans="1:15" ht="15.75" thickBot="1">
      <c r="A772" s="383">
        <v>45807</v>
      </c>
      <c r="B772" s="384">
        <v>45778</v>
      </c>
      <c r="C772" s="385">
        <v>22</v>
      </c>
      <c r="D772" s="386" t="s">
        <v>1474</v>
      </c>
      <c r="E772" s="387" t="s">
        <v>1536</v>
      </c>
      <c r="F772" s="388">
        <v>2278</v>
      </c>
      <c r="G772" s="388">
        <v>1931</v>
      </c>
      <c r="H772" s="390" t="s">
        <v>216</v>
      </c>
      <c r="I772" s="389" t="s">
        <v>217</v>
      </c>
      <c r="J772" s="389" t="s">
        <v>218</v>
      </c>
      <c r="K772" s="392"/>
      <c r="L772" s="385">
        <v>2278</v>
      </c>
      <c r="M772" s="393" t="s">
        <v>219</v>
      </c>
      <c r="N772" s="394" t="s">
        <v>1437</v>
      </c>
      <c r="O772" t="str">
        <f t="shared" si="12"/>
        <v>G-Suite Business</v>
      </c>
    </row>
    <row r="773" spans="1:15" ht="15.75" thickBot="1">
      <c r="A773" s="383">
        <v>45807</v>
      </c>
      <c r="B773" s="384">
        <v>45778</v>
      </c>
      <c r="C773" s="385">
        <v>22</v>
      </c>
      <c r="D773" s="386" t="s">
        <v>1537</v>
      </c>
      <c r="E773" s="387" t="s">
        <v>1538</v>
      </c>
      <c r="F773" s="388">
        <v>736789</v>
      </c>
      <c r="G773" s="388">
        <v>624397</v>
      </c>
      <c r="H773" s="390" t="s">
        <v>216</v>
      </c>
      <c r="I773" s="389" t="s">
        <v>217</v>
      </c>
      <c r="J773" s="389" t="s">
        <v>218</v>
      </c>
      <c r="K773" s="392"/>
      <c r="L773" s="385">
        <v>736789</v>
      </c>
      <c r="M773" s="393" t="s">
        <v>219</v>
      </c>
      <c r="N773" s="394" t="s">
        <v>1437</v>
      </c>
      <c r="O773" t="str">
        <f t="shared" si="12"/>
        <v>G-Suite Business</v>
      </c>
    </row>
    <row r="774" spans="1:15" ht="15.75" thickBot="1">
      <c r="A774" s="383">
        <v>45807</v>
      </c>
      <c r="B774" s="384">
        <v>45778</v>
      </c>
      <c r="C774" s="385">
        <v>22</v>
      </c>
      <c r="D774" s="386" t="s">
        <v>1539</v>
      </c>
      <c r="E774" s="395" t="s">
        <v>1540</v>
      </c>
      <c r="F774" s="388">
        <v>17700</v>
      </c>
      <c r="G774" s="388">
        <v>15000</v>
      </c>
      <c r="H774" s="396" t="s">
        <v>112</v>
      </c>
      <c r="I774" s="389" t="s">
        <v>229</v>
      </c>
      <c r="J774" s="389" t="s">
        <v>269</v>
      </c>
      <c r="K774" s="392"/>
      <c r="L774" s="385">
        <v>17700</v>
      </c>
      <c r="M774" s="393" t="s">
        <v>219</v>
      </c>
      <c r="N774" s="394" t="s">
        <v>1437</v>
      </c>
      <c r="O774" t="str">
        <f t="shared" si="12"/>
        <v>WhatsApp API Business</v>
      </c>
    </row>
    <row r="775" spans="1:15" ht="15.75" thickBot="1">
      <c r="A775" s="383">
        <v>45807</v>
      </c>
      <c r="B775" s="384">
        <v>45778</v>
      </c>
      <c r="C775" s="385">
        <v>22</v>
      </c>
      <c r="D775" s="386" t="s">
        <v>1541</v>
      </c>
      <c r="E775" s="395" t="s">
        <v>1542</v>
      </c>
      <c r="F775" s="388">
        <v>7523</v>
      </c>
      <c r="G775" s="388">
        <v>6375</v>
      </c>
      <c r="H775" s="396" t="s">
        <v>112</v>
      </c>
      <c r="I775" s="389" t="s">
        <v>229</v>
      </c>
      <c r="J775" s="389" t="s">
        <v>269</v>
      </c>
      <c r="K775" s="392"/>
      <c r="L775" s="385">
        <v>7523</v>
      </c>
      <c r="M775" s="393" t="s">
        <v>219</v>
      </c>
      <c r="N775" s="394" t="s">
        <v>1437</v>
      </c>
      <c r="O775" t="str">
        <f t="shared" si="12"/>
        <v>WhatsApp API Business</v>
      </c>
    </row>
    <row r="776" spans="1:15" ht="15.75" thickBot="1">
      <c r="A776" s="383">
        <v>45807</v>
      </c>
      <c r="B776" s="384">
        <v>45778</v>
      </c>
      <c r="C776" s="385">
        <v>22</v>
      </c>
      <c r="D776" s="386" t="s">
        <v>773</v>
      </c>
      <c r="E776" s="395" t="s">
        <v>1543</v>
      </c>
      <c r="F776" s="388">
        <v>76700</v>
      </c>
      <c r="G776" s="388">
        <v>65000</v>
      </c>
      <c r="H776" s="398" t="s">
        <v>288</v>
      </c>
      <c r="I776" s="389" t="s">
        <v>226</v>
      </c>
      <c r="J776" s="389" t="s">
        <v>503</v>
      </c>
      <c r="K776" s="392"/>
      <c r="L776" s="385">
        <v>76700</v>
      </c>
      <c r="M776" s="393" t="s">
        <v>219</v>
      </c>
      <c r="N776" s="394" t="s">
        <v>1437</v>
      </c>
      <c r="O776" t="str">
        <f t="shared" si="12"/>
        <v xml:space="preserve">Training Business </v>
      </c>
    </row>
    <row r="777" spans="1:15" ht="15.75" thickBot="1">
      <c r="A777" s="383">
        <v>45807</v>
      </c>
      <c r="B777" s="384">
        <v>45778</v>
      </c>
      <c r="C777" s="385">
        <v>22</v>
      </c>
      <c r="D777" s="386" t="s">
        <v>1276</v>
      </c>
      <c r="E777" s="395" t="s">
        <v>1544</v>
      </c>
      <c r="F777" s="388">
        <v>11800</v>
      </c>
      <c r="G777" s="388">
        <v>10000</v>
      </c>
      <c r="H777" s="396" t="s">
        <v>112</v>
      </c>
      <c r="I777" s="389" t="s">
        <v>229</v>
      </c>
      <c r="J777" s="389" t="s">
        <v>249</v>
      </c>
      <c r="K777" s="392"/>
      <c r="L777" s="385">
        <v>11800</v>
      </c>
      <c r="M777" s="393" t="s">
        <v>219</v>
      </c>
      <c r="N777" s="394" t="s">
        <v>1437</v>
      </c>
      <c r="O777" t="str">
        <f t="shared" si="12"/>
        <v>WhatsApp API Business</v>
      </c>
    </row>
    <row r="778" spans="1:15" ht="15.75" thickBot="1">
      <c r="A778" s="383">
        <v>45808</v>
      </c>
      <c r="B778" s="384">
        <v>45778</v>
      </c>
      <c r="C778" s="385">
        <v>22</v>
      </c>
      <c r="D778" s="386" t="s">
        <v>831</v>
      </c>
      <c r="E778" s="387" t="s">
        <v>1545</v>
      </c>
      <c r="F778" s="388">
        <v>11505</v>
      </c>
      <c r="G778" s="388">
        <v>9750</v>
      </c>
      <c r="H778" s="390" t="s">
        <v>216</v>
      </c>
      <c r="I778" s="389" t="s">
        <v>217</v>
      </c>
      <c r="J778" s="389" t="s">
        <v>218</v>
      </c>
      <c r="K778" s="392"/>
      <c r="L778" s="385">
        <v>11505</v>
      </c>
      <c r="M778" s="393" t="s">
        <v>219</v>
      </c>
      <c r="N778" s="394" t="s">
        <v>1437</v>
      </c>
      <c r="O778" t="str">
        <f t="shared" si="12"/>
        <v>G-Suite Business</v>
      </c>
    </row>
    <row r="779" spans="1:15" ht="15.75" thickBot="1">
      <c r="A779" s="383">
        <v>45808</v>
      </c>
      <c r="B779" s="384">
        <v>45778</v>
      </c>
      <c r="C779" s="385">
        <v>22</v>
      </c>
      <c r="D779" s="386" t="s">
        <v>1546</v>
      </c>
      <c r="E779" s="387" t="s">
        <v>1547</v>
      </c>
      <c r="F779" s="388">
        <v>4443</v>
      </c>
      <c r="G779" s="388">
        <v>3765</v>
      </c>
      <c r="H779" s="390" t="s">
        <v>216</v>
      </c>
      <c r="I779" s="389" t="s">
        <v>217</v>
      </c>
      <c r="J779" s="389" t="s">
        <v>218</v>
      </c>
      <c r="K779" s="392"/>
      <c r="L779" s="385">
        <v>4442.7</v>
      </c>
      <c r="M779" s="393" t="s">
        <v>219</v>
      </c>
      <c r="N779" s="394" t="s">
        <v>1437</v>
      </c>
      <c r="O779" t="str">
        <f t="shared" si="12"/>
        <v>G-Suite Business</v>
      </c>
    </row>
    <row r="780" spans="1:15" ht="15.75" thickBot="1">
      <c r="A780" s="383">
        <v>45808</v>
      </c>
      <c r="B780" s="384">
        <v>45778</v>
      </c>
      <c r="C780" s="385">
        <v>22</v>
      </c>
      <c r="D780" s="386" t="s">
        <v>724</v>
      </c>
      <c r="E780" s="387" t="s">
        <v>1548</v>
      </c>
      <c r="F780" s="388">
        <v>12390</v>
      </c>
      <c r="G780" s="388">
        <v>10500</v>
      </c>
      <c r="H780" s="390" t="s">
        <v>216</v>
      </c>
      <c r="I780" s="389" t="s">
        <v>217</v>
      </c>
      <c r="J780" s="389" t="s">
        <v>218</v>
      </c>
      <c r="K780" s="392"/>
      <c r="L780" s="385">
        <v>12390</v>
      </c>
      <c r="M780" s="393" t="s">
        <v>219</v>
      </c>
      <c r="N780" s="394" t="s">
        <v>1437</v>
      </c>
      <c r="O780" t="str">
        <f t="shared" si="12"/>
        <v>G-Suite Business</v>
      </c>
    </row>
    <row r="781" spans="1:15" ht="15.75" thickBot="1">
      <c r="A781" s="383">
        <v>45808</v>
      </c>
      <c r="B781" s="384">
        <v>45778</v>
      </c>
      <c r="C781" s="385">
        <v>22</v>
      </c>
      <c r="D781" s="386" t="s">
        <v>403</v>
      </c>
      <c r="E781" s="387" t="s">
        <v>1549</v>
      </c>
      <c r="F781" s="388">
        <v>26203</v>
      </c>
      <c r="G781" s="388">
        <v>22206</v>
      </c>
      <c r="H781" s="390" t="s">
        <v>216</v>
      </c>
      <c r="I781" s="389" t="s">
        <v>217</v>
      </c>
      <c r="J781" s="389" t="s">
        <v>218</v>
      </c>
      <c r="K781" s="392"/>
      <c r="L781" s="385">
        <v>26203</v>
      </c>
      <c r="M781" s="393" t="s">
        <v>219</v>
      </c>
      <c r="N781" s="394" t="s">
        <v>1437</v>
      </c>
      <c r="O781" t="str">
        <f t="shared" si="12"/>
        <v>G-Suite Business</v>
      </c>
    </row>
    <row r="782" spans="1:15" ht="15.75" thickBot="1">
      <c r="A782" s="383">
        <v>45808</v>
      </c>
      <c r="B782" s="384">
        <v>45778</v>
      </c>
      <c r="C782" s="385">
        <v>22</v>
      </c>
      <c r="D782" s="386" t="s">
        <v>1550</v>
      </c>
      <c r="E782" s="395" t="s">
        <v>1551</v>
      </c>
      <c r="F782" s="388">
        <v>59000</v>
      </c>
      <c r="G782" s="388">
        <v>50000</v>
      </c>
      <c r="H782" s="401" t="s">
        <v>310</v>
      </c>
      <c r="I782" s="389" t="s">
        <v>223</v>
      </c>
      <c r="J782" s="389" t="s">
        <v>223</v>
      </c>
      <c r="K782" s="392"/>
      <c r="L782" s="385">
        <v>59000</v>
      </c>
      <c r="M782" s="393" t="s">
        <v>219</v>
      </c>
      <c r="N782" s="394" t="s">
        <v>1437</v>
      </c>
      <c r="O782" t="str">
        <f t="shared" si="12"/>
        <v>Tech Assist Recruitment</v>
      </c>
    </row>
    <row r="783" spans="1:15" ht="15.75" thickBot="1">
      <c r="A783" s="383">
        <v>45807</v>
      </c>
      <c r="B783" s="384">
        <v>45778</v>
      </c>
      <c r="C783" s="385">
        <v>22</v>
      </c>
      <c r="D783" s="409" t="s">
        <v>1552</v>
      </c>
      <c r="E783" s="400" t="s">
        <v>1553</v>
      </c>
      <c r="F783" s="395">
        <v>450000</v>
      </c>
      <c r="G783" s="395">
        <v>450000</v>
      </c>
      <c r="H783" s="399" t="s">
        <v>291</v>
      </c>
      <c r="I783" s="389" t="s">
        <v>226</v>
      </c>
      <c r="J783" s="389" t="s">
        <v>292</v>
      </c>
      <c r="K783" s="392"/>
      <c r="L783" s="385">
        <v>450000</v>
      </c>
      <c r="M783" s="393" t="s">
        <v>219</v>
      </c>
      <c r="N783" s="394" t="s">
        <v>1437</v>
      </c>
      <c r="O783" t="str">
        <f t="shared" si="12"/>
        <v xml:space="preserve">Training Business </v>
      </c>
    </row>
    <row r="784" spans="1:15" ht="15.75" thickBot="1">
      <c r="A784" s="383">
        <v>45805</v>
      </c>
      <c r="B784" s="384">
        <v>45778</v>
      </c>
      <c r="C784" s="385">
        <v>22</v>
      </c>
      <c r="D784" s="414" t="s">
        <v>1554</v>
      </c>
      <c r="E784" s="400" t="s">
        <v>1553</v>
      </c>
      <c r="F784" s="395">
        <v>349000</v>
      </c>
      <c r="G784" s="395">
        <v>349000</v>
      </c>
      <c r="H784" s="399" t="s">
        <v>291</v>
      </c>
      <c r="I784" s="389" t="s">
        <v>226</v>
      </c>
      <c r="J784" s="389" t="s">
        <v>292</v>
      </c>
      <c r="K784" s="392"/>
      <c r="L784" s="385">
        <v>349000</v>
      </c>
      <c r="M784" s="393" t="s">
        <v>219</v>
      </c>
      <c r="N784" s="394" t="s">
        <v>1437</v>
      </c>
      <c r="O784" t="str">
        <f t="shared" si="12"/>
        <v xml:space="preserve">Training Business </v>
      </c>
    </row>
    <row r="785" spans="1:15" ht="15.75" thickBot="1">
      <c r="A785" s="383">
        <v>45808</v>
      </c>
      <c r="B785" s="384">
        <v>45778</v>
      </c>
      <c r="C785" s="385">
        <v>22</v>
      </c>
      <c r="D785" s="409" t="s">
        <v>1555</v>
      </c>
      <c r="E785" s="395" t="s">
        <v>1556</v>
      </c>
      <c r="F785" s="395">
        <v>17700</v>
      </c>
      <c r="G785" s="388">
        <v>15000</v>
      </c>
      <c r="H785" s="396" t="s">
        <v>112</v>
      </c>
      <c r="I785" s="389" t="s">
        <v>229</v>
      </c>
      <c r="J785" s="389" t="s">
        <v>269</v>
      </c>
      <c r="K785" s="392"/>
      <c r="L785" s="385">
        <v>17700</v>
      </c>
      <c r="M785" s="393" t="s">
        <v>219</v>
      </c>
      <c r="N785" s="394" t="s">
        <v>1437</v>
      </c>
      <c r="O785" t="str">
        <f t="shared" si="12"/>
        <v>WhatsApp API Business</v>
      </c>
    </row>
    <row r="786" spans="1:15" ht="15.75" thickBot="1">
      <c r="A786" s="383">
        <v>45808</v>
      </c>
      <c r="B786" s="384">
        <v>45778</v>
      </c>
      <c r="C786" s="385">
        <v>22</v>
      </c>
      <c r="D786" s="409" t="s">
        <v>844</v>
      </c>
      <c r="E786" s="395" t="s">
        <v>1557</v>
      </c>
      <c r="F786" s="395">
        <v>23600</v>
      </c>
      <c r="G786" s="388">
        <v>20000</v>
      </c>
      <c r="H786" s="390" t="s">
        <v>245</v>
      </c>
      <c r="I786" s="389" t="s">
        <v>223</v>
      </c>
      <c r="J786" s="389" t="s">
        <v>246</v>
      </c>
      <c r="K786" s="392"/>
      <c r="L786" s="385">
        <v>23600</v>
      </c>
      <c r="M786" s="393" t="s">
        <v>219</v>
      </c>
      <c r="N786" s="394" t="s">
        <v>1437</v>
      </c>
      <c r="O786" t="str">
        <f t="shared" si="12"/>
        <v>Tech Assist Recruitment</v>
      </c>
    </row>
    <row r="787" spans="1:15" ht="15.75" thickBot="1">
      <c r="A787" s="383">
        <v>45808</v>
      </c>
      <c r="B787" s="384">
        <v>45778</v>
      </c>
      <c r="C787" s="385">
        <v>22</v>
      </c>
      <c r="D787" s="409" t="s">
        <v>1558</v>
      </c>
      <c r="E787" s="395" t="s">
        <v>1559</v>
      </c>
      <c r="F787" s="395">
        <v>42480</v>
      </c>
      <c r="G787" s="388">
        <v>36000</v>
      </c>
      <c r="H787" s="396" t="s">
        <v>112</v>
      </c>
      <c r="I787" s="389" t="s">
        <v>229</v>
      </c>
      <c r="J787" s="389" t="s">
        <v>269</v>
      </c>
      <c r="K787" s="392"/>
      <c r="L787" s="385">
        <v>42480</v>
      </c>
      <c r="M787" s="393" t="s">
        <v>219</v>
      </c>
      <c r="N787" s="394" t="s">
        <v>1437</v>
      </c>
      <c r="O787" t="str">
        <f t="shared" si="12"/>
        <v>WhatsApp API Business</v>
      </c>
    </row>
    <row r="788" spans="1:15" ht="15.75" thickBot="1">
      <c r="A788" s="383">
        <v>45808</v>
      </c>
      <c r="B788" s="384">
        <v>45778</v>
      </c>
      <c r="C788" s="385">
        <v>22</v>
      </c>
      <c r="D788" s="409" t="s">
        <v>1560</v>
      </c>
      <c r="E788" s="387" t="s">
        <v>1561</v>
      </c>
      <c r="F788" s="395">
        <v>3009</v>
      </c>
      <c r="G788" s="388">
        <v>2550</v>
      </c>
      <c r="H788" s="390" t="s">
        <v>216</v>
      </c>
      <c r="I788" s="389" t="s">
        <v>217</v>
      </c>
      <c r="J788" s="389" t="s">
        <v>218</v>
      </c>
      <c r="K788" s="392"/>
      <c r="L788" s="385">
        <v>3009</v>
      </c>
      <c r="M788" s="393" t="s">
        <v>219</v>
      </c>
      <c r="N788" s="394" t="s">
        <v>1437</v>
      </c>
      <c r="O788" t="str">
        <f t="shared" si="12"/>
        <v>G-Suite Business</v>
      </c>
    </row>
    <row r="789" spans="1:15" ht="15.75" thickBot="1">
      <c r="A789" s="383">
        <v>45808</v>
      </c>
      <c r="B789" s="384">
        <v>45778</v>
      </c>
      <c r="C789" s="385">
        <v>22</v>
      </c>
      <c r="D789" s="409" t="s">
        <v>441</v>
      </c>
      <c r="E789" s="387" t="s">
        <v>1562</v>
      </c>
      <c r="F789" s="395">
        <v>51094</v>
      </c>
      <c r="G789" s="388">
        <v>43300</v>
      </c>
      <c r="H789" s="390" t="s">
        <v>216</v>
      </c>
      <c r="I789" s="389" t="s">
        <v>217</v>
      </c>
      <c r="J789" s="389" t="s">
        <v>218</v>
      </c>
      <c r="K789" s="392"/>
      <c r="L789" s="385">
        <v>51094</v>
      </c>
      <c r="M789" s="393" t="s">
        <v>219</v>
      </c>
      <c r="N789" s="394" t="s">
        <v>1437</v>
      </c>
      <c r="O789" t="str">
        <f t="shared" si="12"/>
        <v>G-Suite Business</v>
      </c>
    </row>
    <row r="790" spans="1:15" ht="15.75" thickBot="1">
      <c r="A790" s="383">
        <v>45808</v>
      </c>
      <c r="B790" s="384">
        <v>45778</v>
      </c>
      <c r="C790" s="385">
        <v>22</v>
      </c>
      <c r="D790" s="409" t="s">
        <v>1563</v>
      </c>
      <c r="E790" s="387" t="s">
        <v>1564</v>
      </c>
      <c r="F790" s="395">
        <v>18879</v>
      </c>
      <c r="G790" s="388">
        <v>15999</v>
      </c>
      <c r="H790" s="390" t="s">
        <v>216</v>
      </c>
      <c r="I790" s="389" t="s">
        <v>217</v>
      </c>
      <c r="J790" s="389" t="s">
        <v>218</v>
      </c>
      <c r="K790" s="392"/>
      <c r="L790" s="385">
        <v>18879</v>
      </c>
      <c r="M790" s="393" t="s">
        <v>219</v>
      </c>
      <c r="N790" s="394" t="s">
        <v>1437</v>
      </c>
      <c r="O790" t="str">
        <f t="shared" si="12"/>
        <v>G-Suite Business</v>
      </c>
    </row>
    <row r="791" spans="1:15" ht="30.75" thickBot="1">
      <c r="A791" s="383">
        <v>45808</v>
      </c>
      <c r="B791" s="384">
        <v>45778</v>
      </c>
      <c r="C791" s="385">
        <v>22</v>
      </c>
      <c r="D791" s="409" t="s">
        <v>1565</v>
      </c>
      <c r="E791" s="413" t="s">
        <v>1566</v>
      </c>
      <c r="F791" s="395">
        <v>40356</v>
      </c>
      <c r="G791" s="388">
        <v>34200</v>
      </c>
      <c r="H791" s="396" t="s">
        <v>112</v>
      </c>
      <c r="I791" s="389" t="s">
        <v>229</v>
      </c>
      <c r="J791" s="389" t="s">
        <v>359</v>
      </c>
      <c r="K791" s="392"/>
      <c r="L791" s="385">
        <v>40356</v>
      </c>
      <c r="M791" s="393" t="s">
        <v>219</v>
      </c>
      <c r="N791" s="394" t="s">
        <v>1437</v>
      </c>
      <c r="O791" t="str">
        <f t="shared" si="12"/>
        <v>WhatsApp API Business</v>
      </c>
    </row>
    <row r="792" spans="1:15" ht="15.75" thickBot="1">
      <c r="A792" s="383">
        <v>45808</v>
      </c>
      <c r="B792" s="384">
        <v>45778</v>
      </c>
      <c r="C792" s="385">
        <v>22</v>
      </c>
      <c r="D792" s="409" t="s">
        <v>1567</v>
      </c>
      <c r="E792" s="395" t="s">
        <v>1568</v>
      </c>
      <c r="F792" s="395">
        <v>59000</v>
      </c>
      <c r="G792" s="388">
        <v>50000</v>
      </c>
      <c r="H792" s="390" t="s">
        <v>245</v>
      </c>
      <c r="I792" s="389" t="s">
        <v>223</v>
      </c>
      <c r="J792" s="389" t="s">
        <v>246</v>
      </c>
      <c r="K792" s="392"/>
      <c r="L792" s="385">
        <v>59000</v>
      </c>
      <c r="M792" s="393" t="s">
        <v>219</v>
      </c>
      <c r="N792" s="394" t="s">
        <v>1437</v>
      </c>
      <c r="O792" t="str">
        <f t="shared" si="12"/>
        <v>Tech Assist Recruitment</v>
      </c>
    </row>
    <row r="793" spans="1:15" ht="15.75" thickBot="1">
      <c r="A793" s="383">
        <v>45808</v>
      </c>
      <c r="B793" s="384">
        <v>45778</v>
      </c>
      <c r="C793" s="385">
        <v>22</v>
      </c>
      <c r="D793" s="409" t="s">
        <v>580</v>
      </c>
      <c r="E793" s="395" t="s">
        <v>1569</v>
      </c>
      <c r="F793" s="395">
        <v>118000</v>
      </c>
      <c r="G793" s="388">
        <v>100000</v>
      </c>
      <c r="H793" s="399" t="s">
        <v>291</v>
      </c>
      <c r="I793" s="389" t="s">
        <v>226</v>
      </c>
      <c r="J793" s="389" t="s">
        <v>292</v>
      </c>
      <c r="K793" s="392"/>
      <c r="L793" s="385">
        <v>118000</v>
      </c>
      <c r="M793" s="393" t="s">
        <v>219</v>
      </c>
      <c r="N793" s="394" t="s">
        <v>1437</v>
      </c>
      <c r="O793" t="str">
        <f t="shared" si="12"/>
        <v xml:space="preserve">Training Business </v>
      </c>
    </row>
    <row r="794" spans="1:15" ht="15.75" thickBot="1">
      <c r="A794" s="383">
        <v>45808</v>
      </c>
      <c r="B794" s="384">
        <v>45778</v>
      </c>
      <c r="C794" s="385">
        <v>22</v>
      </c>
      <c r="D794" s="409" t="s">
        <v>1570</v>
      </c>
      <c r="E794" s="387" t="s">
        <v>1571</v>
      </c>
      <c r="F794" s="395">
        <v>1756</v>
      </c>
      <c r="G794" s="388">
        <v>1488</v>
      </c>
      <c r="H794" s="390" t="s">
        <v>216</v>
      </c>
      <c r="I794" s="389" t="s">
        <v>217</v>
      </c>
      <c r="J794" s="389" t="s">
        <v>218</v>
      </c>
      <c r="K794" s="392"/>
      <c r="L794" s="385">
        <v>1756</v>
      </c>
      <c r="M794" s="393" t="s">
        <v>219</v>
      </c>
      <c r="N794" s="394" t="s">
        <v>1437</v>
      </c>
      <c r="O794" t="str">
        <f t="shared" si="12"/>
        <v>G-Suite Business</v>
      </c>
    </row>
    <row r="795" spans="1:15" ht="15.75" thickBot="1">
      <c r="A795" s="383">
        <v>45808</v>
      </c>
      <c r="B795" s="384">
        <v>45778</v>
      </c>
      <c r="C795" s="385">
        <v>22</v>
      </c>
      <c r="D795" s="409" t="s">
        <v>1313</v>
      </c>
      <c r="E795" s="387" t="s">
        <v>12063</v>
      </c>
      <c r="F795" s="392"/>
      <c r="G795" s="388">
        <v>0</v>
      </c>
      <c r="H795" s="390" t="s">
        <v>216</v>
      </c>
      <c r="I795" s="389" t="s">
        <v>217</v>
      </c>
      <c r="J795" s="389" t="s">
        <v>218</v>
      </c>
      <c r="K795" s="392"/>
      <c r="L795" s="391"/>
      <c r="M795" s="393" t="s">
        <v>219</v>
      </c>
      <c r="N795" s="394" t="s">
        <v>1437</v>
      </c>
      <c r="O795" t="str">
        <f t="shared" si="12"/>
        <v>G-Suite Business</v>
      </c>
    </row>
    <row r="796" spans="1:15" ht="15.75" thickBot="1">
      <c r="A796" s="383">
        <v>45808</v>
      </c>
      <c r="B796" s="384">
        <v>45778</v>
      </c>
      <c r="C796" s="385">
        <v>22</v>
      </c>
      <c r="D796" s="409" t="s">
        <v>12064</v>
      </c>
      <c r="E796" s="387" t="s">
        <v>12065</v>
      </c>
      <c r="F796" s="395">
        <v>30249</v>
      </c>
      <c r="G796" s="388">
        <v>25635</v>
      </c>
      <c r="H796" s="390" t="s">
        <v>216</v>
      </c>
      <c r="I796" s="389" t="s">
        <v>217</v>
      </c>
      <c r="J796" s="389" t="s">
        <v>218</v>
      </c>
      <c r="K796" s="392"/>
      <c r="L796" s="385">
        <v>30249.3</v>
      </c>
      <c r="M796" s="393" t="s">
        <v>219</v>
      </c>
      <c r="N796" s="394" t="s">
        <v>1437</v>
      </c>
      <c r="O796" t="str">
        <f t="shared" si="12"/>
        <v>G-Suite Business</v>
      </c>
    </row>
  </sheetData>
  <autoFilter ref="A1:Y796" xr:uid="{00000000-0001-0000-0900-000000000000}"/>
  <conditionalFormatting sqref="E1">
    <cfRule type="expression" dxfId="55" priority="19">
      <formula>COUNTIFS(E1:E14663,E)&gt;1</formula>
    </cfRule>
    <cfRule type="containsText" dxfId="54" priority="29" operator="containsText" text="CN/CEO">
      <formula>NOT(ISERROR(SEARCH(("CN/CEO"),(E1))))</formula>
    </cfRule>
    <cfRule type="containsText" dxfId="53" priority="30" operator="containsText" text="Suspense">
      <formula>NOT(ISERROR(SEARCH(("Suspense"),(E1))))</formula>
    </cfRule>
    <cfRule type="expression" dxfId="52" priority="31">
      <formula>COUNTIFS(E:E,E1)&gt;1</formula>
    </cfRule>
    <cfRule type="containsText" dxfId="51" priority="32" operator="containsText" text="TMA">
      <formula>NOT(ISERROR(SEARCH(("TMA"),(E1))))</formula>
    </cfRule>
    <cfRule type="containsBlanks" dxfId="50" priority="33">
      <formula>LEN(TRIM(E1))=0</formula>
    </cfRule>
    <cfRule type="containsText" dxfId="49" priority="34" operator="containsText" text="CEODL/2">
      <formula>NOT(ISERROR(SEARCH(("CEODL/2"),(E1))))</formula>
    </cfRule>
  </conditionalFormatting>
  <conditionalFormatting sqref="H1">
    <cfRule type="containsText" dxfId="48" priority="3" operator="containsText" text="Divakar">
      <formula>NOT(ISERROR(SEARCH(("Divakar"),(H1))))</formula>
    </cfRule>
    <cfRule type="containsText" dxfId="47" priority="4" operator="containsText" text="Mahesh">
      <formula>NOT(ISERROR(SEARCH(("Mahesh"),(H1))))</formula>
    </cfRule>
    <cfRule type="containsText" dxfId="46" priority="5" operator="containsText" text="Anurag">
      <formula>NOT(ISERROR(SEARCH(("Anurag"),(H1))))</formula>
    </cfRule>
    <cfRule type="containsText" dxfId="45" priority="6" operator="containsText" text="Taruna">
      <formula>NOT(ISERROR(SEARCH(("Taruna"),(H1))))</formula>
    </cfRule>
    <cfRule type="containsText" dxfId="44" priority="7" operator="containsText" text="Abhash">
      <formula>NOT(ISERROR(SEARCH(("Abhash"),(H1))))</formula>
    </cfRule>
    <cfRule type="containsText" dxfId="43" priority="8" operator="containsText" text="Kundan">
      <formula>NOT(ISERROR(SEARCH(("Kundan"),(H1))))</formula>
    </cfRule>
    <cfRule type="containsText" dxfId="42" priority="9" operator="containsText" text="Siddharth">
      <formula>NOT(ISERROR(SEARCH(("Siddharth"),(H1))))</formula>
    </cfRule>
    <cfRule type="containsText" dxfId="41" priority="10" operator="containsText" text="Avishek">
      <formula>NOT(ISERROR(SEARCH(("Avishek"),(H1))))</formula>
    </cfRule>
    <cfRule type="containsText" dxfId="40" priority="11" operator="containsText" text="ceoitbox">
      <formula>NOT(ISERROR(SEARCH(("ceoitbox"),(H1))))</formula>
    </cfRule>
  </conditionalFormatting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1048569"/>
  <sheetViews>
    <sheetView topLeftCell="A4273" workbookViewId="0">
      <selection activeCell="B4262" sqref="B4262"/>
    </sheetView>
  </sheetViews>
  <sheetFormatPr defaultRowHeight="15"/>
  <cols>
    <col min="1" max="1" width="29.42578125" bestFit="1" customWidth="1"/>
    <col min="2" max="2" width="12.7109375" bestFit="1" customWidth="1"/>
    <col min="3" max="3" width="8.5703125" bestFit="1" customWidth="1"/>
    <col min="4" max="4" width="54.7109375" bestFit="1" customWidth="1"/>
    <col min="5" max="5" width="17.42578125" bestFit="1" customWidth="1"/>
    <col min="6" max="6" width="12" bestFit="1" customWidth="1"/>
    <col min="7" max="7" width="15.28515625" bestFit="1" customWidth="1"/>
    <col min="8" max="8" width="9.42578125" bestFit="1" customWidth="1"/>
    <col min="9" max="9" width="20.42578125" bestFit="1" customWidth="1"/>
    <col min="10" max="10" width="33.5703125" bestFit="1" customWidth="1"/>
    <col min="11" max="11" width="9.5703125" bestFit="1" customWidth="1"/>
    <col min="12" max="12" width="9" bestFit="1" customWidth="1"/>
    <col min="13" max="13" width="8.28515625" bestFit="1" customWidth="1"/>
    <col min="14" max="14" width="7.42578125" bestFit="1" customWidth="1"/>
    <col min="15" max="15" width="4.28515625" bestFit="1" customWidth="1"/>
    <col min="16" max="16" width="9" bestFit="1" customWidth="1"/>
    <col min="17" max="17" width="12" bestFit="1" customWidth="1"/>
    <col min="18" max="18" width="11.28515625" bestFit="1" customWidth="1"/>
    <col min="19" max="19" width="5.7109375" bestFit="1" customWidth="1"/>
    <col min="30" max="30" width="22.5703125" bestFit="1" customWidth="1"/>
  </cols>
  <sheetData>
    <row r="1" spans="1:31" ht="24" customHeight="1" thickBot="1">
      <c r="A1" s="293" t="s">
        <v>200</v>
      </c>
      <c r="B1" s="293" t="s">
        <v>201</v>
      </c>
      <c r="C1" s="293" t="s">
        <v>202</v>
      </c>
      <c r="D1" s="294" t="s">
        <v>203</v>
      </c>
      <c r="E1" s="293" t="s">
        <v>204</v>
      </c>
      <c r="F1" s="295" t="s">
        <v>205</v>
      </c>
      <c r="G1" s="295" t="s">
        <v>194</v>
      </c>
      <c r="H1" s="293" t="s">
        <v>206</v>
      </c>
      <c r="I1" s="51" t="s">
        <v>12069</v>
      </c>
      <c r="J1" s="293" t="s">
        <v>208</v>
      </c>
      <c r="K1" s="51" t="s">
        <v>69</v>
      </c>
      <c r="L1" s="51" t="s">
        <v>1572</v>
      </c>
      <c r="M1" s="52" t="s">
        <v>1573</v>
      </c>
      <c r="N1" s="52" t="s">
        <v>1574</v>
      </c>
      <c r="O1" s="52" t="s">
        <v>1575</v>
      </c>
      <c r="P1" s="52" t="s">
        <v>209</v>
      </c>
      <c r="Q1" s="346" t="s">
        <v>210</v>
      </c>
      <c r="R1" s="346" t="s">
        <v>211</v>
      </c>
      <c r="S1" s="347" t="s">
        <v>212</v>
      </c>
      <c r="T1" s="346" t="s">
        <v>213</v>
      </c>
    </row>
    <row r="2" spans="1:31" ht="15.75" thickBot="1">
      <c r="A2" s="296">
        <v>45383</v>
      </c>
      <c r="B2" s="384">
        <v>45383</v>
      </c>
      <c r="C2" s="297" t="e">
        <v>#VALUE!</v>
      </c>
      <c r="D2" s="298" t="s">
        <v>1576</v>
      </c>
      <c r="E2" s="299" t="s">
        <v>1577</v>
      </c>
      <c r="F2" s="299">
        <v>2669.16</v>
      </c>
      <c r="G2" s="300">
        <v>2262</v>
      </c>
      <c r="H2" s="301" t="s">
        <v>216</v>
      </c>
      <c r="I2" s="302" t="s">
        <v>217</v>
      </c>
      <c r="J2" s="302" t="s">
        <v>218</v>
      </c>
      <c r="K2" s="53"/>
      <c r="L2" s="53"/>
      <c r="M2" s="53"/>
      <c r="N2" s="53"/>
      <c r="O2" s="53">
        <v>4</v>
      </c>
      <c r="P2" s="53"/>
      <c r="Q2" s="297">
        <v>2669.16</v>
      </c>
      <c r="R2" s="348" t="s">
        <v>1578</v>
      </c>
      <c r="S2" s="349">
        <v>1</v>
      </c>
      <c r="T2" t="str">
        <f t="shared" ref="T2:T33" si="0">VLOOKUP(I2,$AD$2:$AE$6,2,0)</f>
        <v>G-Suite Business</v>
      </c>
      <c r="AD2" t="s">
        <v>217</v>
      </c>
      <c r="AE2" s="59" t="str">
        <f>'Profitability - Comparison'!M4</f>
        <v>G-Suite Business</v>
      </c>
    </row>
    <row r="3" spans="1:31" ht="15.75" thickBot="1">
      <c r="A3" s="296">
        <v>45383</v>
      </c>
      <c r="B3" s="384">
        <v>45383</v>
      </c>
      <c r="C3" s="297" t="e">
        <v>#VALUE!</v>
      </c>
      <c r="D3" s="298" t="s">
        <v>1579</v>
      </c>
      <c r="E3" s="299" t="s">
        <v>1580</v>
      </c>
      <c r="F3" s="299">
        <v>33040</v>
      </c>
      <c r="G3" s="300">
        <v>28000</v>
      </c>
      <c r="H3" s="301" t="s">
        <v>310</v>
      </c>
      <c r="I3" s="302" t="s">
        <v>223</v>
      </c>
      <c r="J3" s="302" t="s">
        <v>311</v>
      </c>
      <c r="K3" s="53"/>
      <c r="L3" s="53"/>
      <c r="M3" s="53"/>
      <c r="N3" s="53"/>
      <c r="O3" s="53">
        <v>4</v>
      </c>
      <c r="P3" s="53"/>
      <c r="Q3" s="297">
        <v>33040</v>
      </c>
      <c r="R3" s="348" t="s">
        <v>1578</v>
      </c>
      <c r="S3" s="349">
        <v>1</v>
      </c>
      <c r="T3" t="str">
        <f t="shared" si="0"/>
        <v>Tech Assist Recruitment</v>
      </c>
      <c r="AD3" t="s">
        <v>223</v>
      </c>
      <c r="AE3" s="59" t="str">
        <f>'Profitability - Comparison'!K4</f>
        <v>Tech Assist Recruitment</v>
      </c>
    </row>
    <row r="4" spans="1:31" ht="15.75" thickBot="1">
      <c r="A4" s="296">
        <v>45383</v>
      </c>
      <c r="B4" s="384">
        <v>45383</v>
      </c>
      <c r="C4" s="297" t="e">
        <v>#VALUE!</v>
      </c>
      <c r="D4" s="298" t="s">
        <v>1581</v>
      </c>
      <c r="E4" s="299" t="s">
        <v>1582</v>
      </c>
      <c r="F4" s="299">
        <v>20060</v>
      </c>
      <c r="G4" s="300">
        <v>17000</v>
      </c>
      <c r="H4" s="301" t="s">
        <v>310</v>
      </c>
      <c r="I4" s="302" t="s">
        <v>223</v>
      </c>
      <c r="J4" s="302" t="s">
        <v>311</v>
      </c>
      <c r="K4" s="53"/>
      <c r="L4" s="53"/>
      <c r="M4" s="53"/>
      <c r="N4" s="53"/>
      <c r="O4" s="53">
        <v>4</v>
      </c>
      <c r="P4" s="53"/>
      <c r="Q4" s="297">
        <v>20060</v>
      </c>
      <c r="R4" s="348" t="s">
        <v>1578</v>
      </c>
      <c r="S4" s="349">
        <v>1</v>
      </c>
      <c r="T4" t="str">
        <f t="shared" si="0"/>
        <v>Tech Assist Recruitment</v>
      </c>
      <c r="AD4" t="s">
        <v>226</v>
      </c>
      <c r="AE4" s="59" t="str">
        <f>'Profitability - Comparison'!J4</f>
        <v xml:space="preserve">Training Business </v>
      </c>
    </row>
    <row r="5" spans="1:31" ht="15.75" thickBot="1">
      <c r="A5" s="296">
        <v>45383</v>
      </c>
      <c r="B5" s="384">
        <v>45383</v>
      </c>
      <c r="C5" s="297" t="e">
        <v>#VALUE!</v>
      </c>
      <c r="D5" s="298" t="s">
        <v>1583</v>
      </c>
      <c r="E5" s="299" t="s">
        <v>1584</v>
      </c>
      <c r="F5" s="303">
        <v>400000</v>
      </c>
      <c r="G5" s="300">
        <v>338983.05084745772</v>
      </c>
      <c r="H5" s="301" t="s">
        <v>291</v>
      </c>
      <c r="I5" s="302" t="s">
        <v>226</v>
      </c>
      <c r="J5" s="302" t="s">
        <v>292</v>
      </c>
      <c r="K5" s="53"/>
      <c r="L5" s="53"/>
      <c r="M5" s="53"/>
      <c r="N5" s="53"/>
      <c r="O5" s="53">
        <v>4</v>
      </c>
      <c r="P5" s="53"/>
      <c r="Q5" s="297">
        <v>400000</v>
      </c>
      <c r="R5" s="348" t="s">
        <v>1578</v>
      </c>
      <c r="S5" s="349">
        <v>1</v>
      </c>
      <c r="T5" t="str">
        <f t="shared" si="0"/>
        <v xml:space="preserve">Training Business </v>
      </c>
      <c r="AD5" t="s">
        <v>229</v>
      </c>
      <c r="AE5" s="59" t="str">
        <f>'Profitability - Comparison'!L4</f>
        <v>WhatsApp API Business</v>
      </c>
    </row>
    <row r="6" spans="1:31" ht="15.75" thickBot="1">
      <c r="A6" s="296">
        <v>45383</v>
      </c>
      <c r="B6" s="384">
        <v>45383</v>
      </c>
      <c r="C6" s="297" t="e">
        <v>#VALUE!</v>
      </c>
      <c r="D6" s="298" t="s">
        <v>1583</v>
      </c>
      <c r="E6" s="299" t="s">
        <v>1584</v>
      </c>
      <c r="F6" s="303">
        <v>7522.5</v>
      </c>
      <c r="G6" s="300">
        <v>6375</v>
      </c>
      <c r="H6" s="301" t="s">
        <v>112</v>
      </c>
      <c r="I6" s="302" t="s">
        <v>229</v>
      </c>
      <c r="J6" s="302" t="s">
        <v>269</v>
      </c>
      <c r="K6" s="53"/>
      <c r="L6" s="53"/>
      <c r="M6" s="53"/>
      <c r="N6" s="53"/>
      <c r="O6" s="53">
        <v>4</v>
      </c>
      <c r="P6" s="53"/>
      <c r="Q6" s="297">
        <v>7522.5</v>
      </c>
      <c r="R6" s="348" t="s">
        <v>1578</v>
      </c>
      <c r="S6" s="349">
        <v>1</v>
      </c>
      <c r="T6" t="str">
        <f t="shared" si="0"/>
        <v>WhatsApp API Business</v>
      </c>
      <c r="AD6" t="s">
        <v>232</v>
      </c>
      <c r="AE6" s="59" t="str">
        <f>'Profitability - Comparison'!N4</f>
        <v>Other Services</v>
      </c>
    </row>
    <row r="7" spans="1:31" ht="15.75" thickBot="1">
      <c r="A7" s="296">
        <v>45383</v>
      </c>
      <c r="B7" s="384">
        <v>45383</v>
      </c>
      <c r="C7" s="297" t="e">
        <v>#VALUE!</v>
      </c>
      <c r="D7" s="298" t="s">
        <v>1585</v>
      </c>
      <c r="E7" s="299" t="s">
        <v>1586</v>
      </c>
      <c r="F7" s="299">
        <v>10620</v>
      </c>
      <c r="G7" s="300">
        <v>9000</v>
      </c>
      <c r="H7" s="301" t="s">
        <v>112</v>
      </c>
      <c r="I7" s="302" t="s">
        <v>229</v>
      </c>
      <c r="J7" s="302" t="s">
        <v>352</v>
      </c>
      <c r="K7" s="53"/>
      <c r="L7" s="53"/>
      <c r="M7" s="53"/>
      <c r="N7" s="53"/>
      <c r="O7" s="53">
        <v>4</v>
      </c>
      <c r="P7" s="53"/>
      <c r="Q7" s="297">
        <v>10620</v>
      </c>
      <c r="R7" s="348" t="s">
        <v>1578</v>
      </c>
      <c r="S7" s="349">
        <v>1</v>
      </c>
      <c r="T7" t="str">
        <f t="shared" si="0"/>
        <v>WhatsApp API Business</v>
      </c>
    </row>
    <row r="8" spans="1:31" ht="15.75" thickBot="1">
      <c r="A8" s="296">
        <v>45383</v>
      </c>
      <c r="B8" s="384">
        <v>45383</v>
      </c>
      <c r="C8" s="297" t="e">
        <v>#VALUE!</v>
      </c>
      <c r="D8" s="298" t="s">
        <v>1587</v>
      </c>
      <c r="E8" s="299" t="s">
        <v>1588</v>
      </c>
      <c r="F8" s="299">
        <v>24583</v>
      </c>
      <c r="G8" s="300">
        <v>20833.050847457631</v>
      </c>
      <c r="H8" s="301" t="s">
        <v>1589</v>
      </c>
      <c r="I8" s="302" t="s">
        <v>223</v>
      </c>
      <c r="J8" s="302" t="s">
        <v>311</v>
      </c>
      <c r="K8" s="53"/>
      <c r="L8" s="53"/>
      <c r="M8" s="53"/>
      <c r="N8" s="53"/>
      <c r="O8" s="53">
        <v>4</v>
      </c>
      <c r="P8" s="53"/>
      <c r="Q8" s="297">
        <v>24583</v>
      </c>
      <c r="R8" s="348" t="s">
        <v>1578</v>
      </c>
      <c r="S8" s="349">
        <v>1</v>
      </c>
      <c r="T8" t="str">
        <f t="shared" si="0"/>
        <v>Tech Assist Recruitment</v>
      </c>
    </row>
    <row r="9" spans="1:31" ht="15.75" thickBot="1">
      <c r="A9" s="296">
        <v>45384</v>
      </c>
      <c r="B9" s="384">
        <v>45383</v>
      </c>
      <c r="C9" s="297" t="e">
        <v>#VALUE!</v>
      </c>
      <c r="D9" s="298" t="s">
        <v>1590</v>
      </c>
      <c r="E9" s="299" t="s">
        <v>1591</v>
      </c>
      <c r="F9" s="299">
        <v>516415</v>
      </c>
      <c r="G9" s="300">
        <v>437639.83050847461</v>
      </c>
      <c r="H9" s="301" t="s">
        <v>216</v>
      </c>
      <c r="I9" s="302" t="s">
        <v>217</v>
      </c>
      <c r="J9" s="302" t="s">
        <v>218</v>
      </c>
      <c r="K9" s="53"/>
      <c r="L9" s="53"/>
      <c r="M9" s="53"/>
      <c r="N9" s="53"/>
      <c r="O9" s="53">
        <v>4</v>
      </c>
      <c r="P9" s="53"/>
      <c r="Q9" s="297">
        <v>516415</v>
      </c>
      <c r="R9" s="348" t="s">
        <v>1578</v>
      </c>
      <c r="S9" s="349">
        <v>1</v>
      </c>
      <c r="T9" t="str">
        <f t="shared" si="0"/>
        <v>G-Suite Business</v>
      </c>
    </row>
    <row r="10" spans="1:31" ht="15.75" thickBot="1">
      <c r="A10" s="296">
        <v>45384</v>
      </c>
      <c r="B10" s="384">
        <v>45383</v>
      </c>
      <c r="C10" s="297" t="e">
        <v>#VALUE!</v>
      </c>
      <c r="D10" s="298" t="s">
        <v>542</v>
      </c>
      <c r="E10" s="299" t="s">
        <v>1592</v>
      </c>
      <c r="F10" s="299">
        <v>39117</v>
      </c>
      <c r="G10" s="300">
        <v>33150</v>
      </c>
      <c r="H10" s="301" t="s">
        <v>216</v>
      </c>
      <c r="I10" s="302" t="s">
        <v>217</v>
      </c>
      <c r="J10" s="302" t="s">
        <v>218</v>
      </c>
      <c r="K10" s="53"/>
      <c r="L10" s="53"/>
      <c r="M10" s="53"/>
      <c r="N10" s="53"/>
      <c r="O10" s="53">
        <v>4</v>
      </c>
      <c r="P10" s="53"/>
      <c r="Q10" s="297">
        <v>39117</v>
      </c>
      <c r="R10" s="348" t="s">
        <v>1578</v>
      </c>
      <c r="S10" s="349">
        <v>1</v>
      </c>
      <c r="T10" t="str">
        <f t="shared" si="0"/>
        <v>G-Suite Business</v>
      </c>
    </row>
    <row r="11" spans="1:31" ht="15.75" thickBot="1">
      <c r="A11" s="296">
        <v>45384</v>
      </c>
      <c r="B11" s="384">
        <v>45383</v>
      </c>
      <c r="C11" s="297" t="e">
        <v>#VALUE!</v>
      </c>
      <c r="D11" s="298" t="s">
        <v>1593</v>
      </c>
      <c r="E11" s="299" t="s">
        <v>1594</v>
      </c>
      <c r="F11" s="299">
        <v>9829</v>
      </c>
      <c r="G11" s="300">
        <v>8329.6610169491523</v>
      </c>
      <c r="H11" s="301" t="s">
        <v>216</v>
      </c>
      <c r="I11" s="302" t="s">
        <v>217</v>
      </c>
      <c r="J11" s="302" t="s">
        <v>218</v>
      </c>
      <c r="K11" s="53"/>
      <c r="L11" s="53"/>
      <c r="M11" s="53"/>
      <c r="N11" s="53"/>
      <c r="O11" s="53">
        <v>4</v>
      </c>
      <c r="P11" s="53"/>
      <c r="Q11" s="297">
        <v>9829</v>
      </c>
      <c r="R11" s="348" t="s">
        <v>1578</v>
      </c>
      <c r="S11" s="349">
        <v>1</v>
      </c>
      <c r="T11" t="str">
        <f t="shared" si="0"/>
        <v>G-Suite Business</v>
      </c>
    </row>
    <row r="12" spans="1:31" ht="15.75" thickBot="1">
      <c r="A12" s="296">
        <v>45384</v>
      </c>
      <c r="B12" s="384">
        <v>45383</v>
      </c>
      <c r="C12" s="297" t="e">
        <v>#VALUE!</v>
      </c>
      <c r="D12" s="298" t="s">
        <v>1595</v>
      </c>
      <c r="E12" s="299" t="s">
        <v>1596</v>
      </c>
      <c r="F12" s="299">
        <v>19548</v>
      </c>
      <c r="G12" s="300">
        <v>16566.101694915251</v>
      </c>
      <c r="H12" s="301" t="s">
        <v>216</v>
      </c>
      <c r="I12" s="302" t="s">
        <v>217</v>
      </c>
      <c r="J12" s="302" t="s">
        <v>218</v>
      </c>
      <c r="K12" s="53"/>
      <c r="L12" s="53"/>
      <c r="M12" s="53"/>
      <c r="N12" s="53"/>
      <c r="O12" s="53">
        <v>4</v>
      </c>
      <c r="P12" s="53"/>
      <c r="Q12" s="297">
        <v>19548</v>
      </c>
      <c r="R12" s="348" t="s">
        <v>1578</v>
      </c>
      <c r="S12" s="349">
        <v>1</v>
      </c>
      <c r="T12" t="str">
        <f t="shared" si="0"/>
        <v>G-Suite Business</v>
      </c>
    </row>
    <row r="13" spans="1:31" ht="15.75" thickBot="1">
      <c r="A13" s="296">
        <v>45384</v>
      </c>
      <c r="B13" s="384">
        <v>45383</v>
      </c>
      <c r="C13" s="297" t="e">
        <v>#VALUE!</v>
      </c>
      <c r="D13" s="298" t="s">
        <v>1597</v>
      </c>
      <c r="E13" s="299" t="s">
        <v>1598</v>
      </c>
      <c r="F13" s="299">
        <v>122401</v>
      </c>
      <c r="G13" s="300">
        <v>103729.66101694921</v>
      </c>
      <c r="H13" s="301" t="s">
        <v>216</v>
      </c>
      <c r="I13" s="302" t="s">
        <v>217</v>
      </c>
      <c r="J13" s="302" t="s">
        <v>218</v>
      </c>
      <c r="K13" s="53"/>
      <c r="L13" s="53"/>
      <c r="M13" s="53"/>
      <c r="N13" s="53"/>
      <c r="O13" s="53">
        <v>4</v>
      </c>
      <c r="P13" s="53"/>
      <c r="Q13" s="297">
        <v>122401</v>
      </c>
      <c r="R13" s="348" t="s">
        <v>1578</v>
      </c>
      <c r="S13" s="349">
        <v>1</v>
      </c>
      <c r="T13" t="str">
        <f t="shared" si="0"/>
        <v>G-Suite Business</v>
      </c>
    </row>
    <row r="14" spans="1:31" ht="15.75" thickBot="1">
      <c r="A14" s="296">
        <v>45384</v>
      </c>
      <c r="B14" s="384">
        <v>45383</v>
      </c>
      <c r="C14" s="297" t="e">
        <v>#VALUE!</v>
      </c>
      <c r="D14" s="298" t="s">
        <v>1599</v>
      </c>
      <c r="E14" s="299" t="s">
        <v>1600</v>
      </c>
      <c r="F14" s="299">
        <v>5015</v>
      </c>
      <c r="G14" s="300">
        <v>4250</v>
      </c>
      <c r="H14" s="301" t="s">
        <v>216</v>
      </c>
      <c r="I14" s="302" t="s">
        <v>217</v>
      </c>
      <c r="J14" s="302" t="s">
        <v>218</v>
      </c>
      <c r="K14" s="53"/>
      <c r="L14" s="53"/>
      <c r="M14" s="53"/>
      <c r="N14" s="53"/>
      <c r="O14" s="53">
        <v>4</v>
      </c>
      <c r="P14" s="53"/>
      <c r="Q14" s="297">
        <v>5015</v>
      </c>
      <c r="R14" s="348" t="s">
        <v>1578</v>
      </c>
      <c r="S14" s="349">
        <v>1</v>
      </c>
      <c r="T14" t="str">
        <f t="shared" si="0"/>
        <v>G-Suite Business</v>
      </c>
    </row>
    <row r="15" spans="1:31" ht="15.75" thickBot="1">
      <c r="A15" s="296">
        <v>45384</v>
      </c>
      <c r="B15" s="384">
        <v>45383</v>
      </c>
      <c r="C15" s="297" t="e">
        <v>#VALUE!</v>
      </c>
      <c r="D15" s="298" t="s">
        <v>429</v>
      </c>
      <c r="E15" s="299" t="s">
        <v>1601</v>
      </c>
      <c r="F15" s="299">
        <v>15045</v>
      </c>
      <c r="G15" s="300">
        <v>12750</v>
      </c>
      <c r="H15" s="301" t="s">
        <v>112</v>
      </c>
      <c r="I15" s="302" t="s">
        <v>229</v>
      </c>
      <c r="J15" s="302" t="s">
        <v>284</v>
      </c>
      <c r="K15" s="53"/>
      <c r="L15" s="53"/>
      <c r="M15" s="53"/>
      <c r="N15" s="53"/>
      <c r="O15" s="53">
        <v>4</v>
      </c>
      <c r="P15" s="53"/>
      <c r="Q15" s="297">
        <v>15045</v>
      </c>
      <c r="R15" s="348" t="s">
        <v>1578</v>
      </c>
      <c r="S15" s="349">
        <v>1</v>
      </c>
      <c r="T15" t="str">
        <f t="shared" si="0"/>
        <v>WhatsApp API Business</v>
      </c>
    </row>
    <row r="16" spans="1:31" ht="15.75" thickBot="1">
      <c r="A16" s="296">
        <v>45384</v>
      </c>
      <c r="B16" s="384">
        <v>45383</v>
      </c>
      <c r="C16" s="297" t="e">
        <v>#VALUE!</v>
      </c>
      <c r="D16" s="298" t="s">
        <v>1602</v>
      </c>
      <c r="E16" s="299" t="s">
        <v>1603</v>
      </c>
      <c r="F16" s="299">
        <v>8850</v>
      </c>
      <c r="G16" s="300">
        <v>7500</v>
      </c>
      <c r="H16" s="301" t="s">
        <v>112</v>
      </c>
      <c r="I16" s="302" t="s">
        <v>229</v>
      </c>
      <c r="J16" s="302" t="s">
        <v>269</v>
      </c>
      <c r="K16" s="53"/>
      <c r="L16" s="53"/>
      <c r="M16" s="53"/>
      <c r="N16" s="53"/>
      <c r="O16" s="53">
        <v>4</v>
      </c>
      <c r="P16" s="53"/>
      <c r="Q16" s="297">
        <v>8850</v>
      </c>
      <c r="R16" s="348" t="s">
        <v>1578</v>
      </c>
      <c r="S16" s="349">
        <v>1</v>
      </c>
      <c r="T16" t="str">
        <f t="shared" si="0"/>
        <v>WhatsApp API Business</v>
      </c>
    </row>
    <row r="17" spans="1:20" ht="15.75" thickBot="1">
      <c r="A17" s="296">
        <v>45384</v>
      </c>
      <c r="B17" s="384">
        <v>45383</v>
      </c>
      <c r="C17" s="297" t="e">
        <v>#VALUE!</v>
      </c>
      <c r="D17" s="298" t="s">
        <v>1604</v>
      </c>
      <c r="E17" s="299" t="s">
        <v>1605</v>
      </c>
      <c r="F17" s="299">
        <v>10030</v>
      </c>
      <c r="G17" s="300">
        <v>8500</v>
      </c>
      <c r="H17" s="301" t="s">
        <v>112</v>
      </c>
      <c r="I17" s="302" t="s">
        <v>229</v>
      </c>
      <c r="J17" s="302" t="s">
        <v>352</v>
      </c>
      <c r="K17" s="53"/>
      <c r="L17" s="53"/>
      <c r="M17" s="53"/>
      <c r="N17" s="53"/>
      <c r="O17" s="53">
        <v>4</v>
      </c>
      <c r="P17" s="53"/>
      <c r="Q17" s="297">
        <v>10030</v>
      </c>
      <c r="R17" s="348" t="s">
        <v>1578</v>
      </c>
      <c r="S17" s="349">
        <v>1</v>
      </c>
      <c r="T17" t="str">
        <f t="shared" si="0"/>
        <v>WhatsApp API Business</v>
      </c>
    </row>
    <row r="18" spans="1:20" ht="15.75" thickBot="1">
      <c r="A18" s="296">
        <v>45384</v>
      </c>
      <c r="B18" s="384">
        <v>45383</v>
      </c>
      <c r="C18" s="297" t="e">
        <v>#VALUE!</v>
      </c>
      <c r="D18" s="298" t="s">
        <v>1360</v>
      </c>
      <c r="E18" s="299" t="s">
        <v>1606</v>
      </c>
      <c r="F18" s="299">
        <v>9440</v>
      </c>
      <c r="G18" s="300">
        <v>8000</v>
      </c>
      <c r="H18" s="301" t="s">
        <v>112</v>
      </c>
      <c r="I18" s="302" t="s">
        <v>229</v>
      </c>
      <c r="J18" s="302" t="s">
        <v>352</v>
      </c>
      <c r="K18" s="53"/>
      <c r="L18" s="53"/>
      <c r="M18" s="53"/>
      <c r="N18" s="53"/>
      <c r="O18" s="53">
        <v>4</v>
      </c>
      <c r="P18" s="53"/>
      <c r="Q18" s="297">
        <v>9440</v>
      </c>
      <c r="R18" s="348" t="s">
        <v>1578</v>
      </c>
      <c r="S18" s="349">
        <v>1</v>
      </c>
      <c r="T18" t="str">
        <f t="shared" si="0"/>
        <v>WhatsApp API Business</v>
      </c>
    </row>
    <row r="19" spans="1:20" ht="15.75" thickBot="1">
      <c r="A19" s="296">
        <v>45384</v>
      </c>
      <c r="B19" s="384">
        <v>45383</v>
      </c>
      <c r="C19" s="297" t="e">
        <v>#VALUE!</v>
      </c>
      <c r="D19" s="298" t="s">
        <v>1604</v>
      </c>
      <c r="E19" s="299" t="s">
        <v>1607</v>
      </c>
      <c r="F19" s="299">
        <v>-10030</v>
      </c>
      <c r="G19" s="300">
        <v>-8500</v>
      </c>
      <c r="H19" s="301" t="s">
        <v>112</v>
      </c>
      <c r="I19" s="302" t="s">
        <v>229</v>
      </c>
      <c r="J19" s="302" t="s">
        <v>352</v>
      </c>
      <c r="K19" s="53"/>
      <c r="L19" s="53"/>
      <c r="M19" s="53"/>
      <c r="N19" s="53"/>
      <c r="O19" s="53">
        <v>4</v>
      </c>
      <c r="P19" s="53"/>
      <c r="Q19" s="297">
        <v>-10030</v>
      </c>
      <c r="R19" s="348" t="s">
        <v>1578</v>
      </c>
      <c r="S19" s="349">
        <v>1</v>
      </c>
      <c r="T19" t="str">
        <f t="shared" si="0"/>
        <v>WhatsApp API Business</v>
      </c>
    </row>
    <row r="20" spans="1:20" ht="15.75" thickBot="1">
      <c r="A20" s="296">
        <v>45385</v>
      </c>
      <c r="B20" s="384">
        <v>45383</v>
      </c>
      <c r="C20" s="297" t="e">
        <v>#VALUE!</v>
      </c>
      <c r="D20" s="298" t="s">
        <v>1487</v>
      </c>
      <c r="E20" s="299" t="s">
        <v>1608</v>
      </c>
      <c r="F20" s="299">
        <v>44781</v>
      </c>
      <c r="G20" s="300">
        <v>37950</v>
      </c>
      <c r="H20" s="301" t="s">
        <v>216</v>
      </c>
      <c r="I20" s="302" t="s">
        <v>217</v>
      </c>
      <c r="J20" s="302" t="s">
        <v>218</v>
      </c>
      <c r="K20" s="53"/>
      <c r="L20" s="53"/>
      <c r="M20" s="53"/>
      <c r="N20" s="53"/>
      <c r="O20" s="53">
        <v>4</v>
      </c>
      <c r="P20" s="53"/>
      <c r="Q20" s="297">
        <v>44781</v>
      </c>
      <c r="R20" s="348" t="s">
        <v>1578</v>
      </c>
      <c r="S20" s="349">
        <v>1</v>
      </c>
      <c r="T20" t="str">
        <f t="shared" si="0"/>
        <v>G-Suite Business</v>
      </c>
    </row>
    <row r="21" spans="1:20" ht="15.75" thickBot="1">
      <c r="A21" s="296">
        <v>45385</v>
      </c>
      <c r="B21" s="384">
        <v>45383</v>
      </c>
      <c r="C21" s="297" t="e">
        <v>#VALUE!</v>
      </c>
      <c r="D21" s="298" t="s">
        <v>1609</v>
      </c>
      <c r="E21" s="299" t="s">
        <v>1610</v>
      </c>
      <c r="F21" s="299">
        <v>1937.56</v>
      </c>
      <c r="G21" s="300">
        <v>1642</v>
      </c>
      <c r="H21" s="301" t="s">
        <v>216</v>
      </c>
      <c r="I21" s="302" t="s">
        <v>217</v>
      </c>
      <c r="J21" s="302" t="s">
        <v>218</v>
      </c>
      <c r="K21" s="53"/>
      <c r="L21" s="53"/>
      <c r="M21" s="53"/>
      <c r="N21" s="53"/>
      <c r="O21" s="53">
        <v>4</v>
      </c>
      <c r="P21" s="53"/>
      <c r="Q21" s="297">
        <v>1937.56</v>
      </c>
      <c r="R21" s="348" t="s">
        <v>1578</v>
      </c>
      <c r="S21" s="349">
        <v>1</v>
      </c>
      <c r="T21" t="str">
        <f t="shared" si="0"/>
        <v>G-Suite Business</v>
      </c>
    </row>
    <row r="22" spans="1:20" ht="15.75" thickBot="1">
      <c r="A22" s="296">
        <v>45385</v>
      </c>
      <c r="B22" s="384">
        <v>45383</v>
      </c>
      <c r="C22" s="297" t="e">
        <v>#VALUE!</v>
      </c>
      <c r="D22" s="298" t="s">
        <v>1611</v>
      </c>
      <c r="E22" s="299" t="s">
        <v>1612</v>
      </c>
      <c r="F22" s="299">
        <v>21240</v>
      </c>
      <c r="G22" s="300">
        <v>18000</v>
      </c>
      <c r="H22" s="301" t="s">
        <v>216</v>
      </c>
      <c r="I22" s="302" t="s">
        <v>217</v>
      </c>
      <c r="J22" s="302" t="s">
        <v>218</v>
      </c>
      <c r="K22" s="53"/>
      <c r="L22" s="53"/>
      <c r="M22" s="53"/>
      <c r="N22" s="53"/>
      <c r="O22" s="53">
        <v>4</v>
      </c>
      <c r="P22" s="53"/>
      <c r="Q22" s="297">
        <v>21240</v>
      </c>
      <c r="R22" s="348" t="s">
        <v>1578</v>
      </c>
      <c r="S22" s="349">
        <v>1</v>
      </c>
      <c r="T22" t="str">
        <f t="shared" si="0"/>
        <v>G-Suite Business</v>
      </c>
    </row>
    <row r="23" spans="1:20" ht="15.75" thickBot="1">
      <c r="A23" s="296">
        <v>45385</v>
      </c>
      <c r="B23" s="384">
        <v>45383</v>
      </c>
      <c r="C23" s="297" t="e">
        <v>#VALUE!</v>
      </c>
      <c r="D23" s="298" t="s">
        <v>278</v>
      </c>
      <c r="E23" s="299" t="s">
        <v>1613</v>
      </c>
      <c r="F23" s="299">
        <v>3009</v>
      </c>
      <c r="G23" s="300">
        <v>2550</v>
      </c>
      <c r="H23" s="301" t="s">
        <v>216</v>
      </c>
      <c r="I23" s="302" t="s">
        <v>217</v>
      </c>
      <c r="J23" s="302" t="s">
        <v>218</v>
      </c>
      <c r="K23" s="53"/>
      <c r="L23" s="53"/>
      <c r="M23" s="53"/>
      <c r="N23" s="53"/>
      <c r="O23" s="53">
        <v>4</v>
      </c>
      <c r="P23" s="53"/>
      <c r="Q23" s="297">
        <v>3009</v>
      </c>
      <c r="R23" s="348" t="s">
        <v>1578</v>
      </c>
      <c r="S23" s="349">
        <v>1</v>
      </c>
      <c r="T23" t="str">
        <f t="shared" si="0"/>
        <v>G-Suite Business</v>
      </c>
    </row>
    <row r="24" spans="1:20" ht="15.75" thickBot="1">
      <c r="A24" s="296">
        <v>45385</v>
      </c>
      <c r="B24" s="384">
        <v>45383</v>
      </c>
      <c r="C24" s="297" t="e">
        <v>#VALUE!</v>
      </c>
      <c r="D24" s="298" t="s">
        <v>1152</v>
      </c>
      <c r="E24" s="299" t="s">
        <v>1614</v>
      </c>
      <c r="F24" s="299">
        <v>15045</v>
      </c>
      <c r="G24" s="300">
        <v>12750</v>
      </c>
      <c r="H24" s="301" t="s">
        <v>112</v>
      </c>
      <c r="I24" s="302" t="s">
        <v>229</v>
      </c>
      <c r="J24" s="302" t="s">
        <v>284</v>
      </c>
      <c r="K24" s="53"/>
      <c r="L24" s="53"/>
      <c r="M24" s="53"/>
      <c r="N24" s="53"/>
      <c r="O24" s="53">
        <v>4</v>
      </c>
      <c r="P24" s="53"/>
      <c r="Q24" s="297">
        <v>15045</v>
      </c>
      <c r="R24" s="348" t="s">
        <v>1578</v>
      </c>
      <c r="S24" s="349">
        <v>1</v>
      </c>
      <c r="T24" t="str">
        <f t="shared" si="0"/>
        <v>WhatsApp API Business</v>
      </c>
    </row>
    <row r="25" spans="1:20" ht="15.75" thickBot="1">
      <c r="A25" s="296">
        <v>45385</v>
      </c>
      <c r="B25" s="384">
        <v>45383</v>
      </c>
      <c r="C25" s="297" t="e">
        <v>#VALUE!</v>
      </c>
      <c r="D25" s="298" t="s">
        <v>933</v>
      </c>
      <c r="E25" s="299" t="s">
        <v>1615</v>
      </c>
      <c r="F25" s="299">
        <v>11800</v>
      </c>
      <c r="G25" s="300">
        <v>10000</v>
      </c>
      <c r="H25" s="301" t="s">
        <v>112</v>
      </c>
      <c r="I25" s="302" t="s">
        <v>229</v>
      </c>
      <c r="J25" s="302" t="s">
        <v>352</v>
      </c>
      <c r="K25" s="53"/>
      <c r="L25" s="53"/>
      <c r="M25" s="53"/>
      <c r="N25" s="53"/>
      <c r="O25" s="53">
        <v>4</v>
      </c>
      <c r="P25" s="53"/>
      <c r="Q25" s="297">
        <v>11800</v>
      </c>
      <c r="R25" s="348" t="s">
        <v>1578</v>
      </c>
      <c r="S25" s="349">
        <v>1</v>
      </c>
      <c r="T25" t="str">
        <f t="shared" si="0"/>
        <v>WhatsApp API Business</v>
      </c>
    </row>
    <row r="26" spans="1:20" ht="15.75" thickBot="1">
      <c r="A26" s="296">
        <v>45386</v>
      </c>
      <c r="B26" s="384">
        <v>45383</v>
      </c>
      <c r="C26" s="297" t="e">
        <v>#VALUE!</v>
      </c>
      <c r="D26" s="298" t="s">
        <v>1616</v>
      </c>
      <c r="E26" s="299" t="s">
        <v>1617</v>
      </c>
      <c r="F26" s="299">
        <v>3776</v>
      </c>
      <c r="G26" s="300">
        <v>3200</v>
      </c>
      <c r="H26" s="301" t="s">
        <v>216</v>
      </c>
      <c r="I26" s="302" t="s">
        <v>217</v>
      </c>
      <c r="J26" s="302" t="s">
        <v>218</v>
      </c>
      <c r="K26" s="53"/>
      <c r="L26" s="53"/>
      <c r="M26" s="53"/>
      <c r="N26" s="53"/>
      <c r="O26" s="53">
        <v>4</v>
      </c>
      <c r="P26" s="53"/>
      <c r="Q26" s="297">
        <v>3776</v>
      </c>
      <c r="R26" s="348" t="s">
        <v>1578</v>
      </c>
      <c r="S26" s="349">
        <v>1</v>
      </c>
      <c r="T26" t="str">
        <f t="shared" si="0"/>
        <v>G-Suite Business</v>
      </c>
    </row>
    <row r="27" spans="1:20" ht="15.75" thickBot="1">
      <c r="A27" s="296">
        <v>45386</v>
      </c>
      <c r="B27" s="384">
        <v>45383</v>
      </c>
      <c r="C27" s="297" t="e">
        <v>#VALUE!</v>
      </c>
      <c r="D27" s="298" t="s">
        <v>1618</v>
      </c>
      <c r="E27" s="299" t="s">
        <v>1619</v>
      </c>
      <c r="F27" s="299">
        <v>138532</v>
      </c>
      <c r="G27" s="300">
        <v>117400</v>
      </c>
      <c r="H27" s="301" t="s">
        <v>216</v>
      </c>
      <c r="I27" s="302" t="s">
        <v>217</v>
      </c>
      <c r="J27" s="302" t="s">
        <v>218</v>
      </c>
      <c r="K27" s="53"/>
      <c r="L27" s="53"/>
      <c r="M27" s="53"/>
      <c r="N27" s="53"/>
      <c r="O27" s="53">
        <v>4</v>
      </c>
      <c r="P27" s="53"/>
      <c r="Q27" s="297">
        <v>138532</v>
      </c>
      <c r="R27" s="348" t="s">
        <v>1578</v>
      </c>
      <c r="S27" s="349">
        <v>1</v>
      </c>
      <c r="T27" t="str">
        <f t="shared" si="0"/>
        <v>G-Suite Business</v>
      </c>
    </row>
    <row r="28" spans="1:20" ht="15.75" thickBot="1">
      <c r="A28" s="296">
        <v>45386</v>
      </c>
      <c r="B28" s="384">
        <v>45383</v>
      </c>
      <c r="C28" s="297" t="e">
        <v>#VALUE!</v>
      </c>
      <c r="D28" s="298" t="s">
        <v>413</v>
      </c>
      <c r="E28" s="299" t="s">
        <v>1620</v>
      </c>
      <c r="F28" s="299">
        <v>29500</v>
      </c>
      <c r="G28" s="300">
        <v>25000</v>
      </c>
      <c r="H28" s="301" t="s">
        <v>216</v>
      </c>
      <c r="I28" s="302" t="s">
        <v>217</v>
      </c>
      <c r="J28" s="302" t="s">
        <v>218</v>
      </c>
      <c r="K28" s="53"/>
      <c r="L28" s="53"/>
      <c r="M28" s="53"/>
      <c r="N28" s="53"/>
      <c r="O28" s="53">
        <v>4</v>
      </c>
      <c r="P28" s="53"/>
      <c r="Q28" s="297">
        <v>29500</v>
      </c>
      <c r="R28" s="348" t="s">
        <v>1578</v>
      </c>
      <c r="S28" s="349">
        <v>1</v>
      </c>
      <c r="T28" t="str">
        <f t="shared" si="0"/>
        <v>G-Suite Business</v>
      </c>
    </row>
    <row r="29" spans="1:20" ht="15.75" thickBot="1">
      <c r="A29" s="296">
        <v>45386</v>
      </c>
      <c r="B29" s="384">
        <v>45383</v>
      </c>
      <c r="C29" s="297" t="e">
        <v>#VALUE!</v>
      </c>
      <c r="D29" s="298" t="s">
        <v>686</v>
      </c>
      <c r="E29" s="299" t="s">
        <v>1621</v>
      </c>
      <c r="F29" s="299">
        <v>19411</v>
      </c>
      <c r="G29" s="300">
        <v>16450</v>
      </c>
      <c r="H29" s="301" t="s">
        <v>216</v>
      </c>
      <c r="I29" s="302" t="s">
        <v>217</v>
      </c>
      <c r="J29" s="302" t="s">
        <v>218</v>
      </c>
      <c r="K29" s="53"/>
      <c r="L29" s="53"/>
      <c r="M29" s="53"/>
      <c r="N29" s="53"/>
      <c r="O29" s="53">
        <v>4</v>
      </c>
      <c r="P29" s="53"/>
      <c r="Q29" s="297">
        <v>19411</v>
      </c>
      <c r="R29" s="348" t="s">
        <v>1578</v>
      </c>
      <c r="S29" s="349">
        <v>1</v>
      </c>
      <c r="T29" t="str">
        <f t="shared" si="0"/>
        <v>G-Suite Business</v>
      </c>
    </row>
    <row r="30" spans="1:20" ht="15.75" thickBot="1">
      <c r="A30" s="296">
        <v>45386</v>
      </c>
      <c r="B30" s="384">
        <v>45383</v>
      </c>
      <c r="C30" s="297" t="e">
        <v>#VALUE!</v>
      </c>
      <c r="D30" s="298" t="s">
        <v>1622</v>
      </c>
      <c r="E30" s="299" t="s">
        <v>1623</v>
      </c>
      <c r="F30" s="299">
        <v>1253</v>
      </c>
      <c r="G30" s="300">
        <v>1061.8644067796611</v>
      </c>
      <c r="H30" s="301" t="s">
        <v>216</v>
      </c>
      <c r="I30" s="302" t="s">
        <v>217</v>
      </c>
      <c r="J30" s="302" t="s">
        <v>218</v>
      </c>
      <c r="K30" s="53"/>
      <c r="L30" s="53"/>
      <c r="M30" s="53"/>
      <c r="N30" s="53"/>
      <c r="O30" s="53">
        <v>4</v>
      </c>
      <c r="P30" s="53"/>
      <c r="Q30" s="297">
        <v>1253</v>
      </c>
      <c r="R30" s="348" t="s">
        <v>1578</v>
      </c>
      <c r="S30" s="349">
        <v>1</v>
      </c>
      <c r="T30" t="str">
        <f t="shared" si="0"/>
        <v>G-Suite Business</v>
      </c>
    </row>
    <row r="31" spans="1:20" ht="15.75" thickBot="1">
      <c r="A31" s="296">
        <v>45386</v>
      </c>
      <c r="B31" s="384">
        <v>45383</v>
      </c>
      <c r="C31" s="297" t="e">
        <v>#VALUE!</v>
      </c>
      <c r="D31" s="298" t="s">
        <v>1199</v>
      </c>
      <c r="E31" s="299" t="s">
        <v>1624</v>
      </c>
      <c r="F31" s="299">
        <v>14160</v>
      </c>
      <c r="G31" s="300">
        <v>12000</v>
      </c>
      <c r="H31" s="301" t="s">
        <v>216</v>
      </c>
      <c r="I31" s="302" t="s">
        <v>217</v>
      </c>
      <c r="J31" s="302" t="s">
        <v>218</v>
      </c>
      <c r="K31" s="53"/>
      <c r="L31" s="53"/>
      <c r="M31" s="53"/>
      <c r="N31" s="53"/>
      <c r="O31" s="53">
        <v>4</v>
      </c>
      <c r="P31" s="53"/>
      <c r="Q31" s="297">
        <v>14160</v>
      </c>
      <c r="R31" s="348" t="s">
        <v>1578</v>
      </c>
      <c r="S31" s="349">
        <v>1</v>
      </c>
      <c r="T31" t="str">
        <f t="shared" si="0"/>
        <v>G-Suite Business</v>
      </c>
    </row>
    <row r="32" spans="1:20" ht="15.75" thickBot="1">
      <c r="A32" s="296">
        <v>45386</v>
      </c>
      <c r="B32" s="384">
        <v>45383</v>
      </c>
      <c r="C32" s="297" t="e">
        <v>#VALUE!</v>
      </c>
      <c r="D32" s="298" t="s">
        <v>601</v>
      </c>
      <c r="E32" s="299" t="s">
        <v>1625</v>
      </c>
      <c r="F32" s="299">
        <v>42480</v>
      </c>
      <c r="G32" s="300">
        <v>36000</v>
      </c>
      <c r="H32" s="301" t="s">
        <v>112</v>
      </c>
      <c r="I32" s="302" t="s">
        <v>229</v>
      </c>
      <c r="J32" s="302" t="s">
        <v>643</v>
      </c>
      <c r="K32" s="53"/>
      <c r="L32" s="53"/>
      <c r="M32" s="53"/>
      <c r="N32" s="53"/>
      <c r="O32" s="53">
        <v>4</v>
      </c>
      <c r="P32" s="53"/>
      <c r="Q32" s="297">
        <v>42480</v>
      </c>
      <c r="R32" s="348" t="s">
        <v>1578</v>
      </c>
      <c r="S32" s="349">
        <v>1</v>
      </c>
      <c r="T32" t="str">
        <f t="shared" si="0"/>
        <v>WhatsApp API Business</v>
      </c>
    </row>
    <row r="33" spans="1:20" ht="15.75" thickBot="1">
      <c r="A33" s="296">
        <v>45386</v>
      </c>
      <c r="B33" s="384">
        <v>45383</v>
      </c>
      <c r="C33" s="297" t="e">
        <v>#VALUE!</v>
      </c>
      <c r="D33" s="298" t="s">
        <v>341</v>
      </c>
      <c r="E33" s="299" t="s">
        <v>1626</v>
      </c>
      <c r="F33" s="299">
        <v>7522.5</v>
      </c>
      <c r="G33" s="300">
        <v>6375</v>
      </c>
      <c r="H33" s="301" t="s">
        <v>112</v>
      </c>
      <c r="I33" s="302" t="s">
        <v>229</v>
      </c>
      <c r="J33" s="302" t="s">
        <v>269</v>
      </c>
      <c r="K33" s="53"/>
      <c r="L33" s="53"/>
      <c r="M33" s="53"/>
      <c r="N33" s="53"/>
      <c r="O33" s="53">
        <v>4</v>
      </c>
      <c r="P33" s="53"/>
      <c r="Q33" s="297">
        <v>7522.5</v>
      </c>
      <c r="R33" s="348" t="s">
        <v>1578</v>
      </c>
      <c r="S33" s="349">
        <v>1</v>
      </c>
      <c r="T33" t="str">
        <f t="shared" si="0"/>
        <v>WhatsApp API Business</v>
      </c>
    </row>
    <row r="34" spans="1:20" ht="15.75" thickBot="1">
      <c r="A34" s="296">
        <v>45386</v>
      </c>
      <c r="B34" s="384">
        <v>45383</v>
      </c>
      <c r="C34" s="297" t="e">
        <v>#VALUE!</v>
      </c>
      <c r="D34" s="298" t="s">
        <v>961</v>
      </c>
      <c r="E34" s="299" t="s">
        <v>1627</v>
      </c>
      <c r="F34" s="299">
        <v>56640</v>
      </c>
      <c r="G34" s="300">
        <v>48000</v>
      </c>
      <c r="H34" s="301" t="s">
        <v>291</v>
      </c>
      <c r="I34" s="302" t="s">
        <v>226</v>
      </c>
      <c r="J34" s="302" t="s">
        <v>503</v>
      </c>
      <c r="K34" s="53"/>
      <c r="L34" s="53"/>
      <c r="M34" s="53"/>
      <c r="N34" s="53"/>
      <c r="O34" s="53">
        <v>4</v>
      </c>
      <c r="P34" s="53"/>
      <c r="Q34" s="297">
        <v>56640</v>
      </c>
      <c r="R34" s="348" t="s">
        <v>1578</v>
      </c>
      <c r="S34" s="349">
        <v>1</v>
      </c>
      <c r="T34" t="s">
        <v>15</v>
      </c>
    </row>
    <row r="35" spans="1:20" ht="15.75" thickBot="1">
      <c r="A35" s="296">
        <v>45387</v>
      </c>
      <c r="B35" s="384">
        <v>45383</v>
      </c>
      <c r="C35" s="297" t="e">
        <v>#VALUE!</v>
      </c>
      <c r="D35" s="298" t="s">
        <v>1597</v>
      </c>
      <c r="E35" s="299" t="s">
        <v>1628</v>
      </c>
      <c r="F35" s="299">
        <v>130272</v>
      </c>
      <c r="G35" s="300">
        <v>110400</v>
      </c>
      <c r="H35" s="301" t="s">
        <v>216</v>
      </c>
      <c r="I35" s="302" t="s">
        <v>217</v>
      </c>
      <c r="J35" s="302" t="s">
        <v>218</v>
      </c>
      <c r="K35" s="53"/>
      <c r="L35" s="53"/>
      <c r="M35" s="53"/>
      <c r="N35" s="53"/>
      <c r="O35" s="53">
        <v>4</v>
      </c>
      <c r="P35" s="53"/>
      <c r="Q35" s="297">
        <v>130272</v>
      </c>
      <c r="R35" s="348" t="s">
        <v>1578</v>
      </c>
      <c r="S35" s="349">
        <v>1</v>
      </c>
      <c r="T35" t="str">
        <f t="shared" ref="T35:T49" si="1">VLOOKUP(I35,$AD$2:$AE$6,2,0)</f>
        <v>G-Suite Business</v>
      </c>
    </row>
    <row r="36" spans="1:20" ht="15.75" thickBot="1">
      <c r="A36" s="296">
        <v>45387</v>
      </c>
      <c r="B36" s="384">
        <v>45383</v>
      </c>
      <c r="C36" s="297" t="e">
        <v>#VALUE!</v>
      </c>
      <c r="D36" s="298" t="s">
        <v>250</v>
      </c>
      <c r="E36" s="299" t="s">
        <v>1629</v>
      </c>
      <c r="F36" s="299">
        <v>8850</v>
      </c>
      <c r="G36" s="300">
        <v>7500</v>
      </c>
      <c r="H36" s="301" t="s">
        <v>216</v>
      </c>
      <c r="I36" s="302" t="s">
        <v>217</v>
      </c>
      <c r="J36" s="302" t="s">
        <v>218</v>
      </c>
      <c r="K36" s="53"/>
      <c r="L36" s="53"/>
      <c r="M36" s="53"/>
      <c r="N36" s="53"/>
      <c r="O36" s="53">
        <v>4</v>
      </c>
      <c r="P36" s="53"/>
      <c r="Q36" s="297">
        <v>8850</v>
      </c>
      <c r="R36" s="348" t="s">
        <v>1578</v>
      </c>
      <c r="S36" s="349">
        <v>1</v>
      </c>
      <c r="T36" t="str">
        <f t="shared" si="1"/>
        <v>G-Suite Business</v>
      </c>
    </row>
    <row r="37" spans="1:20" ht="15.75" thickBot="1">
      <c r="A37" s="296">
        <v>45387</v>
      </c>
      <c r="B37" s="384">
        <v>45383</v>
      </c>
      <c r="C37" s="297" t="e">
        <v>#VALUE!</v>
      </c>
      <c r="D37" s="298" t="s">
        <v>250</v>
      </c>
      <c r="E37" s="299" t="s">
        <v>1630</v>
      </c>
      <c r="F37" s="299">
        <v>3540</v>
      </c>
      <c r="G37" s="300">
        <v>3000</v>
      </c>
      <c r="H37" s="301" t="s">
        <v>216</v>
      </c>
      <c r="I37" s="302" t="s">
        <v>217</v>
      </c>
      <c r="J37" s="302" t="s">
        <v>218</v>
      </c>
      <c r="K37" s="53"/>
      <c r="L37" s="53"/>
      <c r="M37" s="53"/>
      <c r="N37" s="53"/>
      <c r="O37" s="53">
        <v>4</v>
      </c>
      <c r="P37" s="53"/>
      <c r="Q37" s="297">
        <v>3540</v>
      </c>
      <c r="R37" s="348" t="s">
        <v>1578</v>
      </c>
      <c r="S37" s="349">
        <v>1</v>
      </c>
      <c r="T37" t="str">
        <f t="shared" si="1"/>
        <v>G-Suite Business</v>
      </c>
    </row>
    <row r="38" spans="1:20" ht="15.75" thickBot="1">
      <c r="A38" s="296">
        <v>45387</v>
      </c>
      <c r="B38" s="384">
        <v>45383</v>
      </c>
      <c r="C38" s="297" t="e">
        <v>#VALUE!</v>
      </c>
      <c r="D38" s="298" t="s">
        <v>1631</v>
      </c>
      <c r="E38" s="299" t="s">
        <v>1632</v>
      </c>
      <c r="F38" s="299">
        <v>1776</v>
      </c>
      <c r="G38" s="300">
        <v>1505.0847457627119</v>
      </c>
      <c r="H38" s="301" t="s">
        <v>216</v>
      </c>
      <c r="I38" s="302" t="s">
        <v>217</v>
      </c>
      <c r="J38" s="302" t="s">
        <v>218</v>
      </c>
      <c r="K38" s="53"/>
      <c r="L38" s="53"/>
      <c r="M38" s="53"/>
      <c r="N38" s="53"/>
      <c r="O38" s="53">
        <v>4</v>
      </c>
      <c r="P38" s="53"/>
      <c r="Q38" s="297">
        <v>1776</v>
      </c>
      <c r="R38" s="348" t="s">
        <v>1578</v>
      </c>
      <c r="S38" s="349">
        <v>1</v>
      </c>
      <c r="T38" t="str">
        <f t="shared" si="1"/>
        <v>G-Suite Business</v>
      </c>
    </row>
    <row r="39" spans="1:20" ht="15.75" thickBot="1">
      <c r="A39" s="296">
        <v>45387</v>
      </c>
      <c r="B39" s="384">
        <v>45383</v>
      </c>
      <c r="C39" s="297" t="e">
        <v>#VALUE!</v>
      </c>
      <c r="D39" s="298" t="s">
        <v>1633</v>
      </c>
      <c r="E39" s="299" t="s">
        <v>1634</v>
      </c>
      <c r="F39" s="299">
        <v>5083.4399999999996</v>
      </c>
      <c r="G39" s="300">
        <v>4308</v>
      </c>
      <c r="H39" s="301" t="s">
        <v>216</v>
      </c>
      <c r="I39" s="302" t="s">
        <v>217</v>
      </c>
      <c r="J39" s="302" t="s">
        <v>218</v>
      </c>
      <c r="K39" s="53"/>
      <c r="L39" s="53"/>
      <c r="M39" s="53"/>
      <c r="N39" s="53"/>
      <c r="O39" s="53">
        <v>4</v>
      </c>
      <c r="P39" s="53"/>
      <c r="Q39" s="297">
        <v>5083.4399999999996</v>
      </c>
      <c r="R39" s="348" t="s">
        <v>1578</v>
      </c>
      <c r="S39" s="349">
        <v>1</v>
      </c>
      <c r="T39" t="str">
        <f t="shared" si="1"/>
        <v>G-Suite Business</v>
      </c>
    </row>
    <row r="40" spans="1:20" ht="15.75" thickBot="1">
      <c r="A40" s="296">
        <v>45387</v>
      </c>
      <c r="B40" s="384">
        <v>45383</v>
      </c>
      <c r="C40" s="297" t="e">
        <v>#VALUE!</v>
      </c>
      <c r="D40" s="298" t="s">
        <v>1635</v>
      </c>
      <c r="E40" s="299" t="s">
        <v>1636</v>
      </c>
      <c r="F40" s="299">
        <v>6016.82</v>
      </c>
      <c r="G40" s="300">
        <v>5099</v>
      </c>
      <c r="H40" s="301" t="s">
        <v>112</v>
      </c>
      <c r="I40" s="302" t="s">
        <v>229</v>
      </c>
      <c r="J40" s="302" t="s">
        <v>249</v>
      </c>
      <c r="K40" s="53"/>
      <c r="L40" s="53"/>
      <c r="M40" s="53"/>
      <c r="N40" s="53"/>
      <c r="O40" s="53">
        <v>4</v>
      </c>
      <c r="P40" s="53"/>
      <c r="Q40" s="297">
        <v>6016.82</v>
      </c>
      <c r="R40" s="348" t="s">
        <v>1578</v>
      </c>
      <c r="S40" s="349">
        <v>1</v>
      </c>
      <c r="T40" t="str">
        <f t="shared" si="1"/>
        <v>WhatsApp API Business</v>
      </c>
    </row>
    <row r="41" spans="1:20" ht="15.75" thickBot="1">
      <c r="A41" s="296">
        <v>45387</v>
      </c>
      <c r="B41" s="384">
        <v>45383</v>
      </c>
      <c r="C41" s="297" t="e">
        <v>#VALUE!</v>
      </c>
      <c r="D41" s="298" t="s">
        <v>357</v>
      </c>
      <c r="E41" s="299" t="s">
        <v>1637</v>
      </c>
      <c r="F41" s="299">
        <v>36108</v>
      </c>
      <c r="G41" s="300">
        <v>30600</v>
      </c>
      <c r="H41" s="301" t="s">
        <v>112</v>
      </c>
      <c r="I41" s="302" t="s">
        <v>229</v>
      </c>
      <c r="J41" s="302" t="s">
        <v>359</v>
      </c>
      <c r="K41" s="53"/>
      <c r="L41" s="53"/>
      <c r="M41" s="53"/>
      <c r="N41" s="53"/>
      <c r="O41" s="53">
        <v>4</v>
      </c>
      <c r="P41" s="53"/>
      <c r="Q41" s="297">
        <v>36108</v>
      </c>
      <c r="R41" s="348" t="s">
        <v>1578</v>
      </c>
      <c r="S41" s="349">
        <v>1</v>
      </c>
      <c r="T41" t="str">
        <f t="shared" si="1"/>
        <v>WhatsApp API Business</v>
      </c>
    </row>
    <row r="42" spans="1:20" ht="15.75" thickBot="1">
      <c r="A42" s="296">
        <v>45387</v>
      </c>
      <c r="B42" s="384">
        <v>45383</v>
      </c>
      <c r="C42" s="297" t="e">
        <v>#VALUE!</v>
      </c>
      <c r="D42" s="298" t="s">
        <v>357</v>
      </c>
      <c r="E42" s="299" t="s">
        <v>1637</v>
      </c>
      <c r="F42" s="299">
        <v>2360</v>
      </c>
      <c r="G42" s="300">
        <v>2000</v>
      </c>
      <c r="H42" s="301" t="s">
        <v>112</v>
      </c>
      <c r="I42" s="302" t="s">
        <v>229</v>
      </c>
      <c r="J42" s="302" t="s">
        <v>249</v>
      </c>
      <c r="K42" s="53"/>
      <c r="L42" s="53"/>
      <c r="M42" s="53"/>
      <c r="N42" s="53"/>
      <c r="O42" s="53">
        <v>4</v>
      </c>
      <c r="P42" s="53"/>
      <c r="Q42" s="297">
        <v>2360</v>
      </c>
      <c r="R42" s="348" t="s">
        <v>1578</v>
      </c>
      <c r="S42" s="349">
        <v>1</v>
      </c>
      <c r="T42" t="str">
        <f t="shared" si="1"/>
        <v>WhatsApp API Business</v>
      </c>
    </row>
    <row r="43" spans="1:20" ht="15.75" thickBot="1">
      <c r="A43" s="296">
        <v>45388</v>
      </c>
      <c r="B43" s="384">
        <v>45383</v>
      </c>
      <c r="C43" s="297" t="e">
        <v>#VALUE!</v>
      </c>
      <c r="D43" s="298" t="s">
        <v>1157</v>
      </c>
      <c r="E43" s="299" t="s">
        <v>1638</v>
      </c>
      <c r="F43" s="299">
        <v>751.66</v>
      </c>
      <c r="G43" s="300">
        <v>637</v>
      </c>
      <c r="H43" s="301" t="s">
        <v>216</v>
      </c>
      <c r="I43" s="302" t="s">
        <v>217</v>
      </c>
      <c r="J43" s="302" t="s">
        <v>218</v>
      </c>
      <c r="K43" s="53"/>
      <c r="L43" s="53"/>
      <c r="M43" s="53"/>
      <c r="N43" s="53"/>
      <c r="O43" s="53">
        <v>4</v>
      </c>
      <c r="P43" s="53"/>
      <c r="Q43" s="297">
        <v>751.66</v>
      </c>
      <c r="R43" s="348" t="s">
        <v>1578</v>
      </c>
      <c r="S43" s="349">
        <v>1</v>
      </c>
      <c r="T43" t="str">
        <f t="shared" si="1"/>
        <v>G-Suite Business</v>
      </c>
    </row>
    <row r="44" spans="1:20" ht="15.75" thickBot="1">
      <c r="A44" s="296">
        <v>45388</v>
      </c>
      <c r="B44" s="384">
        <v>45383</v>
      </c>
      <c r="C44" s="297" t="e">
        <v>#VALUE!</v>
      </c>
      <c r="D44" s="298" t="s">
        <v>656</v>
      </c>
      <c r="E44" s="299" t="s">
        <v>1639</v>
      </c>
      <c r="F44" s="299">
        <v>31798.639999999999</v>
      </c>
      <c r="G44" s="300">
        <v>26948</v>
      </c>
      <c r="H44" s="301" t="s">
        <v>216</v>
      </c>
      <c r="I44" s="302" t="s">
        <v>217</v>
      </c>
      <c r="J44" s="302" t="s">
        <v>218</v>
      </c>
      <c r="K44" s="53"/>
      <c r="L44" s="53"/>
      <c r="M44" s="53"/>
      <c r="N44" s="53"/>
      <c r="O44" s="53">
        <v>4</v>
      </c>
      <c r="P44" s="53"/>
      <c r="Q44" s="297">
        <v>31798.639999999999</v>
      </c>
      <c r="R44" s="348" t="s">
        <v>1578</v>
      </c>
      <c r="S44" s="349">
        <v>1</v>
      </c>
      <c r="T44" t="str">
        <f t="shared" si="1"/>
        <v>G-Suite Business</v>
      </c>
    </row>
    <row r="45" spans="1:20" ht="15.75" thickBot="1">
      <c r="A45" s="296">
        <v>45388</v>
      </c>
      <c r="B45" s="384">
        <v>45383</v>
      </c>
      <c r="C45" s="297" t="e">
        <v>#VALUE!</v>
      </c>
      <c r="D45" s="298" t="s">
        <v>463</v>
      </c>
      <c r="E45" s="299" t="s">
        <v>1640</v>
      </c>
      <c r="F45" s="299">
        <v>62162</v>
      </c>
      <c r="G45" s="300">
        <v>52679.661016949147</v>
      </c>
      <c r="H45" s="301" t="s">
        <v>216</v>
      </c>
      <c r="I45" s="302" t="s">
        <v>217</v>
      </c>
      <c r="J45" s="302" t="s">
        <v>218</v>
      </c>
      <c r="K45" s="53"/>
      <c r="L45" s="53"/>
      <c r="M45" s="53"/>
      <c r="N45" s="53"/>
      <c r="O45" s="53">
        <v>4</v>
      </c>
      <c r="P45" s="53"/>
      <c r="Q45" s="297">
        <v>62162</v>
      </c>
      <c r="R45" s="348" t="s">
        <v>1578</v>
      </c>
      <c r="S45" s="349">
        <v>1</v>
      </c>
      <c r="T45" t="str">
        <f t="shared" si="1"/>
        <v>G-Suite Business</v>
      </c>
    </row>
    <row r="46" spans="1:20" ht="15.75" thickBot="1">
      <c r="A46" s="296">
        <v>45388</v>
      </c>
      <c r="B46" s="384">
        <v>45383</v>
      </c>
      <c r="C46" s="297" t="e">
        <v>#VALUE!</v>
      </c>
      <c r="D46" s="298" t="s">
        <v>1641</v>
      </c>
      <c r="E46" s="299" t="s">
        <v>1642</v>
      </c>
      <c r="F46" s="299">
        <v>17700</v>
      </c>
      <c r="G46" s="300">
        <v>15000</v>
      </c>
      <c r="H46" s="301" t="s">
        <v>112</v>
      </c>
      <c r="I46" s="302" t="s">
        <v>229</v>
      </c>
      <c r="J46" s="302" t="s">
        <v>284</v>
      </c>
      <c r="K46" s="53"/>
      <c r="L46" s="53"/>
      <c r="M46" s="53"/>
      <c r="N46" s="53"/>
      <c r="O46" s="53">
        <v>4</v>
      </c>
      <c r="P46" s="53"/>
      <c r="Q46" s="297">
        <v>17700</v>
      </c>
      <c r="R46" s="348" t="s">
        <v>1578</v>
      </c>
      <c r="S46" s="349">
        <v>1</v>
      </c>
      <c r="T46" t="str">
        <f t="shared" si="1"/>
        <v>WhatsApp API Business</v>
      </c>
    </row>
    <row r="47" spans="1:20" ht="15.75" thickBot="1">
      <c r="A47" s="296">
        <v>45388</v>
      </c>
      <c r="B47" s="384">
        <v>45383</v>
      </c>
      <c r="C47" s="297" t="e">
        <v>#VALUE!</v>
      </c>
      <c r="D47" s="298" t="s">
        <v>1643</v>
      </c>
      <c r="E47" s="299" t="s">
        <v>1644</v>
      </c>
      <c r="F47" s="299">
        <v>42480</v>
      </c>
      <c r="G47" s="300">
        <v>36000</v>
      </c>
      <c r="H47" s="301" t="s">
        <v>112</v>
      </c>
      <c r="I47" s="302" t="s">
        <v>229</v>
      </c>
      <c r="J47" s="302" t="s">
        <v>643</v>
      </c>
      <c r="K47" s="53"/>
      <c r="L47" s="53"/>
      <c r="M47" s="53"/>
      <c r="N47" s="53"/>
      <c r="O47" s="53">
        <v>4</v>
      </c>
      <c r="P47" s="53"/>
      <c r="Q47" s="297">
        <v>42480</v>
      </c>
      <c r="R47" s="348" t="s">
        <v>1578</v>
      </c>
      <c r="S47" s="349">
        <v>1</v>
      </c>
      <c r="T47" t="str">
        <f t="shared" si="1"/>
        <v>WhatsApp API Business</v>
      </c>
    </row>
    <row r="48" spans="1:20" ht="15.75" thickBot="1">
      <c r="A48" s="296">
        <v>45388</v>
      </c>
      <c r="B48" s="384">
        <v>45383</v>
      </c>
      <c r="C48" s="297" t="e">
        <v>#VALUE!</v>
      </c>
      <c r="D48" s="298" t="s">
        <v>355</v>
      </c>
      <c r="E48" s="299" t="s">
        <v>1645</v>
      </c>
      <c r="F48" s="299">
        <v>8850</v>
      </c>
      <c r="G48" s="300">
        <v>7500</v>
      </c>
      <c r="H48" s="301" t="s">
        <v>112</v>
      </c>
      <c r="I48" s="302" t="s">
        <v>229</v>
      </c>
      <c r="J48" s="302" t="s">
        <v>269</v>
      </c>
      <c r="K48" s="53"/>
      <c r="L48" s="53"/>
      <c r="M48" s="53"/>
      <c r="N48" s="53"/>
      <c r="O48" s="53">
        <v>4</v>
      </c>
      <c r="P48" s="53"/>
      <c r="Q48" s="297">
        <v>8850</v>
      </c>
      <c r="R48" s="348" t="s">
        <v>1578</v>
      </c>
      <c r="S48" s="349">
        <v>1</v>
      </c>
      <c r="T48" t="str">
        <f t="shared" si="1"/>
        <v>WhatsApp API Business</v>
      </c>
    </row>
    <row r="49" spans="1:20" ht="15.75" thickBot="1">
      <c r="A49" s="296">
        <v>45388</v>
      </c>
      <c r="B49" s="384">
        <v>45383</v>
      </c>
      <c r="C49" s="297" t="e">
        <v>#VALUE!</v>
      </c>
      <c r="D49" s="298" t="s">
        <v>1646</v>
      </c>
      <c r="E49" s="299" t="s">
        <v>1647</v>
      </c>
      <c r="F49" s="299">
        <v>5900</v>
      </c>
      <c r="G49" s="300">
        <v>5000</v>
      </c>
      <c r="H49" s="301" t="s">
        <v>310</v>
      </c>
      <c r="I49" s="302" t="s">
        <v>223</v>
      </c>
      <c r="J49" s="302" t="s">
        <v>311</v>
      </c>
      <c r="K49" s="53"/>
      <c r="L49" s="53"/>
      <c r="M49" s="53"/>
      <c r="N49" s="53"/>
      <c r="O49" s="53">
        <v>4</v>
      </c>
      <c r="P49" s="53"/>
      <c r="Q49" s="297">
        <v>5900</v>
      </c>
      <c r="R49" s="348" t="s">
        <v>1578</v>
      </c>
      <c r="S49" s="349">
        <v>1</v>
      </c>
      <c r="T49" t="str">
        <f t="shared" si="1"/>
        <v>Tech Assist Recruitment</v>
      </c>
    </row>
    <row r="50" spans="1:20" ht="15.75" thickBot="1">
      <c r="A50" s="296">
        <v>45388</v>
      </c>
      <c r="B50" s="384">
        <v>45383</v>
      </c>
      <c r="C50" s="297" t="e">
        <v>#VALUE!</v>
      </c>
      <c r="D50" s="298" t="s">
        <v>1648</v>
      </c>
      <c r="E50" s="299" t="s">
        <v>1649</v>
      </c>
      <c r="F50" s="299">
        <v>354000</v>
      </c>
      <c r="G50" s="300">
        <v>300000</v>
      </c>
      <c r="H50" s="301" t="s">
        <v>291</v>
      </c>
      <c r="I50" s="302" t="s">
        <v>226</v>
      </c>
      <c r="J50" s="302" t="s">
        <v>503</v>
      </c>
      <c r="K50" s="53"/>
      <c r="L50" s="53"/>
      <c r="M50" s="53"/>
      <c r="N50" s="53"/>
      <c r="O50" s="53">
        <v>4</v>
      </c>
      <c r="P50" s="53"/>
      <c r="Q50" s="297">
        <v>354000</v>
      </c>
      <c r="R50" s="348" t="s">
        <v>1578</v>
      </c>
      <c r="S50" s="349">
        <v>1</v>
      </c>
      <c r="T50" t="s">
        <v>15</v>
      </c>
    </row>
    <row r="51" spans="1:20" ht="15.75" thickBot="1">
      <c r="A51" s="296">
        <v>45388</v>
      </c>
      <c r="B51" s="384">
        <v>45383</v>
      </c>
      <c r="C51" s="297" t="e">
        <v>#VALUE!</v>
      </c>
      <c r="D51" s="298" t="s">
        <v>1650</v>
      </c>
      <c r="E51" s="299" t="s">
        <v>1651</v>
      </c>
      <c r="F51" s="299">
        <v>499</v>
      </c>
      <c r="G51" s="300">
        <v>422.88135593220341</v>
      </c>
      <c r="H51" s="301" t="s">
        <v>261</v>
      </c>
      <c r="I51" s="302" t="s">
        <v>232</v>
      </c>
      <c r="J51" s="302" t="s">
        <v>330</v>
      </c>
      <c r="K51" s="53"/>
      <c r="L51" s="53"/>
      <c r="M51" s="53"/>
      <c r="N51" s="53"/>
      <c r="O51" s="53">
        <v>4</v>
      </c>
      <c r="P51" s="53"/>
      <c r="Q51" s="297">
        <v>499</v>
      </c>
      <c r="R51" s="348" t="s">
        <v>1578</v>
      </c>
      <c r="S51" s="349">
        <v>1</v>
      </c>
      <c r="T51" t="str">
        <f t="shared" ref="T51:T82" si="2">VLOOKUP(I51,$AD$2:$AE$6,2,0)</f>
        <v>Other Services</v>
      </c>
    </row>
    <row r="52" spans="1:20" ht="15.75" thickBot="1">
      <c r="A52" s="296">
        <v>45388</v>
      </c>
      <c r="B52" s="384">
        <v>45383</v>
      </c>
      <c r="C52" s="297" t="e">
        <v>#VALUE!</v>
      </c>
      <c r="D52" s="298" t="s">
        <v>1652</v>
      </c>
      <c r="E52" s="299" t="s">
        <v>1653</v>
      </c>
      <c r="F52" s="299">
        <v>499</v>
      </c>
      <c r="G52" s="300">
        <v>422.88135593220341</v>
      </c>
      <c r="H52" s="301" t="s">
        <v>261</v>
      </c>
      <c r="I52" s="302" t="s">
        <v>232</v>
      </c>
      <c r="J52" s="302" t="s">
        <v>330</v>
      </c>
      <c r="K52" s="53"/>
      <c r="L52" s="53"/>
      <c r="M52" s="53"/>
      <c r="N52" s="53"/>
      <c r="O52" s="53">
        <v>4</v>
      </c>
      <c r="P52" s="53"/>
      <c r="Q52" s="297">
        <v>499</v>
      </c>
      <c r="R52" s="348" t="s">
        <v>1578</v>
      </c>
      <c r="S52" s="349">
        <v>1</v>
      </c>
      <c r="T52" t="str">
        <f t="shared" si="2"/>
        <v>Other Services</v>
      </c>
    </row>
    <row r="53" spans="1:20" ht="15.75" thickBot="1">
      <c r="A53" s="296">
        <v>45388</v>
      </c>
      <c r="B53" s="384">
        <v>45383</v>
      </c>
      <c r="C53" s="297" t="e">
        <v>#VALUE!</v>
      </c>
      <c r="D53" s="298" t="s">
        <v>1654</v>
      </c>
      <c r="E53" s="299" t="s">
        <v>1655</v>
      </c>
      <c r="F53" s="299">
        <v>499</v>
      </c>
      <c r="G53" s="300">
        <v>422.88135593220341</v>
      </c>
      <c r="H53" s="301" t="s">
        <v>261</v>
      </c>
      <c r="I53" s="302" t="s">
        <v>232</v>
      </c>
      <c r="J53" s="302" t="s">
        <v>330</v>
      </c>
      <c r="K53" s="53"/>
      <c r="L53" s="53"/>
      <c r="M53" s="53"/>
      <c r="N53" s="53"/>
      <c r="O53" s="53">
        <v>4</v>
      </c>
      <c r="P53" s="53"/>
      <c r="Q53" s="297">
        <v>499</v>
      </c>
      <c r="R53" s="348" t="s">
        <v>1578</v>
      </c>
      <c r="S53" s="349">
        <v>1</v>
      </c>
      <c r="T53" t="str">
        <f t="shared" si="2"/>
        <v>Other Services</v>
      </c>
    </row>
    <row r="54" spans="1:20" ht="15.75" thickBot="1">
      <c r="A54" s="296">
        <v>45388</v>
      </c>
      <c r="B54" s="384">
        <v>45383</v>
      </c>
      <c r="C54" s="297" t="e">
        <v>#VALUE!</v>
      </c>
      <c r="D54" s="298" t="s">
        <v>1656</v>
      </c>
      <c r="E54" s="299" t="s">
        <v>1657</v>
      </c>
      <c r="F54" s="299">
        <v>499</v>
      </c>
      <c r="G54" s="300">
        <v>422.88135593220341</v>
      </c>
      <c r="H54" s="301" t="s">
        <v>261</v>
      </c>
      <c r="I54" s="302" t="s">
        <v>232</v>
      </c>
      <c r="J54" s="302" t="s">
        <v>330</v>
      </c>
      <c r="K54" s="53"/>
      <c r="L54" s="53"/>
      <c r="M54" s="53"/>
      <c r="N54" s="53"/>
      <c r="O54" s="53">
        <v>4</v>
      </c>
      <c r="P54" s="53"/>
      <c r="Q54" s="297">
        <v>499</v>
      </c>
      <c r="R54" s="348" t="s">
        <v>1578</v>
      </c>
      <c r="S54" s="349">
        <v>1</v>
      </c>
      <c r="T54" t="str">
        <f t="shared" si="2"/>
        <v>Other Services</v>
      </c>
    </row>
    <row r="55" spans="1:20" ht="15.75" thickBot="1">
      <c r="A55" s="296">
        <v>45388</v>
      </c>
      <c r="B55" s="384">
        <v>45383</v>
      </c>
      <c r="C55" s="297" t="e">
        <v>#VALUE!</v>
      </c>
      <c r="D55" s="298" t="s">
        <v>1658</v>
      </c>
      <c r="E55" s="299" t="s">
        <v>1659</v>
      </c>
      <c r="F55" s="299">
        <v>499</v>
      </c>
      <c r="G55" s="300">
        <v>422.88135593220341</v>
      </c>
      <c r="H55" s="301" t="s">
        <v>261</v>
      </c>
      <c r="I55" s="302" t="s">
        <v>232</v>
      </c>
      <c r="J55" s="302" t="s">
        <v>330</v>
      </c>
      <c r="K55" s="53"/>
      <c r="L55" s="53"/>
      <c r="M55" s="53"/>
      <c r="N55" s="53"/>
      <c r="O55" s="53">
        <v>4</v>
      </c>
      <c r="P55" s="53"/>
      <c r="Q55" s="297">
        <v>499</v>
      </c>
      <c r="R55" s="348" t="s">
        <v>1578</v>
      </c>
      <c r="S55" s="349">
        <v>1</v>
      </c>
      <c r="T55" t="str">
        <f t="shared" si="2"/>
        <v>Other Services</v>
      </c>
    </row>
    <row r="56" spans="1:20" ht="15.75" thickBot="1">
      <c r="A56" s="296">
        <v>45388</v>
      </c>
      <c r="B56" s="384">
        <v>45383</v>
      </c>
      <c r="C56" s="297" t="e">
        <v>#VALUE!</v>
      </c>
      <c r="D56" s="298" t="s">
        <v>1660</v>
      </c>
      <c r="E56" s="299" t="s">
        <v>1661</v>
      </c>
      <c r="F56" s="299">
        <v>499</v>
      </c>
      <c r="G56" s="300">
        <v>422.88135593220341</v>
      </c>
      <c r="H56" s="301" t="s">
        <v>261</v>
      </c>
      <c r="I56" s="302" t="s">
        <v>232</v>
      </c>
      <c r="J56" s="302" t="s">
        <v>330</v>
      </c>
      <c r="K56" s="53"/>
      <c r="L56" s="53"/>
      <c r="M56" s="53"/>
      <c r="N56" s="53"/>
      <c r="O56" s="53">
        <v>4</v>
      </c>
      <c r="P56" s="53"/>
      <c r="Q56" s="297">
        <v>499</v>
      </c>
      <c r="R56" s="348" t="s">
        <v>1578</v>
      </c>
      <c r="S56" s="349">
        <v>1</v>
      </c>
      <c r="T56" t="str">
        <f t="shared" si="2"/>
        <v>Other Services</v>
      </c>
    </row>
    <row r="57" spans="1:20" ht="15.75" thickBot="1">
      <c r="A57" s="296">
        <v>45388</v>
      </c>
      <c r="B57" s="384">
        <v>45383</v>
      </c>
      <c r="C57" s="297" t="e">
        <v>#VALUE!</v>
      </c>
      <c r="D57" s="298" t="s">
        <v>1662</v>
      </c>
      <c r="E57" s="299" t="s">
        <v>1663</v>
      </c>
      <c r="F57" s="299">
        <v>499</v>
      </c>
      <c r="G57" s="300">
        <v>422.88135593220341</v>
      </c>
      <c r="H57" s="301" t="s">
        <v>261</v>
      </c>
      <c r="I57" s="302" t="s">
        <v>232</v>
      </c>
      <c r="J57" s="302" t="s">
        <v>330</v>
      </c>
      <c r="K57" s="53"/>
      <c r="L57" s="53"/>
      <c r="M57" s="53"/>
      <c r="N57" s="53"/>
      <c r="O57" s="53">
        <v>4</v>
      </c>
      <c r="P57" s="53"/>
      <c r="Q57" s="297">
        <v>499</v>
      </c>
      <c r="R57" s="348" t="s">
        <v>1578</v>
      </c>
      <c r="S57" s="349">
        <v>1</v>
      </c>
      <c r="T57" t="str">
        <f t="shared" si="2"/>
        <v>Other Services</v>
      </c>
    </row>
    <row r="58" spans="1:20" ht="15.75" thickBot="1">
      <c r="A58" s="296">
        <v>45388</v>
      </c>
      <c r="B58" s="384">
        <v>45383</v>
      </c>
      <c r="C58" s="297" t="e">
        <v>#VALUE!</v>
      </c>
      <c r="D58" s="298" t="s">
        <v>1664</v>
      </c>
      <c r="E58" s="299" t="s">
        <v>1665</v>
      </c>
      <c r="F58" s="299">
        <v>499</v>
      </c>
      <c r="G58" s="300">
        <v>422.88135593220341</v>
      </c>
      <c r="H58" s="301" t="s">
        <v>261</v>
      </c>
      <c r="I58" s="302" t="s">
        <v>232</v>
      </c>
      <c r="J58" s="302" t="s">
        <v>330</v>
      </c>
      <c r="K58" s="53"/>
      <c r="L58" s="53"/>
      <c r="M58" s="53"/>
      <c r="N58" s="53"/>
      <c r="O58" s="53">
        <v>4</v>
      </c>
      <c r="P58" s="53"/>
      <c r="Q58" s="297">
        <v>499</v>
      </c>
      <c r="R58" s="348" t="s">
        <v>1578</v>
      </c>
      <c r="S58" s="349">
        <v>1</v>
      </c>
      <c r="T58" t="str">
        <f t="shared" si="2"/>
        <v>Other Services</v>
      </c>
    </row>
    <row r="59" spans="1:20" ht="15.75" thickBot="1">
      <c r="A59" s="296">
        <v>45388</v>
      </c>
      <c r="B59" s="384">
        <v>45383</v>
      </c>
      <c r="C59" s="297" t="e">
        <v>#VALUE!</v>
      </c>
      <c r="D59" s="298" t="s">
        <v>1666</v>
      </c>
      <c r="E59" s="299" t="s">
        <v>1667</v>
      </c>
      <c r="F59" s="299">
        <v>499</v>
      </c>
      <c r="G59" s="300">
        <v>422.88135593220341</v>
      </c>
      <c r="H59" s="301" t="s">
        <v>261</v>
      </c>
      <c r="I59" s="302" t="s">
        <v>232</v>
      </c>
      <c r="J59" s="302" t="s">
        <v>330</v>
      </c>
      <c r="K59" s="53"/>
      <c r="L59" s="53"/>
      <c r="M59" s="53"/>
      <c r="N59" s="53"/>
      <c r="O59" s="53">
        <v>4</v>
      </c>
      <c r="P59" s="53"/>
      <c r="Q59" s="297">
        <v>499</v>
      </c>
      <c r="R59" s="348" t="s">
        <v>1578</v>
      </c>
      <c r="S59" s="349">
        <v>1</v>
      </c>
      <c r="T59" t="str">
        <f t="shared" si="2"/>
        <v>Other Services</v>
      </c>
    </row>
    <row r="60" spans="1:20" ht="15.75" thickBot="1">
      <c r="A60" s="296">
        <v>45388</v>
      </c>
      <c r="B60" s="384">
        <v>45383</v>
      </c>
      <c r="C60" s="297" t="e">
        <v>#VALUE!</v>
      </c>
      <c r="D60" s="298" t="s">
        <v>1668</v>
      </c>
      <c r="E60" s="299" t="s">
        <v>1669</v>
      </c>
      <c r="F60" s="299">
        <v>499</v>
      </c>
      <c r="G60" s="300">
        <v>422.88135593220341</v>
      </c>
      <c r="H60" s="301" t="s">
        <v>261</v>
      </c>
      <c r="I60" s="302" t="s">
        <v>232</v>
      </c>
      <c r="J60" s="302" t="s">
        <v>330</v>
      </c>
      <c r="K60" s="53"/>
      <c r="L60" s="53"/>
      <c r="M60" s="53"/>
      <c r="N60" s="53"/>
      <c r="O60" s="53">
        <v>4</v>
      </c>
      <c r="P60" s="53"/>
      <c r="Q60" s="297">
        <v>499</v>
      </c>
      <c r="R60" s="348" t="s">
        <v>1578</v>
      </c>
      <c r="S60" s="349">
        <v>1</v>
      </c>
      <c r="T60" t="str">
        <f t="shared" si="2"/>
        <v>Other Services</v>
      </c>
    </row>
    <row r="61" spans="1:20" ht="15.75" thickBot="1">
      <c r="A61" s="296">
        <v>45388</v>
      </c>
      <c r="B61" s="384">
        <v>45383</v>
      </c>
      <c r="C61" s="297" t="e">
        <v>#VALUE!</v>
      </c>
      <c r="D61" s="298" t="s">
        <v>1670</v>
      </c>
      <c r="E61" s="299" t="s">
        <v>1671</v>
      </c>
      <c r="F61" s="299">
        <v>499</v>
      </c>
      <c r="G61" s="300">
        <v>422.88135593220341</v>
      </c>
      <c r="H61" s="301" t="s">
        <v>261</v>
      </c>
      <c r="I61" s="302" t="s">
        <v>232</v>
      </c>
      <c r="J61" s="302" t="s">
        <v>330</v>
      </c>
      <c r="K61" s="53"/>
      <c r="L61" s="53"/>
      <c r="M61" s="53"/>
      <c r="N61" s="53"/>
      <c r="O61" s="53">
        <v>4</v>
      </c>
      <c r="P61" s="53"/>
      <c r="Q61" s="297">
        <v>499</v>
      </c>
      <c r="R61" s="348" t="s">
        <v>1578</v>
      </c>
      <c r="S61" s="349">
        <v>1</v>
      </c>
      <c r="T61" t="str">
        <f t="shared" si="2"/>
        <v>Other Services</v>
      </c>
    </row>
    <row r="62" spans="1:20" ht="15.75" thickBot="1">
      <c r="A62" s="296">
        <v>45388</v>
      </c>
      <c r="B62" s="384">
        <v>45383</v>
      </c>
      <c r="C62" s="297" t="e">
        <v>#VALUE!</v>
      </c>
      <c r="D62" s="298" t="s">
        <v>1672</v>
      </c>
      <c r="E62" s="299" t="s">
        <v>1673</v>
      </c>
      <c r="F62" s="299">
        <v>499</v>
      </c>
      <c r="G62" s="300">
        <v>422.88135593220341</v>
      </c>
      <c r="H62" s="301" t="s">
        <v>261</v>
      </c>
      <c r="I62" s="302" t="s">
        <v>232</v>
      </c>
      <c r="J62" s="302" t="s">
        <v>330</v>
      </c>
      <c r="K62" s="53"/>
      <c r="L62" s="53"/>
      <c r="M62" s="53"/>
      <c r="N62" s="53"/>
      <c r="O62" s="53">
        <v>4</v>
      </c>
      <c r="P62" s="53"/>
      <c r="Q62" s="297">
        <v>499</v>
      </c>
      <c r="R62" s="348" t="s">
        <v>1578</v>
      </c>
      <c r="S62" s="349">
        <v>1</v>
      </c>
      <c r="T62" t="str">
        <f t="shared" si="2"/>
        <v>Other Services</v>
      </c>
    </row>
    <row r="63" spans="1:20" ht="15.75" thickBot="1">
      <c r="A63" s="296">
        <v>45388</v>
      </c>
      <c r="B63" s="384">
        <v>45383</v>
      </c>
      <c r="C63" s="297" t="e">
        <v>#VALUE!</v>
      </c>
      <c r="D63" s="298" t="s">
        <v>1674</v>
      </c>
      <c r="E63" s="299" t="s">
        <v>1675</v>
      </c>
      <c r="F63" s="299">
        <v>499</v>
      </c>
      <c r="G63" s="300">
        <v>422.88135593220341</v>
      </c>
      <c r="H63" s="301" t="s">
        <v>261</v>
      </c>
      <c r="I63" s="302" t="s">
        <v>232</v>
      </c>
      <c r="J63" s="302" t="s">
        <v>330</v>
      </c>
      <c r="K63" s="53"/>
      <c r="L63" s="53"/>
      <c r="M63" s="53"/>
      <c r="N63" s="53"/>
      <c r="O63" s="53">
        <v>4</v>
      </c>
      <c r="P63" s="53"/>
      <c r="Q63" s="297">
        <v>499</v>
      </c>
      <c r="R63" s="348" t="s">
        <v>1578</v>
      </c>
      <c r="S63" s="349">
        <v>1</v>
      </c>
      <c r="T63" t="str">
        <f t="shared" si="2"/>
        <v>Other Services</v>
      </c>
    </row>
    <row r="64" spans="1:20" ht="15.75" thickBot="1">
      <c r="A64" s="296">
        <v>45388</v>
      </c>
      <c r="B64" s="384">
        <v>45383</v>
      </c>
      <c r="C64" s="297" t="e">
        <v>#VALUE!</v>
      </c>
      <c r="D64" s="298" t="s">
        <v>1676</v>
      </c>
      <c r="E64" s="299" t="s">
        <v>1677</v>
      </c>
      <c r="F64" s="299">
        <v>499</v>
      </c>
      <c r="G64" s="300">
        <v>422.88135593220341</v>
      </c>
      <c r="H64" s="301" t="s">
        <v>261</v>
      </c>
      <c r="I64" s="302" t="s">
        <v>232</v>
      </c>
      <c r="J64" s="302" t="s">
        <v>330</v>
      </c>
      <c r="K64" s="53"/>
      <c r="L64" s="53"/>
      <c r="M64" s="53"/>
      <c r="N64" s="53"/>
      <c r="O64" s="53">
        <v>4</v>
      </c>
      <c r="P64" s="53"/>
      <c r="Q64" s="297">
        <v>499</v>
      </c>
      <c r="R64" s="348" t="s">
        <v>1578</v>
      </c>
      <c r="S64" s="349">
        <v>1</v>
      </c>
      <c r="T64" t="str">
        <f t="shared" si="2"/>
        <v>Other Services</v>
      </c>
    </row>
    <row r="65" spans="1:20" ht="15.75" thickBot="1">
      <c r="A65" s="296">
        <v>45388</v>
      </c>
      <c r="B65" s="384">
        <v>45383</v>
      </c>
      <c r="C65" s="297" t="e">
        <v>#VALUE!</v>
      </c>
      <c r="D65" s="298" t="s">
        <v>1678</v>
      </c>
      <c r="E65" s="299" t="s">
        <v>1679</v>
      </c>
      <c r="F65" s="299">
        <v>499</v>
      </c>
      <c r="G65" s="300">
        <v>422.88135593220341</v>
      </c>
      <c r="H65" s="301" t="s">
        <v>261</v>
      </c>
      <c r="I65" s="302" t="s">
        <v>232</v>
      </c>
      <c r="J65" s="302" t="s">
        <v>330</v>
      </c>
      <c r="K65" s="53"/>
      <c r="L65" s="53"/>
      <c r="M65" s="53"/>
      <c r="N65" s="53"/>
      <c r="O65" s="53">
        <v>4</v>
      </c>
      <c r="P65" s="53"/>
      <c r="Q65" s="297">
        <v>499</v>
      </c>
      <c r="R65" s="348" t="s">
        <v>1578</v>
      </c>
      <c r="S65" s="349">
        <v>1</v>
      </c>
      <c r="T65" t="str">
        <f t="shared" si="2"/>
        <v>Other Services</v>
      </c>
    </row>
    <row r="66" spans="1:20" ht="15.75" thickBot="1">
      <c r="A66" s="296">
        <v>45388</v>
      </c>
      <c r="B66" s="384">
        <v>45383</v>
      </c>
      <c r="C66" s="297" t="e">
        <v>#VALUE!</v>
      </c>
      <c r="D66" s="298" t="s">
        <v>1680</v>
      </c>
      <c r="E66" s="299" t="s">
        <v>1681</v>
      </c>
      <c r="F66" s="299">
        <v>998</v>
      </c>
      <c r="G66" s="300">
        <v>845.76271186440681</v>
      </c>
      <c r="H66" s="301" t="s">
        <v>261</v>
      </c>
      <c r="I66" s="302" t="s">
        <v>232</v>
      </c>
      <c r="J66" s="302" t="s">
        <v>330</v>
      </c>
      <c r="K66" s="53"/>
      <c r="L66" s="53"/>
      <c r="M66" s="53"/>
      <c r="N66" s="53"/>
      <c r="O66" s="53">
        <v>4</v>
      </c>
      <c r="P66" s="53"/>
      <c r="Q66" s="297">
        <v>998</v>
      </c>
      <c r="R66" s="348" t="s">
        <v>1578</v>
      </c>
      <c r="S66" s="349">
        <v>1</v>
      </c>
      <c r="T66" t="str">
        <f t="shared" si="2"/>
        <v>Other Services</v>
      </c>
    </row>
    <row r="67" spans="1:20" ht="15.75" thickBot="1">
      <c r="A67" s="296">
        <v>45388</v>
      </c>
      <c r="B67" s="384">
        <v>45383</v>
      </c>
      <c r="C67" s="297" t="e">
        <v>#VALUE!</v>
      </c>
      <c r="D67" s="298" t="s">
        <v>1682</v>
      </c>
      <c r="E67" s="299" t="s">
        <v>1683</v>
      </c>
      <c r="F67" s="299">
        <v>499</v>
      </c>
      <c r="G67" s="300">
        <v>422.88135593220341</v>
      </c>
      <c r="H67" s="301" t="s">
        <v>261</v>
      </c>
      <c r="I67" s="302" t="s">
        <v>232</v>
      </c>
      <c r="J67" s="302" t="s">
        <v>330</v>
      </c>
      <c r="K67" s="53"/>
      <c r="L67" s="53"/>
      <c r="M67" s="53"/>
      <c r="N67" s="53"/>
      <c r="O67" s="53">
        <v>4</v>
      </c>
      <c r="P67" s="53"/>
      <c r="Q67" s="297">
        <v>499</v>
      </c>
      <c r="R67" s="348" t="s">
        <v>1578</v>
      </c>
      <c r="S67" s="349">
        <v>1</v>
      </c>
      <c r="T67" t="str">
        <f t="shared" si="2"/>
        <v>Other Services</v>
      </c>
    </row>
    <row r="68" spans="1:20" ht="15.75" thickBot="1">
      <c r="A68" s="296">
        <v>45388</v>
      </c>
      <c r="B68" s="384">
        <v>45383</v>
      </c>
      <c r="C68" s="297" t="e">
        <v>#VALUE!</v>
      </c>
      <c r="D68" s="298" t="s">
        <v>1684</v>
      </c>
      <c r="E68" s="299" t="s">
        <v>1685</v>
      </c>
      <c r="F68" s="299">
        <v>499</v>
      </c>
      <c r="G68" s="300">
        <v>422.88135593220341</v>
      </c>
      <c r="H68" s="301" t="s">
        <v>261</v>
      </c>
      <c r="I68" s="302" t="s">
        <v>232</v>
      </c>
      <c r="J68" s="302" t="s">
        <v>330</v>
      </c>
      <c r="K68" s="53"/>
      <c r="L68" s="53"/>
      <c r="M68" s="53"/>
      <c r="N68" s="53"/>
      <c r="O68" s="53">
        <v>4</v>
      </c>
      <c r="P68" s="53"/>
      <c r="Q68" s="297">
        <v>499</v>
      </c>
      <c r="R68" s="348" t="s">
        <v>1578</v>
      </c>
      <c r="S68" s="349">
        <v>1</v>
      </c>
      <c r="T68" t="str">
        <f t="shared" si="2"/>
        <v>Other Services</v>
      </c>
    </row>
    <row r="69" spans="1:20" ht="15.75" thickBot="1">
      <c r="A69" s="296">
        <v>45388</v>
      </c>
      <c r="B69" s="384">
        <v>45383</v>
      </c>
      <c r="C69" s="297" t="e">
        <v>#VALUE!</v>
      </c>
      <c r="D69" s="298" t="s">
        <v>1686</v>
      </c>
      <c r="E69" s="299" t="s">
        <v>1687</v>
      </c>
      <c r="F69" s="299">
        <v>499</v>
      </c>
      <c r="G69" s="300">
        <v>422.88135593220341</v>
      </c>
      <c r="H69" s="301" t="s">
        <v>261</v>
      </c>
      <c r="I69" s="302" t="s">
        <v>232</v>
      </c>
      <c r="J69" s="302" t="s">
        <v>330</v>
      </c>
      <c r="K69" s="53"/>
      <c r="L69" s="53"/>
      <c r="M69" s="53"/>
      <c r="N69" s="53"/>
      <c r="O69" s="53">
        <v>4</v>
      </c>
      <c r="P69" s="53"/>
      <c r="Q69" s="297">
        <v>499</v>
      </c>
      <c r="R69" s="348" t="s">
        <v>1578</v>
      </c>
      <c r="S69" s="349">
        <v>1</v>
      </c>
      <c r="T69" t="str">
        <f t="shared" si="2"/>
        <v>Other Services</v>
      </c>
    </row>
    <row r="70" spans="1:20" ht="15.75" thickBot="1">
      <c r="A70" s="296">
        <v>45388</v>
      </c>
      <c r="B70" s="384">
        <v>45383</v>
      </c>
      <c r="C70" s="297" t="e">
        <v>#VALUE!</v>
      </c>
      <c r="D70" s="298" t="s">
        <v>1688</v>
      </c>
      <c r="E70" s="299" t="s">
        <v>1689</v>
      </c>
      <c r="F70" s="299">
        <v>499</v>
      </c>
      <c r="G70" s="300">
        <v>422.88135593220341</v>
      </c>
      <c r="H70" s="301" t="s">
        <v>261</v>
      </c>
      <c r="I70" s="302" t="s">
        <v>232</v>
      </c>
      <c r="J70" s="302" t="s">
        <v>330</v>
      </c>
      <c r="K70" s="53"/>
      <c r="L70" s="53"/>
      <c r="M70" s="53"/>
      <c r="N70" s="53"/>
      <c r="O70" s="53">
        <v>4</v>
      </c>
      <c r="P70" s="53"/>
      <c r="Q70" s="297">
        <v>499</v>
      </c>
      <c r="R70" s="348" t="s">
        <v>1578</v>
      </c>
      <c r="S70" s="349">
        <v>1</v>
      </c>
      <c r="T70" t="str">
        <f t="shared" si="2"/>
        <v>Other Services</v>
      </c>
    </row>
    <row r="71" spans="1:20" ht="15.75" thickBot="1">
      <c r="A71" s="296">
        <v>45388</v>
      </c>
      <c r="B71" s="384">
        <v>45383</v>
      </c>
      <c r="C71" s="297" t="e">
        <v>#VALUE!</v>
      </c>
      <c r="D71" s="298" t="s">
        <v>1690</v>
      </c>
      <c r="E71" s="299" t="s">
        <v>1691</v>
      </c>
      <c r="F71" s="299">
        <v>499</v>
      </c>
      <c r="G71" s="300">
        <v>422.88135593220341</v>
      </c>
      <c r="H71" s="301" t="s">
        <v>261</v>
      </c>
      <c r="I71" s="302" t="s">
        <v>232</v>
      </c>
      <c r="J71" s="302" t="s">
        <v>330</v>
      </c>
      <c r="K71" s="53"/>
      <c r="L71" s="53"/>
      <c r="M71" s="53"/>
      <c r="N71" s="53"/>
      <c r="O71" s="53">
        <v>4</v>
      </c>
      <c r="P71" s="53"/>
      <c r="Q71" s="297">
        <v>499</v>
      </c>
      <c r="R71" s="348" t="s">
        <v>1578</v>
      </c>
      <c r="S71" s="349">
        <v>1</v>
      </c>
      <c r="T71" t="str">
        <f t="shared" si="2"/>
        <v>Other Services</v>
      </c>
    </row>
    <row r="72" spans="1:20" ht="15.75" thickBot="1">
      <c r="A72" s="296">
        <v>45388</v>
      </c>
      <c r="B72" s="384">
        <v>45383</v>
      </c>
      <c r="C72" s="297" t="e">
        <v>#VALUE!</v>
      </c>
      <c r="D72" s="298" t="s">
        <v>243</v>
      </c>
      <c r="E72" s="299" t="s">
        <v>1692</v>
      </c>
      <c r="F72" s="299">
        <v>499</v>
      </c>
      <c r="G72" s="300">
        <v>422.88135593220341</v>
      </c>
      <c r="H72" s="301" t="s">
        <v>261</v>
      </c>
      <c r="I72" s="302" t="s">
        <v>232</v>
      </c>
      <c r="J72" s="302" t="s">
        <v>330</v>
      </c>
      <c r="K72" s="53"/>
      <c r="L72" s="53"/>
      <c r="M72" s="53"/>
      <c r="N72" s="53"/>
      <c r="O72" s="53">
        <v>4</v>
      </c>
      <c r="P72" s="53"/>
      <c r="Q72" s="297">
        <v>499</v>
      </c>
      <c r="R72" s="348" t="s">
        <v>1578</v>
      </c>
      <c r="S72" s="349">
        <v>1</v>
      </c>
      <c r="T72" t="str">
        <f t="shared" si="2"/>
        <v>Other Services</v>
      </c>
    </row>
    <row r="73" spans="1:20" ht="15.75" thickBot="1">
      <c r="A73" s="296">
        <v>45388</v>
      </c>
      <c r="B73" s="384">
        <v>45383</v>
      </c>
      <c r="C73" s="297" t="e">
        <v>#VALUE!</v>
      </c>
      <c r="D73" s="298" t="s">
        <v>1693</v>
      </c>
      <c r="E73" s="299" t="s">
        <v>1694</v>
      </c>
      <c r="F73" s="299">
        <v>499</v>
      </c>
      <c r="G73" s="300">
        <v>422.88135593220341</v>
      </c>
      <c r="H73" s="301" t="s">
        <v>261</v>
      </c>
      <c r="I73" s="302" t="s">
        <v>232</v>
      </c>
      <c r="J73" s="302" t="s">
        <v>330</v>
      </c>
      <c r="K73" s="53"/>
      <c r="L73" s="53"/>
      <c r="M73" s="53"/>
      <c r="N73" s="53"/>
      <c r="O73" s="53">
        <v>4</v>
      </c>
      <c r="P73" s="53"/>
      <c r="Q73" s="297">
        <v>499</v>
      </c>
      <c r="R73" s="348" t="s">
        <v>1578</v>
      </c>
      <c r="S73" s="349">
        <v>1</v>
      </c>
      <c r="T73" t="str">
        <f t="shared" si="2"/>
        <v>Other Services</v>
      </c>
    </row>
    <row r="74" spans="1:20" ht="15.75" thickBot="1">
      <c r="A74" s="296">
        <v>45388</v>
      </c>
      <c r="B74" s="384">
        <v>45383</v>
      </c>
      <c r="C74" s="297" t="e">
        <v>#VALUE!</v>
      </c>
      <c r="D74" s="298" t="s">
        <v>1695</v>
      </c>
      <c r="E74" s="299" t="s">
        <v>1696</v>
      </c>
      <c r="F74" s="299">
        <v>499</v>
      </c>
      <c r="G74" s="300">
        <v>422.88135593220341</v>
      </c>
      <c r="H74" s="301" t="s">
        <v>261</v>
      </c>
      <c r="I74" s="302" t="s">
        <v>232</v>
      </c>
      <c r="J74" s="302" t="s">
        <v>330</v>
      </c>
      <c r="K74" s="53"/>
      <c r="L74" s="53"/>
      <c r="M74" s="53"/>
      <c r="N74" s="53"/>
      <c r="O74" s="53">
        <v>4</v>
      </c>
      <c r="P74" s="53"/>
      <c r="Q74" s="297">
        <v>499</v>
      </c>
      <c r="R74" s="348" t="s">
        <v>1578</v>
      </c>
      <c r="S74" s="349">
        <v>1</v>
      </c>
      <c r="T74" t="str">
        <f t="shared" si="2"/>
        <v>Other Services</v>
      </c>
    </row>
    <row r="75" spans="1:20" ht="15.75" thickBot="1">
      <c r="A75" s="296">
        <v>45388</v>
      </c>
      <c r="B75" s="384">
        <v>45383</v>
      </c>
      <c r="C75" s="297" t="e">
        <v>#VALUE!</v>
      </c>
      <c r="D75" s="298" t="s">
        <v>1697</v>
      </c>
      <c r="E75" s="299" t="s">
        <v>1698</v>
      </c>
      <c r="F75" s="299">
        <v>499</v>
      </c>
      <c r="G75" s="300">
        <v>422.88135593220341</v>
      </c>
      <c r="H75" s="301" t="s">
        <v>261</v>
      </c>
      <c r="I75" s="302" t="s">
        <v>232</v>
      </c>
      <c r="J75" s="302" t="s">
        <v>330</v>
      </c>
      <c r="K75" s="53"/>
      <c r="L75" s="53"/>
      <c r="M75" s="53"/>
      <c r="N75" s="53"/>
      <c r="O75" s="53">
        <v>4</v>
      </c>
      <c r="P75" s="53"/>
      <c r="Q75" s="297">
        <v>499</v>
      </c>
      <c r="R75" s="348" t="s">
        <v>1578</v>
      </c>
      <c r="S75" s="349">
        <v>1</v>
      </c>
      <c r="T75" t="str">
        <f t="shared" si="2"/>
        <v>Other Services</v>
      </c>
    </row>
    <row r="76" spans="1:20" ht="15.75" thickBot="1">
      <c r="A76" s="296">
        <v>45388</v>
      </c>
      <c r="B76" s="384">
        <v>45383</v>
      </c>
      <c r="C76" s="297" t="e">
        <v>#VALUE!</v>
      </c>
      <c r="D76" s="298" t="s">
        <v>1699</v>
      </c>
      <c r="E76" s="299" t="s">
        <v>1700</v>
      </c>
      <c r="F76" s="299">
        <v>499</v>
      </c>
      <c r="G76" s="300">
        <v>422.88135593220341</v>
      </c>
      <c r="H76" s="301" t="s">
        <v>261</v>
      </c>
      <c r="I76" s="302" t="s">
        <v>232</v>
      </c>
      <c r="J76" s="302" t="s">
        <v>330</v>
      </c>
      <c r="K76" s="53"/>
      <c r="L76" s="53"/>
      <c r="M76" s="53"/>
      <c r="N76" s="53"/>
      <c r="O76" s="53">
        <v>4</v>
      </c>
      <c r="P76" s="53"/>
      <c r="Q76" s="297">
        <v>499</v>
      </c>
      <c r="R76" s="348" t="s">
        <v>1578</v>
      </c>
      <c r="S76" s="349">
        <v>1</v>
      </c>
      <c r="T76" t="str">
        <f t="shared" si="2"/>
        <v>Other Services</v>
      </c>
    </row>
    <row r="77" spans="1:20" ht="15.75" thickBot="1">
      <c r="A77" s="296">
        <v>45388</v>
      </c>
      <c r="B77" s="384">
        <v>45383</v>
      </c>
      <c r="C77" s="297" t="e">
        <v>#VALUE!</v>
      </c>
      <c r="D77" s="298" t="s">
        <v>1701</v>
      </c>
      <c r="E77" s="299" t="s">
        <v>1702</v>
      </c>
      <c r="F77" s="299">
        <v>499</v>
      </c>
      <c r="G77" s="300">
        <v>422.88135593220341</v>
      </c>
      <c r="H77" s="301" t="s">
        <v>261</v>
      </c>
      <c r="I77" s="302" t="s">
        <v>232</v>
      </c>
      <c r="J77" s="302" t="s">
        <v>330</v>
      </c>
      <c r="K77" s="53"/>
      <c r="L77" s="53"/>
      <c r="M77" s="53"/>
      <c r="N77" s="53"/>
      <c r="O77" s="53">
        <v>4</v>
      </c>
      <c r="P77" s="53"/>
      <c r="Q77" s="297">
        <v>499</v>
      </c>
      <c r="R77" s="348" t="s">
        <v>1578</v>
      </c>
      <c r="S77" s="349">
        <v>1</v>
      </c>
      <c r="T77" t="str">
        <f t="shared" si="2"/>
        <v>Other Services</v>
      </c>
    </row>
    <row r="78" spans="1:20" ht="15.75" thickBot="1">
      <c r="A78" s="296">
        <v>45388</v>
      </c>
      <c r="B78" s="384">
        <v>45383</v>
      </c>
      <c r="C78" s="297" t="e">
        <v>#VALUE!</v>
      </c>
      <c r="D78" s="298" t="s">
        <v>1703</v>
      </c>
      <c r="E78" s="299" t="s">
        <v>1704</v>
      </c>
      <c r="F78" s="299">
        <v>499</v>
      </c>
      <c r="G78" s="300">
        <v>422.88135593220341</v>
      </c>
      <c r="H78" s="301" t="s">
        <v>261</v>
      </c>
      <c r="I78" s="302" t="s">
        <v>232</v>
      </c>
      <c r="J78" s="302" t="s">
        <v>330</v>
      </c>
      <c r="K78" s="53"/>
      <c r="L78" s="53"/>
      <c r="M78" s="53"/>
      <c r="N78" s="53"/>
      <c r="O78" s="53">
        <v>4</v>
      </c>
      <c r="P78" s="53"/>
      <c r="Q78" s="297">
        <v>499</v>
      </c>
      <c r="R78" s="348" t="s">
        <v>1578</v>
      </c>
      <c r="S78" s="349">
        <v>1</v>
      </c>
      <c r="T78" t="str">
        <f t="shared" si="2"/>
        <v>Other Services</v>
      </c>
    </row>
    <row r="79" spans="1:20" ht="15.75" thickBot="1">
      <c r="A79" s="296">
        <v>45388</v>
      </c>
      <c r="B79" s="384">
        <v>45383</v>
      </c>
      <c r="C79" s="297" t="e">
        <v>#VALUE!</v>
      </c>
      <c r="D79" s="298" t="s">
        <v>1705</v>
      </c>
      <c r="E79" s="299" t="s">
        <v>1706</v>
      </c>
      <c r="F79" s="299">
        <v>499</v>
      </c>
      <c r="G79" s="300">
        <v>422.88135593220341</v>
      </c>
      <c r="H79" s="301" t="s">
        <v>261</v>
      </c>
      <c r="I79" s="302" t="s">
        <v>232</v>
      </c>
      <c r="J79" s="302" t="s">
        <v>330</v>
      </c>
      <c r="K79" s="53"/>
      <c r="L79" s="53"/>
      <c r="M79" s="53"/>
      <c r="N79" s="53"/>
      <c r="O79" s="53">
        <v>4</v>
      </c>
      <c r="P79" s="53"/>
      <c r="Q79" s="297">
        <v>499</v>
      </c>
      <c r="R79" s="348" t="s">
        <v>1578</v>
      </c>
      <c r="S79" s="349">
        <v>1</v>
      </c>
      <c r="T79" t="str">
        <f t="shared" si="2"/>
        <v>Other Services</v>
      </c>
    </row>
    <row r="80" spans="1:20" ht="15.75" thickBot="1">
      <c r="A80" s="296">
        <v>45388</v>
      </c>
      <c r="B80" s="384">
        <v>45383</v>
      </c>
      <c r="C80" s="297" t="e">
        <v>#VALUE!</v>
      </c>
      <c r="D80" s="298" t="s">
        <v>1707</v>
      </c>
      <c r="E80" s="299" t="s">
        <v>1708</v>
      </c>
      <c r="F80" s="299">
        <v>499</v>
      </c>
      <c r="G80" s="300">
        <v>422.88135593220341</v>
      </c>
      <c r="H80" s="301" t="s">
        <v>261</v>
      </c>
      <c r="I80" s="302" t="s">
        <v>232</v>
      </c>
      <c r="J80" s="302" t="s">
        <v>330</v>
      </c>
      <c r="K80" s="53"/>
      <c r="L80" s="53"/>
      <c r="M80" s="53"/>
      <c r="N80" s="53"/>
      <c r="O80" s="53">
        <v>4</v>
      </c>
      <c r="P80" s="53"/>
      <c r="Q80" s="297">
        <v>499</v>
      </c>
      <c r="R80" s="348" t="s">
        <v>1578</v>
      </c>
      <c r="S80" s="349">
        <v>1</v>
      </c>
      <c r="T80" t="str">
        <f t="shared" si="2"/>
        <v>Other Services</v>
      </c>
    </row>
    <row r="81" spans="1:20" ht="15.75" thickBot="1">
      <c r="A81" s="296">
        <v>45388</v>
      </c>
      <c r="B81" s="384">
        <v>45383</v>
      </c>
      <c r="C81" s="297" t="e">
        <v>#VALUE!</v>
      </c>
      <c r="D81" s="298" t="s">
        <v>1709</v>
      </c>
      <c r="E81" s="299" t="s">
        <v>1710</v>
      </c>
      <c r="F81" s="299">
        <v>499</v>
      </c>
      <c r="G81" s="300">
        <v>422.88135593220341</v>
      </c>
      <c r="H81" s="301" t="s">
        <v>261</v>
      </c>
      <c r="I81" s="302" t="s">
        <v>232</v>
      </c>
      <c r="J81" s="302" t="s">
        <v>330</v>
      </c>
      <c r="K81" s="53"/>
      <c r="L81" s="53"/>
      <c r="M81" s="53"/>
      <c r="N81" s="53"/>
      <c r="O81" s="53">
        <v>4</v>
      </c>
      <c r="P81" s="53"/>
      <c r="Q81" s="297">
        <v>499</v>
      </c>
      <c r="R81" s="348" t="s">
        <v>1578</v>
      </c>
      <c r="S81" s="349">
        <v>1</v>
      </c>
      <c r="T81" t="str">
        <f t="shared" si="2"/>
        <v>Other Services</v>
      </c>
    </row>
    <row r="82" spans="1:20" ht="15.75" thickBot="1">
      <c r="A82" s="296">
        <v>45388</v>
      </c>
      <c r="B82" s="384">
        <v>45383</v>
      </c>
      <c r="C82" s="297" t="e">
        <v>#VALUE!</v>
      </c>
      <c r="D82" s="298" t="s">
        <v>1711</v>
      </c>
      <c r="E82" s="299" t="s">
        <v>1712</v>
      </c>
      <c r="F82" s="299">
        <v>499</v>
      </c>
      <c r="G82" s="300">
        <v>422.88135593220341</v>
      </c>
      <c r="H82" s="301" t="s">
        <v>261</v>
      </c>
      <c r="I82" s="302" t="s">
        <v>232</v>
      </c>
      <c r="J82" s="302" t="s">
        <v>330</v>
      </c>
      <c r="K82" s="53"/>
      <c r="L82" s="53"/>
      <c r="M82" s="53"/>
      <c r="N82" s="53"/>
      <c r="O82" s="53">
        <v>4</v>
      </c>
      <c r="P82" s="53"/>
      <c r="Q82" s="297">
        <v>499</v>
      </c>
      <c r="R82" s="348" t="s">
        <v>1578</v>
      </c>
      <c r="S82" s="349">
        <v>1</v>
      </c>
      <c r="T82" t="str">
        <f t="shared" si="2"/>
        <v>Other Services</v>
      </c>
    </row>
    <row r="83" spans="1:20" ht="15.75" thickBot="1">
      <c r="A83" s="296">
        <v>45388</v>
      </c>
      <c r="B83" s="384">
        <v>45383</v>
      </c>
      <c r="C83" s="297" t="e">
        <v>#VALUE!</v>
      </c>
      <c r="D83" s="298" t="s">
        <v>1713</v>
      </c>
      <c r="E83" s="299" t="s">
        <v>1714</v>
      </c>
      <c r="F83" s="299">
        <v>499</v>
      </c>
      <c r="G83" s="300">
        <v>422.88135593220341</v>
      </c>
      <c r="H83" s="301" t="s">
        <v>261</v>
      </c>
      <c r="I83" s="302" t="s">
        <v>232</v>
      </c>
      <c r="J83" s="302" t="s">
        <v>330</v>
      </c>
      <c r="K83" s="53"/>
      <c r="L83" s="53"/>
      <c r="M83" s="53"/>
      <c r="N83" s="53"/>
      <c r="O83" s="53">
        <v>4</v>
      </c>
      <c r="P83" s="53"/>
      <c r="Q83" s="297">
        <v>499</v>
      </c>
      <c r="R83" s="348" t="s">
        <v>1578</v>
      </c>
      <c r="S83" s="349">
        <v>1</v>
      </c>
      <c r="T83" t="str">
        <f t="shared" ref="T83:T114" si="3">VLOOKUP(I83,$AD$2:$AE$6,2,0)</f>
        <v>Other Services</v>
      </c>
    </row>
    <row r="84" spans="1:20" ht="15.75" thickBot="1">
      <c r="A84" s="296">
        <v>45388</v>
      </c>
      <c r="B84" s="384">
        <v>45383</v>
      </c>
      <c r="C84" s="297" t="e">
        <v>#VALUE!</v>
      </c>
      <c r="D84" s="298" t="s">
        <v>1715</v>
      </c>
      <c r="E84" s="299" t="s">
        <v>1716</v>
      </c>
      <c r="F84" s="299">
        <v>998</v>
      </c>
      <c r="G84" s="300">
        <v>845.76271186440681</v>
      </c>
      <c r="H84" s="301" t="s">
        <v>261</v>
      </c>
      <c r="I84" s="302" t="s">
        <v>232</v>
      </c>
      <c r="J84" s="302" t="s">
        <v>330</v>
      </c>
      <c r="K84" s="53"/>
      <c r="L84" s="53"/>
      <c r="M84" s="53"/>
      <c r="N84" s="53"/>
      <c r="O84" s="53">
        <v>4</v>
      </c>
      <c r="P84" s="53"/>
      <c r="Q84" s="297">
        <v>998</v>
      </c>
      <c r="R84" s="348" t="s">
        <v>1578</v>
      </c>
      <c r="S84" s="349">
        <v>1</v>
      </c>
      <c r="T84" t="str">
        <f t="shared" si="3"/>
        <v>Other Services</v>
      </c>
    </row>
    <row r="85" spans="1:20" ht="15.75" thickBot="1">
      <c r="A85" s="296">
        <v>45388</v>
      </c>
      <c r="B85" s="384">
        <v>45383</v>
      </c>
      <c r="C85" s="297" t="e">
        <v>#VALUE!</v>
      </c>
      <c r="D85" s="298" t="s">
        <v>1717</v>
      </c>
      <c r="E85" s="299" t="s">
        <v>1718</v>
      </c>
      <c r="F85" s="299">
        <v>499</v>
      </c>
      <c r="G85" s="300">
        <v>422.88135593220341</v>
      </c>
      <c r="H85" s="301" t="s">
        <v>261</v>
      </c>
      <c r="I85" s="302" t="s">
        <v>232</v>
      </c>
      <c r="J85" s="302" t="s">
        <v>330</v>
      </c>
      <c r="K85" s="53"/>
      <c r="L85" s="53"/>
      <c r="M85" s="53"/>
      <c r="N85" s="53"/>
      <c r="O85" s="53">
        <v>4</v>
      </c>
      <c r="P85" s="53"/>
      <c r="Q85" s="297">
        <v>499</v>
      </c>
      <c r="R85" s="348" t="s">
        <v>1578</v>
      </c>
      <c r="S85" s="349">
        <v>1</v>
      </c>
      <c r="T85" t="str">
        <f t="shared" si="3"/>
        <v>Other Services</v>
      </c>
    </row>
    <row r="86" spans="1:20" ht="15.75" thickBot="1">
      <c r="A86" s="296">
        <v>45388</v>
      </c>
      <c r="B86" s="384">
        <v>45383</v>
      </c>
      <c r="C86" s="297" t="e">
        <v>#VALUE!</v>
      </c>
      <c r="D86" s="298" t="s">
        <v>1719</v>
      </c>
      <c r="E86" s="299" t="s">
        <v>1720</v>
      </c>
      <c r="F86" s="299">
        <v>499</v>
      </c>
      <c r="G86" s="300">
        <v>422.88135593220341</v>
      </c>
      <c r="H86" s="301" t="s">
        <v>261</v>
      </c>
      <c r="I86" s="302" t="s">
        <v>232</v>
      </c>
      <c r="J86" s="302" t="s">
        <v>330</v>
      </c>
      <c r="K86" s="53"/>
      <c r="L86" s="53"/>
      <c r="M86" s="53"/>
      <c r="N86" s="53"/>
      <c r="O86" s="53">
        <v>4</v>
      </c>
      <c r="P86" s="53"/>
      <c r="Q86" s="297">
        <v>499</v>
      </c>
      <c r="R86" s="348" t="s">
        <v>1578</v>
      </c>
      <c r="S86" s="349">
        <v>1</v>
      </c>
      <c r="T86" t="str">
        <f t="shared" si="3"/>
        <v>Other Services</v>
      </c>
    </row>
    <row r="87" spans="1:20" ht="15.75" thickBot="1">
      <c r="A87" s="296">
        <v>45388</v>
      </c>
      <c r="B87" s="384">
        <v>45383</v>
      </c>
      <c r="C87" s="297" t="e">
        <v>#VALUE!</v>
      </c>
      <c r="D87" s="298" t="s">
        <v>760</v>
      </c>
      <c r="E87" s="299" t="s">
        <v>1721</v>
      </c>
      <c r="F87" s="299">
        <v>499</v>
      </c>
      <c r="G87" s="300">
        <v>422.88135593220341</v>
      </c>
      <c r="H87" s="301" t="s">
        <v>261</v>
      </c>
      <c r="I87" s="302" t="s">
        <v>232</v>
      </c>
      <c r="J87" s="302" t="s">
        <v>330</v>
      </c>
      <c r="K87" s="53"/>
      <c r="L87" s="53"/>
      <c r="M87" s="53"/>
      <c r="N87" s="53"/>
      <c r="O87" s="53">
        <v>4</v>
      </c>
      <c r="P87" s="53"/>
      <c r="Q87" s="297">
        <v>499</v>
      </c>
      <c r="R87" s="348" t="s">
        <v>1578</v>
      </c>
      <c r="S87" s="349">
        <v>1</v>
      </c>
      <c r="T87" t="str">
        <f t="shared" si="3"/>
        <v>Other Services</v>
      </c>
    </row>
    <row r="88" spans="1:20" ht="15.75" thickBot="1">
      <c r="A88" s="296">
        <v>45388</v>
      </c>
      <c r="B88" s="384">
        <v>45383</v>
      </c>
      <c r="C88" s="297" t="e">
        <v>#VALUE!</v>
      </c>
      <c r="D88" s="298" t="s">
        <v>1722</v>
      </c>
      <c r="E88" s="299" t="s">
        <v>1723</v>
      </c>
      <c r="F88" s="299">
        <v>499</v>
      </c>
      <c r="G88" s="300">
        <v>422.88135593220341</v>
      </c>
      <c r="H88" s="301" t="s">
        <v>261</v>
      </c>
      <c r="I88" s="302" t="s">
        <v>232</v>
      </c>
      <c r="J88" s="302" t="s">
        <v>330</v>
      </c>
      <c r="K88" s="53"/>
      <c r="L88" s="53"/>
      <c r="M88" s="53"/>
      <c r="N88" s="53"/>
      <c r="O88" s="53">
        <v>4</v>
      </c>
      <c r="P88" s="53"/>
      <c r="Q88" s="297">
        <v>499</v>
      </c>
      <c r="R88" s="348" t="s">
        <v>1578</v>
      </c>
      <c r="S88" s="349">
        <v>1</v>
      </c>
      <c r="T88" t="str">
        <f t="shared" si="3"/>
        <v>Other Services</v>
      </c>
    </row>
    <row r="89" spans="1:20" ht="15.75" thickBot="1">
      <c r="A89" s="296">
        <v>45388</v>
      </c>
      <c r="B89" s="384">
        <v>45383</v>
      </c>
      <c r="C89" s="297" t="e">
        <v>#VALUE!</v>
      </c>
      <c r="D89" s="298" t="s">
        <v>1724</v>
      </c>
      <c r="E89" s="299" t="s">
        <v>1725</v>
      </c>
      <c r="F89" s="299">
        <v>499</v>
      </c>
      <c r="G89" s="300">
        <v>422.88135593220341</v>
      </c>
      <c r="H89" s="301" t="s">
        <v>261</v>
      </c>
      <c r="I89" s="302" t="s">
        <v>232</v>
      </c>
      <c r="J89" s="302" t="s">
        <v>330</v>
      </c>
      <c r="K89" s="53"/>
      <c r="L89" s="53"/>
      <c r="M89" s="53"/>
      <c r="N89" s="53"/>
      <c r="O89" s="53">
        <v>4</v>
      </c>
      <c r="P89" s="53"/>
      <c r="Q89" s="297">
        <v>499</v>
      </c>
      <c r="R89" s="348" t="s">
        <v>1578</v>
      </c>
      <c r="S89" s="349">
        <v>1</v>
      </c>
      <c r="T89" t="str">
        <f t="shared" si="3"/>
        <v>Other Services</v>
      </c>
    </row>
    <row r="90" spans="1:20" ht="15.75" thickBot="1">
      <c r="A90" s="296">
        <v>45388</v>
      </c>
      <c r="B90" s="384">
        <v>45383</v>
      </c>
      <c r="C90" s="297" t="e">
        <v>#VALUE!</v>
      </c>
      <c r="D90" s="298" t="s">
        <v>1726</v>
      </c>
      <c r="E90" s="299" t="s">
        <v>1727</v>
      </c>
      <c r="F90" s="299">
        <v>499</v>
      </c>
      <c r="G90" s="300">
        <v>422.88135593220341</v>
      </c>
      <c r="H90" s="301" t="s">
        <v>261</v>
      </c>
      <c r="I90" s="302" t="s">
        <v>232</v>
      </c>
      <c r="J90" s="302" t="s">
        <v>330</v>
      </c>
      <c r="K90" s="53"/>
      <c r="L90" s="53"/>
      <c r="M90" s="53"/>
      <c r="N90" s="53"/>
      <c r="O90" s="53">
        <v>4</v>
      </c>
      <c r="P90" s="53"/>
      <c r="Q90" s="297">
        <v>499</v>
      </c>
      <c r="R90" s="348" t="s">
        <v>1578</v>
      </c>
      <c r="S90" s="349">
        <v>1</v>
      </c>
      <c r="T90" t="str">
        <f t="shared" si="3"/>
        <v>Other Services</v>
      </c>
    </row>
    <row r="91" spans="1:20" ht="15.75" thickBot="1">
      <c r="A91" s="296">
        <v>45388</v>
      </c>
      <c r="B91" s="384">
        <v>45383</v>
      </c>
      <c r="C91" s="297" t="e">
        <v>#VALUE!</v>
      </c>
      <c r="D91" s="298" t="s">
        <v>1728</v>
      </c>
      <c r="E91" s="299" t="s">
        <v>1729</v>
      </c>
      <c r="F91" s="299">
        <v>499</v>
      </c>
      <c r="G91" s="300">
        <v>422.88135593220341</v>
      </c>
      <c r="H91" s="301" t="s">
        <v>261</v>
      </c>
      <c r="I91" s="302" t="s">
        <v>232</v>
      </c>
      <c r="J91" s="302" t="s">
        <v>330</v>
      </c>
      <c r="K91" s="53"/>
      <c r="L91" s="53"/>
      <c r="M91" s="53"/>
      <c r="N91" s="53"/>
      <c r="O91" s="53">
        <v>4</v>
      </c>
      <c r="P91" s="53"/>
      <c r="Q91" s="297">
        <v>499</v>
      </c>
      <c r="R91" s="348" t="s">
        <v>1578</v>
      </c>
      <c r="S91" s="349">
        <v>1</v>
      </c>
      <c r="T91" t="str">
        <f t="shared" si="3"/>
        <v>Other Services</v>
      </c>
    </row>
    <row r="92" spans="1:20" ht="15.75" thickBot="1">
      <c r="A92" s="296">
        <v>45388</v>
      </c>
      <c r="B92" s="384">
        <v>45383</v>
      </c>
      <c r="C92" s="297" t="e">
        <v>#VALUE!</v>
      </c>
      <c r="D92" s="298" t="s">
        <v>1730</v>
      </c>
      <c r="E92" s="299" t="s">
        <v>1731</v>
      </c>
      <c r="F92" s="299">
        <v>499</v>
      </c>
      <c r="G92" s="300">
        <v>422.88135593220341</v>
      </c>
      <c r="H92" s="301" t="s">
        <v>261</v>
      </c>
      <c r="I92" s="302" t="s">
        <v>232</v>
      </c>
      <c r="J92" s="302" t="s">
        <v>330</v>
      </c>
      <c r="K92" s="53"/>
      <c r="L92" s="53"/>
      <c r="M92" s="53"/>
      <c r="N92" s="53"/>
      <c r="O92" s="53">
        <v>4</v>
      </c>
      <c r="P92" s="53"/>
      <c r="Q92" s="297">
        <v>499</v>
      </c>
      <c r="R92" s="348" t="s">
        <v>1578</v>
      </c>
      <c r="S92" s="349">
        <v>1</v>
      </c>
      <c r="T92" t="str">
        <f t="shared" si="3"/>
        <v>Other Services</v>
      </c>
    </row>
    <row r="93" spans="1:20" ht="15.75" thickBot="1">
      <c r="A93" s="296">
        <v>45388</v>
      </c>
      <c r="B93" s="384">
        <v>45383</v>
      </c>
      <c r="C93" s="297" t="e">
        <v>#VALUE!</v>
      </c>
      <c r="D93" s="298" t="s">
        <v>1732</v>
      </c>
      <c r="E93" s="299" t="s">
        <v>1733</v>
      </c>
      <c r="F93" s="299">
        <v>299</v>
      </c>
      <c r="G93" s="300">
        <v>253.3898305084746</v>
      </c>
      <c r="H93" s="301" t="s">
        <v>261</v>
      </c>
      <c r="I93" s="302" t="s">
        <v>232</v>
      </c>
      <c r="J93" s="302" t="s">
        <v>330</v>
      </c>
      <c r="K93" s="53"/>
      <c r="L93" s="53"/>
      <c r="M93" s="53"/>
      <c r="N93" s="53"/>
      <c r="O93" s="53">
        <v>4</v>
      </c>
      <c r="P93" s="53"/>
      <c r="Q93" s="297">
        <v>299</v>
      </c>
      <c r="R93" s="348" t="s">
        <v>1578</v>
      </c>
      <c r="S93" s="349">
        <v>1</v>
      </c>
      <c r="T93" t="str">
        <f t="shared" si="3"/>
        <v>Other Services</v>
      </c>
    </row>
    <row r="94" spans="1:20" ht="15.75" thickBot="1">
      <c r="A94" s="296">
        <v>45388</v>
      </c>
      <c r="B94" s="384">
        <v>45383</v>
      </c>
      <c r="C94" s="297" t="e">
        <v>#VALUE!</v>
      </c>
      <c r="D94" s="298" t="s">
        <v>1734</v>
      </c>
      <c r="E94" s="299" t="s">
        <v>1735</v>
      </c>
      <c r="F94" s="299">
        <v>499</v>
      </c>
      <c r="G94" s="300">
        <v>422.88135593220341</v>
      </c>
      <c r="H94" s="301" t="s">
        <v>261</v>
      </c>
      <c r="I94" s="302" t="s">
        <v>232</v>
      </c>
      <c r="J94" s="302" t="s">
        <v>330</v>
      </c>
      <c r="K94" s="53"/>
      <c r="L94" s="53"/>
      <c r="M94" s="53"/>
      <c r="N94" s="53"/>
      <c r="O94" s="53">
        <v>4</v>
      </c>
      <c r="P94" s="53"/>
      <c r="Q94" s="297">
        <v>499</v>
      </c>
      <c r="R94" s="348" t="s">
        <v>1578</v>
      </c>
      <c r="S94" s="349">
        <v>1</v>
      </c>
      <c r="T94" t="str">
        <f t="shared" si="3"/>
        <v>Other Services</v>
      </c>
    </row>
    <row r="95" spans="1:20" ht="15.75" thickBot="1">
      <c r="A95" s="296">
        <v>45388</v>
      </c>
      <c r="B95" s="384">
        <v>45383</v>
      </c>
      <c r="C95" s="297" t="e">
        <v>#VALUE!</v>
      </c>
      <c r="D95" s="298" t="s">
        <v>1736</v>
      </c>
      <c r="E95" s="299" t="s">
        <v>1737</v>
      </c>
      <c r="F95" s="299">
        <v>499</v>
      </c>
      <c r="G95" s="300">
        <v>422.88135593220341</v>
      </c>
      <c r="H95" s="301" t="s">
        <v>261</v>
      </c>
      <c r="I95" s="302" t="s">
        <v>232</v>
      </c>
      <c r="J95" s="302" t="s">
        <v>330</v>
      </c>
      <c r="K95" s="53"/>
      <c r="L95" s="53"/>
      <c r="M95" s="53"/>
      <c r="N95" s="53"/>
      <c r="O95" s="53">
        <v>4</v>
      </c>
      <c r="P95" s="53"/>
      <c r="Q95" s="297">
        <v>499</v>
      </c>
      <c r="R95" s="348" t="s">
        <v>1578</v>
      </c>
      <c r="S95" s="349">
        <v>1</v>
      </c>
      <c r="T95" t="str">
        <f t="shared" si="3"/>
        <v>Other Services</v>
      </c>
    </row>
    <row r="96" spans="1:20" ht="15.75" thickBot="1">
      <c r="A96" s="296">
        <v>45388</v>
      </c>
      <c r="B96" s="384">
        <v>45383</v>
      </c>
      <c r="C96" s="297" t="e">
        <v>#VALUE!</v>
      </c>
      <c r="D96" s="298" t="s">
        <v>1738</v>
      </c>
      <c r="E96" s="299" t="s">
        <v>1739</v>
      </c>
      <c r="F96" s="299">
        <v>499</v>
      </c>
      <c r="G96" s="300">
        <v>422.88135593220341</v>
      </c>
      <c r="H96" s="301" t="s">
        <v>261</v>
      </c>
      <c r="I96" s="302" t="s">
        <v>232</v>
      </c>
      <c r="J96" s="302" t="s">
        <v>330</v>
      </c>
      <c r="K96" s="53"/>
      <c r="L96" s="53"/>
      <c r="M96" s="53"/>
      <c r="N96" s="53"/>
      <c r="O96" s="53">
        <v>4</v>
      </c>
      <c r="P96" s="53"/>
      <c r="Q96" s="297">
        <v>499</v>
      </c>
      <c r="R96" s="348" t="s">
        <v>1578</v>
      </c>
      <c r="S96" s="349">
        <v>1</v>
      </c>
      <c r="T96" t="str">
        <f t="shared" si="3"/>
        <v>Other Services</v>
      </c>
    </row>
    <row r="97" spans="1:20" ht="15.75" thickBot="1">
      <c r="A97" s="296">
        <v>45388</v>
      </c>
      <c r="B97" s="384">
        <v>45383</v>
      </c>
      <c r="C97" s="297" t="e">
        <v>#VALUE!</v>
      </c>
      <c r="D97" s="298" t="s">
        <v>1740</v>
      </c>
      <c r="E97" s="299" t="s">
        <v>1741</v>
      </c>
      <c r="F97" s="299">
        <v>299</v>
      </c>
      <c r="G97" s="300">
        <v>253.3898305084746</v>
      </c>
      <c r="H97" s="301" t="s">
        <v>261</v>
      </c>
      <c r="I97" s="302" t="s">
        <v>232</v>
      </c>
      <c r="J97" s="302" t="s">
        <v>330</v>
      </c>
      <c r="K97" s="53"/>
      <c r="L97" s="53"/>
      <c r="M97" s="53"/>
      <c r="N97" s="53"/>
      <c r="O97" s="53">
        <v>4</v>
      </c>
      <c r="P97" s="53"/>
      <c r="Q97" s="297">
        <v>299</v>
      </c>
      <c r="R97" s="348" t="s">
        <v>1578</v>
      </c>
      <c r="S97" s="349">
        <v>1</v>
      </c>
      <c r="T97" t="str">
        <f t="shared" si="3"/>
        <v>Other Services</v>
      </c>
    </row>
    <row r="98" spans="1:20" ht="15.75" thickBot="1">
      <c r="A98" s="296">
        <v>45388</v>
      </c>
      <c r="B98" s="384">
        <v>45383</v>
      </c>
      <c r="C98" s="297" t="e">
        <v>#VALUE!</v>
      </c>
      <c r="D98" s="298" t="s">
        <v>1742</v>
      </c>
      <c r="E98" s="299" t="s">
        <v>1743</v>
      </c>
      <c r="F98" s="299">
        <v>499</v>
      </c>
      <c r="G98" s="300">
        <v>422.88135593220341</v>
      </c>
      <c r="H98" s="301" t="s">
        <v>261</v>
      </c>
      <c r="I98" s="302" t="s">
        <v>232</v>
      </c>
      <c r="J98" s="302" t="s">
        <v>330</v>
      </c>
      <c r="K98" s="53"/>
      <c r="L98" s="53"/>
      <c r="M98" s="53"/>
      <c r="N98" s="53"/>
      <c r="O98" s="53">
        <v>4</v>
      </c>
      <c r="P98" s="53"/>
      <c r="Q98" s="297">
        <v>499</v>
      </c>
      <c r="R98" s="348" t="s">
        <v>1578</v>
      </c>
      <c r="S98" s="349">
        <v>1</v>
      </c>
      <c r="T98" t="str">
        <f t="shared" si="3"/>
        <v>Other Services</v>
      </c>
    </row>
    <row r="99" spans="1:20" ht="15.75" thickBot="1">
      <c r="A99" s="296">
        <v>45388</v>
      </c>
      <c r="B99" s="384">
        <v>45383</v>
      </c>
      <c r="C99" s="297" t="e">
        <v>#VALUE!</v>
      </c>
      <c r="D99" s="298" t="s">
        <v>1744</v>
      </c>
      <c r="E99" s="299" t="s">
        <v>1745</v>
      </c>
      <c r="F99" s="299">
        <v>499</v>
      </c>
      <c r="G99" s="300">
        <v>422.88135593220341</v>
      </c>
      <c r="H99" s="301" t="s">
        <v>261</v>
      </c>
      <c r="I99" s="302" t="s">
        <v>232</v>
      </c>
      <c r="J99" s="302" t="s">
        <v>330</v>
      </c>
      <c r="K99" s="53"/>
      <c r="L99" s="53"/>
      <c r="M99" s="53"/>
      <c r="N99" s="53"/>
      <c r="O99" s="53">
        <v>4</v>
      </c>
      <c r="P99" s="53"/>
      <c r="Q99" s="297">
        <v>499</v>
      </c>
      <c r="R99" s="348" t="s">
        <v>1578</v>
      </c>
      <c r="S99" s="349">
        <v>1</v>
      </c>
      <c r="T99" t="str">
        <f t="shared" si="3"/>
        <v>Other Services</v>
      </c>
    </row>
    <row r="100" spans="1:20" ht="15.75" thickBot="1">
      <c r="A100" s="296">
        <v>45388</v>
      </c>
      <c r="B100" s="384">
        <v>45383</v>
      </c>
      <c r="C100" s="297" t="e">
        <v>#VALUE!</v>
      </c>
      <c r="D100" s="298" t="s">
        <v>656</v>
      </c>
      <c r="E100" s="299" t="s">
        <v>1746</v>
      </c>
      <c r="F100" s="299">
        <v>-944</v>
      </c>
      <c r="G100" s="300">
        <v>-800</v>
      </c>
      <c r="H100" s="301" t="s">
        <v>216</v>
      </c>
      <c r="I100" s="302" t="s">
        <v>217</v>
      </c>
      <c r="J100" s="302" t="s">
        <v>218</v>
      </c>
      <c r="K100" s="53"/>
      <c r="L100" s="53"/>
      <c r="M100" s="53"/>
      <c r="N100" s="53"/>
      <c r="O100" s="53">
        <v>4</v>
      </c>
      <c r="P100" s="53"/>
      <c r="Q100" s="297">
        <v>-944</v>
      </c>
      <c r="R100" s="348" t="s">
        <v>1578</v>
      </c>
      <c r="S100" s="349">
        <v>1</v>
      </c>
      <c r="T100" t="str">
        <f t="shared" si="3"/>
        <v>G-Suite Business</v>
      </c>
    </row>
    <row r="101" spans="1:20" ht="15.75" thickBot="1">
      <c r="A101" s="296">
        <v>45388</v>
      </c>
      <c r="B101" s="384">
        <v>45383</v>
      </c>
      <c r="C101" s="297" t="e">
        <v>#VALUE!</v>
      </c>
      <c r="D101" s="298" t="s">
        <v>1747</v>
      </c>
      <c r="E101" s="304" t="s">
        <v>1748</v>
      </c>
      <c r="F101" s="305">
        <v>100000</v>
      </c>
      <c r="G101" s="300">
        <v>84745.762711864416</v>
      </c>
      <c r="H101" s="301" t="s">
        <v>291</v>
      </c>
      <c r="I101" s="302" t="s">
        <v>226</v>
      </c>
      <c r="J101" s="302" t="s">
        <v>292</v>
      </c>
      <c r="K101" s="53"/>
      <c r="L101" s="53"/>
      <c r="M101" s="53"/>
      <c r="N101" s="53"/>
      <c r="O101" s="53">
        <v>4</v>
      </c>
      <c r="P101" s="53"/>
      <c r="Q101" s="297">
        <v>100000</v>
      </c>
      <c r="R101" s="348" t="s">
        <v>1578</v>
      </c>
      <c r="S101" s="349">
        <v>1</v>
      </c>
      <c r="T101" t="str">
        <f t="shared" si="3"/>
        <v xml:space="preserve">Training Business </v>
      </c>
    </row>
    <row r="102" spans="1:20" ht="15.75" thickBot="1">
      <c r="A102" s="296">
        <v>45388</v>
      </c>
      <c r="B102" s="384">
        <v>45383</v>
      </c>
      <c r="C102" s="297" t="e">
        <v>#VALUE!</v>
      </c>
      <c r="D102" s="298" t="s">
        <v>1749</v>
      </c>
      <c r="E102" s="306" t="s">
        <v>1750</v>
      </c>
      <c r="F102" s="305">
        <v>100000</v>
      </c>
      <c r="G102" s="300">
        <v>84745.762711864416</v>
      </c>
      <c r="H102" s="301" t="s">
        <v>291</v>
      </c>
      <c r="I102" s="302" t="s">
        <v>226</v>
      </c>
      <c r="J102" s="302" t="s">
        <v>292</v>
      </c>
      <c r="K102" s="53"/>
      <c r="L102" s="53"/>
      <c r="M102" s="53"/>
      <c r="N102" s="53"/>
      <c r="O102" s="53">
        <v>4</v>
      </c>
      <c r="P102" s="53"/>
      <c r="Q102" s="297">
        <v>100000</v>
      </c>
      <c r="R102" s="348" t="s">
        <v>1578</v>
      </c>
      <c r="S102" s="349">
        <v>1</v>
      </c>
      <c r="T102" t="str">
        <f t="shared" si="3"/>
        <v xml:space="preserve">Training Business </v>
      </c>
    </row>
    <row r="103" spans="1:20" ht="15.75" thickBot="1">
      <c r="A103" s="296">
        <v>45388</v>
      </c>
      <c r="B103" s="384">
        <v>45383</v>
      </c>
      <c r="C103" s="297" t="e">
        <v>#VALUE!</v>
      </c>
      <c r="D103" s="307" t="s">
        <v>1751</v>
      </c>
      <c r="E103" s="304" t="s">
        <v>497</v>
      </c>
      <c r="F103" s="305">
        <v>100000</v>
      </c>
      <c r="G103" s="300">
        <v>84745.762711864416</v>
      </c>
      <c r="H103" s="301" t="s">
        <v>291</v>
      </c>
      <c r="I103" s="302" t="s">
        <v>226</v>
      </c>
      <c r="J103" s="302" t="s">
        <v>292</v>
      </c>
      <c r="K103" s="53"/>
      <c r="L103" s="53"/>
      <c r="M103" s="53"/>
      <c r="N103" s="53"/>
      <c r="O103" s="53">
        <v>4</v>
      </c>
      <c r="P103" s="53"/>
      <c r="Q103" s="297">
        <v>100000</v>
      </c>
      <c r="R103" s="348" t="s">
        <v>1578</v>
      </c>
      <c r="S103" s="349">
        <v>1</v>
      </c>
      <c r="T103" t="str">
        <f t="shared" si="3"/>
        <v xml:space="preserve">Training Business </v>
      </c>
    </row>
    <row r="104" spans="1:20" ht="15.75" thickBot="1">
      <c r="A104" s="296">
        <v>45388</v>
      </c>
      <c r="B104" s="384">
        <v>45383</v>
      </c>
      <c r="C104" s="297" t="e">
        <v>#VALUE!</v>
      </c>
      <c r="D104" s="307" t="s">
        <v>1752</v>
      </c>
      <c r="E104" s="304" t="s">
        <v>497</v>
      </c>
      <c r="F104" s="305">
        <v>100000</v>
      </c>
      <c r="G104" s="300">
        <v>84745.762711864416</v>
      </c>
      <c r="H104" s="301" t="s">
        <v>291</v>
      </c>
      <c r="I104" s="302" t="s">
        <v>226</v>
      </c>
      <c r="J104" s="302" t="s">
        <v>292</v>
      </c>
      <c r="K104" s="53"/>
      <c r="L104" s="53"/>
      <c r="M104" s="53"/>
      <c r="N104" s="53"/>
      <c r="O104" s="53">
        <v>4</v>
      </c>
      <c r="P104" s="53"/>
      <c r="Q104" s="297">
        <v>100000</v>
      </c>
      <c r="R104" s="348" t="s">
        <v>1578</v>
      </c>
      <c r="S104" s="349">
        <v>1</v>
      </c>
      <c r="T104" t="str">
        <f t="shared" si="3"/>
        <v xml:space="preserve">Training Business </v>
      </c>
    </row>
    <row r="105" spans="1:20" ht="15.75" thickBot="1">
      <c r="A105" s="296">
        <v>45389</v>
      </c>
      <c r="B105" s="384">
        <v>45383</v>
      </c>
      <c r="C105" s="297" t="e">
        <v>#VALUE!</v>
      </c>
      <c r="D105" s="298" t="s">
        <v>1726</v>
      </c>
      <c r="E105" s="304" t="s">
        <v>1753</v>
      </c>
      <c r="F105" s="305">
        <v>100000</v>
      </c>
      <c r="G105" s="300">
        <v>84745.762711864416</v>
      </c>
      <c r="H105" s="301" t="s">
        <v>291</v>
      </c>
      <c r="I105" s="302" t="s">
        <v>226</v>
      </c>
      <c r="J105" s="302" t="s">
        <v>292</v>
      </c>
      <c r="K105" s="53"/>
      <c r="L105" s="53"/>
      <c r="M105" s="53"/>
      <c r="N105" s="53"/>
      <c r="O105" s="53">
        <v>4</v>
      </c>
      <c r="P105" s="53"/>
      <c r="Q105" s="297">
        <v>100000</v>
      </c>
      <c r="R105" s="348" t="s">
        <v>1578</v>
      </c>
      <c r="S105" s="349">
        <v>1</v>
      </c>
      <c r="T105" t="str">
        <f t="shared" si="3"/>
        <v xml:space="preserve">Training Business </v>
      </c>
    </row>
    <row r="106" spans="1:20" ht="15.75" thickBot="1">
      <c r="A106" s="296">
        <v>45390</v>
      </c>
      <c r="B106" s="384">
        <v>45383</v>
      </c>
      <c r="C106" s="297" t="e">
        <v>#VALUE!</v>
      </c>
      <c r="D106" s="307" t="s">
        <v>1754</v>
      </c>
      <c r="E106" s="304" t="s">
        <v>497</v>
      </c>
      <c r="F106" s="305">
        <v>100000</v>
      </c>
      <c r="G106" s="300">
        <v>84745.762711864416</v>
      </c>
      <c r="H106" s="301" t="s">
        <v>291</v>
      </c>
      <c r="I106" s="302" t="s">
        <v>226</v>
      </c>
      <c r="J106" s="302" t="s">
        <v>292</v>
      </c>
      <c r="K106" s="53"/>
      <c r="L106" s="53"/>
      <c r="M106" s="53"/>
      <c r="N106" s="53"/>
      <c r="O106" s="53">
        <v>4</v>
      </c>
      <c r="P106" s="53"/>
      <c r="Q106" s="297">
        <v>100000</v>
      </c>
      <c r="R106" s="348" t="s">
        <v>1578</v>
      </c>
      <c r="S106" s="349">
        <v>2</v>
      </c>
      <c r="T106" t="str">
        <f t="shared" si="3"/>
        <v xml:space="preserve">Training Business </v>
      </c>
    </row>
    <row r="107" spans="1:20" ht="15.75" thickBot="1">
      <c r="A107" s="296">
        <v>45390</v>
      </c>
      <c r="B107" s="384">
        <v>45383</v>
      </c>
      <c r="C107" s="297" t="e">
        <v>#VALUE!</v>
      </c>
      <c r="D107" s="307" t="s">
        <v>1755</v>
      </c>
      <c r="E107" s="304" t="s">
        <v>497</v>
      </c>
      <c r="F107" s="305">
        <v>100000</v>
      </c>
      <c r="G107" s="300">
        <v>84745.762711864416</v>
      </c>
      <c r="H107" s="301" t="s">
        <v>291</v>
      </c>
      <c r="I107" s="302" t="s">
        <v>226</v>
      </c>
      <c r="J107" s="302" t="s">
        <v>292</v>
      </c>
      <c r="K107" s="53"/>
      <c r="L107" s="53"/>
      <c r="M107" s="53"/>
      <c r="N107" s="53"/>
      <c r="O107" s="53">
        <v>4</v>
      </c>
      <c r="P107" s="53"/>
      <c r="Q107" s="297">
        <v>100000</v>
      </c>
      <c r="R107" s="348" t="s">
        <v>1578</v>
      </c>
      <c r="S107" s="349">
        <v>2</v>
      </c>
      <c r="T107" t="str">
        <f t="shared" si="3"/>
        <v xml:space="preserve">Training Business </v>
      </c>
    </row>
    <row r="108" spans="1:20" ht="15.75" thickBot="1">
      <c r="A108" s="296">
        <v>45390</v>
      </c>
      <c r="B108" s="384">
        <v>45383</v>
      </c>
      <c r="C108" s="297" t="e">
        <v>#VALUE!</v>
      </c>
      <c r="D108" s="298" t="s">
        <v>558</v>
      </c>
      <c r="E108" s="299" t="s">
        <v>1756</v>
      </c>
      <c r="F108" s="299">
        <v>1081</v>
      </c>
      <c r="G108" s="300">
        <v>916.10169491525426</v>
      </c>
      <c r="H108" s="301" t="s">
        <v>216</v>
      </c>
      <c r="I108" s="302" t="s">
        <v>217</v>
      </c>
      <c r="J108" s="302" t="s">
        <v>218</v>
      </c>
      <c r="K108" s="53"/>
      <c r="L108" s="53"/>
      <c r="M108" s="53"/>
      <c r="N108" s="53"/>
      <c r="O108" s="53">
        <v>4</v>
      </c>
      <c r="P108" s="53"/>
      <c r="Q108" s="297">
        <v>1081</v>
      </c>
      <c r="R108" s="348" t="s">
        <v>1578</v>
      </c>
      <c r="S108" s="349">
        <v>2</v>
      </c>
      <c r="T108" t="str">
        <f t="shared" si="3"/>
        <v>G-Suite Business</v>
      </c>
    </row>
    <row r="109" spans="1:20" ht="15.75" thickBot="1">
      <c r="A109" s="296">
        <v>45390</v>
      </c>
      <c r="B109" s="384">
        <v>45383</v>
      </c>
      <c r="C109" s="297" t="e">
        <v>#VALUE!</v>
      </c>
      <c r="D109" s="298" t="s">
        <v>505</v>
      </c>
      <c r="E109" s="299" t="s">
        <v>1757</v>
      </c>
      <c r="F109" s="299">
        <v>15529</v>
      </c>
      <c r="G109" s="300">
        <v>13160.169491525419</v>
      </c>
      <c r="H109" s="301" t="s">
        <v>216</v>
      </c>
      <c r="I109" s="302" t="s">
        <v>217</v>
      </c>
      <c r="J109" s="302" t="s">
        <v>218</v>
      </c>
      <c r="K109" s="53"/>
      <c r="L109" s="53"/>
      <c r="M109" s="53"/>
      <c r="N109" s="53"/>
      <c r="O109" s="53">
        <v>4</v>
      </c>
      <c r="P109" s="53"/>
      <c r="Q109" s="297">
        <v>15529</v>
      </c>
      <c r="R109" s="348" t="s">
        <v>1578</v>
      </c>
      <c r="S109" s="349">
        <v>2</v>
      </c>
      <c r="T109" t="str">
        <f t="shared" si="3"/>
        <v>G-Suite Business</v>
      </c>
    </row>
    <row r="110" spans="1:20" ht="15.75" thickBot="1">
      <c r="A110" s="296">
        <v>45390</v>
      </c>
      <c r="B110" s="384">
        <v>45383</v>
      </c>
      <c r="C110" s="297" t="e">
        <v>#VALUE!</v>
      </c>
      <c r="D110" s="298" t="s">
        <v>1758</v>
      </c>
      <c r="E110" s="299" t="s">
        <v>1759</v>
      </c>
      <c r="F110" s="299">
        <v>6018</v>
      </c>
      <c r="G110" s="300">
        <v>5100</v>
      </c>
      <c r="H110" s="301" t="s">
        <v>216</v>
      </c>
      <c r="I110" s="302" t="s">
        <v>217</v>
      </c>
      <c r="J110" s="302" t="s">
        <v>218</v>
      </c>
      <c r="K110" s="53"/>
      <c r="L110" s="53"/>
      <c r="M110" s="53"/>
      <c r="N110" s="53"/>
      <c r="O110" s="53">
        <v>4</v>
      </c>
      <c r="P110" s="53"/>
      <c r="Q110" s="297">
        <v>6018</v>
      </c>
      <c r="R110" s="348" t="s">
        <v>1578</v>
      </c>
      <c r="S110" s="349">
        <v>2</v>
      </c>
      <c r="T110" t="str">
        <f t="shared" si="3"/>
        <v>G-Suite Business</v>
      </c>
    </row>
    <row r="111" spans="1:20" ht="15.75" thickBot="1">
      <c r="A111" s="296">
        <v>45390</v>
      </c>
      <c r="B111" s="384">
        <v>45383</v>
      </c>
      <c r="C111" s="297" t="e">
        <v>#VALUE!</v>
      </c>
      <c r="D111" s="298" t="s">
        <v>374</v>
      </c>
      <c r="E111" s="299" t="s">
        <v>1760</v>
      </c>
      <c r="F111" s="299">
        <v>33099</v>
      </c>
      <c r="G111" s="300">
        <v>28050</v>
      </c>
      <c r="H111" s="301" t="s">
        <v>216</v>
      </c>
      <c r="I111" s="302" t="s">
        <v>217</v>
      </c>
      <c r="J111" s="302" t="s">
        <v>218</v>
      </c>
      <c r="K111" s="53"/>
      <c r="L111" s="53"/>
      <c r="M111" s="53"/>
      <c r="N111" s="53"/>
      <c r="O111" s="53">
        <v>4</v>
      </c>
      <c r="P111" s="53"/>
      <c r="Q111" s="297">
        <v>33099</v>
      </c>
      <c r="R111" s="348" t="s">
        <v>1578</v>
      </c>
      <c r="S111" s="349">
        <v>2</v>
      </c>
      <c r="T111" t="str">
        <f t="shared" si="3"/>
        <v>G-Suite Business</v>
      </c>
    </row>
    <row r="112" spans="1:20" ht="15.75" thickBot="1">
      <c r="A112" s="296">
        <v>45390</v>
      </c>
      <c r="B112" s="384">
        <v>45383</v>
      </c>
      <c r="C112" s="297" t="e">
        <v>#VALUE!</v>
      </c>
      <c r="D112" s="298" t="s">
        <v>532</v>
      </c>
      <c r="E112" s="299" t="s">
        <v>1761</v>
      </c>
      <c r="F112" s="299">
        <v>9027</v>
      </c>
      <c r="G112" s="300">
        <v>7650</v>
      </c>
      <c r="H112" s="301" t="s">
        <v>216</v>
      </c>
      <c r="I112" s="302" t="s">
        <v>217</v>
      </c>
      <c r="J112" s="302" t="s">
        <v>218</v>
      </c>
      <c r="K112" s="53"/>
      <c r="L112" s="53"/>
      <c r="M112" s="53"/>
      <c r="N112" s="53"/>
      <c r="O112" s="53">
        <v>4</v>
      </c>
      <c r="P112" s="53"/>
      <c r="Q112" s="297">
        <v>9027</v>
      </c>
      <c r="R112" s="348" t="s">
        <v>1578</v>
      </c>
      <c r="S112" s="349">
        <v>2</v>
      </c>
      <c r="T112" t="str">
        <f t="shared" si="3"/>
        <v>G-Suite Business</v>
      </c>
    </row>
    <row r="113" spans="1:20" ht="15.75" thickBot="1">
      <c r="A113" s="296">
        <v>45390</v>
      </c>
      <c r="B113" s="384">
        <v>45383</v>
      </c>
      <c r="C113" s="297" t="e">
        <v>#VALUE!</v>
      </c>
      <c r="D113" s="298" t="s">
        <v>1762</v>
      </c>
      <c r="E113" s="299" t="s">
        <v>1763</v>
      </c>
      <c r="F113" s="299">
        <v>21063</v>
      </c>
      <c r="G113" s="300">
        <v>17850</v>
      </c>
      <c r="H113" s="301" t="s">
        <v>216</v>
      </c>
      <c r="I113" s="302" t="s">
        <v>217</v>
      </c>
      <c r="J113" s="302" t="s">
        <v>218</v>
      </c>
      <c r="K113" s="53"/>
      <c r="L113" s="53"/>
      <c r="M113" s="53"/>
      <c r="N113" s="53"/>
      <c r="O113" s="53">
        <v>4</v>
      </c>
      <c r="P113" s="53"/>
      <c r="Q113" s="297">
        <v>21063</v>
      </c>
      <c r="R113" s="348" t="s">
        <v>1578</v>
      </c>
      <c r="S113" s="349">
        <v>2</v>
      </c>
      <c r="T113" t="str">
        <f t="shared" si="3"/>
        <v>G-Suite Business</v>
      </c>
    </row>
    <row r="114" spans="1:20" ht="15.75" thickBot="1">
      <c r="A114" s="296">
        <v>45390</v>
      </c>
      <c r="B114" s="384">
        <v>45383</v>
      </c>
      <c r="C114" s="297" t="e">
        <v>#VALUE!</v>
      </c>
      <c r="D114" s="298" t="s">
        <v>1764</v>
      </c>
      <c r="E114" s="299" t="s">
        <v>1765</v>
      </c>
      <c r="F114" s="299">
        <v>1445.5</v>
      </c>
      <c r="G114" s="300">
        <v>1225</v>
      </c>
      <c r="H114" s="301" t="s">
        <v>216</v>
      </c>
      <c r="I114" s="302" t="s">
        <v>217</v>
      </c>
      <c r="J114" s="302" t="s">
        <v>218</v>
      </c>
      <c r="K114" s="53"/>
      <c r="L114" s="53"/>
      <c r="M114" s="53"/>
      <c r="N114" s="53"/>
      <c r="O114" s="53">
        <v>4</v>
      </c>
      <c r="P114" s="53"/>
      <c r="Q114" s="297">
        <v>1445.5</v>
      </c>
      <c r="R114" s="348" t="s">
        <v>1578</v>
      </c>
      <c r="S114" s="349">
        <v>2</v>
      </c>
      <c r="T114" t="str">
        <f t="shared" si="3"/>
        <v>G-Suite Business</v>
      </c>
    </row>
    <row r="115" spans="1:20" ht="15.75" thickBot="1">
      <c r="A115" s="296">
        <v>45390</v>
      </c>
      <c r="B115" s="384">
        <v>45383</v>
      </c>
      <c r="C115" s="297" t="e">
        <v>#VALUE!</v>
      </c>
      <c r="D115" s="298" t="s">
        <v>1766</v>
      </c>
      <c r="E115" s="299" t="s">
        <v>1767</v>
      </c>
      <c r="F115" s="299">
        <v>8610</v>
      </c>
      <c r="G115" s="300">
        <v>7296.610169491526</v>
      </c>
      <c r="H115" s="308" t="s">
        <v>112</v>
      </c>
      <c r="I115" s="302" t="s">
        <v>229</v>
      </c>
      <c r="J115" s="302" t="s">
        <v>249</v>
      </c>
      <c r="K115" s="53"/>
      <c r="L115" s="53"/>
      <c r="M115" s="53"/>
      <c r="N115" s="53"/>
      <c r="O115" s="53">
        <v>4</v>
      </c>
      <c r="P115" s="53"/>
      <c r="Q115" s="297">
        <v>8610</v>
      </c>
      <c r="R115" s="348" t="s">
        <v>1578</v>
      </c>
      <c r="S115" s="349">
        <v>2</v>
      </c>
      <c r="T115" t="str">
        <f t="shared" ref="T115:T135" si="4">VLOOKUP(I115,$AD$2:$AE$6,2,0)</f>
        <v>WhatsApp API Business</v>
      </c>
    </row>
    <row r="116" spans="1:20" ht="15.75" thickBot="1">
      <c r="A116" s="296">
        <v>45390</v>
      </c>
      <c r="B116" s="384">
        <v>45383</v>
      </c>
      <c r="C116" s="297" t="e">
        <v>#VALUE!</v>
      </c>
      <c r="D116" s="298" t="s">
        <v>1768</v>
      </c>
      <c r="E116" s="299" t="s">
        <v>1769</v>
      </c>
      <c r="F116" s="299">
        <v>7523</v>
      </c>
      <c r="G116" s="300">
        <v>6375.42372881356</v>
      </c>
      <c r="H116" s="308" t="s">
        <v>112</v>
      </c>
      <c r="I116" s="302" t="s">
        <v>229</v>
      </c>
      <c r="J116" s="302" t="s">
        <v>249</v>
      </c>
      <c r="K116" s="53"/>
      <c r="L116" s="53"/>
      <c r="M116" s="53"/>
      <c r="N116" s="53"/>
      <c r="O116" s="53">
        <v>4</v>
      </c>
      <c r="P116" s="53"/>
      <c r="Q116" s="297">
        <v>7523</v>
      </c>
      <c r="R116" s="348" t="s">
        <v>1578</v>
      </c>
      <c r="S116" s="349">
        <v>2</v>
      </c>
      <c r="T116" t="str">
        <f t="shared" si="4"/>
        <v>WhatsApp API Business</v>
      </c>
    </row>
    <row r="117" spans="1:20" ht="15.75" thickBot="1">
      <c r="A117" s="296">
        <v>45390</v>
      </c>
      <c r="B117" s="384">
        <v>45383</v>
      </c>
      <c r="C117" s="297" t="e">
        <v>#VALUE!</v>
      </c>
      <c r="D117" s="298" t="s">
        <v>1770</v>
      </c>
      <c r="E117" s="299" t="s">
        <v>1771</v>
      </c>
      <c r="F117" s="299">
        <v>5900</v>
      </c>
      <c r="G117" s="300">
        <v>5000</v>
      </c>
      <c r="H117" s="308" t="s">
        <v>112</v>
      </c>
      <c r="I117" s="302" t="s">
        <v>229</v>
      </c>
      <c r="J117" s="302" t="s">
        <v>249</v>
      </c>
      <c r="K117" s="53"/>
      <c r="L117" s="53"/>
      <c r="M117" s="53"/>
      <c r="N117" s="53"/>
      <c r="O117" s="53">
        <v>4</v>
      </c>
      <c r="P117" s="53"/>
      <c r="Q117" s="297">
        <v>5900</v>
      </c>
      <c r="R117" s="348" t="s">
        <v>1578</v>
      </c>
      <c r="S117" s="349">
        <v>2</v>
      </c>
      <c r="T117" t="str">
        <f t="shared" si="4"/>
        <v>WhatsApp API Business</v>
      </c>
    </row>
    <row r="118" spans="1:20" ht="15.75" thickBot="1">
      <c r="A118" s="296">
        <v>45391</v>
      </c>
      <c r="B118" s="384">
        <v>45383</v>
      </c>
      <c r="C118" s="297" t="e">
        <v>#VALUE!</v>
      </c>
      <c r="D118" s="298" t="s">
        <v>1772</v>
      </c>
      <c r="E118" s="299" t="s">
        <v>1773</v>
      </c>
      <c r="F118" s="299">
        <v>58162.2</v>
      </c>
      <c r="G118" s="300">
        <v>49290</v>
      </c>
      <c r="H118" s="301" t="s">
        <v>216</v>
      </c>
      <c r="I118" s="302" t="s">
        <v>217</v>
      </c>
      <c r="J118" s="302" t="s">
        <v>218</v>
      </c>
      <c r="K118" s="53"/>
      <c r="L118" s="53"/>
      <c r="M118" s="53"/>
      <c r="N118" s="53"/>
      <c r="O118" s="53">
        <v>4</v>
      </c>
      <c r="P118" s="53"/>
      <c r="Q118" s="297">
        <v>58162.2</v>
      </c>
      <c r="R118" s="348" t="s">
        <v>1578</v>
      </c>
      <c r="S118" s="349">
        <v>2</v>
      </c>
      <c r="T118" t="str">
        <f t="shared" si="4"/>
        <v>G-Suite Business</v>
      </c>
    </row>
    <row r="119" spans="1:20" ht="15.75" thickBot="1">
      <c r="A119" s="296">
        <v>45391</v>
      </c>
      <c r="B119" s="384">
        <v>45383</v>
      </c>
      <c r="C119" s="297" t="e">
        <v>#VALUE!</v>
      </c>
      <c r="D119" s="298" t="s">
        <v>250</v>
      </c>
      <c r="E119" s="299" t="s">
        <v>1774</v>
      </c>
      <c r="F119" s="299">
        <v>590</v>
      </c>
      <c r="G119" s="300">
        <v>500</v>
      </c>
      <c r="H119" s="301" t="s">
        <v>216</v>
      </c>
      <c r="I119" s="302" t="s">
        <v>217</v>
      </c>
      <c r="J119" s="302" t="s">
        <v>218</v>
      </c>
      <c r="K119" s="53"/>
      <c r="L119" s="53"/>
      <c r="M119" s="53"/>
      <c r="N119" s="53"/>
      <c r="O119" s="53">
        <v>4</v>
      </c>
      <c r="P119" s="53"/>
      <c r="Q119" s="297">
        <v>590</v>
      </c>
      <c r="R119" s="348" t="s">
        <v>1578</v>
      </c>
      <c r="S119" s="349">
        <v>2</v>
      </c>
      <c r="T119" t="str">
        <f t="shared" si="4"/>
        <v>G-Suite Business</v>
      </c>
    </row>
    <row r="120" spans="1:20" ht="15.75" thickBot="1">
      <c r="A120" s="296">
        <v>45391</v>
      </c>
      <c r="B120" s="384">
        <v>45383</v>
      </c>
      <c r="C120" s="297" t="e">
        <v>#VALUE!</v>
      </c>
      <c r="D120" s="298" t="s">
        <v>250</v>
      </c>
      <c r="E120" s="299" t="s">
        <v>1775</v>
      </c>
      <c r="F120" s="299">
        <v>8850</v>
      </c>
      <c r="G120" s="300">
        <v>7500</v>
      </c>
      <c r="H120" s="301" t="s">
        <v>216</v>
      </c>
      <c r="I120" s="302" t="s">
        <v>217</v>
      </c>
      <c r="J120" s="302" t="s">
        <v>218</v>
      </c>
      <c r="K120" s="53"/>
      <c r="L120" s="53"/>
      <c r="M120" s="53"/>
      <c r="N120" s="53"/>
      <c r="O120" s="53">
        <v>4</v>
      </c>
      <c r="P120" s="53"/>
      <c r="Q120" s="297">
        <v>8850</v>
      </c>
      <c r="R120" s="348" t="s">
        <v>1578</v>
      </c>
      <c r="S120" s="349">
        <v>2</v>
      </c>
      <c r="T120" t="str">
        <f t="shared" si="4"/>
        <v>G-Suite Business</v>
      </c>
    </row>
    <row r="121" spans="1:20" ht="15.75" thickBot="1">
      <c r="A121" s="296">
        <v>45391</v>
      </c>
      <c r="B121" s="384">
        <v>45383</v>
      </c>
      <c r="C121" s="297" t="e">
        <v>#VALUE!</v>
      </c>
      <c r="D121" s="298" t="s">
        <v>1327</v>
      </c>
      <c r="E121" s="299" t="s">
        <v>1776</v>
      </c>
      <c r="F121" s="299">
        <v>2360</v>
      </c>
      <c r="G121" s="300">
        <v>2000</v>
      </c>
      <c r="H121" s="308" t="s">
        <v>112</v>
      </c>
      <c r="I121" s="302" t="s">
        <v>229</v>
      </c>
      <c r="J121" s="302" t="s">
        <v>249</v>
      </c>
      <c r="K121" s="53"/>
      <c r="L121" s="53"/>
      <c r="M121" s="53"/>
      <c r="N121" s="53"/>
      <c r="O121" s="53">
        <v>4</v>
      </c>
      <c r="P121" s="53"/>
      <c r="Q121" s="297">
        <v>2360</v>
      </c>
      <c r="R121" s="348" t="s">
        <v>1578</v>
      </c>
      <c r="S121" s="349">
        <v>2</v>
      </c>
      <c r="T121" t="str">
        <f t="shared" si="4"/>
        <v>WhatsApp API Business</v>
      </c>
    </row>
    <row r="122" spans="1:20" ht="15.75" thickBot="1">
      <c r="A122" s="296">
        <v>45391</v>
      </c>
      <c r="B122" s="384">
        <v>45383</v>
      </c>
      <c r="C122" s="297" t="e">
        <v>#VALUE!</v>
      </c>
      <c r="D122" s="298" t="s">
        <v>427</v>
      </c>
      <c r="E122" s="299" t="s">
        <v>1777</v>
      </c>
      <c r="F122" s="299">
        <v>15045</v>
      </c>
      <c r="G122" s="300">
        <v>12750</v>
      </c>
      <c r="H122" s="308" t="s">
        <v>112</v>
      </c>
      <c r="I122" s="302" t="s">
        <v>229</v>
      </c>
      <c r="J122" s="302" t="s">
        <v>284</v>
      </c>
      <c r="K122" s="53"/>
      <c r="L122" s="53"/>
      <c r="M122" s="53"/>
      <c r="N122" s="53"/>
      <c r="O122" s="53">
        <v>4</v>
      </c>
      <c r="P122" s="53"/>
      <c r="Q122" s="297">
        <v>15045</v>
      </c>
      <c r="R122" s="348" t="s">
        <v>1578</v>
      </c>
      <c r="S122" s="349">
        <v>2</v>
      </c>
      <c r="T122" t="str">
        <f t="shared" si="4"/>
        <v>WhatsApp API Business</v>
      </c>
    </row>
    <row r="123" spans="1:20" ht="15.75" thickBot="1">
      <c r="A123" s="296">
        <v>45391</v>
      </c>
      <c r="B123" s="384">
        <v>45383</v>
      </c>
      <c r="C123" s="297" t="e">
        <v>#VALUE!</v>
      </c>
      <c r="D123" s="298" t="s">
        <v>1778</v>
      </c>
      <c r="E123" s="299" t="s">
        <v>1779</v>
      </c>
      <c r="F123" s="299">
        <v>30680</v>
      </c>
      <c r="G123" s="300">
        <v>26000</v>
      </c>
      <c r="H123" s="301" t="s">
        <v>1589</v>
      </c>
      <c r="I123" s="302" t="s">
        <v>223</v>
      </c>
      <c r="J123" s="302" t="s">
        <v>311</v>
      </c>
      <c r="K123" s="53"/>
      <c r="L123" s="53"/>
      <c r="M123" s="53"/>
      <c r="N123" s="53"/>
      <c r="O123" s="53">
        <v>4</v>
      </c>
      <c r="P123" s="53"/>
      <c r="Q123" s="297">
        <v>30680</v>
      </c>
      <c r="R123" s="348" t="s">
        <v>1578</v>
      </c>
      <c r="S123" s="349">
        <v>2</v>
      </c>
      <c r="T123" t="str">
        <f t="shared" si="4"/>
        <v>Tech Assist Recruitment</v>
      </c>
    </row>
    <row r="124" spans="1:20" ht="15.75" thickBot="1">
      <c r="A124" s="296">
        <v>45392</v>
      </c>
      <c r="B124" s="384">
        <v>45383</v>
      </c>
      <c r="C124" s="297" t="e">
        <v>#VALUE!</v>
      </c>
      <c r="D124" s="298" t="s">
        <v>1780</v>
      </c>
      <c r="E124" s="299" t="s">
        <v>1781</v>
      </c>
      <c r="F124" s="299">
        <v>45312</v>
      </c>
      <c r="G124" s="300">
        <v>38400</v>
      </c>
      <c r="H124" s="301" t="s">
        <v>216</v>
      </c>
      <c r="I124" s="302" t="s">
        <v>217</v>
      </c>
      <c r="J124" s="302" t="s">
        <v>218</v>
      </c>
      <c r="K124" s="53"/>
      <c r="L124" s="53"/>
      <c r="M124" s="53"/>
      <c r="N124" s="53"/>
      <c r="O124" s="53">
        <v>4</v>
      </c>
      <c r="P124" s="53"/>
      <c r="Q124" s="297">
        <v>45312</v>
      </c>
      <c r="R124" s="348" t="s">
        <v>1578</v>
      </c>
      <c r="S124" s="349">
        <v>2</v>
      </c>
      <c r="T124" t="str">
        <f t="shared" si="4"/>
        <v>G-Suite Business</v>
      </c>
    </row>
    <row r="125" spans="1:20" ht="15.75" thickBot="1">
      <c r="A125" s="296">
        <v>45392</v>
      </c>
      <c r="B125" s="384">
        <v>45383</v>
      </c>
      <c r="C125" s="297" t="e">
        <v>#VALUE!</v>
      </c>
      <c r="D125" s="298" t="s">
        <v>1211</v>
      </c>
      <c r="E125" s="299" t="s">
        <v>1782</v>
      </c>
      <c r="F125" s="299">
        <v>2771</v>
      </c>
      <c r="G125" s="300">
        <v>2348.305084745763</v>
      </c>
      <c r="H125" s="301" t="s">
        <v>216</v>
      </c>
      <c r="I125" s="302" t="s">
        <v>217</v>
      </c>
      <c r="J125" s="302" t="s">
        <v>218</v>
      </c>
      <c r="K125" s="53"/>
      <c r="L125" s="53"/>
      <c r="M125" s="53"/>
      <c r="N125" s="53"/>
      <c r="O125" s="53">
        <v>4</v>
      </c>
      <c r="P125" s="53"/>
      <c r="Q125" s="297">
        <v>2771</v>
      </c>
      <c r="R125" s="348" t="s">
        <v>1578</v>
      </c>
      <c r="S125" s="349">
        <v>2</v>
      </c>
      <c r="T125" t="str">
        <f t="shared" si="4"/>
        <v>G-Suite Business</v>
      </c>
    </row>
    <row r="126" spans="1:20" ht="15.75" thickBot="1">
      <c r="A126" s="296">
        <v>45392</v>
      </c>
      <c r="B126" s="384">
        <v>45383</v>
      </c>
      <c r="C126" s="297" t="e">
        <v>#VALUE!</v>
      </c>
      <c r="D126" s="298" t="s">
        <v>303</v>
      </c>
      <c r="E126" s="299" t="s">
        <v>1783</v>
      </c>
      <c r="F126" s="299">
        <v>109079</v>
      </c>
      <c r="G126" s="300">
        <v>92439.830508474581</v>
      </c>
      <c r="H126" s="301" t="s">
        <v>216</v>
      </c>
      <c r="I126" s="302" t="s">
        <v>217</v>
      </c>
      <c r="J126" s="302" t="s">
        <v>218</v>
      </c>
      <c r="K126" s="53"/>
      <c r="L126" s="53"/>
      <c r="M126" s="53"/>
      <c r="N126" s="53"/>
      <c r="O126" s="53">
        <v>4</v>
      </c>
      <c r="P126" s="53"/>
      <c r="Q126" s="297">
        <v>109079</v>
      </c>
      <c r="R126" s="348" t="s">
        <v>1578</v>
      </c>
      <c r="S126" s="349">
        <v>2</v>
      </c>
      <c r="T126" t="str">
        <f t="shared" si="4"/>
        <v>G-Suite Business</v>
      </c>
    </row>
    <row r="127" spans="1:20" ht="15.75" thickBot="1">
      <c r="A127" s="296">
        <v>45392</v>
      </c>
      <c r="B127" s="384">
        <v>45383</v>
      </c>
      <c r="C127" s="297" t="e">
        <v>#VALUE!</v>
      </c>
      <c r="D127" s="298" t="s">
        <v>405</v>
      </c>
      <c r="E127" s="299" t="s">
        <v>1784</v>
      </c>
      <c r="F127" s="299">
        <v>106200</v>
      </c>
      <c r="G127" s="300">
        <v>90000</v>
      </c>
      <c r="H127" s="301" t="s">
        <v>216</v>
      </c>
      <c r="I127" s="302" t="s">
        <v>217</v>
      </c>
      <c r="J127" s="302" t="s">
        <v>218</v>
      </c>
      <c r="K127" s="53"/>
      <c r="L127" s="53"/>
      <c r="M127" s="53"/>
      <c r="N127" s="53"/>
      <c r="O127" s="53">
        <v>4</v>
      </c>
      <c r="P127" s="53"/>
      <c r="Q127" s="297">
        <v>106200</v>
      </c>
      <c r="R127" s="348" t="s">
        <v>1578</v>
      </c>
      <c r="S127" s="349">
        <v>2</v>
      </c>
      <c r="T127" t="str">
        <f t="shared" si="4"/>
        <v>G-Suite Business</v>
      </c>
    </row>
    <row r="128" spans="1:20" ht="15.75" thickBot="1">
      <c r="A128" s="296">
        <v>45392</v>
      </c>
      <c r="B128" s="384">
        <v>45383</v>
      </c>
      <c r="C128" s="297" t="e">
        <v>#VALUE!</v>
      </c>
      <c r="D128" s="298" t="s">
        <v>1041</v>
      </c>
      <c r="E128" s="299" t="s">
        <v>1785</v>
      </c>
      <c r="F128" s="299">
        <v>42480</v>
      </c>
      <c r="G128" s="300">
        <v>36000</v>
      </c>
      <c r="H128" s="308" t="s">
        <v>112</v>
      </c>
      <c r="I128" s="302" t="s">
        <v>229</v>
      </c>
      <c r="J128" s="302" t="s">
        <v>643</v>
      </c>
      <c r="K128" s="53"/>
      <c r="L128" s="53"/>
      <c r="M128" s="53"/>
      <c r="N128" s="53"/>
      <c r="O128" s="53">
        <v>4</v>
      </c>
      <c r="P128" s="53"/>
      <c r="Q128" s="297">
        <v>42480</v>
      </c>
      <c r="R128" s="348" t="s">
        <v>1578</v>
      </c>
      <c r="S128" s="349">
        <v>2</v>
      </c>
      <c r="T128" t="str">
        <f t="shared" si="4"/>
        <v>WhatsApp API Business</v>
      </c>
    </row>
    <row r="129" spans="1:20" ht="15.75" thickBot="1">
      <c r="A129" s="296">
        <v>45392</v>
      </c>
      <c r="B129" s="384">
        <v>45383</v>
      </c>
      <c r="C129" s="297" t="e">
        <v>#VALUE!</v>
      </c>
      <c r="D129" s="298" t="s">
        <v>1786</v>
      </c>
      <c r="E129" s="299" t="s">
        <v>1787</v>
      </c>
      <c r="F129" s="299">
        <v>59000</v>
      </c>
      <c r="G129" s="300">
        <v>50000</v>
      </c>
      <c r="H129" s="308" t="s">
        <v>112</v>
      </c>
      <c r="I129" s="302" t="s">
        <v>229</v>
      </c>
      <c r="J129" s="302" t="s">
        <v>249</v>
      </c>
      <c r="K129" s="53"/>
      <c r="L129" s="53"/>
      <c r="M129" s="53"/>
      <c r="N129" s="53"/>
      <c r="O129" s="53">
        <v>4</v>
      </c>
      <c r="P129" s="53"/>
      <c r="Q129" s="297">
        <v>59000</v>
      </c>
      <c r="R129" s="348" t="s">
        <v>1578</v>
      </c>
      <c r="S129" s="349">
        <v>2</v>
      </c>
      <c r="T129" t="str">
        <f t="shared" si="4"/>
        <v>WhatsApp API Business</v>
      </c>
    </row>
    <row r="130" spans="1:20" ht="15.75" thickBot="1">
      <c r="A130" s="296">
        <v>45392</v>
      </c>
      <c r="B130" s="384">
        <v>45383</v>
      </c>
      <c r="C130" s="297" t="e">
        <v>#VALUE!</v>
      </c>
      <c r="D130" s="298" t="s">
        <v>353</v>
      </c>
      <c r="E130" s="299" t="s">
        <v>1788</v>
      </c>
      <c r="F130" s="299">
        <v>7523</v>
      </c>
      <c r="G130" s="300">
        <v>6375.42372881356</v>
      </c>
      <c r="H130" s="308" t="s">
        <v>112</v>
      </c>
      <c r="I130" s="302" t="s">
        <v>229</v>
      </c>
      <c r="J130" s="302" t="s">
        <v>269</v>
      </c>
      <c r="K130" s="53"/>
      <c r="L130" s="53"/>
      <c r="M130" s="53"/>
      <c r="N130" s="53"/>
      <c r="O130" s="53">
        <v>4</v>
      </c>
      <c r="P130" s="53"/>
      <c r="Q130" s="297">
        <v>7523</v>
      </c>
      <c r="R130" s="348" t="s">
        <v>1578</v>
      </c>
      <c r="S130" s="349">
        <v>2</v>
      </c>
      <c r="T130" t="str">
        <f t="shared" si="4"/>
        <v>WhatsApp API Business</v>
      </c>
    </row>
    <row r="131" spans="1:20" ht="15.75" thickBot="1">
      <c r="A131" s="296">
        <v>45392</v>
      </c>
      <c r="B131" s="384">
        <v>45383</v>
      </c>
      <c r="C131" s="297" t="e">
        <v>#VALUE!</v>
      </c>
      <c r="D131" s="298" t="s">
        <v>639</v>
      </c>
      <c r="E131" s="299" t="s">
        <v>1789</v>
      </c>
      <c r="F131" s="299">
        <v>17700</v>
      </c>
      <c r="G131" s="300">
        <v>15000</v>
      </c>
      <c r="H131" s="308" t="s">
        <v>112</v>
      </c>
      <c r="I131" s="302" t="s">
        <v>229</v>
      </c>
      <c r="J131" s="302" t="s">
        <v>284</v>
      </c>
      <c r="K131" s="53"/>
      <c r="L131" s="53"/>
      <c r="M131" s="53"/>
      <c r="N131" s="53"/>
      <c r="O131" s="53">
        <v>4</v>
      </c>
      <c r="P131" s="53"/>
      <c r="Q131" s="297">
        <v>17700</v>
      </c>
      <c r="R131" s="348" t="s">
        <v>1578</v>
      </c>
      <c r="S131" s="349">
        <v>2</v>
      </c>
      <c r="T131" t="str">
        <f t="shared" si="4"/>
        <v>WhatsApp API Business</v>
      </c>
    </row>
    <row r="132" spans="1:20" ht="15.75" thickBot="1">
      <c r="A132" s="296">
        <v>45393</v>
      </c>
      <c r="B132" s="384">
        <v>45383</v>
      </c>
      <c r="C132" s="297" t="e">
        <v>#VALUE!</v>
      </c>
      <c r="D132" s="298" t="s">
        <v>1790</v>
      </c>
      <c r="E132" s="299" t="s">
        <v>1791</v>
      </c>
      <c r="F132" s="299">
        <v>3009</v>
      </c>
      <c r="G132" s="300">
        <v>2550</v>
      </c>
      <c r="H132" s="301" t="s">
        <v>216</v>
      </c>
      <c r="I132" s="302" t="s">
        <v>217</v>
      </c>
      <c r="J132" s="302" t="s">
        <v>218</v>
      </c>
      <c r="K132" s="53"/>
      <c r="L132" s="53"/>
      <c r="M132" s="53"/>
      <c r="N132" s="53"/>
      <c r="O132" s="53">
        <v>4</v>
      </c>
      <c r="P132" s="53"/>
      <c r="Q132" s="297">
        <v>3009</v>
      </c>
      <c r="R132" s="348" t="s">
        <v>1578</v>
      </c>
      <c r="S132" s="349">
        <v>2</v>
      </c>
      <c r="T132" t="str">
        <f t="shared" si="4"/>
        <v>G-Suite Business</v>
      </c>
    </row>
    <row r="133" spans="1:20" ht="15.75" thickBot="1">
      <c r="A133" s="296">
        <v>45393</v>
      </c>
      <c r="B133" s="384">
        <v>45383</v>
      </c>
      <c r="C133" s="297" t="e">
        <v>#VALUE!</v>
      </c>
      <c r="D133" s="298" t="s">
        <v>378</v>
      </c>
      <c r="E133" s="299" t="s">
        <v>1792</v>
      </c>
      <c r="F133" s="299">
        <v>57820</v>
      </c>
      <c r="G133" s="300">
        <v>49000</v>
      </c>
      <c r="H133" s="301" t="s">
        <v>216</v>
      </c>
      <c r="I133" s="302" t="s">
        <v>217</v>
      </c>
      <c r="J133" s="302" t="s">
        <v>218</v>
      </c>
      <c r="K133" s="53"/>
      <c r="L133" s="53"/>
      <c r="M133" s="53"/>
      <c r="N133" s="53"/>
      <c r="O133" s="53">
        <v>4</v>
      </c>
      <c r="P133" s="53"/>
      <c r="Q133" s="297">
        <v>57820</v>
      </c>
      <c r="R133" s="348" t="s">
        <v>1578</v>
      </c>
      <c r="S133" s="349">
        <v>2</v>
      </c>
      <c r="T133" t="str">
        <f t="shared" si="4"/>
        <v>G-Suite Business</v>
      </c>
    </row>
    <row r="134" spans="1:20" ht="15.75" thickBot="1">
      <c r="A134" s="296">
        <v>45393</v>
      </c>
      <c r="B134" s="384">
        <v>45383</v>
      </c>
      <c r="C134" s="297" t="e">
        <v>#VALUE!</v>
      </c>
      <c r="D134" s="298" t="s">
        <v>341</v>
      </c>
      <c r="E134" s="299" t="s">
        <v>1793</v>
      </c>
      <c r="F134" s="299">
        <v>39117</v>
      </c>
      <c r="G134" s="300">
        <v>33150</v>
      </c>
      <c r="H134" s="301" t="s">
        <v>216</v>
      </c>
      <c r="I134" s="302" t="s">
        <v>217</v>
      </c>
      <c r="J134" s="302" t="s">
        <v>218</v>
      </c>
      <c r="K134" s="53"/>
      <c r="L134" s="53"/>
      <c r="M134" s="53"/>
      <c r="N134" s="53"/>
      <c r="O134" s="53">
        <v>4</v>
      </c>
      <c r="P134" s="53"/>
      <c r="Q134" s="297">
        <v>39117</v>
      </c>
      <c r="R134" s="348" t="s">
        <v>1578</v>
      </c>
      <c r="S134" s="349">
        <v>2</v>
      </c>
      <c r="T134" t="str">
        <f t="shared" si="4"/>
        <v>G-Suite Business</v>
      </c>
    </row>
    <row r="135" spans="1:20" ht="15.75" thickBot="1">
      <c r="A135" s="296">
        <v>45393</v>
      </c>
      <c r="B135" s="384">
        <v>45383</v>
      </c>
      <c r="C135" s="297" t="e">
        <v>#VALUE!</v>
      </c>
      <c r="D135" s="298" t="s">
        <v>1794</v>
      </c>
      <c r="E135" s="299" t="s">
        <v>1795</v>
      </c>
      <c r="F135" s="299">
        <v>2950</v>
      </c>
      <c r="G135" s="300">
        <v>2500</v>
      </c>
      <c r="H135" s="308" t="s">
        <v>112</v>
      </c>
      <c r="I135" s="302" t="s">
        <v>229</v>
      </c>
      <c r="J135" s="302" t="s">
        <v>258</v>
      </c>
      <c r="K135" s="53"/>
      <c r="L135" s="53"/>
      <c r="M135" s="53"/>
      <c r="N135" s="53"/>
      <c r="O135" s="53">
        <v>4</v>
      </c>
      <c r="P135" s="53"/>
      <c r="Q135" s="297">
        <v>2950</v>
      </c>
      <c r="R135" s="348" t="s">
        <v>1578</v>
      </c>
      <c r="S135" s="349">
        <v>2</v>
      </c>
      <c r="T135" t="str">
        <f t="shared" si="4"/>
        <v>WhatsApp API Business</v>
      </c>
    </row>
    <row r="136" spans="1:20" ht="15.75" thickBot="1">
      <c r="A136" s="296">
        <v>45393</v>
      </c>
      <c r="B136" s="384">
        <v>45383</v>
      </c>
      <c r="C136" s="297" t="e">
        <v>#VALUE!</v>
      </c>
      <c r="D136" s="298" t="s">
        <v>1796</v>
      </c>
      <c r="E136" s="299" t="s">
        <v>1797</v>
      </c>
      <c r="F136" s="299">
        <v>56640</v>
      </c>
      <c r="G136" s="300">
        <v>48000</v>
      </c>
      <c r="H136" s="301" t="s">
        <v>291</v>
      </c>
      <c r="I136" s="302" t="s">
        <v>226</v>
      </c>
      <c r="J136" s="302" t="s">
        <v>503</v>
      </c>
      <c r="K136" s="53"/>
      <c r="L136" s="53"/>
      <c r="M136" s="53"/>
      <c r="N136" s="53"/>
      <c r="O136" s="53">
        <v>4</v>
      </c>
      <c r="P136" s="53"/>
      <c r="Q136" s="297">
        <v>56640</v>
      </c>
      <c r="R136" s="348" t="s">
        <v>1578</v>
      </c>
      <c r="S136" s="349">
        <v>2</v>
      </c>
      <c r="T136" t="s">
        <v>15</v>
      </c>
    </row>
    <row r="137" spans="1:20" ht="15.75" thickBot="1">
      <c r="A137" s="296">
        <v>45393</v>
      </c>
      <c r="B137" s="384">
        <v>45383</v>
      </c>
      <c r="C137" s="297" t="e">
        <v>#VALUE!</v>
      </c>
      <c r="D137" s="298" t="s">
        <v>1798</v>
      </c>
      <c r="E137" s="299" t="s">
        <v>1799</v>
      </c>
      <c r="F137" s="299">
        <v>118000</v>
      </c>
      <c r="G137" s="299">
        <v>118000</v>
      </c>
      <c r="H137" s="301" t="s">
        <v>291</v>
      </c>
      <c r="I137" s="302" t="s">
        <v>226</v>
      </c>
      <c r="J137" s="302" t="s">
        <v>503</v>
      </c>
      <c r="K137" s="53"/>
      <c r="L137" s="53"/>
      <c r="M137" s="53"/>
      <c r="N137" s="53"/>
      <c r="O137" s="53">
        <v>4</v>
      </c>
      <c r="P137" s="53"/>
      <c r="Q137" s="297">
        <v>118000</v>
      </c>
      <c r="R137" s="348" t="s">
        <v>1578</v>
      </c>
      <c r="S137" s="349">
        <v>2</v>
      </c>
      <c r="T137" t="s">
        <v>15</v>
      </c>
    </row>
    <row r="138" spans="1:20" ht="15.75" thickBot="1">
      <c r="A138" s="296">
        <v>45394</v>
      </c>
      <c r="B138" s="384">
        <v>45383</v>
      </c>
      <c r="C138" s="297" t="e">
        <v>#VALUE!</v>
      </c>
      <c r="D138" s="298" t="s">
        <v>405</v>
      </c>
      <c r="E138" s="299" t="s">
        <v>1800</v>
      </c>
      <c r="F138" s="299">
        <v>1770</v>
      </c>
      <c r="G138" s="300">
        <v>1500</v>
      </c>
      <c r="H138" s="301" t="s">
        <v>216</v>
      </c>
      <c r="I138" s="302" t="s">
        <v>217</v>
      </c>
      <c r="J138" s="302" t="s">
        <v>218</v>
      </c>
      <c r="K138" s="53"/>
      <c r="L138" s="53"/>
      <c r="M138" s="53"/>
      <c r="N138" s="53"/>
      <c r="O138" s="53">
        <v>4</v>
      </c>
      <c r="P138" s="53"/>
      <c r="Q138" s="297">
        <v>1770</v>
      </c>
      <c r="R138" s="348" t="s">
        <v>1578</v>
      </c>
      <c r="S138" s="349">
        <v>2</v>
      </c>
      <c r="T138" t="str">
        <f>VLOOKUP(I138,$AD$2:$AE$6,2,0)</f>
        <v>G-Suite Business</v>
      </c>
    </row>
    <row r="139" spans="1:20" ht="15.75" thickBot="1">
      <c r="A139" s="296">
        <v>45394</v>
      </c>
      <c r="B139" s="384">
        <v>45383</v>
      </c>
      <c r="C139" s="297" t="e">
        <v>#VALUE!</v>
      </c>
      <c r="D139" s="298" t="s">
        <v>1801</v>
      </c>
      <c r="E139" s="299" t="s">
        <v>1802</v>
      </c>
      <c r="F139" s="299">
        <v>2950</v>
      </c>
      <c r="G139" s="300">
        <v>2500</v>
      </c>
      <c r="H139" s="308" t="s">
        <v>112</v>
      </c>
      <c r="I139" s="302" t="s">
        <v>229</v>
      </c>
      <c r="J139" s="302" t="s">
        <v>258</v>
      </c>
      <c r="K139" s="53"/>
      <c r="L139" s="53"/>
      <c r="M139" s="53"/>
      <c r="N139" s="53"/>
      <c r="O139" s="53">
        <v>4</v>
      </c>
      <c r="P139" s="53"/>
      <c r="Q139" s="297">
        <v>2950</v>
      </c>
      <c r="R139" s="348" t="s">
        <v>1578</v>
      </c>
      <c r="S139" s="349">
        <v>2</v>
      </c>
      <c r="T139" t="str">
        <f>VLOOKUP(I139,$AD$2:$AE$6,2,0)</f>
        <v>WhatsApp API Business</v>
      </c>
    </row>
    <row r="140" spans="1:20" ht="15.75" thickBot="1">
      <c r="A140" s="296">
        <v>45394</v>
      </c>
      <c r="B140" s="384">
        <v>45383</v>
      </c>
      <c r="C140" s="297" t="e">
        <v>#VALUE!</v>
      </c>
      <c r="D140" s="298" t="s">
        <v>1280</v>
      </c>
      <c r="E140" s="299" t="s">
        <v>1803</v>
      </c>
      <c r="F140" s="299">
        <v>84960</v>
      </c>
      <c r="G140" s="300">
        <v>72000</v>
      </c>
      <c r="H140" s="301" t="s">
        <v>291</v>
      </c>
      <c r="I140" s="302" t="s">
        <v>226</v>
      </c>
      <c r="J140" s="302" t="s">
        <v>503</v>
      </c>
      <c r="K140" s="53"/>
      <c r="L140" s="53"/>
      <c r="M140" s="53"/>
      <c r="N140" s="53"/>
      <c r="O140" s="53">
        <v>4</v>
      </c>
      <c r="P140" s="53"/>
      <c r="Q140" s="297">
        <v>84960</v>
      </c>
      <c r="R140" s="348" t="s">
        <v>1578</v>
      </c>
      <c r="S140" s="349">
        <v>2</v>
      </c>
      <c r="T140" t="s">
        <v>15</v>
      </c>
    </row>
    <row r="141" spans="1:20" ht="15.75" thickBot="1">
      <c r="A141" s="296">
        <v>45394</v>
      </c>
      <c r="B141" s="384">
        <v>45383</v>
      </c>
      <c r="C141" s="297" t="e">
        <v>#VALUE!</v>
      </c>
      <c r="D141" s="298" t="s">
        <v>1804</v>
      </c>
      <c r="E141" s="299" t="s">
        <v>1805</v>
      </c>
      <c r="F141" s="299">
        <v>36108</v>
      </c>
      <c r="G141" s="300">
        <v>30600</v>
      </c>
      <c r="H141" s="308" t="s">
        <v>112</v>
      </c>
      <c r="I141" s="302" t="s">
        <v>229</v>
      </c>
      <c r="J141" s="302" t="s">
        <v>359</v>
      </c>
      <c r="K141" s="53"/>
      <c r="L141" s="53"/>
      <c r="M141" s="53"/>
      <c r="N141" s="53"/>
      <c r="O141" s="53">
        <v>4</v>
      </c>
      <c r="P141" s="53"/>
      <c r="Q141" s="297">
        <v>36108</v>
      </c>
      <c r="R141" s="348" t="s">
        <v>1578</v>
      </c>
      <c r="S141" s="349">
        <v>2</v>
      </c>
      <c r="T141" t="str">
        <f>VLOOKUP(I141,$AD$2:$AE$6,2,0)</f>
        <v>WhatsApp API Business</v>
      </c>
    </row>
    <row r="142" spans="1:20" ht="15.75" thickBot="1">
      <c r="A142" s="296">
        <v>45394</v>
      </c>
      <c r="B142" s="384">
        <v>45383</v>
      </c>
      <c r="C142" s="297" t="e">
        <v>#VALUE!</v>
      </c>
      <c r="D142" s="298" t="s">
        <v>505</v>
      </c>
      <c r="E142" s="299" t="s">
        <v>1806</v>
      </c>
      <c r="F142" s="299">
        <v>36108</v>
      </c>
      <c r="G142" s="300">
        <v>30600</v>
      </c>
      <c r="H142" s="308" t="s">
        <v>112</v>
      </c>
      <c r="I142" s="302" t="s">
        <v>229</v>
      </c>
      <c r="J142" s="302" t="s">
        <v>359</v>
      </c>
      <c r="K142" s="53"/>
      <c r="L142" s="53"/>
      <c r="M142" s="53"/>
      <c r="N142" s="53"/>
      <c r="O142" s="53">
        <v>4</v>
      </c>
      <c r="P142" s="53"/>
      <c r="Q142" s="297">
        <v>36108</v>
      </c>
      <c r="R142" s="348" t="s">
        <v>1578</v>
      </c>
      <c r="S142" s="349">
        <v>2</v>
      </c>
      <c r="T142" t="str">
        <f>VLOOKUP(I142,$AD$2:$AE$6,2,0)</f>
        <v>WhatsApp API Business</v>
      </c>
    </row>
    <row r="143" spans="1:20" ht="15.75" thickBot="1">
      <c r="A143" s="296">
        <v>45394</v>
      </c>
      <c r="B143" s="384">
        <v>45383</v>
      </c>
      <c r="C143" s="297" t="e">
        <v>#VALUE!</v>
      </c>
      <c r="D143" s="298" t="s">
        <v>1807</v>
      </c>
      <c r="E143" s="299" t="s">
        <v>1808</v>
      </c>
      <c r="F143" s="299">
        <v>84960</v>
      </c>
      <c r="G143" s="300">
        <v>72000</v>
      </c>
      <c r="H143" s="308" t="s">
        <v>291</v>
      </c>
      <c r="I143" s="302" t="s">
        <v>226</v>
      </c>
      <c r="J143" s="302" t="s">
        <v>503</v>
      </c>
      <c r="K143" s="53"/>
      <c r="L143" s="53"/>
      <c r="M143" s="53"/>
      <c r="N143" s="53"/>
      <c r="O143" s="53">
        <v>4</v>
      </c>
      <c r="P143" s="53"/>
      <c r="Q143" s="297">
        <v>84960</v>
      </c>
      <c r="R143" s="348" t="s">
        <v>1578</v>
      </c>
      <c r="S143" s="349">
        <v>2</v>
      </c>
      <c r="T143" t="s">
        <v>15</v>
      </c>
    </row>
    <row r="144" spans="1:20" ht="15.75" thickBot="1">
      <c r="A144" s="296">
        <v>45394</v>
      </c>
      <c r="B144" s="384">
        <v>45383</v>
      </c>
      <c r="C144" s="297" t="e">
        <v>#VALUE!</v>
      </c>
      <c r="D144" s="298" t="s">
        <v>508</v>
      </c>
      <c r="E144" s="299" t="s">
        <v>1809</v>
      </c>
      <c r="F144" s="299">
        <v>42480</v>
      </c>
      <c r="G144" s="300">
        <v>36000</v>
      </c>
      <c r="H144" s="308" t="s">
        <v>112</v>
      </c>
      <c r="I144" s="302" t="s">
        <v>229</v>
      </c>
      <c r="J144" s="302" t="s">
        <v>359</v>
      </c>
      <c r="K144" s="53"/>
      <c r="L144" s="53"/>
      <c r="M144" s="53"/>
      <c r="N144" s="53"/>
      <c r="O144" s="53">
        <v>4</v>
      </c>
      <c r="P144" s="53"/>
      <c r="Q144" s="297">
        <v>42480</v>
      </c>
      <c r="R144" s="348" t="s">
        <v>1578</v>
      </c>
      <c r="S144" s="349">
        <v>2</v>
      </c>
      <c r="T144" t="str">
        <f t="shared" ref="T144:T189" si="5">VLOOKUP(I144,$AD$2:$AE$6,2,0)</f>
        <v>WhatsApp API Business</v>
      </c>
    </row>
    <row r="145" spans="1:20" ht="15.75" thickBot="1">
      <c r="A145" s="296">
        <v>45395</v>
      </c>
      <c r="B145" s="384">
        <v>45383</v>
      </c>
      <c r="C145" s="297" t="e">
        <v>#VALUE!</v>
      </c>
      <c r="D145" s="298" t="s">
        <v>1327</v>
      </c>
      <c r="E145" s="299" t="s">
        <v>1810</v>
      </c>
      <c r="F145" s="299">
        <v>12885</v>
      </c>
      <c r="G145" s="300">
        <v>10919.491525423729</v>
      </c>
      <c r="H145" s="301" t="s">
        <v>216</v>
      </c>
      <c r="I145" s="302" t="s">
        <v>217</v>
      </c>
      <c r="J145" s="302" t="s">
        <v>218</v>
      </c>
      <c r="K145" s="53"/>
      <c r="L145" s="53"/>
      <c r="M145" s="53"/>
      <c r="N145" s="53"/>
      <c r="O145" s="53">
        <v>4</v>
      </c>
      <c r="P145" s="53"/>
      <c r="Q145" s="297">
        <v>12885</v>
      </c>
      <c r="R145" s="348" t="s">
        <v>1578</v>
      </c>
      <c r="S145" s="349">
        <v>2</v>
      </c>
      <c r="T145" t="str">
        <f t="shared" si="5"/>
        <v>G-Suite Business</v>
      </c>
    </row>
    <row r="146" spans="1:20" ht="15.75" thickBot="1">
      <c r="A146" s="296">
        <v>45395</v>
      </c>
      <c r="B146" s="384">
        <v>45383</v>
      </c>
      <c r="C146" s="297" t="e">
        <v>#VALUE!</v>
      </c>
      <c r="D146" s="298" t="s">
        <v>1811</v>
      </c>
      <c r="E146" s="299" t="s">
        <v>1812</v>
      </c>
      <c r="F146" s="299">
        <v>3009</v>
      </c>
      <c r="G146" s="300">
        <v>2550</v>
      </c>
      <c r="H146" s="301" t="s">
        <v>216</v>
      </c>
      <c r="I146" s="302" t="s">
        <v>217</v>
      </c>
      <c r="J146" s="302" t="s">
        <v>218</v>
      </c>
      <c r="K146" s="53"/>
      <c r="L146" s="53"/>
      <c r="M146" s="53"/>
      <c r="N146" s="53"/>
      <c r="O146" s="53">
        <v>4</v>
      </c>
      <c r="P146" s="53"/>
      <c r="Q146" s="297">
        <v>3009</v>
      </c>
      <c r="R146" s="348" t="s">
        <v>1578</v>
      </c>
      <c r="S146" s="349">
        <v>2</v>
      </c>
      <c r="T146" t="str">
        <f t="shared" si="5"/>
        <v>G-Suite Business</v>
      </c>
    </row>
    <row r="147" spans="1:20" ht="15.75" thickBot="1">
      <c r="A147" s="296">
        <v>45397</v>
      </c>
      <c r="B147" s="384">
        <v>45383</v>
      </c>
      <c r="C147" s="297" t="e">
        <v>#VALUE!</v>
      </c>
      <c r="D147" s="298" t="s">
        <v>376</v>
      </c>
      <c r="E147" s="299" t="s">
        <v>1813</v>
      </c>
      <c r="F147" s="299">
        <v>36108</v>
      </c>
      <c r="G147" s="300">
        <v>30600</v>
      </c>
      <c r="H147" s="301" t="s">
        <v>216</v>
      </c>
      <c r="I147" s="302" t="s">
        <v>217</v>
      </c>
      <c r="J147" s="302" t="s">
        <v>218</v>
      </c>
      <c r="K147" s="53"/>
      <c r="L147" s="53"/>
      <c r="M147" s="53"/>
      <c r="N147" s="53"/>
      <c r="O147" s="53">
        <v>4</v>
      </c>
      <c r="P147" s="53"/>
      <c r="Q147" s="297">
        <v>36108</v>
      </c>
      <c r="R147" s="348" t="s">
        <v>1578</v>
      </c>
      <c r="S147" s="349">
        <v>3</v>
      </c>
      <c r="T147" t="str">
        <f t="shared" si="5"/>
        <v>G-Suite Business</v>
      </c>
    </row>
    <row r="148" spans="1:20" ht="15.75" thickBot="1">
      <c r="A148" s="296">
        <v>45397</v>
      </c>
      <c r="B148" s="384">
        <v>45383</v>
      </c>
      <c r="C148" s="297" t="e">
        <v>#VALUE!</v>
      </c>
      <c r="D148" s="298" t="s">
        <v>214</v>
      </c>
      <c r="E148" s="299" t="s">
        <v>1814</v>
      </c>
      <c r="F148" s="299">
        <v>18054</v>
      </c>
      <c r="G148" s="300">
        <v>15300</v>
      </c>
      <c r="H148" s="301" t="s">
        <v>216</v>
      </c>
      <c r="I148" s="302" t="s">
        <v>217</v>
      </c>
      <c r="J148" s="302" t="s">
        <v>218</v>
      </c>
      <c r="K148" s="53"/>
      <c r="L148" s="53"/>
      <c r="M148" s="53"/>
      <c r="N148" s="53"/>
      <c r="O148" s="53">
        <v>4</v>
      </c>
      <c r="P148" s="53"/>
      <c r="Q148" s="297">
        <v>18054</v>
      </c>
      <c r="R148" s="348" t="s">
        <v>1578</v>
      </c>
      <c r="S148" s="349">
        <v>3</v>
      </c>
      <c r="T148" t="str">
        <f t="shared" si="5"/>
        <v>G-Suite Business</v>
      </c>
    </row>
    <row r="149" spans="1:20" ht="15.75" thickBot="1">
      <c r="A149" s="296">
        <v>45397</v>
      </c>
      <c r="B149" s="384">
        <v>45383</v>
      </c>
      <c r="C149" s="297" t="e">
        <v>#VALUE!</v>
      </c>
      <c r="D149" s="298" t="s">
        <v>405</v>
      </c>
      <c r="E149" s="299" t="s">
        <v>1815</v>
      </c>
      <c r="F149" s="299">
        <v>1180</v>
      </c>
      <c r="G149" s="300">
        <v>1000</v>
      </c>
      <c r="H149" s="301" t="s">
        <v>216</v>
      </c>
      <c r="I149" s="302" t="s">
        <v>217</v>
      </c>
      <c r="J149" s="302" t="s">
        <v>218</v>
      </c>
      <c r="K149" s="53"/>
      <c r="L149" s="53"/>
      <c r="M149" s="53"/>
      <c r="N149" s="53"/>
      <c r="O149" s="53">
        <v>4</v>
      </c>
      <c r="P149" s="53"/>
      <c r="Q149" s="297">
        <v>1180</v>
      </c>
      <c r="R149" s="348" t="s">
        <v>1578</v>
      </c>
      <c r="S149" s="349">
        <v>3</v>
      </c>
      <c r="T149" t="str">
        <f t="shared" si="5"/>
        <v>G-Suite Business</v>
      </c>
    </row>
    <row r="150" spans="1:20" ht="15.75" thickBot="1">
      <c r="A150" s="296">
        <v>45397</v>
      </c>
      <c r="B150" s="384">
        <v>45383</v>
      </c>
      <c r="C150" s="297" t="e">
        <v>#VALUE!</v>
      </c>
      <c r="D150" s="298" t="s">
        <v>1576</v>
      </c>
      <c r="E150" s="299" t="s">
        <v>1816</v>
      </c>
      <c r="F150" s="299">
        <v>889.72</v>
      </c>
      <c r="G150" s="300">
        <v>754.00000000000011</v>
      </c>
      <c r="H150" s="301" t="s">
        <v>216</v>
      </c>
      <c r="I150" s="302" t="s">
        <v>217</v>
      </c>
      <c r="J150" s="302" t="s">
        <v>218</v>
      </c>
      <c r="K150" s="53"/>
      <c r="L150" s="53"/>
      <c r="M150" s="53"/>
      <c r="N150" s="53"/>
      <c r="O150" s="53">
        <v>4</v>
      </c>
      <c r="P150" s="53"/>
      <c r="Q150" s="297">
        <v>889.72</v>
      </c>
      <c r="R150" s="348" t="s">
        <v>1578</v>
      </c>
      <c r="S150" s="349">
        <v>3</v>
      </c>
      <c r="T150" t="str">
        <f t="shared" si="5"/>
        <v>G-Suite Business</v>
      </c>
    </row>
    <row r="151" spans="1:20" ht="15.75" thickBot="1">
      <c r="A151" s="296">
        <v>45397</v>
      </c>
      <c r="B151" s="384">
        <v>45383</v>
      </c>
      <c r="C151" s="297" t="e">
        <v>#VALUE!</v>
      </c>
      <c r="D151" s="298" t="s">
        <v>1817</v>
      </c>
      <c r="E151" s="299" t="s">
        <v>1818</v>
      </c>
      <c r="F151" s="299">
        <v>593.54</v>
      </c>
      <c r="G151" s="300">
        <v>503</v>
      </c>
      <c r="H151" s="301" t="s">
        <v>216</v>
      </c>
      <c r="I151" s="302" t="s">
        <v>217</v>
      </c>
      <c r="J151" s="302" t="s">
        <v>218</v>
      </c>
      <c r="K151" s="53"/>
      <c r="L151" s="53"/>
      <c r="M151" s="53"/>
      <c r="N151" s="53"/>
      <c r="O151" s="53">
        <v>4</v>
      </c>
      <c r="P151" s="53"/>
      <c r="Q151" s="297">
        <v>593.54</v>
      </c>
      <c r="R151" s="348" t="s">
        <v>1578</v>
      </c>
      <c r="S151" s="349">
        <v>3</v>
      </c>
      <c r="T151" t="str">
        <f t="shared" si="5"/>
        <v>G-Suite Business</v>
      </c>
    </row>
    <row r="152" spans="1:20" ht="15.75" thickBot="1">
      <c r="A152" s="296">
        <v>45397</v>
      </c>
      <c r="B152" s="384">
        <v>45383</v>
      </c>
      <c r="C152" s="297" t="e">
        <v>#VALUE!</v>
      </c>
      <c r="D152" s="298" t="s">
        <v>1819</v>
      </c>
      <c r="E152" s="299" t="s">
        <v>1820</v>
      </c>
      <c r="F152" s="299">
        <v>9027</v>
      </c>
      <c r="G152" s="300">
        <v>7650</v>
      </c>
      <c r="H152" s="301" t="s">
        <v>216</v>
      </c>
      <c r="I152" s="302" t="s">
        <v>217</v>
      </c>
      <c r="J152" s="302" t="s">
        <v>218</v>
      </c>
      <c r="K152" s="53"/>
      <c r="L152" s="53"/>
      <c r="M152" s="53"/>
      <c r="N152" s="53"/>
      <c r="O152" s="53">
        <v>4</v>
      </c>
      <c r="P152" s="53"/>
      <c r="Q152" s="297">
        <v>9027</v>
      </c>
      <c r="R152" s="348" t="s">
        <v>1578</v>
      </c>
      <c r="S152" s="349">
        <v>3</v>
      </c>
      <c r="T152" t="str">
        <f t="shared" si="5"/>
        <v>G-Suite Business</v>
      </c>
    </row>
    <row r="153" spans="1:20" ht="15.75" thickBot="1">
      <c r="A153" s="296">
        <v>45397</v>
      </c>
      <c r="B153" s="384">
        <v>45383</v>
      </c>
      <c r="C153" s="297" t="e">
        <v>#VALUE!</v>
      </c>
      <c r="D153" s="309" t="s">
        <v>362</v>
      </c>
      <c r="E153" s="299" t="s">
        <v>1821</v>
      </c>
      <c r="F153" s="299"/>
      <c r="G153" s="300">
        <v>0</v>
      </c>
      <c r="H153" s="301" t="s">
        <v>216</v>
      </c>
      <c r="I153" s="302" t="s">
        <v>217</v>
      </c>
      <c r="J153" s="302" t="s">
        <v>218</v>
      </c>
      <c r="K153" s="53"/>
      <c r="L153" s="53"/>
      <c r="M153" s="53"/>
      <c r="N153" s="53"/>
      <c r="O153" s="53">
        <v>4</v>
      </c>
      <c r="P153" s="53"/>
      <c r="Q153" s="297">
        <v>0</v>
      </c>
      <c r="R153" s="348" t="s">
        <v>1578</v>
      </c>
      <c r="S153" s="349">
        <v>3</v>
      </c>
      <c r="T153" t="str">
        <f t="shared" si="5"/>
        <v>G-Suite Business</v>
      </c>
    </row>
    <row r="154" spans="1:20" ht="15.75" thickBot="1">
      <c r="A154" s="296">
        <v>45397</v>
      </c>
      <c r="B154" s="384">
        <v>45383</v>
      </c>
      <c r="C154" s="297" t="e">
        <v>#VALUE!</v>
      </c>
      <c r="D154" s="298" t="s">
        <v>471</v>
      </c>
      <c r="E154" s="299" t="s">
        <v>1822</v>
      </c>
      <c r="F154" s="299">
        <v>3066</v>
      </c>
      <c r="G154" s="300">
        <v>2598.305084745763</v>
      </c>
      <c r="H154" s="308" t="s">
        <v>112</v>
      </c>
      <c r="I154" s="302" t="s">
        <v>229</v>
      </c>
      <c r="J154" s="302" t="s">
        <v>249</v>
      </c>
      <c r="K154" s="53"/>
      <c r="L154" s="53"/>
      <c r="M154" s="53"/>
      <c r="N154" s="53"/>
      <c r="O154" s="53">
        <v>4</v>
      </c>
      <c r="P154" s="53"/>
      <c r="Q154" s="297">
        <v>3066</v>
      </c>
      <c r="R154" s="348" t="s">
        <v>1578</v>
      </c>
      <c r="S154" s="349">
        <v>3</v>
      </c>
      <c r="T154" t="str">
        <f t="shared" si="5"/>
        <v>WhatsApp API Business</v>
      </c>
    </row>
    <row r="155" spans="1:20" ht="15.75" thickBot="1">
      <c r="A155" s="296">
        <v>45397</v>
      </c>
      <c r="B155" s="384">
        <v>45383</v>
      </c>
      <c r="C155" s="297" t="e">
        <v>#VALUE!</v>
      </c>
      <c r="D155" s="298" t="s">
        <v>347</v>
      </c>
      <c r="E155" s="299" t="s">
        <v>1823</v>
      </c>
      <c r="F155" s="299">
        <v>36284</v>
      </c>
      <c r="G155" s="300">
        <v>30749.152542372882</v>
      </c>
      <c r="H155" s="301" t="s">
        <v>310</v>
      </c>
      <c r="I155" s="302" t="s">
        <v>223</v>
      </c>
      <c r="J155" s="302" t="s">
        <v>311</v>
      </c>
      <c r="K155" s="53"/>
      <c r="L155" s="53"/>
      <c r="M155" s="53"/>
      <c r="N155" s="53"/>
      <c r="O155" s="53">
        <v>4</v>
      </c>
      <c r="P155" s="53"/>
      <c r="Q155" s="297">
        <v>36284</v>
      </c>
      <c r="R155" s="348" t="s">
        <v>1578</v>
      </c>
      <c r="S155" s="349">
        <v>3</v>
      </c>
      <c r="T155" t="str">
        <f t="shared" si="5"/>
        <v>Tech Assist Recruitment</v>
      </c>
    </row>
    <row r="156" spans="1:20" ht="15.75" thickBot="1">
      <c r="A156" s="296">
        <v>45397</v>
      </c>
      <c r="B156" s="384">
        <v>45383</v>
      </c>
      <c r="C156" s="297" t="e">
        <v>#VALUE!</v>
      </c>
      <c r="D156" s="298" t="s">
        <v>1770</v>
      </c>
      <c r="E156" s="299" t="s">
        <v>1824</v>
      </c>
      <c r="F156" s="299">
        <v>8260</v>
      </c>
      <c r="G156" s="300">
        <v>7000</v>
      </c>
      <c r="H156" s="308" t="s">
        <v>112</v>
      </c>
      <c r="I156" s="302" t="s">
        <v>229</v>
      </c>
      <c r="J156" s="302" t="s">
        <v>249</v>
      </c>
      <c r="K156" s="53"/>
      <c r="L156" s="53"/>
      <c r="M156" s="53"/>
      <c r="N156" s="53"/>
      <c r="O156" s="53">
        <v>4</v>
      </c>
      <c r="P156" s="53"/>
      <c r="Q156" s="297">
        <v>8260</v>
      </c>
      <c r="R156" s="348" t="s">
        <v>1578</v>
      </c>
      <c r="S156" s="349">
        <v>3</v>
      </c>
      <c r="T156" t="str">
        <f t="shared" si="5"/>
        <v>WhatsApp API Business</v>
      </c>
    </row>
    <row r="157" spans="1:20" ht="15.75" thickBot="1">
      <c r="A157" s="296">
        <v>45397</v>
      </c>
      <c r="B157" s="384">
        <v>45383</v>
      </c>
      <c r="C157" s="297" t="e">
        <v>#VALUE!</v>
      </c>
      <c r="D157" s="298" t="s">
        <v>1825</v>
      </c>
      <c r="E157" s="299" t="s">
        <v>1826</v>
      </c>
      <c r="F157" s="299">
        <v>8850</v>
      </c>
      <c r="G157" s="300">
        <v>7500</v>
      </c>
      <c r="H157" s="308" t="s">
        <v>112</v>
      </c>
      <c r="I157" s="302" t="s">
        <v>229</v>
      </c>
      <c r="J157" s="302" t="s">
        <v>269</v>
      </c>
      <c r="K157" s="53"/>
      <c r="L157" s="53"/>
      <c r="M157" s="53"/>
      <c r="N157" s="53"/>
      <c r="O157" s="53">
        <v>4</v>
      </c>
      <c r="P157" s="53"/>
      <c r="Q157" s="297">
        <v>8850</v>
      </c>
      <c r="R157" s="348" t="s">
        <v>1578</v>
      </c>
      <c r="S157" s="349">
        <v>3</v>
      </c>
      <c r="T157" t="str">
        <f t="shared" si="5"/>
        <v>WhatsApp API Business</v>
      </c>
    </row>
    <row r="158" spans="1:20" ht="15.75" thickBot="1">
      <c r="A158" s="296">
        <v>45397</v>
      </c>
      <c r="B158" s="384">
        <v>45383</v>
      </c>
      <c r="C158" s="297" t="e">
        <v>#VALUE!</v>
      </c>
      <c r="D158" s="298" t="s">
        <v>1827</v>
      </c>
      <c r="E158" s="299" t="s">
        <v>1828</v>
      </c>
      <c r="F158" s="299">
        <v>2950</v>
      </c>
      <c r="G158" s="300">
        <v>2500</v>
      </c>
      <c r="H158" s="308" t="s">
        <v>112</v>
      </c>
      <c r="I158" s="302" t="s">
        <v>229</v>
      </c>
      <c r="J158" s="302" t="s">
        <v>258</v>
      </c>
      <c r="K158" s="53"/>
      <c r="L158" s="53"/>
      <c r="M158" s="53"/>
      <c r="N158" s="53"/>
      <c r="O158" s="53">
        <v>4</v>
      </c>
      <c r="P158" s="53"/>
      <c r="Q158" s="297">
        <v>2950</v>
      </c>
      <c r="R158" s="348" t="s">
        <v>1578</v>
      </c>
      <c r="S158" s="349">
        <v>3</v>
      </c>
      <c r="T158" t="str">
        <f t="shared" si="5"/>
        <v>WhatsApp API Business</v>
      </c>
    </row>
    <row r="159" spans="1:20" ht="15.75" thickBot="1">
      <c r="A159" s="296">
        <v>45397</v>
      </c>
      <c r="B159" s="384">
        <v>45383</v>
      </c>
      <c r="C159" s="297" t="e">
        <v>#VALUE!</v>
      </c>
      <c r="D159" s="298" t="s">
        <v>583</v>
      </c>
      <c r="E159" s="299" t="s">
        <v>1829</v>
      </c>
      <c r="F159" s="299">
        <v>38232</v>
      </c>
      <c r="G159" s="300">
        <v>32400</v>
      </c>
      <c r="H159" s="308" t="s">
        <v>112</v>
      </c>
      <c r="I159" s="302" t="s">
        <v>229</v>
      </c>
      <c r="J159" s="302" t="s">
        <v>359</v>
      </c>
      <c r="K159" s="53"/>
      <c r="L159" s="53"/>
      <c r="M159" s="53"/>
      <c r="N159" s="53"/>
      <c r="O159" s="53">
        <v>4</v>
      </c>
      <c r="P159" s="53"/>
      <c r="Q159" s="297">
        <v>38232</v>
      </c>
      <c r="R159" s="348" t="s">
        <v>1578</v>
      </c>
      <c r="S159" s="349">
        <v>3</v>
      </c>
      <c r="T159" t="str">
        <f t="shared" si="5"/>
        <v>WhatsApp API Business</v>
      </c>
    </row>
    <row r="160" spans="1:20" ht="15.75" thickBot="1">
      <c r="A160" s="296">
        <v>45398</v>
      </c>
      <c r="B160" s="384">
        <v>45383</v>
      </c>
      <c r="C160" s="297" t="e">
        <v>#VALUE!</v>
      </c>
      <c r="D160" s="298" t="s">
        <v>1830</v>
      </c>
      <c r="E160" s="299" t="s">
        <v>1831</v>
      </c>
      <c r="F160" s="299">
        <v>12036</v>
      </c>
      <c r="G160" s="300">
        <v>10200</v>
      </c>
      <c r="H160" s="301" t="s">
        <v>216</v>
      </c>
      <c r="I160" s="302" t="s">
        <v>217</v>
      </c>
      <c r="J160" s="302" t="s">
        <v>218</v>
      </c>
      <c r="K160" s="53"/>
      <c r="L160" s="53"/>
      <c r="M160" s="53"/>
      <c r="N160" s="53"/>
      <c r="O160" s="53">
        <v>4</v>
      </c>
      <c r="P160" s="53"/>
      <c r="Q160" s="297">
        <v>12036</v>
      </c>
      <c r="R160" s="348" t="s">
        <v>1578</v>
      </c>
      <c r="S160" s="349">
        <v>3</v>
      </c>
      <c r="T160" t="str">
        <f t="shared" si="5"/>
        <v>G-Suite Business</v>
      </c>
    </row>
    <row r="161" spans="1:20" ht="15.75" thickBot="1">
      <c r="A161" s="296">
        <v>45398</v>
      </c>
      <c r="B161" s="384">
        <v>45383</v>
      </c>
      <c r="C161" s="297" t="e">
        <v>#VALUE!</v>
      </c>
      <c r="D161" s="298" t="s">
        <v>1633</v>
      </c>
      <c r="E161" s="299" t="s">
        <v>1832</v>
      </c>
      <c r="F161" s="299">
        <v>5083.4399999999996</v>
      </c>
      <c r="G161" s="300">
        <v>4308</v>
      </c>
      <c r="H161" s="301" t="s">
        <v>216</v>
      </c>
      <c r="I161" s="302" t="s">
        <v>217</v>
      </c>
      <c r="J161" s="302" t="s">
        <v>218</v>
      </c>
      <c r="K161" s="53"/>
      <c r="L161" s="53"/>
      <c r="M161" s="53"/>
      <c r="N161" s="53"/>
      <c r="O161" s="53">
        <v>4</v>
      </c>
      <c r="P161" s="53"/>
      <c r="Q161" s="297">
        <v>5083.4399999999996</v>
      </c>
      <c r="R161" s="348" t="s">
        <v>1578</v>
      </c>
      <c r="S161" s="349">
        <v>3</v>
      </c>
      <c r="T161" t="str">
        <f t="shared" si="5"/>
        <v>G-Suite Business</v>
      </c>
    </row>
    <row r="162" spans="1:20" ht="15.75" thickBot="1">
      <c r="A162" s="296">
        <v>45398</v>
      </c>
      <c r="B162" s="384">
        <v>45383</v>
      </c>
      <c r="C162" s="297" t="e">
        <v>#VALUE!</v>
      </c>
      <c r="D162" s="298" t="s">
        <v>1327</v>
      </c>
      <c r="E162" s="299" t="s">
        <v>1833</v>
      </c>
      <c r="F162" s="299">
        <v>4295</v>
      </c>
      <c r="G162" s="300">
        <v>3639.8305084745771</v>
      </c>
      <c r="H162" s="301" t="s">
        <v>216</v>
      </c>
      <c r="I162" s="302" t="s">
        <v>217</v>
      </c>
      <c r="J162" s="302" t="s">
        <v>218</v>
      </c>
      <c r="K162" s="53"/>
      <c r="L162" s="53"/>
      <c r="M162" s="53"/>
      <c r="N162" s="53"/>
      <c r="O162" s="53">
        <v>4</v>
      </c>
      <c r="P162" s="53"/>
      <c r="Q162" s="297">
        <v>4295</v>
      </c>
      <c r="R162" s="348" t="s">
        <v>1578</v>
      </c>
      <c r="S162" s="349">
        <v>3</v>
      </c>
      <c r="T162" t="str">
        <f t="shared" si="5"/>
        <v>G-Suite Business</v>
      </c>
    </row>
    <row r="163" spans="1:20" ht="15.75" thickBot="1">
      <c r="A163" s="296">
        <v>45398</v>
      </c>
      <c r="B163" s="384">
        <v>45383</v>
      </c>
      <c r="C163" s="297" t="e">
        <v>#VALUE!</v>
      </c>
      <c r="D163" s="298" t="s">
        <v>680</v>
      </c>
      <c r="E163" s="299" t="s">
        <v>1834</v>
      </c>
      <c r="F163" s="299">
        <v>6018</v>
      </c>
      <c r="G163" s="300">
        <v>5100</v>
      </c>
      <c r="H163" s="301" t="s">
        <v>216</v>
      </c>
      <c r="I163" s="302" t="s">
        <v>217</v>
      </c>
      <c r="J163" s="302" t="s">
        <v>218</v>
      </c>
      <c r="K163" s="53"/>
      <c r="L163" s="53"/>
      <c r="M163" s="53"/>
      <c r="N163" s="53"/>
      <c r="O163" s="53">
        <v>4</v>
      </c>
      <c r="P163" s="53"/>
      <c r="Q163" s="297">
        <v>6018</v>
      </c>
      <c r="R163" s="348" t="s">
        <v>1578</v>
      </c>
      <c r="S163" s="349">
        <v>3</v>
      </c>
      <c r="T163" t="str">
        <f t="shared" si="5"/>
        <v>G-Suite Business</v>
      </c>
    </row>
    <row r="164" spans="1:20" ht="15.75" thickBot="1">
      <c r="A164" s="296">
        <v>45398</v>
      </c>
      <c r="B164" s="384">
        <v>45383</v>
      </c>
      <c r="C164" s="297" t="e">
        <v>#VALUE!</v>
      </c>
      <c r="D164" s="298" t="s">
        <v>1794</v>
      </c>
      <c r="E164" s="299" t="s">
        <v>1835</v>
      </c>
      <c r="F164" s="299">
        <v>2950</v>
      </c>
      <c r="G164" s="300">
        <v>2500</v>
      </c>
      <c r="H164" s="308" t="s">
        <v>112</v>
      </c>
      <c r="I164" s="302" t="s">
        <v>229</v>
      </c>
      <c r="J164" s="302" t="s">
        <v>258</v>
      </c>
      <c r="K164" s="53"/>
      <c r="L164" s="53"/>
      <c r="M164" s="53"/>
      <c r="N164" s="53"/>
      <c r="O164" s="53">
        <v>4</v>
      </c>
      <c r="P164" s="53"/>
      <c r="Q164" s="297">
        <v>2950</v>
      </c>
      <c r="R164" s="348" t="s">
        <v>1578</v>
      </c>
      <c r="S164" s="349">
        <v>3</v>
      </c>
      <c r="T164" t="str">
        <f t="shared" si="5"/>
        <v>WhatsApp API Business</v>
      </c>
    </row>
    <row r="165" spans="1:20" ht="15.75" thickBot="1">
      <c r="A165" s="296">
        <v>45398</v>
      </c>
      <c r="B165" s="384">
        <v>45383</v>
      </c>
      <c r="C165" s="297" t="e">
        <v>#VALUE!</v>
      </c>
      <c r="D165" s="298" t="s">
        <v>1836</v>
      </c>
      <c r="E165" s="299" t="s">
        <v>1837</v>
      </c>
      <c r="F165" s="299">
        <v>950</v>
      </c>
      <c r="G165" s="300">
        <v>805.08474576271192</v>
      </c>
      <c r="H165" s="308" t="s">
        <v>112</v>
      </c>
      <c r="I165" s="302" t="s">
        <v>229</v>
      </c>
      <c r="J165" s="302" t="s">
        <v>594</v>
      </c>
      <c r="K165" s="53"/>
      <c r="L165" s="53"/>
      <c r="M165" s="53"/>
      <c r="N165" s="53"/>
      <c r="O165" s="53">
        <v>4</v>
      </c>
      <c r="P165" s="53"/>
      <c r="Q165" s="297">
        <v>950</v>
      </c>
      <c r="R165" s="348" t="s">
        <v>1578</v>
      </c>
      <c r="S165" s="349">
        <v>3</v>
      </c>
      <c r="T165" t="str">
        <f t="shared" si="5"/>
        <v>WhatsApp API Business</v>
      </c>
    </row>
    <row r="166" spans="1:20" ht="15.75" thickBot="1">
      <c r="A166" s="296">
        <v>45398</v>
      </c>
      <c r="B166" s="384">
        <v>45383</v>
      </c>
      <c r="C166" s="297" t="e">
        <v>#VALUE!</v>
      </c>
      <c r="D166" s="298" t="s">
        <v>1838</v>
      </c>
      <c r="E166" s="299" t="s">
        <v>1839</v>
      </c>
      <c r="F166" s="299">
        <v>7522.5</v>
      </c>
      <c r="G166" s="300">
        <v>6375</v>
      </c>
      <c r="H166" s="308" t="s">
        <v>112</v>
      </c>
      <c r="I166" s="302" t="s">
        <v>229</v>
      </c>
      <c r="J166" s="302" t="s">
        <v>269</v>
      </c>
      <c r="K166" s="53"/>
      <c r="L166" s="53"/>
      <c r="M166" s="53"/>
      <c r="N166" s="53"/>
      <c r="O166" s="53">
        <v>4</v>
      </c>
      <c r="P166" s="53"/>
      <c r="Q166" s="297">
        <v>7522.5</v>
      </c>
      <c r="R166" s="348" t="s">
        <v>1578</v>
      </c>
      <c r="S166" s="349">
        <v>3</v>
      </c>
      <c r="T166" t="str">
        <f t="shared" si="5"/>
        <v>WhatsApp API Business</v>
      </c>
    </row>
    <row r="167" spans="1:20" ht="15.75" thickBot="1">
      <c r="A167" s="296">
        <v>45398</v>
      </c>
      <c r="B167" s="384">
        <v>45383</v>
      </c>
      <c r="C167" s="297" t="e">
        <v>#VALUE!</v>
      </c>
      <c r="D167" s="298" t="s">
        <v>1840</v>
      </c>
      <c r="E167" s="299" t="s">
        <v>1841</v>
      </c>
      <c r="F167" s="299">
        <v>2507</v>
      </c>
      <c r="G167" s="300">
        <v>2124.5762711864409</v>
      </c>
      <c r="H167" s="308" t="s">
        <v>112</v>
      </c>
      <c r="I167" s="302" t="s">
        <v>229</v>
      </c>
      <c r="J167" s="302" t="s">
        <v>258</v>
      </c>
      <c r="K167" s="53"/>
      <c r="L167" s="53"/>
      <c r="M167" s="53"/>
      <c r="N167" s="53"/>
      <c r="O167" s="53">
        <v>4</v>
      </c>
      <c r="P167" s="53"/>
      <c r="Q167" s="297">
        <v>2507</v>
      </c>
      <c r="R167" s="348" t="s">
        <v>1578</v>
      </c>
      <c r="S167" s="349">
        <v>3</v>
      </c>
      <c r="T167" t="str">
        <f t="shared" si="5"/>
        <v>WhatsApp API Business</v>
      </c>
    </row>
    <row r="168" spans="1:20" ht="15.75" thickBot="1">
      <c r="A168" s="296">
        <v>45399</v>
      </c>
      <c r="B168" s="384">
        <v>45383</v>
      </c>
      <c r="C168" s="297" t="e">
        <v>#VALUE!</v>
      </c>
      <c r="D168" s="298" t="s">
        <v>1576</v>
      </c>
      <c r="E168" s="299" t="s">
        <v>1842</v>
      </c>
      <c r="F168" s="299">
        <v>889.72</v>
      </c>
      <c r="G168" s="300">
        <v>754.00000000000011</v>
      </c>
      <c r="H168" s="301" t="s">
        <v>216</v>
      </c>
      <c r="I168" s="302" t="s">
        <v>217</v>
      </c>
      <c r="J168" s="302" t="s">
        <v>218</v>
      </c>
      <c r="K168" s="53"/>
      <c r="L168" s="53"/>
      <c r="M168" s="53"/>
      <c r="N168" s="53"/>
      <c r="O168" s="53">
        <v>4</v>
      </c>
      <c r="P168" s="53"/>
      <c r="Q168" s="297">
        <v>889.72</v>
      </c>
      <c r="R168" s="348" t="s">
        <v>1578</v>
      </c>
      <c r="S168" s="349">
        <v>3</v>
      </c>
      <c r="T168" t="str">
        <f t="shared" si="5"/>
        <v>G-Suite Business</v>
      </c>
    </row>
    <row r="169" spans="1:20" ht="15.75" thickBot="1">
      <c r="A169" s="296">
        <v>45399</v>
      </c>
      <c r="B169" s="384">
        <v>45383</v>
      </c>
      <c r="C169" s="297" t="e">
        <v>#VALUE!</v>
      </c>
      <c r="D169" s="298" t="s">
        <v>1843</v>
      </c>
      <c r="E169" s="299" t="s">
        <v>1844</v>
      </c>
      <c r="F169" s="299">
        <v>3009</v>
      </c>
      <c r="G169" s="300">
        <v>2550</v>
      </c>
      <c r="H169" s="301" t="s">
        <v>216</v>
      </c>
      <c r="I169" s="302" t="s">
        <v>217</v>
      </c>
      <c r="J169" s="302" t="s">
        <v>218</v>
      </c>
      <c r="K169" s="53"/>
      <c r="L169" s="53"/>
      <c r="M169" s="53"/>
      <c r="N169" s="53"/>
      <c r="O169" s="53">
        <v>4</v>
      </c>
      <c r="P169" s="53"/>
      <c r="Q169" s="297">
        <v>3009</v>
      </c>
      <c r="R169" s="348" t="s">
        <v>1578</v>
      </c>
      <c r="S169" s="349">
        <v>3</v>
      </c>
      <c r="T169" t="str">
        <f t="shared" si="5"/>
        <v>G-Suite Business</v>
      </c>
    </row>
    <row r="170" spans="1:20" ht="15.75" thickBot="1">
      <c r="A170" s="296">
        <v>45399</v>
      </c>
      <c r="B170" s="384">
        <v>45383</v>
      </c>
      <c r="C170" s="297" t="e">
        <v>#VALUE!</v>
      </c>
      <c r="D170" s="298" t="s">
        <v>413</v>
      </c>
      <c r="E170" s="299" t="s">
        <v>1845</v>
      </c>
      <c r="F170" s="299">
        <v>2714</v>
      </c>
      <c r="G170" s="300">
        <v>2300</v>
      </c>
      <c r="H170" s="301" t="s">
        <v>216</v>
      </c>
      <c r="I170" s="302" t="s">
        <v>217</v>
      </c>
      <c r="J170" s="302" t="s">
        <v>218</v>
      </c>
      <c r="K170" s="53"/>
      <c r="L170" s="53"/>
      <c r="M170" s="53"/>
      <c r="N170" s="53"/>
      <c r="O170" s="53">
        <v>4</v>
      </c>
      <c r="P170" s="53"/>
      <c r="Q170" s="297">
        <v>2714</v>
      </c>
      <c r="R170" s="348" t="s">
        <v>1578</v>
      </c>
      <c r="S170" s="349">
        <v>3</v>
      </c>
      <c r="T170" t="str">
        <f t="shared" si="5"/>
        <v>G-Suite Business</v>
      </c>
    </row>
    <row r="171" spans="1:20" ht="15.75" thickBot="1">
      <c r="A171" s="296">
        <v>45399</v>
      </c>
      <c r="B171" s="384">
        <v>45383</v>
      </c>
      <c r="C171" s="297" t="e">
        <v>#VALUE!</v>
      </c>
      <c r="D171" s="298" t="s">
        <v>1846</v>
      </c>
      <c r="E171" s="299" t="s">
        <v>1847</v>
      </c>
      <c r="F171" s="299">
        <v>2531</v>
      </c>
      <c r="G171" s="300">
        <v>2144.9152542372881</v>
      </c>
      <c r="H171" s="301" t="s">
        <v>216</v>
      </c>
      <c r="I171" s="302" t="s">
        <v>217</v>
      </c>
      <c r="J171" s="302" t="s">
        <v>218</v>
      </c>
      <c r="K171" s="53"/>
      <c r="L171" s="53"/>
      <c r="M171" s="53"/>
      <c r="N171" s="53"/>
      <c r="O171" s="53">
        <v>4</v>
      </c>
      <c r="P171" s="53"/>
      <c r="Q171" s="297">
        <v>2531</v>
      </c>
      <c r="R171" s="348" t="s">
        <v>1578</v>
      </c>
      <c r="S171" s="349">
        <v>3</v>
      </c>
      <c r="T171" t="str">
        <f t="shared" si="5"/>
        <v>G-Suite Business</v>
      </c>
    </row>
    <row r="172" spans="1:20" ht="15.75" thickBot="1">
      <c r="A172" s="296">
        <v>45399</v>
      </c>
      <c r="B172" s="384">
        <v>45383</v>
      </c>
      <c r="C172" s="297" t="e">
        <v>#VALUE!</v>
      </c>
      <c r="D172" s="298" t="s">
        <v>1726</v>
      </c>
      <c r="E172" s="299" t="s">
        <v>1848</v>
      </c>
      <c r="F172" s="299">
        <v>8496</v>
      </c>
      <c r="G172" s="300">
        <v>7200</v>
      </c>
      <c r="H172" s="308" t="s">
        <v>112</v>
      </c>
      <c r="I172" s="302" t="s">
        <v>229</v>
      </c>
      <c r="J172" s="302" t="s">
        <v>1256</v>
      </c>
      <c r="K172" s="53"/>
      <c r="L172" s="53"/>
      <c r="M172" s="53"/>
      <c r="N172" s="53"/>
      <c r="O172" s="53">
        <v>4</v>
      </c>
      <c r="P172" s="53"/>
      <c r="Q172" s="297">
        <v>8496</v>
      </c>
      <c r="R172" s="348" t="s">
        <v>1578</v>
      </c>
      <c r="S172" s="349">
        <v>3</v>
      </c>
      <c r="T172" t="str">
        <f t="shared" si="5"/>
        <v>WhatsApp API Business</v>
      </c>
    </row>
    <row r="173" spans="1:20" ht="15.75" thickBot="1">
      <c r="A173" s="296">
        <v>45399</v>
      </c>
      <c r="B173" s="384">
        <v>45383</v>
      </c>
      <c r="C173" s="297" t="e">
        <v>#VALUE!</v>
      </c>
      <c r="D173" s="298" t="s">
        <v>243</v>
      </c>
      <c r="E173" s="299" t="s">
        <v>1849</v>
      </c>
      <c r="F173" s="299">
        <v>354000</v>
      </c>
      <c r="G173" s="300">
        <v>300000</v>
      </c>
      <c r="H173" s="301" t="s">
        <v>291</v>
      </c>
      <c r="I173" s="302" t="s">
        <v>226</v>
      </c>
      <c r="J173" s="302" t="s">
        <v>292</v>
      </c>
      <c r="K173" s="53"/>
      <c r="L173" s="53"/>
      <c r="M173" s="53"/>
      <c r="N173" s="53"/>
      <c r="O173" s="53">
        <v>4</v>
      </c>
      <c r="P173" s="53"/>
      <c r="Q173" s="297">
        <v>354000</v>
      </c>
      <c r="R173" s="348" t="s">
        <v>1578</v>
      </c>
      <c r="S173" s="349">
        <v>3</v>
      </c>
      <c r="T173" t="str">
        <f t="shared" si="5"/>
        <v xml:space="preserve">Training Business </v>
      </c>
    </row>
    <row r="174" spans="1:20" ht="15.75" thickBot="1">
      <c r="A174" s="296">
        <v>45399</v>
      </c>
      <c r="B174" s="384">
        <v>45383</v>
      </c>
      <c r="C174" s="297" t="e">
        <v>#VALUE!</v>
      </c>
      <c r="D174" s="298" t="s">
        <v>1850</v>
      </c>
      <c r="E174" s="299" t="s">
        <v>1851</v>
      </c>
      <c r="F174" s="299">
        <v>299</v>
      </c>
      <c r="G174" s="300">
        <v>253.3898305084746</v>
      </c>
      <c r="H174" s="301" t="s">
        <v>261</v>
      </c>
      <c r="I174" s="302" t="s">
        <v>232</v>
      </c>
      <c r="J174" s="302" t="s">
        <v>330</v>
      </c>
      <c r="K174" s="53"/>
      <c r="L174" s="53"/>
      <c r="M174" s="53"/>
      <c r="N174" s="53"/>
      <c r="O174" s="53">
        <v>4</v>
      </c>
      <c r="P174" s="53"/>
      <c r="Q174" s="297">
        <v>299</v>
      </c>
      <c r="R174" s="348" t="s">
        <v>1578</v>
      </c>
      <c r="S174" s="349">
        <v>3</v>
      </c>
      <c r="T174" t="str">
        <f t="shared" si="5"/>
        <v>Other Services</v>
      </c>
    </row>
    <row r="175" spans="1:20" ht="15.75" thickBot="1">
      <c r="A175" s="296">
        <v>45399</v>
      </c>
      <c r="B175" s="384">
        <v>45383</v>
      </c>
      <c r="C175" s="297" t="e">
        <v>#VALUE!</v>
      </c>
      <c r="D175" s="298" t="s">
        <v>1852</v>
      </c>
      <c r="E175" s="299" t="s">
        <v>1853</v>
      </c>
      <c r="F175" s="299">
        <v>299</v>
      </c>
      <c r="G175" s="300">
        <v>253.3898305084746</v>
      </c>
      <c r="H175" s="301" t="s">
        <v>261</v>
      </c>
      <c r="I175" s="302" t="s">
        <v>232</v>
      </c>
      <c r="J175" s="302" t="s">
        <v>330</v>
      </c>
      <c r="K175" s="53"/>
      <c r="L175" s="53"/>
      <c r="M175" s="53"/>
      <c r="N175" s="53"/>
      <c r="O175" s="53">
        <v>4</v>
      </c>
      <c r="P175" s="53"/>
      <c r="Q175" s="297">
        <v>299</v>
      </c>
      <c r="R175" s="348" t="s">
        <v>1578</v>
      </c>
      <c r="S175" s="349">
        <v>3</v>
      </c>
      <c r="T175" t="str">
        <f t="shared" si="5"/>
        <v>Other Services</v>
      </c>
    </row>
    <row r="176" spans="1:20" ht="15.75" thickBot="1">
      <c r="A176" s="296">
        <v>45399</v>
      </c>
      <c r="B176" s="384">
        <v>45383</v>
      </c>
      <c r="C176" s="297" t="e">
        <v>#VALUE!</v>
      </c>
      <c r="D176" s="298" t="s">
        <v>1854</v>
      </c>
      <c r="E176" s="299" t="s">
        <v>1855</v>
      </c>
      <c r="F176" s="299">
        <v>299</v>
      </c>
      <c r="G176" s="300">
        <v>253.3898305084746</v>
      </c>
      <c r="H176" s="301" t="s">
        <v>261</v>
      </c>
      <c r="I176" s="302" t="s">
        <v>232</v>
      </c>
      <c r="J176" s="302" t="s">
        <v>330</v>
      </c>
      <c r="K176" s="53"/>
      <c r="L176" s="53"/>
      <c r="M176" s="53"/>
      <c r="N176" s="53"/>
      <c r="O176" s="53">
        <v>4</v>
      </c>
      <c r="P176" s="53"/>
      <c r="Q176" s="297">
        <v>299</v>
      </c>
      <c r="R176" s="348" t="s">
        <v>1578</v>
      </c>
      <c r="S176" s="349">
        <v>3</v>
      </c>
      <c r="T176" t="str">
        <f t="shared" si="5"/>
        <v>Other Services</v>
      </c>
    </row>
    <row r="177" spans="1:20" ht="15.75" thickBot="1">
      <c r="A177" s="296">
        <v>45399</v>
      </c>
      <c r="B177" s="384">
        <v>45383</v>
      </c>
      <c r="C177" s="297" t="e">
        <v>#VALUE!</v>
      </c>
      <c r="D177" s="298" t="s">
        <v>395</v>
      </c>
      <c r="E177" s="299" t="s">
        <v>1856</v>
      </c>
      <c r="F177" s="299">
        <v>299</v>
      </c>
      <c r="G177" s="300">
        <v>253.3898305084746</v>
      </c>
      <c r="H177" s="301" t="s">
        <v>261</v>
      </c>
      <c r="I177" s="302" t="s">
        <v>232</v>
      </c>
      <c r="J177" s="302" t="s">
        <v>330</v>
      </c>
      <c r="K177" s="53"/>
      <c r="L177" s="53"/>
      <c r="M177" s="53"/>
      <c r="N177" s="53"/>
      <c r="O177" s="53">
        <v>4</v>
      </c>
      <c r="P177" s="53"/>
      <c r="Q177" s="297">
        <v>299</v>
      </c>
      <c r="R177" s="348" t="s">
        <v>1578</v>
      </c>
      <c r="S177" s="349">
        <v>3</v>
      </c>
      <c r="T177" t="str">
        <f t="shared" si="5"/>
        <v>Other Services</v>
      </c>
    </row>
    <row r="178" spans="1:20" ht="15.75" thickBot="1">
      <c r="A178" s="296">
        <v>45399</v>
      </c>
      <c r="B178" s="384">
        <v>45383</v>
      </c>
      <c r="C178" s="297" t="e">
        <v>#VALUE!</v>
      </c>
      <c r="D178" s="298" t="s">
        <v>1857</v>
      </c>
      <c r="E178" s="299" t="s">
        <v>1858</v>
      </c>
      <c r="F178" s="299">
        <v>299</v>
      </c>
      <c r="G178" s="300">
        <v>253.3898305084746</v>
      </c>
      <c r="H178" s="301" t="s">
        <v>261</v>
      </c>
      <c r="I178" s="302" t="s">
        <v>232</v>
      </c>
      <c r="J178" s="302" t="s">
        <v>330</v>
      </c>
      <c r="K178" s="53"/>
      <c r="L178" s="53"/>
      <c r="M178" s="53"/>
      <c r="N178" s="53"/>
      <c r="O178" s="53">
        <v>4</v>
      </c>
      <c r="P178" s="53"/>
      <c r="Q178" s="297">
        <v>299</v>
      </c>
      <c r="R178" s="348" t="s">
        <v>1578</v>
      </c>
      <c r="S178" s="349">
        <v>3</v>
      </c>
      <c r="T178" t="str">
        <f t="shared" si="5"/>
        <v>Other Services</v>
      </c>
    </row>
    <row r="179" spans="1:20" ht="15.75" thickBot="1">
      <c r="A179" s="296">
        <v>45399</v>
      </c>
      <c r="B179" s="384">
        <v>45383</v>
      </c>
      <c r="C179" s="297" t="e">
        <v>#VALUE!</v>
      </c>
      <c r="D179" s="298" t="s">
        <v>1859</v>
      </c>
      <c r="E179" s="299" t="s">
        <v>1860</v>
      </c>
      <c r="F179" s="299">
        <v>299</v>
      </c>
      <c r="G179" s="300">
        <v>253.3898305084746</v>
      </c>
      <c r="H179" s="301" t="s">
        <v>261</v>
      </c>
      <c r="I179" s="302" t="s">
        <v>232</v>
      </c>
      <c r="J179" s="302" t="s">
        <v>330</v>
      </c>
      <c r="K179" s="53"/>
      <c r="L179" s="53"/>
      <c r="M179" s="53"/>
      <c r="N179" s="53"/>
      <c r="O179" s="53">
        <v>4</v>
      </c>
      <c r="P179" s="53"/>
      <c r="Q179" s="297">
        <v>299</v>
      </c>
      <c r="R179" s="348" t="s">
        <v>1578</v>
      </c>
      <c r="S179" s="349">
        <v>3</v>
      </c>
      <c r="T179" t="str">
        <f t="shared" si="5"/>
        <v>Other Services</v>
      </c>
    </row>
    <row r="180" spans="1:20" ht="15.75" thickBot="1">
      <c r="A180" s="296">
        <v>45399</v>
      </c>
      <c r="B180" s="384">
        <v>45383</v>
      </c>
      <c r="C180" s="297" t="e">
        <v>#VALUE!</v>
      </c>
      <c r="D180" s="298" t="s">
        <v>1861</v>
      </c>
      <c r="E180" s="299" t="s">
        <v>1862</v>
      </c>
      <c r="F180" s="299">
        <v>299</v>
      </c>
      <c r="G180" s="300">
        <v>253.3898305084746</v>
      </c>
      <c r="H180" s="301" t="s">
        <v>261</v>
      </c>
      <c r="I180" s="302" t="s">
        <v>232</v>
      </c>
      <c r="J180" s="302" t="s">
        <v>330</v>
      </c>
      <c r="K180" s="53"/>
      <c r="L180" s="53"/>
      <c r="M180" s="53"/>
      <c r="N180" s="53"/>
      <c r="O180" s="53">
        <v>4</v>
      </c>
      <c r="P180" s="53"/>
      <c r="Q180" s="297">
        <v>299</v>
      </c>
      <c r="R180" s="348" t="s">
        <v>1578</v>
      </c>
      <c r="S180" s="349">
        <v>3</v>
      </c>
      <c r="T180" t="str">
        <f t="shared" si="5"/>
        <v>Other Services</v>
      </c>
    </row>
    <row r="181" spans="1:20" ht="15.75" thickBot="1">
      <c r="A181" s="296">
        <v>45400</v>
      </c>
      <c r="B181" s="384">
        <v>45383</v>
      </c>
      <c r="C181" s="297" t="e">
        <v>#VALUE!</v>
      </c>
      <c r="D181" s="298" t="s">
        <v>558</v>
      </c>
      <c r="E181" s="299" t="s">
        <v>1863</v>
      </c>
      <c r="F181" s="299">
        <v>163477.20000000001</v>
      </c>
      <c r="G181" s="300">
        <v>138540</v>
      </c>
      <c r="H181" s="301" t="s">
        <v>216</v>
      </c>
      <c r="I181" s="302" t="s">
        <v>217</v>
      </c>
      <c r="J181" s="302" t="s">
        <v>218</v>
      </c>
      <c r="K181" s="53"/>
      <c r="L181" s="53"/>
      <c r="M181" s="53"/>
      <c r="N181" s="53"/>
      <c r="O181" s="53">
        <v>4</v>
      </c>
      <c r="P181" s="53"/>
      <c r="Q181" s="297">
        <v>163477.20000000001</v>
      </c>
      <c r="R181" s="348" t="s">
        <v>1578</v>
      </c>
      <c r="S181" s="349">
        <v>3</v>
      </c>
      <c r="T181" t="str">
        <f t="shared" si="5"/>
        <v>G-Suite Business</v>
      </c>
    </row>
    <row r="182" spans="1:20" ht="15.75" thickBot="1">
      <c r="A182" s="296">
        <v>45400</v>
      </c>
      <c r="B182" s="384">
        <v>45383</v>
      </c>
      <c r="C182" s="297" t="e">
        <v>#VALUE!</v>
      </c>
      <c r="D182" s="298" t="s">
        <v>1864</v>
      </c>
      <c r="E182" s="299" t="s">
        <v>1865</v>
      </c>
      <c r="F182" s="299">
        <v>120360</v>
      </c>
      <c r="G182" s="300">
        <v>102000</v>
      </c>
      <c r="H182" s="301" t="s">
        <v>216</v>
      </c>
      <c r="I182" s="302" t="s">
        <v>217</v>
      </c>
      <c r="J182" s="302" t="s">
        <v>218</v>
      </c>
      <c r="K182" s="53"/>
      <c r="L182" s="53"/>
      <c r="M182" s="53"/>
      <c r="N182" s="53"/>
      <c r="O182" s="53">
        <v>4</v>
      </c>
      <c r="P182" s="53"/>
      <c r="Q182" s="297">
        <v>120360</v>
      </c>
      <c r="R182" s="348" t="s">
        <v>1578</v>
      </c>
      <c r="S182" s="349">
        <v>3</v>
      </c>
      <c r="T182" t="str">
        <f t="shared" si="5"/>
        <v>G-Suite Business</v>
      </c>
    </row>
    <row r="183" spans="1:20" ht="15.75" thickBot="1">
      <c r="A183" s="296">
        <v>45400</v>
      </c>
      <c r="B183" s="384">
        <v>45383</v>
      </c>
      <c r="C183" s="297" t="e">
        <v>#VALUE!</v>
      </c>
      <c r="D183" s="298" t="s">
        <v>1022</v>
      </c>
      <c r="E183" s="299" t="s">
        <v>1866</v>
      </c>
      <c r="F183" s="299">
        <v>15045</v>
      </c>
      <c r="G183" s="300">
        <v>12750</v>
      </c>
      <c r="H183" s="301" t="s">
        <v>216</v>
      </c>
      <c r="I183" s="302" t="s">
        <v>217</v>
      </c>
      <c r="J183" s="302" t="s">
        <v>218</v>
      </c>
      <c r="K183" s="53"/>
      <c r="L183" s="53"/>
      <c r="M183" s="53"/>
      <c r="N183" s="53"/>
      <c r="O183" s="53">
        <v>4</v>
      </c>
      <c r="P183" s="53"/>
      <c r="Q183" s="297">
        <v>15045</v>
      </c>
      <c r="R183" s="348" t="s">
        <v>1578</v>
      </c>
      <c r="S183" s="349">
        <v>3</v>
      </c>
      <c r="T183" t="str">
        <f t="shared" si="5"/>
        <v>G-Suite Business</v>
      </c>
    </row>
    <row r="184" spans="1:20" ht="15.75" thickBot="1">
      <c r="A184" s="296">
        <v>45400</v>
      </c>
      <c r="B184" s="384">
        <v>45383</v>
      </c>
      <c r="C184" s="297" t="e">
        <v>#VALUE!</v>
      </c>
      <c r="D184" s="298" t="s">
        <v>626</v>
      </c>
      <c r="E184" s="299" t="s">
        <v>1867</v>
      </c>
      <c r="F184" s="299">
        <v>7750</v>
      </c>
      <c r="G184" s="300">
        <v>6567.7966101694919</v>
      </c>
      <c r="H184" s="301" t="s">
        <v>216</v>
      </c>
      <c r="I184" s="302" t="s">
        <v>217</v>
      </c>
      <c r="J184" s="302" t="s">
        <v>218</v>
      </c>
      <c r="K184" s="53"/>
      <c r="L184" s="53"/>
      <c r="M184" s="53"/>
      <c r="N184" s="53"/>
      <c r="O184" s="53">
        <v>4</v>
      </c>
      <c r="P184" s="53"/>
      <c r="Q184" s="297">
        <v>7750</v>
      </c>
      <c r="R184" s="348" t="s">
        <v>1578</v>
      </c>
      <c r="S184" s="349">
        <v>3</v>
      </c>
      <c r="T184" t="str">
        <f t="shared" si="5"/>
        <v>G-Suite Business</v>
      </c>
    </row>
    <row r="185" spans="1:20" ht="15.75" thickBot="1">
      <c r="A185" s="296">
        <v>45400</v>
      </c>
      <c r="B185" s="384">
        <v>45383</v>
      </c>
      <c r="C185" s="297" t="e">
        <v>#VALUE!</v>
      </c>
      <c r="D185" s="298" t="s">
        <v>1633</v>
      </c>
      <c r="E185" s="299" t="s">
        <v>1868</v>
      </c>
      <c r="F185" s="299">
        <v>4620.88</v>
      </c>
      <c r="G185" s="300">
        <v>3916</v>
      </c>
      <c r="H185" s="301" t="s">
        <v>216</v>
      </c>
      <c r="I185" s="302" t="s">
        <v>217</v>
      </c>
      <c r="J185" s="302" t="s">
        <v>218</v>
      </c>
      <c r="K185" s="53"/>
      <c r="L185" s="53"/>
      <c r="M185" s="53"/>
      <c r="N185" s="53"/>
      <c r="O185" s="53">
        <v>4</v>
      </c>
      <c r="P185" s="53"/>
      <c r="Q185" s="297">
        <v>4620.88</v>
      </c>
      <c r="R185" s="348" t="s">
        <v>1578</v>
      </c>
      <c r="S185" s="349">
        <v>3</v>
      </c>
      <c r="T185" t="str">
        <f t="shared" si="5"/>
        <v>G-Suite Business</v>
      </c>
    </row>
    <row r="186" spans="1:20" ht="15.75" thickBot="1">
      <c r="A186" s="296">
        <v>45400</v>
      </c>
      <c r="B186" s="384">
        <v>45383</v>
      </c>
      <c r="C186" s="297" t="e">
        <v>#VALUE!</v>
      </c>
      <c r="D186" s="298" t="s">
        <v>443</v>
      </c>
      <c r="E186" s="299" t="s">
        <v>1869</v>
      </c>
      <c r="F186" s="299">
        <v>21063</v>
      </c>
      <c r="G186" s="300">
        <v>17850</v>
      </c>
      <c r="H186" s="301" t="s">
        <v>216</v>
      </c>
      <c r="I186" s="302" t="s">
        <v>217</v>
      </c>
      <c r="J186" s="302" t="s">
        <v>218</v>
      </c>
      <c r="K186" s="53"/>
      <c r="L186" s="53"/>
      <c r="M186" s="53"/>
      <c r="N186" s="53"/>
      <c r="O186" s="53">
        <v>4</v>
      </c>
      <c r="P186" s="53"/>
      <c r="Q186" s="297">
        <v>21063</v>
      </c>
      <c r="R186" s="348" t="s">
        <v>1578</v>
      </c>
      <c r="S186" s="349">
        <v>3</v>
      </c>
      <c r="T186" t="str">
        <f t="shared" si="5"/>
        <v>G-Suite Business</v>
      </c>
    </row>
    <row r="187" spans="1:20" ht="15.75" thickBot="1">
      <c r="A187" s="296">
        <v>45400</v>
      </c>
      <c r="B187" s="384">
        <v>45383</v>
      </c>
      <c r="C187" s="297" t="e">
        <v>#VALUE!</v>
      </c>
      <c r="D187" s="298" t="s">
        <v>690</v>
      </c>
      <c r="E187" s="299" t="s">
        <v>1870</v>
      </c>
      <c r="F187" s="299">
        <v>9368</v>
      </c>
      <c r="G187" s="300">
        <v>7938.9830508474579</v>
      </c>
      <c r="H187" s="301" t="s">
        <v>216</v>
      </c>
      <c r="I187" s="302" t="s">
        <v>217</v>
      </c>
      <c r="J187" s="302" t="s">
        <v>218</v>
      </c>
      <c r="K187" s="53"/>
      <c r="L187" s="53"/>
      <c r="M187" s="53"/>
      <c r="N187" s="53"/>
      <c r="O187" s="53">
        <v>4</v>
      </c>
      <c r="P187" s="53"/>
      <c r="Q187" s="297">
        <v>9368</v>
      </c>
      <c r="R187" s="348" t="s">
        <v>1578</v>
      </c>
      <c r="S187" s="349">
        <v>3</v>
      </c>
      <c r="T187" t="str">
        <f t="shared" si="5"/>
        <v>G-Suite Business</v>
      </c>
    </row>
    <row r="188" spans="1:20" ht="15.75" thickBot="1">
      <c r="A188" s="296">
        <v>45400</v>
      </c>
      <c r="B188" s="384">
        <v>45383</v>
      </c>
      <c r="C188" s="297" t="e">
        <v>#VALUE!</v>
      </c>
      <c r="D188" s="298" t="s">
        <v>1871</v>
      </c>
      <c r="E188" s="299" t="s">
        <v>1872</v>
      </c>
      <c r="F188" s="299">
        <v>3009</v>
      </c>
      <c r="G188" s="300">
        <v>2550</v>
      </c>
      <c r="H188" s="301" t="s">
        <v>216</v>
      </c>
      <c r="I188" s="302" t="s">
        <v>217</v>
      </c>
      <c r="J188" s="302" t="s">
        <v>218</v>
      </c>
      <c r="K188" s="53"/>
      <c r="L188" s="53"/>
      <c r="M188" s="53"/>
      <c r="N188" s="53"/>
      <c r="O188" s="53">
        <v>4</v>
      </c>
      <c r="P188" s="53"/>
      <c r="Q188" s="297">
        <v>3009</v>
      </c>
      <c r="R188" s="348" t="s">
        <v>1578</v>
      </c>
      <c r="S188" s="349">
        <v>3</v>
      </c>
      <c r="T188" t="str">
        <f t="shared" si="5"/>
        <v>G-Suite Business</v>
      </c>
    </row>
    <row r="189" spans="1:20" ht="15.75" thickBot="1">
      <c r="A189" s="296">
        <v>45400</v>
      </c>
      <c r="B189" s="384">
        <v>45383</v>
      </c>
      <c r="C189" s="297" t="e">
        <v>#VALUE!</v>
      </c>
      <c r="D189" s="298" t="s">
        <v>1873</v>
      </c>
      <c r="E189" s="299" t="s">
        <v>1874</v>
      </c>
      <c r="F189" s="299">
        <v>8850</v>
      </c>
      <c r="G189" s="300">
        <v>7500</v>
      </c>
      <c r="H189" s="308" t="s">
        <v>112</v>
      </c>
      <c r="I189" s="302" t="s">
        <v>229</v>
      </c>
      <c r="J189" s="302" t="s">
        <v>269</v>
      </c>
      <c r="K189" s="53"/>
      <c r="L189" s="53"/>
      <c r="M189" s="53"/>
      <c r="N189" s="53"/>
      <c r="O189" s="53">
        <v>4</v>
      </c>
      <c r="P189" s="53"/>
      <c r="Q189" s="297">
        <v>8850</v>
      </c>
      <c r="R189" s="348" t="s">
        <v>1578</v>
      </c>
      <c r="S189" s="349">
        <v>3</v>
      </c>
      <c r="T189" t="str">
        <f t="shared" si="5"/>
        <v>WhatsApp API Business</v>
      </c>
    </row>
    <row r="190" spans="1:20" ht="15.75" thickBot="1">
      <c r="A190" s="296">
        <v>45400</v>
      </c>
      <c r="B190" s="384">
        <v>45383</v>
      </c>
      <c r="C190" s="297" t="e">
        <v>#VALUE!</v>
      </c>
      <c r="D190" s="298" t="s">
        <v>1875</v>
      </c>
      <c r="E190" s="299" t="s">
        <v>1876</v>
      </c>
      <c r="F190" s="299">
        <v>56640</v>
      </c>
      <c r="G190" s="300">
        <v>48000</v>
      </c>
      <c r="H190" s="301" t="s">
        <v>291</v>
      </c>
      <c r="I190" s="302" t="s">
        <v>226</v>
      </c>
      <c r="J190" s="302" t="s">
        <v>503</v>
      </c>
      <c r="K190" s="53"/>
      <c r="L190" s="53"/>
      <c r="M190" s="53"/>
      <c r="N190" s="53"/>
      <c r="O190" s="53">
        <v>4</v>
      </c>
      <c r="P190" s="53"/>
      <c r="Q190" s="297">
        <v>56640</v>
      </c>
      <c r="R190" s="348" t="s">
        <v>1578</v>
      </c>
      <c r="S190" s="349">
        <v>3</v>
      </c>
      <c r="T190" t="s">
        <v>15</v>
      </c>
    </row>
    <row r="191" spans="1:20" ht="15.75" thickBot="1">
      <c r="A191" s="296">
        <v>45400</v>
      </c>
      <c r="B191" s="384">
        <v>45383</v>
      </c>
      <c r="C191" s="297" t="e">
        <v>#VALUE!</v>
      </c>
      <c r="D191" s="298" t="s">
        <v>1877</v>
      </c>
      <c r="E191" s="299" t="s">
        <v>1878</v>
      </c>
      <c r="F191" s="299">
        <v>5900</v>
      </c>
      <c r="G191" s="300">
        <v>5000</v>
      </c>
      <c r="H191" s="301" t="s">
        <v>310</v>
      </c>
      <c r="I191" s="302" t="s">
        <v>223</v>
      </c>
      <c r="J191" s="302" t="s">
        <v>311</v>
      </c>
      <c r="K191" s="53"/>
      <c r="L191" s="53"/>
      <c r="M191" s="53"/>
      <c r="N191" s="53"/>
      <c r="O191" s="53">
        <v>4</v>
      </c>
      <c r="P191" s="53"/>
      <c r="Q191" s="297">
        <v>5900</v>
      </c>
      <c r="R191" s="348" t="s">
        <v>1578</v>
      </c>
      <c r="S191" s="349">
        <v>3</v>
      </c>
      <c r="T191" t="str">
        <f t="shared" ref="T191:T202" si="6">VLOOKUP(I191,$AD$2:$AE$6,2,0)</f>
        <v>Tech Assist Recruitment</v>
      </c>
    </row>
    <row r="192" spans="1:20" ht="15.75" thickBot="1">
      <c r="A192" s="296">
        <v>45400</v>
      </c>
      <c r="B192" s="384">
        <v>45383</v>
      </c>
      <c r="C192" s="297" t="e">
        <v>#VALUE!</v>
      </c>
      <c r="D192" s="298" t="s">
        <v>938</v>
      </c>
      <c r="E192" s="299" t="s">
        <v>1879</v>
      </c>
      <c r="F192" s="299">
        <v>236000</v>
      </c>
      <c r="G192" s="300">
        <v>200000</v>
      </c>
      <c r="H192" s="301" t="s">
        <v>291</v>
      </c>
      <c r="I192" s="302" t="s">
        <v>226</v>
      </c>
      <c r="J192" s="302" t="s">
        <v>292</v>
      </c>
      <c r="K192" s="53"/>
      <c r="L192" s="53"/>
      <c r="M192" s="53"/>
      <c r="N192" s="53"/>
      <c r="O192" s="53">
        <v>4</v>
      </c>
      <c r="P192" s="53"/>
      <c r="Q192" s="297">
        <v>236000</v>
      </c>
      <c r="R192" s="348" t="s">
        <v>1578</v>
      </c>
      <c r="S192" s="349">
        <v>3</v>
      </c>
      <c r="T192" t="str">
        <f t="shared" si="6"/>
        <v xml:space="preserve">Training Business </v>
      </c>
    </row>
    <row r="193" spans="1:20" ht="15.75" thickBot="1">
      <c r="A193" s="296">
        <v>45400</v>
      </c>
      <c r="B193" s="384">
        <v>45383</v>
      </c>
      <c r="C193" s="297" t="e">
        <v>#VALUE!</v>
      </c>
      <c r="D193" s="298" t="s">
        <v>1022</v>
      </c>
      <c r="E193" s="299" t="s">
        <v>1880</v>
      </c>
      <c r="F193" s="299">
        <v>-5900</v>
      </c>
      <c r="G193" s="300">
        <v>-5000</v>
      </c>
      <c r="H193" s="301" t="s">
        <v>310</v>
      </c>
      <c r="I193" s="302" t="s">
        <v>223</v>
      </c>
      <c r="J193" s="302" t="s">
        <v>311</v>
      </c>
      <c r="K193" s="53"/>
      <c r="L193" s="53"/>
      <c r="M193" s="53"/>
      <c r="N193" s="53"/>
      <c r="O193" s="53">
        <v>4</v>
      </c>
      <c r="P193" s="53"/>
      <c r="Q193" s="297">
        <v>-5900</v>
      </c>
      <c r="R193" s="348" t="s">
        <v>1578</v>
      </c>
      <c r="S193" s="349">
        <v>3</v>
      </c>
      <c r="T193" t="str">
        <f t="shared" si="6"/>
        <v>Tech Assist Recruitment</v>
      </c>
    </row>
    <row r="194" spans="1:20" ht="15.75" thickBot="1">
      <c r="A194" s="296">
        <v>45401</v>
      </c>
      <c r="B194" s="384">
        <v>45383</v>
      </c>
      <c r="C194" s="297" t="e">
        <v>#VALUE!</v>
      </c>
      <c r="D194" s="298" t="s">
        <v>1352</v>
      </c>
      <c r="E194" s="299" t="s">
        <v>1881</v>
      </c>
      <c r="F194" s="299">
        <v>184080</v>
      </c>
      <c r="G194" s="300">
        <v>156000</v>
      </c>
      <c r="H194" s="301" t="s">
        <v>216</v>
      </c>
      <c r="I194" s="302" t="s">
        <v>217</v>
      </c>
      <c r="J194" s="302" t="s">
        <v>218</v>
      </c>
      <c r="K194" s="53"/>
      <c r="L194" s="53"/>
      <c r="M194" s="53"/>
      <c r="N194" s="53"/>
      <c r="O194" s="53">
        <v>4</v>
      </c>
      <c r="P194" s="53"/>
      <c r="Q194" s="297">
        <v>184080</v>
      </c>
      <c r="R194" s="348" t="s">
        <v>1578</v>
      </c>
      <c r="S194" s="349">
        <v>3</v>
      </c>
      <c r="T194" t="str">
        <f t="shared" si="6"/>
        <v>G-Suite Business</v>
      </c>
    </row>
    <row r="195" spans="1:20" ht="15.75" thickBot="1">
      <c r="A195" s="296">
        <v>45401</v>
      </c>
      <c r="B195" s="384">
        <v>45383</v>
      </c>
      <c r="C195" s="297" t="e">
        <v>#VALUE!</v>
      </c>
      <c r="D195" s="298" t="s">
        <v>724</v>
      </c>
      <c r="E195" s="299" t="s">
        <v>1882</v>
      </c>
      <c r="F195" s="299">
        <v>161070</v>
      </c>
      <c r="G195" s="300">
        <v>136500</v>
      </c>
      <c r="H195" s="301" t="s">
        <v>216</v>
      </c>
      <c r="I195" s="302" t="s">
        <v>217</v>
      </c>
      <c r="J195" s="302" t="s">
        <v>218</v>
      </c>
      <c r="K195" s="53"/>
      <c r="L195" s="53"/>
      <c r="M195" s="53"/>
      <c r="N195" s="53"/>
      <c r="O195" s="53">
        <v>4</v>
      </c>
      <c r="P195" s="53"/>
      <c r="Q195" s="297">
        <v>161070</v>
      </c>
      <c r="R195" s="348" t="s">
        <v>1578</v>
      </c>
      <c r="S195" s="349">
        <v>3</v>
      </c>
      <c r="T195" t="str">
        <f t="shared" si="6"/>
        <v>G-Suite Business</v>
      </c>
    </row>
    <row r="196" spans="1:20" ht="15.75" thickBot="1">
      <c r="A196" s="296">
        <v>45401</v>
      </c>
      <c r="B196" s="384">
        <v>45383</v>
      </c>
      <c r="C196" s="297" t="e">
        <v>#VALUE!</v>
      </c>
      <c r="D196" s="298" t="s">
        <v>692</v>
      </c>
      <c r="E196" s="299" t="s">
        <v>1883</v>
      </c>
      <c r="F196" s="299">
        <v>207019</v>
      </c>
      <c r="G196" s="300">
        <v>175439.83050847461</v>
      </c>
      <c r="H196" s="301" t="s">
        <v>216</v>
      </c>
      <c r="I196" s="302" t="s">
        <v>217</v>
      </c>
      <c r="J196" s="302" t="s">
        <v>218</v>
      </c>
      <c r="K196" s="53"/>
      <c r="L196" s="53"/>
      <c r="M196" s="53"/>
      <c r="N196" s="53"/>
      <c r="O196" s="53">
        <v>4</v>
      </c>
      <c r="P196" s="53"/>
      <c r="Q196" s="297">
        <v>207019</v>
      </c>
      <c r="R196" s="348" t="s">
        <v>1578</v>
      </c>
      <c r="S196" s="349">
        <v>3</v>
      </c>
      <c r="T196" t="str">
        <f t="shared" si="6"/>
        <v>G-Suite Business</v>
      </c>
    </row>
    <row r="197" spans="1:20" ht="15.75" thickBot="1">
      <c r="A197" s="296">
        <v>45401</v>
      </c>
      <c r="B197" s="384">
        <v>45383</v>
      </c>
      <c r="C197" s="297" t="e">
        <v>#VALUE!</v>
      </c>
      <c r="D197" s="298" t="s">
        <v>910</v>
      </c>
      <c r="E197" s="299" t="s">
        <v>1884</v>
      </c>
      <c r="F197" s="299">
        <v>109032</v>
      </c>
      <c r="G197" s="300">
        <v>92400</v>
      </c>
      <c r="H197" s="301" t="s">
        <v>216</v>
      </c>
      <c r="I197" s="302" t="s">
        <v>217</v>
      </c>
      <c r="J197" s="302" t="s">
        <v>218</v>
      </c>
      <c r="K197" s="53"/>
      <c r="L197" s="53"/>
      <c r="M197" s="53"/>
      <c r="N197" s="53"/>
      <c r="O197" s="53">
        <v>4</v>
      </c>
      <c r="P197" s="53"/>
      <c r="Q197" s="297">
        <v>109032</v>
      </c>
      <c r="R197" s="348" t="s">
        <v>1578</v>
      </c>
      <c r="S197" s="349">
        <v>3</v>
      </c>
      <c r="T197" t="str">
        <f t="shared" si="6"/>
        <v>G-Suite Business</v>
      </c>
    </row>
    <row r="198" spans="1:20" ht="15.75" thickBot="1">
      <c r="A198" s="296">
        <v>45401</v>
      </c>
      <c r="B198" s="384">
        <v>45383</v>
      </c>
      <c r="C198" s="297" t="e">
        <v>#VALUE!</v>
      </c>
      <c r="D198" s="298" t="s">
        <v>560</v>
      </c>
      <c r="E198" s="299" t="s">
        <v>1885</v>
      </c>
      <c r="F198" s="299">
        <v>170935</v>
      </c>
      <c r="G198" s="300">
        <v>144860.16949152539</v>
      </c>
      <c r="H198" s="301" t="s">
        <v>216</v>
      </c>
      <c r="I198" s="302" t="s">
        <v>217</v>
      </c>
      <c r="J198" s="302" t="s">
        <v>218</v>
      </c>
      <c r="K198" s="53"/>
      <c r="L198" s="53"/>
      <c r="M198" s="53"/>
      <c r="N198" s="53"/>
      <c r="O198" s="53">
        <v>4</v>
      </c>
      <c r="P198" s="53"/>
      <c r="Q198" s="297">
        <v>170935</v>
      </c>
      <c r="R198" s="348" t="s">
        <v>1578</v>
      </c>
      <c r="S198" s="349">
        <v>3</v>
      </c>
      <c r="T198" t="str">
        <f t="shared" si="6"/>
        <v>G-Suite Business</v>
      </c>
    </row>
    <row r="199" spans="1:20" ht="15.75" thickBot="1">
      <c r="A199" s="296">
        <v>45401</v>
      </c>
      <c r="B199" s="384">
        <v>45383</v>
      </c>
      <c r="C199" s="297" t="e">
        <v>#VALUE!</v>
      </c>
      <c r="D199" s="298" t="s">
        <v>1886</v>
      </c>
      <c r="E199" s="299" t="s">
        <v>1887</v>
      </c>
      <c r="F199" s="299">
        <v>1062</v>
      </c>
      <c r="G199" s="300">
        <v>900</v>
      </c>
      <c r="H199" s="301" t="s">
        <v>216</v>
      </c>
      <c r="I199" s="302" t="s">
        <v>217</v>
      </c>
      <c r="J199" s="302" t="s">
        <v>218</v>
      </c>
      <c r="K199" s="53"/>
      <c r="L199" s="53"/>
      <c r="M199" s="53"/>
      <c r="N199" s="53"/>
      <c r="O199" s="53">
        <v>4</v>
      </c>
      <c r="P199" s="53"/>
      <c r="Q199" s="297">
        <v>1062</v>
      </c>
      <c r="R199" s="348" t="s">
        <v>1578</v>
      </c>
      <c r="S199" s="349">
        <v>3</v>
      </c>
      <c r="T199" t="str">
        <f t="shared" si="6"/>
        <v>G-Suite Business</v>
      </c>
    </row>
    <row r="200" spans="1:20" ht="15.75" thickBot="1">
      <c r="A200" s="296">
        <v>45401</v>
      </c>
      <c r="B200" s="384">
        <v>45383</v>
      </c>
      <c r="C200" s="297" t="e">
        <v>#VALUE!</v>
      </c>
      <c r="D200" s="298" t="s">
        <v>486</v>
      </c>
      <c r="E200" s="299" t="s">
        <v>1888</v>
      </c>
      <c r="F200" s="299">
        <v>4670</v>
      </c>
      <c r="G200" s="300">
        <v>3957.6271186440681</v>
      </c>
      <c r="H200" s="301" t="s">
        <v>216</v>
      </c>
      <c r="I200" s="302" t="s">
        <v>217</v>
      </c>
      <c r="J200" s="302" t="s">
        <v>218</v>
      </c>
      <c r="K200" s="53"/>
      <c r="L200" s="53"/>
      <c r="M200" s="53"/>
      <c r="N200" s="53"/>
      <c r="O200" s="53">
        <v>4</v>
      </c>
      <c r="P200" s="53"/>
      <c r="Q200" s="297">
        <v>4670</v>
      </c>
      <c r="R200" s="348" t="s">
        <v>1578</v>
      </c>
      <c r="S200" s="349">
        <v>3</v>
      </c>
      <c r="T200" t="str">
        <f t="shared" si="6"/>
        <v>G-Suite Business</v>
      </c>
    </row>
    <row r="201" spans="1:20" ht="15.75" thickBot="1">
      <c r="A201" s="296">
        <v>45401</v>
      </c>
      <c r="B201" s="384">
        <v>45383</v>
      </c>
      <c r="C201" s="297" t="e">
        <v>#VALUE!</v>
      </c>
      <c r="D201" s="298" t="s">
        <v>1145</v>
      </c>
      <c r="E201" s="299" t="s">
        <v>1889</v>
      </c>
      <c r="F201" s="299">
        <v>28542</v>
      </c>
      <c r="G201" s="300">
        <v>24188.135593220341</v>
      </c>
      <c r="H201" s="308" t="s">
        <v>112</v>
      </c>
      <c r="I201" s="302" t="s">
        <v>229</v>
      </c>
      <c r="J201" s="302" t="s">
        <v>249</v>
      </c>
      <c r="K201" s="53"/>
      <c r="L201" s="53"/>
      <c r="M201" s="53"/>
      <c r="N201" s="53"/>
      <c r="O201" s="53">
        <v>4</v>
      </c>
      <c r="P201" s="53"/>
      <c r="Q201" s="297">
        <v>28542</v>
      </c>
      <c r="R201" s="348" t="s">
        <v>1578</v>
      </c>
      <c r="S201" s="349">
        <v>3</v>
      </c>
      <c r="T201" t="str">
        <f t="shared" si="6"/>
        <v>WhatsApp API Business</v>
      </c>
    </row>
    <row r="202" spans="1:20" ht="15.75" thickBot="1">
      <c r="A202" s="296">
        <v>45401</v>
      </c>
      <c r="B202" s="384">
        <v>45383</v>
      </c>
      <c r="C202" s="297" t="e">
        <v>#VALUE!</v>
      </c>
      <c r="D202" s="298" t="s">
        <v>1650</v>
      </c>
      <c r="E202" s="299" t="s">
        <v>1890</v>
      </c>
      <c r="F202" s="299">
        <v>2507</v>
      </c>
      <c r="G202" s="300">
        <v>2124.5762711864409</v>
      </c>
      <c r="H202" s="308" t="s">
        <v>112</v>
      </c>
      <c r="I202" s="302" t="s">
        <v>229</v>
      </c>
      <c r="J202" s="302" t="s">
        <v>258</v>
      </c>
      <c r="K202" s="53"/>
      <c r="L202" s="53"/>
      <c r="M202" s="53"/>
      <c r="N202" s="53"/>
      <c r="O202" s="53">
        <v>4</v>
      </c>
      <c r="P202" s="53"/>
      <c r="Q202" s="297">
        <v>2507</v>
      </c>
      <c r="R202" s="348" t="s">
        <v>1578</v>
      </c>
      <c r="S202" s="349">
        <v>3</v>
      </c>
      <c r="T202" t="str">
        <f t="shared" si="6"/>
        <v>WhatsApp API Business</v>
      </c>
    </row>
    <row r="203" spans="1:20" ht="15.75" thickBot="1">
      <c r="A203" s="296">
        <v>45401</v>
      </c>
      <c r="B203" s="384">
        <v>45383</v>
      </c>
      <c r="C203" s="297" t="e">
        <v>#VALUE!</v>
      </c>
      <c r="D203" s="298" t="s">
        <v>1145</v>
      </c>
      <c r="E203" s="299" t="s">
        <v>1891</v>
      </c>
      <c r="F203" s="299">
        <v>84960</v>
      </c>
      <c r="G203" s="300">
        <v>72000</v>
      </c>
      <c r="H203" s="301" t="s">
        <v>291</v>
      </c>
      <c r="I203" s="302" t="s">
        <v>226</v>
      </c>
      <c r="J203" s="302" t="s">
        <v>503</v>
      </c>
      <c r="K203" s="53"/>
      <c r="L203" s="53"/>
      <c r="M203" s="53"/>
      <c r="N203" s="53"/>
      <c r="O203" s="53">
        <v>4</v>
      </c>
      <c r="P203" s="53"/>
      <c r="Q203" s="297">
        <v>84960</v>
      </c>
      <c r="R203" s="348" t="s">
        <v>1578</v>
      </c>
      <c r="S203" s="349">
        <v>3</v>
      </c>
      <c r="T203" t="s">
        <v>15</v>
      </c>
    </row>
    <row r="204" spans="1:20" ht="15.75" thickBot="1">
      <c r="A204" s="296">
        <v>45401</v>
      </c>
      <c r="B204" s="384">
        <v>45383</v>
      </c>
      <c r="C204" s="297" t="e">
        <v>#VALUE!</v>
      </c>
      <c r="D204" s="298" t="s">
        <v>1892</v>
      </c>
      <c r="E204" s="299" t="s">
        <v>1893</v>
      </c>
      <c r="F204" s="299">
        <v>236000</v>
      </c>
      <c r="G204" s="300">
        <v>200000</v>
      </c>
      <c r="H204" s="301" t="s">
        <v>291</v>
      </c>
      <c r="I204" s="302" t="s">
        <v>226</v>
      </c>
      <c r="J204" s="302" t="s">
        <v>292</v>
      </c>
      <c r="K204" s="53"/>
      <c r="L204" s="53"/>
      <c r="M204" s="53"/>
      <c r="N204" s="53"/>
      <c r="O204" s="53">
        <v>4</v>
      </c>
      <c r="P204" s="53"/>
      <c r="Q204" s="297">
        <v>236000</v>
      </c>
      <c r="R204" s="348" t="s">
        <v>1578</v>
      </c>
      <c r="S204" s="349">
        <v>3</v>
      </c>
      <c r="T204" t="str">
        <f t="shared" ref="T204:T233" si="7">VLOOKUP(I204,$AD$2:$AE$6,2,0)</f>
        <v xml:space="preserve">Training Business </v>
      </c>
    </row>
    <row r="205" spans="1:20" ht="15.75" thickBot="1">
      <c r="A205" s="296">
        <v>45402</v>
      </c>
      <c r="B205" s="384">
        <v>45383</v>
      </c>
      <c r="C205" s="297" t="e">
        <v>#VALUE!</v>
      </c>
      <c r="D205" s="298" t="s">
        <v>1205</v>
      </c>
      <c r="E205" s="299" t="s">
        <v>1894</v>
      </c>
      <c r="F205" s="299">
        <v>8673</v>
      </c>
      <c r="G205" s="300">
        <v>7350</v>
      </c>
      <c r="H205" s="301" t="s">
        <v>216</v>
      </c>
      <c r="I205" s="302" t="s">
        <v>217</v>
      </c>
      <c r="J205" s="302" t="s">
        <v>218</v>
      </c>
      <c r="K205" s="53"/>
      <c r="L205" s="53"/>
      <c r="M205" s="53"/>
      <c r="N205" s="53"/>
      <c r="O205" s="53">
        <v>4</v>
      </c>
      <c r="P205" s="53"/>
      <c r="Q205" s="297">
        <v>8673</v>
      </c>
      <c r="R205" s="348" t="s">
        <v>1578</v>
      </c>
      <c r="S205" s="349">
        <v>3</v>
      </c>
      <c r="T205" t="str">
        <f t="shared" si="7"/>
        <v>G-Suite Business</v>
      </c>
    </row>
    <row r="206" spans="1:20" ht="15.75" thickBot="1">
      <c r="A206" s="296">
        <v>45402</v>
      </c>
      <c r="B206" s="384">
        <v>45383</v>
      </c>
      <c r="C206" s="297" t="e">
        <v>#VALUE!</v>
      </c>
      <c r="D206" s="298" t="s">
        <v>1895</v>
      </c>
      <c r="E206" s="299" t="s">
        <v>1896</v>
      </c>
      <c r="F206" s="299">
        <v>77880</v>
      </c>
      <c r="G206" s="300">
        <v>66000</v>
      </c>
      <c r="H206" s="301" t="s">
        <v>216</v>
      </c>
      <c r="I206" s="302" t="s">
        <v>217</v>
      </c>
      <c r="J206" s="302" t="s">
        <v>218</v>
      </c>
      <c r="K206" s="53"/>
      <c r="L206" s="53"/>
      <c r="M206" s="53"/>
      <c r="N206" s="53"/>
      <c r="O206" s="53">
        <v>4</v>
      </c>
      <c r="P206" s="53"/>
      <c r="Q206" s="297">
        <v>77880</v>
      </c>
      <c r="R206" s="348" t="s">
        <v>1578</v>
      </c>
      <c r="S206" s="349">
        <v>3</v>
      </c>
      <c r="T206" t="str">
        <f t="shared" si="7"/>
        <v>G-Suite Business</v>
      </c>
    </row>
    <row r="207" spans="1:20" ht="15.75" thickBot="1">
      <c r="A207" s="296">
        <v>45402</v>
      </c>
      <c r="B207" s="384">
        <v>45383</v>
      </c>
      <c r="C207" s="297" t="e">
        <v>#VALUE!</v>
      </c>
      <c r="D207" s="298" t="s">
        <v>1897</v>
      </c>
      <c r="E207" s="299" t="s">
        <v>1898</v>
      </c>
      <c r="F207" s="299">
        <v>2507</v>
      </c>
      <c r="G207" s="300">
        <v>2124.5762711864409</v>
      </c>
      <c r="H207" s="301" t="s">
        <v>216</v>
      </c>
      <c r="I207" s="302" t="s">
        <v>217</v>
      </c>
      <c r="J207" s="302" t="s">
        <v>218</v>
      </c>
      <c r="K207" s="53"/>
      <c r="L207" s="53"/>
      <c r="M207" s="53"/>
      <c r="N207" s="53"/>
      <c r="O207" s="53">
        <v>4</v>
      </c>
      <c r="P207" s="53"/>
      <c r="Q207" s="297">
        <v>2507</v>
      </c>
      <c r="R207" s="348" t="s">
        <v>1578</v>
      </c>
      <c r="S207" s="349">
        <v>3</v>
      </c>
      <c r="T207" t="str">
        <f t="shared" si="7"/>
        <v>G-Suite Business</v>
      </c>
    </row>
    <row r="208" spans="1:20" ht="15.75" thickBot="1">
      <c r="A208" s="296">
        <v>45402</v>
      </c>
      <c r="B208" s="384">
        <v>45383</v>
      </c>
      <c r="C208" s="297" t="e">
        <v>#VALUE!</v>
      </c>
      <c r="D208" s="298" t="s">
        <v>1899</v>
      </c>
      <c r="E208" s="299" t="s">
        <v>1900</v>
      </c>
      <c r="F208" s="299">
        <v>299</v>
      </c>
      <c r="G208" s="300">
        <v>253.3898305084746</v>
      </c>
      <c r="H208" s="301" t="s">
        <v>261</v>
      </c>
      <c r="I208" s="302" t="s">
        <v>232</v>
      </c>
      <c r="J208" s="302" t="s">
        <v>330</v>
      </c>
      <c r="K208" s="53"/>
      <c r="L208" s="53"/>
      <c r="M208" s="53"/>
      <c r="N208" s="53"/>
      <c r="O208" s="53">
        <v>4</v>
      </c>
      <c r="P208" s="53"/>
      <c r="Q208" s="297">
        <v>299</v>
      </c>
      <c r="R208" s="348" t="s">
        <v>1578</v>
      </c>
      <c r="S208" s="349">
        <v>3</v>
      </c>
      <c r="T208" t="str">
        <f t="shared" si="7"/>
        <v>Other Services</v>
      </c>
    </row>
    <row r="209" spans="1:20" ht="15.75" thickBot="1">
      <c r="A209" s="296">
        <v>45402</v>
      </c>
      <c r="B209" s="384">
        <v>45383</v>
      </c>
      <c r="C209" s="297" t="e">
        <v>#VALUE!</v>
      </c>
      <c r="D209" s="298" t="s">
        <v>1901</v>
      </c>
      <c r="E209" s="299" t="s">
        <v>1902</v>
      </c>
      <c r="F209" s="299">
        <v>299</v>
      </c>
      <c r="G209" s="300">
        <v>253.3898305084746</v>
      </c>
      <c r="H209" s="301" t="s">
        <v>261</v>
      </c>
      <c r="I209" s="302" t="s">
        <v>232</v>
      </c>
      <c r="J209" s="302" t="s">
        <v>330</v>
      </c>
      <c r="K209" s="53"/>
      <c r="L209" s="53"/>
      <c r="M209" s="53"/>
      <c r="N209" s="53"/>
      <c r="O209" s="53">
        <v>4</v>
      </c>
      <c r="P209" s="53"/>
      <c r="Q209" s="297">
        <v>299</v>
      </c>
      <c r="R209" s="348" t="s">
        <v>1578</v>
      </c>
      <c r="S209" s="349">
        <v>3</v>
      </c>
      <c r="T209" t="str">
        <f t="shared" si="7"/>
        <v>Other Services</v>
      </c>
    </row>
    <row r="210" spans="1:20" ht="15.75" thickBot="1">
      <c r="A210" s="296">
        <v>45402</v>
      </c>
      <c r="B210" s="384">
        <v>45383</v>
      </c>
      <c r="C210" s="297" t="e">
        <v>#VALUE!</v>
      </c>
      <c r="D210" s="298" t="s">
        <v>1903</v>
      </c>
      <c r="E210" s="299" t="s">
        <v>1904</v>
      </c>
      <c r="F210" s="299">
        <v>299</v>
      </c>
      <c r="G210" s="300">
        <v>253.3898305084746</v>
      </c>
      <c r="H210" s="301" t="s">
        <v>261</v>
      </c>
      <c r="I210" s="302" t="s">
        <v>232</v>
      </c>
      <c r="J210" s="302" t="s">
        <v>330</v>
      </c>
      <c r="K210" s="53"/>
      <c r="L210" s="53"/>
      <c r="M210" s="53"/>
      <c r="N210" s="53"/>
      <c r="O210" s="53">
        <v>4</v>
      </c>
      <c r="P210" s="53"/>
      <c r="Q210" s="297">
        <v>299</v>
      </c>
      <c r="R210" s="348" t="s">
        <v>1578</v>
      </c>
      <c r="S210" s="349">
        <v>3</v>
      </c>
      <c r="T210" t="str">
        <f t="shared" si="7"/>
        <v>Other Services</v>
      </c>
    </row>
    <row r="211" spans="1:20" ht="15.75" thickBot="1">
      <c r="A211" s="296">
        <v>45402</v>
      </c>
      <c r="B211" s="384">
        <v>45383</v>
      </c>
      <c r="C211" s="297" t="e">
        <v>#VALUE!</v>
      </c>
      <c r="D211" s="298" t="s">
        <v>1905</v>
      </c>
      <c r="E211" s="299" t="s">
        <v>1906</v>
      </c>
      <c r="F211" s="299">
        <v>299</v>
      </c>
      <c r="G211" s="300">
        <v>253.3898305084746</v>
      </c>
      <c r="H211" s="301" t="s">
        <v>261</v>
      </c>
      <c r="I211" s="302" t="s">
        <v>232</v>
      </c>
      <c r="J211" s="302" t="s">
        <v>330</v>
      </c>
      <c r="K211" s="53"/>
      <c r="L211" s="53"/>
      <c r="M211" s="53"/>
      <c r="N211" s="53"/>
      <c r="O211" s="53">
        <v>4</v>
      </c>
      <c r="P211" s="53"/>
      <c r="Q211" s="297">
        <v>299</v>
      </c>
      <c r="R211" s="348" t="s">
        <v>1578</v>
      </c>
      <c r="S211" s="349">
        <v>3</v>
      </c>
      <c r="T211" t="str">
        <f t="shared" si="7"/>
        <v>Other Services</v>
      </c>
    </row>
    <row r="212" spans="1:20" ht="15.75" thickBot="1">
      <c r="A212" s="296">
        <v>45402</v>
      </c>
      <c r="B212" s="384">
        <v>45383</v>
      </c>
      <c r="C212" s="297" t="e">
        <v>#VALUE!</v>
      </c>
      <c r="D212" s="298" t="s">
        <v>1907</v>
      </c>
      <c r="E212" s="299" t="s">
        <v>1908</v>
      </c>
      <c r="F212" s="299">
        <v>299</v>
      </c>
      <c r="G212" s="300">
        <v>253.3898305084746</v>
      </c>
      <c r="H212" s="301" t="s">
        <v>261</v>
      </c>
      <c r="I212" s="302" t="s">
        <v>232</v>
      </c>
      <c r="J212" s="302" t="s">
        <v>330</v>
      </c>
      <c r="K212" s="53"/>
      <c r="L212" s="53"/>
      <c r="M212" s="53"/>
      <c r="N212" s="53"/>
      <c r="O212" s="53">
        <v>4</v>
      </c>
      <c r="P212" s="53"/>
      <c r="Q212" s="297">
        <v>299</v>
      </c>
      <c r="R212" s="348" t="s">
        <v>1578</v>
      </c>
      <c r="S212" s="349">
        <v>3</v>
      </c>
      <c r="T212" t="str">
        <f t="shared" si="7"/>
        <v>Other Services</v>
      </c>
    </row>
    <row r="213" spans="1:20" ht="15.75" thickBot="1">
      <c r="A213" s="296">
        <v>45402</v>
      </c>
      <c r="B213" s="384">
        <v>45383</v>
      </c>
      <c r="C213" s="297" t="e">
        <v>#VALUE!</v>
      </c>
      <c r="D213" s="298" t="s">
        <v>572</v>
      </c>
      <c r="E213" s="299" t="s">
        <v>1909</v>
      </c>
      <c r="F213" s="299">
        <v>299</v>
      </c>
      <c r="G213" s="300">
        <v>253.3898305084746</v>
      </c>
      <c r="H213" s="301" t="s">
        <v>261</v>
      </c>
      <c r="I213" s="302" t="s">
        <v>232</v>
      </c>
      <c r="J213" s="302" t="s">
        <v>330</v>
      </c>
      <c r="K213" s="53"/>
      <c r="L213" s="53"/>
      <c r="M213" s="53"/>
      <c r="N213" s="53"/>
      <c r="O213" s="53">
        <v>4</v>
      </c>
      <c r="P213" s="53"/>
      <c r="Q213" s="297">
        <v>299</v>
      </c>
      <c r="R213" s="348" t="s">
        <v>1578</v>
      </c>
      <c r="S213" s="349">
        <v>3</v>
      </c>
      <c r="T213" t="str">
        <f t="shared" si="7"/>
        <v>Other Services</v>
      </c>
    </row>
    <row r="214" spans="1:20" ht="15.75" thickBot="1">
      <c r="A214" s="296">
        <v>45402</v>
      </c>
      <c r="B214" s="384">
        <v>45383</v>
      </c>
      <c r="C214" s="297" t="e">
        <v>#VALUE!</v>
      </c>
      <c r="D214" s="298" t="s">
        <v>1910</v>
      </c>
      <c r="E214" s="299" t="s">
        <v>1911</v>
      </c>
      <c r="F214" s="299">
        <v>299</v>
      </c>
      <c r="G214" s="300">
        <v>253.3898305084746</v>
      </c>
      <c r="H214" s="301" t="s">
        <v>261</v>
      </c>
      <c r="I214" s="302" t="s">
        <v>232</v>
      </c>
      <c r="J214" s="302" t="s">
        <v>330</v>
      </c>
      <c r="K214" s="53"/>
      <c r="L214" s="53"/>
      <c r="M214" s="53"/>
      <c r="N214" s="53"/>
      <c r="O214" s="53">
        <v>4</v>
      </c>
      <c r="P214" s="53"/>
      <c r="Q214" s="297">
        <v>299</v>
      </c>
      <c r="R214" s="348" t="s">
        <v>1578</v>
      </c>
      <c r="S214" s="349">
        <v>3</v>
      </c>
      <c r="T214" t="str">
        <f t="shared" si="7"/>
        <v>Other Services</v>
      </c>
    </row>
    <row r="215" spans="1:20" ht="15.75" thickBot="1">
      <c r="A215" s="296">
        <v>45402</v>
      </c>
      <c r="B215" s="384">
        <v>45383</v>
      </c>
      <c r="C215" s="297" t="e">
        <v>#VALUE!</v>
      </c>
      <c r="D215" s="298" t="s">
        <v>730</v>
      </c>
      <c r="E215" s="299" t="s">
        <v>1912</v>
      </c>
      <c r="F215" s="299">
        <v>299</v>
      </c>
      <c r="G215" s="300">
        <v>253.3898305084746</v>
      </c>
      <c r="H215" s="301" t="s">
        <v>261</v>
      </c>
      <c r="I215" s="302" t="s">
        <v>232</v>
      </c>
      <c r="J215" s="302" t="s">
        <v>330</v>
      </c>
      <c r="K215" s="53"/>
      <c r="L215" s="53"/>
      <c r="M215" s="53"/>
      <c r="N215" s="53"/>
      <c r="O215" s="53">
        <v>4</v>
      </c>
      <c r="P215" s="53"/>
      <c r="Q215" s="297">
        <v>299</v>
      </c>
      <c r="R215" s="348" t="s">
        <v>1578</v>
      </c>
      <c r="S215" s="349">
        <v>3</v>
      </c>
      <c r="T215" t="str">
        <f t="shared" si="7"/>
        <v>Other Services</v>
      </c>
    </row>
    <row r="216" spans="1:20" ht="15.75" thickBot="1">
      <c r="A216" s="296">
        <v>45402</v>
      </c>
      <c r="B216" s="384">
        <v>45383</v>
      </c>
      <c r="C216" s="297" t="e">
        <v>#VALUE!</v>
      </c>
      <c r="D216" s="298" t="s">
        <v>1724</v>
      </c>
      <c r="E216" s="299" t="s">
        <v>1913</v>
      </c>
      <c r="F216" s="299">
        <v>299</v>
      </c>
      <c r="G216" s="300">
        <v>253.3898305084746</v>
      </c>
      <c r="H216" s="301" t="s">
        <v>261</v>
      </c>
      <c r="I216" s="302" t="s">
        <v>232</v>
      </c>
      <c r="J216" s="302" t="s">
        <v>330</v>
      </c>
      <c r="K216" s="53"/>
      <c r="L216" s="53"/>
      <c r="M216" s="53"/>
      <c r="N216" s="53"/>
      <c r="O216" s="53">
        <v>4</v>
      </c>
      <c r="P216" s="53"/>
      <c r="Q216" s="297">
        <v>299</v>
      </c>
      <c r="R216" s="348" t="s">
        <v>1578</v>
      </c>
      <c r="S216" s="349">
        <v>3</v>
      </c>
      <c r="T216" t="str">
        <f t="shared" si="7"/>
        <v>Other Services</v>
      </c>
    </row>
    <row r="217" spans="1:20" ht="15.75" thickBot="1">
      <c r="A217" s="296">
        <v>45402</v>
      </c>
      <c r="B217" s="384">
        <v>45383</v>
      </c>
      <c r="C217" s="297" t="e">
        <v>#VALUE!</v>
      </c>
      <c r="D217" s="298" t="s">
        <v>1035</v>
      </c>
      <c r="E217" s="299" t="s">
        <v>1914</v>
      </c>
      <c r="F217" s="299">
        <v>299</v>
      </c>
      <c r="G217" s="300">
        <v>253.3898305084746</v>
      </c>
      <c r="H217" s="301" t="s">
        <v>261</v>
      </c>
      <c r="I217" s="302" t="s">
        <v>232</v>
      </c>
      <c r="J217" s="302" t="s">
        <v>330</v>
      </c>
      <c r="K217" s="53"/>
      <c r="L217" s="53"/>
      <c r="M217" s="53"/>
      <c r="N217" s="53"/>
      <c r="O217" s="53">
        <v>4</v>
      </c>
      <c r="P217" s="53"/>
      <c r="Q217" s="297">
        <v>299</v>
      </c>
      <c r="R217" s="348" t="s">
        <v>1578</v>
      </c>
      <c r="S217" s="349">
        <v>3</v>
      </c>
      <c r="T217" t="str">
        <f t="shared" si="7"/>
        <v>Other Services</v>
      </c>
    </row>
    <row r="218" spans="1:20" ht="15.75" thickBot="1">
      <c r="A218" s="296">
        <v>45402</v>
      </c>
      <c r="B218" s="384">
        <v>45383</v>
      </c>
      <c r="C218" s="297" t="e">
        <v>#VALUE!</v>
      </c>
      <c r="D218" s="298" t="s">
        <v>1915</v>
      </c>
      <c r="E218" s="299" t="s">
        <v>1916</v>
      </c>
      <c r="F218" s="299">
        <v>299</v>
      </c>
      <c r="G218" s="300">
        <v>253.3898305084746</v>
      </c>
      <c r="H218" s="301" t="s">
        <v>261</v>
      </c>
      <c r="I218" s="302" t="s">
        <v>232</v>
      </c>
      <c r="J218" s="302" t="s">
        <v>330</v>
      </c>
      <c r="K218" s="53"/>
      <c r="L218" s="53"/>
      <c r="M218" s="53"/>
      <c r="N218" s="53"/>
      <c r="O218" s="53">
        <v>4</v>
      </c>
      <c r="P218" s="53"/>
      <c r="Q218" s="297">
        <v>299</v>
      </c>
      <c r="R218" s="348" t="s">
        <v>1578</v>
      </c>
      <c r="S218" s="349">
        <v>3</v>
      </c>
      <c r="T218" t="str">
        <f t="shared" si="7"/>
        <v>Other Services</v>
      </c>
    </row>
    <row r="219" spans="1:20" ht="15.75" thickBot="1">
      <c r="A219" s="296">
        <v>45402</v>
      </c>
      <c r="B219" s="384">
        <v>45383</v>
      </c>
      <c r="C219" s="297" t="e">
        <v>#VALUE!</v>
      </c>
      <c r="D219" s="298" t="s">
        <v>1917</v>
      </c>
      <c r="E219" s="299" t="s">
        <v>1918</v>
      </c>
      <c r="F219" s="299">
        <v>499</v>
      </c>
      <c r="G219" s="300">
        <v>422.88135593220341</v>
      </c>
      <c r="H219" s="301" t="s">
        <v>261</v>
      </c>
      <c r="I219" s="302" t="s">
        <v>232</v>
      </c>
      <c r="J219" s="302" t="s">
        <v>330</v>
      </c>
      <c r="K219" s="53"/>
      <c r="L219" s="53"/>
      <c r="M219" s="53"/>
      <c r="N219" s="53"/>
      <c r="O219" s="53">
        <v>4</v>
      </c>
      <c r="P219" s="53"/>
      <c r="Q219" s="297">
        <v>499</v>
      </c>
      <c r="R219" s="348" t="s">
        <v>1578</v>
      </c>
      <c r="S219" s="349">
        <v>3</v>
      </c>
      <c r="T219" t="str">
        <f t="shared" si="7"/>
        <v>Other Services</v>
      </c>
    </row>
    <row r="220" spans="1:20" ht="15.75" thickBot="1">
      <c r="A220" s="296">
        <v>45402</v>
      </c>
      <c r="B220" s="384">
        <v>45383</v>
      </c>
      <c r="C220" s="297" t="e">
        <v>#VALUE!</v>
      </c>
      <c r="D220" s="298" t="s">
        <v>1919</v>
      </c>
      <c r="E220" s="299" t="s">
        <v>1920</v>
      </c>
      <c r="F220" s="299">
        <v>499</v>
      </c>
      <c r="G220" s="300">
        <v>422.88135593220341</v>
      </c>
      <c r="H220" s="301" t="s">
        <v>261</v>
      </c>
      <c r="I220" s="302" t="s">
        <v>232</v>
      </c>
      <c r="J220" s="302" t="s">
        <v>330</v>
      </c>
      <c r="K220" s="53"/>
      <c r="L220" s="53"/>
      <c r="M220" s="53"/>
      <c r="N220" s="53"/>
      <c r="O220" s="53">
        <v>4</v>
      </c>
      <c r="P220" s="53"/>
      <c r="Q220" s="297">
        <v>499</v>
      </c>
      <c r="R220" s="348" t="s">
        <v>1578</v>
      </c>
      <c r="S220" s="349">
        <v>3</v>
      </c>
      <c r="T220" t="str">
        <f t="shared" si="7"/>
        <v>Other Services</v>
      </c>
    </row>
    <row r="221" spans="1:20" ht="15.75" thickBot="1">
      <c r="A221" s="296">
        <v>45402</v>
      </c>
      <c r="B221" s="384">
        <v>45383</v>
      </c>
      <c r="C221" s="297" t="e">
        <v>#VALUE!</v>
      </c>
      <c r="D221" s="298" t="s">
        <v>1921</v>
      </c>
      <c r="E221" s="299" t="s">
        <v>1922</v>
      </c>
      <c r="F221" s="299">
        <v>499</v>
      </c>
      <c r="G221" s="300">
        <v>422.88135593220341</v>
      </c>
      <c r="H221" s="301" t="s">
        <v>261</v>
      </c>
      <c r="I221" s="302" t="s">
        <v>232</v>
      </c>
      <c r="J221" s="302" t="s">
        <v>330</v>
      </c>
      <c r="K221" s="53"/>
      <c r="L221" s="53"/>
      <c r="M221" s="53"/>
      <c r="N221" s="53"/>
      <c r="O221" s="53">
        <v>4</v>
      </c>
      <c r="P221" s="53"/>
      <c r="Q221" s="297">
        <v>499</v>
      </c>
      <c r="R221" s="348" t="s">
        <v>1578</v>
      </c>
      <c r="S221" s="349">
        <v>3</v>
      </c>
      <c r="T221" t="str">
        <f t="shared" si="7"/>
        <v>Other Services</v>
      </c>
    </row>
    <row r="222" spans="1:20" ht="15.75" thickBot="1">
      <c r="A222" s="296">
        <v>45402</v>
      </c>
      <c r="B222" s="384">
        <v>45383</v>
      </c>
      <c r="C222" s="297" t="e">
        <v>#VALUE!</v>
      </c>
      <c r="D222" s="298" t="s">
        <v>1923</v>
      </c>
      <c r="E222" s="299" t="s">
        <v>1924</v>
      </c>
      <c r="F222" s="299">
        <v>499</v>
      </c>
      <c r="G222" s="300">
        <v>422.88135593220341</v>
      </c>
      <c r="H222" s="301" t="s">
        <v>261</v>
      </c>
      <c r="I222" s="302" t="s">
        <v>232</v>
      </c>
      <c r="J222" s="302" t="s">
        <v>330</v>
      </c>
      <c r="K222" s="53"/>
      <c r="L222" s="53"/>
      <c r="M222" s="53"/>
      <c r="N222" s="53"/>
      <c r="O222" s="53">
        <v>4</v>
      </c>
      <c r="P222" s="53"/>
      <c r="Q222" s="297">
        <v>499</v>
      </c>
      <c r="R222" s="348" t="s">
        <v>1578</v>
      </c>
      <c r="S222" s="349">
        <v>3</v>
      </c>
      <c r="T222" t="str">
        <f t="shared" si="7"/>
        <v>Other Services</v>
      </c>
    </row>
    <row r="223" spans="1:20" ht="15.75" thickBot="1">
      <c r="A223" s="296">
        <v>45402</v>
      </c>
      <c r="B223" s="384">
        <v>45383</v>
      </c>
      <c r="C223" s="297" t="e">
        <v>#VALUE!</v>
      </c>
      <c r="D223" s="298" t="s">
        <v>1925</v>
      </c>
      <c r="E223" s="299" t="s">
        <v>1926</v>
      </c>
      <c r="F223" s="299">
        <v>998</v>
      </c>
      <c r="G223" s="300">
        <v>845.76271186440681</v>
      </c>
      <c r="H223" s="301" t="s">
        <v>261</v>
      </c>
      <c r="I223" s="302" t="s">
        <v>232</v>
      </c>
      <c r="J223" s="302" t="s">
        <v>330</v>
      </c>
      <c r="K223" s="53"/>
      <c r="L223" s="53"/>
      <c r="M223" s="53"/>
      <c r="N223" s="53"/>
      <c r="O223" s="53">
        <v>4</v>
      </c>
      <c r="P223" s="53"/>
      <c r="Q223" s="297">
        <v>998</v>
      </c>
      <c r="R223" s="348" t="s">
        <v>1578</v>
      </c>
      <c r="S223" s="349">
        <v>3</v>
      </c>
      <c r="T223" t="str">
        <f t="shared" si="7"/>
        <v>Other Services</v>
      </c>
    </row>
    <row r="224" spans="1:20" ht="15.75" thickBot="1">
      <c r="A224" s="296">
        <v>45402</v>
      </c>
      <c r="B224" s="384">
        <v>45383</v>
      </c>
      <c r="C224" s="297" t="e">
        <v>#VALUE!</v>
      </c>
      <c r="D224" s="298" t="s">
        <v>1927</v>
      </c>
      <c r="E224" s="299" t="s">
        <v>1928</v>
      </c>
      <c r="F224" s="299">
        <v>499</v>
      </c>
      <c r="G224" s="300">
        <v>422.88135593220341</v>
      </c>
      <c r="H224" s="301" t="s">
        <v>261</v>
      </c>
      <c r="I224" s="302" t="s">
        <v>232</v>
      </c>
      <c r="J224" s="302" t="s">
        <v>330</v>
      </c>
      <c r="K224" s="53"/>
      <c r="L224" s="53"/>
      <c r="M224" s="53"/>
      <c r="N224" s="53"/>
      <c r="O224" s="53">
        <v>4</v>
      </c>
      <c r="P224" s="53"/>
      <c r="Q224" s="297">
        <v>499</v>
      </c>
      <c r="R224" s="348" t="s">
        <v>1578</v>
      </c>
      <c r="S224" s="349">
        <v>3</v>
      </c>
      <c r="T224" t="str">
        <f t="shared" si="7"/>
        <v>Other Services</v>
      </c>
    </row>
    <row r="225" spans="1:20" ht="15.75" thickBot="1">
      <c r="A225" s="296">
        <v>45402</v>
      </c>
      <c r="B225" s="384">
        <v>45383</v>
      </c>
      <c r="C225" s="297" t="e">
        <v>#VALUE!</v>
      </c>
      <c r="D225" s="298" t="s">
        <v>1929</v>
      </c>
      <c r="E225" s="299" t="s">
        <v>1930</v>
      </c>
      <c r="F225" s="299">
        <v>998</v>
      </c>
      <c r="G225" s="300">
        <v>845.76271186440681</v>
      </c>
      <c r="H225" s="301" t="s">
        <v>261</v>
      </c>
      <c r="I225" s="302" t="s">
        <v>232</v>
      </c>
      <c r="J225" s="302" t="s">
        <v>330</v>
      </c>
      <c r="K225" s="53"/>
      <c r="L225" s="53"/>
      <c r="M225" s="53"/>
      <c r="N225" s="53"/>
      <c r="O225" s="53">
        <v>4</v>
      </c>
      <c r="P225" s="53"/>
      <c r="Q225" s="297">
        <v>998</v>
      </c>
      <c r="R225" s="348" t="s">
        <v>1578</v>
      </c>
      <c r="S225" s="349">
        <v>3</v>
      </c>
      <c r="T225" t="str">
        <f t="shared" si="7"/>
        <v>Other Services</v>
      </c>
    </row>
    <row r="226" spans="1:20" ht="15.75" thickBot="1">
      <c r="A226" s="296">
        <v>45402</v>
      </c>
      <c r="B226" s="384">
        <v>45383</v>
      </c>
      <c r="C226" s="297" t="e">
        <v>#VALUE!</v>
      </c>
      <c r="D226" s="298" t="s">
        <v>1931</v>
      </c>
      <c r="E226" s="299" t="s">
        <v>1932</v>
      </c>
      <c r="F226" s="299">
        <v>499</v>
      </c>
      <c r="G226" s="300">
        <v>422.88135593220341</v>
      </c>
      <c r="H226" s="301" t="s">
        <v>261</v>
      </c>
      <c r="I226" s="302" t="s">
        <v>232</v>
      </c>
      <c r="J226" s="302" t="s">
        <v>330</v>
      </c>
      <c r="K226" s="53"/>
      <c r="L226" s="53"/>
      <c r="M226" s="53"/>
      <c r="N226" s="53"/>
      <c r="O226" s="53">
        <v>4</v>
      </c>
      <c r="P226" s="53"/>
      <c r="Q226" s="297">
        <v>499</v>
      </c>
      <c r="R226" s="348" t="s">
        <v>1578</v>
      </c>
      <c r="S226" s="349">
        <v>3</v>
      </c>
      <c r="T226" t="str">
        <f t="shared" si="7"/>
        <v>Other Services</v>
      </c>
    </row>
    <row r="227" spans="1:20" ht="15.75" thickBot="1">
      <c r="A227" s="296">
        <v>45402</v>
      </c>
      <c r="B227" s="384">
        <v>45383</v>
      </c>
      <c r="C227" s="297" t="e">
        <v>#VALUE!</v>
      </c>
      <c r="D227" s="298" t="s">
        <v>1933</v>
      </c>
      <c r="E227" s="299" t="s">
        <v>1934</v>
      </c>
      <c r="F227" s="299">
        <v>499</v>
      </c>
      <c r="G227" s="300">
        <v>422.88135593220341</v>
      </c>
      <c r="H227" s="301" t="s">
        <v>261</v>
      </c>
      <c r="I227" s="302" t="s">
        <v>232</v>
      </c>
      <c r="J227" s="302" t="s">
        <v>330</v>
      </c>
      <c r="K227" s="53"/>
      <c r="L227" s="53"/>
      <c r="M227" s="53"/>
      <c r="N227" s="53"/>
      <c r="O227" s="53">
        <v>4</v>
      </c>
      <c r="P227" s="53"/>
      <c r="Q227" s="297">
        <v>499</v>
      </c>
      <c r="R227" s="348" t="s">
        <v>1578</v>
      </c>
      <c r="S227" s="349">
        <v>3</v>
      </c>
      <c r="T227" t="str">
        <f t="shared" si="7"/>
        <v>Other Services</v>
      </c>
    </row>
    <row r="228" spans="1:20" ht="15.75" thickBot="1">
      <c r="A228" s="296">
        <v>45402</v>
      </c>
      <c r="B228" s="384">
        <v>45383</v>
      </c>
      <c r="C228" s="297" t="e">
        <v>#VALUE!</v>
      </c>
      <c r="D228" s="298" t="s">
        <v>1935</v>
      </c>
      <c r="E228" s="299" t="s">
        <v>1936</v>
      </c>
      <c r="F228" s="299">
        <v>499</v>
      </c>
      <c r="G228" s="300">
        <v>422.88135593220341</v>
      </c>
      <c r="H228" s="301" t="s">
        <v>261</v>
      </c>
      <c r="I228" s="302" t="s">
        <v>232</v>
      </c>
      <c r="J228" s="302" t="s">
        <v>330</v>
      </c>
      <c r="K228" s="53"/>
      <c r="L228" s="53"/>
      <c r="M228" s="53"/>
      <c r="N228" s="53"/>
      <c r="O228" s="53">
        <v>4</v>
      </c>
      <c r="P228" s="53"/>
      <c r="Q228" s="297">
        <v>499</v>
      </c>
      <c r="R228" s="348" t="s">
        <v>1578</v>
      </c>
      <c r="S228" s="349">
        <v>3</v>
      </c>
      <c r="T228" t="str">
        <f t="shared" si="7"/>
        <v>Other Services</v>
      </c>
    </row>
    <row r="229" spans="1:20" ht="15.75" thickBot="1">
      <c r="A229" s="296">
        <v>45402</v>
      </c>
      <c r="B229" s="384">
        <v>45383</v>
      </c>
      <c r="C229" s="297" t="e">
        <v>#VALUE!</v>
      </c>
      <c r="D229" s="298" t="s">
        <v>1937</v>
      </c>
      <c r="E229" s="299" t="s">
        <v>1938</v>
      </c>
      <c r="F229" s="299">
        <v>499</v>
      </c>
      <c r="G229" s="300">
        <v>422.88135593220341</v>
      </c>
      <c r="H229" s="301" t="s">
        <v>261</v>
      </c>
      <c r="I229" s="302" t="s">
        <v>232</v>
      </c>
      <c r="J229" s="302" t="s">
        <v>330</v>
      </c>
      <c r="K229" s="53"/>
      <c r="L229" s="53"/>
      <c r="M229" s="53"/>
      <c r="N229" s="53"/>
      <c r="O229" s="53">
        <v>4</v>
      </c>
      <c r="P229" s="53"/>
      <c r="Q229" s="297">
        <v>499</v>
      </c>
      <c r="R229" s="348" t="s">
        <v>1578</v>
      </c>
      <c r="S229" s="349">
        <v>3</v>
      </c>
      <c r="T229" t="str">
        <f t="shared" si="7"/>
        <v>Other Services</v>
      </c>
    </row>
    <row r="230" spans="1:20" ht="15.75" thickBot="1">
      <c r="A230" s="296">
        <v>45402</v>
      </c>
      <c r="B230" s="384">
        <v>45383</v>
      </c>
      <c r="C230" s="297" t="e">
        <v>#VALUE!</v>
      </c>
      <c r="D230" s="298" t="s">
        <v>1939</v>
      </c>
      <c r="E230" s="299" t="s">
        <v>1940</v>
      </c>
      <c r="F230" s="299">
        <v>499</v>
      </c>
      <c r="G230" s="300">
        <v>422.88135593220341</v>
      </c>
      <c r="H230" s="301" t="s">
        <v>261</v>
      </c>
      <c r="I230" s="302" t="s">
        <v>232</v>
      </c>
      <c r="J230" s="302" t="s">
        <v>330</v>
      </c>
      <c r="K230" s="53"/>
      <c r="L230" s="53"/>
      <c r="M230" s="53"/>
      <c r="N230" s="53"/>
      <c r="O230" s="53">
        <v>4</v>
      </c>
      <c r="P230" s="53"/>
      <c r="Q230" s="297">
        <v>499</v>
      </c>
      <c r="R230" s="348" t="s">
        <v>1578</v>
      </c>
      <c r="S230" s="349">
        <v>3</v>
      </c>
      <c r="T230" t="str">
        <f t="shared" si="7"/>
        <v>Other Services</v>
      </c>
    </row>
    <row r="231" spans="1:20" ht="15.75" thickBot="1">
      <c r="A231" s="296">
        <v>45402</v>
      </c>
      <c r="B231" s="384">
        <v>45383</v>
      </c>
      <c r="C231" s="297" t="e">
        <v>#VALUE!</v>
      </c>
      <c r="D231" s="298" t="s">
        <v>1941</v>
      </c>
      <c r="E231" s="299" t="s">
        <v>1942</v>
      </c>
      <c r="F231" s="299">
        <v>499</v>
      </c>
      <c r="G231" s="300">
        <v>422.88135593220341</v>
      </c>
      <c r="H231" s="301" t="s">
        <v>261</v>
      </c>
      <c r="I231" s="302" t="s">
        <v>232</v>
      </c>
      <c r="J231" s="302" t="s">
        <v>330</v>
      </c>
      <c r="K231" s="53"/>
      <c r="L231" s="53"/>
      <c r="M231" s="53"/>
      <c r="N231" s="53"/>
      <c r="O231" s="53">
        <v>4</v>
      </c>
      <c r="P231" s="53"/>
      <c r="Q231" s="297">
        <v>499</v>
      </c>
      <c r="R231" s="348" t="s">
        <v>1578</v>
      </c>
      <c r="S231" s="349">
        <v>3</v>
      </c>
      <c r="T231" t="str">
        <f t="shared" si="7"/>
        <v>Other Services</v>
      </c>
    </row>
    <row r="232" spans="1:20" ht="15.75" thickBot="1">
      <c r="A232" s="296">
        <v>45402</v>
      </c>
      <c r="B232" s="384">
        <v>45383</v>
      </c>
      <c r="C232" s="297" t="e">
        <v>#VALUE!</v>
      </c>
      <c r="D232" s="298" t="s">
        <v>1943</v>
      </c>
      <c r="E232" s="299" t="s">
        <v>1944</v>
      </c>
      <c r="F232" s="299">
        <v>299</v>
      </c>
      <c r="G232" s="300">
        <v>253.3898305084746</v>
      </c>
      <c r="H232" s="301" t="s">
        <v>261</v>
      </c>
      <c r="I232" s="302" t="s">
        <v>232</v>
      </c>
      <c r="J232" s="302" t="s">
        <v>330</v>
      </c>
      <c r="K232" s="53"/>
      <c r="L232" s="53"/>
      <c r="M232" s="53"/>
      <c r="N232" s="53"/>
      <c r="O232" s="53">
        <v>4</v>
      </c>
      <c r="P232" s="53"/>
      <c r="Q232" s="297">
        <v>299</v>
      </c>
      <c r="R232" s="348" t="s">
        <v>1578</v>
      </c>
      <c r="S232" s="349">
        <v>3</v>
      </c>
      <c r="T232" t="str">
        <f t="shared" si="7"/>
        <v>Other Services</v>
      </c>
    </row>
    <row r="233" spans="1:20" ht="15.75" thickBot="1">
      <c r="A233" s="296">
        <v>45402</v>
      </c>
      <c r="B233" s="384">
        <v>45383</v>
      </c>
      <c r="C233" s="297" t="e">
        <v>#VALUE!</v>
      </c>
      <c r="D233" s="298" t="s">
        <v>1945</v>
      </c>
      <c r="E233" s="299" t="s">
        <v>1946</v>
      </c>
      <c r="F233" s="299">
        <v>299</v>
      </c>
      <c r="G233" s="300">
        <v>253.3898305084746</v>
      </c>
      <c r="H233" s="301" t="s">
        <v>261</v>
      </c>
      <c r="I233" s="302" t="s">
        <v>232</v>
      </c>
      <c r="J233" s="302" t="s">
        <v>330</v>
      </c>
      <c r="K233" s="53"/>
      <c r="L233" s="53"/>
      <c r="M233" s="53"/>
      <c r="N233" s="53"/>
      <c r="O233" s="53">
        <v>4</v>
      </c>
      <c r="P233" s="53"/>
      <c r="Q233" s="297">
        <v>299</v>
      </c>
      <c r="R233" s="348" t="s">
        <v>1578</v>
      </c>
      <c r="S233" s="349">
        <v>3</v>
      </c>
      <c r="T233" t="str">
        <f t="shared" si="7"/>
        <v>Other Services</v>
      </c>
    </row>
    <row r="234" spans="1:20" ht="15.75" thickBot="1">
      <c r="A234" s="296">
        <v>45402</v>
      </c>
      <c r="B234" s="384">
        <v>45383</v>
      </c>
      <c r="C234" s="297" t="e">
        <v>#VALUE!</v>
      </c>
      <c r="D234" s="298" t="s">
        <v>486</v>
      </c>
      <c r="E234" s="299" t="s">
        <v>1947</v>
      </c>
      <c r="F234" s="299">
        <v>84960</v>
      </c>
      <c r="G234" s="300">
        <v>72000</v>
      </c>
      <c r="H234" s="301" t="s">
        <v>291</v>
      </c>
      <c r="I234" s="302" t="s">
        <v>226</v>
      </c>
      <c r="J234" s="302" t="s">
        <v>503</v>
      </c>
      <c r="K234" s="53"/>
      <c r="L234" s="53"/>
      <c r="M234" s="53"/>
      <c r="N234" s="53"/>
      <c r="O234" s="53">
        <v>4</v>
      </c>
      <c r="P234" s="53"/>
      <c r="Q234" s="297">
        <v>84960</v>
      </c>
      <c r="R234" s="348" t="s">
        <v>1578</v>
      </c>
      <c r="S234" s="349">
        <v>3</v>
      </c>
      <c r="T234" t="s">
        <v>15</v>
      </c>
    </row>
    <row r="235" spans="1:20" ht="15.75" thickBot="1">
      <c r="A235" s="296">
        <v>45402</v>
      </c>
      <c r="B235" s="384">
        <v>45383</v>
      </c>
      <c r="C235" s="297" t="e">
        <v>#VALUE!</v>
      </c>
      <c r="D235" s="298" t="s">
        <v>1948</v>
      </c>
      <c r="E235" s="299" t="s">
        <v>1949</v>
      </c>
      <c r="F235" s="299">
        <v>1899.8</v>
      </c>
      <c r="G235" s="300">
        <v>1610</v>
      </c>
      <c r="H235" s="308" t="s">
        <v>112</v>
      </c>
      <c r="I235" s="302" t="s">
        <v>229</v>
      </c>
      <c r="J235" s="302" t="s">
        <v>594</v>
      </c>
      <c r="K235" s="53"/>
      <c r="L235" s="53"/>
      <c r="M235" s="53"/>
      <c r="N235" s="53"/>
      <c r="O235" s="53">
        <v>4</v>
      </c>
      <c r="P235" s="53"/>
      <c r="Q235" s="297">
        <v>1899.8</v>
      </c>
      <c r="R235" s="348" t="s">
        <v>1578</v>
      </c>
      <c r="S235" s="349">
        <v>3</v>
      </c>
      <c r="T235" t="str">
        <f>VLOOKUP(I235,$AD$2:$AE$6,2,0)</f>
        <v>WhatsApp API Business</v>
      </c>
    </row>
    <row r="236" spans="1:20" ht="15.75" thickBot="1">
      <c r="A236" s="296">
        <v>45402</v>
      </c>
      <c r="B236" s="384">
        <v>45383</v>
      </c>
      <c r="C236" s="297" t="e">
        <v>#VALUE!</v>
      </c>
      <c r="D236" s="298" t="s">
        <v>1950</v>
      </c>
      <c r="E236" s="299" t="s">
        <v>1951</v>
      </c>
      <c r="F236" s="299">
        <v>2507</v>
      </c>
      <c r="G236" s="300">
        <v>2124.5762711864409</v>
      </c>
      <c r="H236" s="308" t="s">
        <v>112</v>
      </c>
      <c r="I236" s="302" t="s">
        <v>229</v>
      </c>
      <c r="J236" s="302" t="s">
        <v>258</v>
      </c>
      <c r="K236" s="53"/>
      <c r="L236" s="53"/>
      <c r="M236" s="53"/>
      <c r="N236" s="53"/>
      <c r="O236" s="53">
        <v>4</v>
      </c>
      <c r="P236" s="53"/>
      <c r="Q236" s="297">
        <v>2507</v>
      </c>
      <c r="R236" s="348" t="s">
        <v>1578</v>
      </c>
      <c r="S236" s="349">
        <v>3</v>
      </c>
      <c r="T236" t="str">
        <f>VLOOKUP(I236,$AD$2:$AE$6,2,0)</f>
        <v>WhatsApp API Business</v>
      </c>
    </row>
    <row r="237" spans="1:20" ht="15.75" thickBot="1">
      <c r="A237" s="296">
        <v>45402</v>
      </c>
      <c r="B237" s="384">
        <v>45383</v>
      </c>
      <c r="C237" s="297" t="e">
        <v>#VALUE!</v>
      </c>
      <c r="D237" s="298" t="s">
        <v>1770</v>
      </c>
      <c r="E237" s="299" t="s">
        <v>1952</v>
      </c>
      <c r="F237" s="299">
        <v>7080</v>
      </c>
      <c r="G237" s="300">
        <v>6000</v>
      </c>
      <c r="H237" s="308" t="s">
        <v>112</v>
      </c>
      <c r="I237" s="302" t="s">
        <v>229</v>
      </c>
      <c r="J237" s="302" t="s">
        <v>249</v>
      </c>
      <c r="K237" s="53"/>
      <c r="L237" s="53"/>
      <c r="M237" s="53"/>
      <c r="N237" s="53"/>
      <c r="O237" s="53">
        <v>4</v>
      </c>
      <c r="P237" s="53"/>
      <c r="Q237" s="297">
        <v>7080</v>
      </c>
      <c r="R237" s="348" t="s">
        <v>1578</v>
      </c>
      <c r="S237" s="349">
        <v>3</v>
      </c>
      <c r="T237" t="str">
        <f>VLOOKUP(I237,$AD$2:$AE$6,2,0)</f>
        <v>WhatsApp API Business</v>
      </c>
    </row>
    <row r="238" spans="1:20" ht="15.75" thickBot="1">
      <c r="A238" s="296">
        <v>45402</v>
      </c>
      <c r="B238" s="384">
        <v>45383</v>
      </c>
      <c r="C238" s="297" t="e">
        <v>#VALUE!</v>
      </c>
      <c r="D238" s="298" t="s">
        <v>1953</v>
      </c>
      <c r="E238" s="299" t="s">
        <v>1954</v>
      </c>
      <c r="F238" s="299">
        <v>15045</v>
      </c>
      <c r="G238" s="300">
        <v>12750</v>
      </c>
      <c r="H238" s="308" t="s">
        <v>112</v>
      </c>
      <c r="I238" s="302" t="s">
        <v>229</v>
      </c>
      <c r="J238" s="302" t="s">
        <v>284</v>
      </c>
      <c r="K238" s="53"/>
      <c r="L238" s="53"/>
      <c r="M238" s="53"/>
      <c r="N238" s="53"/>
      <c r="O238" s="53">
        <v>4</v>
      </c>
      <c r="P238" s="53"/>
      <c r="Q238" s="297">
        <v>15045</v>
      </c>
      <c r="R238" s="348" t="s">
        <v>1578</v>
      </c>
      <c r="S238" s="349">
        <v>3</v>
      </c>
      <c r="T238" t="str">
        <f>VLOOKUP(I238,$AD$2:$AE$6,2,0)</f>
        <v>WhatsApp API Business</v>
      </c>
    </row>
    <row r="239" spans="1:20" ht="15.75" thickBot="1">
      <c r="A239" s="296">
        <v>45402</v>
      </c>
      <c r="B239" s="384">
        <v>45383</v>
      </c>
      <c r="C239" s="297" t="e">
        <v>#VALUE!</v>
      </c>
      <c r="D239" s="298" t="s">
        <v>1955</v>
      </c>
      <c r="E239" s="299" t="s">
        <v>1956</v>
      </c>
      <c r="F239" s="299">
        <v>141600</v>
      </c>
      <c r="G239" s="300">
        <v>120000</v>
      </c>
      <c r="H239" s="301" t="s">
        <v>291</v>
      </c>
      <c r="I239" s="302" t="s">
        <v>226</v>
      </c>
      <c r="J239" s="302" t="s">
        <v>503</v>
      </c>
      <c r="K239" s="53"/>
      <c r="L239" s="53"/>
      <c r="M239" s="53"/>
      <c r="N239" s="53"/>
      <c r="O239" s="53">
        <v>4</v>
      </c>
      <c r="P239" s="53"/>
      <c r="Q239" s="297">
        <v>141600</v>
      </c>
      <c r="R239" s="348" t="s">
        <v>1578</v>
      </c>
      <c r="S239" s="349">
        <v>3</v>
      </c>
      <c r="T239" t="s">
        <v>15</v>
      </c>
    </row>
    <row r="240" spans="1:20" ht="15.75" thickBot="1">
      <c r="A240" s="296">
        <v>45402</v>
      </c>
      <c r="B240" s="384">
        <v>45383</v>
      </c>
      <c r="C240" s="297" t="e">
        <v>#VALUE!</v>
      </c>
      <c r="D240" s="298" t="s">
        <v>1957</v>
      </c>
      <c r="E240" s="299" t="s">
        <v>1958</v>
      </c>
      <c r="F240" s="299">
        <v>42480</v>
      </c>
      <c r="G240" s="300">
        <v>36000</v>
      </c>
      <c r="H240" s="301" t="s">
        <v>291</v>
      </c>
      <c r="I240" s="302" t="s">
        <v>226</v>
      </c>
      <c r="J240" s="302" t="s">
        <v>503</v>
      </c>
      <c r="K240" s="53"/>
      <c r="L240" s="53"/>
      <c r="M240" s="53"/>
      <c r="N240" s="53"/>
      <c r="O240" s="53">
        <v>4</v>
      </c>
      <c r="P240" s="53"/>
      <c r="Q240" s="297">
        <v>42480</v>
      </c>
      <c r="R240" s="348" t="s">
        <v>1578</v>
      </c>
      <c r="S240" s="349">
        <v>3</v>
      </c>
      <c r="T240" t="s">
        <v>15</v>
      </c>
    </row>
    <row r="241" spans="1:20" ht="15.75" thickBot="1">
      <c r="A241" s="296">
        <v>45402</v>
      </c>
      <c r="B241" s="384">
        <v>45383</v>
      </c>
      <c r="C241" s="297" t="e">
        <v>#VALUE!</v>
      </c>
      <c r="D241" s="298" t="s">
        <v>1957</v>
      </c>
      <c r="E241" s="299" t="s">
        <v>1958</v>
      </c>
      <c r="F241" s="299">
        <v>7965</v>
      </c>
      <c r="G241" s="300">
        <v>6750</v>
      </c>
      <c r="H241" s="308" t="s">
        <v>112</v>
      </c>
      <c r="I241" s="302" t="s">
        <v>229</v>
      </c>
      <c r="J241" s="302" t="s">
        <v>269</v>
      </c>
      <c r="K241" s="53"/>
      <c r="L241" s="53"/>
      <c r="M241" s="53"/>
      <c r="N241" s="53"/>
      <c r="O241" s="53">
        <v>4</v>
      </c>
      <c r="P241" s="53"/>
      <c r="Q241" s="297">
        <v>7965</v>
      </c>
      <c r="R241" s="348" t="s">
        <v>1578</v>
      </c>
      <c r="S241" s="349">
        <v>3</v>
      </c>
      <c r="T241" t="str">
        <f>VLOOKUP(I241,$AD$2:$AE$6,2,0)</f>
        <v>WhatsApp API Business</v>
      </c>
    </row>
    <row r="242" spans="1:20" ht="15.75" thickBot="1">
      <c r="A242" s="296">
        <v>45402</v>
      </c>
      <c r="B242" s="384">
        <v>45383</v>
      </c>
      <c r="C242" s="297" t="e">
        <v>#VALUE!</v>
      </c>
      <c r="D242" s="298" t="s">
        <v>1959</v>
      </c>
      <c r="E242" s="299" t="s">
        <v>1960</v>
      </c>
      <c r="F242" s="299">
        <v>33984</v>
      </c>
      <c r="G242" s="300">
        <v>28800</v>
      </c>
      <c r="H242" s="308" t="s">
        <v>112</v>
      </c>
      <c r="I242" s="302" t="s">
        <v>229</v>
      </c>
      <c r="J242" s="302" t="s">
        <v>269</v>
      </c>
      <c r="K242" s="53"/>
      <c r="L242" s="53"/>
      <c r="M242" s="53"/>
      <c r="N242" s="53"/>
      <c r="O242" s="53">
        <v>4</v>
      </c>
      <c r="P242" s="53"/>
      <c r="Q242" s="297">
        <v>33984</v>
      </c>
      <c r="R242" s="348" t="s">
        <v>1578</v>
      </c>
      <c r="S242" s="349">
        <v>3</v>
      </c>
      <c r="T242" t="str">
        <f>VLOOKUP(I242,$AD$2:$AE$6,2,0)</f>
        <v>WhatsApp API Business</v>
      </c>
    </row>
    <row r="243" spans="1:20" ht="15.75" thickBot="1">
      <c r="A243" s="296">
        <v>45404</v>
      </c>
      <c r="B243" s="384">
        <v>45383</v>
      </c>
      <c r="C243" s="297" t="e">
        <v>#VALUE!</v>
      </c>
      <c r="D243" s="298" t="s">
        <v>570</v>
      </c>
      <c r="E243" s="299" t="s">
        <v>1961</v>
      </c>
      <c r="F243" s="299">
        <v>23600</v>
      </c>
      <c r="G243" s="300">
        <v>20000</v>
      </c>
      <c r="H243" s="308" t="s">
        <v>112</v>
      </c>
      <c r="I243" s="302" t="s">
        <v>229</v>
      </c>
      <c r="J243" s="302" t="s">
        <v>485</v>
      </c>
      <c r="K243" s="53"/>
      <c r="L243" s="53"/>
      <c r="M243" s="53"/>
      <c r="N243" s="53"/>
      <c r="O243" s="53">
        <v>4</v>
      </c>
      <c r="P243" s="53"/>
      <c r="Q243" s="297">
        <v>23600</v>
      </c>
      <c r="R243" s="348" t="s">
        <v>1578</v>
      </c>
      <c r="S243" s="349">
        <v>4</v>
      </c>
      <c r="T243" t="str">
        <f>VLOOKUP(I243,$AD$2:$AE$6,2,0)</f>
        <v>WhatsApp API Business</v>
      </c>
    </row>
    <row r="244" spans="1:20" ht="15.75" thickBot="1">
      <c r="A244" s="296">
        <v>45404</v>
      </c>
      <c r="B244" s="384">
        <v>45383</v>
      </c>
      <c r="C244" s="297" t="e">
        <v>#VALUE!</v>
      </c>
      <c r="D244" s="298" t="s">
        <v>1962</v>
      </c>
      <c r="E244" s="299" t="s">
        <v>1963</v>
      </c>
      <c r="F244" s="299">
        <v>823640</v>
      </c>
      <c r="G244" s="300">
        <v>698000</v>
      </c>
      <c r="H244" s="301" t="s">
        <v>291</v>
      </c>
      <c r="I244" s="302" t="s">
        <v>226</v>
      </c>
      <c r="J244" s="302" t="s">
        <v>292</v>
      </c>
      <c r="K244" s="53"/>
      <c r="L244" s="53"/>
      <c r="M244" s="53"/>
      <c r="N244" s="53"/>
      <c r="O244" s="53">
        <v>4</v>
      </c>
      <c r="P244" s="53"/>
      <c r="Q244" s="297">
        <v>823640</v>
      </c>
      <c r="R244" s="348" t="s">
        <v>1578</v>
      </c>
      <c r="S244" s="349">
        <v>4</v>
      </c>
      <c r="T244" t="str">
        <f>VLOOKUP(I244,$AD$2:$AE$6,2,0)</f>
        <v xml:space="preserve">Training Business </v>
      </c>
    </row>
    <row r="245" spans="1:20" ht="15.75" thickBot="1">
      <c r="A245" s="296">
        <v>45404</v>
      </c>
      <c r="B245" s="384">
        <v>45383</v>
      </c>
      <c r="C245" s="297" t="e">
        <v>#VALUE!</v>
      </c>
      <c r="D245" s="298" t="s">
        <v>969</v>
      </c>
      <c r="E245" s="299" t="s">
        <v>1964</v>
      </c>
      <c r="F245" s="299">
        <v>84960</v>
      </c>
      <c r="G245" s="300">
        <v>72000</v>
      </c>
      <c r="H245" s="301" t="s">
        <v>291</v>
      </c>
      <c r="I245" s="302" t="s">
        <v>226</v>
      </c>
      <c r="J245" s="302" t="s">
        <v>503</v>
      </c>
      <c r="K245" s="53"/>
      <c r="L245" s="53"/>
      <c r="M245" s="53"/>
      <c r="N245" s="53"/>
      <c r="O245" s="53">
        <v>4</v>
      </c>
      <c r="P245" s="53"/>
      <c r="Q245" s="297">
        <v>84960</v>
      </c>
      <c r="R245" s="348" t="s">
        <v>1578</v>
      </c>
      <c r="S245" s="349">
        <v>4</v>
      </c>
      <c r="T245" t="s">
        <v>15</v>
      </c>
    </row>
    <row r="246" spans="1:20" ht="15.75" thickBot="1">
      <c r="A246" s="296">
        <v>45404</v>
      </c>
      <c r="B246" s="384">
        <v>45383</v>
      </c>
      <c r="C246" s="297" t="e">
        <v>#VALUE!</v>
      </c>
      <c r="D246" s="298" t="s">
        <v>549</v>
      </c>
      <c r="E246" s="299" t="s">
        <v>1965</v>
      </c>
      <c r="F246" s="299">
        <v>48144</v>
      </c>
      <c r="G246" s="300">
        <v>40800</v>
      </c>
      <c r="H246" s="301" t="s">
        <v>216</v>
      </c>
      <c r="I246" s="302" t="s">
        <v>217</v>
      </c>
      <c r="J246" s="302" t="s">
        <v>218</v>
      </c>
      <c r="K246" s="53"/>
      <c r="L246" s="53"/>
      <c r="M246" s="53"/>
      <c r="N246" s="53"/>
      <c r="O246" s="53">
        <v>4</v>
      </c>
      <c r="P246" s="53"/>
      <c r="Q246" s="297">
        <v>48144</v>
      </c>
      <c r="R246" s="348" t="s">
        <v>1578</v>
      </c>
      <c r="S246" s="349">
        <v>4</v>
      </c>
      <c r="T246" t="str">
        <f t="shared" ref="T246:T267" si="8">VLOOKUP(I246,$AD$2:$AE$6,2,0)</f>
        <v>G-Suite Business</v>
      </c>
    </row>
    <row r="247" spans="1:20" ht="15.75" thickBot="1">
      <c r="A247" s="296">
        <v>45404</v>
      </c>
      <c r="B247" s="384">
        <v>45383</v>
      </c>
      <c r="C247" s="297" t="e">
        <v>#VALUE!</v>
      </c>
      <c r="D247" s="298" t="s">
        <v>1966</v>
      </c>
      <c r="E247" s="299" t="s">
        <v>1967</v>
      </c>
      <c r="F247" s="299">
        <v>6018</v>
      </c>
      <c r="G247" s="300">
        <v>5100</v>
      </c>
      <c r="H247" s="301" t="s">
        <v>216</v>
      </c>
      <c r="I247" s="302" t="s">
        <v>217</v>
      </c>
      <c r="J247" s="302" t="s">
        <v>218</v>
      </c>
      <c r="K247" s="53"/>
      <c r="L247" s="53"/>
      <c r="M247" s="53"/>
      <c r="N247" s="53"/>
      <c r="O247" s="53">
        <v>4</v>
      </c>
      <c r="P247" s="53"/>
      <c r="Q247" s="297">
        <v>6018</v>
      </c>
      <c r="R247" s="348" t="s">
        <v>1578</v>
      </c>
      <c r="S247" s="349">
        <v>4</v>
      </c>
      <c r="T247" t="str">
        <f t="shared" si="8"/>
        <v>G-Suite Business</v>
      </c>
    </row>
    <row r="248" spans="1:20" ht="15.75" thickBot="1">
      <c r="A248" s="296">
        <v>45404</v>
      </c>
      <c r="B248" s="384">
        <v>45383</v>
      </c>
      <c r="C248" s="297" t="e">
        <v>#VALUE!</v>
      </c>
      <c r="D248" s="298" t="s">
        <v>401</v>
      </c>
      <c r="E248" s="299" t="s">
        <v>1968</v>
      </c>
      <c r="F248" s="299">
        <v>31907.200000000001</v>
      </c>
      <c r="G248" s="300">
        <v>27040</v>
      </c>
      <c r="H248" s="301" t="s">
        <v>216</v>
      </c>
      <c r="I248" s="302" t="s">
        <v>217</v>
      </c>
      <c r="J248" s="302" t="s">
        <v>218</v>
      </c>
      <c r="K248" s="53"/>
      <c r="L248" s="53"/>
      <c r="M248" s="53"/>
      <c r="N248" s="53"/>
      <c r="O248" s="53">
        <v>4</v>
      </c>
      <c r="P248" s="53"/>
      <c r="Q248" s="297">
        <v>31907.200000000001</v>
      </c>
      <c r="R248" s="348" t="s">
        <v>1578</v>
      </c>
      <c r="S248" s="349">
        <v>4</v>
      </c>
      <c r="T248" t="str">
        <f t="shared" si="8"/>
        <v>G-Suite Business</v>
      </c>
    </row>
    <row r="249" spans="1:20" ht="15.75" thickBot="1">
      <c r="A249" s="296">
        <v>45404</v>
      </c>
      <c r="B249" s="384">
        <v>45383</v>
      </c>
      <c r="C249" s="297" t="e">
        <v>#VALUE!</v>
      </c>
      <c r="D249" s="310" t="s">
        <v>1969</v>
      </c>
      <c r="E249" s="299" t="s">
        <v>1970</v>
      </c>
      <c r="F249" s="299">
        <v>-11800</v>
      </c>
      <c r="G249" s="300">
        <v>-10000</v>
      </c>
      <c r="H249" s="308" t="s">
        <v>112</v>
      </c>
      <c r="I249" s="302" t="s">
        <v>229</v>
      </c>
      <c r="J249" s="302" t="s">
        <v>284</v>
      </c>
      <c r="K249" s="53"/>
      <c r="L249" s="53"/>
      <c r="M249" s="53"/>
      <c r="N249" s="53"/>
      <c r="O249" s="53">
        <v>4</v>
      </c>
      <c r="P249" s="53"/>
      <c r="Q249" s="297">
        <v>-11800</v>
      </c>
      <c r="R249" s="348" t="s">
        <v>1578</v>
      </c>
      <c r="S249" s="349">
        <v>4</v>
      </c>
      <c r="T249" t="str">
        <f t="shared" si="8"/>
        <v>WhatsApp API Business</v>
      </c>
    </row>
    <row r="250" spans="1:20" ht="15.75" thickBot="1">
      <c r="A250" s="296">
        <v>45404</v>
      </c>
      <c r="B250" s="384">
        <v>45383</v>
      </c>
      <c r="C250" s="297" t="e">
        <v>#VALUE!</v>
      </c>
      <c r="D250" s="298" t="s">
        <v>233</v>
      </c>
      <c r="E250" s="299" t="s">
        <v>1971</v>
      </c>
      <c r="F250" s="299">
        <v>-276</v>
      </c>
      <c r="G250" s="300">
        <v>-233.8983050847458</v>
      </c>
      <c r="H250" s="308" t="s">
        <v>216</v>
      </c>
      <c r="I250" s="302" t="s">
        <v>217</v>
      </c>
      <c r="J250" s="302" t="s">
        <v>218</v>
      </c>
      <c r="K250" s="53"/>
      <c r="L250" s="53"/>
      <c r="M250" s="53"/>
      <c r="N250" s="53"/>
      <c r="O250" s="53">
        <v>4</v>
      </c>
      <c r="P250" s="53"/>
      <c r="Q250" s="297">
        <v>-276</v>
      </c>
      <c r="R250" s="348" t="s">
        <v>1578</v>
      </c>
      <c r="S250" s="349">
        <v>4</v>
      </c>
      <c r="T250" t="str">
        <f t="shared" si="8"/>
        <v>G-Suite Business</v>
      </c>
    </row>
    <row r="251" spans="1:20" ht="15.75" thickBot="1">
      <c r="A251" s="296">
        <v>45405</v>
      </c>
      <c r="B251" s="384">
        <v>45383</v>
      </c>
      <c r="C251" s="297" t="e">
        <v>#VALUE!</v>
      </c>
      <c r="D251" s="298" t="s">
        <v>1770</v>
      </c>
      <c r="E251" s="299" t="s">
        <v>1972</v>
      </c>
      <c r="F251" s="299">
        <v>7080</v>
      </c>
      <c r="G251" s="300">
        <v>6000</v>
      </c>
      <c r="H251" s="308" t="s">
        <v>112</v>
      </c>
      <c r="I251" s="302" t="s">
        <v>229</v>
      </c>
      <c r="J251" s="302" t="s">
        <v>249</v>
      </c>
      <c r="K251" s="53"/>
      <c r="L251" s="53"/>
      <c r="M251" s="53"/>
      <c r="N251" s="53"/>
      <c r="O251" s="53">
        <v>4</v>
      </c>
      <c r="P251" s="53"/>
      <c r="Q251" s="297">
        <v>7080</v>
      </c>
      <c r="R251" s="348" t="s">
        <v>1578</v>
      </c>
      <c r="S251" s="349">
        <v>4</v>
      </c>
      <c r="T251" t="str">
        <f t="shared" si="8"/>
        <v>WhatsApp API Business</v>
      </c>
    </row>
    <row r="252" spans="1:20" ht="15.75" thickBot="1">
      <c r="A252" s="296">
        <v>45405</v>
      </c>
      <c r="B252" s="384">
        <v>45383</v>
      </c>
      <c r="C252" s="297" t="e">
        <v>#VALUE!</v>
      </c>
      <c r="D252" s="298" t="s">
        <v>235</v>
      </c>
      <c r="E252" s="299" t="s">
        <v>1973</v>
      </c>
      <c r="F252" s="299">
        <v>3875</v>
      </c>
      <c r="G252" s="300">
        <v>3283.898305084746</v>
      </c>
      <c r="H252" s="301" t="s">
        <v>216</v>
      </c>
      <c r="I252" s="302" t="s">
        <v>217</v>
      </c>
      <c r="J252" s="302" t="s">
        <v>218</v>
      </c>
      <c r="K252" s="53"/>
      <c r="L252" s="53"/>
      <c r="M252" s="53"/>
      <c r="N252" s="53"/>
      <c r="O252" s="53">
        <v>4</v>
      </c>
      <c r="P252" s="53"/>
      <c r="Q252" s="297">
        <v>3875</v>
      </c>
      <c r="R252" s="348" t="s">
        <v>1578</v>
      </c>
      <c r="S252" s="349">
        <v>4</v>
      </c>
      <c r="T252" t="str">
        <f t="shared" si="8"/>
        <v>G-Suite Business</v>
      </c>
    </row>
    <row r="253" spans="1:20" ht="15.75" thickBot="1">
      <c r="A253" s="296">
        <v>45405</v>
      </c>
      <c r="B253" s="384">
        <v>45383</v>
      </c>
      <c r="C253" s="297" t="e">
        <v>#VALUE!</v>
      </c>
      <c r="D253" s="298" t="s">
        <v>265</v>
      </c>
      <c r="E253" s="299" t="s">
        <v>1974</v>
      </c>
      <c r="F253" s="299">
        <v>12036</v>
      </c>
      <c r="G253" s="300">
        <v>10200</v>
      </c>
      <c r="H253" s="301" t="s">
        <v>216</v>
      </c>
      <c r="I253" s="302" t="s">
        <v>217</v>
      </c>
      <c r="J253" s="302" t="s">
        <v>218</v>
      </c>
      <c r="K253" s="53"/>
      <c r="L253" s="53"/>
      <c r="M253" s="53"/>
      <c r="N253" s="53"/>
      <c r="O253" s="53">
        <v>4</v>
      </c>
      <c r="P253" s="53"/>
      <c r="Q253" s="297">
        <v>12036</v>
      </c>
      <c r="R253" s="348" t="s">
        <v>1578</v>
      </c>
      <c r="S253" s="349">
        <v>4</v>
      </c>
      <c r="T253" t="str">
        <f t="shared" si="8"/>
        <v>G-Suite Business</v>
      </c>
    </row>
    <row r="254" spans="1:20" ht="15.75" thickBot="1">
      <c r="A254" s="296">
        <v>45405</v>
      </c>
      <c r="B254" s="384">
        <v>45383</v>
      </c>
      <c r="C254" s="297" t="e">
        <v>#VALUE!</v>
      </c>
      <c r="D254" s="298" t="s">
        <v>1975</v>
      </c>
      <c r="E254" s="299" t="s">
        <v>1976</v>
      </c>
      <c r="F254" s="299">
        <v>1941</v>
      </c>
      <c r="G254" s="300">
        <v>1644.9152542372881</v>
      </c>
      <c r="H254" s="301" t="s">
        <v>216</v>
      </c>
      <c r="I254" s="302" t="s">
        <v>217</v>
      </c>
      <c r="J254" s="302" t="s">
        <v>218</v>
      </c>
      <c r="K254" s="53"/>
      <c r="L254" s="53"/>
      <c r="M254" s="53"/>
      <c r="N254" s="53"/>
      <c r="O254" s="53">
        <v>4</v>
      </c>
      <c r="P254" s="53"/>
      <c r="Q254" s="297">
        <v>1941</v>
      </c>
      <c r="R254" s="348" t="s">
        <v>1578</v>
      </c>
      <c r="S254" s="349">
        <v>4</v>
      </c>
      <c r="T254" t="str">
        <f t="shared" si="8"/>
        <v>G-Suite Business</v>
      </c>
    </row>
    <row r="255" spans="1:20" ht="15.75" thickBot="1">
      <c r="A255" s="296">
        <v>45405</v>
      </c>
      <c r="B255" s="384">
        <v>45383</v>
      </c>
      <c r="C255" s="297" t="e">
        <v>#VALUE!</v>
      </c>
      <c r="D255" s="298" t="s">
        <v>399</v>
      </c>
      <c r="E255" s="299" t="s">
        <v>1977</v>
      </c>
      <c r="F255" s="299">
        <v>120360</v>
      </c>
      <c r="G255" s="300">
        <v>102000</v>
      </c>
      <c r="H255" s="301" t="s">
        <v>216</v>
      </c>
      <c r="I255" s="302" t="s">
        <v>217</v>
      </c>
      <c r="J255" s="302" t="s">
        <v>218</v>
      </c>
      <c r="K255" s="53"/>
      <c r="L255" s="53"/>
      <c r="M255" s="53"/>
      <c r="N255" s="53"/>
      <c r="O255" s="53">
        <v>4</v>
      </c>
      <c r="P255" s="53"/>
      <c r="Q255" s="297">
        <v>120360</v>
      </c>
      <c r="R255" s="348" t="s">
        <v>1578</v>
      </c>
      <c r="S255" s="349">
        <v>4</v>
      </c>
      <c r="T255" t="str">
        <f t="shared" si="8"/>
        <v>G-Suite Business</v>
      </c>
    </row>
    <row r="256" spans="1:20" ht="15.75" thickBot="1">
      <c r="A256" s="296">
        <v>45405</v>
      </c>
      <c r="B256" s="384">
        <v>45383</v>
      </c>
      <c r="C256" s="297" t="e">
        <v>#VALUE!</v>
      </c>
      <c r="D256" s="298" t="s">
        <v>1864</v>
      </c>
      <c r="E256" s="299" t="s">
        <v>1978</v>
      </c>
      <c r="F256" s="299">
        <v>-120360</v>
      </c>
      <c r="G256" s="300">
        <v>-102000</v>
      </c>
      <c r="H256" s="301" t="s">
        <v>216</v>
      </c>
      <c r="I256" s="302" t="s">
        <v>217</v>
      </c>
      <c r="J256" s="302" t="s">
        <v>218</v>
      </c>
      <c r="K256" s="53"/>
      <c r="L256" s="53"/>
      <c r="M256" s="53"/>
      <c r="N256" s="53"/>
      <c r="O256" s="53">
        <v>4</v>
      </c>
      <c r="P256" s="53"/>
      <c r="Q256" s="297">
        <v>-120360</v>
      </c>
      <c r="R256" s="348" t="s">
        <v>1578</v>
      </c>
      <c r="S256" s="349">
        <v>4</v>
      </c>
      <c r="T256" t="str">
        <f t="shared" si="8"/>
        <v>G-Suite Business</v>
      </c>
    </row>
    <row r="257" spans="1:20" ht="15.75" thickBot="1">
      <c r="A257" s="296">
        <v>45406</v>
      </c>
      <c r="B257" s="384">
        <v>45383</v>
      </c>
      <c r="C257" s="297" t="e">
        <v>#VALUE!</v>
      </c>
      <c r="D257" s="298" t="s">
        <v>1979</v>
      </c>
      <c r="E257" s="299" t="s">
        <v>1980</v>
      </c>
      <c r="F257" s="299">
        <v>2950</v>
      </c>
      <c r="G257" s="300">
        <v>2500</v>
      </c>
      <c r="H257" s="308" t="s">
        <v>112</v>
      </c>
      <c r="I257" s="302" t="s">
        <v>229</v>
      </c>
      <c r="J257" s="302" t="s">
        <v>258</v>
      </c>
      <c r="K257" s="53"/>
      <c r="L257" s="53"/>
      <c r="M257" s="53"/>
      <c r="N257" s="53"/>
      <c r="O257" s="53">
        <v>4</v>
      </c>
      <c r="P257" s="53"/>
      <c r="Q257" s="297">
        <v>2950</v>
      </c>
      <c r="R257" s="348" t="s">
        <v>1578</v>
      </c>
      <c r="S257" s="349">
        <v>4</v>
      </c>
      <c r="T257" t="str">
        <f t="shared" si="8"/>
        <v>WhatsApp API Business</v>
      </c>
    </row>
    <row r="258" spans="1:20" ht="15.75" thickBot="1">
      <c r="A258" s="296">
        <v>45406</v>
      </c>
      <c r="B258" s="384">
        <v>45383</v>
      </c>
      <c r="C258" s="297" t="e">
        <v>#VALUE!</v>
      </c>
      <c r="D258" s="298" t="s">
        <v>1981</v>
      </c>
      <c r="E258" s="299" t="s">
        <v>1982</v>
      </c>
      <c r="F258" s="299">
        <v>2950</v>
      </c>
      <c r="G258" s="300">
        <v>2500</v>
      </c>
      <c r="H258" s="308" t="s">
        <v>112</v>
      </c>
      <c r="I258" s="302" t="s">
        <v>229</v>
      </c>
      <c r="J258" s="302" t="s">
        <v>258</v>
      </c>
      <c r="K258" s="53"/>
      <c r="L258" s="53"/>
      <c r="M258" s="53"/>
      <c r="N258" s="53"/>
      <c r="O258" s="53">
        <v>4</v>
      </c>
      <c r="P258" s="53"/>
      <c r="Q258" s="297">
        <v>2950</v>
      </c>
      <c r="R258" s="348" t="s">
        <v>1578</v>
      </c>
      <c r="S258" s="349">
        <v>4</v>
      </c>
      <c r="T258" t="str">
        <f t="shared" si="8"/>
        <v>WhatsApp API Business</v>
      </c>
    </row>
    <row r="259" spans="1:20" ht="15.75" thickBot="1">
      <c r="A259" s="296">
        <v>45406</v>
      </c>
      <c r="B259" s="384">
        <v>45383</v>
      </c>
      <c r="C259" s="297" t="e">
        <v>#VALUE!</v>
      </c>
      <c r="D259" s="298" t="s">
        <v>724</v>
      </c>
      <c r="E259" s="299" t="s">
        <v>1983</v>
      </c>
      <c r="F259" s="299">
        <v>56640</v>
      </c>
      <c r="G259" s="300">
        <v>48000</v>
      </c>
      <c r="H259" s="308" t="s">
        <v>291</v>
      </c>
      <c r="I259" s="302" t="s">
        <v>226</v>
      </c>
      <c r="J259" s="302" t="s">
        <v>292</v>
      </c>
      <c r="K259" s="53"/>
      <c r="L259" s="53"/>
      <c r="M259" s="53"/>
      <c r="N259" s="53"/>
      <c r="O259" s="53">
        <v>4</v>
      </c>
      <c r="P259" s="53"/>
      <c r="Q259" s="297">
        <v>56640</v>
      </c>
      <c r="R259" s="348" t="s">
        <v>1578</v>
      </c>
      <c r="S259" s="349">
        <v>4</v>
      </c>
      <c r="T259" t="str">
        <f t="shared" si="8"/>
        <v xml:space="preserve">Training Business </v>
      </c>
    </row>
    <row r="260" spans="1:20" ht="15.75" thickBot="1">
      <c r="A260" s="296">
        <v>45406</v>
      </c>
      <c r="B260" s="384">
        <v>45383</v>
      </c>
      <c r="C260" s="297" t="e">
        <v>#VALUE!</v>
      </c>
      <c r="D260" s="298" t="s">
        <v>1984</v>
      </c>
      <c r="E260" s="299" t="s">
        <v>1985</v>
      </c>
      <c r="F260" s="299">
        <v>42480</v>
      </c>
      <c r="G260" s="300">
        <v>36000</v>
      </c>
      <c r="H260" s="308" t="s">
        <v>112</v>
      </c>
      <c r="I260" s="302" t="s">
        <v>229</v>
      </c>
      <c r="J260" s="302" t="s">
        <v>643</v>
      </c>
      <c r="K260" s="53"/>
      <c r="L260" s="53"/>
      <c r="M260" s="53"/>
      <c r="N260" s="53"/>
      <c r="O260" s="53">
        <v>4</v>
      </c>
      <c r="P260" s="53"/>
      <c r="Q260" s="297">
        <v>42480</v>
      </c>
      <c r="R260" s="348" t="s">
        <v>1578</v>
      </c>
      <c r="S260" s="349">
        <v>4</v>
      </c>
      <c r="T260" t="str">
        <f t="shared" si="8"/>
        <v>WhatsApp API Business</v>
      </c>
    </row>
    <row r="261" spans="1:20" ht="15.75" thickBot="1">
      <c r="A261" s="296">
        <v>45406</v>
      </c>
      <c r="B261" s="384">
        <v>45383</v>
      </c>
      <c r="C261" s="297" t="e">
        <v>#VALUE!</v>
      </c>
      <c r="D261" s="298" t="s">
        <v>276</v>
      </c>
      <c r="E261" s="299" t="s">
        <v>1986</v>
      </c>
      <c r="F261" s="299">
        <v>6018</v>
      </c>
      <c r="G261" s="300">
        <v>5100</v>
      </c>
      <c r="H261" s="301" t="s">
        <v>216</v>
      </c>
      <c r="I261" s="302" t="s">
        <v>217</v>
      </c>
      <c r="J261" s="302" t="s">
        <v>218</v>
      </c>
      <c r="K261" s="53"/>
      <c r="L261" s="53"/>
      <c r="M261" s="53"/>
      <c r="N261" s="53"/>
      <c r="O261" s="53">
        <v>4</v>
      </c>
      <c r="P261" s="53"/>
      <c r="Q261" s="297">
        <v>6018</v>
      </c>
      <c r="R261" s="348" t="s">
        <v>1578</v>
      </c>
      <c r="S261" s="349">
        <v>4</v>
      </c>
      <c r="T261" t="str">
        <f t="shared" si="8"/>
        <v>G-Suite Business</v>
      </c>
    </row>
    <row r="262" spans="1:20" ht="15.75" thickBot="1">
      <c r="A262" s="296">
        <v>45406</v>
      </c>
      <c r="B262" s="384">
        <v>45383</v>
      </c>
      <c r="C262" s="297" t="e">
        <v>#VALUE!</v>
      </c>
      <c r="D262" s="298" t="s">
        <v>250</v>
      </c>
      <c r="E262" s="299" t="s">
        <v>1987</v>
      </c>
      <c r="F262" s="299">
        <v>1770</v>
      </c>
      <c r="G262" s="300">
        <v>1500</v>
      </c>
      <c r="H262" s="301" t="s">
        <v>216</v>
      </c>
      <c r="I262" s="302" t="s">
        <v>217</v>
      </c>
      <c r="J262" s="302" t="s">
        <v>218</v>
      </c>
      <c r="K262" s="53"/>
      <c r="L262" s="53"/>
      <c r="M262" s="53"/>
      <c r="N262" s="53"/>
      <c r="O262" s="53">
        <v>4</v>
      </c>
      <c r="P262" s="53"/>
      <c r="Q262" s="297">
        <v>1770</v>
      </c>
      <c r="R262" s="348" t="s">
        <v>1578</v>
      </c>
      <c r="S262" s="349">
        <v>4</v>
      </c>
      <c r="T262" t="str">
        <f t="shared" si="8"/>
        <v>G-Suite Business</v>
      </c>
    </row>
    <row r="263" spans="1:20" ht="15.75" thickBot="1">
      <c r="A263" s="296">
        <v>45406</v>
      </c>
      <c r="B263" s="384">
        <v>45383</v>
      </c>
      <c r="C263" s="297" t="e">
        <v>#VALUE!</v>
      </c>
      <c r="D263" s="298" t="s">
        <v>682</v>
      </c>
      <c r="E263" s="299" t="s">
        <v>1988</v>
      </c>
      <c r="F263" s="299">
        <v>6018</v>
      </c>
      <c r="G263" s="300">
        <v>5100</v>
      </c>
      <c r="H263" s="301" t="s">
        <v>216</v>
      </c>
      <c r="I263" s="302" t="s">
        <v>217</v>
      </c>
      <c r="J263" s="302" t="s">
        <v>218</v>
      </c>
      <c r="K263" s="53"/>
      <c r="L263" s="53"/>
      <c r="M263" s="53"/>
      <c r="N263" s="53"/>
      <c r="O263" s="53">
        <v>4</v>
      </c>
      <c r="P263" s="53"/>
      <c r="Q263" s="297">
        <v>6018</v>
      </c>
      <c r="R263" s="348" t="s">
        <v>1578</v>
      </c>
      <c r="S263" s="349">
        <v>4</v>
      </c>
      <c r="T263" t="str">
        <f t="shared" si="8"/>
        <v>G-Suite Business</v>
      </c>
    </row>
    <row r="264" spans="1:20" ht="15.75" thickBot="1">
      <c r="A264" s="296">
        <v>45406</v>
      </c>
      <c r="B264" s="384">
        <v>45383</v>
      </c>
      <c r="C264" s="297" t="e">
        <v>#VALUE!</v>
      </c>
      <c r="D264" s="298" t="s">
        <v>1989</v>
      </c>
      <c r="E264" s="299" t="s">
        <v>1990</v>
      </c>
      <c r="F264" s="299">
        <v>1938</v>
      </c>
      <c r="G264" s="300">
        <v>1642.3728813559319</v>
      </c>
      <c r="H264" s="301" t="s">
        <v>216</v>
      </c>
      <c r="I264" s="302" t="s">
        <v>217</v>
      </c>
      <c r="J264" s="302" t="s">
        <v>218</v>
      </c>
      <c r="K264" s="53"/>
      <c r="L264" s="53"/>
      <c r="M264" s="53"/>
      <c r="N264" s="53"/>
      <c r="O264" s="53">
        <v>4</v>
      </c>
      <c r="P264" s="53"/>
      <c r="Q264" s="297">
        <v>1938</v>
      </c>
      <c r="R264" s="348" t="s">
        <v>1578</v>
      </c>
      <c r="S264" s="349">
        <v>4</v>
      </c>
      <c r="T264" t="str">
        <f t="shared" si="8"/>
        <v>G-Suite Business</v>
      </c>
    </row>
    <row r="265" spans="1:20" ht="15.75" thickBot="1">
      <c r="A265" s="296">
        <v>45406</v>
      </c>
      <c r="B265" s="384">
        <v>45383</v>
      </c>
      <c r="C265" s="297" t="e">
        <v>#VALUE!</v>
      </c>
      <c r="D265" s="298" t="s">
        <v>263</v>
      </c>
      <c r="E265" s="299" t="s">
        <v>1991</v>
      </c>
      <c r="F265" s="299">
        <v>140585</v>
      </c>
      <c r="G265" s="300">
        <v>119139.8305084746</v>
      </c>
      <c r="H265" s="301" t="s">
        <v>216</v>
      </c>
      <c r="I265" s="302" t="s">
        <v>217</v>
      </c>
      <c r="J265" s="302" t="s">
        <v>218</v>
      </c>
      <c r="K265" s="53"/>
      <c r="L265" s="53"/>
      <c r="M265" s="53"/>
      <c r="N265" s="53"/>
      <c r="O265" s="53">
        <v>4</v>
      </c>
      <c r="P265" s="53"/>
      <c r="Q265" s="297">
        <v>140585</v>
      </c>
      <c r="R265" s="348" t="s">
        <v>1578</v>
      </c>
      <c r="S265" s="349">
        <v>4</v>
      </c>
      <c r="T265" t="str">
        <f t="shared" si="8"/>
        <v>G-Suite Business</v>
      </c>
    </row>
    <row r="266" spans="1:20" ht="15.75" thickBot="1">
      <c r="A266" s="296">
        <v>45407</v>
      </c>
      <c r="B266" s="384">
        <v>45383</v>
      </c>
      <c r="C266" s="297" t="e">
        <v>#VALUE!</v>
      </c>
      <c r="D266" s="298" t="s">
        <v>1646</v>
      </c>
      <c r="E266" s="299" t="s">
        <v>1992</v>
      </c>
      <c r="F266" s="299">
        <v>70800</v>
      </c>
      <c r="G266" s="300">
        <v>60000</v>
      </c>
      <c r="H266" s="308" t="s">
        <v>291</v>
      </c>
      <c r="I266" s="302" t="s">
        <v>226</v>
      </c>
      <c r="J266" s="302" t="s">
        <v>292</v>
      </c>
      <c r="K266" s="53"/>
      <c r="L266" s="53"/>
      <c r="M266" s="53"/>
      <c r="N266" s="53"/>
      <c r="O266" s="53">
        <v>4</v>
      </c>
      <c r="P266" s="53"/>
      <c r="Q266" s="297">
        <v>70800</v>
      </c>
      <c r="R266" s="348" t="s">
        <v>1578</v>
      </c>
      <c r="S266" s="349">
        <v>4</v>
      </c>
      <c r="T266" t="str">
        <f t="shared" si="8"/>
        <v xml:space="preserve">Training Business </v>
      </c>
    </row>
    <row r="267" spans="1:20" ht="15.75" thickBot="1">
      <c r="A267" s="296">
        <v>45407</v>
      </c>
      <c r="B267" s="384">
        <v>45383</v>
      </c>
      <c r="C267" s="297" t="e">
        <v>#VALUE!</v>
      </c>
      <c r="D267" s="298" t="s">
        <v>347</v>
      </c>
      <c r="E267" s="299" t="s">
        <v>1993</v>
      </c>
      <c r="F267" s="299">
        <v>469640</v>
      </c>
      <c r="G267" s="300">
        <v>398000</v>
      </c>
      <c r="H267" s="308" t="s">
        <v>291</v>
      </c>
      <c r="I267" s="302" t="s">
        <v>226</v>
      </c>
      <c r="J267" s="302" t="s">
        <v>292</v>
      </c>
      <c r="K267" s="53"/>
      <c r="L267" s="53"/>
      <c r="M267" s="53"/>
      <c r="N267" s="53"/>
      <c r="O267" s="53">
        <v>4</v>
      </c>
      <c r="P267" s="53"/>
      <c r="Q267" s="297">
        <v>469640</v>
      </c>
      <c r="R267" s="348" t="s">
        <v>1578</v>
      </c>
      <c r="S267" s="349">
        <v>4</v>
      </c>
      <c r="T267" t="str">
        <f t="shared" si="8"/>
        <v xml:space="preserve">Training Business </v>
      </c>
    </row>
    <row r="268" spans="1:20" ht="15.75" thickBot="1">
      <c r="A268" s="296">
        <v>45407</v>
      </c>
      <c r="B268" s="384">
        <v>45383</v>
      </c>
      <c r="C268" s="297" t="e">
        <v>#VALUE!</v>
      </c>
      <c r="D268" s="298" t="s">
        <v>1478</v>
      </c>
      <c r="E268" s="299" t="s">
        <v>1994</v>
      </c>
      <c r="F268" s="299">
        <v>84960</v>
      </c>
      <c r="G268" s="300">
        <v>72000</v>
      </c>
      <c r="H268" s="308" t="s">
        <v>291</v>
      </c>
      <c r="I268" s="302" t="s">
        <v>226</v>
      </c>
      <c r="J268" s="302" t="s">
        <v>503</v>
      </c>
      <c r="K268" s="53"/>
      <c r="L268" s="53"/>
      <c r="M268" s="53"/>
      <c r="N268" s="53"/>
      <c r="O268" s="53">
        <v>4</v>
      </c>
      <c r="P268" s="53"/>
      <c r="Q268" s="297">
        <v>84960</v>
      </c>
      <c r="R268" s="348" t="s">
        <v>1578</v>
      </c>
      <c r="S268" s="349">
        <v>4</v>
      </c>
      <c r="T268" t="s">
        <v>15</v>
      </c>
    </row>
    <row r="269" spans="1:20" ht="15.75" thickBot="1">
      <c r="A269" s="296">
        <v>45407</v>
      </c>
      <c r="B269" s="384">
        <v>45383</v>
      </c>
      <c r="C269" s="297" t="e">
        <v>#VALUE!</v>
      </c>
      <c r="D269" s="298" t="s">
        <v>592</v>
      </c>
      <c r="E269" s="299" t="s">
        <v>1995</v>
      </c>
      <c r="F269" s="299">
        <v>23600</v>
      </c>
      <c r="G269" s="300">
        <v>20000</v>
      </c>
      <c r="H269" s="308" t="s">
        <v>112</v>
      </c>
      <c r="I269" s="302" t="s">
        <v>229</v>
      </c>
      <c r="J269" s="302" t="s">
        <v>249</v>
      </c>
      <c r="K269" s="53"/>
      <c r="L269" s="53"/>
      <c r="M269" s="53"/>
      <c r="N269" s="53"/>
      <c r="O269" s="53">
        <v>4</v>
      </c>
      <c r="P269" s="53"/>
      <c r="Q269" s="297">
        <v>23600</v>
      </c>
      <c r="R269" s="348" t="s">
        <v>1578</v>
      </c>
      <c r="S269" s="349">
        <v>4</v>
      </c>
      <c r="T269" t="str">
        <f t="shared" ref="T269:T300" si="9">VLOOKUP(I269,$AD$2:$AE$6,2,0)</f>
        <v>WhatsApp API Business</v>
      </c>
    </row>
    <row r="270" spans="1:20" ht="15.75" thickBot="1">
      <c r="A270" s="296">
        <v>45407</v>
      </c>
      <c r="B270" s="384">
        <v>45383</v>
      </c>
      <c r="C270" s="297" t="e">
        <v>#VALUE!</v>
      </c>
      <c r="D270" s="298" t="s">
        <v>1107</v>
      </c>
      <c r="E270" s="299" t="s">
        <v>1996</v>
      </c>
      <c r="F270" s="299">
        <v>77644</v>
      </c>
      <c r="G270" s="300">
        <v>65800</v>
      </c>
      <c r="H270" s="301" t="s">
        <v>216</v>
      </c>
      <c r="I270" s="302" t="s">
        <v>217</v>
      </c>
      <c r="J270" s="302" t="s">
        <v>218</v>
      </c>
      <c r="K270" s="53"/>
      <c r="L270" s="53"/>
      <c r="M270" s="53"/>
      <c r="N270" s="53"/>
      <c r="O270" s="53">
        <v>4</v>
      </c>
      <c r="P270" s="53"/>
      <c r="Q270" s="297">
        <v>77644</v>
      </c>
      <c r="R270" s="348" t="s">
        <v>1578</v>
      </c>
      <c r="S270" s="349">
        <v>4</v>
      </c>
      <c r="T270" t="str">
        <f t="shared" si="9"/>
        <v>G-Suite Business</v>
      </c>
    </row>
    <row r="271" spans="1:20" ht="15.75" thickBot="1">
      <c r="A271" s="296">
        <v>45407</v>
      </c>
      <c r="B271" s="384">
        <v>45383</v>
      </c>
      <c r="C271" s="297" t="e">
        <v>#VALUE!</v>
      </c>
      <c r="D271" s="298" t="s">
        <v>1997</v>
      </c>
      <c r="E271" s="299" t="s">
        <v>1998</v>
      </c>
      <c r="F271" s="299">
        <v>-138400</v>
      </c>
      <c r="G271" s="299">
        <v>-138400</v>
      </c>
      <c r="H271" s="301" t="s">
        <v>216</v>
      </c>
      <c r="I271" s="302" t="s">
        <v>217</v>
      </c>
      <c r="J271" s="302" t="s">
        <v>218</v>
      </c>
      <c r="K271" s="53"/>
      <c r="L271" s="53"/>
      <c r="M271" s="53"/>
      <c r="N271" s="53"/>
      <c r="O271" s="53">
        <v>4</v>
      </c>
      <c r="P271" s="53"/>
      <c r="Q271" s="297">
        <v>-138400</v>
      </c>
      <c r="R271" s="348" t="s">
        <v>1578</v>
      </c>
      <c r="S271" s="349">
        <v>4</v>
      </c>
      <c r="T271" t="str">
        <f t="shared" si="9"/>
        <v>G-Suite Business</v>
      </c>
    </row>
    <row r="272" spans="1:20" ht="15.75" thickBot="1">
      <c r="A272" s="296">
        <v>45408</v>
      </c>
      <c r="B272" s="384">
        <v>45383</v>
      </c>
      <c r="C272" s="297" t="e">
        <v>#VALUE!</v>
      </c>
      <c r="D272" s="298" t="s">
        <v>250</v>
      </c>
      <c r="E272" s="299" t="s">
        <v>1999</v>
      </c>
      <c r="F272" s="299">
        <v>2596</v>
      </c>
      <c r="G272" s="300">
        <v>2200</v>
      </c>
      <c r="H272" s="301" t="s">
        <v>216</v>
      </c>
      <c r="I272" s="302" t="s">
        <v>217</v>
      </c>
      <c r="J272" s="302" t="s">
        <v>218</v>
      </c>
      <c r="K272" s="53"/>
      <c r="L272" s="53"/>
      <c r="M272" s="53"/>
      <c r="N272" s="53"/>
      <c r="O272" s="53">
        <v>4</v>
      </c>
      <c r="P272" s="53"/>
      <c r="Q272" s="297">
        <v>2596</v>
      </c>
      <c r="R272" s="348" t="s">
        <v>1578</v>
      </c>
      <c r="S272" s="349">
        <v>4</v>
      </c>
      <c r="T272" t="str">
        <f t="shared" si="9"/>
        <v>G-Suite Business</v>
      </c>
    </row>
    <row r="273" spans="1:20" ht="15.75" thickBot="1">
      <c r="A273" s="296">
        <v>45409</v>
      </c>
      <c r="B273" s="384">
        <v>45383</v>
      </c>
      <c r="C273" s="297" t="e">
        <v>#VALUE!</v>
      </c>
      <c r="D273" s="298" t="s">
        <v>2000</v>
      </c>
      <c r="E273" s="299" t="s">
        <v>2001</v>
      </c>
      <c r="F273" s="299">
        <v>29500</v>
      </c>
      <c r="G273" s="300">
        <v>25000</v>
      </c>
      <c r="H273" s="301" t="s">
        <v>310</v>
      </c>
      <c r="I273" s="302" t="s">
        <v>223</v>
      </c>
      <c r="J273" s="302" t="s">
        <v>311</v>
      </c>
      <c r="K273" s="53"/>
      <c r="L273" s="53"/>
      <c r="M273" s="53"/>
      <c r="N273" s="53"/>
      <c r="O273" s="53">
        <v>4</v>
      </c>
      <c r="P273" s="53"/>
      <c r="Q273" s="297">
        <v>29500</v>
      </c>
      <c r="R273" s="348" t="s">
        <v>1578</v>
      </c>
      <c r="S273" s="349">
        <v>4</v>
      </c>
      <c r="T273" t="str">
        <f t="shared" si="9"/>
        <v>Tech Assist Recruitment</v>
      </c>
    </row>
    <row r="274" spans="1:20" ht="15.75" thickBot="1">
      <c r="A274" s="296">
        <v>45409</v>
      </c>
      <c r="B274" s="384">
        <v>45383</v>
      </c>
      <c r="C274" s="297" t="e">
        <v>#VALUE!</v>
      </c>
      <c r="D274" s="298" t="s">
        <v>2002</v>
      </c>
      <c r="E274" s="299" t="s">
        <v>2003</v>
      </c>
      <c r="F274" s="299">
        <v>2390</v>
      </c>
      <c r="G274" s="300">
        <v>2025.4237288135589</v>
      </c>
      <c r="H274" s="301" t="s">
        <v>261</v>
      </c>
      <c r="I274" s="302" t="s">
        <v>232</v>
      </c>
      <c r="J274" s="302" t="s">
        <v>661</v>
      </c>
      <c r="K274" s="53"/>
      <c r="L274" s="53"/>
      <c r="M274" s="53"/>
      <c r="N274" s="53"/>
      <c r="O274" s="53">
        <v>4</v>
      </c>
      <c r="P274" s="53"/>
      <c r="Q274" s="297">
        <v>2390</v>
      </c>
      <c r="R274" s="348" t="s">
        <v>1578</v>
      </c>
      <c r="S274" s="349">
        <v>4</v>
      </c>
      <c r="T274" t="str">
        <f t="shared" si="9"/>
        <v>Other Services</v>
      </c>
    </row>
    <row r="275" spans="1:20" ht="15.75" thickBot="1">
      <c r="A275" s="296">
        <v>45409</v>
      </c>
      <c r="B275" s="384">
        <v>45383</v>
      </c>
      <c r="C275" s="297" t="e">
        <v>#VALUE!</v>
      </c>
      <c r="D275" s="298" t="s">
        <v>496</v>
      </c>
      <c r="E275" s="299" t="s">
        <v>2004</v>
      </c>
      <c r="F275" s="299">
        <v>2390</v>
      </c>
      <c r="G275" s="300">
        <v>2025.4237288135589</v>
      </c>
      <c r="H275" s="301" t="s">
        <v>261</v>
      </c>
      <c r="I275" s="302" t="s">
        <v>232</v>
      </c>
      <c r="J275" s="302" t="s">
        <v>661</v>
      </c>
      <c r="K275" s="53"/>
      <c r="L275" s="53"/>
      <c r="M275" s="53"/>
      <c r="N275" s="53"/>
      <c r="O275" s="53">
        <v>4</v>
      </c>
      <c r="P275" s="53"/>
      <c r="Q275" s="297">
        <v>2390</v>
      </c>
      <c r="R275" s="348" t="s">
        <v>1578</v>
      </c>
      <c r="S275" s="349">
        <v>4</v>
      </c>
      <c r="T275" t="str">
        <f t="shared" si="9"/>
        <v>Other Services</v>
      </c>
    </row>
    <row r="276" spans="1:20" ht="15.75" thickBot="1">
      <c r="A276" s="296">
        <v>45409</v>
      </c>
      <c r="B276" s="384">
        <v>45383</v>
      </c>
      <c r="C276" s="297" t="e">
        <v>#VALUE!</v>
      </c>
      <c r="D276" s="298" t="s">
        <v>2005</v>
      </c>
      <c r="E276" s="299" t="s">
        <v>2006</v>
      </c>
      <c r="F276" s="299">
        <v>2390</v>
      </c>
      <c r="G276" s="300">
        <v>2025.4237288135589</v>
      </c>
      <c r="H276" s="301" t="s">
        <v>261</v>
      </c>
      <c r="I276" s="302" t="s">
        <v>232</v>
      </c>
      <c r="J276" s="302" t="s">
        <v>661</v>
      </c>
      <c r="K276" s="53"/>
      <c r="L276" s="53"/>
      <c r="M276" s="53"/>
      <c r="N276" s="53"/>
      <c r="O276" s="53">
        <v>4</v>
      </c>
      <c r="P276" s="53"/>
      <c r="Q276" s="297">
        <v>2390</v>
      </c>
      <c r="R276" s="348" t="s">
        <v>1578</v>
      </c>
      <c r="S276" s="349">
        <v>4</v>
      </c>
      <c r="T276" t="str">
        <f t="shared" si="9"/>
        <v>Other Services</v>
      </c>
    </row>
    <row r="277" spans="1:20" ht="15.75" thickBot="1">
      <c r="A277" s="296">
        <v>45409</v>
      </c>
      <c r="B277" s="384">
        <v>45383</v>
      </c>
      <c r="C277" s="297" t="e">
        <v>#VALUE!</v>
      </c>
      <c r="D277" s="298" t="s">
        <v>2007</v>
      </c>
      <c r="E277" s="299" t="s">
        <v>2008</v>
      </c>
      <c r="F277" s="299">
        <v>2390</v>
      </c>
      <c r="G277" s="300">
        <v>2025.4237288135589</v>
      </c>
      <c r="H277" s="301" t="s">
        <v>261</v>
      </c>
      <c r="I277" s="302" t="s">
        <v>232</v>
      </c>
      <c r="J277" s="302" t="s">
        <v>661</v>
      </c>
      <c r="K277" s="53"/>
      <c r="L277" s="53"/>
      <c r="M277" s="53"/>
      <c r="N277" s="53"/>
      <c r="O277" s="53">
        <v>4</v>
      </c>
      <c r="P277" s="53"/>
      <c r="Q277" s="297">
        <v>2390</v>
      </c>
      <c r="R277" s="348" t="s">
        <v>1578</v>
      </c>
      <c r="S277" s="349">
        <v>4</v>
      </c>
      <c r="T277" t="str">
        <f t="shared" si="9"/>
        <v>Other Services</v>
      </c>
    </row>
    <row r="278" spans="1:20" ht="15.75" thickBot="1">
      <c r="A278" s="296">
        <v>45409</v>
      </c>
      <c r="B278" s="384">
        <v>45383</v>
      </c>
      <c r="C278" s="297" t="e">
        <v>#VALUE!</v>
      </c>
      <c r="D278" s="298" t="s">
        <v>961</v>
      </c>
      <c r="E278" s="299" t="s">
        <v>2009</v>
      </c>
      <c r="F278" s="299">
        <v>2390</v>
      </c>
      <c r="G278" s="300">
        <v>2025.4237288135589</v>
      </c>
      <c r="H278" s="301" t="s">
        <v>261</v>
      </c>
      <c r="I278" s="302" t="s">
        <v>232</v>
      </c>
      <c r="J278" s="302" t="s">
        <v>661</v>
      </c>
      <c r="K278" s="53"/>
      <c r="L278" s="53"/>
      <c r="M278" s="53"/>
      <c r="N278" s="53"/>
      <c r="O278" s="53">
        <v>4</v>
      </c>
      <c r="P278" s="53"/>
      <c r="Q278" s="297">
        <v>2390</v>
      </c>
      <c r="R278" s="348" t="s">
        <v>1578</v>
      </c>
      <c r="S278" s="349">
        <v>4</v>
      </c>
      <c r="T278" t="str">
        <f t="shared" si="9"/>
        <v>Other Services</v>
      </c>
    </row>
    <row r="279" spans="1:20" ht="15.75" thickBot="1">
      <c r="A279" s="296">
        <v>45409</v>
      </c>
      <c r="B279" s="384">
        <v>45383</v>
      </c>
      <c r="C279" s="297" t="e">
        <v>#VALUE!</v>
      </c>
      <c r="D279" s="298" t="s">
        <v>2010</v>
      </c>
      <c r="E279" s="299" t="s">
        <v>2011</v>
      </c>
      <c r="F279" s="299">
        <v>2390</v>
      </c>
      <c r="G279" s="300">
        <v>2025.4237288135589</v>
      </c>
      <c r="H279" s="301" t="s">
        <v>261</v>
      </c>
      <c r="I279" s="302" t="s">
        <v>232</v>
      </c>
      <c r="J279" s="302" t="s">
        <v>661</v>
      </c>
      <c r="K279" s="53"/>
      <c r="L279" s="53"/>
      <c r="M279" s="53"/>
      <c r="N279" s="53"/>
      <c r="O279" s="53">
        <v>4</v>
      </c>
      <c r="P279" s="53"/>
      <c r="Q279" s="297">
        <v>2390</v>
      </c>
      <c r="R279" s="348" t="s">
        <v>1578</v>
      </c>
      <c r="S279" s="349">
        <v>4</v>
      </c>
      <c r="T279" t="str">
        <f t="shared" si="9"/>
        <v>Other Services</v>
      </c>
    </row>
    <row r="280" spans="1:20" ht="15.75" thickBot="1">
      <c r="A280" s="296">
        <v>45409</v>
      </c>
      <c r="B280" s="384">
        <v>45383</v>
      </c>
      <c r="C280" s="297" t="e">
        <v>#VALUE!</v>
      </c>
      <c r="D280" s="298" t="s">
        <v>2012</v>
      </c>
      <c r="E280" s="299" t="s">
        <v>2013</v>
      </c>
      <c r="F280" s="299">
        <v>2390</v>
      </c>
      <c r="G280" s="300">
        <v>2025.4237288135589</v>
      </c>
      <c r="H280" s="301" t="s">
        <v>261</v>
      </c>
      <c r="I280" s="302" t="s">
        <v>232</v>
      </c>
      <c r="J280" s="302" t="s">
        <v>661</v>
      </c>
      <c r="K280" s="53"/>
      <c r="L280" s="53"/>
      <c r="M280" s="53"/>
      <c r="N280" s="53"/>
      <c r="O280" s="53">
        <v>4</v>
      </c>
      <c r="P280" s="53"/>
      <c r="Q280" s="297">
        <v>2390</v>
      </c>
      <c r="R280" s="348" t="s">
        <v>1578</v>
      </c>
      <c r="S280" s="349">
        <v>4</v>
      </c>
      <c r="T280" t="str">
        <f t="shared" si="9"/>
        <v>Other Services</v>
      </c>
    </row>
    <row r="281" spans="1:20" ht="15.75" thickBot="1">
      <c r="A281" s="296">
        <v>45409</v>
      </c>
      <c r="B281" s="384">
        <v>45383</v>
      </c>
      <c r="C281" s="297" t="e">
        <v>#VALUE!</v>
      </c>
      <c r="D281" s="298" t="s">
        <v>2014</v>
      </c>
      <c r="E281" s="299" t="s">
        <v>2015</v>
      </c>
      <c r="F281" s="299">
        <v>2390</v>
      </c>
      <c r="G281" s="300">
        <v>2025.4237288135589</v>
      </c>
      <c r="H281" s="301" t="s">
        <v>261</v>
      </c>
      <c r="I281" s="302" t="s">
        <v>232</v>
      </c>
      <c r="J281" s="302" t="s">
        <v>661</v>
      </c>
      <c r="K281" s="53"/>
      <c r="L281" s="53"/>
      <c r="M281" s="53"/>
      <c r="N281" s="53"/>
      <c r="O281" s="53">
        <v>4</v>
      </c>
      <c r="P281" s="53"/>
      <c r="Q281" s="297">
        <v>2390</v>
      </c>
      <c r="R281" s="348" t="s">
        <v>1578</v>
      </c>
      <c r="S281" s="349">
        <v>4</v>
      </c>
      <c r="T281" t="str">
        <f t="shared" si="9"/>
        <v>Other Services</v>
      </c>
    </row>
    <row r="282" spans="1:20" ht="15.75" thickBot="1">
      <c r="A282" s="296">
        <v>45409</v>
      </c>
      <c r="B282" s="384">
        <v>45383</v>
      </c>
      <c r="C282" s="297" t="e">
        <v>#VALUE!</v>
      </c>
      <c r="D282" s="298" t="s">
        <v>1957</v>
      </c>
      <c r="E282" s="299" t="s">
        <v>2016</v>
      </c>
      <c r="F282" s="299">
        <v>2390</v>
      </c>
      <c r="G282" s="300">
        <v>2025.4237288135589</v>
      </c>
      <c r="H282" s="301" t="s">
        <v>261</v>
      </c>
      <c r="I282" s="302" t="s">
        <v>232</v>
      </c>
      <c r="J282" s="302" t="s">
        <v>661</v>
      </c>
      <c r="K282" s="53"/>
      <c r="L282" s="53"/>
      <c r="M282" s="53"/>
      <c r="N282" s="53"/>
      <c r="O282" s="53">
        <v>4</v>
      </c>
      <c r="P282" s="53"/>
      <c r="Q282" s="297">
        <v>2390</v>
      </c>
      <c r="R282" s="348" t="s">
        <v>1578</v>
      </c>
      <c r="S282" s="349">
        <v>4</v>
      </c>
      <c r="T282" t="str">
        <f t="shared" si="9"/>
        <v>Other Services</v>
      </c>
    </row>
    <row r="283" spans="1:20" ht="15.75" thickBot="1">
      <c r="A283" s="296">
        <v>45409</v>
      </c>
      <c r="B283" s="384">
        <v>45383</v>
      </c>
      <c r="C283" s="297" t="e">
        <v>#VALUE!</v>
      </c>
      <c r="D283" s="298" t="s">
        <v>2017</v>
      </c>
      <c r="E283" s="299" t="s">
        <v>2018</v>
      </c>
      <c r="F283" s="299">
        <v>2390</v>
      </c>
      <c r="G283" s="300">
        <v>2025.4237288135589</v>
      </c>
      <c r="H283" s="301" t="s">
        <v>261</v>
      </c>
      <c r="I283" s="302" t="s">
        <v>232</v>
      </c>
      <c r="J283" s="302" t="s">
        <v>661</v>
      </c>
      <c r="K283" s="53"/>
      <c r="L283" s="53"/>
      <c r="M283" s="53"/>
      <c r="N283" s="53"/>
      <c r="O283" s="53">
        <v>4</v>
      </c>
      <c r="P283" s="53"/>
      <c r="Q283" s="297">
        <v>2390</v>
      </c>
      <c r="R283" s="348" t="s">
        <v>1578</v>
      </c>
      <c r="S283" s="349">
        <v>4</v>
      </c>
      <c r="T283" t="str">
        <f t="shared" si="9"/>
        <v>Other Services</v>
      </c>
    </row>
    <row r="284" spans="1:20" ht="15.75" thickBot="1">
      <c r="A284" s="296">
        <v>45409</v>
      </c>
      <c r="B284" s="384">
        <v>45383</v>
      </c>
      <c r="C284" s="297" t="e">
        <v>#VALUE!</v>
      </c>
      <c r="D284" s="298" t="s">
        <v>2019</v>
      </c>
      <c r="E284" s="299" t="s">
        <v>2020</v>
      </c>
      <c r="F284" s="299">
        <v>2390</v>
      </c>
      <c r="G284" s="300">
        <v>2025.4237288135589</v>
      </c>
      <c r="H284" s="301" t="s">
        <v>261</v>
      </c>
      <c r="I284" s="302" t="s">
        <v>232</v>
      </c>
      <c r="J284" s="302" t="s">
        <v>661</v>
      </c>
      <c r="K284" s="53"/>
      <c r="L284" s="53"/>
      <c r="M284" s="53"/>
      <c r="N284" s="53"/>
      <c r="O284" s="53">
        <v>4</v>
      </c>
      <c r="P284" s="53"/>
      <c r="Q284" s="297">
        <v>2390</v>
      </c>
      <c r="R284" s="348" t="s">
        <v>1578</v>
      </c>
      <c r="S284" s="349">
        <v>4</v>
      </c>
      <c r="T284" t="str">
        <f t="shared" si="9"/>
        <v>Other Services</v>
      </c>
    </row>
    <row r="285" spans="1:20" ht="15.75" thickBot="1">
      <c r="A285" s="296">
        <v>45409</v>
      </c>
      <c r="B285" s="384">
        <v>45383</v>
      </c>
      <c r="C285" s="297" t="e">
        <v>#VALUE!</v>
      </c>
      <c r="D285" s="298" t="s">
        <v>2021</v>
      </c>
      <c r="E285" s="299" t="s">
        <v>2022</v>
      </c>
      <c r="F285" s="299">
        <v>2390</v>
      </c>
      <c r="G285" s="300">
        <v>2025.4237288135589</v>
      </c>
      <c r="H285" s="301" t="s">
        <v>261</v>
      </c>
      <c r="I285" s="302" t="s">
        <v>232</v>
      </c>
      <c r="J285" s="302" t="s">
        <v>661</v>
      </c>
      <c r="K285" s="53"/>
      <c r="L285" s="53"/>
      <c r="M285" s="53"/>
      <c r="N285" s="53"/>
      <c r="O285" s="53">
        <v>4</v>
      </c>
      <c r="P285" s="53"/>
      <c r="Q285" s="297">
        <v>2390</v>
      </c>
      <c r="R285" s="348" t="s">
        <v>1578</v>
      </c>
      <c r="S285" s="349">
        <v>4</v>
      </c>
      <c r="T285" t="str">
        <f t="shared" si="9"/>
        <v>Other Services</v>
      </c>
    </row>
    <row r="286" spans="1:20" ht="15.75" thickBot="1">
      <c r="A286" s="296">
        <v>45409</v>
      </c>
      <c r="B286" s="384">
        <v>45383</v>
      </c>
      <c r="C286" s="297" t="e">
        <v>#VALUE!</v>
      </c>
      <c r="D286" s="298" t="s">
        <v>597</v>
      </c>
      <c r="E286" s="299" t="s">
        <v>2023</v>
      </c>
      <c r="F286" s="299">
        <v>2390</v>
      </c>
      <c r="G286" s="300">
        <v>2025.4237288135589</v>
      </c>
      <c r="H286" s="301" t="s">
        <v>261</v>
      </c>
      <c r="I286" s="302" t="s">
        <v>232</v>
      </c>
      <c r="J286" s="302" t="s">
        <v>661</v>
      </c>
      <c r="K286" s="53"/>
      <c r="L286" s="53"/>
      <c r="M286" s="53"/>
      <c r="N286" s="53"/>
      <c r="O286" s="53">
        <v>4</v>
      </c>
      <c r="P286" s="53"/>
      <c r="Q286" s="297">
        <v>2390</v>
      </c>
      <c r="R286" s="348" t="s">
        <v>1578</v>
      </c>
      <c r="S286" s="349">
        <v>4</v>
      </c>
      <c r="T286" t="str">
        <f t="shared" si="9"/>
        <v>Other Services</v>
      </c>
    </row>
    <row r="287" spans="1:20" ht="15.75" thickBot="1">
      <c r="A287" s="296">
        <v>45409</v>
      </c>
      <c r="B287" s="384">
        <v>45383</v>
      </c>
      <c r="C287" s="297" t="e">
        <v>#VALUE!</v>
      </c>
      <c r="D287" s="298" t="s">
        <v>1024</v>
      </c>
      <c r="E287" s="299" t="s">
        <v>2024</v>
      </c>
      <c r="F287" s="299">
        <v>2390</v>
      </c>
      <c r="G287" s="300">
        <v>2025.4237288135589</v>
      </c>
      <c r="H287" s="301" t="s">
        <v>261</v>
      </c>
      <c r="I287" s="302" t="s">
        <v>232</v>
      </c>
      <c r="J287" s="302" t="s">
        <v>661</v>
      </c>
      <c r="K287" s="53"/>
      <c r="L287" s="53"/>
      <c r="M287" s="53"/>
      <c r="N287" s="53"/>
      <c r="O287" s="53">
        <v>4</v>
      </c>
      <c r="P287" s="53"/>
      <c r="Q287" s="297">
        <v>2390</v>
      </c>
      <c r="R287" s="348" t="s">
        <v>1578</v>
      </c>
      <c r="S287" s="349">
        <v>4</v>
      </c>
      <c r="T287" t="str">
        <f t="shared" si="9"/>
        <v>Other Services</v>
      </c>
    </row>
    <row r="288" spans="1:20" ht="15.75" thickBot="1">
      <c r="A288" s="296">
        <v>45409</v>
      </c>
      <c r="B288" s="384">
        <v>45383</v>
      </c>
      <c r="C288" s="297" t="e">
        <v>#VALUE!</v>
      </c>
      <c r="D288" s="298" t="s">
        <v>2025</v>
      </c>
      <c r="E288" s="299" t="s">
        <v>2026</v>
      </c>
      <c r="F288" s="299">
        <v>2390</v>
      </c>
      <c r="G288" s="300">
        <v>2025.4237288135589</v>
      </c>
      <c r="H288" s="301" t="s">
        <v>261</v>
      </c>
      <c r="I288" s="302" t="s">
        <v>232</v>
      </c>
      <c r="J288" s="302" t="s">
        <v>661</v>
      </c>
      <c r="K288" s="53"/>
      <c r="L288" s="53"/>
      <c r="M288" s="53"/>
      <c r="N288" s="53"/>
      <c r="O288" s="53">
        <v>4</v>
      </c>
      <c r="P288" s="53"/>
      <c r="Q288" s="297">
        <v>2390</v>
      </c>
      <c r="R288" s="348" t="s">
        <v>1578</v>
      </c>
      <c r="S288" s="349">
        <v>4</v>
      </c>
      <c r="T288" t="str">
        <f t="shared" si="9"/>
        <v>Other Services</v>
      </c>
    </row>
    <row r="289" spans="1:20" ht="15.75" thickBot="1">
      <c r="A289" s="296">
        <v>45409</v>
      </c>
      <c r="B289" s="384">
        <v>45383</v>
      </c>
      <c r="C289" s="297" t="e">
        <v>#VALUE!</v>
      </c>
      <c r="D289" s="298" t="s">
        <v>322</v>
      </c>
      <c r="E289" s="299" t="s">
        <v>2027</v>
      </c>
      <c r="F289" s="299">
        <v>4780</v>
      </c>
      <c r="G289" s="300">
        <v>4050.8474576271192</v>
      </c>
      <c r="H289" s="301" t="s">
        <v>261</v>
      </c>
      <c r="I289" s="302" t="s">
        <v>232</v>
      </c>
      <c r="J289" s="302" t="s">
        <v>661</v>
      </c>
      <c r="K289" s="53"/>
      <c r="L289" s="53"/>
      <c r="M289" s="53"/>
      <c r="N289" s="53"/>
      <c r="O289" s="53">
        <v>4</v>
      </c>
      <c r="P289" s="53"/>
      <c r="Q289" s="297">
        <v>4780</v>
      </c>
      <c r="R289" s="348" t="s">
        <v>1578</v>
      </c>
      <c r="S289" s="349">
        <v>4</v>
      </c>
      <c r="T289" t="str">
        <f t="shared" si="9"/>
        <v>Other Services</v>
      </c>
    </row>
    <row r="290" spans="1:20" ht="15.75" thickBot="1">
      <c r="A290" s="296">
        <v>45409</v>
      </c>
      <c r="B290" s="384">
        <v>45383</v>
      </c>
      <c r="C290" s="297" t="e">
        <v>#VALUE!</v>
      </c>
      <c r="D290" s="298" t="s">
        <v>2028</v>
      </c>
      <c r="E290" s="299" t="s">
        <v>2029</v>
      </c>
      <c r="F290" s="299">
        <v>4780</v>
      </c>
      <c r="G290" s="300">
        <v>4050.8474576271192</v>
      </c>
      <c r="H290" s="301" t="s">
        <v>261</v>
      </c>
      <c r="I290" s="302" t="s">
        <v>232</v>
      </c>
      <c r="J290" s="302" t="s">
        <v>661</v>
      </c>
      <c r="K290" s="53"/>
      <c r="L290" s="53"/>
      <c r="M290" s="53"/>
      <c r="N290" s="53"/>
      <c r="O290" s="53">
        <v>4</v>
      </c>
      <c r="P290" s="53"/>
      <c r="Q290" s="297">
        <v>4780</v>
      </c>
      <c r="R290" s="348" t="s">
        <v>1578</v>
      </c>
      <c r="S290" s="349">
        <v>4</v>
      </c>
      <c r="T290" t="str">
        <f t="shared" si="9"/>
        <v>Other Services</v>
      </c>
    </row>
    <row r="291" spans="1:20" ht="15.75" thickBot="1">
      <c r="A291" s="296">
        <v>45409</v>
      </c>
      <c r="B291" s="384">
        <v>45383</v>
      </c>
      <c r="C291" s="297" t="e">
        <v>#VALUE!</v>
      </c>
      <c r="D291" s="298" t="s">
        <v>1722</v>
      </c>
      <c r="E291" s="299" t="s">
        <v>2030</v>
      </c>
      <c r="F291" s="299">
        <v>2390</v>
      </c>
      <c r="G291" s="300">
        <v>2025.4237288135589</v>
      </c>
      <c r="H291" s="301" t="s">
        <v>261</v>
      </c>
      <c r="I291" s="302" t="s">
        <v>232</v>
      </c>
      <c r="J291" s="302" t="s">
        <v>661</v>
      </c>
      <c r="K291" s="53"/>
      <c r="L291" s="53"/>
      <c r="M291" s="53"/>
      <c r="N291" s="53"/>
      <c r="O291" s="53">
        <v>4</v>
      </c>
      <c r="P291" s="53"/>
      <c r="Q291" s="297">
        <v>2390</v>
      </c>
      <c r="R291" s="348" t="s">
        <v>1578</v>
      </c>
      <c r="S291" s="349">
        <v>4</v>
      </c>
      <c r="T291" t="str">
        <f t="shared" si="9"/>
        <v>Other Services</v>
      </c>
    </row>
    <row r="292" spans="1:20" ht="15.75" thickBot="1">
      <c r="A292" s="296">
        <v>45409</v>
      </c>
      <c r="B292" s="384">
        <v>45383</v>
      </c>
      <c r="C292" s="297" t="e">
        <v>#VALUE!</v>
      </c>
      <c r="D292" s="298" t="s">
        <v>2031</v>
      </c>
      <c r="E292" s="299" t="s">
        <v>2032</v>
      </c>
      <c r="F292" s="299">
        <v>16520</v>
      </c>
      <c r="G292" s="300">
        <v>14000</v>
      </c>
      <c r="H292" s="308" t="s">
        <v>310</v>
      </c>
      <c r="I292" s="302" t="s">
        <v>223</v>
      </c>
      <c r="J292" s="302" t="s">
        <v>311</v>
      </c>
      <c r="K292" s="53"/>
      <c r="L292" s="53"/>
      <c r="M292" s="53"/>
      <c r="N292" s="53"/>
      <c r="O292" s="53">
        <v>4</v>
      </c>
      <c r="P292" s="53"/>
      <c r="Q292" s="297">
        <v>16520</v>
      </c>
      <c r="R292" s="348" t="s">
        <v>1578</v>
      </c>
      <c r="S292" s="349">
        <v>4</v>
      </c>
      <c r="T292" t="str">
        <f t="shared" si="9"/>
        <v>Tech Assist Recruitment</v>
      </c>
    </row>
    <row r="293" spans="1:20" ht="15.75" thickBot="1">
      <c r="A293" s="296">
        <v>45409</v>
      </c>
      <c r="B293" s="384">
        <v>45383</v>
      </c>
      <c r="C293" s="297" t="e">
        <v>#VALUE!</v>
      </c>
      <c r="D293" s="298" t="s">
        <v>2033</v>
      </c>
      <c r="E293" s="299" t="s">
        <v>2034</v>
      </c>
      <c r="F293" s="299">
        <v>47200</v>
      </c>
      <c r="G293" s="300">
        <v>40000</v>
      </c>
      <c r="H293" s="308" t="s">
        <v>310</v>
      </c>
      <c r="I293" s="302" t="s">
        <v>223</v>
      </c>
      <c r="J293" s="302" t="s">
        <v>311</v>
      </c>
      <c r="K293" s="53"/>
      <c r="L293" s="53"/>
      <c r="M293" s="53"/>
      <c r="N293" s="53"/>
      <c r="O293" s="53">
        <v>4</v>
      </c>
      <c r="P293" s="53"/>
      <c r="Q293" s="297">
        <v>47200</v>
      </c>
      <c r="R293" s="348" t="s">
        <v>1578</v>
      </c>
      <c r="S293" s="349">
        <v>4</v>
      </c>
      <c r="T293" t="str">
        <f t="shared" si="9"/>
        <v>Tech Assist Recruitment</v>
      </c>
    </row>
    <row r="294" spans="1:20" ht="15.75" thickBot="1">
      <c r="A294" s="296">
        <v>45409</v>
      </c>
      <c r="B294" s="384">
        <v>45383</v>
      </c>
      <c r="C294" s="297" t="e">
        <v>#VALUE!</v>
      </c>
      <c r="D294" s="298" t="s">
        <v>2035</v>
      </c>
      <c r="E294" s="299" t="s">
        <v>2036</v>
      </c>
      <c r="F294" s="299">
        <v>118000</v>
      </c>
      <c r="G294" s="300">
        <v>100000</v>
      </c>
      <c r="H294" s="308" t="s">
        <v>291</v>
      </c>
      <c r="I294" s="302" t="s">
        <v>226</v>
      </c>
      <c r="J294" s="302" t="s">
        <v>292</v>
      </c>
      <c r="K294" s="53"/>
      <c r="L294" s="53"/>
      <c r="M294" s="53"/>
      <c r="N294" s="53"/>
      <c r="O294" s="53">
        <v>4</v>
      </c>
      <c r="P294" s="53"/>
      <c r="Q294" s="297">
        <v>118000</v>
      </c>
      <c r="R294" s="348" t="s">
        <v>1578</v>
      </c>
      <c r="S294" s="349">
        <v>4</v>
      </c>
      <c r="T294" t="str">
        <f t="shared" si="9"/>
        <v xml:space="preserve">Training Business </v>
      </c>
    </row>
    <row r="295" spans="1:20" ht="15.75" thickBot="1">
      <c r="A295" s="296">
        <v>45409</v>
      </c>
      <c r="B295" s="384">
        <v>45383</v>
      </c>
      <c r="C295" s="297" t="e">
        <v>#VALUE!</v>
      </c>
      <c r="D295" s="298" t="s">
        <v>2037</v>
      </c>
      <c r="E295" s="299" t="s">
        <v>2038</v>
      </c>
      <c r="F295" s="299">
        <v>619500</v>
      </c>
      <c r="G295" s="300">
        <v>525000</v>
      </c>
      <c r="H295" s="308" t="s">
        <v>291</v>
      </c>
      <c r="I295" s="302" t="s">
        <v>226</v>
      </c>
      <c r="J295" s="302" t="s">
        <v>292</v>
      </c>
      <c r="K295" s="53"/>
      <c r="L295" s="53"/>
      <c r="M295" s="53"/>
      <c r="N295" s="53"/>
      <c r="O295" s="53">
        <v>4</v>
      </c>
      <c r="P295" s="53"/>
      <c r="Q295" s="297">
        <v>619500</v>
      </c>
      <c r="R295" s="348" t="s">
        <v>1578</v>
      </c>
      <c r="S295" s="349">
        <v>4</v>
      </c>
      <c r="T295" t="str">
        <f t="shared" si="9"/>
        <v xml:space="preserve">Training Business </v>
      </c>
    </row>
    <row r="296" spans="1:20" ht="15.75" thickBot="1">
      <c r="A296" s="296">
        <v>45409</v>
      </c>
      <c r="B296" s="384">
        <v>45383</v>
      </c>
      <c r="C296" s="297" t="e">
        <v>#VALUE!</v>
      </c>
      <c r="D296" s="298" t="s">
        <v>1703</v>
      </c>
      <c r="E296" s="299" t="s">
        <v>2039</v>
      </c>
      <c r="F296" s="299">
        <v>619500</v>
      </c>
      <c r="G296" s="300">
        <v>525000</v>
      </c>
      <c r="H296" s="308" t="s">
        <v>291</v>
      </c>
      <c r="I296" s="302" t="s">
        <v>226</v>
      </c>
      <c r="J296" s="302" t="s">
        <v>292</v>
      </c>
      <c r="K296" s="53"/>
      <c r="L296" s="53"/>
      <c r="M296" s="53"/>
      <c r="N296" s="53"/>
      <c r="O296" s="53">
        <v>4</v>
      </c>
      <c r="P296" s="53"/>
      <c r="Q296" s="297">
        <v>619500</v>
      </c>
      <c r="R296" s="348" t="s">
        <v>1578</v>
      </c>
      <c r="S296" s="349">
        <v>4</v>
      </c>
      <c r="T296" t="str">
        <f t="shared" si="9"/>
        <v xml:space="preserve">Training Business </v>
      </c>
    </row>
    <row r="297" spans="1:20" ht="15.75" thickBot="1">
      <c r="A297" s="296">
        <v>45409</v>
      </c>
      <c r="B297" s="384">
        <v>45383</v>
      </c>
      <c r="C297" s="297" t="e">
        <v>#VALUE!</v>
      </c>
      <c r="D297" s="298" t="s">
        <v>1850</v>
      </c>
      <c r="E297" s="299" t="s">
        <v>2040</v>
      </c>
      <c r="F297" s="299">
        <v>118000</v>
      </c>
      <c r="G297" s="300">
        <v>100000</v>
      </c>
      <c r="H297" s="308" t="s">
        <v>291</v>
      </c>
      <c r="I297" s="302" t="s">
        <v>226</v>
      </c>
      <c r="J297" s="302" t="s">
        <v>292</v>
      </c>
      <c r="K297" s="53"/>
      <c r="L297" s="53"/>
      <c r="M297" s="53"/>
      <c r="N297" s="53"/>
      <c r="O297" s="53">
        <v>4</v>
      </c>
      <c r="P297" s="53"/>
      <c r="Q297" s="297">
        <v>118000</v>
      </c>
      <c r="R297" s="348" t="s">
        <v>1578</v>
      </c>
      <c r="S297" s="349">
        <v>4</v>
      </c>
      <c r="T297" t="str">
        <f t="shared" si="9"/>
        <v xml:space="preserve">Training Business </v>
      </c>
    </row>
    <row r="298" spans="1:20" ht="15.75" thickBot="1">
      <c r="A298" s="296">
        <v>45409</v>
      </c>
      <c r="B298" s="384">
        <v>45383</v>
      </c>
      <c r="C298" s="297" t="e">
        <v>#VALUE!</v>
      </c>
      <c r="D298" s="298" t="s">
        <v>2041</v>
      </c>
      <c r="E298" s="299" t="s">
        <v>2042</v>
      </c>
      <c r="F298" s="299">
        <v>118000</v>
      </c>
      <c r="G298" s="300">
        <v>100000</v>
      </c>
      <c r="H298" s="308" t="s">
        <v>291</v>
      </c>
      <c r="I298" s="302" t="s">
        <v>226</v>
      </c>
      <c r="J298" s="302" t="s">
        <v>292</v>
      </c>
      <c r="K298" s="53"/>
      <c r="L298" s="53"/>
      <c r="M298" s="53"/>
      <c r="N298" s="53"/>
      <c r="O298" s="53">
        <v>4</v>
      </c>
      <c r="P298" s="53"/>
      <c r="Q298" s="297">
        <v>118000</v>
      </c>
      <c r="R298" s="348" t="s">
        <v>1578</v>
      </c>
      <c r="S298" s="349">
        <v>4</v>
      </c>
      <c r="T298" t="str">
        <f t="shared" si="9"/>
        <v xml:space="preserve">Training Business </v>
      </c>
    </row>
    <row r="299" spans="1:20" ht="15.75" thickBot="1">
      <c r="A299" s="296">
        <v>45409</v>
      </c>
      <c r="B299" s="384">
        <v>45383</v>
      </c>
      <c r="C299" s="297" t="e">
        <v>#VALUE!</v>
      </c>
      <c r="D299" s="298" t="s">
        <v>2043</v>
      </c>
      <c r="E299" s="299" t="s">
        <v>2044</v>
      </c>
      <c r="F299" s="299">
        <v>118000</v>
      </c>
      <c r="G299" s="300">
        <v>100000</v>
      </c>
      <c r="H299" s="308" t="s">
        <v>291</v>
      </c>
      <c r="I299" s="302" t="s">
        <v>226</v>
      </c>
      <c r="J299" s="302" t="s">
        <v>292</v>
      </c>
      <c r="K299" s="53"/>
      <c r="L299" s="53"/>
      <c r="M299" s="53"/>
      <c r="N299" s="53"/>
      <c r="O299" s="53">
        <v>4</v>
      </c>
      <c r="P299" s="53"/>
      <c r="Q299" s="297">
        <v>118000</v>
      </c>
      <c r="R299" s="348" t="s">
        <v>1578</v>
      </c>
      <c r="S299" s="349">
        <v>4</v>
      </c>
      <c r="T299" t="str">
        <f t="shared" si="9"/>
        <v xml:space="preserve">Training Business </v>
      </c>
    </row>
    <row r="300" spans="1:20" ht="15.75" thickBot="1">
      <c r="A300" s="296">
        <v>45409</v>
      </c>
      <c r="B300" s="384">
        <v>45383</v>
      </c>
      <c r="C300" s="297" t="e">
        <v>#VALUE!</v>
      </c>
      <c r="D300" s="298" t="s">
        <v>2045</v>
      </c>
      <c r="E300" s="299" t="s">
        <v>2046</v>
      </c>
      <c r="F300" s="299">
        <v>29058</v>
      </c>
      <c r="G300" s="300">
        <v>24625.423728813559</v>
      </c>
      <c r="H300" s="301" t="s">
        <v>216</v>
      </c>
      <c r="I300" s="302" t="s">
        <v>217</v>
      </c>
      <c r="J300" s="302" t="s">
        <v>218</v>
      </c>
      <c r="K300" s="53"/>
      <c r="L300" s="53"/>
      <c r="M300" s="53"/>
      <c r="N300" s="53"/>
      <c r="O300" s="53">
        <v>4</v>
      </c>
      <c r="P300" s="53"/>
      <c r="Q300" s="297">
        <v>29058</v>
      </c>
      <c r="R300" s="348" t="s">
        <v>1578</v>
      </c>
      <c r="S300" s="349">
        <v>4</v>
      </c>
      <c r="T300" t="str">
        <f t="shared" si="9"/>
        <v>G-Suite Business</v>
      </c>
    </row>
    <row r="301" spans="1:20" ht="15.75" thickBot="1">
      <c r="A301" s="296">
        <v>45409</v>
      </c>
      <c r="B301" s="384">
        <v>45383</v>
      </c>
      <c r="C301" s="297" t="e">
        <v>#VALUE!</v>
      </c>
      <c r="D301" s="298" t="s">
        <v>714</v>
      </c>
      <c r="E301" s="299" t="s">
        <v>2047</v>
      </c>
      <c r="F301" s="299">
        <v>118306.8</v>
      </c>
      <c r="G301" s="300">
        <v>100260</v>
      </c>
      <c r="H301" s="301" t="s">
        <v>216</v>
      </c>
      <c r="I301" s="302" t="s">
        <v>217</v>
      </c>
      <c r="J301" s="302" t="s">
        <v>218</v>
      </c>
      <c r="K301" s="53"/>
      <c r="L301" s="53"/>
      <c r="M301" s="53"/>
      <c r="N301" s="53"/>
      <c r="O301" s="53">
        <v>4</v>
      </c>
      <c r="P301" s="53"/>
      <c r="Q301" s="297">
        <v>118306.8</v>
      </c>
      <c r="R301" s="348" t="s">
        <v>1578</v>
      </c>
      <c r="S301" s="349">
        <v>4</v>
      </c>
      <c r="T301" t="str">
        <f t="shared" ref="T301:T332" si="10">VLOOKUP(I301,$AD$2:$AE$6,2,0)</f>
        <v>G-Suite Business</v>
      </c>
    </row>
    <row r="302" spans="1:20" ht="15.75" thickBot="1">
      <c r="A302" s="296">
        <v>45409</v>
      </c>
      <c r="B302" s="384">
        <v>45383</v>
      </c>
      <c r="C302" s="297" t="e">
        <v>#VALUE!</v>
      </c>
      <c r="D302" s="298" t="s">
        <v>2048</v>
      </c>
      <c r="E302" s="299" t="s">
        <v>2049</v>
      </c>
      <c r="F302" s="299">
        <v>1504.5</v>
      </c>
      <c r="G302" s="300">
        <v>1275</v>
      </c>
      <c r="H302" s="301" t="s">
        <v>216</v>
      </c>
      <c r="I302" s="302" t="s">
        <v>217</v>
      </c>
      <c r="J302" s="302" t="s">
        <v>218</v>
      </c>
      <c r="K302" s="53"/>
      <c r="L302" s="53"/>
      <c r="M302" s="53"/>
      <c r="N302" s="53"/>
      <c r="O302" s="53">
        <v>4</v>
      </c>
      <c r="P302" s="53"/>
      <c r="Q302" s="297">
        <v>1504.5</v>
      </c>
      <c r="R302" s="348" t="s">
        <v>1578</v>
      </c>
      <c r="S302" s="349">
        <v>4</v>
      </c>
      <c r="T302" t="str">
        <f t="shared" si="10"/>
        <v>G-Suite Business</v>
      </c>
    </row>
    <row r="303" spans="1:20" ht="15.75" thickBot="1">
      <c r="A303" s="296">
        <v>45409</v>
      </c>
      <c r="B303" s="384">
        <v>45383</v>
      </c>
      <c r="C303" s="297" t="e">
        <v>#VALUE!</v>
      </c>
      <c r="D303" s="298" t="s">
        <v>905</v>
      </c>
      <c r="E303" s="299" t="s">
        <v>2050</v>
      </c>
      <c r="F303" s="299">
        <v>9027</v>
      </c>
      <c r="G303" s="300">
        <v>7650</v>
      </c>
      <c r="H303" s="301" t="s">
        <v>216</v>
      </c>
      <c r="I303" s="302" t="s">
        <v>217</v>
      </c>
      <c r="J303" s="302" t="s">
        <v>218</v>
      </c>
      <c r="K303" s="53"/>
      <c r="L303" s="53"/>
      <c r="M303" s="53"/>
      <c r="N303" s="53"/>
      <c r="O303" s="53">
        <v>4</v>
      </c>
      <c r="P303" s="53"/>
      <c r="Q303" s="297">
        <v>9027</v>
      </c>
      <c r="R303" s="348" t="s">
        <v>1578</v>
      </c>
      <c r="S303" s="349">
        <v>4</v>
      </c>
      <c r="T303" t="str">
        <f t="shared" si="10"/>
        <v>G-Suite Business</v>
      </c>
    </row>
    <row r="304" spans="1:20" ht="15.75" thickBot="1">
      <c r="A304" s="296">
        <v>45409</v>
      </c>
      <c r="B304" s="384">
        <v>45383</v>
      </c>
      <c r="C304" s="297" t="e">
        <v>#VALUE!</v>
      </c>
      <c r="D304" s="298" t="s">
        <v>1404</v>
      </c>
      <c r="E304" s="299" t="s">
        <v>2051</v>
      </c>
      <c r="F304" s="299">
        <v>5974</v>
      </c>
      <c r="G304" s="300">
        <v>5062.7118644067796</v>
      </c>
      <c r="H304" s="301" t="s">
        <v>216</v>
      </c>
      <c r="I304" s="302" t="s">
        <v>217</v>
      </c>
      <c r="J304" s="302" t="s">
        <v>218</v>
      </c>
      <c r="K304" s="53"/>
      <c r="L304" s="53"/>
      <c r="M304" s="53"/>
      <c r="N304" s="53"/>
      <c r="O304" s="53">
        <v>4</v>
      </c>
      <c r="P304" s="53"/>
      <c r="Q304" s="297">
        <v>5974</v>
      </c>
      <c r="R304" s="348" t="s">
        <v>1578</v>
      </c>
      <c r="S304" s="349">
        <v>4</v>
      </c>
      <c r="T304" t="str">
        <f t="shared" si="10"/>
        <v>G-Suite Business</v>
      </c>
    </row>
    <row r="305" spans="1:20" ht="15.75" thickBot="1">
      <c r="A305" s="296">
        <v>45409</v>
      </c>
      <c r="B305" s="384">
        <v>45383</v>
      </c>
      <c r="C305" s="297" t="e">
        <v>#VALUE!</v>
      </c>
      <c r="D305" s="298" t="s">
        <v>1071</v>
      </c>
      <c r="E305" s="299" t="s">
        <v>2052</v>
      </c>
      <c r="F305" s="299">
        <v>4012</v>
      </c>
      <c r="G305" s="300">
        <v>3400</v>
      </c>
      <c r="H305" s="301" t="s">
        <v>216</v>
      </c>
      <c r="I305" s="302" t="s">
        <v>217</v>
      </c>
      <c r="J305" s="302" t="s">
        <v>218</v>
      </c>
      <c r="K305" s="53"/>
      <c r="L305" s="53"/>
      <c r="M305" s="53"/>
      <c r="N305" s="53"/>
      <c r="O305" s="53">
        <v>4</v>
      </c>
      <c r="P305" s="53"/>
      <c r="Q305" s="297">
        <v>4012</v>
      </c>
      <c r="R305" s="348" t="s">
        <v>1578</v>
      </c>
      <c r="S305" s="349">
        <v>4</v>
      </c>
      <c r="T305" t="str">
        <f t="shared" si="10"/>
        <v>G-Suite Business</v>
      </c>
    </row>
    <row r="306" spans="1:20" ht="15.75" thickBot="1">
      <c r="A306" s="296">
        <v>45409</v>
      </c>
      <c r="B306" s="384">
        <v>45383</v>
      </c>
      <c r="C306" s="297" t="e">
        <v>#VALUE!</v>
      </c>
      <c r="D306" s="298" t="s">
        <v>1443</v>
      </c>
      <c r="E306" s="299" t="s">
        <v>2053</v>
      </c>
      <c r="F306" s="299">
        <v>594</v>
      </c>
      <c r="G306" s="300">
        <v>503.38983050847457</v>
      </c>
      <c r="H306" s="301" t="s">
        <v>216</v>
      </c>
      <c r="I306" s="302" t="s">
        <v>217</v>
      </c>
      <c r="J306" s="302" t="s">
        <v>218</v>
      </c>
      <c r="K306" s="53"/>
      <c r="L306" s="53"/>
      <c r="M306" s="53"/>
      <c r="N306" s="53"/>
      <c r="O306" s="53">
        <v>4</v>
      </c>
      <c r="P306" s="53"/>
      <c r="Q306" s="297">
        <v>594</v>
      </c>
      <c r="R306" s="348" t="s">
        <v>1578</v>
      </c>
      <c r="S306" s="349">
        <v>4</v>
      </c>
      <c r="T306" t="str">
        <f t="shared" si="10"/>
        <v>G-Suite Business</v>
      </c>
    </row>
    <row r="307" spans="1:20" ht="15.75" thickBot="1">
      <c r="A307" s="296">
        <v>45409</v>
      </c>
      <c r="B307" s="384">
        <v>45383</v>
      </c>
      <c r="C307" s="297" t="e">
        <v>#VALUE!</v>
      </c>
      <c r="D307" s="298" t="s">
        <v>233</v>
      </c>
      <c r="E307" s="299" t="s">
        <v>2054</v>
      </c>
      <c r="F307" s="299">
        <v>16666</v>
      </c>
      <c r="G307" s="300">
        <v>14123.728813559321</v>
      </c>
      <c r="H307" s="301" t="s">
        <v>216</v>
      </c>
      <c r="I307" s="302" t="s">
        <v>217</v>
      </c>
      <c r="J307" s="302" t="s">
        <v>218</v>
      </c>
      <c r="K307" s="53"/>
      <c r="L307" s="53"/>
      <c r="M307" s="53"/>
      <c r="N307" s="53"/>
      <c r="O307" s="53">
        <v>4</v>
      </c>
      <c r="P307" s="53"/>
      <c r="Q307" s="297">
        <v>16666</v>
      </c>
      <c r="R307" s="348" t="s">
        <v>1578</v>
      </c>
      <c r="S307" s="349">
        <v>4</v>
      </c>
      <c r="T307" t="str">
        <f t="shared" si="10"/>
        <v>G-Suite Business</v>
      </c>
    </row>
    <row r="308" spans="1:20" ht="15.75" thickBot="1">
      <c r="A308" s="296">
        <v>45409</v>
      </c>
      <c r="B308" s="384">
        <v>45383</v>
      </c>
      <c r="C308" s="297" t="e">
        <v>#VALUE!</v>
      </c>
      <c r="D308" s="298" t="s">
        <v>1955</v>
      </c>
      <c r="E308" s="299" t="s">
        <v>2055</v>
      </c>
      <c r="F308" s="299">
        <v>2257</v>
      </c>
      <c r="G308" s="300">
        <v>1912.71186440678</v>
      </c>
      <c r="H308" s="301" t="s">
        <v>216</v>
      </c>
      <c r="I308" s="302" t="s">
        <v>217</v>
      </c>
      <c r="J308" s="302" t="s">
        <v>218</v>
      </c>
      <c r="K308" s="53"/>
      <c r="L308" s="53"/>
      <c r="M308" s="53"/>
      <c r="N308" s="53"/>
      <c r="O308" s="53">
        <v>4</v>
      </c>
      <c r="P308" s="53"/>
      <c r="Q308" s="297">
        <v>2257</v>
      </c>
      <c r="R308" s="348" t="s">
        <v>1578</v>
      </c>
      <c r="S308" s="349">
        <v>4</v>
      </c>
      <c r="T308" t="str">
        <f t="shared" si="10"/>
        <v>G-Suite Business</v>
      </c>
    </row>
    <row r="309" spans="1:20" ht="15.75" thickBot="1">
      <c r="A309" s="296">
        <v>45409</v>
      </c>
      <c r="B309" s="384">
        <v>45383</v>
      </c>
      <c r="C309" s="297" t="e">
        <v>#VALUE!</v>
      </c>
      <c r="D309" s="298" t="s">
        <v>457</v>
      </c>
      <c r="E309" s="299" t="s">
        <v>2056</v>
      </c>
      <c r="F309" s="299">
        <v>1130</v>
      </c>
      <c r="G309" s="300">
        <v>957.62711864406788</v>
      </c>
      <c r="H309" s="301" t="s">
        <v>216</v>
      </c>
      <c r="I309" s="302" t="s">
        <v>217</v>
      </c>
      <c r="J309" s="302" t="s">
        <v>218</v>
      </c>
      <c r="K309" s="53"/>
      <c r="L309" s="53"/>
      <c r="M309" s="53"/>
      <c r="N309" s="53"/>
      <c r="O309" s="53">
        <v>4</v>
      </c>
      <c r="P309" s="53"/>
      <c r="Q309" s="297">
        <v>1130</v>
      </c>
      <c r="R309" s="348" t="s">
        <v>1578</v>
      </c>
      <c r="S309" s="349">
        <v>4</v>
      </c>
      <c r="T309" t="str">
        <f t="shared" si="10"/>
        <v>G-Suite Business</v>
      </c>
    </row>
    <row r="310" spans="1:20" ht="15.75" thickBot="1">
      <c r="A310" s="296">
        <v>45409</v>
      </c>
      <c r="B310" s="384">
        <v>45383</v>
      </c>
      <c r="C310" s="297" t="e">
        <v>#VALUE!</v>
      </c>
      <c r="D310" s="298" t="s">
        <v>2057</v>
      </c>
      <c r="E310" s="299" t="s">
        <v>2058</v>
      </c>
      <c r="F310" s="299">
        <v>3511</v>
      </c>
      <c r="G310" s="300">
        <v>2975.42372881356</v>
      </c>
      <c r="H310" s="301" t="s">
        <v>216</v>
      </c>
      <c r="I310" s="302" t="s">
        <v>217</v>
      </c>
      <c r="J310" s="302" t="s">
        <v>218</v>
      </c>
      <c r="K310" s="53"/>
      <c r="L310" s="53"/>
      <c r="M310" s="53"/>
      <c r="N310" s="53"/>
      <c r="O310" s="53">
        <v>4</v>
      </c>
      <c r="P310" s="53"/>
      <c r="Q310" s="297">
        <v>3511</v>
      </c>
      <c r="R310" s="348" t="s">
        <v>1578</v>
      </c>
      <c r="S310" s="349">
        <v>4</v>
      </c>
      <c r="T310" t="str">
        <f t="shared" si="10"/>
        <v>G-Suite Business</v>
      </c>
    </row>
    <row r="311" spans="1:20" ht="15.75" thickBot="1">
      <c r="A311" s="296">
        <v>45409</v>
      </c>
      <c r="B311" s="384">
        <v>45383</v>
      </c>
      <c r="C311" s="297" t="e">
        <v>#VALUE!</v>
      </c>
      <c r="D311" s="298" t="s">
        <v>2059</v>
      </c>
      <c r="E311" s="299" t="s">
        <v>2060</v>
      </c>
      <c r="F311" s="299">
        <v>1770</v>
      </c>
      <c r="G311" s="300">
        <v>1500</v>
      </c>
      <c r="H311" s="301" t="s">
        <v>216</v>
      </c>
      <c r="I311" s="302" t="s">
        <v>217</v>
      </c>
      <c r="J311" s="302" t="s">
        <v>218</v>
      </c>
      <c r="K311" s="53"/>
      <c r="L311" s="53"/>
      <c r="M311" s="53"/>
      <c r="N311" s="53"/>
      <c r="O311" s="53">
        <v>4</v>
      </c>
      <c r="P311" s="53"/>
      <c r="Q311" s="297">
        <v>1770</v>
      </c>
      <c r="R311" s="348" t="s">
        <v>1578</v>
      </c>
      <c r="S311" s="349">
        <v>4</v>
      </c>
      <c r="T311" t="str">
        <f t="shared" si="10"/>
        <v>G-Suite Business</v>
      </c>
    </row>
    <row r="312" spans="1:20" ht="15.75" thickBot="1">
      <c r="A312" s="296">
        <v>45409</v>
      </c>
      <c r="B312" s="384">
        <v>45383</v>
      </c>
      <c r="C312" s="297" t="e">
        <v>#VALUE!</v>
      </c>
      <c r="D312" s="298" t="s">
        <v>2061</v>
      </c>
      <c r="E312" s="299" t="s">
        <v>2062</v>
      </c>
      <c r="F312" s="299">
        <v>1770</v>
      </c>
      <c r="G312" s="300">
        <v>1500</v>
      </c>
      <c r="H312" s="301" t="s">
        <v>216</v>
      </c>
      <c r="I312" s="302" t="s">
        <v>217</v>
      </c>
      <c r="J312" s="302" t="s">
        <v>218</v>
      </c>
      <c r="K312" s="53"/>
      <c r="L312" s="53"/>
      <c r="M312" s="53"/>
      <c r="N312" s="53"/>
      <c r="O312" s="53">
        <v>4</v>
      </c>
      <c r="P312" s="53"/>
      <c r="Q312" s="297">
        <v>1770</v>
      </c>
      <c r="R312" s="348" t="s">
        <v>1578</v>
      </c>
      <c r="S312" s="349">
        <v>4</v>
      </c>
      <c r="T312" t="str">
        <f t="shared" si="10"/>
        <v>G-Suite Business</v>
      </c>
    </row>
    <row r="313" spans="1:20" ht="15.75" thickBot="1">
      <c r="A313" s="296">
        <v>45409</v>
      </c>
      <c r="B313" s="384">
        <v>45383</v>
      </c>
      <c r="C313" s="297" t="e">
        <v>#VALUE!</v>
      </c>
      <c r="D313" s="298" t="s">
        <v>2059</v>
      </c>
      <c r="E313" s="299" t="s">
        <v>2063</v>
      </c>
      <c r="F313" s="299">
        <v>885</v>
      </c>
      <c r="G313" s="300">
        <v>750</v>
      </c>
      <c r="H313" s="301" t="s">
        <v>216</v>
      </c>
      <c r="I313" s="302" t="s">
        <v>217</v>
      </c>
      <c r="J313" s="302" t="s">
        <v>218</v>
      </c>
      <c r="K313" s="53"/>
      <c r="L313" s="53"/>
      <c r="M313" s="53"/>
      <c r="N313" s="53"/>
      <c r="O313" s="53">
        <v>4</v>
      </c>
      <c r="P313" s="53"/>
      <c r="Q313" s="297">
        <v>885</v>
      </c>
      <c r="R313" s="348" t="s">
        <v>1578</v>
      </c>
      <c r="S313" s="349">
        <v>4</v>
      </c>
      <c r="T313" t="str">
        <f t="shared" si="10"/>
        <v>G-Suite Business</v>
      </c>
    </row>
    <row r="314" spans="1:20" ht="15.75" thickBot="1">
      <c r="A314" s="296">
        <v>45409</v>
      </c>
      <c r="B314" s="384">
        <v>45383</v>
      </c>
      <c r="C314" s="297" t="e">
        <v>#VALUE!</v>
      </c>
      <c r="D314" s="310" t="s">
        <v>1581</v>
      </c>
      <c r="E314" s="299" t="s">
        <v>2064</v>
      </c>
      <c r="F314" s="299">
        <v>-20060</v>
      </c>
      <c r="G314" s="300">
        <v>-17000</v>
      </c>
      <c r="H314" s="301" t="s">
        <v>310</v>
      </c>
      <c r="I314" s="302" t="s">
        <v>223</v>
      </c>
      <c r="J314" s="302" t="s">
        <v>311</v>
      </c>
      <c r="K314" s="53"/>
      <c r="L314" s="53"/>
      <c r="M314" s="53"/>
      <c r="N314" s="53"/>
      <c r="O314" s="53">
        <v>4</v>
      </c>
      <c r="P314" s="53"/>
      <c r="Q314" s="297">
        <v>-20060</v>
      </c>
      <c r="R314" s="348" t="s">
        <v>1578</v>
      </c>
      <c r="S314" s="349">
        <v>4</v>
      </c>
      <c r="T314" t="str">
        <f t="shared" si="10"/>
        <v>Tech Assist Recruitment</v>
      </c>
    </row>
    <row r="315" spans="1:20" ht="15.75" thickBot="1">
      <c r="A315" s="311">
        <v>45411</v>
      </c>
      <c r="B315" s="384">
        <v>45383</v>
      </c>
      <c r="C315" s="297" t="e">
        <v>#VALUE!</v>
      </c>
      <c r="D315" s="298" t="s">
        <v>628</v>
      </c>
      <c r="E315" s="306" t="s">
        <v>2065</v>
      </c>
      <c r="F315" s="306">
        <v>9027</v>
      </c>
      <c r="G315" s="300">
        <v>7650</v>
      </c>
      <c r="H315" s="301" t="s">
        <v>216</v>
      </c>
      <c r="I315" s="302" t="s">
        <v>217</v>
      </c>
      <c r="J315" s="302" t="s">
        <v>218</v>
      </c>
      <c r="K315" s="53"/>
      <c r="L315" s="53"/>
      <c r="M315" s="53"/>
      <c r="N315" s="53"/>
      <c r="O315" s="53">
        <v>4</v>
      </c>
      <c r="P315" s="53"/>
      <c r="Q315" s="297">
        <v>9027</v>
      </c>
      <c r="R315" s="348" t="s">
        <v>1578</v>
      </c>
      <c r="S315" s="349">
        <v>5</v>
      </c>
      <c r="T315" t="str">
        <f t="shared" si="10"/>
        <v>G-Suite Business</v>
      </c>
    </row>
    <row r="316" spans="1:20" ht="15.75" thickBot="1">
      <c r="A316" s="311">
        <v>45411</v>
      </c>
      <c r="B316" s="384">
        <v>45383</v>
      </c>
      <c r="C316" s="297" t="e">
        <v>#VALUE!</v>
      </c>
      <c r="D316" s="298" t="s">
        <v>405</v>
      </c>
      <c r="E316" s="306" t="s">
        <v>2066</v>
      </c>
      <c r="F316" s="306">
        <v>15930</v>
      </c>
      <c r="G316" s="300">
        <v>13500</v>
      </c>
      <c r="H316" s="301" t="s">
        <v>216</v>
      </c>
      <c r="I316" s="302" t="s">
        <v>217</v>
      </c>
      <c r="J316" s="302" t="s">
        <v>218</v>
      </c>
      <c r="K316" s="53"/>
      <c r="L316" s="53"/>
      <c r="M316" s="53"/>
      <c r="N316" s="53"/>
      <c r="O316" s="53">
        <v>4</v>
      </c>
      <c r="P316" s="53"/>
      <c r="Q316" s="297">
        <v>15930</v>
      </c>
      <c r="R316" s="348" t="s">
        <v>1578</v>
      </c>
      <c r="S316" s="349">
        <v>5</v>
      </c>
      <c r="T316" t="str">
        <f t="shared" si="10"/>
        <v>G-Suite Business</v>
      </c>
    </row>
    <row r="317" spans="1:20" ht="15.75" thickBot="1">
      <c r="A317" s="311">
        <v>45411</v>
      </c>
      <c r="B317" s="384">
        <v>45383</v>
      </c>
      <c r="C317" s="297" t="e">
        <v>#VALUE!</v>
      </c>
      <c r="D317" s="298" t="s">
        <v>405</v>
      </c>
      <c r="E317" s="306" t="s">
        <v>2067</v>
      </c>
      <c r="F317" s="306">
        <v>33630</v>
      </c>
      <c r="G317" s="300">
        <v>28500</v>
      </c>
      <c r="H317" s="301" t="s">
        <v>216</v>
      </c>
      <c r="I317" s="302" t="s">
        <v>217</v>
      </c>
      <c r="J317" s="302" t="s">
        <v>218</v>
      </c>
      <c r="K317" s="53"/>
      <c r="L317" s="53"/>
      <c r="M317" s="53"/>
      <c r="N317" s="53"/>
      <c r="O317" s="53">
        <v>4</v>
      </c>
      <c r="P317" s="53"/>
      <c r="Q317" s="297">
        <v>33630</v>
      </c>
      <c r="R317" s="348" t="s">
        <v>1578</v>
      </c>
      <c r="S317" s="349">
        <v>5</v>
      </c>
      <c r="T317" t="str">
        <f t="shared" si="10"/>
        <v>G-Suite Business</v>
      </c>
    </row>
    <row r="318" spans="1:20" ht="15.75" thickBot="1">
      <c r="A318" s="311">
        <v>45411</v>
      </c>
      <c r="B318" s="384">
        <v>45383</v>
      </c>
      <c r="C318" s="297" t="e">
        <v>#VALUE!</v>
      </c>
      <c r="D318" s="298" t="s">
        <v>405</v>
      </c>
      <c r="E318" s="306" t="s">
        <v>2068</v>
      </c>
      <c r="F318" s="306">
        <v>3540</v>
      </c>
      <c r="G318" s="300">
        <v>3000</v>
      </c>
      <c r="H318" s="301" t="s">
        <v>216</v>
      </c>
      <c r="I318" s="302" t="s">
        <v>217</v>
      </c>
      <c r="J318" s="302" t="s">
        <v>218</v>
      </c>
      <c r="K318" s="53"/>
      <c r="L318" s="53"/>
      <c r="M318" s="53"/>
      <c r="N318" s="53"/>
      <c r="O318" s="53">
        <v>4</v>
      </c>
      <c r="P318" s="53"/>
      <c r="Q318" s="297">
        <v>3540</v>
      </c>
      <c r="R318" s="348" t="s">
        <v>1578</v>
      </c>
      <c r="S318" s="349">
        <v>5</v>
      </c>
      <c r="T318" t="str">
        <f t="shared" si="10"/>
        <v>G-Suite Business</v>
      </c>
    </row>
    <row r="319" spans="1:20" ht="15.75" thickBot="1">
      <c r="A319" s="311">
        <v>45411</v>
      </c>
      <c r="B319" s="384">
        <v>45383</v>
      </c>
      <c r="C319" s="297" t="e">
        <v>#VALUE!</v>
      </c>
      <c r="D319" s="298" t="s">
        <v>2069</v>
      </c>
      <c r="E319" s="306" t="s">
        <v>2070</v>
      </c>
      <c r="F319" s="306">
        <v>469640</v>
      </c>
      <c r="G319" s="300">
        <v>398000</v>
      </c>
      <c r="H319" s="308" t="s">
        <v>291</v>
      </c>
      <c r="I319" s="302" t="s">
        <v>226</v>
      </c>
      <c r="J319" s="302" t="s">
        <v>292</v>
      </c>
      <c r="K319" s="53"/>
      <c r="L319" s="53"/>
      <c r="M319" s="53"/>
      <c r="N319" s="53"/>
      <c r="O319" s="53">
        <v>4</v>
      </c>
      <c r="P319" s="53"/>
      <c r="Q319" s="297">
        <v>469640</v>
      </c>
      <c r="R319" s="348" t="s">
        <v>1578</v>
      </c>
      <c r="S319" s="349">
        <v>5</v>
      </c>
      <c r="T319" t="str">
        <f t="shared" si="10"/>
        <v xml:space="preserve">Training Business </v>
      </c>
    </row>
    <row r="320" spans="1:20" ht="15.75" thickBot="1">
      <c r="A320" s="311">
        <v>45411</v>
      </c>
      <c r="B320" s="384">
        <v>45383</v>
      </c>
      <c r="C320" s="297" t="e">
        <v>#VALUE!</v>
      </c>
      <c r="D320" s="298" t="s">
        <v>2071</v>
      </c>
      <c r="E320" s="306" t="s">
        <v>2072</v>
      </c>
      <c r="F320" s="306">
        <v>79048</v>
      </c>
      <c r="G320" s="300">
        <v>66989.830508474581</v>
      </c>
      <c r="H320" s="308" t="s">
        <v>291</v>
      </c>
      <c r="I320" s="302" t="s">
        <v>232</v>
      </c>
      <c r="J320" s="302" t="s">
        <v>2073</v>
      </c>
      <c r="K320" s="53"/>
      <c r="L320" s="53"/>
      <c r="M320" s="53"/>
      <c r="N320" s="53"/>
      <c r="O320" s="53">
        <v>4</v>
      </c>
      <c r="P320" s="53"/>
      <c r="Q320" s="297">
        <v>79048</v>
      </c>
      <c r="R320" s="348" t="s">
        <v>1578</v>
      </c>
      <c r="S320" s="349">
        <v>5</v>
      </c>
      <c r="T320" t="str">
        <f t="shared" si="10"/>
        <v>Other Services</v>
      </c>
    </row>
    <row r="321" spans="1:20" ht="15.75" thickBot="1">
      <c r="A321" s="296">
        <v>45412</v>
      </c>
      <c r="B321" s="384">
        <v>45383</v>
      </c>
      <c r="C321" s="297" t="e">
        <v>#VALUE!</v>
      </c>
      <c r="D321" s="312" t="s">
        <v>1658</v>
      </c>
      <c r="E321" s="306" t="s">
        <v>2074</v>
      </c>
      <c r="F321" s="306">
        <v>150000</v>
      </c>
      <c r="G321" s="300">
        <v>127118.6440677966</v>
      </c>
      <c r="H321" s="301" t="s">
        <v>291</v>
      </c>
      <c r="I321" s="302" t="s">
        <v>226</v>
      </c>
      <c r="J321" s="302" t="s">
        <v>292</v>
      </c>
      <c r="K321" s="53"/>
      <c r="L321" s="53"/>
      <c r="M321" s="53"/>
      <c r="N321" s="53"/>
      <c r="O321" s="53">
        <v>4</v>
      </c>
      <c r="P321" s="53"/>
      <c r="Q321" s="297">
        <v>150000</v>
      </c>
      <c r="R321" s="348" t="s">
        <v>1578</v>
      </c>
      <c r="S321" s="349"/>
      <c r="T321" t="str">
        <f t="shared" si="10"/>
        <v xml:space="preserve">Training Business </v>
      </c>
    </row>
    <row r="322" spans="1:20" ht="15.75" thickBot="1">
      <c r="A322" s="311">
        <v>45412</v>
      </c>
      <c r="B322" s="384">
        <v>45383</v>
      </c>
      <c r="C322" s="297" t="e">
        <v>#VALUE!</v>
      </c>
      <c r="D322" s="298" t="s">
        <v>405</v>
      </c>
      <c r="E322" s="306" t="s">
        <v>2075</v>
      </c>
      <c r="F322" s="306">
        <v>5310</v>
      </c>
      <c r="G322" s="300">
        <v>4500</v>
      </c>
      <c r="H322" s="301" t="s">
        <v>216</v>
      </c>
      <c r="I322" s="302" t="s">
        <v>217</v>
      </c>
      <c r="J322" s="302" t="s">
        <v>218</v>
      </c>
      <c r="K322" s="53"/>
      <c r="L322" s="53"/>
      <c r="M322" s="53"/>
      <c r="N322" s="53"/>
      <c r="O322" s="53">
        <v>4</v>
      </c>
      <c r="P322" s="53"/>
      <c r="Q322" s="297">
        <v>5310</v>
      </c>
      <c r="R322" s="348" t="s">
        <v>1578</v>
      </c>
      <c r="S322" s="349">
        <v>5</v>
      </c>
      <c r="T322" t="str">
        <f t="shared" si="10"/>
        <v>G-Suite Business</v>
      </c>
    </row>
    <row r="323" spans="1:20" ht="15.75" thickBot="1">
      <c r="A323" s="311">
        <v>45412</v>
      </c>
      <c r="B323" s="384">
        <v>45383</v>
      </c>
      <c r="C323" s="297" t="e">
        <v>#VALUE!</v>
      </c>
      <c r="D323" s="298" t="s">
        <v>2076</v>
      </c>
      <c r="E323" s="306" t="s">
        <v>2077</v>
      </c>
      <c r="F323" s="306">
        <v>4838</v>
      </c>
      <c r="G323" s="300">
        <v>4100</v>
      </c>
      <c r="H323" s="301" t="s">
        <v>216</v>
      </c>
      <c r="I323" s="302" t="s">
        <v>217</v>
      </c>
      <c r="J323" s="302" t="s">
        <v>218</v>
      </c>
      <c r="K323" s="53"/>
      <c r="L323" s="53"/>
      <c r="M323" s="53"/>
      <c r="N323" s="53"/>
      <c r="O323" s="53">
        <v>4</v>
      </c>
      <c r="P323" s="53"/>
      <c r="Q323" s="297">
        <v>4838</v>
      </c>
      <c r="R323" s="348" t="s">
        <v>1578</v>
      </c>
      <c r="S323" s="349">
        <v>5</v>
      </c>
      <c r="T323" t="str">
        <f t="shared" si="10"/>
        <v>G-Suite Business</v>
      </c>
    </row>
    <row r="324" spans="1:20" ht="15.75" thickBot="1">
      <c r="A324" s="311">
        <v>45412</v>
      </c>
      <c r="B324" s="384">
        <v>45383</v>
      </c>
      <c r="C324" s="297" t="e">
        <v>#VALUE!</v>
      </c>
      <c r="D324" s="298" t="s">
        <v>551</v>
      </c>
      <c r="E324" s="306" t="s">
        <v>2078</v>
      </c>
      <c r="F324" s="306">
        <v>12537.5</v>
      </c>
      <c r="G324" s="300">
        <v>10625</v>
      </c>
      <c r="H324" s="301" t="s">
        <v>216</v>
      </c>
      <c r="I324" s="302" t="s">
        <v>217</v>
      </c>
      <c r="J324" s="302" t="s">
        <v>218</v>
      </c>
      <c r="K324" s="53"/>
      <c r="L324" s="53"/>
      <c r="M324" s="53"/>
      <c r="N324" s="53"/>
      <c r="O324" s="53">
        <v>4</v>
      </c>
      <c r="P324" s="53"/>
      <c r="Q324" s="297">
        <v>12537.5</v>
      </c>
      <c r="R324" s="348" t="s">
        <v>1578</v>
      </c>
      <c r="S324" s="349">
        <v>5</v>
      </c>
      <c r="T324" t="str">
        <f t="shared" si="10"/>
        <v>G-Suite Business</v>
      </c>
    </row>
    <row r="325" spans="1:20" ht="15.75" thickBot="1">
      <c r="A325" s="311">
        <v>45412</v>
      </c>
      <c r="B325" s="384">
        <v>45383</v>
      </c>
      <c r="C325" s="297" t="e">
        <v>#VALUE!</v>
      </c>
      <c r="D325" s="298" t="s">
        <v>2079</v>
      </c>
      <c r="E325" s="306" t="s">
        <v>2080</v>
      </c>
      <c r="F325" s="306">
        <v>18155.38</v>
      </c>
      <c r="G325" s="300">
        <v>15385.91525423729</v>
      </c>
      <c r="H325" s="301" t="s">
        <v>216</v>
      </c>
      <c r="I325" s="302" t="s">
        <v>217</v>
      </c>
      <c r="J325" s="302" t="s">
        <v>218</v>
      </c>
      <c r="K325" s="53"/>
      <c r="L325" s="53"/>
      <c r="M325" s="53"/>
      <c r="N325" s="53"/>
      <c r="O325" s="53">
        <v>4</v>
      </c>
      <c r="P325" s="53"/>
      <c r="Q325" s="297">
        <v>18155.38</v>
      </c>
      <c r="R325" s="348" t="s">
        <v>1578</v>
      </c>
      <c r="S325" s="349">
        <v>5</v>
      </c>
      <c r="T325" t="str">
        <f t="shared" si="10"/>
        <v>G-Suite Business</v>
      </c>
    </row>
    <row r="326" spans="1:20" ht="15.75" thickBot="1">
      <c r="A326" s="311">
        <v>45412</v>
      </c>
      <c r="B326" s="384">
        <v>45383</v>
      </c>
      <c r="C326" s="297" t="e">
        <v>#VALUE!</v>
      </c>
      <c r="D326" s="298" t="s">
        <v>2081</v>
      </c>
      <c r="E326" s="306" t="s">
        <v>2082</v>
      </c>
      <c r="F326" s="306">
        <v>5841</v>
      </c>
      <c r="G326" s="300">
        <v>4950</v>
      </c>
      <c r="H326" s="301" t="s">
        <v>216</v>
      </c>
      <c r="I326" s="302" t="s">
        <v>217</v>
      </c>
      <c r="J326" s="302" t="s">
        <v>218</v>
      </c>
      <c r="K326" s="53"/>
      <c r="L326" s="53"/>
      <c r="M326" s="53"/>
      <c r="N326" s="53"/>
      <c r="O326" s="53">
        <v>4</v>
      </c>
      <c r="P326" s="53"/>
      <c r="Q326" s="297">
        <v>5841</v>
      </c>
      <c r="R326" s="348" t="s">
        <v>1578</v>
      </c>
      <c r="S326" s="349">
        <v>5</v>
      </c>
      <c r="T326" t="str">
        <f t="shared" si="10"/>
        <v>G-Suite Business</v>
      </c>
    </row>
    <row r="327" spans="1:20" ht="15.75" thickBot="1">
      <c r="A327" s="311">
        <v>45412</v>
      </c>
      <c r="B327" s="384">
        <v>45383</v>
      </c>
      <c r="C327" s="297" t="e">
        <v>#VALUE!</v>
      </c>
      <c r="D327" s="298" t="s">
        <v>826</v>
      </c>
      <c r="E327" s="306" t="s">
        <v>2083</v>
      </c>
      <c r="F327" s="306">
        <v>7522.5</v>
      </c>
      <c r="G327" s="300">
        <v>6375</v>
      </c>
      <c r="H327" s="301" t="s">
        <v>112</v>
      </c>
      <c r="I327" s="302" t="s">
        <v>229</v>
      </c>
      <c r="J327" s="302" t="s">
        <v>269</v>
      </c>
      <c r="K327" s="53"/>
      <c r="L327" s="53"/>
      <c r="M327" s="53"/>
      <c r="N327" s="53"/>
      <c r="O327" s="53">
        <v>4</v>
      </c>
      <c r="P327" s="53"/>
      <c r="Q327" s="297">
        <v>7522.5</v>
      </c>
      <c r="R327" s="348" t="s">
        <v>1578</v>
      </c>
      <c r="S327" s="349">
        <v>5</v>
      </c>
      <c r="T327" t="str">
        <f t="shared" si="10"/>
        <v>WhatsApp API Business</v>
      </c>
    </row>
    <row r="328" spans="1:20" ht="15.75" thickBot="1">
      <c r="A328" s="311">
        <v>45412</v>
      </c>
      <c r="B328" s="384">
        <v>45383</v>
      </c>
      <c r="C328" s="297" t="e">
        <v>#VALUE!</v>
      </c>
      <c r="D328" s="298" t="s">
        <v>924</v>
      </c>
      <c r="E328" s="306" t="s">
        <v>2084</v>
      </c>
      <c r="F328" s="306">
        <v>4836.82</v>
      </c>
      <c r="G328" s="300">
        <v>4099</v>
      </c>
      <c r="H328" s="301" t="s">
        <v>112</v>
      </c>
      <c r="I328" s="302" t="s">
        <v>229</v>
      </c>
      <c r="J328" s="302" t="s">
        <v>249</v>
      </c>
      <c r="K328" s="53"/>
      <c r="L328" s="53"/>
      <c r="M328" s="53"/>
      <c r="N328" s="53"/>
      <c r="O328" s="53">
        <v>4</v>
      </c>
      <c r="P328" s="53"/>
      <c r="Q328" s="297">
        <v>4836.82</v>
      </c>
      <c r="R328" s="348" t="s">
        <v>1578</v>
      </c>
      <c r="S328" s="349">
        <v>5</v>
      </c>
      <c r="T328" t="str">
        <f t="shared" si="10"/>
        <v>WhatsApp API Business</v>
      </c>
    </row>
    <row r="329" spans="1:20" ht="15.75" thickBot="1">
      <c r="A329" s="311">
        <v>45412</v>
      </c>
      <c r="B329" s="384">
        <v>45383</v>
      </c>
      <c r="C329" s="297" t="e">
        <v>#VALUE!</v>
      </c>
      <c r="D329" s="298" t="s">
        <v>2085</v>
      </c>
      <c r="E329" s="306" t="s">
        <v>2086</v>
      </c>
      <c r="F329" s="306">
        <v>14276.82</v>
      </c>
      <c r="G329" s="300">
        <v>12099</v>
      </c>
      <c r="H329" s="301" t="s">
        <v>112</v>
      </c>
      <c r="I329" s="302" t="s">
        <v>229</v>
      </c>
      <c r="J329" s="302" t="s">
        <v>249</v>
      </c>
      <c r="K329" s="53"/>
      <c r="L329" s="53"/>
      <c r="M329" s="53"/>
      <c r="N329" s="53"/>
      <c r="O329" s="53">
        <v>4</v>
      </c>
      <c r="P329" s="53"/>
      <c r="Q329" s="297">
        <v>14276.82</v>
      </c>
      <c r="R329" s="348" t="s">
        <v>1578</v>
      </c>
      <c r="S329" s="349">
        <v>5</v>
      </c>
      <c r="T329" t="str">
        <f t="shared" si="10"/>
        <v>WhatsApp API Business</v>
      </c>
    </row>
    <row r="330" spans="1:20" ht="15.75" thickBot="1">
      <c r="A330" s="311">
        <v>45412</v>
      </c>
      <c r="B330" s="384">
        <v>45383</v>
      </c>
      <c r="C330" s="297" t="e">
        <v>#VALUE!</v>
      </c>
      <c r="D330" s="298" t="s">
        <v>2087</v>
      </c>
      <c r="E330" s="306" t="s">
        <v>2088</v>
      </c>
      <c r="F330" s="306">
        <v>5900</v>
      </c>
      <c r="G330" s="300">
        <v>5000</v>
      </c>
      <c r="H330" s="301" t="s">
        <v>112</v>
      </c>
      <c r="I330" s="302" t="s">
        <v>229</v>
      </c>
      <c r="J330" s="302" t="s">
        <v>249</v>
      </c>
      <c r="K330" s="53"/>
      <c r="L330" s="53"/>
      <c r="M330" s="53"/>
      <c r="N330" s="53"/>
      <c r="O330" s="53">
        <v>4</v>
      </c>
      <c r="P330" s="53"/>
      <c r="Q330" s="297">
        <v>5900</v>
      </c>
      <c r="R330" s="348" t="s">
        <v>1578</v>
      </c>
      <c r="S330" s="349">
        <v>5</v>
      </c>
      <c r="T330" t="str">
        <f t="shared" si="10"/>
        <v>WhatsApp API Business</v>
      </c>
    </row>
    <row r="331" spans="1:20" ht="15.75" thickBot="1">
      <c r="A331" s="311">
        <v>45412</v>
      </c>
      <c r="B331" s="384">
        <v>45383</v>
      </c>
      <c r="C331" s="297" t="e">
        <v>#VALUE!</v>
      </c>
      <c r="D331" s="298" t="s">
        <v>637</v>
      </c>
      <c r="E331" s="306" t="s">
        <v>2089</v>
      </c>
      <c r="F331" s="306">
        <v>2390</v>
      </c>
      <c r="G331" s="300">
        <v>2025.4237288135589</v>
      </c>
      <c r="H331" s="301" t="s">
        <v>261</v>
      </c>
      <c r="I331" s="302" t="s">
        <v>232</v>
      </c>
      <c r="J331" s="302" t="s">
        <v>661</v>
      </c>
      <c r="K331" s="53"/>
      <c r="L331" s="53"/>
      <c r="M331" s="53"/>
      <c r="N331" s="53"/>
      <c r="O331" s="53">
        <v>4</v>
      </c>
      <c r="P331" s="53"/>
      <c r="Q331" s="297">
        <v>2390</v>
      </c>
      <c r="R331" s="348" t="s">
        <v>1578</v>
      </c>
      <c r="S331" s="349">
        <v>5</v>
      </c>
      <c r="T331" t="str">
        <f t="shared" si="10"/>
        <v>Other Services</v>
      </c>
    </row>
    <row r="332" spans="1:20" ht="15.75" thickBot="1">
      <c r="A332" s="311">
        <v>45412</v>
      </c>
      <c r="B332" s="384">
        <v>45383</v>
      </c>
      <c r="C332" s="297" t="e">
        <v>#VALUE!</v>
      </c>
      <c r="D332" s="298" t="s">
        <v>2090</v>
      </c>
      <c r="E332" s="306" t="s">
        <v>2091</v>
      </c>
      <c r="F332" s="306">
        <v>4780</v>
      </c>
      <c r="G332" s="300">
        <v>4050.8474576271192</v>
      </c>
      <c r="H332" s="301" t="s">
        <v>261</v>
      </c>
      <c r="I332" s="302" t="s">
        <v>232</v>
      </c>
      <c r="J332" s="302" t="s">
        <v>661</v>
      </c>
      <c r="K332" s="53"/>
      <c r="L332" s="53"/>
      <c r="M332" s="53"/>
      <c r="N332" s="53"/>
      <c r="O332" s="53">
        <v>4</v>
      </c>
      <c r="P332" s="53"/>
      <c r="Q332" s="297">
        <v>4780</v>
      </c>
      <c r="R332" s="348" t="s">
        <v>1578</v>
      </c>
      <c r="S332" s="349">
        <v>5</v>
      </c>
      <c r="T332" t="str">
        <f t="shared" si="10"/>
        <v>Other Services</v>
      </c>
    </row>
    <row r="333" spans="1:20" ht="15.75" thickBot="1">
      <c r="A333" s="311">
        <v>45412</v>
      </c>
      <c r="B333" s="384">
        <v>45383</v>
      </c>
      <c r="C333" s="297" t="e">
        <v>#VALUE!</v>
      </c>
      <c r="D333" s="298" t="s">
        <v>1320</v>
      </c>
      <c r="E333" s="306" t="s">
        <v>2092</v>
      </c>
      <c r="F333" s="306">
        <v>4780</v>
      </c>
      <c r="G333" s="300">
        <v>4050.8474576271192</v>
      </c>
      <c r="H333" s="301" t="s">
        <v>261</v>
      </c>
      <c r="I333" s="302" t="s">
        <v>232</v>
      </c>
      <c r="J333" s="302" t="s">
        <v>661</v>
      </c>
      <c r="K333" s="53"/>
      <c r="L333" s="53"/>
      <c r="M333" s="53"/>
      <c r="N333" s="53"/>
      <c r="O333" s="53">
        <v>4</v>
      </c>
      <c r="P333" s="53"/>
      <c r="Q333" s="297">
        <v>4780</v>
      </c>
      <c r="R333" s="348" t="s">
        <v>1578</v>
      </c>
      <c r="S333" s="349">
        <v>5</v>
      </c>
      <c r="T333" t="str">
        <f t="shared" ref="T333:T364" si="11">VLOOKUP(I333,$AD$2:$AE$6,2,0)</f>
        <v>Other Services</v>
      </c>
    </row>
    <row r="334" spans="1:20" ht="15.75" thickBot="1">
      <c r="A334" s="311">
        <v>45412</v>
      </c>
      <c r="B334" s="384">
        <v>45383</v>
      </c>
      <c r="C334" s="297" t="e">
        <v>#VALUE!</v>
      </c>
      <c r="D334" s="298" t="s">
        <v>1595</v>
      </c>
      <c r="E334" s="306" t="s">
        <v>2093</v>
      </c>
      <c r="F334" s="306">
        <v>4780</v>
      </c>
      <c r="G334" s="300">
        <v>4050.8474576271192</v>
      </c>
      <c r="H334" s="301" t="s">
        <v>261</v>
      </c>
      <c r="I334" s="302" t="s">
        <v>232</v>
      </c>
      <c r="J334" s="302" t="s">
        <v>661</v>
      </c>
      <c r="K334" s="53"/>
      <c r="L334" s="53"/>
      <c r="M334" s="53"/>
      <c r="N334" s="53"/>
      <c r="O334" s="53">
        <v>4</v>
      </c>
      <c r="P334" s="53"/>
      <c r="Q334" s="297">
        <v>4780</v>
      </c>
      <c r="R334" s="348" t="s">
        <v>1578</v>
      </c>
      <c r="S334" s="349">
        <v>5</v>
      </c>
      <c r="T334" t="str">
        <f t="shared" si="11"/>
        <v>Other Services</v>
      </c>
    </row>
    <row r="335" spans="1:20" ht="15.75" thickBot="1">
      <c r="A335" s="311">
        <v>45412</v>
      </c>
      <c r="B335" s="384">
        <v>45383</v>
      </c>
      <c r="C335" s="297" t="e">
        <v>#VALUE!</v>
      </c>
      <c r="D335" s="298" t="s">
        <v>2048</v>
      </c>
      <c r="E335" s="306" t="s">
        <v>2094</v>
      </c>
      <c r="F335" s="306">
        <v>2390</v>
      </c>
      <c r="G335" s="300">
        <v>2025.4237288135589</v>
      </c>
      <c r="H335" s="301" t="s">
        <v>261</v>
      </c>
      <c r="I335" s="302" t="s">
        <v>232</v>
      </c>
      <c r="J335" s="302" t="s">
        <v>661</v>
      </c>
      <c r="K335" s="53"/>
      <c r="L335" s="53"/>
      <c r="M335" s="53"/>
      <c r="N335" s="53"/>
      <c r="O335" s="53">
        <v>4</v>
      </c>
      <c r="P335" s="53"/>
      <c r="Q335" s="297">
        <v>2390</v>
      </c>
      <c r="R335" s="348" t="s">
        <v>1578</v>
      </c>
      <c r="S335" s="349">
        <v>5</v>
      </c>
      <c r="T335" t="str">
        <f t="shared" si="11"/>
        <v>Other Services</v>
      </c>
    </row>
    <row r="336" spans="1:20" ht="15.75" thickBot="1">
      <c r="A336" s="311">
        <v>45412</v>
      </c>
      <c r="B336" s="384">
        <v>45383</v>
      </c>
      <c r="C336" s="297" t="e">
        <v>#VALUE!</v>
      </c>
      <c r="D336" s="298" t="s">
        <v>829</v>
      </c>
      <c r="E336" s="306" t="s">
        <v>2095</v>
      </c>
      <c r="F336" s="306">
        <v>2390</v>
      </c>
      <c r="G336" s="300">
        <v>2025.4237288135589</v>
      </c>
      <c r="H336" s="301" t="s">
        <v>261</v>
      </c>
      <c r="I336" s="302" t="s">
        <v>232</v>
      </c>
      <c r="J336" s="302" t="s">
        <v>661</v>
      </c>
      <c r="K336" s="53"/>
      <c r="L336" s="53"/>
      <c r="M336" s="53"/>
      <c r="N336" s="53"/>
      <c r="O336" s="53">
        <v>4</v>
      </c>
      <c r="P336" s="53"/>
      <c r="Q336" s="297">
        <v>2390</v>
      </c>
      <c r="R336" s="348" t="s">
        <v>1578</v>
      </c>
      <c r="S336" s="349">
        <v>5</v>
      </c>
      <c r="T336" t="str">
        <f t="shared" si="11"/>
        <v>Other Services</v>
      </c>
    </row>
    <row r="337" spans="1:20" ht="15.75" thickBot="1">
      <c r="A337" s="311">
        <v>45412</v>
      </c>
      <c r="B337" s="384">
        <v>45383</v>
      </c>
      <c r="C337" s="297" t="e">
        <v>#VALUE!</v>
      </c>
      <c r="D337" s="298" t="s">
        <v>2096</v>
      </c>
      <c r="E337" s="306" t="s">
        <v>2097</v>
      </c>
      <c r="F337" s="306">
        <v>2390</v>
      </c>
      <c r="G337" s="300">
        <v>2025.4237288135589</v>
      </c>
      <c r="H337" s="301" t="s">
        <v>261</v>
      </c>
      <c r="I337" s="302" t="s">
        <v>232</v>
      </c>
      <c r="J337" s="302" t="s">
        <v>661</v>
      </c>
      <c r="K337" s="53"/>
      <c r="L337" s="53"/>
      <c r="M337" s="53"/>
      <c r="N337" s="53"/>
      <c r="O337" s="53">
        <v>4</v>
      </c>
      <c r="P337" s="53"/>
      <c r="Q337" s="297">
        <v>2390</v>
      </c>
      <c r="R337" s="348" t="s">
        <v>1578</v>
      </c>
      <c r="S337" s="349">
        <v>5</v>
      </c>
      <c r="T337" t="str">
        <f t="shared" si="11"/>
        <v>Other Services</v>
      </c>
    </row>
    <row r="338" spans="1:20" ht="15.75" thickBot="1">
      <c r="A338" s="311">
        <v>45412</v>
      </c>
      <c r="B338" s="384">
        <v>45383</v>
      </c>
      <c r="C338" s="297" t="e">
        <v>#VALUE!</v>
      </c>
      <c r="D338" s="298" t="s">
        <v>2098</v>
      </c>
      <c r="E338" s="306" t="s">
        <v>2099</v>
      </c>
      <c r="F338" s="306">
        <v>3390</v>
      </c>
      <c r="G338" s="300">
        <v>2872.881355932203</v>
      </c>
      <c r="H338" s="301" t="s">
        <v>261</v>
      </c>
      <c r="I338" s="302" t="s">
        <v>232</v>
      </c>
      <c r="J338" s="302" t="s">
        <v>661</v>
      </c>
      <c r="K338" s="53"/>
      <c r="L338" s="53"/>
      <c r="M338" s="53"/>
      <c r="N338" s="53"/>
      <c r="O338" s="53">
        <v>4</v>
      </c>
      <c r="P338" s="53"/>
      <c r="Q338" s="297">
        <v>3390</v>
      </c>
      <c r="R338" s="348" t="s">
        <v>1578</v>
      </c>
      <c r="S338" s="349">
        <v>5</v>
      </c>
      <c r="T338" t="str">
        <f t="shared" si="11"/>
        <v>Other Services</v>
      </c>
    </row>
    <row r="339" spans="1:20" ht="15.75" thickBot="1">
      <c r="A339" s="311">
        <v>45412</v>
      </c>
      <c r="B339" s="384">
        <v>45383</v>
      </c>
      <c r="C339" s="297" t="e">
        <v>#VALUE!</v>
      </c>
      <c r="D339" s="298" t="s">
        <v>1360</v>
      </c>
      <c r="E339" s="306" t="s">
        <v>2100</v>
      </c>
      <c r="F339" s="306">
        <v>2390</v>
      </c>
      <c r="G339" s="300">
        <v>2025.4237288135589</v>
      </c>
      <c r="H339" s="301" t="s">
        <v>261</v>
      </c>
      <c r="I339" s="302" t="s">
        <v>232</v>
      </c>
      <c r="J339" s="302" t="s">
        <v>661</v>
      </c>
      <c r="K339" s="53"/>
      <c r="L339" s="53"/>
      <c r="M339" s="53"/>
      <c r="N339" s="53"/>
      <c r="O339" s="53">
        <v>4</v>
      </c>
      <c r="P339" s="53"/>
      <c r="Q339" s="297">
        <v>2390</v>
      </c>
      <c r="R339" s="348" t="s">
        <v>1578</v>
      </c>
      <c r="S339" s="349">
        <v>5</v>
      </c>
      <c r="T339" t="str">
        <f t="shared" si="11"/>
        <v>Other Services</v>
      </c>
    </row>
    <row r="340" spans="1:20" ht="15.75" thickBot="1">
      <c r="A340" s="311">
        <v>45412</v>
      </c>
      <c r="B340" s="384">
        <v>45383</v>
      </c>
      <c r="C340" s="297" t="e">
        <v>#VALUE!</v>
      </c>
      <c r="D340" s="298" t="s">
        <v>2101</v>
      </c>
      <c r="E340" s="306" t="s">
        <v>2102</v>
      </c>
      <c r="F340" s="306">
        <v>2390</v>
      </c>
      <c r="G340" s="300">
        <v>2025.4237288135589</v>
      </c>
      <c r="H340" s="301" t="s">
        <v>261</v>
      </c>
      <c r="I340" s="302" t="s">
        <v>232</v>
      </c>
      <c r="J340" s="302" t="s">
        <v>661</v>
      </c>
      <c r="K340" s="53"/>
      <c r="L340" s="53"/>
      <c r="M340" s="53"/>
      <c r="N340" s="53"/>
      <c r="O340" s="53">
        <v>4</v>
      </c>
      <c r="P340" s="53"/>
      <c r="Q340" s="297">
        <v>2390</v>
      </c>
      <c r="R340" s="348" t="s">
        <v>1578</v>
      </c>
      <c r="S340" s="349">
        <v>5</v>
      </c>
      <c r="T340" t="str">
        <f t="shared" si="11"/>
        <v>Other Services</v>
      </c>
    </row>
    <row r="341" spans="1:20" ht="15.75" thickBot="1">
      <c r="A341" s="311">
        <v>45412</v>
      </c>
      <c r="B341" s="384">
        <v>45383</v>
      </c>
      <c r="C341" s="297" t="e">
        <v>#VALUE!</v>
      </c>
      <c r="D341" s="298" t="s">
        <v>2103</v>
      </c>
      <c r="E341" s="306" t="s">
        <v>2104</v>
      </c>
      <c r="F341" s="306">
        <v>2390</v>
      </c>
      <c r="G341" s="300">
        <v>2025.4237288135589</v>
      </c>
      <c r="H341" s="301" t="s">
        <v>261</v>
      </c>
      <c r="I341" s="302" t="s">
        <v>232</v>
      </c>
      <c r="J341" s="302" t="s">
        <v>661</v>
      </c>
      <c r="K341" s="53"/>
      <c r="L341" s="53"/>
      <c r="M341" s="53"/>
      <c r="N341" s="53"/>
      <c r="O341" s="53">
        <v>4</v>
      </c>
      <c r="P341" s="53"/>
      <c r="Q341" s="297">
        <v>2390</v>
      </c>
      <c r="R341" s="348" t="s">
        <v>1578</v>
      </c>
      <c r="S341" s="349">
        <v>5</v>
      </c>
      <c r="T341" t="str">
        <f t="shared" si="11"/>
        <v>Other Services</v>
      </c>
    </row>
    <row r="342" spans="1:20" ht="15.75" thickBot="1">
      <c r="A342" s="311">
        <v>45412</v>
      </c>
      <c r="B342" s="384">
        <v>45383</v>
      </c>
      <c r="C342" s="297" t="e">
        <v>#VALUE!</v>
      </c>
      <c r="D342" s="298" t="s">
        <v>2105</v>
      </c>
      <c r="E342" s="306" t="s">
        <v>2106</v>
      </c>
      <c r="F342" s="306">
        <v>2390</v>
      </c>
      <c r="G342" s="300">
        <v>2025.4237288135589</v>
      </c>
      <c r="H342" s="301" t="s">
        <v>261</v>
      </c>
      <c r="I342" s="302" t="s">
        <v>232</v>
      </c>
      <c r="J342" s="302" t="s">
        <v>661</v>
      </c>
      <c r="K342" s="53"/>
      <c r="L342" s="53"/>
      <c r="M342" s="53"/>
      <c r="N342" s="53"/>
      <c r="O342" s="53">
        <v>4</v>
      </c>
      <c r="P342" s="53"/>
      <c r="Q342" s="297">
        <v>2390</v>
      </c>
      <c r="R342" s="348" t="s">
        <v>1578</v>
      </c>
      <c r="S342" s="349">
        <v>5</v>
      </c>
      <c r="T342" t="str">
        <f t="shared" si="11"/>
        <v>Other Services</v>
      </c>
    </row>
    <row r="343" spans="1:20" ht="15.75" thickBot="1">
      <c r="A343" s="311">
        <v>45412</v>
      </c>
      <c r="B343" s="384">
        <v>45383</v>
      </c>
      <c r="C343" s="297" t="e">
        <v>#VALUE!</v>
      </c>
      <c r="D343" s="298" t="s">
        <v>395</v>
      </c>
      <c r="E343" s="306" t="s">
        <v>2107</v>
      </c>
      <c r="F343" s="306">
        <v>4780</v>
      </c>
      <c r="G343" s="300">
        <v>4050.8474576271192</v>
      </c>
      <c r="H343" s="301" t="s">
        <v>261</v>
      </c>
      <c r="I343" s="302" t="s">
        <v>232</v>
      </c>
      <c r="J343" s="302" t="s">
        <v>661</v>
      </c>
      <c r="K343" s="53"/>
      <c r="L343" s="53"/>
      <c r="M343" s="53"/>
      <c r="N343" s="53"/>
      <c r="O343" s="53">
        <v>4</v>
      </c>
      <c r="P343" s="53"/>
      <c r="Q343" s="297">
        <v>4780</v>
      </c>
      <c r="R343" s="348" t="s">
        <v>1578</v>
      </c>
      <c r="S343" s="349">
        <v>5</v>
      </c>
      <c r="T343" t="str">
        <f t="shared" si="11"/>
        <v>Other Services</v>
      </c>
    </row>
    <row r="344" spans="1:20" ht="15.75" thickBot="1">
      <c r="A344" s="311">
        <v>45412</v>
      </c>
      <c r="B344" s="384">
        <v>45383</v>
      </c>
      <c r="C344" s="297" t="e">
        <v>#VALUE!</v>
      </c>
      <c r="D344" s="298" t="s">
        <v>2108</v>
      </c>
      <c r="E344" s="306" t="s">
        <v>2109</v>
      </c>
      <c r="F344" s="306">
        <v>2390</v>
      </c>
      <c r="G344" s="300">
        <v>2025.4237288135589</v>
      </c>
      <c r="H344" s="301" t="s">
        <v>261</v>
      </c>
      <c r="I344" s="302" t="s">
        <v>232</v>
      </c>
      <c r="J344" s="302" t="s">
        <v>661</v>
      </c>
      <c r="K344" s="53"/>
      <c r="L344" s="53"/>
      <c r="M344" s="53"/>
      <c r="N344" s="53"/>
      <c r="O344" s="53">
        <v>4</v>
      </c>
      <c r="P344" s="53"/>
      <c r="Q344" s="297">
        <v>2390</v>
      </c>
      <c r="R344" s="348" t="s">
        <v>1578</v>
      </c>
      <c r="S344" s="349">
        <v>5</v>
      </c>
      <c r="T344" t="str">
        <f t="shared" si="11"/>
        <v>Other Services</v>
      </c>
    </row>
    <row r="345" spans="1:20" ht="15.75" thickBot="1">
      <c r="A345" s="311">
        <v>45412</v>
      </c>
      <c r="B345" s="384">
        <v>45383</v>
      </c>
      <c r="C345" s="297" t="e">
        <v>#VALUE!</v>
      </c>
      <c r="D345" s="298" t="s">
        <v>455</v>
      </c>
      <c r="E345" s="306" t="s">
        <v>2110</v>
      </c>
      <c r="F345" s="306">
        <v>2390</v>
      </c>
      <c r="G345" s="300">
        <v>2025.4237288135589</v>
      </c>
      <c r="H345" s="301" t="s">
        <v>261</v>
      </c>
      <c r="I345" s="302" t="s">
        <v>232</v>
      </c>
      <c r="J345" s="302" t="s">
        <v>661</v>
      </c>
      <c r="K345" s="53"/>
      <c r="L345" s="53"/>
      <c r="M345" s="53"/>
      <c r="N345" s="53"/>
      <c r="O345" s="53">
        <v>4</v>
      </c>
      <c r="P345" s="53"/>
      <c r="Q345" s="297">
        <v>2390</v>
      </c>
      <c r="R345" s="348" t="s">
        <v>1578</v>
      </c>
      <c r="S345" s="349">
        <v>5</v>
      </c>
      <c r="T345" t="str">
        <f t="shared" si="11"/>
        <v>Other Services</v>
      </c>
    </row>
    <row r="346" spans="1:20" ht="15.75" thickBot="1">
      <c r="A346" s="311">
        <v>45412</v>
      </c>
      <c r="B346" s="384">
        <v>45383</v>
      </c>
      <c r="C346" s="297" t="e">
        <v>#VALUE!</v>
      </c>
      <c r="D346" s="298" t="s">
        <v>1857</v>
      </c>
      <c r="E346" s="306" t="s">
        <v>2111</v>
      </c>
      <c r="F346" s="306">
        <v>2390</v>
      </c>
      <c r="G346" s="300">
        <v>2025.4237288135589</v>
      </c>
      <c r="H346" s="301" t="s">
        <v>261</v>
      </c>
      <c r="I346" s="302" t="s">
        <v>232</v>
      </c>
      <c r="J346" s="302" t="s">
        <v>661</v>
      </c>
      <c r="K346" s="53"/>
      <c r="L346" s="53"/>
      <c r="M346" s="53"/>
      <c r="N346" s="53"/>
      <c r="O346" s="53">
        <v>4</v>
      </c>
      <c r="P346" s="53"/>
      <c r="Q346" s="297">
        <v>2390</v>
      </c>
      <c r="R346" s="348" t="s">
        <v>1578</v>
      </c>
      <c r="S346" s="349">
        <v>5</v>
      </c>
      <c r="T346" t="str">
        <f t="shared" si="11"/>
        <v>Other Services</v>
      </c>
    </row>
    <row r="347" spans="1:20" ht="15.75" thickBot="1">
      <c r="A347" s="311">
        <v>45412</v>
      </c>
      <c r="B347" s="384">
        <v>45383</v>
      </c>
      <c r="C347" s="297" t="e">
        <v>#VALUE!</v>
      </c>
      <c r="D347" s="298" t="s">
        <v>2112</v>
      </c>
      <c r="E347" s="306" t="s">
        <v>2113</v>
      </c>
      <c r="F347" s="306">
        <v>2390</v>
      </c>
      <c r="G347" s="300">
        <v>2025.4237288135589</v>
      </c>
      <c r="H347" s="301" t="s">
        <v>261</v>
      </c>
      <c r="I347" s="302" t="s">
        <v>232</v>
      </c>
      <c r="J347" s="302" t="s">
        <v>661</v>
      </c>
      <c r="K347" s="53"/>
      <c r="L347" s="53"/>
      <c r="M347" s="53"/>
      <c r="N347" s="53"/>
      <c r="O347" s="53">
        <v>4</v>
      </c>
      <c r="P347" s="53"/>
      <c r="Q347" s="297">
        <v>2390</v>
      </c>
      <c r="R347" s="348" t="s">
        <v>1578</v>
      </c>
      <c r="S347" s="349">
        <v>5</v>
      </c>
      <c r="T347" t="str">
        <f t="shared" si="11"/>
        <v>Other Services</v>
      </c>
    </row>
    <row r="348" spans="1:20" ht="15.75" thickBot="1">
      <c r="A348" s="311">
        <v>45412</v>
      </c>
      <c r="B348" s="384">
        <v>45383</v>
      </c>
      <c r="C348" s="297" t="e">
        <v>#VALUE!</v>
      </c>
      <c r="D348" s="298" t="s">
        <v>2114</v>
      </c>
      <c r="E348" s="306" t="s">
        <v>2115</v>
      </c>
      <c r="F348" s="306">
        <v>4780</v>
      </c>
      <c r="G348" s="300">
        <v>4050.8474576271192</v>
      </c>
      <c r="H348" s="301" t="s">
        <v>261</v>
      </c>
      <c r="I348" s="302" t="s">
        <v>232</v>
      </c>
      <c r="J348" s="302" t="s">
        <v>661</v>
      </c>
      <c r="K348" s="53"/>
      <c r="L348" s="53"/>
      <c r="M348" s="53"/>
      <c r="N348" s="53"/>
      <c r="O348" s="53">
        <v>4</v>
      </c>
      <c r="P348" s="53"/>
      <c r="Q348" s="297">
        <v>4780</v>
      </c>
      <c r="R348" s="348" t="s">
        <v>1578</v>
      </c>
      <c r="S348" s="349">
        <v>5</v>
      </c>
      <c r="T348" t="str">
        <f t="shared" si="11"/>
        <v>Other Services</v>
      </c>
    </row>
    <row r="349" spans="1:20" ht="15.75" thickBot="1">
      <c r="A349" s="311">
        <v>45412</v>
      </c>
      <c r="B349" s="384">
        <v>45383</v>
      </c>
      <c r="C349" s="297" t="e">
        <v>#VALUE!</v>
      </c>
      <c r="D349" s="298" t="s">
        <v>708</v>
      </c>
      <c r="E349" s="306" t="s">
        <v>2116</v>
      </c>
      <c r="F349" s="306">
        <v>2390</v>
      </c>
      <c r="G349" s="300">
        <v>2025.4237288135589</v>
      </c>
      <c r="H349" s="301" t="s">
        <v>261</v>
      </c>
      <c r="I349" s="302" t="s">
        <v>232</v>
      </c>
      <c r="J349" s="302" t="s">
        <v>661</v>
      </c>
      <c r="K349" s="53"/>
      <c r="L349" s="53"/>
      <c r="M349" s="53"/>
      <c r="N349" s="53"/>
      <c r="O349" s="53">
        <v>4</v>
      </c>
      <c r="P349" s="53"/>
      <c r="Q349" s="297">
        <v>2390</v>
      </c>
      <c r="R349" s="348" t="s">
        <v>1578</v>
      </c>
      <c r="S349" s="349">
        <v>5</v>
      </c>
      <c r="T349" t="str">
        <f t="shared" si="11"/>
        <v>Other Services</v>
      </c>
    </row>
    <row r="350" spans="1:20" ht="15.75" thickBot="1">
      <c r="A350" s="311">
        <v>45412</v>
      </c>
      <c r="B350" s="384">
        <v>45383</v>
      </c>
      <c r="C350" s="297" t="e">
        <v>#VALUE!</v>
      </c>
      <c r="D350" s="298" t="s">
        <v>2117</v>
      </c>
      <c r="E350" s="306" t="s">
        <v>2118</v>
      </c>
      <c r="F350" s="306">
        <v>2390</v>
      </c>
      <c r="G350" s="300">
        <v>2025.4237288135589</v>
      </c>
      <c r="H350" s="301" t="s">
        <v>261</v>
      </c>
      <c r="I350" s="302" t="s">
        <v>232</v>
      </c>
      <c r="J350" s="302" t="s">
        <v>661</v>
      </c>
      <c r="K350" s="53"/>
      <c r="L350" s="53"/>
      <c r="M350" s="53"/>
      <c r="N350" s="53"/>
      <c r="O350" s="53">
        <v>4</v>
      </c>
      <c r="P350" s="53"/>
      <c r="Q350" s="297">
        <v>2390</v>
      </c>
      <c r="R350" s="348" t="s">
        <v>1578</v>
      </c>
      <c r="S350" s="349">
        <v>5</v>
      </c>
      <c r="T350" t="str">
        <f t="shared" si="11"/>
        <v>Other Services</v>
      </c>
    </row>
    <row r="351" spans="1:20" ht="15.75" thickBot="1">
      <c r="A351" s="311">
        <v>45412</v>
      </c>
      <c r="B351" s="384">
        <v>45383</v>
      </c>
      <c r="C351" s="297" t="e">
        <v>#VALUE!</v>
      </c>
      <c r="D351" s="298" t="s">
        <v>2119</v>
      </c>
      <c r="E351" s="306" t="s">
        <v>2120</v>
      </c>
      <c r="F351" s="306">
        <v>2390</v>
      </c>
      <c r="G351" s="300">
        <v>2025.4237288135589</v>
      </c>
      <c r="H351" s="301" t="s">
        <v>261</v>
      </c>
      <c r="I351" s="302" t="s">
        <v>232</v>
      </c>
      <c r="J351" s="302" t="s">
        <v>661</v>
      </c>
      <c r="K351" s="53"/>
      <c r="L351" s="53"/>
      <c r="M351" s="53"/>
      <c r="N351" s="53"/>
      <c r="O351" s="53">
        <v>4</v>
      </c>
      <c r="P351" s="53"/>
      <c r="Q351" s="297">
        <v>2390</v>
      </c>
      <c r="R351" s="348" t="s">
        <v>1578</v>
      </c>
      <c r="S351" s="349">
        <v>5</v>
      </c>
      <c r="T351" t="str">
        <f t="shared" si="11"/>
        <v>Other Services</v>
      </c>
    </row>
    <row r="352" spans="1:20" ht="15.75" thickBot="1">
      <c r="A352" s="311">
        <v>45412</v>
      </c>
      <c r="B352" s="384">
        <v>45383</v>
      </c>
      <c r="C352" s="297" t="e">
        <v>#VALUE!</v>
      </c>
      <c r="D352" s="298" t="s">
        <v>2121</v>
      </c>
      <c r="E352" s="306" t="s">
        <v>2122</v>
      </c>
      <c r="F352" s="306">
        <v>2390</v>
      </c>
      <c r="G352" s="300">
        <v>2025.4237288135589</v>
      </c>
      <c r="H352" s="301" t="s">
        <v>261</v>
      </c>
      <c r="I352" s="302" t="s">
        <v>232</v>
      </c>
      <c r="J352" s="302" t="s">
        <v>661</v>
      </c>
      <c r="K352" s="53"/>
      <c r="L352" s="53"/>
      <c r="M352" s="53"/>
      <c r="N352" s="53"/>
      <c r="O352" s="53">
        <v>4</v>
      </c>
      <c r="P352" s="53"/>
      <c r="Q352" s="297">
        <v>2390</v>
      </c>
      <c r="R352" s="348" t="s">
        <v>1578</v>
      </c>
      <c r="S352" s="349">
        <v>5</v>
      </c>
      <c r="T352" t="str">
        <f t="shared" si="11"/>
        <v>Other Services</v>
      </c>
    </row>
    <row r="353" spans="1:20" ht="15.75" thickBot="1">
      <c r="A353" s="311">
        <v>45412</v>
      </c>
      <c r="B353" s="384">
        <v>45383</v>
      </c>
      <c r="C353" s="297" t="e">
        <v>#VALUE!</v>
      </c>
      <c r="D353" s="298" t="s">
        <v>775</v>
      </c>
      <c r="E353" s="306" t="s">
        <v>2123</v>
      </c>
      <c r="F353" s="306">
        <v>2390</v>
      </c>
      <c r="G353" s="300">
        <v>2025.4237288135589</v>
      </c>
      <c r="H353" s="301" t="s">
        <v>261</v>
      </c>
      <c r="I353" s="302" t="s">
        <v>232</v>
      </c>
      <c r="J353" s="302" t="s">
        <v>661</v>
      </c>
      <c r="K353" s="53"/>
      <c r="L353" s="53"/>
      <c r="M353" s="53"/>
      <c r="N353" s="53"/>
      <c r="O353" s="53">
        <v>4</v>
      </c>
      <c r="P353" s="53"/>
      <c r="Q353" s="297">
        <v>2390</v>
      </c>
      <c r="R353" s="348" t="s">
        <v>1578</v>
      </c>
      <c r="S353" s="349">
        <v>5</v>
      </c>
      <c r="T353" t="str">
        <f t="shared" si="11"/>
        <v>Other Services</v>
      </c>
    </row>
    <row r="354" spans="1:20" ht="15.75" thickBot="1">
      <c r="A354" s="311">
        <v>45412</v>
      </c>
      <c r="B354" s="384">
        <v>45383</v>
      </c>
      <c r="C354" s="297" t="e">
        <v>#VALUE!</v>
      </c>
      <c r="D354" s="298" t="s">
        <v>2124</v>
      </c>
      <c r="E354" s="306" t="s">
        <v>2125</v>
      </c>
      <c r="F354" s="306">
        <v>2390</v>
      </c>
      <c r="G354" s="300">
        <v>2025.4237288135589</v>
      </c>
      <c r="H354" s="301" t="s">
        <v>261</v>
      </c>
      <c r="I354" s="302" t="s">
        <v>232</v>
      </c>
      <c r="J354" s="302" t="s">
        <v>661</v>
      </c>
      <c r="K354" s="53"/>
      <c r="L354" s="53"/>
      <c r="M354" s="53"/>
      <c r="N354" s="53"/>
      <c r="O354" s="53">
        <v>4</v>
      </c>
      <c r="P354" s="53"/>
      <c r="Q354" s="297">
        <v>2390</v>
      </c>
      <c r="R354" s="348" t="s">
        <v>1578</v>
      </c>
      <c r="S354" s="349">
        <v>5</v>
      </c>
      <c r="T354" t="str">
        <f t="shared" si="11"/>
        <v>Other Services</v>
      </c>
    </row>
    <row r="355" spans="1:20" ht="15.75" thickBot="1">
      <c r="A355" s="311">
        <v>45412</v>
      </c>
      <c r="B355" s="384">
        <v>45383</v>
      </c>
      <c r="C355" s="297" t="e">
        <v>#VALUE!</v>
      </c>
      <c r="D355" s="298" t="s">
        <v>799</v>
      </c>
      <c r="E355" s="306" t="s">
        <v>2126</v>
      </c>
      <c r="F355" s="306">
        <v>2390</v>
      </c>
      <c r="G355" s="300">
        <v>2025.4237288135589</v>
      </c>
      <c r="H355" s="301" t="s">
        <v>261</v>
      </c>
      <c r="I355" s="302" t="s">
        <v>232</v>
      </c>
      <c r="J355" s="302" t="s">
        <v>661</v>
      </c>
      <c r="K355" s="53"/>
      <c r="L355" s="53"/>
      <c r="M355" s="53"/>
      <c r="N355" s="53"/>
      <c r="O355" s="53">
        <v>4</v>
      </c>
      <c r="P355" s="53"/>
      <c r="Q355" s="297">
        <v>2390</v>
      </c>
      <c r="R355" s="348" t="s">
        <v>1578</v>
      </c>
      <c r="S355" s="349">
        <v>5</v>
      </c>
      <c r="T355" t="str">
        <f t="shared" si="11"/>
        <v>Other Services</v>
      </c>
    </row>
    <row r="356" spans="1:20" ht="15.75" thickBot="1">
      <c r="A356" s="311">
        <v>45412</v>
      </c>
      <c r="B356" s="384">
        <v>45383</v>
      </c>
      <c r="C356" s="297" t="e">
        <v>#VALUE!</v>
      </c>
      <c r="D356" s="298" t="s">
        <v>368</v>
      </c>
      <c r="E356" s="306" t="s">
        <v>2127</v>
      </c>
      <c r="F356" s="306">
        <v>20060</v>
      </c>
      <c r="G356" s="300">
        <v>17000</v>
      </c>
      <c r="H356" s="301" t="s">
        <v>310</v>
      </c>
      <c r="I356" s="302" t="s">
        <v>223</v>
      </c>
      <c r="J356" s="302" t="s">
        <v>311</v>
      </c>
      <c r="K356" s="53"/>
      <c r="L356" s="53"/>
      <c r="M356" s="53"/>
      <c r="N356" s="53"/>
      <c r="O356" s="53">
        <v>4</v>
      </c>
      <c r="P356" s="53"/>
      <c r="Q356" s="297">
        <v>20060</v>
      </c>
      <c r="R356" s="348" t="s">
        <v>1578</v>
      </c>
      <c r="S356" s="349">
        <v>5</v>
      </c>
      <c r="T356" t="str">
        <f t="shared" si="11"/>
        <v>Tech Assist Recruitment</v>
      </c>
    </row>
    <row r="357" spans="1:20" ht="15.75" thickBot="1">
      <c r="A357" s="311">
        <v>45412</v>
      </c>
      <c r="B357" s="384">
        <v>45383</v>
      </c>
      <c r="C357" s="297" t="e">
        <v>#VALUE!</v>
      </c>
      <c r="D357" s="298" t="s">
        <v>357</v>
      </c>
      <c r="E357" s="306" t="s">
        <v>2128</v>
      </c>
      <c r="F357" s="306">
        <v>3066.82</v>
      </c>
      <c r="G357" s="300">
        <v>2599</v>
      </c>
      <c r="H357" s="301" t="s">
        <v>112</v>
      </c>
      <c r="I357" s="302" t="s">
        <v>229</v>
      </c>
      <c r="J357" s="302" t="s">
        <v>249</v>
      </c>
      <c r="K357" s="53"/>
      <c r="L357" s="53"/>
      <c r="M357" s="53"/>
      <c r="N357" s="53"/>
      <c r="O357" s="53">
        <v>4</v>
      </c>
      <c r="P357" s="53"/>
      <c r="Q357" s="297">
        <v>3066.82</v>
      </c>
      <c r="R357" s="348" t="s">
        <v>1578</v>
      </c>
      <c r="S357" s="349">
        <v>5</v>
      </c>
      <c r="T357" t="str">
        <f t="shared" si="11"/>
        <v>WhatsApp API Business</v>
      </c>
    </row>
    <row r="358" spans="1:20" ht="15.75" thickBot="1">
      <c r="A358" s="311">
        <v>45412</v>
      </c>
      <c r="B358" s="384">
        <v>45383</v>
      </c>
      <c r="C358" s="297" t="e">
        <v>#VALUE!</v>
      </c>
      <c r="D358" s="298" t="s">
        <v>2129</v>
      </c>
      <c r="E358" s="306" t="s">
        <v>2130</v>
      </c>
      <c r="F358" s="306">
        <v>30090</v>
      </c>
      <c r="G358" s="300">
        <v>25500</v>
      </c>
      <c r="H358" s="301" t="s">
        <v>112</v>
      </c>
      <c r="I358" s="302" t="s">
        <v>229</v>
      </c>
      <c r="J358" s="302" t="s">
        <v>284</v>
      </c>
      <c r="K358" s="53"/>
      <c r="L358" s="53"/>
      <c r="M358" s="53"/>
      <c r="N358" s="53"/>
      <c r="O358" s="53">
        <v>4</v>
      </c>
      <c r="P358" s="53"/>
      <c r="Q358" s="297">
        <v>30090</v>
      </c>
      <c r="R358" s="348" t="s">
        <v>1578</v>
      </c>
      <c r="S358" s="349">
        <v>5</v>
      </c>
      <c r="T358" t="str">
        <f t="shared" si="11"/>
        <v>WhatsApp API Business</v>
      </c>
    </row>
    <row r="359" spans="1:20" ht="15.75" thickBot="1">
      <c r="A359" s="311">
        <v>45412</v>
      </c>
      <c r="B359" s="384">
        <v>45383</v>
      </c>
      <c r="C359" s="297" t="e">
        <v>#VALUE!</v>
      </c>
      <c r="D359" s="298" t="s">
        <v>473</v>
      </c>
      <c r="E359" s="306" t="s">
        <v>2131</v>
      </c>
      <c r="F359" s="306">
        <v>2360</v>
      </c>
      <c r="G359" s="300">
        <v>2000</v>
      </c>
      <c r="H359" s="301" t="s">
        <v>112</v>
      </c>
      <c r="I359" s="302" t="s">
        <v>229</v>
      </c>
      <c r="J359" s="302" t="s">
        <v>249</v>
      </c>
      <c r="K359" s="53"/>
      <c r="L359" s="53"/>
      <c r="M359" s="53"/>
      <c r="N359" s="53"/>
      <c r="O359" s="53">
        <v>4</v>
      </c>
      <c r="P359" s="53"/>
      <c r="Q359" s="297">
        <v>2360</v>
      </c>
      <c r="R359" s="348" t="s">
        <v>1578</v>
      </c>
      <c r="S359" s="349">
        <v>5</v>
      </c>
      <c r="T359" t="str">
        <f t="shared" si="11"/>
        <v>WhatsApp API Business</v>
      </c>
    </row>
    <row r="360" spans="1:20" ht="15.75" thickBot="1">
      <c r="A360" s="311">
        <v>45412</v>
      </c>
      <c r="B360" s="384">
        <v>45383</v>
      </c>
      <c r="C360" s="297" t="e">
        <v>#VALUE!</v>
      </c>
      <c r="D360" s="298" t="s">
        <v>2132</v>
      </c>
      <c r="E360" s="306" t="s">
        <v>2133</v>
      </c>
      <c r="F360" s="306">
        <v>1297</v>
      </c>
      <c r="G360" s="300">
        <v>1099.152542372881</v>
      </c>
      <c r="H360" s="301" t="s">
        <v>112</v>
      </c>
      <c r="I360" s="302" t="s">
        <v>229</v>
      </c>
      <c r="J360" s="302" t="s">
        <v>249</v>
      </c>
      <c r="K360" s="53"/>
      <c r="L360" s="53"/>
      <c r="M360" s="53"/>
      <c r="N360" s="53"/>
      <c r="O360" s="53">
        <v>4</v>
      </c>
      <c r="P360" s="53"/>
      <c r="Q360" s="297">
        <v>1297</v>
      </c>
      <c r="R360" s="348" t="s">
        <v>1578</v>
      </c>
      <c r="S360" s="349">
        <v>5</v>
      </c>
      <c r="T360" t="str">
        <f t="shared" si="11"/>
        <v>WhatsApp API Business</v>
      </c>
    </row>
    <row r="361" spans="1:20" ht="15.75" thickBot="1">
      <c r="A361" s="311">
        <v>45412</v>
      </c>
      <c r="B361" s="384">
        <v>45383</v>
      </c>
      <c r="C361" s="297" t="e">
        <v>#VALUE!</v>
      </c>
      <c r="D361" s="298" t="s">
        <v>473</v>
      </c>
      <c r="E361" s="306" t="s">
        <v>2134</v>
      </c>
      <c r="F361" s="306">
        <v>1297</v>
      </c>
      <c r="G361" s="300">
        <v>1099.152542372881</v>
      </c>
      <c r="H361" s="301" t="s">
        <v>112</v>
      </c>
      <c r="I361" s="302" t="s">
        <v>229</v>
      </c>
      <c r="J361" s="302" t="s">
        <v>249</v>
      </c>
      <c r="K361" s="53"/>
      <c r="L361" s="53"/>
      <c r="M361" s="53"/>
      <c r="N361" s="53"/>
      <c r="O361" s="53">
        <v>4</v>
      </c>
      <c r="P361" s="53"/>
      <c r="Q361" s="297">
        <v>1297</v>
      </c>
      <c r="R361" s="348" t="s">
        <v>1578</v>
      </c>
      <c r="S361" s="349">
        <v>5</v>
      </c>
      <c r="T361" t="str">
        <f t="shared" si="11"/>
        <v>WhatsApp API Business</v>
      </c>
    </row>
    <row r="362" spans="1:20" ht="15.75" thickBot="1">
      <c r="A362" s="311">
        <v>45412</v>
      </c>
      <c r="B362" s="384">
        <v>45383</v>
      </c>
      <c r="C362" s="297" t="e">
        <v>#VALUE!</v>
      </c>
      <c r="D362" s="298" t="s">
        <v>1508</v>
      </c>
      <c r="E362" s="306" t="s">
        <v>2135</v>
      </c>
      <c r="F362" s="306">
        <v>15045</v>
      </c>
      <c r="G362" s="300">
        <v>12750</v>
      </c>
      <c r="H362" s="301" t="s">
        <v>112</v>
      </c>
      <c r="I362" s="302" t="s">
        <v>229</v>
      </c>
      <c r="J362" s="302" t="s">
        <v>284</v>
      </c>
      <c r="K362" s="53"/>
      <c r="L362" s="53"/>
      <c r="M362" s="53"/>
      <c r="N362" s="53"/>
      <c r="O362" s="53">
        <v>4</v>
      </c>
      <c r="P362" s="53"/>
      <c r="Q362" s="297">
        <v>15045</v>
      </c>
      <c r="R362" s="348" t="s">
        <v>1578</v>
      </c>
      <c r="S362" s="349">
        <v>5</v>
      </c>
      <c r="T362" t="str">
        <f t="shared" si="11"/>
        <v>WhatsApp API Business</v>
      </c>
    </row>
    <row r="363" spans="1:20" ht="15.75" thickBot="1">
      <c r="A363" s="311">
        <v>45412</v>
      </c>
      <c r="B363" s="384">
        <v>45383</v>
      </c>
      <c r="C363" s="297" t="e">
        <v>#VALUE!</v>
      </c>
      <c r="D363" s="298" t="s">
        <v>1969</v>
      </c>
      <c r="E363" s="306" t="s">
        <v>2136</v>
      </c>
      <c r="F363" s="306">
        <v>20281</v>
      </c>
      <c r="G363" s="300">
        <v>17187.288135593219</v>
      </c>
      <c r="H363" s="301" t="s">
        <v>112</v>
      </c>
      <c r="I363" s="302" t="s">
        <v>229</v>
      </c>
      <c r="J363" s="302" t="s">
        <v>249</v>
      </c>
      <c r="K363" s="53"/>
      <c r="L363" s="53"/>
      <c r="M363" s="53"/>
      <c r="N363" s="53"/>
      <c r="O363" s="53">
        <v>4</v>
      </c>
      <c r="P363" s="53"/>
      <c r="Q363" s="297">
        <v>20281</v>
      </c>
      <c r="R363" s="348" t="s">
        <v>1578</v>
      </c>
      <c r="S363" s="349">
        <v>5</v>
      </c>
      <c r="T363" t="str">
        <f t="shared" si="11"/>
        <v>WhatsApp API Business</v>
      </c>
    </row>
    <row r="364" spans="1:20" ht="15.75" thickBot="1">
      <c r="A364" s="311">
        <v>45412</v>
      </c>
      <c r="B364" s="384">
        <v>45383</v>
      </c>
      <c r="C364" s="297" t="e">
        <v>#VALUE!</v>
      </c>
      <c r="D364" s="298" t="s">
        <v>2137</v>
      </c>
      <c r="E364" s="306" t="s">
        <v>2138</v>
      </c>
      <c r="F364" s="306">
        <v>42480</v>
      </c>
      <c r="G364" s="300">
        <v>36000</v>
      </c>
      <c r="H364" s="301" t="s">
        <v>112</v>
      </c>
      <c r="I364" s="302" t="s">
        <v>229</v>
      </c>
      <c r="J364" s="302" t="s">
        <v>249</v>
      </c>
      <c r="K364" s="53"/>
      <c r="L364" s="53"/>
      <c r="M364" s="53"/>
      <c r="N364" s="53"/>
      <c r="O364" s="53">
        <v>4</v>
      </c>
      <c r="P364" s="53"/>
      <c r="Q364" s="297">
        <v>42480</v>
      </c>
      <c r="R364" s="348" t="s">
        <v>1578</v>
      </c>
      <c r="S364" s="349">
        <v>5</v>
      </c>
      <c r="T364" t="str">
        <f t="shared" si="11"/>
        <v>WhatsApp API Business</v>
      </c>
    </row>
    <row r="365" spans="1:20" ht="15.75" thickBot="1">
      <c r="A365" s="311">
        <v>45412</v>
      </c>
      <c r="B365" s="384">
        <v>45383</v>
      </c>
      <c r="C365" s="297" t="e">
        <v>#VALUE!</v>
      </c>
      <c r="D365" s="298" t="s">
        <v>2139</v>
      </c>
      <c r="E365" s="306" t="s">
        <v>2140</v>
      </c>
      <c r="F365" s="306">
        <v>2390</v>
      </c>
      <c r="G365" s="300">
        <v>2025.4237288135589</v>
      </c>
      <c r="H365" s="301" t="s">
        <v>261</v>
      </c>
      <c r="I365" s="302" t="s">
        <v>232</v>
      </c>
      <c r="J365" s="302" t="s">
        <v>661</v>
      </c>
      <c r="K365" s="53"/>
      <c r="L365" s="53"/>
      <c r="M365" s="53"/>
      <c r="N365" s="53"/>
      <c r="O365" s="53">
        <v>4</v>
      </c>
      <c r="P365" s="53"/>
      <c r="Q365" s="297">
        <v>2390</v>
      </c>
      <c r="R365" s="348" t="s">
        <v>1578</v>
      </c>
      <c r="S365" s="349">
        <v>5</v>
      </c>
      <c r="T365" t="str">
        <f t="shared" ref="T365:T396" si="12">VLOOKUP(I365,$AD$2:$AE$6,2,0)</f>
        <v>Other Services</v>
      </c>
    </row>
    <row r="366" spans="1:20" ht="15.75" thickBot="1">
      <c r="A366" s="311">
        <v>45412</v>
      </c>
      <c r="B366" s="384">
        <v>45383</v>
      </c>
      <c r="C366" s="297" t="e">
        <v>#VALUE!</v>
      </c>
      <c r="D366" s="298" t="s">
        <v>2141</v>
      </c>
      <c r="E366" s="306" t="s">
        <v>2142</v>
      </c>
      <c r="F366" s="306">
        <v>299</v>
      </c>
      <c r="G366" s="300">
        <v>253.3898305084746</v>
      </c>
      <c r="H366" s="301" t="s">
        <v>261</v>
      </c>
      <c r="I366" s="302" t="s">
        <v>232</v>
      </c>
      <c r="J366" s="302" t="s">
        <v>661</v>
      </c>
      <c r="K366" s="53"/>
      <c r="L366" s="53"/>
      <c r="M366" s="53"/>
      <c r="N366" s="53"/>
      <c r="O366" s="53">
        <v>4</v>
      </c>
      <c r="P366" s="53"/>
      <c r="Q366" s="297">
        <v>299</v>
      </c>
      <c r="R366" s="348" t="s">
        <v>1578</v>
      </c>
      <c r="S366" s="349">
        <v>5</v>
      </c>
      <c r="T366" t="str">
        <f t="shared" si="12"/>
        <v>Other Services</v>
      </c>
    </row>
    <row r="367" spans="1:20" ht="15.75" thickBot="1">
      <c r="A367" s="311">
        <v>45412</v>
      </c>
      <c r="B367" s="384">
        <v>45383</v>
      </c>
      <c r="C367" s="297" t="e">
        <v>#VALUE!</v>
      </c>
      <c r="D367" s="298" t="s">
        <v>2143</v>
      </c>
      <c r="E367" s="306" t="s">
        <v>2144</v>
      </c>
      <c r="F367" s="306">
        <v>4780</v>
      </c>
      <c r="G367" s="300">
        <v>4050.8474576271192</v>
      </c>
      <c r="H367" s="301" t="s">
        <v>261</v>
      </c>
      <c r="I367" s="302" t="s">
        <v>232</v>
      </c>
      <c r="J367" s="302" t="s">
        <v>661</v>
      </c>
      <c r="K367" s="53"/>
      <c r="L367" s="53"/>
      <c r="M367" s="53"/>
      <c r="N367" s="53"/>
      <c r="O367" s="53">
        <v>4</v>
      </c>
      <c r="P367" s="53"/>
      <c r="Q367" s="297">
        <v>4780</v>
      </c>
      <c r="R367" s="348" t="s">
        <v>1578</v>
      </c>
      <c r="S367" s="349">
        <v>5</v>
      </c>
      <c r="T367" t="str">
        <f t="shared" si="12"/>
        <v>Other Services</v>
      </c>
    </row>
    <row r="368" spans="1:20" ht="15.75" thickBot="1">
      <c r="A368" s="311">
        <v>45412</v>
      </c>
      <c r="B368" s="384">
        <v>45383</v>
      </c>
      <c r="C368" s="297" t="e">
        <v>#VALUE!</v>
      </c>
      <c r="D368" s="298" t="s">
        <v>922</v>
      </c>
      <c r="E368" s="306" t="s">
        <v>2145</v>
      </c>
      <c r="F368" s="306">
        <v>6017</v>
      </c>
      <c r="G368" s="300">
        <v>5099.1525423728817</v>
      </c>
      <c r="H368" s="301" t="s">
        <v>112</v>
      </c>
      <c r="I368" s="302" t="s">
        <v>229</v>
      </c>
      <c r="J368" s="302" t="s">
        <v>249</v>
      </c>
      <c r="K368" s="53"/>
      <c r="L368" s="53"/>
      <c r="M368" s="53"/>
      <c r="N368" s="53"/>
      <c r="O368" s="53">
        <v>4</v>
      </c>
      <c r="P368" s="53"/>
      <c r="Q368" s="297">
        <v>6017</v>
      </c>
      <c r="R368" s="348" t="s">
        <v>1578</v>
      </c>
      <c r="S368" s="349">
        <v>5</v>
      </c>
      <c r="T368" t="str">
        <f t="shared" si="12"/>
        <v>WhatsApp API Business</v>
      </c>
    </row>
    <row r="369" spans="1:20" ht="15.75" thickBot="1">
      <c r="A369" s="311">
        <v>45412</v>
      </c>
      <c r="B369" s="384">
        <v>45383</v>
      </c>
      <c r="C369" s="297" t="e">
        <v>#VALUE!</v>
      </c>
      <c r="D369" s="298" t="s">
        <v>2146</v>
      </c>
      <c r="E369" s="306" t="s">
        <v>2147</v>
      </c>
      <c r="F369" s="306">
        <v>-1156</v>
      </c>
      <c r="G369" s="300">
        <v>-979.66101694915255</v>
      </c>
      <c r="H369" s="301" t="s">
        <v>216</v>
      </c>
      <c r="I369" s="302" t="s">
        <v>217</v>
      </c>
      <c r="J369" s="302" t="s">
        <v>218</v>
      </c>
      <c r="K369" s="53"/>
      <c r="L369" s="53"/>
      <c r="M369" s="53"/>
      <c r="N369" s="53"/>
      <c r="O369" s="53">
        <v>4</v>
      </c>
      <c r="P369" s="53"/>
      <c r="Q369" s="297">
        <v>-1156</v>
      </c>
      <c r="R369" s="348" t="s">
        <v>1578</v>
      </c>
      <c r="S369" s="349">
        <v>5</v>
      </c>
      <c r="T369" t="str">
        <f t="shared" si="12"/>
        <v>G-Suite Business</v>
      </c>
    </row>
    <row r="370" spans="1:20" ht="15.75" thickBot="1">
      <c r="A370" s="311">
        <v>45413</v>
      </c>
      <c r="B370" s="384">
        <v>45413</v>
      </c>
      <c r="C370" s="297" t="e">
        <v>#VALUE!</v>
      </c>
      <c r="D370" s="309" t="s">
        <v>362</v>
      </c>
      <c r="E370" s="306" t="s">
        <v>2148</v>
      </c>
      <c r="F370" s="306"/>
      <c r="G370" s="300">
        <v>0</v>
      </c>
      <c r="H370" s="301" t="s">
        <v>216</v>
      </c>
      <c r="I370" s="302" t="s">
        <v>217</v>
      </c>
      <c r="J370" s="302" t="s">
        <v>218</v>
      </c>
      <c r="K370" s="53"/>
      <c r="L370" s="53"/>
      <c r="M370" s="53"/>
      <c r="N370" s="53"/>
      <c r="O370" s="53">
        <v>5</v>
      </c>
      <c r="P370" s="53"/>
      <c r="Q370" s="297">
        <v>0</v>
      </c>
      <c r="R370" s="348" t="s">
        <v>1578</v>
      </c>
      <c r="S370" s="349">
        <v>6</v>
      </c>
      <c r="T370" t="str">
        <f t="shared" si="12"/>
        <v>G-Suite Business</v>
      </c>
    </row>
    <row r="371" spans="1:20" ht="15.75" thickBot="1">
      <c r="A371" s="311">
        <v>45413</v>
      </c>
      <c r="B371" s="384">
        <v>45413</v>
      </c>
      <c r="C371" s="297" t="e">
        <v>#VALUE!</v>
      </c>
      <c r="D371" s="298" t="s">
        <v>1830</v>
      </c>
      <c r="E371" s="306" t="s">
        <v>2149</v>
      </c>
      <c r="F371" s="306">
        <v>12036</v>
      </c>
      <c r="G371" s="300">
        <v>10200</v>
      </c>
      <c r="H371" s="301" t="s">
        <v>216</v>
      </c>
      <c r="I371" s="302" t="s">
        <v>217</v>
      </c>
      <c r="J371" s="302" t="s">
        <v>218</v>
      </c>
      <c r="K371" s="53"/>
      <c r="L371" s="53"/>
      <c r="M371" s="53"/>
      <c r="N371" s="53"/>
      <c r="O371" s="53">
        <v>5</v>
      </c>
      <c r="P371" s="53"/>
      <c r="Q371" s="297">
        <v>12036</v>
      </c>
      <c r="R371" s="348" t="s">
        <v>1578</v>
      </c>
      <c r="S371" s="349">
        <v>6</v>
      </c>
      <c r="T371" t="str">
        <f t="shared" si="12"/>
        <v>G-Suite Business</v>
      </c>
    </row>
    <row r="372" spans="1:20" ht="15.75" thickBot="1">
      <c r="A372" s="311">
        <v>45413</v>
      </c>
      <c r="B372" s="384">
        <v>45413</v>
      </c>
      <c r="C372" s="297" t="e">
        <v>#VALUE!</v>
      </c>
      <c r="D372" s="298" t="s">
        <v>2150</v>
      </c>
      <c r="E372" s="306" t="s">
        <v>2151</v>
      </c>
      <c r="F372" s="306">
        <v>3009</v>
      </c>
      <c r="G372" s="300">
        <v>2550</v>
      </c>
      <c r="H372" s="301" t="s">
        <v>216</v>
      </c>
      <c r="I372" s="302" t="s">
        <v>217</v>
      </c>
      <c r="J372" s="302" t="s">
        <v>218</v>
      </c>
      <c r="K372" s="53"/>
      <c r="L372" s="53"/>
      <c r="M372" s="53"/>
      <c r="N372" s="53"/>
      <c r="O372" s="53">
        <v>5</v>
      </c>
      <c r="P372" s="53"/>
      <c r="Q372" s="297">
        <v>3009</v>
      </c>
      <c r="R372" s="348" t="s">
        <v>1578</v>
      </c>
      <c r="S372" s="349">
        <v>6</v>
      </c>
      <c r="T372" t="str">
        <f t="shared" si="12"/>
        <v>G-Suite Business</v>
      </c>
    </row>
    <row r="373" spans="1:20" ht="15.75" thickBot="1">
      <c r="A373" s="311">
        <v>45413</v>
      </c>
      <c r="B373" s="384">
        <v>45413</v>
      </c>
      <c r="C373" s="297" t="e">
        <v>#VALUE!</v>
      </c>
      <c r="D373" s="298" t="s">
        <v>2152</v>
      </c>
      <c r="E373" s="306" t="s">
        <v>2153</v>
      </c>
      <c r="F373" s="306">
        <v>3934</v>
      </c>
      <c r="G373" s="300">
        <v>3333.898305084746</v>
      </c>
      <c r="H373" s="301" t="s">
        <v>216</v>
      </c>
      <c r="I373" s="302" t="s">
        <v>217</v>
      </c>
      <c r="J373" s="302" t="s">
        <v>218</v>
      </c>
      <c r="K373" s="53"/>
      <c r="L373" s="53"/>
      <c r="M373" s="53"/>
      <c r="N373" s="53"/>
      <c r="O373" s="53">
        <v>5</v>
      </c>
      <c r="P373" s="53"/>
      <c r="Q373" s="297">
        <v>3934</v>
      </c>
      <c r="R373" s="348" t="s">
        <v>1578</v>
      </c>
      <c r="S373" s="349">
        <v>6</v>
      </c>
      <c r="T373" t="str">
        <f t="shared" si="12"/>
        <v>G-Suite Business</v>
      </c>
    </row>
    <row r="374" spans="1:20" ht="15.75" thickBot="1">
      <c r="A374" s="311">
        <v>45413</v>
      </c>
      <c r="B374" s="384">
        <v>45413</v>
      </c>
      <c r="C374" s="297" t="e">
        <v>#VALUE!</v>
      </c>
      <c r="D374" s="298" t="s">
        <v>963</v>
      </c>
      <c r="E374" s="306" t="s">
        <v>2154</v>
      </c>
      <c r="F374" s="306">
        <v>12036</v>
      </c>
      <c r="G374" s="300">
        <v>10200</v>
      </c>
      <c r="H374" s="301" t="s">
        <v>216</v>
      </c>
      <c r="I374" s="302" t="s">
        <v>217</v>
      </c>
      <c r="J374" s="302" t="s">
        <v>218</v>
      </c>
      <c r="K374" s="53"/>
      <c r="L374" s="53"/>
      <c r="M374" s="53"/>
      <c r="N374" s="53"/>
      <c r="O374" s="53">
        <v>5</v>
      </c>
      <c r="P374" s="53"/>
      <c r="Q374" s="297">
        <v>12036</v>
      </c>
      <c r="R374" s="348" t="s">
        <v>1578</v>
      </c>
      <c r="S374" s="349">
        <v>6</v>
      </c>
      <c r="T374" t="str">
        <f t="shared" si="12"/>
        <v>G-Suite Business</v>
      </c>
    </row>
    <row r="375" spans="1:20" ht="15.75" thickBot="1">
      <c r="A375" s="311">
        <v>45413</v>
      </c>
      <c r="B375" s="384">
        <v>45413</v>
      </c>
      <c r="C375" s="297" t="e">
        <v>#VALUE!</v>
      </c>
      <c r="D375" s="298" t="s">
        <v>514</v>
      </c>
      <c r="E375" s="306" t="s">
        <v>2155</v>
      </c>
      <c r="F375" s="306">
        <v>35400</v>
      </c>
      <c r="G375" s="300">
        <v>30000</v>
      </c>
      <c r="H375" s="301" t="s">
        <v>216</v>
      </c>
      <c r="I375" s="302" t="s">
        <v>217</v>
      </c>
      <c r="J375" s="302" t="s">
        <v>218</v>
      </c>
      <c r="K375" s="53"/>
      <c r="L375" s="53"/>
      <c r="M375" s="53"/>
      <c r="N375" s="53"/>
      <c r="O375" s="53">
        <v>5</v>
      </c>
      <c r="P375" s="53"/>
      <c r="Q375" s="297">
        <v>35400</v>
      </c>
      <c r="R375" s="348" t="s">
        <v>1578</v>
      </c>
      <c r="S375" s="349">
        <v>6</v>
      </c>
      <c r="T375" t="str">
        <f t="shared" si="12"/>
        <v>G-Suite Business</v>
      </c>
    </row>
    <row r="376" spans="1:20" ht="15.75" thickBot="1">
      <c r="A376" s="311">
        <v>45413</v>
      </c>
      <c r="B376" s="384">
        <v>45413</v>
      </c>
      <c r="C376" s="297" t="e">
        <v>#VALUE!</v>
      </c>
      <c r="D376" s="298" t="s">
        <v>1587</v>
      </c>
      <c r="E376" s="306" t="s">
        <v>2156</v>
      </c>
      <c r="F376" s="306">
        <v>1387</v>
      </c>
      <c r="G376" s="300">
        <v>1175.4237288135589</v>
      </c>
      <c r="H376" s="301" t="s">
        <v>216</v>
      </c>
      <c r="I376" s="302" t="s">
        <v>217</v>
      </c>
      <c r="J376" s="302" t="s">
        <v>218</v>
      </c>
      <c r="K376" s="53"/>
      <c r="L376" s="53"/>
      <c r="M376" s="53"/>
      <c r="N376" s="53"/>
      <c r="O376" s="53">
        <v>5</v>
      </c>
      <c r="P376" s="53"/>
      <c r="Q376" s="297">
        <v>1387</v>
      </c>
      <c r="R376" s="348" t="s">
        <v>1578</v>
      </c>
      <c r="S376" s="349">
        <v>6</v>
      </c>
      <c r="T376" t="str">
        <f t="shared" si="12"/>
        <v>G-Suite Business</v>
      </c>
    </row>
    <row r="377" spans="1:20" ht="15.75" thickBot="1">
      <c r="A377" s="311">
        <v>45413</v>
      </c>
      <c r="B377" s="384">
        <v>45413</v>
      </c>
      <c r="C377" s="297" t="e">
        <v>#VALUE!</v>
      </c>
      <c r="D377" s="309" t="s">
        <v>2157</v>
      </c>
      <c r="E377" s="306" t="s">
        <v>2158</v>
      </c>
      <c r="F377" s="306">
        <v>299</v>
      </c>
      <c r="G377" s="300">
        <v>253.3898305084746</v>
      </c>
      <c r="H377" s="301" t="s">
        <v>261</v>
      </c>
      <c r="I377" s="302" t="s">
        <v>232</v>
      </c>
      <c r="J377" s="302" t="s">
        <v>330</v>
      </c>
      <c r="K377" s="53"/>
      <c r="L377" s="53"/>
      <c r="M377" s="53"/>
      <c r="N377" s="53"/>
      <c r="O377" s="53">
        <v>5</v>
      </c>
      <c r="P377" s="53"/>
      <c r="Q377" s="297">
        <v>299</v>
      </c>
      <c r="R377" s="348" t="s">
        <v>1578</v>
      </c>
      <c r="S377" s="349">
        <v>6</v>
      </c>
      <c r="T377" t="str">
        <f t="shared" si="12"/>
        <v>Other Services</v>
      </c>
    </row>
    <row r="378" spans="1:20" ht="15.75" thickBot="1">
      <c r="A378" s="311">
        <v>45413</v>
      </c>
      <c r="B378" s="384">
        <v>45413</v>
      </c>
      <c r="C378" s="297" t="e">
        <v>#VALUE!</v>
      </c>
      <c r="D378" s="309" t="s">
        <v>2159</v>
      </c>
      <c r="E378" s="306" t="s">
        <v>2160</v>
      </c>
      <c r="F378" s="306">
        <v>299</v>
      </c>
      <c r="G378" s="300">
        <v>253.3898305084746</v>
      </c>
      <c r="H378" s="301" t="s">
        <v>261</v>
      </c>
      <c r="I378" s="302" t="s">
        <v>232</v>
      </c>
      <c r="J378" s="302" t="s">
        <v>330</v>
      </c>
      <c r="K378" s="53"/>
      <c r="L378" s="53"/>
      <c r="M378" s="53"/>
      <c r="N378" s="53"/>
      <c r="O378" s="53">
        <v>5</v>
      </c>
      <c r="P378" s="53"/>
      <c r="Q378" s="297">
        <v>299</v>
      </c>
      <c r="R378" s="348" t="s">
        <v>1578</v>
      </c>
      <c r="S378" s="349">
        <v>6</v>
      </c>
      <c r="T378" t="str">
        <f t="shared" si="12"/>
        <v>Other Services</v>
      </c>
    </row>
    <row r="379" spans="1:20" ht="15.75" thickBot="1">
      <c r="A379" s="311">
        <v>45413</v>
      </c>
      <c r="B379" s="384">
        <v>45413</v>
      </c>
      <c r="C379" s="297" t="e">
        <v>#VALUE!</v>
      </c>
      <c r="D379" s="298" t="s">
        <v>2087</v>
      </c>
      <c r="E379" s="306" t="s">
        <v>2161</v>
      </c>
      <c r="F379" s="306">
        <v>2390</v>
      </c>
      <c r="G379" s="300">
        <v>2025.4237288135589</v>
      </c>
      <c r="H379" s="301" t="s">
        <v>261</v>
      </c>
      <c r="I379" s="302" t="s">
        <v>232</v>
      </c>
      <c r="J379" s="302" t="s">
        <v>661</v>
      </c>
      <c r="K379" s="53"/>
      <c r="L379" s="53"/>
      <c r="M379" s="53"/>
      <c r="N379" s="53"/>
      <c r="O379" s="53">
        <v>5</v>
      </c>
      <c r="P379" s="53"/>
      <c r="Q379" s="297">
        <v>2390</v>
      </c>
      <c r="R379" s="348" t="s">
        <v>1578</v>
      </c>
      <c r="S379" s="349">
        <v>6</v>
      </c>
      <c r="T379" t="str">
        <f t="shared" si="12"/>
        <v>Other Services</v>
      </c>
    </row>
    <row r="380" spans="1:20" ht="15.75" thickBot="1">
      <c r="A380" s="311">
        <v>45413</v>
      </c>
      <c r="B380" s="384">
        <v>45413</v>
      </c>
      <c r="C380" s="297" t="e">
        <v>#VALUE!</v>
      </c>
      <c r="D380" s="298" t="s">
        <v>1026</v>
      </c>
      <c r="E380" s="306" t="s">
        <v>2162</v>
      </c>
      <c r="F380" s="306">
        <v>15930</v>
      </c>
      <c r="G380" s="300">
        <v>13500</v>
      </c>
      <c r="H380" s="301" t="s">
        <v>112</v>
      </c>
      <c r="I380" s="302" t="s">
        <v>229</v>
      </c>
      <c r="J380" s="302" t="s">
        <v>284</v>
      </c>
      <c r="K380" s="53"/>
      <c r="L380" s="53"/>
      <c r="M380" s="53"/>
      <c r="N380" s="53"/>
      <c r="O380" s="53">
        <v>5</v>
      </c>
      <c r="P380" s="53"/>
      <c r="Q380" s="297">
        <v>15930</v>
      </c>
      <c r="R380" s="348" t="s">
        <v>1578</v>
      </c>
      <c r="S380" s="349">
        <v>6</v>
      </c>
      <c r="T380" t="str">
        <f t="shared" si="12"/>
        <v>WhatsApp API Business</v>
      </c>
    </row>
    <row r="381" spans="1:20" ht="15.75" thickBot="1">
      <c r="A381" s="311">
        <v>45413</v>
      </c>
      <c r="B381" s="384">
        <v>45413</v>
      </c>
      <c r="C381" s="297" t="e">
        <v>#VALUE!</v>
      </c>
      <c r="D381" s="298" t="s">
        <v>2163</v>
      </c>
      <c r="E381" s="306" t="s">
        <v>2164</v>
      </c>
      <c r="F381" s="306">
        <v>3390</v>
      </c>
      <c r="G381" s="300">
        <v>2872.881355932203</v>
      </c>
      <c r="H381" s="301" t="s">
        <v>261</v>
      </c>
      <c r="I381" s="302" t="s">
        <v>232</v>
      </c>
      <c r="J381" s="302" t="s">
        <v>661</v>
      </c>
      <c r="K381" s="53"/>
      <c r="L381" s="53"/>
      <c r="M381" s="53"/>
      <c r="N381" s="53"/>
      <c r="O381" s="53">
        <v>5</v>
      </c>
      <c r="P381" s="53"/>
      <c r="Q381" s="297">
        <v>3390</v>
      </c>
      <c r="R381" s="348" t="s">
        <v>1578</v>
      </c>
      <c r="S381" s="349">
        <v>6</v>
      </c>
      <c r="T381" t="str">
        <f t="shared" si="12"/>
        <v>Other Services</v>
      </c>
    </row>
    <row r="382" spans="1:20" ht="15.75" thickBot="1">
      <c r="A382" s="311">
        <v>45413</v>
      </c>
      <c r="B382" s="384">
        <v>45413</v>
      </c>
      <c r="C382" s="297" t="e">
        <v>#VALUE!</v>
      </c>
      <c r="D382" s="298" t="s">
        <v>2165</v>
      </c>
      <c r="E382" s="306" t="s">
        <v>2166</v>
      </c>
      <c r="F382" s="306">
        <v>3390</v>
      </c>
      <c r="G382" s="300">
        <v>2872.881355932203</v>
      </c>
      <c r="H382" s="301" t="s">
        <v>261</v>
      </c>
      <c r="I382" s="302" t="s">
        <v>232</v>
      </c>
      <c r="J382" s="302" t="s">
        <v>661</v>
      </c>
      <c r="K382" s="53"/>
      <c r="L382" s="53"/>
      <c r="M382" s="53"/>
      <c r="N382" s="53"/>
      <c r="O382" s="53">
        <v>5</v>
      </c>
      <c r="P382" s="53"/>
      <c r="Q382" s="297">
        <v>3390</v>
      </c>
      <c r="R382" s="348" t="s">
        <v>1578</v>
      </c>
      <c r="S382" s="349">
        <v>6</v>
      </c>
      <c r="T382" t="str">
        <f t="shared" si="12"/>
        <v>Other Services</v>
      </c>
    </row>
    <row r="383" spans="1:20" ht="15.75" thickBot="1">
      <c r="A383" s="311">
        <v>45413</v>
      </c>
      <c r="B383" s="384">
        <v>45413</v>
      </c>
      <c r="C383" s="297" t="e">
        <v>#VALUE!</v>
      </c>
      <c r="D383" s="298" t="s">
        <v>2167</v>
      </c>
      <c r="E383" s="306" t="s">
        <v>2168</v>
      </c>
      <c r="F383" s="306">
        <v>17700</v>
      </c>
      <c r="G383" s="300">
        <v>15000</v>
      </c>
      <c r="H383" s="301" t="s">
        <v>112</v>
      </c>
      <c r="I383" s="302" t="s">
        <v>229</v>
      </c>
      <c r="J383" s="302" t="s">
        <v>284</v>
      </c>
      <c r="K383" s="53"/>
      <c r="L383" s="53"/>
      <c r="M383" s="53"/>
      <c r="N383" s="53"/>
      <c r="O383" s="53">
        <v>5</v>
      </c>
      <c r="P383" s="53"/>
      <c r="Q383" s="297">
        <v>17700</v>
      </c>
      <c r="R383" s="348" t="s">
        <v>1578</v>
      </c>
      <c r="S383" s="349">
        <v>6</v>
      </c>
      <c r="T383" t="str">
        <f t="shared" si="12"/>
        <v>WhatsApp API Business</v>
      </c>
    </row>
    <row r="384" spans="1:20" ht="15.75" thickBot="1">
      <c r="A384" s="311">
        <v>45413</v>
      </c>
      <c r="B384" s="384">
        <v>45413</v>
      </c>
      <c r="C384" s="297" t="e">
        <v>#VALUE!</v>
      </c>
      <c r="D384" s="298" t="s">
        <v>2169</v>
      </c>
      <c r="E384" s="306" t="s">
        <v>2170</v>
      </c>
      <c r="F384" s="306">
        <v>2390</v>
      </c>
      <c r="G384" s="300">
        <v>2025.4237288135589</v>
      </c>
      <c r="H384" s="301" t="s">
        <v>261</v>
      </c>
      <c r="I384" s="302" t="s">
        <v>232</v>
      </c>
      <c r="J384" s="302" t="s">
        <v>661</v>
      </c>
      <c r="K384" s="53"/>
      <c r="L384" s="53"/>
      <c r="M384" s="53"/>
      <c r="N384" s="53"/>
      <c r="O384" s="53">
        <v>5</v>
      </c>
      <c r="P384" s="53"/>
      <c r="Q384" s="297">
        <v>2390</v>
      </c>
      <c r="R384" s="348" t="s">
        <v>1578</v>
      </c>
      <c r="S384" s="349">
        <v>6</v>
      </c>
      <c r="T384" t="str">
        <f t="shared" si="12"/>
        <v>Other Services</v>
      </c>
    </row>
    <row r="385" spans="1:20" ht="15.75" thickBot="1">
      <c r="A385" s="311">
        <v>45413</v>
      </c>
      <c r="B385" s="384">
        <v>45413</v>
      </c>
      <c r="C385" s="297" t="e">
        <v>#VALUE!</v>
      </c>
      <c r="D385" s="298" t="s">
        <v>1770</v>
      </c>
      <c r="E385" s="306" t="s">
        <v>2171</v>
      </c>
      <c r="F385" s="306">
        <v>8260</v>
      </c>
      <c r="G385" s="300">
        <v>7000</v>
      </c>
      <c r="H385" s="301" t="s">
        <v>112</v>
      </c>
      <c r="I385" s="302" t="s">
        <v>229</v>
      </c>
      <c r="J385" s="302" t="s">
        <v>249</v>
      </c>
      <c r="K385" s="53"/>
      <c r="L385" s="53"/>
      <c r="M385" s="53"/>
      <c r="N385" s="53"/>
      <c r="O385" s="53">
        <v>5</v>
      </c>
      <c r="P385" s="53"/>
      <c r="Q385" s="297">
        <v>8260</v>
      </c>
      <c r="R385" s="348" t="s">
        <v>1578</v>
      </c>
      <c r="S385" s="349">
        <v>6</v>
      </c>
      <c r="T385" t="str">
        <f t="shared" si="12"/>
        <v>WhatsApp API Business</v>
      </c>
    </row>
    <row r="386" spans="1:20" ht="15.75" thickBot="1">
      <c r="A386" s="311">
        <v>45413</v>
      </c>
      <c r="B386" s="384">
        <v>45413</v>
      </c>
      <c r="C386" s="297" t="e">
        <v>#VALUE!</v>
      </c>
      <c r="D386" s="298" t="s">
        <v>2172</v>
      </c>
      <c r="E386" s="306" t="s">
        <v>2173</v>
      </c>
      <c r="F386" s="306">
        <v>2390</v>
      </c>
      <c r="G386" s="300">
        <v>2025.4237288135589</v>
      </c>
      <c r="H386" s="301" t="s">
        <v>261</v>
      </c>
      <c r="I386" s="302" t="s">
        <v>232</v>
      </c>
      <c r="J386" s="302" t="s">
        <v>661</v>
      </c>
      <c r="K386" s="53"/>
      <c r="L386" s="53"/>
      <c r="M386" s="53"/>
      <c r="N386" s="53"/>
      <c r="O386" s="53">
        <v>5</v>
      </c>
      <c r="P386" s="53"/>
      <c r="Q386" s="297">
        <v>2390</v>
      </c>
      <c r="R386" s="348" t="s">
        <v>1578</v>
      </c>
      <c r="S386" s="349">
        <v>6</v>
      </c>
      <c r="T386" t="str">
        <f t="shared" si="12"/>
        <v>Other Services</v>
      </c>
    </row>
    <row r="387" spans="1:20" ht="15.75" thickBot="1">
      <c r="A387" s="311">
        <v>45414</v>
      </c>
      <c r="B387" s="384">
        <v>45413</v>
      </c>
      <c r="C387" s="297" t="e">
        <v>#VALUE!</v>
      </c>
      <c r="D387" s="298" t="s">
        <v>1599</v>
      </c>
      <c r="E387" s="306" t="s">
        <v>2174</v>
      </c>
      <c r="F387" s="306">
        <v>66018</v>
      </c>
      <c r="G387" s="300">
        <v>55947.457627118652</v>
      </c>
      <c r="H387" s="301" t="s">
        <v>216</v>
      </c>
      <c r="I387" s="302" t="s">
        <v>217</v>
      </c>
      <c r="J387" s="302" t="s">
        <v>218</v>
      </c>
      <c r="K387" s="53"/>
      <c r="L387" s="53"/>
      <c r="M387" s="53"/>
      <c r="N387" s="53"/>
      <c r="O387" s="53">
        <v>5</v>
      </c>
      <c r="P387" s="53"/>
      <c r="Q387" s="297">
        <v>66018</v>
      </c>
      <c r="R387" s="348" t="s">
        <v>1578</v>
      </c>
      <c r="S387" s="349">
        <v>6</v>
      </c>
      <c r="T387" t="str">
        <f t="shared" si="12"/>
        <v>G-Suite Business</v>
      </c>
    </row>
    <row r="388" spans="1:20" ht="15.75" thickBot="1">
      <c r="A388" s="311">
        <v>45414</v>
      </c>
      <c r="B388" s="384">
        <v>45413</v>
      </c>
      <c r="C388" s="297" t="e">
        <v>#VALUE!</v>
      </c>
      <c r="D388" s="298" t="s">
        <v>2175</v>
      </c>
      <c r="E388" s="306" t="s">
        <v>2176</v>
      </c>
      <c r="F388" s="306">
        <v>97232</v>
      </c>
      <c r="G388" s="300">
        <v>82400</v>
      </c>
      <c r="H388" s="301" t="s">
        <v>216</v>
      </c>
      <c r="I388" s="302" t="s">
        <v>217</v>
      </c>
      <c r="J388" s="302" t="s">
        <v>218</v>
      </c>
      <c r="K388" s="53"/>
      <c r="L388" s="53"/>
      <c r="M388" s="53"/>
      <c r="N388" s="53"/>
      <c r="O388" s="53">
        <v>5</v>
      </c>
      <c r="P388" s="53"/>
      <c r="Q388" s="297">
        <v>97232</v>
      </c>
      <c r="R388" s="348" t="s">
        <v>1578</v>
      </c>
      <c r="S388" s="349">
        <v>6</v>
      </c>
      <c r="T388" t="str">
        <f t="shared" si="12"/>
        <v>G-Suite Business</v>
      </c>
    </row>
    <row r="389" spans="1:20" ht="15.75" thickBot="1">
      <c r="A389" s="311">
        <v>45414</v>
      </c>
      <c r="B389" s="384">
        <v>45413</v>
      </c>
      <c r="C389" s="297" t="e">
        <v>#VALUE!</v>
      </c>
      <c r="D389" s="298" t="s">
        <v>2177</v>
      </c>
      <c r="E389" s="306" t="s">
        <v>2178</v>
      </c>
      <c r="F389" s="306">
        <v>15045</v>
      </c>
      <c r="G389" s="300">
        <v>12750</v>
      </c>
      <c r="H389" s="301" t="s">
        <v>112</v>
      </c>
      <c r="I389" s="302" t="s">
        <v>229</v>
      </c>
      <c r="J389" s="302" t="s">
        <v>284</v>
      </c>
      <c r="K389" s="53"/>
      <c r="L389" s="53"/>
      <c r="M389" s="53"/>
      <c r="N389" s="53"/>
      <c r="O389" s="53">
        <v>5</v>
      </c>
      <c r="P389" s="53"/>
      <c r="Q389" s="297">
        <v>15045</v>
      </c>
      <c r="R389" s="348" t="s">
        <v>1578</v>
      </c>
      <c r="S389" s="349">
        <v>6</v>
      </c>
      <c r="T389" t="str">
        <f t="shared" si="12"/>
        <v>WhatsApp API Business</v>
      </c>
    </row>
    <row r="390" spans="1:20" ht="15.75" thickBot="1">
      <c r="A390" s="311">
        <v>45414</v>
      </c>
      <c r="B390" s="384">
        <v>45413</v>
      </c>
      <c r="C390" s="297" t="e">
        <v>#VALUE!</v>
      </c>
      <c r="D390" s="298" t="s">
        <v>619</v>
      </c>
      <c r="E390" s="306" t="s">
        <v>2179</v>
      </c>
      <c r="F390" s="306">
        <v>36108</v>
      </c>
      <c r="G390" s="300">
        <v>30600</v>
      </c>
      <c r="H390" s="301" t="s">
        <v>112</v>
      </c>
      <c r="I390" s="302" t="s">
        <v>229</v>
      </c>
      <c r="J390" s="302" t="s">
        <v>359</v>
      </c>
      <c r="K390" s="53"/>
      <c r="L390" s="53"/>
      <c r="M390" s="53"/>
      <c r="N390" s="53"/>
      <c r="O390" s="53">
        <v>5</v>
      </c>
      <c r="P390" s="53"/>
      <c r="Q390" s="297">
        <v>36108</v>
      </c>
      <c r="R390" s="348" t="s">
        <v>1578</v>
      </c>
      <c r="S390" s="349">
        <v>6</v>
      </c>
      <c r="T390" t="str">
        <f t="shared" si="12"/>
        <v>WhatsApp API Business</v>
      </c>
    </row>
    <row r="391" spans="1:20" ht="15.75" thickBot="1">
      <c r="A391" s="311">
        <v>45414</v>
      </c>
      <c r="B391" s="384">
        <v>45413</v>
      </c>
      <c r="C391" s="297" t="e">
        <v>#VALUE!</v>
      </c>
      <c r="D391" s="298" t="s">
        <v>2180</v>
      </c>
      <c r="E391" s="306" t="s">
        <v>2181</v>
      </c>
      <c r="F391" s="306">
        <v>3390</v>
      </c>
      <c r="G391" s="300">
        <v>2872.881355932203</v>
      </c>
      <c r="H391" s="301" t="s">
        <v>261</v>
      </c>
      <c r="I391" s="302" t="s">
        <v>232</v>
      </c>
      <c r="J391" s="302" t="s">
        <v>661</v>
      </c>
      <c r="K391" s="53"/>
      <c r="L391" s="53"/>
      <c r="M391" s="53"/>
      <c r="N391" s="53"/>
      <c r="O391" s="53">
        <v>5</v>
      </c>
      <c r="P391" s="53"/>
      <c r="Q391" s="297">
        <v>3390</v>
      </c>
      <c r="R391" s="348" t="s">
        <v>1578</v>
      </c>
      <c r="S391" s="349">
        <v>6</v>
      </c>
      <c r="T391" t="str">
        <f t="shared" si="12"/>
        <v>Other Services</v>
      </c>
    </row>
    <row r="392" spans="1:20" ht="15.75" thickBot="1">
      <c r="A392" s="311">
        <v>45414</v>
      </c>
      <c r="B392" s="384">
        <v>45413</v>
      </c>
      <c r="C392" s="297" t="e">
        <v>#VALUE!</v>
      </c>
      <c r="D392" s="298" t="s">
        <v>214</v>
      </c>
      <c r="E392" s="306" t="s">
        <v>2182</v>
      </c>
      <c r="F392" s="306">
        <v>2390</v>
      </c>
      <c r="G392" s="300">
        <v>2025.4237288135589</v>
      </c>
      <c r="H392" s="301" t="s">
        <v>261</v>
      </c>
      <c r="I392" s="302" t="s">
        <v>232</v>
      </c>
      <c r="J392" s="302" t="s">
        <v>661</v>
      </c>
      <c r="K392" s="53"/>
      <c r="L392" s="53"/>
      <c r="M392" s="53"/>
      <c r="N392" s="53"/>
      <c r="O392" s="53">
        <v>5</v>
      </c>
      <c r="P392" s="53"/>
      <c r="Q392" s="297">
        <v>2390</v>
      </c>
      <c r="R392" s="348" t="s">
        <v>1578</v>
      </c>
      <c r="S392" s="349">
        <v>6</v>
      </c>
      <c r="T392" t="str">
        <f t="shared" si="12"/>
        <v>Other Services</v>
      </c>
    </row>
    <row r="393" spans="1:20" ht="15.75" thickBot="1">
      <c r="A393" s="311">
        <v>45414</v>
      </c>
      <c r="B393" s="384">
        <v>45413</v>
      </c>
      <c r="C393" s="297" t="e">
        <v>#VALUE!</v>
      </c>
      <c r="D393" s="298" t="s">
        <v>1857</v>
      </c>
      <c r="E393" s="306" t="s">
        <v>2183</v>
      </c>
      <c r="F393" s="306">
        <v>2390</v>
      </c>
      <c r="G393" s="300">
        <v>2025.4237288135589</v>
      </c>
      <c r="H393" s="301" t="s">
        <v>261</v>
      </c>
      <c r="I393" s="302" t="s">
        <v>232</v>
      </c>
      <c r="J393" s="302" t="s">
        <v>661</v>
      </c>
      <c r="K393" s="53"/>
      <c r="L393" s="53"/>
      <c r="M393" s="53"/>
      <c r="N393" s="53"/>
      <c r="O393" s="53">
        <v>5</v>
      </c>
      <c r="P393" s="53"/>
      <c r="Q393" s="297">
        <v>2390</v>
      </c>
      <c r="R393" s="348" t="s">
        <v>1578</v>
      </c>
      <c r="S393" s="349">
        <v>6</v>
      </c>
      <c r="T393" t="str">
        <f t="shared" si="12"/>
        <v>Other Services</v>
      </c>
    </row>
    <row r="394" spans="1:20" ht="15.75" thickBot="1">
      <c r="A394" s="311">
        <v>45414</v>
      </c>
      <c r="B394" s="384">
        <v>45413</v>
      </c>
      <c r="C394" s="297" t="e">
        <v>#VALUE!</v>
      </c>
      <c r="D394" s="298" t="s">
        <v>730</v>
      </c>
      <c r="E394" s="306" t="s">
        <v>2184</v>
      </c>
      <c r="F394" s="306">
        <v>3390</v>
      </c>
      <c r="G394" s="300">
        <v>2872.881355932203</v>
      </c>
      <c r="H394" s="301" t="s">
        <v>261</v>
      </c>
      <c r="I394" s="302" t="s">
        <v>232</v>
      </c>
      <c r="J394" s="302" t="s">
        <v>661</v>
      </c>
      <c r="K394" s="53"/>
      <c r="L394" s="53"/>
      <c r="M394" s="53"/>
      <c r="N394" s="53"/>
      <c r="O394" s="53">
        <v>5</v>
      </c>
      <c r="P394" s="53"/>
      <c r="Q394" s="297">
        <v>3390</v>
      </c>
      <c r="R394" s="348" t="s">
        <v>1578</v>
      </c>
      <c r="S394" s="349">
        <v>6</v>
      </c>
      <c r="T394" t="str">
        <f t="shared" si="12"/>
        <v>Other Services</v>
      </c>
    </row>
    <row r="395" spans="1:20" ht="15.75" thickBot="1">
      <c r="A395" s="311">
        <v>45414</v>
      </c>
      <c r="B395" s="384">
        <v>45413</v>
      </c>
      <c r="C395" s="297" t="e">
        <v>#VALUE!</v>
      </c>
      <c r="D395" s="298" t="s">
        <v>2185</v>
      </c>
      <c r="E395" s="306" t="s">
        <v>2186</v>
      </c>
      <c r="F395" s="306">
        <v>2390</v>
      </c>
      <c r="G395" s="300">
        <v>2025.4237288135589</v>
      </c>
      <c r="H395" s="301" t="s">
        <v>261</v>
      </c>
      <c r="I395" s="302" t="s">
        <v>232</v>
      </c>
      <c r="J395" s="302" t="s">
        <v>661</v>
      </c>
      <c r="K395" s="53"/>
      <c r="L395" s="53"/>
      <c r="M395" s="53"/>
      <c r="N395" s="53"/>
      <c r="O395" s="53">
        <v>5</v>
      </c>
      <c r="P395" s="53"/>
      <c r="Q395" s="297">
        <v>2390</v>
      </c>
      <c r="R395" s="348" t="s">
        <v>1578</v>
      </c>
      <c r="S395" s="349">
        <v>6</v>
      </c>
      <c r="T395" t="str">
        <f t="shared" si="12"/>
        <v>Other Services</v>
      </c>
    </row>
    <row r="396" spans="1:20" ht="15.75" thickBot="1">
      <c r="A396" s="311">
        <v>45414</v>
      </c>
      <c r="B396" s="384">
        <v>45413</v>
      </c>
      <c r="C396" s="297" t="e">
        <v>#VALUE!</v>
      </c>
      <c r="D396" s="298" t="s">
        <v>2187</v>
      </c>
      <c r="E396" s="306" t="s">
        <v>2188</v>
      </c>
      <c r="F396" s="306">
        <v>3390</v>
      </c>
      <c r="G396" s="300">
        <v>2872.881355932203</v>
      </c>
      <c r="H396" s="301" t="s">
        <v>261</v>
      </c>
      <c r="I396" s="302" t="s">
        <v>232</v>
      </c>
      <c r="J396" s="302" t="s">
        <v>661</v>
      </c>
      <c r="K396" s="53"/>
      <c r="L396" s="53"/>
      <c r="M396" s="53"/>
      <c r="N396" s="53"/>
      <c r="O396" s="53">
        <v>5</v>
      </c>
      <c r="P396" s="53"/>
      <c r="Q396" s="297">
        <v>3390</v>
      </c>
      <c r="R396" s="348" t="s">
        <v>1578</v>
      </c>
      <c r="S396" s="349">
        <v>6</v>
      </c>
      <c r="T396" t="str">
        <f t="shared" si="12"/>
        <v>Other Services</v>
      </c>
    </row>
    <row r="397" spans="1:20" ht="15.75" thickBot="1">
      <c r="A397" s="311">
        <v>45414</v>
      </c>
      <c r="B397" s="384">
        <v>45413</v>
      </c>
      <c r="C397" s="297" t="e">
        <v>#VALUE!</v>
      </c>
      <c r="D397" s="298" t="s">
        <v>2189</v>
      </c>
      <c r="E397" s="306" t="s">
        <v>2190</v>
      </c>
      <c r="F397" s="306">
        <v>4780</v>
      </c>
      <c r="G397" s="300">
        <v>4050.8474576271192</v>
      </c>
      <c r="H397" s="301" t="s">
        <v>261</v>
      </c>
      <c r="I397" s="302" t="s">
        <v>232</v>
      </c>
      <c r="J397" s="302" t="s">
        <v>661</v>
      </c>
      <c r="K397" s="53"/>
      <c r="L397" s="53"/>
      <c r="M397" s="53"/>
      <c r="N397" s="53"/>
      <c r="O397" s="53">
        <v>5</v>
      </c>
      <c r="P397" s="53"/>
      <c r="Q397" s="297">
        <v>4780</v>
      </c>
      <c r="R397" s="348" t="s">
        <v>1578</v>
      </c>
      <c r="S397" s="349">
        <v>6</v>
      </c>
      <c r="T397" t="str">
        <f t="shared" ref="T397:T414" si="13">VLOOKUP(I397,$AD$2:$AE$6,2,0)</f>
        <v>Other Services</v>
      </c>
    </row>
    <row r="398" spans="1:20" ht="15.75" thickBot="1">
      <c r="A398" s="311">
        <v>45414</v>
      </c>
      <c r="B398" s="384">
        <v>45413</v>
      </c>
      <c r="C398" s="297" t="e">
        <v>#VALUE!</v>
      </c>
      <c r="D398" s="298" t="s">
        <v>2010</v>
      </c>
      <c r="E398" s="306" t="s">
        <v>2191</v>
      </c>
      <c r="F398" s="306">
        <v>2390</v>
      </c>
      <c r="G398" s="300">
        <v>2025.4237288135589</v>
      </c>
      <c r="H398" s="301" t="s">
        <v>261</v>
      </c>
      <c r="I398" s="302" t="s">
        <v>232</v>
      </c>
      <c r="J398" s="302" t="s">
        <v>661</v>
      </c>
      <c r="K398" s="53"/>
      <c r="L398" s="53"/>
      <c r="M398" s="53"/>
      <c r="N398" s="53"/>
      <c r="O398" s="53">
        <v>5</v>
      </c>
      <c r="P398" s="53"/>
      <c r="Q398" s="297">
        <v>2390</v>
      </c>
      <c r="R398" s="348" t="s">
        <v>1578</v>
      </c>
      <c r="S398" s="349">
        <v>6</v>
      </c>
      <c r="T398" t="str">
        <f t="shared" si="13"/>
        <v>Other Services</v>
      </c>
    </row>
    <row r="399" spans="1:20" ht="15.75" thickBot="1">
      <c r="A399" s="311">
        <v>45415</v>
      </c>
      <c r="B399" s="384">
        <v>45413</v>
      </c>
      <c r="C399" s="297" t="e">
        <v>#VALUE!</v>
      </c>
      <c r="D399" s="298" t="s">
        <v>2192</v>
      </c>
      <c r="E399" s="306" t="s">
        <v>2193</v>
      </c>
      <c r="F399" s="306">
        <v>7118</v>
      </c>
      <c r="G399" s="300">
        <v>6032.203389830509</v>
      </c>
      <c r="H399" s="301" t="s">
        <v>216</v>
      </c>
      <c r="I399" s="302" t="s">
        <v>217</v>
      </c>
      <c r="J399" s="302" t="s">
        <v>218</v>
      </c>
      <c r="K399" s="53"/>
      <c r="L399" s="53"/>
      <c r="M399" s="53"/>
      <c r="N399" s="53"/>
      <c r="O399" s="53">
        <v>5</v>
      </c>
      <c r="P399" s="53"/>
      <c r="Q399" s="297">
        <v>7118</v>
      </c>
      <c r="R399" s="348" t="s">
        <v>1578</v>
      </c>
      <c r="S399" s="349">
        <v>6</v>
      </c>
      <c r="T399" t="str">
        <f t="shared" si="13"/>
        <v>G-Suite Business</v>
      </c>
    </row>
    <row r="400" spans="1:20" ht="15.75" thickBot="1">
      <c r="A400" s="311">
        <v>45415</v>
      </c>
      <c r="B400" s="384">
        <v>45413</v>
      </c>
      <c r="C400" s="297" t="e">
        <v>#VALUE!</v>
      </c>
      <c r="D400" s="298" t="s">
        <v>2194</v>
      </c>
      <c r="E400" s="306" t="s">
        <v>2195</v>
      </c>
      <c r="F400" s="306">
        <v>11127</v>
      </c>
      <c r="G400" s="300">
        <v>9429.6610169491523</v>
      </c>
      <c r="H400" s="301" t="s">
        <v>216</v>
      </c>
      <c r="I400" s="302" t="s">
        <v>217</v>
      </c>
      <c r="J400" s="302" t="s">
        <v>218</v>
      </c>
      <c r="K400" s="53"/>
      <c r="L400" s="53"/>
      <c r="M400" s="53"/>
      <c r="N400" s="53"/>
      <c r="O400" s="53">
        <v>5</v>
      </c>
      <c r="P400" s="53"/>
      <c r="Q400" s="297">
        <v>11127</v>
      </c>
      <c r="R400" s="348" t="s">
        <v>1578</v>
      </c>
      <c r="S400" s="349">
        <v>6</v>
      </c>
      <c r="T400" t="str">
        <f t="shared" si="13"/>
        <v>G-Suite Business</v>
      </c>
    </row>
    <row r="401" spans="1:20" ht="15.75" thickBot="1">
      <c r="A401" s="311">
        <v>45415</v>
      </c>
      <c r="B401" s="384">
        <v>45413</v>
      </c>
      <c r="C401" s="297" t="e">
        <v>#VALUE!</v>
      </c>
      <c r="D401" s="298" t="s">
        <v>2196</v>
      </c>
      <c r="E401" s="306" t="s">
        <v>2197</v>
      </c>
      <c r="F401" s="306">
        <v>15198</v>
      </c>
      <c r="G401" s="300">
        <v>12879.661016949151</v>
      </c>
      <c r="H401" s="301" t="s">
        <v>216</v>
      </c>
      <c r="I401" s="302" t="s">
        <v>217</v>
      </c>
      <c r="J401" s="302" t="s">
        <v>218</v>
      </c>
      <c r="K401" s="53"/>
      <c r="L401" s="53"/>
      <c r="M401" s="53"/>
      <c r="N401" s="53"/>
      <c r="O401" s="53">
        <v>5</v>
      </c>
      <c r="P401" s="53"/>
      <c r="Q401" s="297">
        <v>15198</v>
      </c>
      <c r="R401" s="348" t="s">
        <v>1578</v>
      </c>
      <c r="S401" s="349">
        <v>6</v>
      </c>
      <c r="T401" t="str">
        <f t="shared" si="13"/>
        <v>G-Suite Business</v>
      </c>
    </row>
    <row r="402" spans="1:20" ht="15.75" thickBot="1">
      <c r="A402" s="311">
        <v>45415</v>
      </c>
      <c r="B402" s="384">
        <v>45413</v>
      </c>
      <c r="C402" s="297" t="e">
        <v>#VALUE!</v>
      </c>
      <c r="D402" s="298" t="s">
        <v>250</v>
      </c>
      <c r="E402" s="306" t="s">
        <v>2198</v>
      </c>
      <c r="F402" s="306">
        <v>8850</v>
      </c>
      <c r="G402" s="300">
        <v>7500</v>
      </c>
      <c r="H402" s="301" t="s">
        <v>216</v>
      </c>
      <c r="I402" s="302" t="s">
        <v>217</v>
      </c>
      <c r="J402" s="302" t="s">
        <v>218</v>
      </c>
      <c r="K402" s="53"/>
      <c r="L402" s="53"/>
      <c r="M402" s="53"/>
      <c r="N402" s="53"/>
      <c r="O402" s="53">
        <v>5</v>
      </c>
      <c r="P402" s="53"/>
      <c r="Q402" s="297">
        <v>8850</v>
      </c>
      <c r="R402" s="348" t="s">
        <v>1578</v>
      </c>
      <c r="S402" s="349">
        <v>6</v>
      </c>
      <c r="T402" t="str">
        <f t="shared" si="13"/>
        <v>G-Suite Business</v>
      </c>
    </row>
    <row r="403" spans="1:20" ht="15.75" thickBot="1">
      <c r="A403" s="311">
        <v>45415</v>
      </c>
      <c r="B403" s="384">
        <v>45413</v>
      </c>
      <c r="C403" s="297" t="e">
        <v>#VALUE!</v>
      </c>
      <c r="D403" s="298" t="s">
        <v>368</v>
      </c>
      <c r="E403" s="306" t="s">
        <v>2199</v>
      </c>
      <c r="F403" s="306">
        <v>3390</v>
      </c>
      <c r="G403" s="300">
        <v>2872.881355932203</v>
      </c>
      <c r="H403" s="301" t="s">
        <v>261</v>
      </c>
      <c r="I403" s="302" t="s">
        <v>232</v>
      </c>
      <c r="J403" s="302" t="s">
        <v>661</v>
      </c>
      <c r="K403" s="53"/>
      <c r="L403" s="53"/>
      <c r="M403" s="53"/>
      <c r="N403" s="53"/>
      <c r="O403" s="53">
        <v>5</v>
      </c>
      <c r="P403" s="53"/>
      <c r="Q403" s="297">
        <v>3390</v>
      </c>
      <c r="R403" s="348" t="s">
        <v>1578</v>
      </c>
      <c r="S403" s="349">
        <v>6</v>
      </c>
      <c r="T403" t="str">
        <f t="shared" si="13"/>
        <v>Other Services</v>
      </c>
    </row>
    <row r="404" spans="1:20" ht="15.75" thickBot="1">
      <c r="A404" s="311">
        <v>45415</v>
      </c>
      <c r="B404" s="384">
        <v>45413</v>
      </c>
      <c r="C404" s="297" t="e">
        <v>#VALUE!</v>
      </c>
      <c r="D404" s="298" t="s">
        <v>2200</v>
      </c>
      <c r="E404" s="306" t="s">
        <v>2201</v>
      </c>
      <c r="F404" s="306">
        <v>2390</v>
      </c>
      <c r="G404" s="300">
        <v>2025.4237288135589</v>
      </c>
      <c r="H404" s="301" t="s">
        <v>261</v>
      </c>
      <c r="I404" s="302" t="s">
        <v>232</v>
      </c>
      <c r="J404" s="302" t="s">
        <v>661</v>
      </c>
      <c r="K404" s="53"/>
      <c r="L404" s="53"/>
      <c r="M404" s="53"/>
      <c r="N404" s="53"/>
      <c r="O404" s="53">
        <v>5</v>
      </c>
      <c r="P404" s="53"/>
      <c r="Q404" s="297">
        <v>2390</v>
      </c>
      <c r="R404" s="348" t="s">
        <v>1578</v>
      </c>
      <c r="S404" s="349">
        <v>6</v>
      </c>
      <c r="T404" t="str">
        <f t="shared" si="13"/>
        <v>Other Services</v>
      </c>
    </row>
    <row r="405" spans="1:20" ht="15.75" thickBot="1">
      <c r="A405" s="311">
        <v>45415</v>
      </c>
      <c r="B405" s="384">
        <v>45413</v>
      </c>
      <c r="C405" s="297" t="e">
        <v>#VALUE!</v>
      </c>
      <c r="D405" s="298" t="s">
        <v>1604</v>
      </c>
      <c r="E405" s="306" t="s">
        <v>2202</v>
      </c>
      <c r="F405" s="306">
        <v>3390</v>
      </c>
      <c r="G405" s="300">
        <v>2872.881355932203</v>
      </c>
      <c r="H405" s="301" t="s">
        <v>261</v>
      </c>
      <c r="I405" s="302" t="s">
        <v>232</v>
      </c>
      <c r="J405" s="302" t="s">
        <v>661</v>
      </c>
      <c r="K405" s="53"/>
      <c r="L405" s="53"/>
      <c r="M405" s="53"/>
      <c r="N405" s="53"/>
      <c r="O405" s="53">
        <v>5</v>
      </c>
      <c r="P405" s="53"/>
      <c r="Q405" s="297">
        <v>3390</v>
      </c>
      <c r="R405" s="348" t="s">
        <v>1578</v>
      </c>
      <c r="S405" s="349">
        <v>6</v>
      </c>
      <c r="T405" t="str">
        <f t="shared" si="13"/>
        <v>Other Services</v>
      </c>
    </row>
    <row r="406" spans="1:20" ht="15.75" thickBot="1">
      <c r="A406" s="311">
        <v>45415</v>
      </c>
      <c r="B406" s="384">
        <v>45413</v>
      </c>
      <c r="C406" s="297" t="e">
        <v>#VALUE!</v>
      </c>
      <c r="D406" s="298" t="s">
        <v>501</v>
      </c>
      <c r="E406" s="306" t="s">
        <v>2203</v>
      </c>
      <c r="F406" s="306">
        <v>4780</v>
      </c>
      <c r="G406" s="300">
        <v>4050.8474576271192</v>
      </c>
      <c r="H406" s="301" t="s">
        <v>261</v>
      </c>
      <c r="I406" s="302" t="s">
        <v>232</v>
      </c>
      <c r="J406" s="302" t="s">
        <v>661</v>
      </c>
      <c r="K406" s="53"/>
      <c r="L406" s="53"/>
      <c r="M406" s="53"/>
      <c r="N406" s="53"/>
      <c r="O406" s="53">
        <v>5</v>
      </c>
      <c r="P406" s="53"/>
      <c r="Q406" s="297">
        <v>4780</v>
      </c>
      <c r="R406" s="348" t="s">
        <v>1578</v>
      </c>
      <c r="S406" s="349">
        <v>6</v>
      </c>
      <c r="T406" t="str">
        <f t="shared" si="13"/>
        <v>Other Services</v>
      </c>
    </row>
    <row r="407" spans="1:20" ht="15.75" thickBot="1">
      <c r="A407" s="311">
        <v>45415</v>
      </c>
      <c r="B407" s="384">
        <v>45413</v>
      </c>
      <c r="C407" s="297" t="e">
        <v>#VALUE!</v>
      </c>
      <c r="D407" s="298" t="s">
        <v>2204</v>
      </c>
      <c r="E407" s="306" t="s">
        <v>2205</v>
      </c>
      <c r="F407" s="306">
        <v>2390</v>
      </c>
      <c r="G407" s="300">
        <v>2025.4237288135589</v>
      </c>
      <c r="H407" s="301" t="s">
        <v>261</v>
      </c>
      <c r="I407" s="302" t="s">
        <v>232</v>
      </c>
      <c r="J407" s="302" t="s">
        <v>661</v>
      </c>
      <c r="K407" s="53"/>
      <c r="L407" s="53"/>
      <c r="M407" s="53"/>
      <c r="N407" s="53"/>
      <c r="O407" s="53">
        <v>5</v>
      </c>
      <c r="P407" s="53"/>
      <c r="Q407" s="297">
        <v>2390</v>
      </c>
      <c r="R407" s="348" t="s">
        <v>1578</v>
      </c>
      <c r="S407" s="349">
        <v>6</v>
      </c>
      <c r="T407" t="str">
        <f t="shared" si="13"/>
        <v>Other Services</v>
      </c>
    </row>
    <row r="408" spans="1:20" ht="15.75" thickBot="1">
      <c r="A408" s="311">
        <v>45415</v>
      </c>
      <c r="B408" s="384">
        <v>45413</v>
      </c>
      <c r="C408" s="297" t="e">
        <v>#VALUE!</v>
      </c>
      <c r="D408" s="298" t="s">
        <v>2206</v>
      </c>
      <c r="E408" s="306" t="s">
        <v>2207</v>
      </c>
      <c r="F408" s="306">
        <v>3390</v>
      </c>
      <c r="G408" s="300">
        <v>2872.881355932203</v>
      </c>
      <c r="H408" s="301" t="s">
        <v>261</v>
      </c>
      <c r="I408" s="302" t="s">
        <v>232</v>
      </c>
      <c r="J408" s="302" t="s">
        <v>661</v>
      </c>
      <c r="K408" s="53"/>
      <c r="L408" s="53"/>
      <c r="M408" s="53"/>
      <c r="N408" s="53"/>
      <c r="O408" s="53">
        <v>5</v>
      </c>
      <c r="P408" s="53"/>
      <c r="Q408" s="297">
        <v>3390</v>
      </c>
      <c r="R408" s="348" t="s">
        <v>1578</v>
      </c>
      <c r="S408" s="349">
        <v>6</v>
      </c>
      <c r="T408" t="str">
        <f t="shared" si="13"/>
        <v>Other Services</v>
      </c>
    </row>
    <row r="409" spans="1:20" ht="15.75" thickBot="1">
      <c r="A409" s="311">
        <v>45415</v>
      </c>
      <c r="B409" s="384">
        <v>45413</v>
      </c>
      <c r="C409" s="297" t="e">
        <v>#VALUE!</v>
      </c>
      <c r="D409" s="298" t="s">
        <v>2208</v>
      </c>
      <c r="E409" s="306" t="s">
        <v>2209</v>
      </c>
      <c r="F409" s="306">
        <v>3390</v>
      </c>
      <c r="G409" s="300">
        <v>2872.881355932203</v>
      </c>
      <c r="H409" s="301" t="s">
        <v>261</v>
      </c>
      <c r="I409" s="302" t="s">
        <v>232</v>
      </c>
      <c r="J409" s="302" t="s">
        <v>661</v>
      </c>
      <c r="K409" s="53"/>
      <c r="L409" s="53"/>
      <c r="M409" s="53"/>
      <c r="N409" s="53"/>
      <c r="O409" s="53">
        <v>5</v>
      </c>
      <c r="P409" s="53"/>
      <c r="Q409" s="297">
        <v>3390</v>
      </c>
      <c r="R409" s="348" t="s">
        <v>1578</v>
      </c>
      <c r="S409" s="349">
        <v>6</v>
      </c>
      <c r="T409" t="str">
        <f t="shared" si="13"/>
        <v>Other Services</v>
      </c>
    </row>
    <row r="410" spans="1:20" ht="15.75" thickBot="1">
      <c r="A410" s="311">
        <v>45415</v>
      </c>
      <c r="B410" s="384">
        <v>45413</v>
      </c>
      <c r="C410" s="297" t="e">
        <v>#VALUE!</v>
      </c>
      <c r="D410" s="298" t="s">
        <v>752</v>
      </c>
      <c r="E410" s="306" t="s">
        <v>2210</v>
      </c>
      <c r="F410" s="306">
        <v>3390</v>
      </c>
      <c r="G410" s="300">
        <v>2872.881355932203</v>
      </c>
      <c r="H410" s="301" t="s">
        <v>261</v>
      </c>
      <c r="I410" s="302" t="s">
        <v>232</v>
      </c>
      <c r="J410" s="302" t="s">
        <v>661</v>
      </c>
      <c r="K410" s="53"/>
      <c r="L410" s="53"/>
      <c r="M410" s="53"/>
      <c r="N410" s="53"/>
      <c r="O410" s="53">
        <v>5</v>
      </c>
      <c r="P410" s="53"/>
      <c r="Q410" s="297">
        <v>3390</v>
      </c>
      <c r="R410" s="348" t="s">
        <v>1578</v>
      </c>
      <c r="S410" s="349">
        <v>6</v>
      </c>
      <c r="T410" t="str">
        <f t="shared" si="13"/>
        <v>Other Services</v>
      </c>
    </row>
    <row r="411" spans="1:20" ht="15.75" thickBot="1">
      <c r="A411" s="311">
        <v>45415</v>
      </c>
      <c r="B411" s="384">
        <v>45413</v>
      </c>
      <c r="C411" s="297" t="e">
        <v>#VALUE!</v>
      </c>
      <c r="D411" s="298" t="s">
        <v>353</v>
      </c>
      <c r="E411" s="306" t="s">
        <v>2211</v>
      </c>
      <c r="F411" s="306">
        <v>2390</v>
      </c>
      <c r="G411" s="300">
        <v>2025.4237288135589</v>
      </c>
      <c r="H411" s="301" t="s">
        <v>261</v>
      </c>
      <c r="I411" s="302" t="s">
        <v>232</v>
      </c>
      <c r="J411" s="302" t="s">
        <v>661</v>
      </c>
      <c r="K411" s="53"/>
      <c r="L411" s="53"/>
      <c r="M411" s="53"/>
      <c r="N411" s="53"/>
      <c r="O411" s="53">
        <v>5</v>
      </c>
      <c r="P411" s="53"/>
      <c r="Q411" s="297">
        <v>2390</v>
      </c>
      <c r="R411" s="348" t="s">
        <v>1578</v>
      </c>
      <c r="S411" s="349">
        <v>6</v>
      </c>
      <c r="T411" t="str">
        <f t="shared" si="13"/>
        <v>Other Services</v>
      </c>
    </row>
    <row r="412" spans="1:20" ht="15.75" thickBot="1">
      <c r="A412" s="311">
        <v>45415</v>
      </c>
      <c r="B412" s="384">
        <v>45413</v>
      </c>
      <c r="C412" s="297" t="e">
        <v>#VALUE!</v>
      </c>
      <c r="D412" s="298" t="s">
        <v>2212</v>
      </c>
      <c r="E412" s="306" t="s">
        <v>2213</v>
      </c>
      <c r="F412" s="306">
        <v>3390</v>
      </c>
      <c r="G412" s="300">
        <v>2872.881355932203</v>
      </c>
      <c r="H412" s="301" t="s">
        <v>261</v>
      </c>
      <c r="I412" s="302" t="s">
        <v>232</v>
      </c>
      <c r="J412" s="302" t="s">
        <v>661</v>
      </c>
      <c r="K412" s="53"/>
      <c r="L412" s="53"/>
      <c r="M412" s="53"/>
      <c r="N412" s="53"/>
      <c r="O412" s="53">
        <v>5</v>
      </c>
      <c r="P412" s="53"/>
      <c r="Q412" s="297">
        <v>3390</v>
      </c>
      <c r="R412" s="348" t="s">
        <v>1578</v>
      </c>
      <c r="S412" s="349">
        <v>6</v>
      </c>
      <c r="T412" t="str">
        <f t="shared" si="13"/>
        <v>Other Services</v>
      </c>
    </row>
    <row r="413" spans="1:20" ht="15.75" thickBot="1">
      <c r="A413" s="311">
        <v>45415</v>
      </c>
      <c r="B413" s="384">
        <v>45413</v>
      </c>
      <c r="C413" s="297" t="e">
        <v>#VALUE!</v>
      </c>
      <c r="D413" s="298" t="s">
        <v>1327</v>
      </c>
      <c r="E413" s="306" t="s">
        <v>2214</v>
      </c>
      <c r="F413" s="306">
        <v>3390</v>
      </c>
      <c r="G413" s="300">
        <v>2872.881355932203</v>
      </c>
      <c r="H413" s="301" t="s">
        <v>261</v>
      </c>
      <c r="I413" s="302" t="s">
        <v>232</v>
      </c>
      <c r="J413" s="302" t="s">
        <v>661</v>
      </c>
      <c r="K413" s="53"/>
      <c r="L413" s="53"/>
      <c r="M413" s="53"/>
      <c r="N413" s="53"/>
      <c r="O413" s="53">
        <v>5</v>
      </c>
      <c r="P413" s="53"/>
      <c r="Q413" s="297">
        <v>3390</v>
      </c>
      <c r="R413" s="348" t="s">
        <v>1578</v>
      </c>
      <c r="S413" s="349">
        <v>6</v>
      </c>
      <c r="T413" t="str">
        <f t="shared" si="13"/>
        <v>Other Services</v>
      </c>
    </row>
    <row r="414" spans="1:20" ht="15.75" thickBot="1">
      <c r="A414" s="311">
        <v>45415</v>
      </c>
      <c r="B414" s="384">
        <v>45413</v>
      </c>
      <c r="C414" s="297" t="e">
        <v>#VALUE!</v>
      </c>
      <c r="D414" s="298" t="s">
        <v>2215</v>
      </c>
      <c r="E414" s="306" t="s">
        <v>2216</v>
      </c>
      <c r="F414" s="306">
        <v>4780</v>
      </c>
      <c r="G414" s="300">
        <v>4050.8474576271192</v>
      </c>
      <c r="H414" s="301" t="s">
        <v>261</v>
      </c>
      <c r="I414" s="302" t="s">
        <v>232</v>
      </c>
      <c r="J414" s="302" t="s">
        <v>661</v>
      </c>
      <c r="K414" s="53"/>
      <c r="L414" s="53"/>
      <c r="M414" s="53"/>
      <c r="N414" s="53"/>
      <c r="O414" s="53">
        <v>5</v>
      </c>
      <c r="P414" s="53"/>
      <c r="Q414" s="297">
        <v>4780</v>
      </c>
      <c r="R414" s="348" t="s">
        <v>1578</v>
      </c>
      <c r="S414" s="349">
        <v>6</v>
      </c>
      <c r="T414" t="str">
        <f t="shared" si="13"/>
        <v>Other Services</v>
      </c>
    </row>
    <row r="415" spans="1:20" ht="15.75" thickBot="1">
      <c r="A415" s="311">
        <v>45415</v>
      </c>
      <c r="B415" s="384">
        <v>45413</v>
      </c>
      <c r="C415" s="297" t="e">
        <v>#VALUE!</v>
      </c>
      <c r="D415" s="298" t="s">
        <v>2217</v>
      </c>
      <c r="E415" s="306" t="s">
        <v>2218</v>
      </c>
      <c r="F415" s="306">
        <v>84960</v>
      </c>
      <c r="G415" s="300">
        <v>72000</v>
      </c>
      <c r="H415" s="301" t="s">
        <v>291</v>
      </c>
      <c r="I415" s="302" t="s">
        <v>226</v>
      </c>
      <c r="J415" s="302" t="s">
        <v>503</v>
      </c>
      <c r="K415" s="53"/>
      <c r="L415" s="53"/>
      <c r="M415" s="53"/>
      <c r="N415" s="53"/>
      <c r="O415" s="53">
        <v>5</v>
      </c>
      <c r="P415" s="53"/>
      <c r="Q415" s="297">
        <v>84960</v>
      </c>
      <c r="R415" s="348" t="s">
        <v>1578</v>
      </c>
      <c r="S415" s="349">
        <v>6</v>
      </c>
      <c r="T415" t="s">
        <v>15</v>
      </c>
    </row>
    <row r="416" spans="1:20" ht="15.75" thickBot="1">
      <c r="A416" s="311">
        <v>45415</v>
      </c>
      <c r="B416" s="384">
        <v>45413</v>
      </c>
      <c r="C416" s="297" t="e">
        <v>#VALUE!</v>
      </c>
      <c r="D416" s="298" t="s">
        <v>303</v>
      </c>
      <c r="E416" s="306" t="s">
        <v>2219</v>
      </c>
      <c r="F416" s="306">
        <v>11800</v>
      </c>
      <c r="G416" s="300">
        <v>10000</v>
      </c>
      <c r="H416" s="301" t="s">
        <v>291</v>
      </c>
      <c r="I416" s="302" t="s">
        <v>232</v>
      </c>
      <c r="J416" s="302" t="s">
        <v>2220</v>
      </c>
      <c r="K416" s="53"/>
      <c r="L416" s="53"/>
      <c r="M416" s="53"/>
      <c r="N416" s="53"/>
      <c r="O416" s="53">
        <v>5</v>
      </c>
      <c r="P416" s="53"/>
      <c r="Q416" s="297">
        <v>11800</v>
      </c>
      <c r="R416" s="348" t="s">
        <v>1578</v>
      </c>
      <c r="S416" s="349">
        <v>6</v>
      </c>
      <c r="T416" t="str">
        <f t="shared" ref="T416:T428" si="14">VLOOKUP(I416,$AD$2:$AE$6,2,0)</f>
        <v>Other Services</v>
      </c>
    </row>
    <row r="417" spans="1:20" ht="15.75" thickBot="1">
      <c r="A417" s="311">
        <v>45415</v>
      </c>
      <c r="B417" s="384">
        <v>45413</v>
      </c>
      <c r="C417" s="297" t="e">
        <v>#VALUE!</v>
      </c>
      <c r="D417" s="298" t="s">
        <v>1211</v>
      </c>
      <c r="E417" s="306" t="s">
        <v>2221</v>
      </c>
      <c r="F417" s="306">
        <v>42480</v>
      </c>
      <c r="G417" s="300">
        <v>36000</v>
      </c>
      <c r="H417" s="301" t="s">
        <v>112</v>
      </c>
      <c r="I417" s="302" t="s">
        <v>229</v>
      </c>
      <c r="J417" s="302" t="s">
        <v>359</v>
      </c>
      <c r="K417" s="53"/>
      <c r="L417" s="53"/>
      <c r="M417" s="53"/>
      <c r="N417" s="53"/>
      <c r="O417" s="53">
        <v>5</v>
      </c>
      <c r="P417" s="53"/>
      <c r="Q417" s="297">
        <v>42480</v>
      </c>
      <c r="R417" s="348" t="s">
        <v>1578</v>
      </c>
      <c r="S417" s="349">
        <v>6</v>
      </c>
      <c r="T417" t="str">
        <f t="shared" si="14"/>
        <v>WhatsApp API Business</v>
      </c>
    </row>
    <row r="418" spans="1:20" ht="15.75" thickBot="1">
      <c r="A418" s="311">
        <v>45415</v>
      </c>
      <c r="B418" s="384">
        <v>45413</v>
      </c>
      <c r="C418" s="297" t="e">
        <v>#VALUE!</v>
      </c>
      <c r="D418" s="298" t="s">
        <v>1768</v>
      </c>
      <c r="E418" s="306" t="s">
        <v>2222</v>
      </c>
      <c r="F418" s="306">
        <v>2508</v>
      </c>
      <c r="G418" s="300">
        <v>2125.42372881356</v>
      </c>
      <c r="H418" s="301" t="s">
        <v>112</v>
      </c>
      <c r="I418" s="302" t="s">
        <v>229</v>
      </c>
      <c r="J418" s="302" t="s">
        <v>258</v>
      </c>
      <c r="K418" s="53"/>
      <c r="L418" s="53"/>
      <c r="M418" s="53"/>
      <c r="N418" s="53"/>
      <c r="O418" s="53">
        <v>5</v>
      </c>
      <c r="P418" s="53"/>
      <c r="Q418" s="297">
        <v>2508</v>
      </c>
      <c r="R418" s="348" t="s">
        <v>1578</v>
      </c>
      <c r="S418" s="349">
        <v>6</v>
      </c>
      <c r="T418" t="str">
        <f t="shared" si="14"/>
        <v>WhatsApp API Business</v>
      </c>
    </row>
    <row r="419" spans="1:20" ht="15.75" thickBot="1">
      <c r="A419" s="311">
        <v>45415</v>
      </c>
      <c r="B419" s="384">
        <v>45413</v>
      </c>
      <c r="C419" s="297" t="e">
        <v>#VALUE!</v>
      </c>
      <c r="D419" s="298" t="s">
        <v>2223</v>
      </c>
      <c r="E419" s="306" t="s">
        <v>2224</v>
      </c>
      <c r="F419" s="306">
        <v>36108</v>
      </c>
      <c r="G419" s="300">
        <v>30600</v>
      </c>
      <c r="H419" s="301" t="s">
        <v>112</v>
      </c>
      <c r="I419" s="302" t="s">
        <v>229</v>
      </c>
      <c r="J419" s="302" t="s">
        <v>359</v>
      </c>
      <c r="K419" s="53"/>
      <c r="L419" s="53"/>
      <c r="M419" s="53"/>
      <c r="N419" s="53"/>
      <c r="O419" s="53">
        <v>5</v>
      </c>
      <c r="P419" s="53"/>
      <c r="Q419" s="297">
        <v>36108</v>
      </c>
      <c r="R419" s="348" t="s">
        <v>1578</v>
      </c>
      <c r="S419" s="349">
        <v>6</v>
      </c>
      <c r="T419" t="str">
        <f t="shared" si="14"/>
        <v>WhatsApp API Business</v>
      </c>
    </row>
    <row r="420" spans="1:20" ht="15.75" thickBot="1">
      <c r="A420" s="311">
        <v>45415</v>
      </c>
      <c r="B420" s="384">
        <v>45413</v>
      </c>
      <c r="C420" s="297" t="e">
        <v>#VALUE!</v>
      </c>
      <c r="D420" s="298" t="s">
        <v>2225</v>
      </c>
      <c r="E420" s="306" t="s">
        <v>2226</v>
      </c>
      <c r="F420" s="306">
        <v>14160</v>
      </c>
      <c r="G420" s="300">
        <v>12000</v>
      </c>
      <c r="H420" s="301" t="s">
        <v>112</v>
      </c>
      <c r="I420" s="302" t="s">
        <v>229</v>
      </c>
      <c r="J420" s="302" t="s">
        <v>284</v>
      </c>
      <c r="K420" s="53"/>
      <c r="L420" s="53"/>
      <c r="M420" s="53"/>
      <c r="N420" s="53"/>
      <c r="O420" s="53">
        <v>5</v>
      </c>
      <c r="P420" s="53"/>
      <c r="Q420" s="297">
        <v>14160</v>
      </c>
      <c r="R420" s="348" t="s">
        <v>1578</v>
      </c>
      <c r="S420" s="349">
        <v>6</v>
      </c>
      <c r="T420" t="str">
        <f t="shared" si="14"/>
        <v>WhatsApp API Business</v>
      </c>
    </row>
    <row r="421" spans="1:20" ht="15.75" thickBot="1">
      <c r="A421" s="311">
        <v>45416</v>
      </c>
      <c r="B421" s="384">
        <v>45413</v>
      </c>
      <c r="C421" s="297" t="e">
        <v>#VALUE!</v>
      </c>
      <c r="D421" s="298" t="s">
        <v>250</v>
      </c>
      <c r="E421" s="306" t="s">
        <v>2227</v>
      </c>
      <c r="F421" s="306">
        <v>3540</v>
      </c>
      <c r="G421" s="300">
        <v>3000</v>
      </c>
      <c r="H421" s="301" t="s">
        <v>216</v>
      </c>
      <c r="I421" s="302" t="s">
        <v>217</v>
      </c>
      <c r="J421" s="302" t="s">
        <v>218</v>
      </c>
      <c r="K421" s="53"/>
      <c r="L421" s="53"/>
      <c r="M421" s="53"/>
      <c r="N421" s="53"/>
      <c r="O421" s="53">
        <v>5</v>
      </c>
      <c r="P421" s="53"/>
      <c r="Q421" s="297">
        <v>3540</v>
      </c>
      <c r="R421" s="348" t="s">
        <v>1578</v>
      </c>
      <c r="S421" s="349">
        <v>6</v>
      </c>
      <c r="T421" t="str">
        <f t="shared" si="14"/>
        <v>G-Suite Business</v>
      </c>
    </row>
    <row r="422" spans="1:20" ht="15.75" thickBot="1">
      <c r="A422" s="311">
        <v>45416</v>
      </c>
      <c r="B422" s="384">
        <v>45413</v>
      </c>
      <c r="C422" s="297" t="e">
        <v>#VALUE!</v>
      </c>
      <c r="D422" s="298" t="s">
        <v>1576</v>
      </c>
      <c r="E422" s="306" t="s">
        <v>2228</v>
      </c>
      <c r="F422" s="306">
        <v>889.72</v>
      </c>
      <c r="G422" s="300">
        <v>754.00000000000011</v>
      </c>
      <c r="H422" s="301" t="s">
        <v>216</v>
      </c>
      <c r="I422" s="302" t="s">
        <v>217</v>
      </c>
      <c r="J422" s="302" t="s">
        <v>218</v>
      </c>
      <c r="K422" s="53"/>
      <c r="L422" s="53"/>
      <c r="M422" s="53"/>
      <c r="N422" s="53"/>
      <c r="O422" s="53">
        <v>5</v>
      </c>
      <c r="P422" s="53"/>
      <c r="Q422" s="297">
        <v>889.72</v>
      </c>
      <c r="R422" s="348" t="s">
        <v>1578</v>
      </c>
      <c r="S422" s="349">
        <v>6</v>
      </c>
      <c r="T422" t="str">
        <f t="shared" si="14"/>
        <v>G-Suite Business</v>
      </c>
    </row>
    <row r="423" spans="1:20" ht="15.75" thickBot="1">
      <c r="A423" s="311">
        <v>45416</v>
      </c>
      <c r="B423" s="384">
        <v>45413</v>
      </c>
      <c r="C423" s="297" t="e">
        <v>#VALUE!</v>
      </c>
      <c r="D423" s="298" t="s">
        <v>455</v>
      </c>
      <c r="E423" s="306" t="s">
        <v>2229</v>
      </c>
      <c r="F423" s="306">
        <v>2390</v>
      </c>
      <c r="G423" s="300">
        <v>2025.4237288135589</v>
      </c>
      <c r="H423" s="301" t="s">
        <v>261</v>
      </c>
      <c r="I423" s="302" t="s">
        <v>232</v>
      </c>
      <c r="J423" s="302" t="s">
        <v>661</v>
      </c>
      <c r="K423" s="53"/>
      <c r="L423" s="53"/>
      <c r="M423" s="53"/>
      <c r="N423" s="53"/>
      <c r="O423" s="53">
        <v>5</v>
      </c>
      <c r="P423" s="53"/>
      <c r="Q423" s="297">
        <v>2390</v>
      </c>
      <c r="R423" s="348" t="s">
        <v>1578</v>
      </c>
      <c r="S423" s="349">
        <v>6</v>
      </c>
      <c r="T423" t="str">
        <f t="shared" si="14"/>
        <v>Other Services</v>
      </c>
    </row>
    <row r="424" spans="1:20" ht="15.75" thickBot="1">
      <c r="A424" s="311">
        <v>45416</v>
      </c>
      <c r="B424" s="384">
        <v>45413</v>
      </c>
      <c r="C424" s="297" t="e">
        <v>#VALUE!</v>
      </c>
      <c r="D424" s="298" t="s">
        <v>2230</v>
      </c>
      <c r="E424" s="306" t="s">
        <v>2231</v>
      </c>
      <c r="F424" s="306">
        <v>2390</v>
      </c>
      <c r="G424" s="300">
        <v>2025.4237288135589</v>
      </c>
      <c r="H424" s="301" t="s">
        <v>261</v>
      </c>
      <c r="I424" s="302" t="s">
        <v>232</v>
      </c>
      <c r="J424" s="302" t="s">
        <v>661</v>
      </c>
      <c r="K424" s="53"/>
      <c r="L424" s="53"/>
      <c r="M424" s="53"/>
      <c r="N424" s="53"/>
      <c r="O424" s="53">
        <v>5</v>
      </c>
      <c r="P424" s="53"/>
      <c r="Q424" s="297">
        <v>2390</v>
      </c>
      <c r="R424" s="348" t="s">
        <v>1578</v>
      </c>
      <c r="S424" s="349">
        <v>6</v>
      </c>
      <c r="T424" t="str">
        <f t="shared" si="14"/>
        <v>Other Services</v>
      </c>
    </row>
    <row r="425" spans="1:20" ht="15.75" thickBot="1">
      <c r="A425" s="311">
        <v>45416</v>
      </c>
      <c r="B425" s="384">
        <v>45413</v>
      </c>
      <c r="C425" s="297" t="e">
        <v>#VALUE!</v>
      </c>
      <c r="D425" s="298" t="s">
        <v>1587</v>
      </c>
      <c r="E425" s="306" t="s">
        <v>2232</v>
      </c>
      <c r="F425" s="306">
        <v>2390</v>
      </c>
      <c r="G425" s="300">
        <v>2025.4237288135589</v>
      </c>
      <c r="H425" s="301" t="s">
        <v>261</v>
      </c>
      <c r="I425" s="302" t="s">
        <v>232</v>
      </c>
      <c r="J425" s="302" t="s">
        <v>661</v>
      </c>
      <c r="K425" s="53"/>
      <c r="L425" s="53"/>
      <c r="M425" s="53"/>
      <c r="N425" s="53"/>
      <c r="O425" s="53">
        <v>5</v>
      </c>
      <c r="P425" s="53"/>
      <c r="Q425" s="297">
        <v>2390</v>
      </c>
      <c r="R425" s="348" t="s">
        <v>1578</v>
      </c>
      <c r="S425" s="349">
        <v>6</v>
      </c>
      <c r="T425" t="str">
        <f t="shared" si="14"/>
        <v>Other Services</v>
      </c>
    </row>
    <row r="426" spans="1:20" ht="15.75" thickBot="1">
      <c r="A426" s="311">
        <v>45416</v>
      </c>
      <c r="B426" s="384">
        <v>45413</v>
      </c>
      <c r="C426" s="297" t="e">
        <v>#VALUE!</v>
      </c>
      <c r="D426" s="298" t="s">
        <v>265</v>
      </c>
      <c r="E426" s="306" t="s">
        <v>2233</v>
      </c>
      <c r="F426" s="306">
        <v>2390</v>
      </c>
      <c r="G426" s="300">
        <v>2025.4237288135589</v>
      </c>
      <c r="H426" s="301" t="s">
        <v>261</v>
      </c>
      <c r="I426" s="302" t="s">
        <v>232</v>
      </c>
      <c r="J426" s="302" t="s">
        <v>661</v>
      </c>
      <c r="K426" s="53"/>
      <c r="L426" s="53"/>
      <c r="M426" s="53"/>
      <c r="N426" s="53"/>
      <c r="O426" s="53">
        <v>5</v>
      </c>
      <c r="P426" s="53"/>
      <c r="Q426" s="297">
        <v>2390</v>
      </c>
      <c r="R426" s="348" t="s">
        <v>1578</v>
      </c>
      <c r="S426" s="349">
        <v>6</v>
      </c>
      <c r="T426" t="str">
        <f t="shared" si="14"/>
        <v>Other Services</v>
      </c>
    </row>
    <row r="427" spans="1:20" ht="15.75" thickBot="1">
      <c r="A427" s="311">
        <v>45416</v>
      </c>
      <c r="B427" s="384">
        <v>45413</v>
      </c>
      <c r="C427" s="297" t="e">
        <v>#VALUE!</v>
      </c>
      <c r="D427" s="298" t="s">
        <v>1758</v>
      </c>
      <c r="E427" s="306" t="s">
        <v>2234</v>
      </c>
      <c r="F427" s="306">
        <v>6780</v>
      </c>
      <c r="G427" s="300">
        <v>5745.7627118644068</v>
      </c>
      <c r="H427" s="301" t="s">
        <v>261</v>
      </c>
      <c r="I427" s="302" t="s">
        <v>232</v>
      </c>
      <c r="J427" s="302" t="s">
        <v>661</v>
      </c>
      <c r="K427" s="53"/>
      <c r="L427" s="53"/>
      <c r="M427" s="53"/>
      <c r="N427" s="53"/>
      <c r="O427" s="53">
        <v>5</v>
      </c>
      <c r="P427" s="53"/>
      <c r="Q427" s="297">
        <v>6780</v>
      </c>
      <c r="R427" s="348" t="s">
        <v>1578</v>
      </c>
      <c r="S427" s="349">
        <v>6</v>
      </c>
      <c r="T427" t="str">
        <f t="shared" si="14"/>
        <v>Other Services</v>
      </c>
    </row>
    <row r="428" spans="1:20" ht="15.75" thickBot="1">
      <c r="A428" s="311">
        <v>45416</v>
      </c>
      <c r="B428" s="384">
        <v>45413</v>
      </c>
      <c r="C428" s="297" t="e">
        <v>#VALUE!</v>
      </c>
      <c r="D428" s="298" t="s">
        <v>2235</v>
      </c>
      <c r="E428" s="306" t="s">
        <v>2236</v>
      </c>
      <c r="F428" s="306">
        <v>2390</v>
      </c>
      <c r="G428" s="300">
        <v>2025.4237288135589</v>
      </c>
      <c r="H428" s="301" t="s">
        <v>261</v>
      </c>
      <c r="I428" s="302" t="s">
        <v>232</v>
      </c>
      <c r="J428" s="302" t="s">
        <v>661</v>
      </c>
      <c r="K428" s="53"/>
      <c r="L428" s="53"/>
      <c r="M428" s="53"/>
      <c r="N428" s="53"/>
      <c r="O428" s="53">
        <v>5</v>
      </c>
      <c r="P428" s="53"/>
      <c r="Q428" s="297">
        <v>2390</v>
      </c>
      <c r="R428" s="348" t="s">
        <v>1578</v>
      </c>
      <c r="S428" s="349">
        <v>6</v>
      </c>
      <c r="T428" t="str">
        <f t="shared" si="14"/>
        <v>Other Services</v>
      </c>
    </row>
    <row r="429" spans="1:20" ht="15.75" thickBot="1">
      <c r="A429" s="311">
        <v>45416</v>
      </c>
      <c r="B429" s="384">
        <v>45413</v>
      </c>
      <c r="C429" s="297" t="e">
        <v>#VALUE!</v>
      </c>
      <c r="D429" s="298" t="s">
        <v>542</v>
      </c>
      <c r="E429" s="306" t="s">
        <v>2237</v>
      </c>
      <c r="F429" s="306">
        <v>56640</v>
      </c>
      <c r="G429" s="300">
        <v>48000</v>
      </c>
      <c r="H429" s="301" t="s">
        <v>291</v>
      </c>
      <c r="I429" s="302" t="s">
        <v>226</v>
      </c>
      <c r="J429" s="302" t="s">
        <v>503</v>
      </c>
      <c r="K429" s="53"/>
      <c r="L429" s="53"/>
      <c r="M429" s="53"/>
      <c r="N429" s="53"/>
      <c r="O429" s="53">
        <v>5</v>
      </c>
      <c r="P429" s="53"/>
      <c r="Q429" s="297">
        <v>56640</v>
      </c>
      <c r="R429" s="348" t="s">
        <v>1578</v>
      </c>
      <c r="S429" s="349">
        <v>6</v>
      </c>
      <c r="T429" t="s">
        <v>15</v>
      </c>
    </row>
    <row r="430" spans="1:20" ht="15.75" thickBot="1">
      <c r="A430" s="311">
        <v>45418</v>
      </c>
      <c r="B430" s="384">
        <v>45413</v>
      </c>
      <c r="C430" s="297" t="e">
        <v>#VALUE!</v>
      </c>
      <c r="D430" s="298" t="s">
        <v>2238</v>
      </c>
      <c r="E430" s="306" t="s">
        <v>2239</v>
      </c>
      <c r="F430" s="306">
        <v>5900</v>
      </c>
      <c r="G430" s="300">
        <v>5000</v>
      </c>
      <c r="H430" s="301" t="s">
        <v>310</v>
      </c>
      <c r="I430" s="302" t="s">
        <v>223</v>
      </c>
      <c r="J430" s="302" t="s">
        <v>311</v>
      </c>
      <c r="K430" s="53"/>
      <c r="L430" s="53"/>
      <c r="M430" s="53"/>
      <c r="N430" s="53"/>
      <c r="O430" s="53">
        <v>5</v>
      </c>
      <c r="P430" s="53"/>
      <c r="Q430" s="297">
        <v>5900</v>
      </c>
      <c r="R430" s="348" t="s">
        <v>1578</v>
      </c>
      <c r="S430" s="349">
        <v>7</v>
      </c>
      <c r="T430" t="str">
        <f t="shared" ref="T430:T437" si="15">VLOOKUP(I430,$AD$2:$AE$6,2,0)</f>
        <v>Tech Assist Recruitment</v>
      </c>
    </row>
    <row r="431" spans="1:20" ht="15.75" thickBot="1">
      <c r="A431" s="311">
        <v>45418</v>
      </c>
      <c r="B431" s="384">
        <v>45413</v>
      </c>
      <c r="C431" s="297" t="e">
        <v>#VALUE!</v>
      </c>
      <c r="D431" s="298" t="s">
        <v>961</v>
      </c>
      <c r="E431" s="306" t="s">
        <v>2240</v>
      </c>
      <c r="F431" s="306">
        <v>341610</v>
      </c>
      <c r="G431" s="300">
        <v>289500</v>
      </c>
      <c r="H431" s="301" t="s">
        <v>216</v>
      </c>
      <c r="I431" s="302" t="s">
        <v>217</v>
      </c>
      <c r="J431" s="302" t="s">
        <v>218</v>
      </c>
      <c r="K431" s="53"/>
      <c r="L431" s="53"/>
      <c r="M431" s="53"/>
      <c r="N431" s="53"/>
      <c r="O431" s="53">
        <v>5</v>
      </c>
      <c r="P431" s="53"/>
      <c r="Q431" s="297">
        <v>341610</v>
      </c>
      <c r="R431" s="348" t="s">
        <v>1578</v>
      </c>
      <c r="S431" s="349">
        <v>7</v>
      </c>
      <c r="T431" t="str">
        <f t="shared" si="15"/>
        <v>G-Suite Business</v>
      </c>
    </row>
    <row r="432" spans="1:20" ht="15.75" thickBot="1">
      <c r="A432" s="311">
        <v>45418</v>
      </c>
      <c r="B432" s="384">
        <v>45413</v>
      </c>
      <c r="C432" s="297" t="e">
        <v>#VALUE!</v>
      </c>
      <c r="D432" s="298" t="s">
        <v>1067</v>
      </c>
      <c r="E432" s="306" t="s">
        <v>2241</v>
      </c>
      <c r="F432" s="306">
        <v>60180</v>
      </c>
      <c r="G432" s="300">
        <v>51000</v>
      </c>
      <c r="H432" s="301" t="s">
        <v>216</v>
      </c>
      <c r="I432" s="302" t="s">
        <v>217</v>
      </c>
      <c r="J432" s="302" t="s">
        <v>218</v>
      </c>
      <c r="K432" s="53"/>
      <c r="L432" s="53"/>
      <c r="M432" s="53"/>
      <c r="N432" s="53"/>
      <c r="O432" s="53">
        <v>5</v>
      </c>
      <c r="P432" s="53"/>
      <c r="Q432" s="297">
        <v>60180</v>
      </c>
      <c r="R432" s="348" t="s">
        <v>1578</v>
      </c>
      <c r="S432" s="349">
        <v>7</v>
      </c>
      <c r="T432" t="str">
        <f t="shared" si="15"/>
        <v>G-Suite Business</v>
      </c>
    </row>
    <row r="433" spans="1:20" ht="15.75" thickBot="1">
      <c r="A433" s="311">
        <v>45418</v>
      </c>
      <c r="B433" s="384">
        <v>45413</v>
      </c>
      <c r="C433" s="297" t="e">
        <v>#VALUE!</v>
      </c>
      <c r="D433" s="298" t="s">
        <v>1233</v>
      </c>
      <c r="E433" s="306" t="s">
        <v>2242</v>
      </c>
      <c r="F433" s="306">
        <v>3855</v>
      </c>
      <c r="G433" s="300">
        <v>3266.9491525423732</v>
      </c>
      <c r="H433" s="301" t="s">
        <v>216</v>
      </c>
      <c r="I433" s="302" t="s">
        <v>217</v>
      </c>
      <c r="J433" s="302" t="s">
        <v>218</v>
      </c>
      <c r="K433" s="53"/>
      <c r="L433" s="53"/>
      <c r="M433" s="53"/>
      <c r="N433" s="53"/>
      <c r="O433" s="53">
        <v>5</v>
      </c>
      <c r="P433" s="53"/>
      <c r="Q433" s="297">
        <v>3855</v>
      </c>
      <c r="R433" s="348" t="s">
        <v>1578</v>
      </c>
      <c r="S433" s="349">
        <v>7</v>
      </c>
      <c r="T433" t="str">
        <f t="shared" si="15"/>
        <v>G-Suite Business</v>
      </c>
    </row>
    <row r="434" spans="1:20" ht="15.75" thickBot="1">
      <c r="A434" s="311">
        <v>45418</v>
      </c>
      <c r="B434" s="384">
        <v>45413</v>
      </c>
      <c r="C434" s="297" t="e">
        <v>#VALUE!</v>
      </c>
      <c r="D434" s="298" t="s">
        <v>1327</v>
      </c>
      <c r="E434" s="306" t="s">
        <v>2243</v>
      </c>
      <c r="F434" s="306">
        <v>3937</v>
      </c>
      <c r="G434" s="300">
        <v>3336.4406779661022</v>
      </c>
      <c r="H434" s="301" t="s">
        <v>216</v>
      </c>
      <c r="I434" s="302" t="s">
        <v>217</v>
      </c>
      <c r="J434" s="302" t="s">
        <v>218</v>
      </c>
      <c r="K434" s="53"/>
      <c r="L434" s="53"/>
      <c r="M434" s="53"/>
      <c r="N434" s="53"/>
      <c r="O434" s="53">
        <v>5</v>
      </c>
      <c r="P434" s="53"/>
      <c r="Q434" s="297">
        <v>3937</v>
      </c>
      <c r="R434" s="348" t="s">
        <v>1578</v>
      </c>
      <c r="S434" s="349">
        <v>7</v>
      </c>
      <c r="T434" t="str">
        <f t="shared" si="15"/>
        <v>G-Suite Business</v>
      </c>
    </row>
    <row r="435" spans="1:20" ht="15.75" thickBot="1">
      <c r="A435" s="311">
        <v>45418</v>
      </c>
      <c r="B435" s="384">
        <v>45413</v>
      </c>
      <c r="C435" s="297" t="e">
        <v>#VALUE!</v>
      </c>
      <c r="D435" s="313" t="s">
        <v>2033</v>
      </c>
      <c r="E435" s="306" t="s">
        <v>2244</v>
      </c>
      <c r="F435" s="314">
        <v>236000</v>
      </c>
      <c r="G435" s="300">
        <v>200000</v>
      </c>
      <c r="H435" s="301" t="s">
        <v>291</v>
      </c>
      <c r="I435" s="302" t="s">
        <v>226</v>
      </c>
      <c r="J435" s="302" t="s">
        <v>292</v>
      </c>
      <c r="K435" s="53"/>
      <c r="L435" s="53"/>
      <c r="M435" s="53"/>
      <c r="N435" s="53"/>
      <c r="O435" s="53">
        <v>5</v>
      </c>
      <c r="P435" s="53"/>
      <c r="Q435" s="297">
        <v>236000</v>
      </c>
      <c r="R435" s="348" t="s">
        <v>1578</v>
      </c>
      <c r="S435" s="349">
        <v>7</v>
      </c>
      <c r="T435" t="str">
        <f t="shared" si="15"/>
        <v xml:space="preserve">Training Business </v>
      </c>
    </row>
    <row r="436" spans="1:20" ht="15.75" thickBot="1">
      <c r="A436" s="311">
        <v>45418</v>
      </c>
      <c r="B436" s="384">
        <v>45413</v>
      </c>
      <c r="C436" s="297" t="e">
        <v>#VALUE!</v>
      </c>
      <c r="D436" s="313" t="s">
        <v>2245</v>
      </c>
      <c r="E436" s="306" t="s">
        <v>2246</v>
      </c>
      <c r="F436" s="314">
        <v>15045</v>
      </c>
      <c r="G436" s="300">
        <v>12750</v>
      </c>
      <c r="H436" s="301" t="s">
        <v>112</v>
      </c>
      <c r="I436" s="302" t="s">
        <v>229</v>
      </c>
      <c r="J436" s="302" t="s">
        <v>284</v>
      </c>
      <c r="K436" s="53"/>
      <c r="L436" s="53"/>
      <c r="M436" s="53"/>
      <c r="N436" s="53"/>
      <c r="O436" s="53">
        <v>5</v>
      </c>
      <c r="P436" s="53"/>
      <c r="Q436" s="297">
        <v>15045</v>
      </c>
      <c r="R436" s="348" t="s">
        <v>1578</v>
      </c>
      <c r="S436" s="349">
        <v>7</v>
      </c>
      <c r="T436" t="str">
        <f t="shared" si="15"/>
        <v>WhatsApp API Business</v>
      </c>
    </row>
    <row r="437" spans="1:20" ht="15.75" thickBot="1">
      <c r="A437" s="311">
        <v>45418</v>
      </c>
      <c r="B437" s="384">
        <v>45413</v>
      </c>
      <c r="C437" s="297" t="e">
        <v>#VALUE!</v>
      </c>
      <c r="D437" s="313" t="s">
        <v>1807</v>
      </c>
      <c r="E437" s="306" t="s">
        <v>2247</v>
      </c>
      <c r="F437" s="314">
        <v>15045</v>
      </c>
      <c r="G437" s="300">
        <v>12750</v>
      </c>
      <c r="H437" s="301" t="s">
        <v>112</v>
      </c>
      <c r="I437" s="302" t="s">
        <v>229</v>
      </c>
      <c r="J437" s="302" t="s">
        <v>284</v>
      </c>
      <c r="K437" s="53"/>
      <c r="L437" s="53"/>
      <c r="M437" s="53"/>
      <c r="N437" s="53"/>
      <c r="O437" s="53">
        <v>5</v>
      </c>
      <c r="P437" s="53"/>
      <c r="Q437" s="297">
        <v>15045</v>
      </c>
      <c r="R437" s="348" t="s">
        <v>1578</v>
      </c>
      <c r="S437" s="349">
        <v>7</v>
      </c>
      <c r="T437" t="str">
        <f t="shared" si="15"/>
        <v>WhatsApp API Business</v>
      </c>
    </row>
    <row r="438" spans="1:20" ht="15.75" thickBot="1">
      <c r="A438" s="311">
        <v>45418</v>
      </c>
      <c r="B438" s="384">
        <v>45413</v>
      </c>
      <c r="C438" s="297" t="e">
        <v>#VALUE!</v>
      </c>
      <c r="D438" s="313" t="s">
        <v>395</v>
      </c>
      <c r="E438" s="306" t="s">
        <v>2248</v>
      </c>
      <c r="F438" s="314">
        <v>299720</v>
      </c>
      <c r="G438" s="300">
        <v>254000</v>
      </c>
      <c r="H438" s="301" t="s">
        <v>291</v>
      </c>
      <c r="I438" s="302" t="s">
        <v>226</v>
      </c>
      <c r="J438" s="302" t="s">
        <v>503</v>
      </c>
      <c r="K438" s="53"/>
      <c r="L438" s="53"/>
      <c r="M438" s="53"/>
      <c r="N438" s="53"/>
      <c r="O438" s="53">
        <v>5</v>
      </c>
      <c r="P438" s="53"/>
      <c r="Q438" s="297">
        <v>299720</v>
      </c>
      <c r="R438" s="348" t="s">
        <v>1578</v>
      </c>
      <c r="S438" s="349">
        <v>7</v>
      </c>
      <c r="T438" t="s">
        <v>15</v>
      </c>
    </row>
    <row r="439" spans="1:20" ht="15.75" thickBot="1">
      <c r="A439" s="311">
        <v>45418</v>
      </c>
      <c r="B439" s="384">
        <v>45413</v>
      </c>
      <c r="C439" s="297" t="e">
        <v>#VALUE!</v>
      </c>
      <c r="D439" s="313" t="s">
        <v>463</v>
      </c>
      <c r="E439" s="306" t="s">
        <v>2249</v>
      </c>
      <c r="F439" s="314">
        <v>14277</v>
      </c>
      <c r="G439" s="300">
        <v>12099.15254237288</v>
      </c>
      <c r="H439" s="301" t="s">
        <v>112</v>
      </c>
      <c r="I439" s="302" t="s">
        <v>229</v>
      </c>
      <c r="J439" s="302" t="s">
        <v>249</v>
      </c>
      <c r="K439" s="53"/>
      <c r="L439" s="53"/>
      <c r="M439" s="53"/>
      <c r="N439" s="53"/>
      <c r="O439" s="53">
        <v>5</v>
      </c>
      <c r="P439" s="53"/>
      <c r="Q439" s="297">
        <v>14277</v>
      </c>
      <c r="R439" s="348" t="s">
        <v>1578</v>
      </c>
      <c r="S439" s="349">
        <v>7</v>
      </c>
      <c r="T439" t="str">
        <f>VLOOKUP(I439,$AD$2:$AE$6,2,0)</f>
        <v>WhatsApp API Business</v>
      </c>
    </row>
    <row r="440" spans="1:20" ht="15.75" thickBot="1">
      <c r="A440" s="311">
        <v>45419</v>
      </c>
      <c r="B440" s="384">
        <v>45413</v>
      </c>
      <c r="C440" s="297" t="e">
        <v>#VALUE!</v>
      </c>
      <c r="D440" s="298" t="s">
        <v>250</v>
      </c>
      <c r="E440" s="306" t="s">
        <v>2250</v>
      </c>
      <c r="F440" s="306">
        <v>3540</v>
      </c>
      <c r="G440" s="300">
        <v>3000</v>
      </c>
      <c r="H440" s="301" t="s">
        <v>216</v>
      </c>
      <c r="I440" s="302" t="s">
        <v>217</v>
      </c>
      <c r="J440" s="302" t="s">
        <v>218</v>
      </c>
      <c r="K440" s="53"/>
      <c r="L440" s="53"/>
      <c r="M440" s="53"/>
      <c r="N440" s="53"/>
      <c r="O440" s="53">
        <v>5</v>
      </c>
      <c r="P440" s="53"/>
      <c r="Q440" s="297">
        <v>3540</v>
      </c>
      <c r="R440" s="348" t="s">
        <v>1578</v>
      </c>
      <c r="S440" s="349">
        <v>7</v>
      </c>
      <c r="T440" t="str">
        <f>VLOOKUP(I440,$AD$2:$AE$6,2,0)</f>
        <v>G-Suite Business</v>
      </c>
    </row>
    <row r="441" spans="1:20" ht="15.75" thickBot="1">
      <c r="A441" s="311">
        <v>45419</v>
      </c>
      <c r="B441" s="384">
        <v>45413</v>
      </c>
      <c r="C441" s="297" t="e">
        <v>#VALUE!</v>
      </c>
      <c r="D441" s="298" t="s">
        <v>250</v>
      </c>
      <c r="E441" s="306" t="s">
        <v>2251</v>
      </c>
      <c r="F441" s="306">
        <v>442.5</v>
      </c>
      <c r="G441" s="300">
        <v>375</v>
      </c>
      <c r="H441" s="301" t="s">
        <v>216</v>
      </c>
      <c r="I441" s="302" t="s">
        <v>217</v>
      </c>
      <c r="J441" s="302" t="s">
        <v>218</v>
      </c>
      <c r="K441" s="53"/>
      <c r="L441" s="53"/>
      <c r="M441" s="53"/>
      <c r="N441" s="53"/>
      <c r="O441" s="53">
        <v>5</v>
      </c>
      <c r="P441" s="53"/>
      <c r="Q441" s="297">
        <v>442.5</v>
      </c>
      <c r="R441" s="348" t="s">
        <v>1578</v>
      </c>
      <c r="S441" s="349">
        <v>7</v>
      </c>
      <c r="T441" t="str">
        <f>VLOOKUP(I441,$AD$2:$AE$6,2,0)</f>
        <v>G-Suite Business</v>
      </c>
    </row>
    <row r="442" spans="1:20" ht="15.75" thickBot="1">
      <c r="A442" s="311">
        <v>45419</v>
      </c>
      <c r="B442" s="384">
        <v>45413</v>
      </c>
      <c r="C442" s="297" t="e">
        <v>#VALUE!</v>
      </c>
      <c r="D442" s="313" t="s">
        <v>2252</v>
      </c>
      <c r="E442" s="306" t="s">
        <v>2253</v>
      </c>
      <c r="F442" s="314">
        <v>56640</v>
      </c>
      <c r="G442" s="300">
        <v>48000</v>
      </c>
      <c r="H442" s="301" t="s">
        <v>291</v>
      </c>
      <c r="I442" s="302" t="s">
        <v>226</v>
      </c>
      <c r="J442" s="302" t="s">
        <v>503</v>
      </c>
      <c r="K442" s="53"/>
      <c r="L442" s="53"/>
      <c r="M442" s="53"/>
      <c r="N442" s="53"/>
      <c r="O442" s="53">
        <v>5</v>
      </c>
      <c r="P442" s="53"/>
      <c r="Q442" s="297">
        <v>56640</v>
      </c>
      <c r="R442" s="348" t="s">
        <v>1578</v>
      </c>
      <c r="S442" s="349">
        <v>7</v>
      </c>
      <c r="T442" t="s">
        <v>15</v>
      </c>
    </row>
    <row r="443" spans="1:20" ht="15.75" thickBot="1">
      <c r="A443" s="311">
        <v>45419</v>
      </c>
      <c r="B443" s="384">
        <v>45413</v>
      </c>
      <c r="C443" s="297" t="e">
        <v>#VALUE!</v>
      </c>
      <c r="D443" s="313" t="s">
        <v>2254</v>
      </c>
      <c r="E443" s="306" t="s">
        <v>2255</v>
      </c>
      <c r="F443" s="314">
        <v>14160</v>
      </c>
      <c r="G443" s="300">
        <v>12000</v>
      </c>
      <c r="H443" s="301" t="s">
        <v>291</v>
      </c>
      <c r="I443" s="302" t="s">
        <v>226</v>
      </c>
      <c r="J443" s="302" t="s">
        <v>503</v>
      </c>
      <c r="K443" s="53"/>
      <c r="L443" s="53"/>
      <c r="M443" s="53"/>
      <c r="N443" s="53"/>
      <c r="O443" s="53">
        <v>5</v>
      </c>
      <c r="P443" s="53"/>
      <c r="Q443" s="297">
        <v>14160</v>
      </c>
      <c r="R443" s="348" t="s">
        <v>1578</v>
      </c>
      <c r="S443" s="349">
        <v>7</v>
      </c>
      <c r="T443" t="s">
        <v>15</v>
      </c>
    </row>
    <row r="444" spans="1:20" ht="15.75" thickBot="1">
      <c r="A444" s="311">
        <v>45419</v>
      </c>
      <c r="B444" s="384">
        <v>45413</v>
      </c>
      <c r="C444" s="297" t="e">
        <v>#VALUE!</v>
      </c>
      <c r="D444" s="313" t="s">
        <v>1722</v>
      </c>
      <c r="E444" s="306" t="s">
        <v>2256</v>
      </c>
      <c r="F444" s="314">
        <v>299720</v>
      </c>
      <c r="G444" s="300">
        <v>254000</v>
      </c>
      <c r="H444" s="301" t="s">
        <v>291</v>
      </c>
      <c r="I444" s="302" t="s">
        <v>226</v>
      </c>
      <c r="J444" s="302" t="s">
        <v>503</v>
      </c>
      <c r="K444" s="53"/>
      <c r="L444" s="53"/>
      <c r="M444" s="53"/>
      <c r="N444" s="53"/>
      <c r="O444" s="53">
        <v>5</v>
      </c>
      <c r="P444" s="53"/>
      <c r="Q444" s="297">
        <v>299720</v>
      </c>
      <c r="R444" s="348" t="s">
        <v>1578</v>
      </c>
      <c r="S444" s="349">
        <v>7</v>
      </c>
      <c r="T444" t="s">
        <v>15</v>
      </c>
    </row>
    <row r="445" spans="1:20" ht="15.75" thickBot="1">
      <c r="A445" s="311">
        <v>45420</v>
      </c>
      <c r="B445" s="384">
        <v>45413</v>
      </c>
      <c r="C445" s="297" t="e">
        <v>#VALUE!</v>
      </c>
      <c r="D445" s="298" t="s">
        <v>2257</v>
      </c>
      <c r="E445" s="306" t="s">
        <v>2258</v>
      </c>
      <c r="F445" s="306">
        <v>8673</v>
      </c>
      <c r="G445" s="300">
        <v>7350</v>
      </c>
      <c r="H445" s="301" t="s">
        <v>216</v>
      </c>
      <c r="I445" s="302" t="s">
        <v>217</v>
      </c>
      <c r="J445" s="302" t="s">
        <v>218</v>
      </c>
      <c r="K445" s="53"/>
      <c r="L445" s="53"/>
      <c r="M445" s="53"/>
      <c r="N445" s="53"/>
      <c r="O445" s="53">
        <v>5</v>
      </c>
      <c r="P445" s="53"/>
      <c r="Q445" s="297">
        <v>8673</v>
      </c>
      <c r="R445" s="348" t="s">
        <v>1578</v>
      </c>
      <c r="S445" s="349">
        <v>7</v>
      </c>
      <c r="T445" t="str">
        <f t="shared" ref="T445:T451" si="16">VLOOKUP(I445,$AD$2:$AE$6,2,0)</f>
        <v>G-Suite Business</v>
      </c>
    </row>
    <row r="446" spans="1:20" ht="15.75" thickBot="1">
      <c r="A446" s="311">
        <v>45420</v>
      </c>
      <c r="B446" s="384">
        <v>45413</v>
      </c>
      <c r="C446" s="297" t="e">
        <v>#VALUE!</v>
      </c>
      <c r="D446" s="298" t="s">
        <v>2259</v>
      </c>
      <c r="E446" s="306" t="s">
        <v>2260</v>
      </c>
      <c r="F446" s="306">
        <v>245287</v>
      </c>
      <c r="G446" s="300">
        <v>207870.3389830509</v>
      </c>
      <c r="H446" s="301" t="s">
        <v>216</v>
      </c>
      <c r="I446" s="302" t="s">
        <v>217</v>
      </c>
      <c r="J446" s="302" t="s">
        <v>218</v>
      </c>
      <c r="K446" s="53"/>
      <c r="L446" s="53"/>
      <c r="M446" s="53"/>
      <c r="N446" s="53"/>
      <c r="O446" s="53">
        <v>5</v>
      </c>
      <c r="P446" s="53"/>
      <c r="Q446" s="297">
        <v>245287</v>
      </c>
      <c r="R446" s="348" t="s">
        <v>1578</v>
      </c>
      <c r="S446" s="349">
        <v>7</v>
      </c>
      <c r="T446" t="str">
        <f t="shared" si="16"/>
        <v>G-Suite Business</v>
      </c>
    </row>
    <row r="447" spans="1:20" ht="15.75" thickBot="1">
      <c r="A447" s="311">
        <v>45420</v>
      </c>
      <c r="B447" s="384">
        <v>45413</v>
      </c>
      <c r="C447" s="297" t="e">
        <v>#VALUE!</v>
      </c>
      <c r="D447" s="298" t="s">
        <v>1205</v>
      </c>
      <c r="E447" s="306" t="s">
        <v>2261</v>
      </c>
      <c r="F447" s="306">
        <v>251517</v>
      </c>
      <c r="G447" s="300">
        <v>213150</v>
      </c>
      <c r="H447" s="301" t="s">
        <v>216</v>
      </c>
      <c r="I447" s="302" t="s">
        <v>217</v>
      </c>
      <c r="J447" s="302" t="s">
        <v>218</v>
      </c>
      <c r="K447" s="53"/>
      <c r="L447" s="53"/>
      <c r="M447" s="53"/>
      <c r="N447" s="53"/>
      <c r="O447" s="53">
        <v>5</v>
      </c>
      <c r="P447" s="53"/>
      <c r="Q447" s="297">
        <v>251517</v>
      </c>
      <c r="R447" s="348" t="s">
        <v>1578</v>
      </c>
      <c r="S447" s="349">
        <v>7</v>
      </c>
      <c r="T447" t="str">
        <f t="shared" si="16"/>
        <v>G-Suite Business</v>
      </c>
    </row>
    <row r="448" spans="1:20" ht="15.75" thickBot="1">
      <c r="A448" s="311">
        <v>45420</v>
      </c>
      <c r="B448" s="384">
        <v>45413</v>
      </c>
      <c r="C448" s="297" t="e">
        <v>#VALUE!</v>
      </c>
      <c r="D448" s="298" t="s">
        <v>1518</v>
      </c>
      <c r="E448" s="306" t="s">
        <v>2262</v>
      </c>
      <c r="F448" s="306">
        <v>82600</v>
      </c>
      <c r="G448" s="300">
        <v>70000</v>
      </c>
      <c r="H448" s="301" t="s">
        <v>216</v>
      </c>
      <c r="I448" s="302" t="s">
        <v>217</v>
      </c>
      <c r="J448" s="302" t="s">
        <v>218</v>
      </c>
      <c r="K448" s="53"/>
      <c r="L448" s="53"/>
      <c r="M448" s="53"/>
      <c r="N448" s="53"/>
      <c r="O448" s="53">
        <v>5</v>
      </c>
      <c r="P448" s="53"/>
      <c r="Q448" s="297">
        <v>82600</v>
      </c>
      <c r="R448" s="348" t="s">
        <v>1578</v>
      </c>
      <c r="S448" s="349">
        <v>7</v>
      </c>
      <c r="T448" t="str">
        <f t="shared" si="16"/>
        <v>G-Suite Business</v>
      </c>
    </row>
    <row r="449" spans="1:20" ht="15.75" thickBot="1">
      <c r="A449" s="311">
        <v>45420</v>
      </c>
      <c r="B449" s="384">
        <v>45413</v>
      </c>
      <c r="C449" s="297" t="e">
        <v>#VALUE!</v>
      </c>
      <c r="D449" s="298" t="s">
        <v>1537</v>
      </c>
      <c r="E449" s="306" t="s">
        <v>2263</v>
      </c>
      <c r="F449" s="306">
        <v>358814</v>
      </c>
      <c r="G449" s="300">
        <v>304079.66101694922</v>
      </c>
      <c r="H449" s="301" t="s">
        <v>216</v>
      </c>
      <c r="I449" s="302" t="s">
        <v>217</v>
      </c>
      <c r="J449" s="302" t="s">
        <v>218</v>
      </c>
      <c r="K449" s="53"/>
      <c r="L449" s="53"/>
      <c r="M449" s="53"/>
      <c r="N449" s="53"/>
      <c r="O449" s="53">
        <v>5</v>
      </c>
      <c r="P449" s="53"/>
      <c r="Q449" s="297">
        <v>358814</v>
      </c>
      <c r="R449" s="348" t="s">
        <v>1578</v>
      </c>
      <c r="S449" s="349">
        <v>7</v>
      </c>
      <c r="T449" t="str">
        <f t="shared" si="16"/>
        <v>G-Suite Business</v>
      </c>
    </row>
    <row r="450" spans="1:20" ht="15.75" thickBot="1">
      <c r="A450" s="311">
        <v>45420</v>
      </c>
      <c r="B450" s="384">
        <v>45413</v>
      </c>
      <c r="C450" s="297" t="e">
        <v>#VALUE!</v>
      </c>
      <c r="D450" s="313" t="s">
        <v>2264</v>
      </c>
      <c r="E450" s="306" t="s">
        <v>2265</v>
      </c>
      <c r="F450" s="314">
        <v>5900</v>
      </c>
      <c r="G450" s="300">
        <v>5000</v>
      </c>
      <c r="H450" s="301" t="s">
        <v>310</v>
      </c>
      <c r="I450" s="302" t="s">
        <v>223</v>
      </c>
      <c r="J450" s="302" t="s">
        <v>311</v>
      </c>
      <c r="K450" s="53"/>
      <c r="L450" s="53"/>
      <c r="M450" s="53"/>
      <c r="N450" s="53"/>
      <c r="O450" s="53">
        <v>5</v>
      </c>
      <c r="P450" s="53"/>
      <c r="Q450" s="297">
        <v>5900</v>
      </c>
      <c r="R450" s="348" t="s">
        <v>1578</v>
      </c>
      <c r="S450" s="349">
        <v>7</v>
      </c>
      <c r="T450" t="str">
        <f t="shared" si="16"/>
        <v>Tech Assist Recruitment</v>
      </c>
    </row>
    <row r="451" spans="1:20" ht="15.75" thickBot="1">
      <c r="A451" s="311">
        <v>45420</v>
      </c>
      <c r="B451" s="384">
        <v>45413</v>
      </c>
      <c r="C451" s="297" t="e">
        <v>#VALUE!</v>
      </c>
      <c r="D451" s="313" t="s">
        <v>1174</v>
      </c>
      <c r="E451" s="306" t="s">
        <v>2266</v>
      </c>
      <c r="F451" s="314">
        <v>59000</v>
      </c>
      <c r="G451" s="300">
        <v>50000</v>
      </c>
      <c r="H451" s="301" t="s">
        <v>112</v>
      </c>
      <c r="I451" s="302" t="s">
        <v>229</v>
      </c>
      <c r="J451" s="302" t="s">
        <v>249</v>
      </c>
      <c r="K451" s="53"/>
      <c r="L451" s="53"/>
      <c r="M451" s="53"/>
      <c r="N451" s="53"/>
      <c r="O451" s="53">
        <v>5</v>
      </c>
      <c r="P451" s="53"/>
      <c r="Q451" s="297">
        <v>59000</v>
      </c>
      <c r="R451" s="348" t="s">
        <v>1578</v>
      </c>
      <c r="S451" s="349">
        <v>7</v>
      </c>
      <c r="T451" t="str">
        <f t="shared" si="16"/>
        <v>WhatsApp API Business</v>
      </c>
    </row>
    <row r="452" spans="1:20" ht="15.75" thickBot="1">
      <c r="A452" s="311">
        <v>45420</v>
      </c>
      <c r="B452" s="384">
        <v>45413</v>
      </c>
      <c r="C452" s="297" t="e">
        <v>#VALUE!</v>
      </c>
      <c r="D452" s="313" t="s">
        <v>2267</v>
      </c>
      <c r="E452" s="306" t="s">
        <v>2268</v>
      </c>
      <c r="F452" s="314">
        <v>141600</v>
      </c>
      <c r="G452" s="300">
        <v>120000</v>
      </c>
      <c r="H452" s="301" t="s">
        <v>291</v>
      </c>
      <c r="I452" s="302" t="s">
        <v>226</v>
      </c>
      <c r="J452" s="302" t="s">
        <v>503</v>
      </c>
      <c r="K452" s="53"/>
      <c r="L452" s="53"/>
      <c r="M452" s="53"/>
      <c r="N452" s="53"/>
      <c r="O452" s="53">
        <v>5</v>
      </c>
      <c r="P452" s="53"/>
      <c r="Q452" s="297">
        <v>141600</v>
      </c>
      <c r="R452" s="348" t="s">
        <v>1578</v>
      </c>
      <c r="S452" s="349">
        <v>7</v>
      </c>
      <c r="T452" t="s">
        <v>15</v>
      </c>
    </row>
    <row r="453" spans="1:20" ht="15.75" thickBot="1">
      <c r="A453" s="311">
        <v>45420</v>
      </c>
      <c r="B453" s="384">
        <v>45413</v>
      </c>
      <c r="C453" s="297" t="e">
        <v>#VALUE!</v>
      </c>
      <c r="D453" s="313" t="s">
        <v>2269</v>
      </c>
      <c r="E453" s="306" t="s">
        <v>2270</v>
      </c>
      <c r="F453" s="314">
        <v>38232</v>
      </c>
      <c r="G453" s="300">
        <v>32400</v>
      </c>
      <c r="H453" s="301" t="s">
        <v>112</v>
      </c>
      <c r="I453" s="302" t="s">
        <v>229</v>
      </c>
      <c r="J453" s="302" t="s">
        <v>359</v>
      </c>
      <c r="K453" s="53"/>
      <c r="L453" s="53"/>
      <c r="M453" s="53"/>
      <c r="N453" s="53"/>
      <c r="O453" s="53">
        <v>5</v>
      </c>
      <c r="P453" s="53"/>
      <c r="Q453" s="297">
        <v>38232</v>
      </c>
      <c r="R453" s="348" t="s">
        <v>1578</v>
      </c>
      <c r="S453" s="349">
        <v>7</v>
      </c>
      <c r="T453" t="str">
        <f t="shared" ref="T453:T472" si="17">VLOOKUP(I453,$AD$2:$AE$6,2,0)</f>
        <v>WhatsApp API Business</v>
      </c>
    </row>
    <row r="454" spans="1:20" ht="15.75" thickBot="1">
      <c r="A454" s="311">
        <v>45420</v>
      </c>
      <c r="B454" s="384">
        <v>45413</v>
      </c>
      <c r="C454" s="297" t="e">
        <v>#VALUE!</v>
      </c>
      <c r="D454" s="313" t="s">
        <v>1028</v>
      </c>
      <c r="E454" s="306" t="s">
        <v>2271</v>
      </c>
      <c r="F454" s="314">
        <v>42480</v>
      </c>
      <c r="G454" s="300">
        <v>36000</v>
      </c>
      <c r="H454" s="301" t="s">
        <v>112</v>
      </c>
      <c r="I454" s="302" t="s">
        <v>229</v>
      </c>
      <c r="J454" s="302" t="s">
        <v>359</v>
      </c>
      <c r="K454" s="53"/>
      <c r="L454" s="53"/>
      <c r="M454" s="53"/>
      <c r="N454" s="53"/>
      <c r="O454" s="53">
        <v>5</v>
      </c>
      <c r="P454" s="53"/>
      <c r="Q454" s="297">
        <v>42480</v>
      </c>
      <c r="R454" s="348" t="s">
        <v>1578</v>
      </c>
      <c r="S454" s="349">
        <v>7</v>
      </c>
      <c r="T454" t="str">
        <f t="shared" si="17"/>
        <v>WhatsApp API Business</v>
      </c>
    </row>
    <row r="455" spans="1:20" ht="15.75" thickBot="1">
      <c r="A455" s="311">
        <v>45421</v>
      </c>
      <c r="B455" s="384">
        <v>45413</v>
      </c>
      <c r="C455" s="297" t="e">
        <v>#VALUE!</v>
      </c>
      <c r="D455" s="298" t="s">
        <v>1335</v>
      </c>
      <c r="E455" s="306" t="s">
        <v>2272</v>
      </c>
      <c r="F455" s="306">
        <v>5782</v>
      </c>
      <c r="G455" s="300">
        <v>4900</v>
      </c>
      <c r="H455" s="301" t="s">
        <v>216</v>
      </c>
      <c r="I455" s="302" t="s">
        <v>217</v>
      </c>
      <c r="J455" s="302" t="s">
        <v>218</v>
      </c>
      <c r="K455" s="53"/>
      <c r="L455" s="53"/>
      <c r="M455" s="53"/>
      <c r="N455" s="53"/>
      <c r="O455" s="53">
        <v>5</v>
      </c>
      <c r="P455" s="53"/>
      <c r="Q455" s="297">
        <v>5782</v>
      </c>
      <c r="R455" s="348" t="s">
        <v>1578</v>
      </c>
      <c r="S455" s="349">
        <v>7</v>
      </c>
      <c r="T455" t="str">
        <f t="shared" si="17"/>
        <v>G-Suite Business</v>
      </c>
    </row>
    <row r="456" spans="1:20" ht="15.75" thickBot="1">
      <c r="A456" s="311">
        <v>45421</v>
      </c>
      <c r="B456" s="384">
        <v>45413</v>
      </c>
      <c r="C456" s="297" t="e">
        <v>#VALUE!</v>
      </c>
      <c r="D456" s="298" t="s">
        <v>980</v>
      </c>
      <c r="E456" s="306" t="s">
        <v>2273</v>
      </c>
      <c r="F456" s="306">
        <v>37583</v>
      </c>
      <c r="G456" s="300">
        <v>31850</v>
      </c>
      <c r="H456" s="301" t="s">
        <v>216</v>
      </c>
      <c r="I456" s="302" t="s">
        <v>217</v>
      </c>
      <c r="J456" s="302" t="s">
        <v>218</v>
      </c>
      <c r="K456" s="53"/>
      <c r="L456" s="53"/>
      <c r="M456" s="53"/>
      <c r="N456" s="53"/>
      <c r="O456" s="53">
        <v>5</v>
      </c>
      <c r="P456" s="53"/>
      <c r="Q456" s="297">
        <v>37583</v>
      </c>
      <c r="R456" s="348" t="s">
        <v>1578</v>
      </c>
      <c r="S456" s="349">
        <v>7</v>
      </c>
      <c r="T456" t="str">
        <f t="shared" si="17"/>
        <v>G-Suite Business</v>
      </c>
    </row>
    <row r="457" spans="1:20" ht="15.75" thickBot="1">
      <c r="A457" s="311">
        <v>45421</v>
      </c>
      <c r="B457" s="384">
        <v>45413</v>
      </c>
      <c r="C457" s="297" t="e">
        <v>#VALUE!</v>
      </c>
      <c r="D457" s="298" t="s">
        <v>2274</v>
      </c>
      <c r="E457" s="306" t="s">
        <v>2275</v>
      </c>
      <c r="F457" s="306">
        <v>108058.5</v>
      </c>
      <c r="G457" s="300">
        <v>91575</v>
      </c>
      <c r="H457" s="301" t="s">
        <v>216</v>
      </c>
      <c r="I457" s="302" t="s">
        <v>217</v>
      </c>
      <c r="J457" s="302" t="s">
        <v>218</v>
      </c>
      <c r="K457" s="53"/>
      <c r="L457" s="53"/>
      <c r="M457" s="53"/>
      <c r="N457" s="53"/>
      <c r="O457" s="53">
        <v>5</v>
      </c>
      <c r="P457" s="53"/>
      <c r="Q457" s="297">
        <v>108058.5</v>
      </c>
      <c r="R457" s="348" t="s">
        <v>1578</v>
      </c>
      <c r="S457" s="349">
        <v>7</v>
      </c>
      <c r="T457" t="str">
        <f t="shared" si="17"/>
        <v>G-Suite Business</v>
      </c>
    </row>
    <row r="458" spans="1:20" ht="15.75" thickBot="1">
      <c r="A458" s="311">
        <v>45421</v>
      </c>
      <c r="B458" s="384">
        <v>45413</v>
      </c>
      <c r="C458" s="297" t="e">
        <v>#VALUE!</v>
      </c>
      <c r="D458" s="313" t="s">
        <v>1666</v>
      </c>
      <c r="E458" s="306" t="s">
        <v>2276</v>
      </c>
      <c r="F458" s="314">
        <v>29500</v>
      </c>
      <c r="G458" s="300">
        <v>25000</v>
      </c>
      <c r="H458" s="301" t="s">
        <v>112</v>
      </c>
      <c r="I458" s="302" t="s">
        <v>229</v>
      </c>
      <c r="J458" s="302" t="s">
        <v>1504</v>
      </c>
      <c r="K458" s="53"/>
      <c r="L458" s="53"/>
      <c r="M458" s="53"/>
      <c r="N458" s="53"/>
      <c r="O458" s="53">
        <v>5</v>
      </c>
      <c r="P458" s="53"/>
      <c r="Q458" s="297">
        <v>29500</v>
      </c>
      <c r="R458" s="348" t="s">
        <v>1578</v>
      </c>
      <c r="S458" s="349">
        <v>7</v>
      </c>
      <c r="T458" t="str">
        <f t="shared" si="17"/>
        <v>WhatsApp API Business</v>
      </c>
    </row>
    <row r="459" spans="1:20" ht="15.75" thickBot="1">
      <c r="A459" s="311">
        <v>45421</v>
      </c>
      <c r="B459" s="384">
        <v>45413</v>
      </c>
      <c r="C459" s="297" t="e">
        <v>#VALUE!</v>
      </c>
      <c r="D459" s="313" t="s">
        <v>930</v>
      </c>
      <c r="E459" s="306" t="s">
        <v>2277</v>
      </c>
      <c r="F459" s="314">
        <v>2507.5</v>
      </c>
      <c r="G459" s="300">
        <v>2125</v>
      </c>
      <c r="H459" s="301" t="s">
        <v>112</v>
      </c>
      <c r="I459" s="302" t="s">
        <v>229</v>
      </c>
      <c r="J459" s="302" t="s">
        <v>258</v>
      </c>
      <c r="K459" s="53"/>
      <c r="L459" s="53"/>
      <c r="M459" s="53"/>
      <c r="N459" s="53"/>
      <c r="O459" s="53">
        <v>5</v>
      </c>
      <c r="P459" s="53"/>
      <c r="Q459" s="297">
        <v>2507.5</v>
      </c>
      <c r="R459" s="348" t="s">
        <v>1578</v>
      </c>
      <c r="S459" s="349">
        <v>7</v>
      </c>
      <c r="T459" t="str">
        <f t="shared" si="17"/>
        <v>WhatsApp API Business</v>
      </c>
    </row>
    <row r="460" spans="1:20" ht="15.75" thickBot="1">
      <c r="A460" s="311">
        <v>45421</v>
      </c>
      <c r="B460" s="384">
        <v>45413</v>
      </c>
      <c r="C460" s="297" t="e">
        <v>#VALUE!</v>
      </c>
      <c r="D460" s="313" t="s">
        <v>930</v>
      </c>
      <c r="E460" s="306" t="s">
        <v>2278</v>
      </c>
      <c r="F460" s="314">
        <v>-2507.5</v>
      </c>
      <c r="G460" s="300">
        <v>-2125</v>
      </c>
      <c r="H460" s="301" t="s">
        <v>112</v>
      </c>
      <c r="I460" s="302" t="s">
        <v>229</v>
      </c>
      <c r="J460" s="302" t="s">
        <v>258</v>
      </c>
      <c r="K460" s="53"/>
      <c r="L460" s="53"/>
      <c r="M460" s="53"/>
      <c r="N460" s="53"/>
      <c r="O460" s="53">
        <v>5</v>
      </c>
      <c r="P460" s="53"/>
      <c r="Q460" s="297">
        <v>-2507.5</v>
      </c>
      <c r="R460" s="348" t="s">
        <v>1578</v>
      </c>
      <c r="S460" s="349"/>
      <c r="T460" t="str">
        <f t="shared" si="17"/>
        <v>WhatsApp API Business</v>
      </c>
    </row>
    <row r="461" spans="1:20" ht="15.75" thickBot="1">
      <c r="A461" s="311">
        <v>45421</v>
      </c>
      <c r="B461" s="384">
        <v>45413</v>
      </c>
      <c r="C461" s="297" t="e">
        <v>#VALUE!</v>
      </c>
      <c r="D461" s="313" t="s">
        <v>2279</v>
      </c>
      <c r="E461" s="306" t="s">
        <v>2280</v>
      </c>
      <c r="F461" s="314">
        <v>5900</v>
      </c>
      <c r="G461" s="300">
        <v>5000</v>
      </c>
      <c r="H461" s="301" t="s">
        <v>310</v>
      </c>
      <c r="I461" s="302" t="s">
        <v>223</v>
      </c>
      <c r="J461" s="302" t="s">
        <v>311</v>
      </c>
      <c r="K461" s="53"/>
      <c r="L461" s="53"/>
      <c r="M461" s="53"/>
      <c r="N461" s="53"/>
      <c r="O461" s="53">
        <v>5</v>
      </c>
      <c r="P461" s="53"/>
      <c r="Q461" s="297">
        <v>5900</v>
      </c>
      <c r="R461" s="348" t="s">
        <v>1578</v>
      </c>
      <c r="S461" s="349">
        <v>7</v>
      </c>
      <c r="T461" t="str">
        <f t="shared" si="17"/>
        <v>Tech Assist Recruitment</v>
      </c>
    </row>
    <row r="462" spans="1:20" ht="15.75" thickBot="1">
      <c r="A462" s="311">
        <v>45422</v>
      </c>
      <c r="B462" s="384">
        <v>45413</v>
      </c>
      <c r="C462" s="297" t="e">
        <v>#VALUE!</v>
      </c>
      <c r="D462" s="298" t="s">
        <v>1138</v>
      </c>
      <c r="E462" s="306" t="s">
        <v>2281</v>
      </c>
      <c r="F462" s="306">
        <v>118708</v>
      </c>
      <c r="G462" s="300">
        <v>100600</v>
      </c>
      <c r="H462" s="301" t="s">
        <v>216</v>
      </c>
      <c r="I462" s="302" t="s">
        <v>217</v>
      </c>
      <c r="J462" s="302" t="s">
        <v>218</v>
      </c>
      <c r="K462" s="53"/>
      <c r="L462" s="53"/>
      <c r="M462" s="53"/>
      <c r="N462" s="53"/>
      <c r="O462" s="53">
        <v>5</v>
      </c>
      <c r="P462" s="53"/>
      <c r="Q462" s="297">
        <v>118708</v>
      </c>
      <c r="R462" s="348" t="s">
        <v>1578</v>
      </c>
      <c r="S462" s="349">
        <v>7</v>
      </c>
      <c r="T462" t="str">
        <f t="shared" si="17"/>
        <v>G-Suite Business</v>
      </c>
    </row>
    <row r="463" spans="1:20" ht="15.75" thickBot="1">
      <c r="A463" s="311">
        <v>45422</v>
      </c>
      <c r="B463" s="384">
        <v>45413</v>
      </c>
      <c r="C463" s="297" t="e">
        <v>#VALUE!</v>
      </c>
      <c r="D463" s="298" t="s">
        <v>899</v>
      </c>
      <c r="E463" s="306" t="s">
        <v>2282</v>
      </c>
      <c r="F463" s="306">
        <v>38940</v>
      </c>
      <c r="G463" s="300">
        <v>33000</v>
      </c>
      <c r="H463" s="301" t="s">
        <v>216</v>
      </c>
      <c r="I463" s="302" t="s">
        <v>217</v>
      </c>
      <c r="J463" s="302" t="s">
        <v>218</v>
      </c>
      <c r="K463" s="53"/>
      <c r="L463" s="53"/>
      <c r="M463" s="53"/>
      <c r="N463" s="53"/>
      <c r="O463" s="53">
        <v>5</v>
      </c>
      <c r="P463" s="53"/>
      <c r="Q463" s="297">
        <v>38940</v>
      </c>
      <c r="R463" s="348" t="s">
        <v>1578</v>
      </c>
      <c r="S463" s="349">
        <v>7</v>
      </c>
      <c r="T463" t="str">
        <f t="shared" si="17"/>
        <v>G-Suite Business</v>
      </c>
    </row>
    <row r="464" spans="1:20" ht="15.75" thickBot="1">
      <c r="A464" s="311">
        <v>45422</v>
      </c>
      <c r="B464" s="384">
        <v>45413</v>
      </c>
      <c r="C464" s="297" t="e">
        <v>#VALUE!</v>
      </c>
      <c r="D464" s="298" t="s">
        <v>1011</v>
      </c>
      <c r="E464" s="306" t="s">
        <v>2283</v>
      </c>
      <c r="F464" s="306">
        <v>1947</v>
      </c>
      <c r="G464" s="300">
        <v>1650</v>
      </c>
      <c r="H464" s="301" t="s">
        <v>216</v>
      </c>
      <c r="I464" s="302" t="s">
        <v>217</v>
      </c>
      <c r="J464" s="302" t="s">
        <v>218</v>
      </c>
      <c r="K464" s="53"/>
      <c r="L464" s="53"/>
      <c r="M464" s="53"/>
      <c r="N464" s="53"/>
      <c r="O464" s="53">
        <v>5</v>
      </c>
      <c r="P464" s="53"/>
      <c r="Q464" s="297">
        <v>1947</v>
      </c>
      <c r="R464" s="348" t="s">
        <v>1578</v>
      </c>
      <c r="S464" s="349">
        <v>7</v>
      </c>
      <c r="T464" t="str">
        <f t="shared" si="17"/>
        <v>G-Suite Business</v>
      </c>
    </row>
    <row r="465" spans="1:20" ht="15.75" thickBot="1">
      <c r="A465" s="311">
        <v>45422</v>
      </c>
      <c r="B465" s="384">
        <v>45413</v>
      </c>
      <c r="C465" s="297" t="e">
        <v>#VALUE!</v>
      </c>
      <c r="D465" s="298" t="s">
        <v>1143</v>
      </c>
      <c r="E465" s="306" t="s">
        <v>2284</v>
      </c>
      <c r="F465" s="306">
        <v>5970</v>
      </c>
      <c r="G465" s="300">
        <v>5059.3220338983056</v>
      </c>
      <c r="H465" s="301" t="s">
        <v>216</v>
      </c>
      <c r="I465" s="302" t="s">
        <v>217</v>
      </c>
      <c r="J465" s="302" t="s">
        <v>218</v>
      </c>
      <c r="K465" s="53"/>
      <c r="L465" s="53"/>
      <c r="M465" s="53"/>
      <c r="N465" s="53"/>
      <c r="O465" s="53">
        <v>5</v>
      </c>
      <c r="P465" s="53"/>
      <c r="Q465" s="297">
        <v>5970</v>
      </c>
      <c r="R465" s="348" t="s">
        <v>1578</v>
      </c>
      <c r="S465" s="349">
        <v>7</v>
      </c>
      <c r="T465" t="str">
        <f t="shared" si="17"/>
        <v>G-Suite Business</v>
      </c>
    </row>
    <row r="466" spans="1:20" ht="15.75" thickBot="1">
      <c r="A466" s="311">
        <v>45422</v>
      </c>
      <c r="B466" s="384">
        <v>45413</v>
      </c>
      <c r="C466" s="297" t="e">
        <v>#VALUE!</v>
      </c>
      <c r="D466" s="298" t="s">
        <v>895</v>
      </c>
      <c r="E466" s="306" t="s">
        <v>2285</v>
      </c>
      <c r="F466" s="306">
        <v>11682</v>
      </c>
      <c r="G466" s="300">
        <v>9900</v>
      </c>
      <c r="H466" s="301" t="s">
        <v>216</v>
      </c>
      <c r="I466" s="302" t="s">
        <v>217</v>
      </c>
      <c r="J466" s="302" t="s">
        <v>218</v>
      </c>
      <c r="K466" s="53"/>
      <c r="L466" s="53"/>
      <c r="M466" s="53"/>
      <c r="N466" s="53"/>
      <c r="O466" s="53">
        <v>5</v>
      </c>
      <c r="P466" s="53"/>
      <c r="Q466" s="297">
        <v>11682</v>
      </c>
      <c r="R466" s="348" t="s">
        <v>1578</v>
      </c>
      <c r="S466" s="349">
        <v>7</v>
      </c>
      <c r="T466" t="str">
        <f t="shared" si="17"/>
        <v>G-Suite Business</v>
      </c>
    </row>
    <row r="467" spans="1:20" ht="15.75" thickBot="1">
      <c r="A467" s="311">
        <v>45422</v>
      </c>
      <c r="B467" s="384">
        <v>45413</v>
      </c>
      <c r="C467" s="297" t="e">
        <v>#VALUE!</v>
      </c>
      <c r="D467" s="298" t="s">
        <v>2286</v>
      </c>
      <c r="E467" s="306" t="s">
        <v>2287</v>
      </c>
      <c r="F467" s="306">
        <v>4179.5600000000004</v>
      </c>
      <c r="G467" s="300">
        <v>3542</v>
      </c>
      <c r="H467" s="301" t="s">
        <v>216</v>
      </c>
      <c r="I467" s="302" t="s">
        <v>217</v>
      </c>
      <c r="J467" s="302" t="s">
        <v>218</v>
      </c>
      <c r="K467" s="53"/>
      <c r="L467" s="53"/>
      <c r="M467" s="53"/>
      <c r="N467" s="53"/>
      <c r="O467" s="53">
        <v>5</v>
      </c>
      <c r="P467" s="53"/>
      <c r="Q467" s="297">
        <v>4179.5600000000004</v>
      </c>
      <c r="R467" s="348" t="s">
        <v>1578</v>
      </c>
      <c r="S467" s="349">
        <v>7</v>
      </c>
      <c r="T467" t="str">
        <f t="shared" si="17"/>
        <v>G-Suite Business</v>
      </c>
    </row>
    <row r="468" spans="1:20" ht="15.75" thickBot="1">
      <c r="A468" s="311">
        <v>45422</v>
      </c>
      <c r="B468" s="384">
        <v>45413</v>
      </c>
      <c r="C468" s="297" t="e">
        <v>#VALUE!</v>
      </c>
      <c r="D468" s="298" t="s">
        <v>2288</v>
      </c>
      <c r="E468" s="306" t="s">
        <v>2289</v>
      </c>
      <c r="F468" s="306">
        <v>1548.16</v>
      </c>
      <c r="G468" s="300">
        <v>1312</v>
      </c>
      <c r="H468" s="301" t="s">
        <v>216</v>
      </c>
      <c r="I468" s="302" t="s">
        <v>217</v>
      </c>
      <c r="J468" s="302" t="s">
        <v>218</v>
      </c>
      <c r="K468" s="53"/>
      <c r="L468" s="53"/>
      <c r="M468" s="53"/>
      <c r="N468" s="53"/>
      <c r="O468" s="53">
        <v>5</v>
      </c>
      <c r="P468" s="53"/>
      <c r="Q468" s="297">
        <v>1548.16</v>
      </c>
      <c r="R468" s="348" t="s">
        <v>1578</v>
      </c>
      <c r="S468" s="349">
        <v>7</v>
      </c>
      <c r="T468" t="str">
        <f t="shared" si="17"/>
        <v>G-Suite Business</v>
      </c>
    </row>
    <row r="469" spans="1:20" ht="15.75" thickBot="1">
      <c r="A469" s="311">
        <v>45422</v>
      </c>
      <c r="B469" s="384">
        <v>45413</v>
      </c>
      <c r="C469" s="297" t="e">
        <v>#VALUE!</v>
      </c>
      <c r="D469" s="298" t="s">
        <v>864</v>
      </c>
      <c r="E469" s="306" t="s">
        <v>2290</v>
      </c>
      <c r="F469" s="306">
        <v>9027</v>
      </c>
      <c r="G469" s="300">
        <v>7650</v>
      </c>
      <c r="H469" s="301" t="s">
        <v>216</v>
      </c>
      <c r="I469" s="302" t="s">
        <v>217</v>
      </c>
      <c r="J469" s="302" t="s">
        <v>218</v>
      </c>
      <c r="K469" s="53"/>
      <c r="L469" s="53"/>
      <c r="M469" s="53"/>
      <c r="N469" s="53"/>
      <c r="O469" s="53">
        <v>5</v>
      </c>
      <c r="P469" s="53"/>
      <c r="Q469" s="297">
        <v>9027</v>
      </c>
      <c r="R469" s="348" t="s">
        <v>1578</v>
      </c>
      <c r="S469" s="349">
        <v>7</v>
      </c>
      <c r="T469" t="str">
        <f t="shared" si="17"/>
        <v>G-Suite Business</v>
      </c>
    </row>
    <row r="470" spans="1:20" ht="15.75" thickBot="1">
      <c r="A470" s="311">
        <v>45422</v>
      </c>
      <c r="B470" s="384">
        <v>45413</v>
      </c>
      <c r="C470" s="297" t="e">
        <v>#VALUE!</v>
      </c>
      <c r="D470" s="298" t="s">
        <v>1138</v>
      </c>
      <c r="E470" s="306" t="s">
        <v>2291</v>
      </c>
      <c r="F470" s="306">
        <v>3894</v>
      </c>
      <c r="G470" s="300">
        <v>3300</v>
      </c>
      <c r="H470" s="301" t="s">
        <v>216</v>
      </c>
      <c r="I470" s="302" t="s">
        <v>217</v>
      </c>
      <c r="J470" s="302" t="s">
        <v>218</v>
      </c>
      <c r="K470" s="53"/>
      <c r="L470" s="53"/>
      <c r="M470" s="53"/>
      <c r="N470" s="53"/>
      <c r="O470" s="53">
        <v>5</v>
      </c>
      <c r="P470" s="53"/>
      <c r="Q470" s="297">
        <v>3894</v>
      </c>
      <c r="R470" s="348" t="s">
        <v>1578</v>
      </c>
      <c r="S470" s="349">
        <v>7</v>
      </c>
      <c r="T470" t="str">
        <f t="shared" si="17"/>
        <v>G-Suite Business</v>
      </c>
    </row>
    <row r="471" spans="1:20" ht="15.75" thickBot="1">
      <c r="A471" s="311">
        <v>45422</v>
      </c>
      <c r="B471" s="384">
        <v>45413</v>
      </c>
      <c r="C471" s="297" t="e">
        <v>#VALUE!</v>
      </c>
      <c r="D471" s="313" t="s">
        <v>1717</v>
      </c>
      <c r="E471" s="306" t="s">
        <v>2292</v>
      </c>
      <c r="F471" s="314">
        <v>36580</v>
      </c>
      <c r="G471" s="300">
        <v>31000</v>
      </c>
      <c r="H471" s="301" t="s">
        <v>310</v>
      </c>
      <c r="I471" s="302" t="s">
        <v>223</v>
      </c>
      <c r="J471" s="302" t="s">
        <v>311</v>
      </c>
      <c r="K471" s="53"/>
      <c r="L471" s="53"/>
      <c r="M471" s="53"/>
      <c r="N471" s="53"/>
      <c r="O471" s="53">
        <v>5</v>
      </c>
      <c r="P471" s="53"/>
      <c r="Q471" s="297">
        <v>36580</v>
      </c>
      <c r="R471" s="348" t="s">
        <v>1578</v>
      </c>
      <c r="S471" s="349">
        <v>7</v>
      </c>
      <c r="T471" t="str">
        <f t="shared" si="17"/>
        <v>Tech Assist Recruitment</v>
      </c>
    </row>
    <row r="472" spans="1:20" ht="15.75" thickBot="1">
      <c r="A472" s="311">
        <v>45422</v>
      </c>
      <c r="B472" s="384">
        <v>45413</v>
      </c>
      <c r="C472" s="297" t="e">
        <v>#VALUE!</v>
      </c>
      <c r="D472" s="313" t="s">
        <v>1646</v>
      </c>
      <c r="E472" s="306" t="s">
        <v>2293</v>
      </c>
      <c r="F472" s="314">
        <v>16520</v>
      </c>
      <c r="G472" s="300">
        <v>14000</v>
      </c>
      <c r="H472" s="301" t="s">
        <v>310</v>
      </c>
      <c r="I472" s="302" t="s">
        <v>223</v>
      </c>
      <c r="J472" s="302" t="s">
        <v>311</v>
      </c>
      <c r="K472" s="53"/>
      <c r="L472" s="53"/>
      <c r="M472" s="53"/>
      <c r="N472" s="53"/>
      <c r="O472" s="53">
        <v>5</v>
      </c>
      <c r="P472" s="53"/>
      <c r="Q472" s="297">
        <v>16520</v>
      </c>
      <c r="R472" s="348" t="s">
        <v>1578</v>
      </c>
      <c r="S472" s="349">
        <v>7</v>
      </c>
      <c r="T472" t="str">
        <f t="shared" si="17"/>
        <v>Tech Assist Recruitment</v>
      </c>
    </row>
    <row r="473" spans="1:20" ht="15.75" thickBot="1">
      <c r="A473" s="311">
        <v>45422</v>
      </c>
      <c r="B473" s="384">
        <v>45413</v>
      </c>
      <c r="C473" s="297" t="e">
        <v>#VALUE!</v>
      </c>
      <c r="D473" s="313" t="s">
        <v>427</v>
      </c>
      <c r="E473" s="306" t="s">
        <v>2294</v>
      </c>
      <c r="F473" s="314">
        <v>56640</v>
      </c>
      <c r="G473" s="300">
        <v>48000</v>
      </c>
      <c r="H473" s="301" t="s">
        <v>291</v>
      </c>
      <c r="I473" s="302" t="s">
        <v>226</v>
      </c>
      <c r="J473" s="302" t="s">
        <v>503</v>
      </c>
      <c r="K473" s="53"/>
      <c r="L473" s="53"/>
      <c r="M473" s="53"/>
      <c r="N473" s="53"/>
      <c r="O473" s="53">
        <v>5</v>
      </c>
      <c r="P473" s="53"/>
      <c r="Q473" s="297">
        <v>56640</v>
      </c>
      <c r="R473" s="348" t="s">
        <v>1578</v>
      </c>
      <c r="S473" s="349">
        <v>7</v>
      </c>
      <c r="T473" t="s">
        <v>15</v>
      </c>
    </row>
    <row r="474" spans="1:20" ht="15.75" thickBot="1">
      <c r="A474" s="311">
        <v>45422</v>
      </c>
      <c r="B474" s="384">
        <v>45413</v>
      </c>
      <c r="C474" s="297" t="e">
        <v>#VALUE!</v>
      </c>
      <c r="D474" s="313" t="s">
        <v>2295</v>
      </c>
      <c r="E474" s="306" t="s">
        <v>2296</v>
      </c>
      <c r="F474" s="314">
        <v>17700</v>
      </c>
      <c r="G474" s="300">
        <v>15000</v>
      </c>
      <c r="H474" s="301" t="s">
        <v>112</v>
      </c>
      <c r="I474" s="302" t="s">
        <v>229</v>
      </c>
      <c r="J474" s="302" t="s">
        <v>284</v>
      </c>
      <c r="K474" s="53"/>
      <c r="L474" s="53"/>
      <c r="M474" s="53"/>
      <c r="N474" s="53"/>
      <c r="O474" s="53">
        <v>5</v>
      </c>
      <c r="P474" s="53"/>
      <c r="Q474" s="297">
        <v>17700</v>
      </c>
      <c r="R474" s="348" t="s">
        <v>1578</v>
      </c>
      <c r="S474" s="349">
        <v>7</v>
      </c>
      <c r="T474" t="str">
        <f>VLOOKUP(I474,$AD$2:$AE$6,2,0)</f>
        <v>WhatsApp API Business</v>
      </c>
    </row>
    <row r="475" spans="1:20" ht="15.75" thickBot="1">
      <c r="A475" s="311">
        <v>45422</v>
      </c>
      <c r="B475" s="384">
        <v>45413</v>
      </c>
      <c r="C475" s="297" t="e">
        <v>#VALUE!</v>
      </c>
      <c r="D475" s="313" t="s">
        <v>1770</v>
      </c>
      <c r="E475" s="306" t="s">
        <v>2297</v>
      </c>
      <c r="F475" s="314">
        <v>8260</v>
      </c>
      <c r="G475" s="300">
        <v>7000</v>
      </c>
      <c r="H475" s="301" t="s">
        <v>112</v>
      </c>
      <c r="I475" s="302" t="s">
        <v>229</v>
      </c>
      <c r="J475" s="302" t="s">
        <v>249</v>
      </c>
      <c r="K475" s="53"/>
      <c r="L475" s="53"/>
      <c r="M475" s="53"/>
      <c r="N475" s="53"/>
      <c r="O475" s="53">
        <v>5</v>
      </c>
      <c r="P475" s="53"/>
      <c r="Q475" s="297">
        <v>8260</v>
      </c>
      <c r="R475" s="348" t="s">
        <v>1578</v>
      </c>
      <c r="S475" s="349">
        <v>7</v>
      </c>
      <c r="T475" t="str">
        <f>VLOOKUP(I475,$AD$2:$AE$6,2,0)</f>
        <v>WhatsApp API Business</v>
      </c>
    </row>
    <row r="476" spans="1:20" ht="15.75" thickBot="1">
      <c r="A476" s="311">
        <v>45422</v>
      </c>
      <c r="B476" s="384">
        <v>45413</v>
      </c>
      <c r="C476" s="297" t="e">
        <v>#VALUE!</v>
      </c>
      <c r="D476" s="313" t="s">
        <v>2298</v>
      </c>
      <c r="E476" s="306" t="s">
        <v>2299</v>
      </c>
      <c r="F476" s="314">
        <v>2950</v>
      </c>
      <c r="G476" s="300">
        <v>2500</v>
      </c>
      <c r="H476" s="301" t="s">
        <v>112</v>
      </c>
      <c r="I476" s="302" t="s">
        <v>229</v>
      </c>
      <c r="J476" s="302" t="s">
        <v>258</v>
      </c>
      <c r="K476" s="53"/>
      <c r="L476" s="53"/>
      <c r="M476" s="53"/>
      <c r="N476" s="53"/>
      <c r="O476" s="53">
        <v>5</v>
      </c>
      <c r="P476" s="53"/>
      <c r="Q476" s="297">
        <v>2950</v>
      </c>
      <c r="R476" s="348" t="s">
        <v>1578</v>
      </c>
      <c r="S476" s="349">
        <v>7</v>
      </c>
      <c r="T476" t="str">
        <f>VLOOKUP(I476,$AD$2:$AE$6,2,0)</f>
        <v>WhatsApp API Business</v>
      </c>
    </row>
    <row r="477" spans="1:20" ht="15.75" thickBot="1">
      <c r="A477" s="311">
        <v>45422</v>
      </c>
      <c r="B477" s="384">
        <v>45413</v>
      </c>
      <c r="C477" s="297" t="e">
        <v>#VALUE!</v>
      </c>
      <c r="D477" s="313" t="s">
        <v>1346</v>
      </c>
      <c r="E477" s="306" t="s">
        <v>2300</v>
      </c>
      <c r="F477" s="314">
        <v>56640</v>
      </c>
      <c r="G477" s="300">
        <v>48000</v>
      </c>
      <c r="H477" s="301" t="s">
        <v>291</v>
      </c>
      <c r="I477" s="302" t="s">
        <v>226</v>
      </c>
      <c r="J477" s="302" t="s">
        <v>503</v>
      </c>
      <c r="K477" s="53"/>
      <c r="L477" s="53"/>
      <c r="M477" s="53"/>
      <c r="N477" s="53"/>
      <c r="O477" s="53">
        <v>5</v>
      </c>
      <c r="P477" s="53"/>
      <c r="Q477" s="297">
        <v>56640</v>
      </c>
      <c r="R477" s="348" t="s">
        <v>1578</v>
      </c>
      <c r="S477" s="349">
        <v>7</v>
      </c>
      <c r="T477" t="s">
        <v>15</v>
      </c>
    </row>
    <row r="478" spans="1:20" ht="15.75" thickBot="1">
      <c r="A478" s="311">
        <v>45423</v>
      </c>
      <c r="B478" s="384">
        <v>45413</v>
      </c>
      <c r="C478" s="297" t="e">
        <v>#VALUE!</v>
      </c>
      <c r="D478" s="298" t="s">
        <v>959</v>
      </c>
      <c r="E478" s="306" t="s">
        <v>2301</v>
      </c>
      <c r="F478" s="306">
        <v>26550</v>
      </c>
      <c r="G478" s="300">
        <v>22500</v>
      </c>
      <c r="H478" s="301" t="s">
        <v>216</v>
      </c>
      <c r="I478" s="302" t="s">
        <v>217</v>
      </c>
      <c r="J478" s="302" t="s">
        <v>218</v>
      </c>
      <c r="K478" s="53"/>
      <c r="L478" s="53"/>
      <c r="M478" s="53"/>
      <c r="N478" s="53"/>
      <c r="O478" s="53">
        <v>5</v>
      </c>
      <c r="P478" s="53"/>
      <c r="Q478" s="297">
        <v>26550</v>
      </c>
      <c r="R478" s="348" t="s">
        <v>1578</v>
      </c>
      <c r="S478" s="349">
        <v>7</v>
      </c>
      <c r="T478" t="str">
        <f>VLOOKUP(I478,$AD$2:$AE$6,2,0)</f>
        <v>G-Suite Business</v>
      </c>
    </row>
    <row r="479" spans="1:20" ht="15.75" thickBot="1">
      <c r="A479" s="311">
        <v>45423</v>
      </c>
      <c r="B479" s="384">
        <v>45413</v>
      </c>
      <c r="C479" s="297" t="e">
        <v>#VALUE!</v>
      </c>
      <c r="D479" s="298" t="s">
        <v>1192</v>
      </c>
      <c r="E479" s="306" t="s">
        <v>2302</v>
      </c>
      <c r="F479" s="306">
        <v>9027</v>
      </c>
      <c r="G479" s="300">
        <v>7650</v>
      </c>
      <c r="H479" s="301" t="s">
        <v>216</v>
      </c>
      <c r="I479" s="302" t="s">
        <v>217</v>
      </c>
      <c r="J479" s="302" t="s">
        <v>218</v>
      </c>
      <c r="K479" s="53"/>
      <c r="L479" s="53"/>
      <c r="M479" s="53"/>
      <c r="N479" s="53"/>
      <c r="O479" s="53">
        <v>5</v>
      </c>
      <c r="P479" s="53"/>
      <c r="Q479" s="297">
        <v>9027</v>
      </c>
      <c r="R479" s="348" t="s">
        <v>1578</v>
      </c>
      <c r="S479" s="349">
        <v>7</v>
      </c>
      <c r="T479" t="str">
        <f>VLOOKUP(I479,$AD$2:$AE$6,2,0)</f>
        <v>G-Suite Business</v>
      </c>
    </row>
    <row r="480" spans="1:20" ht="15.75" thickBot="1">
      <c r="A480" s="311">
        <v>45423</v>
      </c>
      <c r="B480" s="384">
        <v>45413</v>
      </c>
      <c r="C480" s="297" t="e">
        <v>#VALUE!</v>
      </c>
      <c r="D480" s="298" t="s">
        <v>2303</v>
      </c>
      <c r="E480" s="306" t="s">
        <v>2304</v>
      </c>
      <c r="F480" s="306">
        <v>8496</v>
      </c>
      <c r="G480" s="300">
        <v>7200</v>
      </c>
      <c r="H480" s="301" t="s">
        <v>216</v>
      </c>
      <c r="I480" s="302" t="s">
        <v>217</v>
      </c>
      <c r="J480" s="302" t="s">
        <v>218</v>
      </c>
      <c r="K480" s="53"/>
      <c r="L480" s="53"/>
      <c r="M480" s="53"/>
      <c r="N480" s="53"/>
      <c r="O480" s="53">
        <v>5</v>
      </c>
      <c r="P480" s="53"/>
      <c r="Q480" s="297">
        <v>8496</v>
      </c>
      <c r="R480" s="348" t="s">
        <v>1578</v>
      </c>
      <c r="S480" s="349">
        <v>7</v>
      </c>
      <c r="T480" t="str">
        <f>VLOOKUP(I480,$AD$2:$AE$6,2,0)</f>
        <v>G-Suite Business</v>
      </c>
    </row>
    <row r="481" spans="1:20" ht="15.75" thickBot="1">
      <c r="A481" s="311">
        <v>45423</v>
      </c>
      <c r="B481" s="384">
        <v>45413</v>
      </c>
      <c r="C481" s="297" t="e">
        <v>#VALUE!</v>
      </c>
      <c r="D481" s="298" t="s">
        <v>712</v>
      </c>
      <c r="E481" s="306" t="s">
        <v>2305</v>
      </c>
      <c r="F481" s="306">
        <v>128620</v>
      </c>
      <c r="G481" s="300">
        <v>109000</v>
      </c>
      <c r="H481" s="301" t="s">
        <v>216</v>
      </c>
      <c r="I481" s="302" t="s">
        <v>217</v>
      </c>
      <c r="J481" s="302" t="s">
        <v>218</v>
      </c>
      <c r="K481" s="53"/>
      <c r="L481" s="53"/>
      <c r="M481" s="53"/>
      <c r="N481" s="53"/>
      <c r="O481" s="53">
        <v>5</v>
      </c>
      <c r="P481" s="53"/>
      <c r="Q481" s="297">
        <v>128620</v>
      </c>
      <c r="R481" s="348" t="s">
        <v>1578</v>
      </c>
      <c r="S481" s="349">
        <v>7</v>
      </c>
      <c r="T481" t="str">
        <f>VLOOKUP(I481,$AD$2:$AE$6,2,0)</f>
        <v>G-Suite Business</v>
      </c>
    </row>
    <row r="482" spans="1:20" ht="15.75" thickBot="1">
      <c r="A482" s="311">
        <v>45423</v>
      </c>
      <c r="B482" s="384">
        <v>45413</v>
      </c>
      <c r="C482" s="297" t="e">
        <v>#VALUE!</v>
      </c>
      <c r="D482" s="313" t="s">
        <v>1722</v>
      </c>
      <c r="E482" s="306" t="s">
        <v>2306</v>
      </c>
      <c r="F482" s="314">
        <v>5900</v>
      </c>
      <c r="G482" s="300">
        <v>5000</v>
      </c>
      <c r="H482" s="301" t="s">
        <v>310</v>
      </c>
      <c r="I482" s="302" t="s">
        <v>223</v>
      </c>
      <c r="J482" s="302" t="s">
        <v>311</v>
      </c>
      <c r="K482" s="53"/>
      <c r="L482" s="53"/>
      <c r="M482" s="53"/>
      <c r="N482" s="53"/>
      <c r="O482" s="53">
        <v>5</v>
      </c>
      <c r="P482" s="53"/>
      <c r="Q482" s="297">
        <v>5900</v>
      </c>
      <c r="R482" s="348" t="s">
        <v>1578</v>
      </c>
      <c r="S482" s="349">
        <v>7</v>
      </c>
      <c r="T482" t="str">
        <f>VLOOKUP(I482,$AD$2:$AE$6,2,0)</f>
        <v>Tech Assist Recruitment</v>
      </c>
    </row>
    <row r="483" spans="1:20" ht="15.75" thickBot="1">
      <c r="A483" s="311">
        <v>45423</v>
      </c>
      <c r="B483" s="384">
        <v>45413</v>
      </c>
      <c r="C483" s="297" t="e">
        <v>#VALUE!</v>
      </c>
      <c r="D483" s="313" t="s">
        <v>1604</v>
      </c>
      <c r="E483" s="306" t="s">
        <v>2307</v>
      </c>
      <c r="F483" s="314">
        <v>299720</v>
      </c>
      <c r="G483" s="300">
        <v>254000</v>
      </c>
      <c r="H483" s="301" t="s">
        <v>291</v>
      </c>
      <c r="I483" s="302" t="s">
        <v>226</v>
      </c>
      <c r="J483" s="302" t="s">
        <v>503</v>
      </c>
      <c r="K483" s="53"/>
      <c r="L483" s="53"/>
      <c r="M483" s="53"/>
      <c r="N483" s="53"/>
      <c r="O483" s="53">
        <v>5</v>
      </c>
      <c r="P483" s="53"/>
      <c r="Q483" s="297">
        <v>299720</v>
      </c>
      <c r="R483" s="348" t="s">
        <v>1578</v>
      </c>
      <c r="S483" s="349">
        <v>7</v>
      </c>
      <c r="T483" t="s">
        <v>15</v>
      </c>
    </row>
    <row r="484" spans="1:20" ht="15.75" thickBot="1">
      <c r="A484" s="311">
        <v>45423</v>
      </c>
      <c r="B484" s="384">
        <v>45413</v>
      </c>
      <c r="C484" s="297" t="e">
        <v>#VALUE!</v>
      </c>
      <c r="D484" s="315" t="s">
        <v>2187</v>
      </c>
      <c r="E484" s="304" t="s">
        <v>497</v>
      </c>
      <c r="F484" s="314">
        <v>100000</v>
      </c>
      <c r="G484" s="300">
        <v>84745.762711864416</v>
      </c>
      <c r="H484" s="301" t="s">
        <v>291</v>
      </c>
      <c r="I484" s="302" t="s">
        <v>226</v>
      </c>
      <c r="J484" s="302" t="s">
        <v>292</v>
      </c>
      <c r="K484" s="53"/>
      <c r="L484" s="53"/>
      <c r="M484" s="53"/>
      <c r="N484" s="53"/>
      <c r="O484" s="53">
        <v>5</v>
      </c>
      <c r="P484" s="53"/>
      <c r="Q484" s="297">
        <v>100000</v>
      </c>
      <c r="R484" s="348" t="s">
        <v>1578</v>
      </c>
      <c r="S484" s="349">
        <v>7</v>
      </c>
      <c r="T484" t="str">
        <f t="shared" ref="T484:T513" si="18">VLOOKUP(I484,$AD$2:$AE$6,2,0)</f>
        <v xml:space="preserve">Training Business </v>
      </c>
    </row>
    <row r="485" spans="1:20" ht="15.75" thickBot="1">
      <c r="A485" s="311">
        <v>45423</v>
      </c>
      <c r="B485" s="384">
        <v>45413</v>
      </c>
      <c r="C485" s="297" t="e">
        <v>#VALUE!</v>
      </c>
      <c r="D485" s="315" t="s">
        <v>2012</v>
      </c>
      <c r="E485" s="304" t="s">
        <v>497</v>
      </c>
      <c r="F485" s="314">
        <v>100000</v>
      </c>
      <c r="G485" s="300">
        <v>84745.762711864416</v>
      </c>
      <c r="H485" s="301" t="s">
        <v>291</v>
      </c>
      <c r="I485" s="302" t="s">
        <v>226</v>
      </c>
      <c r="J485" s="302" t="s">
        <v>292</v>
      </c>
      <c r="K485" s="53"/>
      <c r="L485" s="53"/>
      <c r="M485" s="53"/>
      <c r="N485" s="53"/>
      <c r="O485" s="53">
        <v>5</v>
      </c>
      <c r="P485" s="53"/>
      <c r="Q485" s="297">
        <v>100000</v>
      </c>
      <c r="R485" s="348" t="s">
        <v>1578</v>
      </c>
      <c r="S485" s="349">
        <v>7</v>
      </c>
      <c r="T485" t="str">
        <f t="shared" si="18"/>
        <v xml:space="preserve">Training Business </v>
      </c>
    </row>
    <row r="486" spans="1:20" ht="15.75" thickBot="1">
      <c r="A486" s="311">
        <v>45423</v>
      </c>
      <c r="B486" s="384">
        <v>45413</v>
      </c>
      <c r="C486" s="297" t="e">
        <v>#VALUE!</v>
      </c>
      <c r="D486" s="313" t="s">
        <v>2308</v>
      </c>
      <c r="E486" s="306" t="s">
        <v>2309</v>
      </c>
      <c r="F486" s="314">
        <v>100000</v>
      </c>
      <c r="G486" s="300">
        <v>84745.762711864416</v>
      </c>
      <c r="H486" s="301" t="s">
        <v>291</v>
      </c>
      <c r="I486" s="302" t="s">
        <v>226</v>
      </c>
      <c r="J486" s="302" t="s">
        <v>292</v>
      </c>
      <c r="K486" s="53"/>
      <c r="L486" s="53"/>
      <c r="M486" s="53"/>
      <c r="N486" s="53"/>
      <c r="O486" s="53">
        <v>5</v>
      </c>
      <c r="P486" s="53"/>
      <c r="Q486" s="297">
        <v>100000</v>
      </c>
      <c r="R486" s="348" t="s">
        <v>1578</v>
      </c>
      <c r="S486" s="349">
        <v>7</v>
      </c>
      <c r="T486" t="str">
        <f t="shared" si="18"/>
        <v xml:space="preserve">Training Business </v>
      </c>
    </row>
    <row r="487" spans="1:20" ht="15.75" thickBot="1">
      <c r="A487" s="311">
        <v>45423</v>
      </c>
      <c r="B487" s="384">
        <v>45413</v>
      </c>
      <c r="C487" s="297" t="e">
        <v>#VALUE!</v>
      </c>
      <c r="D487" s="315" t="s">
        <v>2310</v>
      </c>
      <c r="E487" s="304" t="s">
        <v>497</v>
      </c>
      <c r="F487" s="314">
        <v>100000</v>
      </c>
      <c r="G487" s="300">
        <v>84745.762711864416</v>
      </c>
      <c r="H487" s="301" t="s">
        <v>291</v>
      </c>
      <c r="I487" s="302" t="s">
        <v>226</v>
      </c>
      <c r="J487" s="302" t="s">
        <v>292</v>
      </c>
      <c r="K487" s="53"/>
      <c r="L487" s="53"/>
      <c r="M487" s="53"/>
      <c r="N487" s="53"/>
      <c r="O487" s="53">
        <v>5</v>
      </c>
      <c r="P487" s="53"/>
      <c r="Q487" s="297">
        <v>100000</v>
      </c>
      <c r="R487" s="348" t="s">
        <v>1578</v>
      </c>
      <c r="S487" s="349">
        <v>7</v>
      </c>
      <c r="T487" t="str">
        <f t="shared" si="18"/>
        <v xml:space="preserve">Training Business </v>
      </c>
    </row>
    <row r="488" spans="1:20" ht="15.75" thickBot="1">
      <c r="A488" s="311">
        <v>45423</v>
      </c>
      <c r="B488" s="384">
        <v>45413</v>
      </c>
      <c r="C488" s="297" t="e">
        <v>#VALUE!</v>
      </c>
      <c r="D488" s="313" t="s">
        <v>2311</v>
      </c>
      <c r="E488" s="304" t="s">
        <v>497</v>
      </c>
      <c r="F488" s="314">
        <v>100000</v>
      </c>
      <c r="G488" s="300">
        <v>84745.762711864416</v>
      </c>
      <c r="H488" s="301" t="s">
        <v>291</v>
      </c>
      <c r="I488" s="302" t="s">
        <v>226</v>
      </c>
      <c r="J488" s="302" t="s">
        <v>292</v>
      </c>
      <c r="K488" s="53"/>
      <c r="L488" s="53"/>
      <c r="M488" s="53"/>
      <c r="N488" s="53"/>
      <c r="O488" s="53">
        <v>5</v>
      </c>
      <c r="P488" s="53"/>
      <c r="Q488" s="297">
        <v>100000</v>
      </c>
      <c r="R488" s="348" t="s">
        <v>1578</v>
      </c>
      <c r="S488" s="349">
        <v>7</v>
      </c>
      <c r="T488" t="str">
        <f t="shared" si="18"/>
        <v xml:space="preserve">Training Business </v>
      </c>
    </row>
    <row r="489" spans="1:20" ht="15.75" thickBot="1">
      <c r="A489" s="311">
        <v>45425</v>
      </c>
      <c r="B489" s="384">
        <v>45413</v>
      </c>
      <c r="C489" s="297" t="e">
        <v>#VALUE!</v>
      </c>
      <c r="D489" s="298" t="s">
        <v>2312</v>
      </c>
      <c r="E489" s="306" t="s">
        <v>2313</v>
      </c>
      <c r="F489" s="306">
        <v>705640</v>
      </c>
      <c r="G489" s="300">
        <v>598000</v>
      </c>
      <c r="H489" s="301" t="s">
        <v>291</v>
      </c>
      <c r="I489" s="302" t="s">
        <v>226</v>
      </c>
      <c r="J489" s="302" t="s">
        <v>292</v>
      </c>
      <c r="K489" s="53"/>
      <c r="L489" s="53"/>
      <c r="M489" s="53"/>
      <c r="N489" s="53"/>
      <c r="O489" s="53">
        <v>5</v>
      </c>
      <c r="P489" s="53"/>
      <c r="Q489" s="297">
        <v>705640</v>
      </c>
      <c r="R489" s="348" t="s">
        <v>1578</v>
      </c>
      <c r="S489" s="349">
        <v>8</v>
      </c>
      <c r="T489" t="str">
        <f t="shared" si="18"/>
        <v xml:space="preserve">Training Business </v>
      </c>
    </row>
    <row r="490" spans="1:20" ht="15.75" thickBot="1">
      <c r="A490" s="311">
        <v>45425</v>
      </c>
      <c r="B490" s="384">
        <v>45413</v>
      </c>
      <c r="C490" s="297" t="e">
        <v>#VALUE!</v>
      </c>
      <c r="D490" s="298" t="s">
        <v>1565</v>
      </c>
      <c r="E490" s="306" t="s">
        <v>2314</v>
      </c>
      <c r="F490" s="306">
        <v>42480</v>
      </c>
      <c r="G490" s="300">
        <v>36000</v>
      </c>
      <c r="H490" s="301" t="s">
        <v>112</v>
      </c>
      <c r="I490" s="302" t="s">
        <v>229</v>
      </c>
      <c r="J490" s="302" t="s">
        <v>359</v>
      </c>
      <c r="K490" s="53"/>
      <c r="L490" s="53"/>
      <c r="M490" s="53"/>
      <c r="N490" s="53"/>
      <c r="O490" s="53">
        <v>5</v>
      </c>
      <c r="P490" s="53"/>
      <c r="Q490" s="297">
        <v>42480</v>
      </c>
      <c r="R490" s="348" t="s">
        <v>1578</v>
      </c>
      <c r="S490" s="349">
        <v>8</v>
      </c>
      <c r="T490" t="str">
        <f t="shared" si="18"/>
        <v>WhatsApp API Business</v>
      </c>
    </row>
    <row r="491" spans="1:20" ht="15.75" thickBot="1">
      <c r="A491" s="311">
        <v>45425</v>
      </c>
      <c r="B491" s="384">
        <v>45413</v>
      </c>
      <c r="C491" s="297" t="e">
        <v>#VALUE!</v>
      </c>
      <c r="D491" s="298" t="s">
        <v>1827</v>
      </c>
      <c r="E491" s="306" t="s">
        <v>2315</v>
      </c>
      <c r="F491" s="306">
        <v>2950</v>
      </c>
      <c r="G491" s="300">
        <v>2500</v>
      </c>
      <c r="H491" s="301" t="s">
        <v>112</v>
      </c>
      <c r="I491" s="302" t="s">
        <v>229</v>
      </c>
      <c r="J491" s="302" t="s">
        <v>258</v>
      </c>
      <c r="K491" s="53"/>
      <c r="L491" s="53"/>
      <c r="M491" s="53"/>
      <c r="N491" s="53"/>
      <c r="O491" s="53">
        <v>5</v>
      </c>
      <c r="P491" s="53"/>
      <c r="Q491" s="297">
        <v>2950</v>
      </c>
      <c r="R491" s="348" t="s">
        <v>1578</v>
      </c>
      <c r="S491" s="349">
        <v>8</v>
      </c>
      <c r="T491" t="str">
        <f t="shared" si="18"/>
        <v>WhatsApp API Business</v>
      </c>
    </row>
    <row r="492" spans="1:20" ht="15.75" thickBot="1">
      <c r="A492" s="311">
        <v>45425</v>
      </c>
      <c r="B492" s="384">
        <v>45413</v>
      </c>
      <c r="C492" s="297" t="e">
        <v>#VALUE!</v>
      </c>
      <c r="D492" s="298" t="s">
        <v>303</v>
      </c>
      <c r="E492" s="306" t="s">
        <v>2316</v>
      </c>
      <c r="F492" s="306">
        <v>7522</v>
      </c>
      <c r="G492" s="300">
        <v>6374.5762711864409</v>
      </c>
      <c r="H492" s="301" t="s">
        <v>112</v>
      </c>
      <c r="I492" s="302" t="s">
        <v>229</v>
      </c>
      <c r="J492" s="302" t="s">
        <v>269</v>
      </c>
      <c r="K492" s="53"/>
      <c r="L492" s="53"/>
      <c r="M492" s="53"/>
      <c r="N492" s="53"/>
      <c r="O492" s="53">
        <v>5</v>
      </c>
      <c r="P492" s="53"/>
      <c r="Q492" s="297">
        <v>7522</v>
      </c>
      <c r="R492" s="348" t="s">
        <v>1578</v>
      </c>
      <c r="S492" s="349">
        <v>8</v>
      </c>
      <c r="T492" t="str">
        <f t="shared" si="18"/>
        <v>WhatsApp API Business</v>
      </c>
    </row>
    <row r="493" spans="1:20" ht="15.75" thickBot="1">
      <c r="A493" s="311">
        <v>45425</v>
      </c>
      <c r="B493" s="384">
        <v>45413</v>
      </c>
      <c r="C493" s="297" t="e">
        <v>#VALUE!</v>
      </c>
      <c r="D493" s="298" t="s">
        <v>233</v>
      </c>
      <c r="E493" s="306" t="s">
        <v>2317</v>
      </c>
      <c r="F493" s="306">
        <v>1515</v>
      </c>
      <c r="G493" s="300">
        <v>1283.898305084746</v>
      </c>
      <c r="H493" s="301" t="s">
        <v>216</v>
      </c>
      <c r="I493" s="302" t="s">
        <v>217</v>
      </c>
      <c r="J493" s="302" t="s">
        <v>218</v>
      </c>
      <c r="K493" s="53"/>
      <c r="L493" s="53"/>
      <c r="M493" s="53"/>
      <c r="N493" s="53"/>
      <c r="O493" s="53">
        <v>5</v>
      </c>
      <c r="P493" s="53"/>
      <c r="Q493" s="297">
        <v>1515</v>
      </c>
      <c r="R493" s="348" t="s">
        <v>1578</v>
      </c>
      <c r="S493" s="349">
        <v>8</v>
      </c>
      <c r="T493" t="str">
        <f t="shared" si="18"/>
        <v>G-Suite Business</v>
      </c>
    </row>
    <row r="494" spans="1:20" ht="15.75" thickBot="1">
      <c r="A494" s="311">
        <v>45425</v>
      </c>
      <c r="B494" s="384">
        <v>45413</v>
      </c>
      <c r="C494" s="297" t="e">
        <v>#VALUE!</v>
      </c>
      <c r="D494" s="298" t="s">
        <v>405</v>
      </c>
      <c r="E494" s="306" t="s">
        <v>2318</v>
      </c>
      <c r="F494" s="306">
        <v>708</v>
      </c>
      <c r="G494" s="300">
        <v>600</v>
      </c>
      <c r="H494" s="301" t="s">
        <v>216</v>
      </c>
      <c r="I494" s="302" t="s">
        <v>217</v>
      </c>
      <c r="J494" s="302" t="s">
        <v>218</v>
      </c>
      <c r="K494" s="53"/>
      <c r="L494" s="53"/>
      <c r="M494" s="53"/>
      <c r="N494" s="53"/>
      <c r="O494" s="53">
        <v>5</v>
      </c>
      <c r="P494" s="53"/>
      <c r="Q494" s="297">
        <v>708</v>
      </c>
      <c r="R494" s="348" t="s">
        <v>1578</v>
      </c>
      <c r="S494" s="349">
        <v>8</v>
      </c>
      <c r="T494" t="str">
        <f t="shared" si="18"/>
        <v>G-Suite Business</v>
      </c>
    </row>
    <row r="495" spans="1:20" ht="15.75" thickBot="1">
      <c r="A495" s="311">
        <v>45425</v>
      </c>
      <c r="B495" s="384">
        <v>45413</v>
      </c>
      <c r="C495" s="297" t="e">
        <v>#VALUE!</v>
      </c>
      <c r="D495" s="298" t="s">
        <v>405</v>
      </c>
      <c r="E495" s="306" t="s">
        <v>2319</v>
      </c>
      <c r="F495" s="306">
        <v>1416</v>
      </c>
      <c r="G495" s="300">
        <v>1200</v>
      </c>
      <c r="H495" s="301" t="s">
        <v>216</v>
      </c>
      <c r="I495" s="302" t="s">
        <v>217</v>
      </c>
      <c r="J495" s="302" t="s">
        <v>218</v>
      </c>
      <c r="K495" s="53"/>
      <c r="L495" s="53"/>
      <c r="M495" s="53"/>
      <c r="N495" s="53"/>
      <c r="O495" s="53">
        <v>5</v>
      </c>
      <c r="P495" s="53"/>
      <c r="Q495" s="297">
        <v>1416</v>
      </c>
      <c r="R495" s="348" t="s">
        <v>1578</v>
      </c>
      <c r="S495" s="349">
        <v>8</v>
      </c>
      <c r="T495" t="str">
        <f t="shared" si="18"/>
        <v>G-Suite Business</v>
      </c>
    </row>
    <row r="496" spans="1:20" ht="15.75" thickBot="1">
      <c r="A496" s="311">
        <v>45425</v>
      </c>
      <c r="B496" s="384">
        <v>45413</v>
      </c>
      <c r="C496" s="297" t="e">
        <v>#VALUE!</v>
      </c>
      <c r="D496" s="298" t="s">
        <v>1145</v>
      </c>
      <c r="E496" s="306" t="s">
        <v>2320</v>
      </c>
      <c r="F496" s="306">
        <v>192</v>
      </c>
      <c r="G496" s="300">
        <v>162.71186440677971</v>
      </c>
      <c r="H496" s="301" t="s">
        <v>216</v>
      </c>
      <c r="I496" s="302" t="s">
        <v>217</v>
      </c>
      <c r="J496" s="302" t="s">
        <v>218</v>
      </c>
      <c r="K496" s="53"/>
      <c r="L496" s="53"/>
      <c r="M496" s="53"/>
      <c r="N496" s="53"/>
      <c r="O496" s="53">
        <v>5</v>
      </c>
      <c r="P496" s="53"/>
      <c r="Q496" s="297">
        <v>192</v>
      </c>
      <c r="R496" s="348" t="s">
        <v>1578</v>
      </c>
      <c r="S496" s="349">
        <v>8</v>
      </c>
      <c r="T496" t="str">
        <f t="shared" si="18"/>
        <v>G-Suite Business</v>
      </c>
    </row>
    <row r="497" spans="1:20" ht="15.75" thickBot="1">
      <c r="A497" s="311">
        <v>45425</v>
      </c>
      <c r="B497" s="384">
        <v>45413</v>
      </c>
      <c r="C497" s="297" t="e">
        <v>#VALUE!</v>
      </c>
      <c r="D497" s="298" t="s">
        <v>1339</v>
      </c>
      <c r="E497" s="306" t="s">
        <v>2321</v>
      </c>
      <c r="F497" s="306">
        <v>1415</v>
      </c>
      <c r="G497" s="300">
        <v>1199.152542372881</v>
      </c>
      <c r="H497" s="301" t="s">
        <v>216</v>
      </c>
      <c r="I497" s="302" t="s">
        <v>217</v>
      </c>
      <c r="J497" s="302" t="s">
        <v>218</v>
      </c>
      <c r="K497" s="53"/>
      <c r="L497" s="53"/>
      <c r="M497" s="53"/>
      <c r="N497" s="53"/>
      <c r="O497" s="53">
        <v>5</v>
      </c>
      <c r="P497" s="53"/>
      <c r="Q497" s="297">
        <v>1415</v>
      </c>
      <c r="R497" s="348" t="s">
        <v>1578</v>
      </c>
      <c r="S497" s="349">
        <v>8</v>
      </c>
      <c r="T497" t="str">
        <f t="shared" si="18"/>
        <v>G-Suite Business</v>
      </c>
    </row>
    <row r="498" spans="1:20" ht="15.75" thickBot="1">
      <c r="A498" s="311">
        <v>45425</v>
      </c>
      <c r="B498" s="384">
        <v>45413</v>
      </c>
      <c r="C498" s="297" t="e">
        <v>#VALUE!</v>
      </c>
      <c r="D498" s="298" t="s">
        <v>494</v>
      </c>
      <c r="E498" s="306" t="s">
        <v>2322</v>
      </c>
      <c r="F498" s="306">
        <v>12036</v>
      </c>
      <c r="G498" s="300">
        <v>10200</v>
      </c>
      <c r="H498" s="301" t="s">
        <v>216</v>
      </c>
      <c r="I498" s="302" t="s">
        <v>217</v>
      </c>
      <c r="J498" s="302" t="s">
        <v>218</v>
      </c>
      <c r="K498" s="53"/>
      <c r="L498" s="53"/>
      <c r="M498" s="53"/>
      <c r="N498" s="53"/>
      <c r="O498" s="53">
        <v>5</v>
      </c>
      <c r="P498" s="53"/>
      <c r="Q498" s="297">
        <v>12036</v>
      </c>
      <c r="R498" s="348" t="s">
        <v>1578</v>
      </c>
      <c r="S498" s="349">
        <v>8</v>
      </c>
      <c r="T498" t="str">
        <f t="shared" si="18"/>
        <v>G-Suite Business</v>
      </c>
    </row>
    <row r="499" spans="1:20" ht="15.75" thickBot="1">
      <c r="A499" s="311">
        <v>45425</v>
      </c>
      <c r="B499" s="384">
        <v>45413</v>
      </c>
      <c r="C499" s="297" t="e">
        <v>#VALUE!</v>
      </c>
      <c r="D499" s="298" t="s">
        <v>1235</v>
      </c>
      <c r="E499" s="306" t="s">
        <v>2323</v>
      </c>
      <c r="F499" s="306">
        <v>33099</v>
      </c>
      <c r="G499" s="300">
        <v>28050</v>
      </c>
      <c r="H499" s="301" t="s">
        <v>216</v>
      </c>
      <c r="I499" s="302" t="s">
        <v>217</v>
      </c>
      <c r="J499" s="302" t="s">
        <v>218</v>
      </c>
      <c r="K499" s="53"/>
      <c r="L499" s="53"/>
      <c r="M499" s="53"/>
      <c r="N499" s="53"/>
      <c r="O499" s="53">
        <v>5</v>
      </c>
      <c r="P499" s="53"/>
      <c r="Q499" s="297">
        <v>33099</v>
      </c>
      <c r="R499" s="348" t="s">
        <v>1578</v>
      </c>
      <c r="S499" s="349">
        <v>8</v>
      </c>
      <c r="T499" t="str">
        <f t="shared" si="18"/>
        <v>G-Suite Business</v>
      </c>
    </row>
    <row r="500" spans="1:20" ht="15.75" thickBot="1">
      <c r="A500" s="311">
        <v>45425</v>
      </c>
      <c r="B500" s="384">
        <v>45413</v>
      </c>
      <c r="C500" s="297" t="e">
        <v>#VALUE!</v>
      </c>
      <c r="D500" s="298" t="s">
        <v>297</v>
      </c>
      <c r="E500" s="306" t="s">
        <v>2324</v>
      </c>
      <c r="F500" s="306">
        <v>24072</v>
      </c>
      <c r="G500" s="300">
        <v>20400</v>
      </c>
      <c r="H500" s="301" t="s">
        <v>216</v>
      </c>
      <c r="I500" s="302" t="s">
        <v>217</v>
      </c>
      <c r="J500" s="302" t="s">
        <v>218</v>
      </c>
      <c r="K500" s="53"/>
      <c r="L500" s="53"/>
      <c r="M500" s="53"/>
      <c r="N500" s="53"/>
      <c r="O500" s="53">
        <v>5</v>
      </c>
      <c r="P500" s="53"/>
      <c r="Q500" s="297">
        <v>24072</v>
      </c>
      <c r="R500" s="348" t="s">
        <v>1578</v>
      </c>
      <c r="S500" s="349">
        <v>8</v>
      </c>
      <c r="T500" t="str">
        <f t="shared" si="18"/>
        <v>G-Suite Business</v>
      </c>
    </row>
    <row r="501" spans="1:20" ht="15.75" thickBot="1">
      <c r="A501" s="311">
        <v>45425</v>
      </c>
      <c r="B501" s="384">
        <v>45413</v>
      </c>
      <c r="C501" s="297" t="e">
        <v>#VALUE!</v>
      </c>
      <c r="D501" s="298" t="s">
        <v>1157</v>
      </c>
      <c r="E501" s="306" t="s">
        <v>2325</v>
      </c>
      <c r="F501" s="306">
        <v>18054</v>
      </c>
      <c r="G501" s="300">
        <v>15300</v>
      </c>
      <c r="H501" s="301" t="s">
        <v>216</v>
      </c>
      <c r="I501" s="302" t="s">
        <v>217</v>
      </c>
      <c r="J501" s="302" t="s">
        <v>218</v>
      </c>
      <c r="K501" s="53"/>
      <c r="L501" s="53"/>
      <c r="M501" s="53"/>
      <c r="N501" s="53"/>
      <c r="O501" s="53">
        <v>5</v>
      </c>
      <c r="P501" s="53"/>
      <c r="Q501" s="297">
        <v>18054</v>
      </c>
      <c r="R501" s="348" t="s">
        <v>1578</v>
      </c>
      <c r="S501" s="349">
        <v>8</v>
      </c>
      <c r="T501" t="str">
        <f t="shared" si="18"/>
        <v>G-Suite Business</v>
      </c>
    </row>
    <row r="502" spans="1:20" ht="15.75" thickBot="1">
      <c r="A502" s="311">
        <v>45425</v>
      </c>
      <c r="B502" s="384">
        <v>45413</v>
      </c>
      <c r="C502" s="297" t="e">
        <v>#VALUE!</v>
      </c>
      <c r="D502" s="298" t="s">
        <v>2326</v>
      </c>
      <c r="E502" s="306" t="s">
        <v>2327</v>
      </c>
      <c r="F502" s="306">
        <v>6018</v>
      </c>
      <c r="G502" s="300">
        <v>5100</v>
      </c>
      <c r="H502" s="301" t="s">
        <v>216</v>
      </c>
      <c r="I502" s="302" t="s">
        <v>217</v>
      </c>
      <c r="J502" s="302" t="s">
        <v>218</v>
      </c>
      <c r="K502" s="53"/>
      <c r="L502" s="53"/>
      <c r="M502" s="53"/>
      <c r="N502" s="53"/>
      <c r="O502" s="53">
        <v>5</v>
      </c>
      <c r="P502" s="53"/>
      <c r="Q502" s="297">
        <v>6018</v>
      </c>
      <c r="R502" s="348" t="s">
        <v>1578</v>
      </c>
      <c r="S502" s="349">
        <v>8</v>
      </c>
      <c r="T502" t="str">
        <f t="shared" si="18"/>
        <v>G-Suite Business</v>
      </c>
    </row>
    <row r="503" spans="1:20" ht="15.75" thickBot="1">
      <c r="A503" s="311">
        <v>45425</v>
      </c>
      <c r="B503" s="384">
        <v>45413</v>
      </c>
      <c r="C503" s="297" t="e">
        <v>#VALUE!</v>
      </c>
      <c r="D503" s="298" t="s">
        <v>1962</v>
      </c>
      <c r="E503" s="306" t="s">
        <v>2328</v>
      </c>
      <c r="F503" s="306">
        <v>-823640</v>
      </c>
      <c r="G503" s="300">
        <v>-698000</v>
      </c>
      <c r="H503" s="301" t="s">
        <v>291</v>
      </c>
      <c r="I503" s="302" t="s">
        <v>226</v>
      </c>
      <c r="J503" s="302" t="s">
        <v>292</v>
      </c>
      <c r="K503" s="53"/>
      <c r="L503" s="53"/>
      <c r="M503" s="53"/>
      <c r="N503" s="53"/>
      <c r="O503" s="53">
        <v>5</v>
      </c>
      <c r="P503" s="53"/>
      <c r="Q503" s="297">
        <v>-823640</v>
      </c>
      <c r="R503" s="348" t="s">
        <v>1578</v>
      </c>
      <c r="S503" s="349">
        <v>8</v>
      </c>
      <c r="T503" t="str">
        <f t="shared" si="18"/>
        <v xml:space="preserve">Training Business </v>
      </c>
    </row>
    <row r="504" spans="1:20" ht="15.75" thickBot="1">
      <c r="A504" s="311">
        <v>45426</v>
      </c>
      <c r="B504" s="384">
        <v>45413</v>
      </c>
      <c r="C504" s="297" t="e">
        <v>#VALUE!</v>
      </c>
      <c r="D504" s="298" t="s">
        <v>2329</v>
      </c>
      <c r="E504" s="306" t="s">
        <v>2330</v>
      </c>
      <c r="F504" s="306">
        <v>8260</v>
      </c>
      <c r="G504" s="300">
        <v>7000</v>
      </c>
      <c r="H504" s="301" t="s">
        <v>112</v>
      </c>
      <c r="I504" s="302" t="s">
        <v>229</v>
      </c>
      <c r="J504" s="302" t="s">
        <v>249</v>
      </c>
      <c r="K504" s="53"/>
      <c r="L504" s="53"/>
      <c r="M504" s="53"/>
      <c r="N504" s="53"/>
      <c r="O504" s="53">
        <v>5</v>
      </c>
      <c r="P504" s="53"/>
      <c r="Q504" s="297">
        <v>8260</v>
      </c>
      <c r="R504" s="348" t="s">
        <v>1578</v>
      </c>
      <c r="S504" s="349">
        <v>8</v>
      </c>
      <c r="T504" t="str">
        <f t="shared" si="18"/>
        <v>WhatsApp API Business</v>
      </c>
    </row>
    <row r="505" spans="1:20" ht="15.75" thickBot="1">
      <c r="A505" s="311">
        <v>45426</v>
      </c>
      <c r="B505" s="384">
        <v>45413</v>
      </c>
      <c r="C505" s="297" t="e">
        <v>#VALUE!</v>
      </c>
      <c r="D505" s="298" t="s">
        <v>2331</v>
      </c>
      <c r="E505" s="306" t="s">
        <v>2332</v>
      </c>
      <c r="F505" s="306">
        <v>950</v>
      </c>
      <c r="G505" s="300">
        <v>805.08474576271192</v>
      </c>
      <c r="H505" s="301" t="s">
        <v>112</v>
      </c>
      <c r="I505" s="302" t="s">
        <v>229</v>
      </c>
      <c r="J505" s="302" t="s">
        <v>594</v>
      </c>
      <c r="K505" s="53"/>
      <c r="L505" s="53"/>
      <c r="M505" s="53"/>
      <c r="N505" s="53"/>
      <c r="O505" s="53">
        <v>5</v>
      </c>
      <c r="P505" s="53"/>
      <c r="Q505" s="297">
        <v>950</v>
      </c>
      <c r="R505" s="348" t="s">
        <v>1578</v>
      </c>
      <c r="S505" s="349">
        <v>8</v>
      </c>
      <c r="T505" t="str">
        <f t="shared" si="18"/>
        <v>WhatsApp API Business</v>
      </c>
    </row>
    <row r="506" spans="1:20" ht="15.75" thickBot="1">
      <c r="A506" s="311">
        <v>45426</v>
      </c>
      <c r="B506" s="384">
        <v>45413</v>
      </c>
      <c r="C506" s="297" t="e">
        <v>#VALUE!</v>
      </c>
      <c r="D506" s="298" t="s">
        <v>448</v>
      </c>
      <c r="E506" s="306" t="s">
        <v>2333</v>
      </c>
      <c r="F506" s="306">
        <v>35400</v>
      </c>
      <c r="G506" s="300">
        <v>30000</v>
      </c>
      <c r="H506" s="301" t="s">
        <v>2334</v>
      </c>
      <c r="I506" s="302" t="s">
        <v>232</v>
      </c>
      <c r="J506" s="302" t="s">
        <v>1464</v>
      </c>
      <c r="K506" s="53"/>
      <c r="L506" s="53"/>
      <c r="M506" s="53"/>
      <c r="N506" s="53"/>
      <c r="O506" s="53">
        <v>5</v>
      </c>
      <c r="P506" s="53"/>
      <c r="Q506" s="297">
        <v>35400</v>
      </c>
      <c r="R506" s="348" t="s">
        <v>1578</v>
      </c>
      <c r="S506" s="349">
        <v>8</v>
      </c>
      <c r="T506" t="str">
        <f t="shared" si="18"/>
        <v>Other Services</v>
      </c>
    </row>
    <row r="507" spans="1:20" ht="15.75" thickBot="1">
      <c r="A507" s="311">
        <v>45426</v>
      </c>
      <c r="B507" s="384">
        <v>45413</v>
      </c>
      <c r="C507" s="297" t="e">
        <v>#VALUE!</v>
      </c>
      <c r="D507" s="298" t="s">
        <v>2335</v>
      </c>
      <c r="E507" s="306" t="s">
        <v>2336</v>
      </c>
      <c r="F507" s="306">
        <v>2950</v>
      </c>
      <c r="G507" s="300">
        <v>2500</v>
      </c>
      <c r="H507" s="301" t="s">
        <v>112</v>
      </c>
      <c r="I507" s="302" t="s">
        <v>229</v>
      </c>
      <c r="J507" s="302" t="s">
        <v>258</v>
      </c>
      <c r="K507" s="53"/>
      <c r="L507" s="53"/>
      <c r="M507" s="53"/>
      <c r="N507" s="53"/>
      <c r="O507" s="53">
        <v>5</v>
      </c>
      <c r="P507" s="53"/>
      <c r="Q507" s="297">
        <v>2950</v>
      </c>
      <c r="R507" s="348" t="s">
        <v>1578</v>
      </c>
      <c r="S507" s="349">
        <v>8</v>
      </c>
      <c r="T507" t="str">
        <f t="shared" si="18"/>
        <v>WhatsApp API Business</v>
      </c>
    </row>
    <row r="508" spans="1:20" ht="15.75" thickBot="1">
      <c r="A508" s="311">
        <v>45426</v>
      </c>
      <c r="B508" s="384">
        <v>45413</v>
      </c>
      <c r="C508" s="297" t="e">
        <v>#VALUE!</v>
      </c>
      <c r="D508" s="298" t="s">
        <v>2337</v>
      </c>
      <c r="E508" s="306" t="s">
        <v>2338</v>
      </c>
      <c r="F508" s="306">
        <v>21240</v>
      </c>
      <c r="G508" s="300">
        <v>18000</v>
      </c>
      <c r="H508" s="301" t="s">
        <v>310</v>
      </c>
      <c r="I508" s="302" t="s">
        <v>223</v>
      </c>
      <c r="J508" s="302" t="s">
        <v>311</v>
      </c>
      <c r="K508" s="53"/>
      <c r="L508" s="53"/>
      <c r="M508" s="53"/>
      <c r="N508" s="53"/>
      <c r="O508" s="53">
        <v>5</v>
      </c>
      <c r="P508" s="53"/>
      <c r="Q508" s="297">
        <v>21240</v>
      </c>
      <c r="R508" s="348" t="s">
        <v>1578</v>
      </c>
      <c r="S508" s="349">
        <v>8</v>
      </c>
      <c r="T508" t="str">
        <f t="shared" si="18"/>
        <v>Tech Assist Recruitment</v>
      </c>
    </row>
    <row r="509" spans="1:20" ht="15.75" thickBot="1">
      <c r="A509" s="311">
        <v>45426</v>
      </c>
      <c r="B509" s="384">
        <v>45413</v>
      </c>
      <c r="C509" s="297" t="e">
        <v>#VALUE!</v>
      </c>
      <c r="D509" s="298" t="s">
        <v>1382</v>
      </c>
      <c r="E509" s="306" t="s">
        <v>2339</v>
      </c>
      <c r="F509" s="306">
        <v>37760</v>
      </c>
      <c r="G509" s="300">
        <v>32000</v>
      </c>
      <c r="H509" s="301" t="s">
        <v>112</v>
      </c>
      <c r="I509" s="302" t="s">
        <v>229</v>
      </c>
      <c r="J509" s="302" t="s">
        <v>359</v>
      </c>
      <c r="K509" s="53"/>
      <c r="L509" s="53"/>
      <c r="M509" s="53"/>
      <c r="N509" s="53"/>
      <c r="O509" s="53">
        <v>5</v>
      </c>
      <c r="P509" s="53"/>
      <c r="Q509" s="297">
        <v>37760</v>
      </c>
      <c r="R509" s="348" t="s">
        <v>1578</v>
      </c>
      <c r="S509" s="349">
        <v>8</v>
      </c>
      <c r="T509" t="str">
        <f t="shared" si="18"/>
        <v>WhatsApp API Business</v>
      </c>
    </row>
    <row r="510" spans="1:20" ht="15.75" thickBot="1">
      <c r="A510" s="311">
        <v>45426</v>
      </c>
      <c r="B510" s="384">
        <v>45413</v>
      </c>
      <c r="C510" s="297" t="e">
        <v>#VALUE!</v>
      </c>
      <c r="D510" s="298" t="s">
        <v>471</v>
      </c>
      <c r="E510" s="306" t="s">
        <v>2340</v>
      </c>
      <c r="F510" s="306">
        <v>3066</v>
      </c>
      <c r="G510" s="300">
        <v>2598.305084745763</v>
      </c>
      <c r="H510" s="301" t="s">
        <v>112</v>
      </c>
      <c r="I510" s="302" t="s">
        <v>229</v>
      </c>
      <c r="J510" s="302" t="s">
        <v>249</v>
      </c>
      <c r="K510" s="53"/>
      <c r="L510" s="53"/>
      <c r="M510" s="53"/>
      <c r="N510" s="53"/>
      <c r="O510" s="53">
        <v>5</v>
      </c>
      <c r="P510" s="53"/>
      <c r="Q510" s="297">
        <v>3066</v>
      </c>
      <c r="R510" s="348" t="s">
        <v>1578</v>
      </c>
      <c r="S510" s="349">
        <v>8</v>
      </c>
      <c r="T510" t="str">
        <f t="shared" si="18"/>
        <v>WhatsApp API Business</v>
      </c>
    </row>
    <row r="511" spans="1:20" ht="15.75" thickBot="1">
      <c r="A511" s="311">
        <v>45426</v>
      </c>
      <c r="B511" s="384">
        <v>45413</v>
      </c>
      <c r="C511" s="297" t="e">
        <v>#VALUE!</v>
      </c>
      <c r="D511" s="298" t="s">
        <v>1840</v>
      </c>
      <c r="E511" s="306" t="s">
        <v>2341</v>
      </c>
      <c r="F511" s="306">
        <v>42480</v>
      </c>
      <c r="G511" s="300">
        <v>36000</v>
      </c>
      <c r="H511" s="301" t="s">
        <v>112</v>
      </c>
      <c r="I511" s="302" t="s">
        <v>229</v>
      </c>
      <c r="J511" s="302" t="s">
        <v>359</v>
      </c>
      <c r="K511" s="53"/>
      <c r="L511" s="53"/>
      <c r="M511" s="53"/>
      <c r="N511" s="53"/>
      <c r="O511" s="53">
        <v>5</v>
      </c>
      <c r="P511" s="53"/>
      <c r="Q511" s="297">
        <v>42480</v>
      </c>
      <c r="R511" s="348" t="s">
        <v>1578</v>
      </c>
      <c r="S511" s="349">
        <v>8</v>
      </c>
      <c r="T511" t="str">
        <f t="shared" si="18"/>
        <v>WhatsApp API Business</v>
      </c>
    </row>
    <row r="512" spans="1:20" ht="15.75" thickBot="1">
      <c r="A512" s="311">
        <v>45426</v>
      </c>
      <c r="B512" s="384">
        <v>45413</v>
      </c>
      <c r="C512" s="297" t="e">
        <v>#VALUE!</v>
      </c>
      <c r="D512" s="298" t="s">
        <v>953</v>
      </c>
      <c r="E512" s="306" t="s">
        <v>2342</v>
      </c>
      <c r="F512" s="306">
        <v>12036</v>
      </c>
      <c r="G512" s="300">
        <v>10200</v>
      </c>
      <c r="H512" s="301" t="s">
        <v>216</v>
      </c>
      <c r="I512" s="302" t="s">
        <v>217</v>
      </c>
      <c r="J512" s="302" t="s">
        <v>218</v>
      </c>
      <c r="K512" s="53"/>
      <c r="L512" s="53"/>
      <c r="M512" s="53"/>
      <c r="N512" s="53"/>
      <c r="O512" s="53">
        <v>5</v>
      </c>
      <c r="P512" s="53"/>
      <c r="Q512" s="297">
        <v>12036</v>
      </c>
      <c r="R512" s="348" t="s">
        <v>1578</v>
      </c>
      <c r="S512" s="349">
        <v>8</v>
      </c>
      <c r="T512" t="str">
        <f t="shared" si="18"/>
        <v>G-Suite Business</v>
      </c>
    </row>
    <row r="513" spans="1:20" ht="15.75" thickBot="1">
      <c r="A513" s="311">
        <v>45426</v>
      </c>
      <c r="B513" s="384">
        <v>45413</v>
      </c>
      <c r="C513" s="297" t="e">
        <v>#VALUE!</v>
      </c>
      <c r="D513" s="298" t="s">
        <v>1770</v>
      </c>
      <c r="E513" s="306" t="s">
        <v>2343</v>
      </c>
      <c r="F513" s="306">
        <v>-8260</v>
      </c>
      <c r="G513" s="300">
        <v>-7000</v>
      </c>
      <c r="H513" s="301" t="s">
        <v>112</v>
      </c>
      <c r="I513" s="302" t="s">
        <v>229</v>
      </c>
      <c r="J513" s="302" t="s">
        <v>249</v>
      </c>
      <c r="K513" s="53"/>
      <c r="L513" s="53"/>
      <c r="M513" s="53"/>
      <c r="N513" s="53"/>
      <c r="O513" s="53">
        <v>5</v>
      </c>
      <c r="P513" s="53"/>
      <c r="Q513" s="297">
        <v>-8260</v>
      </c>
      <c r="R513" s="348" t="s">
        <v>1578</v>
      </c>
      <c r="S513" s="349">
        <v>8</v>
      </c>
      <c r="T513" t="str">
        <f t="shared" si="18"/>
        <v>WhatsApp API Business</v>
      </c>
    </row>
    <row r="514" spans="1:20" ht="15.75" thickBot="1">
      <c r="A514" s="311">
        <v>45427</v>
      </c>
      <c r="B514" s="384">
        <v>45413</v>
      </c>
      <c r="C514" s="297" t="e">
        <v>#VALUE!</v>
      </c>
      <c r="D514" s="298" t="s">
        <v>773</v>
      </c>
      <c r="E514" s="306" t="s">
        <v>2344</v>
      </c>
      <c r="F514" s="306">
        <v>84960</v>
      </c>
      <c r="G514" s="300">
        <v>72000</v>
      </c>
      <c r="H514" s="301" t="s">
        <v>291</v>
      </c>
      <c r="I514" s="302" t="s">
        <v>226</v>
      </c>
      <c r="J514" s="302" t="s">
        <v>503</v>
      </c>
      <c r="K514" s="53"/>
      <c r="L514" s="53"/>
      <c r="M514" s="53"/>
      <c r="N514" s="53"/>
      <c r="O514" s="53">
        <v>5</v>
      </c>
      <c r="P514" s="53"/>
      <c r="Q514" s="297">
        <v>84960</v>
      </c>
      <c r="R514" s="348" t="s">
        <v>1578</v>
      </c>
      <c r="S514" s="349">
        <v>8</v>
      </c>
      <c r="T514" t="s">
        <v>15</v>
      </c>
    </row>
    <row r="515" spans="1:20" ht="15.75" thickBot="1">
      <c r="A515" s="311">
        <v>45427</v>
      </c>
      <c r="B515" s="384">
        <v>45413</v>
      </c>
      <c r="C515" s="297" t="e">
        <v>#VALUE!</v>
      </c>
      <c r="D515" s="298" t="s">
        <v>2345</v>
      </c>
      <c r="E515" s="306" t="s">
        <v>2346</v>
      </c>
      <c r="F515" s="306">
        <v>2950</v>
      </c>
      <c r="G515" s="300">
        <v>2500</v>
      </c>
      <c r="H515" s="301" t="s">
        <v>112</v>
      </c>
      <c r="I515" s="302" t="s">
        <v>229</v>
      </c>
      <c r="J515" s="302" t="s">
        <v>258</v>
      </c>
      <c r="K515" s="53"/>
      <c r="L515" s="53"/>
      <c r="M515" s="53"/>
      <c r="N515" s="53"/>
      <c r="O515" s="53">
        <v>5</v>
      </c>
      <c r="P515" s="53"/>
      <c r="Q515" s="297">
        <v>2950</v>
      </c>
      <c r="R515" s="348" t="s">
        <v>1578</v>
      </c>
      <c r="S515" s="349">
        <v>8</v>
      </c>
      <c r="T515" t="str">
        <f t="shared" ref="T515:T523" si="19">VLOOKUP(I515,$AD$2:$AE$6,2,0)</f>
        <v>WhatsApp API Business</v>
      </c>
    </row>
    <row r="516" spans="1:20" ht="15.75" thickBot="1">
      <c r="A516" s="311">
        <v>45427</v>
      </c>
      <c r="B516" s="384">
        <v>45413</v>
      </c>
      <c r="C516" s="297" t="e">
        <v>#VALUE!</v>
      </c>
      <c r="D516" s="298" t="s">
        <v>2347</v>
      </c>
      <c r="E516" s="306" t="s">
        <v>2348</v>
      </c>
      <c r="F516" s="306">
        <v>10030</v>
      </c>
      <c r="G516" s="300">
        <v>8500</v>
      </c>
      <c r="H516" s="301" t="s">
        <v>112</v>
      </c>
      <c r="I516" s="302" t="s">
        <v>229</v>
      </c>
      <c r="J516" s="302" t="s">
        <v>352</v>
      </c>
      <c r="K516" s="53"/>
      <c r="L516" s="53"/>
      <c r="M516" s="53"/>
      <c r="N516" s="53"/>
      <c r="O516" s="53">
        <v>5</v>
      </c>
      <c r="P516" s="53"/>
      <c r="Q516" s="297">
        <v>10030</v>
      </c>
      <c r="R516" s="348" t="s">
        <v>1578</v>
      </c>
      <c r="S516" s="349">
        <v>8</v>
      </c>
      <c r="T516" t="str">
        <f t="shared" si="19"/>
        <v>WhatsApp API Business</v>
      </c>
    </row>
    <row r="517" spans="1:20" ht="15.75" thickBot="1">
      <c r="A517" s="311">
        <v>45427</v>
      </c>
      <c r="B517" s="384">
        <v>45413</v>
      </c>
      <c r="C517" s="297" t="e">
        <v>#VALUE!</v>
      </c>
      <c r="D517" s="298" t="s">
        <v>420</v>
      </c>
      <c r="E517" s="306" t="s">
        <v>2349</v>
      </c>
      <c r="F517" s="306">
        <v>86462</v>
      </c>
      <c r="G517" s="300">
        <v>73272.881355932201</v>
      </c>
      <c r="H517" s="301" t="s">
        <v>261</v>
      </c>
      <c r="I517" s="302" t="s">
        <v>232</v>
      </c>
      <c r="J517" s="302" t="s">
        <v>422</v>
      </c>
      <c r="K517" s="53"/>
      <c r="L517" s="53"/>
      <c r="M517" s="53"/>
      <c r="N517" s="53"/>
      <c r="O517" s="53">
        <v>5</v>
      </c>
      <c r="P517" s="53"/>
      <c r="Q517" s="297">
        <v>86462</v>
      </c>
      <c r="R517" s="348" t="s">
        <v>1578</v>
      </c>
      <c r="S517" s="349">
        <v>8</v>
      </c>
      <c r="T517" t="str">
        <f t="shared" si="19"/>
        <v>Other Services</v>
      </c>
    </row>
    <row r="518" spans="1:20" ht="15.75" thickBot="1">
      <c r="A518" s="311">
        <v>45427</v>
      </c>
      <c r="B518" s="384">
        <v>45413</v>
      </c>
      <c r="C518" s="297" t="e">
        <v>#VALUE!</v>
      </c>
      <c r="D518" s="298" t="s">
        <v>405</v>
      </c>
      <c r="E518" s="306" t="s">
        <v>2350</v>
      </c>
      <c r="F518" s="306">
        <v>4602</v>
      </c>
      <c r="G518" s="300">
        <v>3900</v>
      </c>
      <c r="H518" s="301" t="s">
        <v>216</v>
      </c>
      <c r="I518" s="302" t="s">
        <v>217</v>
      </c>
      <c r="J518" s="302" t="s">
        <v>218</v>
      </c>
      <c r="K518" s="53"/>
      <c r="L518" s="53"/>
      <c r="M518" s="53"/>
      <c r="N518" s="53"/>
      <c r="O518" s="53">
        <v>5</v>
      </c>
      <c r="P518" s="53"/>
      <c r="Q518" s="297">
        <v>4602</v>
      </c>
      <c r="R518" s="348" t="s">
        <v>1578</v>
      </c>
      <c r="S518" s="349">
        <v>8</v>
      </c>
      <c r="T518" t="str">
        <f t="shared" si="19"/>
        <v>G-Suite Business</v>
      </c>
    </row>
    <row r="519" spans="1:20" ht="15.75" thickBot="1">
      <c r="A519" s="311">
        <v>45427</v>
      </c>
      <c r="B519" s="384">
        <v>45413</v>
      </c>
      <c r="C519" s="297" t="e">
        <v>#VALUE!</v>
      </c>
      <c r="D519" s="298" t="s">
        <v>1026</v>
      </c>
      <c r="E519" s="306" t="s">
        <v>2351</v>
      </c>
      <c r="F519" s="306">
        <v>21063</v>
      </c>
      <c r="G519" s="300">
        <v>17850</v>
      </c>
      <c r="H519" s="301" t="s">
        <v>216</v>
      </c>
      <c r="I519" s="302" t="s">
        <v>217</v>
      </c>
      <c r="J519" s="302" t="s">
        <v>218</v>
      </c>
      <c r="K519" s="53"/>
      <c r="L519" s="53"/>
      <c r="M519" s="53"/>
      <c r="N519" s="53"/>
      <c r="O519" s="53">
        <v>5</v>
      </c>
      <c r="P519" s="53"/>
      <c r="Q519" s="297">
        <v>21063</v>
      </c>
      <c r="R519" s="348" t="s">
        <v>1578</v>
      </c>
      <c r="S519" s="349">
        <v>8</v>
      </c>
      <c r="T519" t="str">
        <f t="shared" si="19"/>
        <v>G-Suite Business</v>
      </c>
    </row>
    <row r="520" spans="1:20" ht="15.75" thickBot="1">
      <c r="A520" s="311">
        <v>45427</v>
      </c>
      <c r="B520" s="384">
        <v>45413</v>
      </c>
      <c r="C520" s="297" t="e">
        <v>#VALUE!</v>
      </c>
      <c r="D520" s="298" t="s">
        <v>903</v>
      </c>
      <c r="E520" s="306" t="s">
        <v>2352</v>
      </c>
      <c r="F520" s="306">
        <v>18054</v>
      </c>
      <c r="G520" s="300">
        <v>15300</v>
      </c>
      <c r="H520" s="301" t="s">
        <v>216</v>
      </c>
      <c r="I520" s="302" t="s">
        <v>217</v>
      </c>
      <c r="J520" s="302" t="s">
        <v>218</v>
      </c>
      <c r="K520" s="53"/>
      <c r="L520" s="53"/>
      <c r="M520" s="53"/>
      <c r="N520" s="53"/>
      <c r="O520" s="53">
        <v>5</v>
      </c>
      <c r="P520" s="53"/>
      <c r="Q520" s="297">
        <v>18054</v>
      </c>
      <c r="R520" s="348" t="s">
        <v>1578</v>
      </c>
      <c r="S520" s="349">
        <v>8</v>
      </c>
      <c r="T520" t="str">
        <f t="shared" si="19"/>
        <v>G-Suite Business</v>
      </c>
    </row>
    <row r="521" spans="1:20" ht="15.75" thickBot="1">
      <c r="A521" s="311">
        <v>45427</v>
      </c>
      <c r="B521" s="384">
        <v>45413</v>
      </c>
      <c r="C521" s="297" t="e">
        <v>#VALUE!</v>
      </c>
      <c r="D521" s="298" t="s">
        <v>2353</v>
      </c>
      <c r="E521" s="306" t="s">
        <v>2354</v>
      </c>
      <c r="F521" s="306">
        <v>-325</v>
      </c>
      <c r="G521" s="300">
        <v>-275.42372881355942</v>
      </c>
      <c r="H521" s="316" t="s">
        <v>216</v>
      </c>
      <c r="I521" s="302" t="s">
        <v>217</v>
      </c>
      <c r="J521" s="302" t="s">
        <v>218</v>
      </c>
      <c r="K521" s="53"/>
      <c r="L521" s="53"/>
      <c r="M521" s="53"/>
      <c r="N521" s="53"/>
      <c r="O521" s="53">
        <v>5</v>
      </c>
      <c r="P521" s="53"/>
      <c r="Q521" s="297">
        <v>-325</v>
      </c>
      <c r="R521" s="348" t="s">
        <v>1578</v>
      </c>
      <c r="S521" s="349">
        <v>8</v>
      </c>
      <c r="T521" t="str">
        <f t="shared" si="19"/>
        <v>G-Suite Business</v>
      </c>
    </row>
    <row r="522" spans="1:20" ht="15.75" thickBot="1">
      <c r="A522" s="311">
        <v>45428</v>
      </c>
      <c r="B522" s="384">
        <v>45413</v>
      </c>
      <c r="C522" s="297" t="e">
        <v>#VALUE!</v>
      </c>
      <c r="D522" s="298" t="s">
        <v>2355</v>
      </c>
      <c r="E522" s="306" t="s">
        <v>2356</v>
      </c>
      <c r="F522" s="306">
        <v>705640</v>
      </c>
      <c r="G522" s="300">
        <v>598000</v>
      </c>
      <c r="H522" s="301" t="s">
        <v>291</v>
      </c>
      <c r="I522" s="302" t="s">
        <v>226</v>
      </c>
      <c r="J522" s="302" t="s">
        <v>292</v>
      </c>
      <c r="K522" s="53"/>
      <c r="L522" s="53"/>
      <c r="M522" s="53"/>
      <c r="N522" s="53"/>
      <c r="O522" s="53">
        <v>5</v>
      </c>
      <c r="P522" s="53"/>
      <c r="Q522" s="297">
        <v>705640</v>
      </c>
      <c r="R522" s="348" t="s">
        <v>1578</v>
      </c>
      <c r="S522" s="349">
        <v>8</v>
      </c>
      <c r="T522" t="str">
        <f t="shared" si="19"/>
        <v xml:space="preserve">Training Business </v>
      </c>
    </row>
    <row r="523" spans="1:20" ht="15.75" thickBot="1">
      <c r="A523" s="311">
        <v>45428</v>
      </c>
      <c r="B523" s="384">
        <v>45413</v>
      </c>
      <c r="C523" s="297" t="e">
        <v>#VALUE!</v>
      </c>
      <c r="D523" s="298" t="s">
        <v>2103</v>
      </c>
      <c r="E523" s="306" t="s">
        <v>2357</v>
      </c>
      <c r="F523" s="306">
        <v>949</v>
      </c>
      <c r="G523" s="300">
        <v>804.2372881355933</v>
      </c>
      <c r="H523" s="301" t="s">
        <v>112</v>
      </c>
      <c r="I523" s="302" t="s">
        <v>229</v>
      </c>
      <c r="J523" s="302" t="s">
        <v>594</v>
      </c>
      <c r="K523" s="53"/>
      <c r="L523" s="53"/>
      <c r="M523" s="53"/>
      <c r="N523" s="53"/>
      <c r="O523" s="53">
        <v>5</v>
      </c>
      <c r="P523" s="53"/>
      <c r="Q523" s="297">
        <v>949</v>
      </c>
      <c r="R523" s="348" t="s">
        <v>1578</v>
      </c>
      <c r="S523" s="349">
        <v>8</v>
      </c>
      <c r="T523" t="str">
        <f t="shared" si="19"/>
        <v>WhatsApp API Business</v>
      </c>
    </row>
    <row r="524" spans="1:20" ht="15.75" thickBot="1">
      <c r="A524" s="311">
        <v>45428</v>
      </c>
      <c r="B524" s="384">
        <v>45413</v>
      </c>
      <c r="C524" s="297" t="e">
        <v>#VALUE!</v>
      </c>
      <c r="D524" s="298" t="s">
        <v>1565</v>
      </c>
      <c r="E524" s="306" t="s">
        <v>2358</v>
      </c>
      <c r="F524" s="306">
        <v>84960</v>
      </c>
      <c r="G524" s="300">
        <v>72000</v>
      </c>
      <c r="H524" s="301" t="s">
        <v>291</v>
      </c>
      <c r="I524" s="302" t="s">
        <v>226</v>
      </c>
      <c r="J524" s="302" t="s">
        <v>503</v>
      </c>
      <c r="K524" s="53"/>
      <c r="L524" s="53"/>
      <c r="M524" s="53"/>
      <c r="N524" s="53"/>
      <c r="O524" s="53">
        <v>5</v>
      </c>
      <c r="P524" s="53"/>
      <c r="Q524" s="297">
        <v>84960</v>
      </c>
      <c r="R524" s="348" t="s">
        <v>1578</v>
      </c>
      <c r="S524" s="349">
        <v>8</v>
      </c>
      <c r="T524" t="s">
        <v>15</v>
      </c>
    </row>
    <row r="525" spans="1:20" ht="15.75" thickBot="1">
      <c r="A525" s="311">
        <v>45428</v>
      </c>
      <c r="B525" s="384">
        <v>45413</v>
      </c>
      <c r="C525" s="297" t="e">
        <v>#VALUE!</v>
      </c>
      <c r="D525" s="298" t="s">
        <v>1801</v>
      </c>
      <c r="E525" s="306" t="s">
        <v>2359</v>
      </c>
      <c r="F525" s="306">
        <v>2950</v>
      </c>
      <c r="G525" s="300">
        <v>2500</v>
      </c>
      <c r="H525" s="301" t="s">
        <v>112</v>
      </c>
      <c r="I525" s="302" t="s">
        <v>229</v>
      </c>
      <c r="J525" s="302" t="s">
        <v>258</v>
      </c>
      <c r="K525" s="53"/>
      <c r="L525" s="53"/>
      <c r="M525" s="53"/>
      <c r="N525" s="53"/>
      <c r="O525" s="53">
        <v>5</v>
      </c>
      <c r="P525" s="53"/>
      <c r="Q525" s="297">
        <v>2950</v>
      </c>
      <c r="R525" s="348" t="s">
        <v>1578</v>
      </c>
      <c r="S525" s="349">
        <v>8</v>
      </c>
      <c r="T525" t="str">
        <f t="shared" ref="T525:T568" si="20">VLOOKUP(I525,$AD$2:$AE$6,2,0)</f>
        <v>WhatsApp API Business</v>
      </c>
    </row>
    <row r="526" spans="1:20" ht="15.75" thickBot="1">
      <c r="A526" s="311">
        <v>45428</v>
      </c>
      <c r="B526" s="384">
        <v>45413</v>
      </c>
      <c r="C526" s="297" t="e">
        <v>#VALUE!</v>
      </c>
      <c r="D526" s="298" t="s">
        <v>505</v>
      </c>
      <c r="E526" s="306" t="s">
        <v>2360</v>
      </c>
      <c r="F526" s="306">
        <v>81243</v>
      </c>
      <c r="G526" s="300">
        <v>68850</v>
      </c>
      <c r="H526" s="301" t="s">
        <v>216</v>
      </c>
      <c r="I526" s="302" t="s">
        <v>217</v>
      </c>
      <c r="J526" s="302" t="s">
        <v>218</v>
      </c>
      <c r="K526" s="53"/>
      <c r="L526" s="53"/>
      <c r="M526" s="53"/>
      <c r="N526" s="53"/>
      <c r="O526" s="53">
        <v>5</v>
      </c>
      <c r="P526" s="53"/>
      <c r="Q526" s="297">
        <v>81243</v>
      </c>
      <c r="R526" s="348" t="s">
        <v>1578</v>
      </c>
      <c r="S526" s="349">
        <v>8</v>
      </c>
      <c r="T526" t="str">
        <f t="shared" si="20"/>
        <v>G-Suite Business</v>
      </c>
    </row>
    <row r="527" spans="1:20" ht="15.75" thickBot="1">
      <c r="A527" s="311">
        <v>45428</v>
      </c>
      <c r="B527" s="384">
        <v>45413</v>
      </c>
      <c r="C527" s="297" t="e">
        <v>#VALUE!</v>
      </c>
      <c r="D527" s="298" t="s">
        <v>2361</v>
      </c>
      <c r="E527" s="306" t="s">
        <v>2362</v>
      </c>
      <c r="F527" s="306">
        <v>85904</v>
      </c>
      <c r="G527" s="300">
        <v>72800</v>
      </c>
      <c r="H527" s="301" t="s">
        <v>216</v>
      </c>
      <c r="I527" s="302" t="s">
        <v>217</v>
      </c>
      <c r="J527" s="302" t="s">
        <v>218</v>
      </c>
      <c r="K527" s="53"/>
      <c r="L527" s="53"/>
      <c r="M527" s="53"/>
      <c r="N527" s="53"/>
      <c r="O527" s="53">
        <v>5</v>
      </c>
      <c r="P527" s="53"/>
      <c r="Q527" s="297">
        <v>85904</v>
      </c>
      <c r="R527" s="348" t="s">
        <v>1578</v>
      </c>
      <c r="S527" s="349">
        <v>8</v>
      </c>
      <c r="T527" t="str">
        <f t="shared" si="20"/>
        <v>G-Suite Business</v>
      </c>
    </row>
    <row r="528" spans="1:20" ht="15.75" thickBot="1">
      <c r="A528" s="311">
        <v>45428</v>
      </c>
      <c r="B528" s="384">
        <v>45413</v>
      </c>
      <c r="C528" s="297" t="e">
        <v>#VALUE!</v>
      </c>
      <c r="D528" s="298" t="s">
        <v>610</v>
      </c>
      <c r="E528" s="306" t="s">
        <v>2363</v>
      </c>
      <c r="F528" s="306">
        <v>129387</v>
      </c>
      <c r="G528" s="300">
        <v>109650</v>
      </c>
      <c r="H528" s="301" t="s">
        <v>216</v>
      </c>
      <c r="I528" s="302" t="s">
        <v>217</v>
      </c>
      <c r="J528" s="302" t="s">
        <v>218</v>
      </c>
      <c r="K528" s="53"/>
      <c r="L528" s="53"/>
      <c r="M528" s="53"/>
      <c r="N528" s="53"/>
      <c r="O528" s="53">
        <v>5</v>
      </c>
      <c r="P528" s="53"/>
      <c r="Q528" s="297">
        <v>129387</v>
      </c>
      <c r="R528" s="348" t="s">
        <v>1578</v>
      </c>
      <c r="S528" s="349">
        <v>8</v>
      </c>
      <c r="T528" t="str">
        <f t="shared" si="20"/>
        <v>G-Suite Business</v>
      </c>
    </row>
    <row r="529" spans="1:20" ht="15.75" thickBot="1">
      <c r="A529" s="311">
        <v>45428</v>
      </c>
      <c r="B529" s="384">
        <v>45413</v>
      </c>
      <c r="C529" s="297" t="e">
        <v>#VALUE!</v>
      </c>
      <c r="D529" s="298" t="s">
        <v>2364</v>
      </c>
      <c r="E529" s="306" t="s">
        <v>2365</v>
      </c>
      <c r="F529" s="306">
        <v>4130</v>
      </c>
      <c r="G529" s="300">
        <v>3500</v>
      </c>
      <c r="H529" s="301" t="s">
        <v>216</v>
      </c>
      <c r="I529" s="302" t="s">
        <v>217</v>
      </c>
      <c r="J529" s="302" t="s">
        <v>218</v>
      </c>
      <c r="K529" s="53"/>
      <c r="L529" s="53"/>
      <c r="M529" s="53"/>
      <c r="N529" s="53"/>
      <c r="O529" s="53">
        <v>5</v>
      </c>
      <c r="P529" s="53"/>
      <c r="Q529" s="297">
        <v>4130</v>
      </c>
      <c r="R529" s="348" t="s">
        <v>1578</v>
      </c>
      <c r="S529" s="349">
        <v>8</v>
      </c>
      <c r="T529" t="str">
        <f t="shared" si="20"/>
        <v>G-Suite Business</v>
      </c>
    </row>
    <row r="530" spans="1:20" ht="15.75" thickBot="1">
      <c r="A530" s="311">
        <v>45428</v>
      </c>
      <c r="B530" s="384">
        <v>45413</v>
      </c>
      <c r="C530" s="297" t="e">
        <v>#VALUE!</v>
      </c>
      <c r="D530" s="298" t="s">
        <v>684</v>
      </c>
      <c r="E530" s="306" t="s">
        <v>2366</v>
      </c>
      <c r="F530" s="306">
        <v>4956</v>
      </c>
      <c r="G530" s="300">
        <v>4200</v>
      </c>
      <c r="H530" s="301" t="s">
        <v>216</v>
      </c>
      <c r="I530" s="302" t="s">
        <v>217</v>
      </c>
      <c r="J530" s="302" t="s">
        <v>218</v>
      </c>
      <c r="K530" s="53"/>
      <c r="L530" s="53"/>
      <c r="M530" s="53"/>
      <c r="N530" s="53"/>
      <c r="O530" s="53">
        <v>5</v>
      </c>
      <c r="P530" s="53"/>
      <c r="Q530" s="297">
        <v>4956</v>
      </c>
      <c r="R530" s="348" t="s">
        <v>1578</v>
      </c>
      <c r="S530" s="349">
        <v>8</v>
      </c>
      <c r="T530" t="str">
        <f t="shared" si="20"/>
        <v>G-Suite Business</v>
      </c>
    </row>
    <row r="531" spans="1:20" ht="15.75" thickBot="1">
      <c r="A531" s="311">
        <v>45428</v>
      </c>
      <c r="B531" s="384">
        <v>45413</v>
      </c>
      <c r="C531" s="297" t="e">
        <v>#VALUE!</v>
      </c>
      <c r="D531" s="298" t="s">
        <v>2367</v>
      </c>
      <c r="E531" s="306" t="s">
        <v>2368</v>
      </c>
      <c r="F531" s="317">
        <v>66493</v>
      </c>
      <c r="G531" s="300">
        <v>56350</v>
      </c>
      <c r="H531" s="301" t="s">
        <v>216</v>
      </c>
      <c r="I531" s="302" t="s">
        <v>217</v>
      </c>
      <c r="J531" s="302" t="s">
        <v>218</v>
      </c>
      <c r="K531" s="53"/>
      <c r="L531" s="53"/>
      <c r="M531" s="53"/>
      <c r="N531" s="53"/>
      <c r="O531" s="53">
        <v>5</v>
      </c>
      <c r="P531" s="53"/>
      <c r="Q531" s="297">
        <v>66493</v>
      </c>
      <c r="R531" s="348" t="s">
        <v>1578</v>
      </c>
      <c r="S531" s="349">
        <v>8</v>
      </c>
      <c r="T531" t="str">
        <f t="shared" si="20"/>
        <v>G-Suite Business</v>
      </c>
    </row>
    <row r="532" spans="1:20" ht="15.75" thickBot="1">
      <c r="A532" s="311">
        <v>45428</v>
      </c>
      <c r="B532" s="384">
        <v>45413</v>
      </c>
      <c r="C532" s="297" t="e">
        <v>#VALUE!</v>
      </c>
      <c r="D532" s="298" t="s">
        <v>1077</v>
      </c>
      <c r="E532" s="306" t="s">
        <v>2369</v>
      </c>
      <c r="F532" s="306">
        <v>9912</v>
      </c>
      <c r="G532" s="300">
        <v>8400</v>
      </c>
      <c r="H532" s="301" t="s">
        <v>216</v>
      </c>
      <c r="I532" s="302" t="s">
        <v>217</v>
      </c>
      <c r="J532" s="302" t="s">
        <v>218</v>
      </c>
      <c r="K532" s="53"/>
      <c r="L532" s="53"/>
      <c r="M532" s="53"/>
      <c r="N532" s="53"/>
      <c r="O532" s="53">
        <v>5</v>
      </c>
      <c r="P532" s="53"/>
      <c r="Q532" s="297">
        <v>9912</v>
      </c>
      <c r="R532" s="348" t="s">
        <v>1578</v>
      </c>
      <c r="S532" s="349">
        <v>8</v>
      </c>
      <c r="T532" t="str">
        <f t="shared" si="20"/>
        <v>G-Suite Business</v>
      </c>
    </row>
    <row r="533" spans="1:20" ht="15.75" thickBot="1">
      <c r="A533" s="311">
        <v>45428</v>
      </c>
      <c r="B533" s="384">
        <v>45413</v>
      </c>
      <c r="C533" s="297" t="e">
        <v>#VALUE!</v>
      </c>
      <c r="D533" s="298" t="s">
        <v>250</v>
      </c>
      <c r="E533" s="306" t="s">
        <v>2370</v>
      </c>
      <c r="F533" s="306">
        <v>3540</v>
      </c>
      <c r="G533" s="300">
        <v>3000</v>
      </c>
      <c r="H533" s="301" t="s">
        <v>216</v>
      </c>
      <c r="I533" s="302" t="s">
        <v>217</v>
      </c>
      <c r="J533" s="302" t="s">
        <v>218</v>
      </c>
      <c r="K533" s="53"/>
      <c r="L533" s="53"/>
      <c r="M533" s="53"/>
      <c r="N533" s="53"/>
      <c r="O533" s="53">
        <v>5</v>
      </c>
      <c r="P533" s="53"/>
      <c r="Q533" s="297">
        <v>3540</v>
      </c>
      <c r="R533" s="348" t="s">
        <v>1578</v>
      </c>
      <c r="S533" s="349">
        <v>8</v>
      </c>
      <c r="T533" t="str">
        <f t="shared" si="20"/>
        <v>G-Suite Business</v>
      </c>
    </row>
    <row r="534" spans="1:20" ht="15.75" thickBot="1">
      <c r="A534" s="311">
        <v>45429</v>
      </c>
      <c r="B534" s="384">
        <v>45413</v>
      </c>
      <c r="C534" s="297" t="e">
        <v>#VALUE!</v>
      </c>
      <c r="D534" s="298" t="s">
        <v>1330</v>
      </c>
      <c r="E534" s="306" t="s">
        <v>2371</v>
      </c>
      <c r="F534" s="306">
        <v>42480</v>
      </c>
      <c r="G534" s="300">
        <v>36000</v>
      </c>
      <c r="H534" s="301" t="s">
        <v>112</v>
      </c>
      <c r="I534" s="302" t="s">
        <v>229</v>
      </c>
      <c r="J534" s="302" t="s">
        <v>359</v>
      </c>
      <c r="K534" s="53"/>
      <c r="L534" s="53"/>
      <c r="M534" s="53"/>
      <c r="N534" s="53"/>
      <c r="O534" s="53">
        <v>5</v>
      </c>
      <c r="P534" s="53"/>
      <c r="Q534" s="297">
        <v>42480</v>
      </c>
      <c r="R534" s="348" t="s">
        <v>1578</v>
      </c>
      <c r="S534" s="349">
        <v>8</v>
      </c>
      <c r="T534" t="str">
        <f t="shared" si="20"/>
        <v>WhatsApp API Business</v>
      </c>
    </row>
    <row r="535" spans="1:20" ht="15.75" thickBot="1">
      <c r="A535" s="311">
        <v>45429</v>
      </c>
      <c r="B535" s="384">
        <v>45413</v>
      </c>
      <c r="C535" s="297" t="e">
        <v>#VALUE!</v>
      </c>
      <c r="D535" s="298" t="s">
        <v>1749</v>
      </c>
      <c r="E535" s="306" t="s">
        <v>2372</v>
      </c>
      <c r="F535" s="306">
        <v>6017</v>
      </c>
      <c r="G535" s="300">
        <v>5099.1525423728817</v>
      </c>
      <c r="H535" s="301" t="s">
        <v>112</v>
      </c>
      <c r="I535" s="302" t="s">
        <v>229</v>
      </c>
      <c r="J535" s="302" t="s">
        <v>249</v>
      </c>
      <c r="K535" s="53"/>
      <c r="L535" s="53"/>
      <c r="M535" s="53"/>
      <c r="N535" s="53"/>
      <c r="O535" s="53">
        <v>5</v>
      </c>
      <c r="P535" s="53"/>
      <c r="Q535" s="297">
        <v>6017</v>
      </c>
      <c r="R535" s="348" t="s">
        <v>1578</v>
      </c>
      <c r="S535" s="349">
        <v>8</v>
      </c>
      <c r="T535" t="str">
        <f t="shared" si="20"/>
        <v>WhatsApp API Business</v>
      </c>
    </row>
    <row r="536" spans="1:20" ht="15.75" thickBot="1">
      <c r="A536" s="311">
        <v>45429</v>
      </c>
      <c r="B536" s="384">
        <v>45413</v>
      </c>
      <c r="C536" s="297" t="e">
        <v>#VALUE!</v>
      </c>
      <c r="D536" s="298" t="s">
        <v>2329</v>
      </c>
      <c r="E536" s="306" t="s">
        <v>2373</v>
      </c>
      <c r="F536" s="306">
        <v>8260</v>
      </c>
      <c r="G536" s="300">
        <v>7000</v>
      </c>
      <c r="H536" s="301" t="s">
        <v>112</v>
      </c>
      <c r="I536" s="302" t="s">
        <v>229</v>
      </c>
      <c r="J536" s="302" t="s">
        <v>249</v>
      </c>
      <c r="K536" s="53"/>
      <c r="L536" s="53"/>
      <c r="M536" s="53"/>
      <c r="N536" s="53"/>
      <c r="O536" s="53">
        <v>5</v>
      </c>
      <c r="P536" s="53"/>
      <c r="Q536" s="297">
        <v>8260</v>
      </c>
      <c r="R536" s="348" t="s">
        <v>1578</v>
      </c>
      <c r="S536" s="349">
        <v>8</v>
      </c>
      <c r="T536" t="str">
        <f t="shared" si="20"/>
        <v>WhatsApp API Business</v>
      </c>
    </row>
    <row r="537" spans="1:20" ht="15.75" thickBot="1">
      <c r="A537" s="311">
        <v>45429</v>
      </c>
      <c r="B537" s="384">
        <v>45413</v>
      </c>
      <c r="C537" s="297" t="e">
        <v>#VALUE!</v>
      </c>
      <c r="D537" s="298" t="s">
        <v>1332</v>
      </c>
      <c r="E537" s="306" t="s">
        <v>2374</v>
      </c>
      <c r="F537" s="306">
        <v>6513</v>
      </c>
      <c r="G537" s="300">
        <v>5519.4915254237294</v>
      </c>
      <c r="H537" s="301" t="s">
        <v>216</v>
      </c>
      <c r="I537" s="302" t="s">
        <v>217</v>
      </c>
      <c r="J537" s="302" t="s">
        <v>218</v>
      </c>
      <c r="K537" s="53"/>
      <c r="L537" s="53"/>
      <c r="M537" s="53"/>
      <c r="N537" s="53"/>
      <c r="O537" s="53">
        <v>5</v>
      </c>
      <c r="P537" s="53"/>
      <c r="Q537" s="297">
        <v>6513</v>
      </c>
      <c r="R537" s="348" t="s">
        <v>1578</v>
      </c>
      <c r="S537" s="349">
        <v>8</v>
      </c>
      <c r="T537" t="str">
        <f t="shared" si="20"/>
        <v>G-Suite Business</v>
      </c>
    </row>
    <row r="538" spans="1:20" ht="15.75" thickBot="1">
      <c r="A538" s="311">
        <v>45429</v>
      </c>
      <c r="B538" s="384">
        <v>45413</v>
      </c>
      <c r="C538" s="297" t="e">
        <v>#VALUE!</v>
      </c>
      <c r="D538" s="298" t="s">
        <v>930</v>
      </c>
      <c r="E538" s="306" t="s">
        <v>2375</v>
      </c>
      <c r="F538" s="306">
        <v>2507.5</v>
      </c>
      <c r="G538" s="300">
        <v>2125</v>
      </c>
      <c r="H538" s="301" t="s">
        <v>216</v>
      </c>
      <c r="I538" s="302" t="s">
        <v>217</v>
      </c>
      <c r="J538" s="302" t="s">
        <v>218</v>
      </c>
      <c r="K538" s="53"/>
      <c r="L538" s="53"/>
      <c r="M538" s="53"/>
      <c r="N538" s="53"/>
      <c r="O538" s="53">
        <v>5</v>
      </c>
      <c r="P538" s="53"/>
      <c r="Q538" s="297">
        <v>2507.5</v>
      </c>
      <c r="R538" s="348" t="s">
        <v>1578</v>
      </c>
      <c r="S538" s="349">
        <v>8</v>
      </c>
      <c r="T538" t="str">
        <f t="shared" si="20"/>
        <v>G-Suite Business</v>
      </c>
    </row>
    <row r="539" spans="1:20" ht="15.75" thickBot="1">
      <c r="A539" s="311">
        <v>45430</v>
      </c>
      <c r="B539" s="384">
        <v>45413</v>
      </c>
      <c r="C539" s="297" t="e">
        <v>#VALUE!</v>
      </c>
      <c r="D539" s="298" t="s">
        <v>1950</v>
      </c>
      <c r="E539" s="306" t="s">
        <v>2376</v>
      </c>
      <c r="F539" s="306">
        <v>2507</v>
      </c>
      <c r="G539" s="300">
        <v>2124.5762711864409</v>
      </c>
      <c r="H539" s="301" t="s">
        <v>112</v>
      </c>
      <c r="I539" s="302" t="s">
        <v>229</v>
      </c>
      <c r="J539" s="302" t="s">
        <v>258</v>
      </c>
      <c r="K539" s="53"/>
      <c r="L539" s="53"/>
      <c r="M539" s="53"/>
      <c r="N539" s="53"/>
      <c r="O539" s="53">
        <v>5</v>
      </c>
      <c r="P539" s="53"/>
      <c r="Q539" s="297">
        <v>2507</v>
      </c>
      <c r="R539" s="348" t="s">
        <v>1578</v>
      </c>
      <c r="S539" s="349">
        <v>8</v>
      </c>
      <c r="T539" t="str">
        <f t="shared" si="20"/>
        <v>WhatsApp API Business</v>
      </c>
    </row>
    <row r="540" spans="1:20" ht="15.75" thickBot="1">
      <c r="A540" s="311">
        <v>45430</v>
      </c>
      <c r="B540" s="384">
        <v>45413</v>
      </c>
      <c r="C540" s="297" t="e">
        <v>#VALUE!</v>
      </c>
      <c r="D540" s="298" t="s">
        <v>463</v>
      </c>
      <c r="E540" s="306" t="s">
        <v>2377</v>
      </c>
      <c r="F540" s="306">
        <v>1296.82</v>
      </c>
      <c r="G540" s="300">
        <v>1099</v>
      </c>
      <c r="H540" s="301" t="s">
        <v>112</v>
      </c>
      <c r="I540" s="302" t="s">
        <v>229</v>
      </c>
      <c r="J540" s="302" t="s">
        <v>249</v>
      </c>
      <c r="K540" s="53"/>
      <c r="L540" s="53"/>
      <c r="M540" s="53"/>
      <c r="N540" s="53"/>
      <c r="O540" s="53">
        <v>5</v>
      </c>
      <c r="P540" s="53"/>
      <c r="Q540" s="297">
        <v>1296.82</v>
      </c>
      <c r="R540" s="348" t="s">
        <v>1578</v>
      </c>
      <c r="S540" s="349">
        <v>8</v>
      </c>
      <c r="T540" t="str">
        <f t="shared" si="20"/>
        <v>WhatsApp API Business</v>
      </c>
    </row>
    <row r="541" spans="1:20" ht="15.75" thickBot="1">
      <c r="A541" s="311">
        <v>45430</v>
      </c>
      <c r="B541" s="384">
        <v>45413</v>
      </c>
      <c r="C541" s="297" t="e">
        <v>#VALUE!</v>
      </c>
      <c r="D541" s="298" t="s">
        <v>2378</v>
      </c>
      <c r="E541" s="306" t="s">
        <v>2379</v>
      </c>
      <c r="F541" s="306">
        <v>42480</v>
      </c>
      <c r="G541" s="300">
        <v>36000</v>
      </c>
      <c r="H541" s="301" t="s">
        <v>112</v>
      </c>
      <c r="I541" s="302" t="s">
        <v>229</v>
      </c>
      <c r="J541" s="302" t="s">
        <v>359</v>
      </c>
      <c r="K541" s="53"/>
      <c r="L541" s="53"/>
      <c r="M541" s="53"/>
      <c r="N541" s="53"/>
      <c r="O541" s="53">
        <v>5</v>
      </c>
      <c r="P541" s="53"/>
      <c r="Q541" s="297">
        <v>42480</v>
      </c>
      <c r="R541" s="348" t="s">
        <v>1578</v>
      </c>
      <c r="S541" s="349">
        <v>8</v>
      </c>
      <c r="T541" t="str">
        <f t="shared" si="20"/>
        <v>WhatsApp API Business</v>
      </c>
    </row>
    <row r="542" spans="1:20" ht="15.75" thickBot="1">
      <c r="A542" s="311">
        <v>45430</v>
      </c>
      <c r="B542" s="384">
        <v>45413</v>
      </c>
      <c r="C542" s="297" t="e">
        <v>#VALUE!</v>
      </c>
      <c r="D542" s="298" t="s">
        <v>2380</v>
      </c>
      <c r="E542" s="306" t="s">
        <v>2381</v>
      </c>
      <c r="F542" s="306">
        <v>41300</v>
      </c>
      <c r="G542" s="300">
        <v>35000</v>
      </c>
      <c r="H542" s="301" t="s">
        <v>310</v>
      </c>
      <c r="I542" s="302" t="s">
        <v>223</v>
      </c>
      <c r="J542" s="302" t="s">
        <v>311</v>
      </c>
      <c r="K542" s="53"/>
      <c r="L542" s="53"/>
      <c r="M542" s="53"/>
      <c r="N542" s="53"/>
      <c r="O542" s="53">
        <v>5</v>
      </c>
      <c r="P542" s="53"/>
      <c r="Q542" s="297">
        <v>41300</v>
      </c>
      <c r="R542" s="348" t="s">
        <v>1578</v>
      </c>
      <c r="S542" s="349">
        <v>8</v>
      </c>
      <c r="T542" t="str">
        <f t="shared" si="20"/>
        <v>Tech Assist Recruitment</v>
      </c>
    </row>
    <row r="543" spans="1:20" ht="15.75" thickBot="1">
      <c r="A543" s="311">
        <v>45430</v>
      </c>
      <c r="B543" s="384">
        <v>45413</v>
      </c>
      <c r="C543" s="297" t="e">
        <v>#VALUE!</v>
      </c>
      <c r="D543" s="298" t="s">
        <v>2180</v>
      </c>
      <c r="E543" s="306" t="s">
        <v>2382</v>
      </c>
      <c r="F543" s="306">
        <v>5900</v>
      </c>
      <c r="G543" s="300">
        <v>5000</v>
      </c>
      <c r="H543" s="301" t="s">
        <v>310</v>
      </c>
      <c r="I543" s="302" t="s">
        <v>223</v>
      </c>
      <c r="J543" s="302" t="s">
        <v>311</v>
      </c>
      <c r="K543" s="53"/>
      <c r="L543" s="53"/>
      <c r="M543" s="53"/>
      <c r="N543" s="53"/>
      <c r="O543" s="53">
        <v>5</v>
      </c>
      <c r="P543" s="53"/>
      <c r="Q543" s="297">
        <v>5900</v>
      </c>
      <c r="R543" s="348" t="s">
        <v>1578</v>
      </c>
      <c r="S543" s="349">
        <v>8</v>
      </c>
      <c r="T543" t="str">
        <f t="shared" si="20"/>
        <v>Tech Assist Recruitment</v>
      </c>
    </row>
    <row r="544" spans="1:20" ht="15.75" thickBot="1">
      <c r="A544" s="311">
        <v>45430</v>
      </c>
      <c r="B544" s="384">
        <v>45413</v>
      </c>
      <c r="C544" s="297" t="e">
        <v>#VALUE!</v>
      </c>
      <c r="D544" s="298" t="s">
        <v>1069</v>
      </c>
      <c r="E544" s="306" t="s">
        <v>2383</v>
      </c>
      <c r="F544" s="306">
        <v>14018.4</v>
      </c>
      <c r="G544" s="300">
        <v>11880</v>
      </c>
      <c r="H544" s="301" t="s">
        <v>216</v>
      </c>
      <c r="I544" s="302" t="s">
        <v>217</v>
      </c>
      <c r="J544" s="302" t="s">
        <v>218</v>
      </c>
      <c r="K544" s="53"/>
      <c r="L544" s="53"/>
      <c r="M544" s="53"/>
      <c r="N544" s="53"/>
      <c r="O544" s="53">
        <v>5</v>
      </c>
      <c r="P544" s="53"/>
      <c r="Q544" s="297">
        <v>14018.4</v>
      </c>
      <c r="R544" s="348" t="s">
        <v>1578</v>
      </c>
      <c r="S544" s="349">
        <v>8</v>
      </c>
      <c r="T544" t="str">
        <f t="shared" si="20"/>
        <v>G-Suite Business</v>
      </c>
    </row>
    <row r="545" spans="1:20" ht="15.75" thickBot="1">
      <c r="A545" s="311">
        <v>45430</v>
      </c>
      <c r="B545" s="384">
        <v>45413</v>
      </c>
      <c r="C545" s="297" t="e">
        <v>#VALUE!</v>
      </c>
      <c r="D545" s="298" t="s">
        <v>1031</v>
      </c>
      <c r="E545" s="306" t="s">
        <v>2384</v>
      </c>
      <c r="F545" s="306">
        <v>3717</v>
      </c>
      <c r="G545" s="300">
        <v>3150</v>
      </c>
      <c r="H545" s="301" t="s">
        <v>216</v>
      </c>
      <c r="I545" s="302" t="s">
        <v>217</v>
      </c>
      <c r="J545" s="302" t="s">
        <v>218</v>
      </c>
      <c r="K545" s="53"/>
      <c r="L545" s="53"/>
      <c r="M545" s="53"/>
      <c r="N545" s="53"/>
      <c r="O545" s="53">
        <v>5</v>
      </c>
      <c r="P545" s="53"/>
      <c r="Q545" s="297">
        <v>3717</v>
      </c>
      <c r="R545" s="348" t="s">
        <v>1578</v>
      </c>
      <c r="S545" s="349">
        <v>8</v>
      </c>
      <c r="T545" t="str">
        <f t="shared" si="20"/>
        <v>G-Suite Business</v>
      </c>
    </row>
    <row r="546" spans="1:20" ht="15.75" thickBot="1">
      <c r="A546" s="311">
        <v>45430</v>
      </c>
      <c r="B546" s="384">
        <v>45413</v>
      </c>
      <c r="C546" s="297" t="e">
        <v>#VALUE!</v>
      </c>
      <c r="D546" s="298" t="s">
        <v>2385</v>
      </c>
      <c r="E546" s="306" t="s">
        <v>2386</v>
      </c>
      <c r="F546" s="306">
        <v>5841</v>
      </c>
      <c r="G546" s="300">
        <v>4950</v>
      </c>
      <c r="H546" s="301" t="s">
        <v>216</v>
      </c>
      <c r="I546" s="302" t="s">
        <v>217</v>
      </c>
      <c r="J546" s="302" t="s">
        <v>218</v>
      </c>
      <c r="K546" s="53"/>
      <c r="L546" s="53"/>
      <c r="M546" s="53"/>
      <c r="N546" s="53"/>
      <c r="O546" s="53">
        <v>5</v>
      </c>
      <c r="P546" s="53"/>
      <c r="Q546" s="297">
        <v>5841</v>
      </c>
      <c r="R546" s="348" t="s">
        <v>1578</v>
      </c>
      <c r="S546" s="349">
        <v>8</v>
      </c>
      <c r="T546" t="str">
        <f t="shared" si="20"/>
        <v>G-Suite Business</v>
      </c>
    </row>
    <row r="547" spans="1:20" ht="15.75" thickBot="1">
      <c r="A547" s="311">
        <v>45430</v>
      </c>
      <c r="B547" s="384">
        <v>45413</v>
      </c>
      <c r="C547" s="297" t="e">
        <v>#VALUE!</v>
      </c>
      <c r="D547" s="298" t="s">
        <v>2387</v>
      </c>
      <c r="E547" s="306" t="s">
        <v>2388</v>
      </c>
      <c r="F547" s="306">
        <v>9027</v>
      </c>
      <c r="G547" s="300">
        <v>7650</v>
      </c>
      <c r="H547" s="301" t="s">
        <v>216</v>
      </c>
      <c r="I547" s="302" t="s">
        <v>217</v>
      </c>
      <c r="J547" s="302" t="s">
        <v>218</v>
      </c>
      <c r="K547" s="53"/>
      <c r="L547" s="53"/>
      <c r="M547" s="53"/>
      <c r="N547" s="53"/>
      <c r="O547" s="53">
        <v>5</v>
      </c>
      <c r="P547" s="53"/>
      <c r="Q547" s="297">
        <v>9027</v>
      </c>
      <c r="R547" s="348" t="s">
        <v>1578</v>
      </c>
      <c r="S547" s="349">
        <v>8</v>
      </c>
      <c r="T547" t="str">
        <f t="shared" si="20"/>
        <v>G-Suite Business</v>
      </c>
    </row>
    <row r="548" spans="1:20" ht="15.75" thickBot="1">
      <c r="A548" s="311">
        <v>45430</v>
      </c>
      <c r="B548" s="384">
        <v>45413</v>
      </c>
      <c r="C548" s="297" t="e">
        <v>#VALUE!</v>
      </c>
      <c r="D548" s="298" t="s">
        <v>2389</v>
      </c>
      <c r="E548" s="306" t="s">
        <v>2390</v>
      </c>
      <c r="F548" s="306">
        <v>-118000</v>
      </c>
      <c r="G548" s="300">
        <v>-100000</v>
      </c>
      <c r="H548" s="301" t="s">
        <v>291</v>
      </c>
      <c r="I548" s="302" t="s">
        <v>226</v>
      </c>
      <c r="J548" s="302" t="s">
        <v>292</v>
      </c>
      <c r="K548" s="53"/>
      <c r="L548" s="53"/>
      <c r="M548" s="53"/>
      <c r="N548" s="53"/>
      <c r="O548" s="53">
        <v>5</v>
      </c>
      <c r="P548" s="53"/>
      <c r="Q548" s="297">
        <v>-118000</v>
      </c>
      <c r="R548" s="348" t="s">
        <v>1578</v>
      </c>
      <c r="S548" s="349">
        <v>8</v>
      </c>
      <c r="T548" t="str">
        <f t="shared" si="20"/>
        <v xml:space="preserve">Training Business </v>
      </c>
    </row>
    <row r="549" spans="1:20" ht="15.75" thickBot="1">
      <c r="A549" s="311">
        <v>45430</v>
      </c>
      <c r="B549" s="384">
        <v>45413</v>
      </c>
      <c r="C549" s="297" t="e">
        <v>#VALUE!</v>
      </c>
      <c r="D549" s="315" t="s">
        <v>944</v>
      </c>
      <c r="E549" s="304" t="s">
        <v>497</v>
      </c>
      <c r="F549" s="306">
        <v>100000</v>
      </c>
      <c r="G549" s="300">
        <v>84745.762711864416</v>
      </c>
      <c r="H549" s="301" t="s">
        <v>291</v>
      </c>
      <c r="I549" s="302" t="s">
        <v>226</v>
      </c>
      <c r="J549" s="302" t="s">
        <v>292</v>
      </c>
      <c r="K549" s="53"/>
      <c r="L549" s="53"/>
      <c r="M549" s="53"/>
      <c r="N549" s="53"/>
      <c r="O549" s="53">
        <v>5</v>
      </c>
      <c r="P549" s="53"/>
      <c r="Q549" s="297">
        <v>100000</v>
      </c>
      <c r="R549" s="348" t="s">
        <v>1578</v>
      </c>
      <c r="S549" s="349">
        <v>8</v>
      </c>
      <c r="T549" t="str">
        <f t="shared" si="20"/>
        <v xml:space="preserve">Training Business </v>
      </c>
    </row>
    <row r="550" spans="1:20" ht="15.75" thickBot="1">
      <c r="A550" s="311">
        <v>45430</v>
      </c>
      <c r="B550" s="384">
        <v>45413</v>
      </c>
      <c r="C550" s="297" t="e">
        <v>#VALUE!</v>
      </c>
      <c r="D550" s="313" t="s">
        <v>2152</v>
      </c>
      <c r="E550" s="306" t="s">
        <v>2391</v>
      </c>
      <c r="F550" s="306">
        <v>150000</v>
      </c>
      <c r="G550" s="300">
        <v>127118.6440677966</v>
      </c>
      <c r="H550" s="301" t="s">
        <v>291</v>
      </c>
      <c r="I550" s="302" t="s">
        <v>226</v>
      </c>
      <c r="J550" s="302" t="s">
        <v>292</v>
      </c>
      <c r="K550" s="53"/>
      <c r="L550" s="53"/>
      <c r="M550" s="53"/>
      <c r="N550" s="53"/>
      <c r="O550" s="53">
        <v>5</v>
      </c>
      <c r="P550" s="53"/>
      <c r="Q550" s="297">
        <v>150000</v>
      </c>
      <c r="R550" s="348" t="s">
        <v>1578</v>
      </c>
      <c r="S550" s="349">
        <v>8</v>
      </c>
      <c r="T550" t="str">
        <f t="shared" si="20"/>
        <v xml:space="preserve">Training Business </v>
      </c>
    </row>
    <row r="551" spans="1:20" ht="15.75" thickBot="1">
      <c r="A551" s="311">
        <v>45430</v>
      </c>
      <c r="B551" s="384">
        <v>45413</v>
      </c>
      <c r="C551" s="297" t="e">
        <v>#VALUE!</v>
      </c>
      <c r="D551" s="313" t="s">
        <v>2180</v>
      </c>
      <c r="E551" s="306" t="s">
        <v>2392</v>
      </c>
      <c r="F551" s="314">
        <v>118000</v>
      </c>
      <c r="G551" s="300">
        <v>100000</v>
      </c>
      <c r="H551" s="301" t="s">
        <v>291</v>
      </c>
      <c r="I551" s="302" t="s">
        <v>226</v>
      </c>
      <c r="J551" s="302" t="s">
        <v>292</v>
      </c>
      <c r="K551" s="53"/>
      <c r="L551" s="53"/>
      <c r="M551" s="53"/>
      <c r="N551" s="53"/>
      <c r="O551" s="53">
        <v>5</v>
      </c>
      <c r="P551" s="53"/>
      <c r="Q551" s="297">
        <v>118000</v>
      </c>
      <c r="R551" s="348" t="s">
        <v>1578</v>
      </c>
      <c r="S551" s="349">
        <v>8</v>
      </c>
      <c r="T551" t="str">
        <f t="shared" si="20"/>
        <v xml:space="preserve">Training Business </v>
      </c>
    </row>
    <row r="552" spans="1:20" ht="15.75" thickBot="1">
      <c r="A552" s="311">
        <v>45432</v>
      </c>
      <c r="B552" s="384">
        <v>45413</v>
      </c>
      <c r="C552" s="297" t="e">
        <v>#VALUE!</v>
      </c>
      <c r="D552" s="313" t="s">
        <v>1541</v>
      </c>
      <c r="E552" s="306" t="s">
        <v>2393</v>
      </c>
      <c r="F552" s="314">
        <v>17700</v>
      </c>
      <c r="G552" s="300">
        <v>15000</v>
      </c>
      <c r="H552" s="301" t="s">
        <v>112</v>
      </c>
      <c r="I552" s="302" t="s">
        <v>229</v>
      </c>
      <c r="J552" s="302" t="s">
        <v>284</v>
      </c>
      <c r="K552" s="53"/>
      <c r="L552" s="53"/>
      <c r="M552" s="53"/>
      <c r="N552" s="53"/>
      <c r="O552" s="53">
        <v>5</v>
      </c>
      <c r="P552" s="53"/>
      <c r="Q552" s="297">
        <v>17700</v>
      </c>
      <c r="R552" s="348" t="s">
        <v>1578</v>
      </c>
      <c r="S552" s="349">
        <v>9</v>
      </c>
      <c r="T552" t="str">
        <f t="shared" si="20"/>
        <v>WhatsApp API Business</v>
      </c>
    </row>
    <row r="553" spans="1:20" ht="15.75" thickBot="1">
      <c r="A553" s="311">
        <v>45432</v>
      </c>
      <c r="B553" s="384">
        <v>45413</v>
      </c>
      <c r="C553" s="297" t="e">
        <v>#VALUE!</v>
      </c>
      <c r="D553" s="313" t="s">
        <v>2329</v>
      </c>
      <c r="E553" s="306" t="s">
        <v>2394</v>
      </c>
      <c r="F553" s="314">
        <v>5900</v>
      </c>
      <c r="G553" s="300">
        <v>5000</v>
      </c>
      <c r="H553" s="301" t="s">
        <v>112</v>
      </c>
      <c r="I553" s="302" t="s">
        <v>229</v>
      </c>
      <c r="J553" s="302" t="s">
        <v>249</v>
      </c>
      <c r="K553" s="53"/>
      <c r="L553" s="53"/>
      <c r="M553" s="53"/>
      <c r="N553" s="53"/>
      <c r="O553" s="53">
        <v>5</v>
      </c>
      <c r="P553" s="53"/>
      <c r="Q553" s="297">
        <v>5900</v>
      </c>
      <c r="R553" s="348" t="s">
        <v>1578</v>
      </c>
      <c r="S553" s="349">
        <v>9</v>
      </c>
      <c r="T553" t="str">
        <f t="shared" si="20"/>
        <v>WhatsApp API Business</v>
      </c>
    </row>
    <row r="554" spans="1:20" ht="15.75" thickBot="1">
      <c r="A554" s="311">
        <v>45432</v>
      </c>
      <c r="B554" s="384">
        <v>45413</v>
      </c>
      <c r="C554" s="297" t="e">
        <v>#VALUE!</v>
      </c>
      <c r="D554" s="313" t="s">
        <v>1786</v>
      </c>
      <c r="E554" s="306" t="s">
        <v>2395</v>
      </c>
      <c r="F554" s="314">
        <v>38232</v>
      </c>
      <c r="G554" s="300">
        <v>32400</v>
      </c>
      <c r="H554" s="301" t="s">
        <v>112</v>
      </c>
      <c r="I554" s="302" t="s">
        <v>229</v>
      </c>
      <c r="J554" s="302" t="s">
        <v>359</v>
      </c>
      <c r="K554" s="53"/>
      <c r="L554" s="53"/>
      <c r="M554" s="53"/>
      <c r="N554" s="53"/>
      <c r="O554" s="53">
        <v>5</v>
      </c>
      <c r="P554" s="53"/>
      <c r="Q554" s="297">
        <v>38232</v>
      </c>
      <c r="R554" s="348" t="s">
        <v>1578</v>
      </c>
      <c r="S554" s="349">
        <v>9</v>
      </c>
      <c r="T554" t="str">
        <f t="shared" si="20"/>
        <v>WhatsApp API Business</v>
      </c>
    </row>
    <row r="555" spans="1:20" ht="15.75" thickBot="1">
      <c r="A555" s="311">
        <v>45432</v>
      </c>
      <c r="B555" s="384">
        <v>45413</v>
      </c>
      <c r="C555" s="297" t="e">
        <v>#VALUE!</v>
      </c>
      <c r="D555" s="313" t="s">
        <v>1378</v>
      </c>
      <c r="E555" s="306" t="s">
        <v>2396</v>
      </c>
      <c r="F555" s="314">
        <v>15045</v>
      </c>
      <c r="G555" s="300">
        <v>12750</v>
      </c>
      <c r="H555" s="301" t="s">
        <v>112</v>
      </c>
      <c r="I555" s="302" t="s">
        <v>229</v>
      </c>
      <c r="J555" s="302" t="s">
        <v>284</v>
      </c>
      <c r="K555" s="53"/>
      <c r="L555" s="53"/>
      <c r="M555" s="53"/>
      <c r="N555" s="53"/>
      <c r="O555" s="53">
        <v>5</v>
      </c>
      <c r="P555" s="53"/>
      <c r="Q555" s="297">
        <v>15045</v>
      </c>
      <c r="R555" s="348" t="s">
        <v>1578</v>
      </c>
      <c r="S555" s="349">
        <v>9</v>
      </c>
      <c r="T555" t="str">
        <f t="shared" si="20"/>
        <v>WhatsApp API Business</v>
      </c>
    </row>
    <row r="556" spans="1:20" ht="15.75" thickBot="1">
      <c r="A556" s="311">
        <v>45432</v>
      </c>
      <c r="B556" s="384">
        <v>45413</v>
      </c>
      <c r="C556" s="297" t="e">
        <v>#VALUE!</v>
      </c>
      <c r="D556" s="313" t="s">
        <v>1650</v>
      </c>
      <c r="E556" s="306" t="s">
        <v>2397</v>
      </c>
      <c r="F556" s="314">
        <v>2507</v>
      </c>
      <c r="G556" s="300">
        <v>2124.5762711864409</v>
      </c>
      <c r="H556" s="301" t="s">
        <v>112</v>
      </c>
      <c r="I556" s="302" t="s">
        <v>229</v>
      </c>
      <c r="J556" s="302" t="s">
        <v>258</v>
      </c>
      <c r="K556" s="53"/>
      <c r="L556" s="53"/>
      <c r="M556" s="53"/>
      <c r="N556" s="53"/>
      <c r="O556" s="53">
        <v>5</v>
      </c>
      <c r="P556" s="53"/>
      <c r="Q556" s="297">
        <v>2507</v>
      </c>
      <c r="R556" s="348" t="s">
        <v>1578</v>
      </c>
      <c r="S556" s="349">
        <v>9</v>
      </c>
      <c r="T556" t="str">
        <f t="shared" si="20"/>
        <v>WhatsApp API Business</v>
      </c>
    </row>
    <row r="557" spans="1:20" ht="15.75" thickBot="1">
      <c r="A557" s="311">
        <v>45432</v>
      </c>
      <c r="B557" s="384">
        <v>45413</v>
      </c>
      <c r="C557" s="297" t="e">
        <v>#VALUE!</v>
      </c>
      <c r="D557" s="313" t="s">
        <v>2398</v>
      </c>
      <c r="E557" s="306" t="s">
        <v>2399</v>
      </c>
      <c r="F557" s="314">
        <v>15930</v>
      </c>
      <c r="G557" s="300">
        <v>13500</v>
      </c>
      <c r="H557" s="301" t="s">
        <v>112</v>
      </c>
      <c r="I557" s="302" t="s">
        <v>229</v>
      </c>
      <c r="J557" s="302" t="s">
        <v>284</v>
      </c>
      <c r="K557" s="53"/>
      <c r="L557" s="53"/>
      <c r="M557" s="53"/>
      <c r="N557" s="53"/>
      <c r="O557" s="53">
        <v>5</v>
      </c>
      <c r="P557" s="53"/>
      <c r="Q557" s="297">
        <v>15930</v>
      </c>
      <c r="R557" s="348" t="s">
        <v>1578</v>
      </c>
      <c r="S557" s="349">
        <v>9</v>
      </c>
      <c r="T557" t="str">
        <f t="shared" si="20"/>
        <v>WhatsApp API Business</v>
      </c>
    </row>
    <row r="558" spans="1:20" ht="15.75" thickBot="1">
      <c r="A558" s="311">
        <v>45432</v>
      </c>
      <c r="B558" s="384">
        <v>45413</v>
      </c>
      <c r="C558" s="297" t="e">
        <v>#VALUE!</v>
      </c>
      <c r="D558" s="313" t="s">
        <v>2400</v>
      </c>
      <c r="E558" s="306" t="s">
        <v>2401</v>
      </c>
      <c r="F558" s="314">
        <v>5900</v>
      </c>
      <c r="G558" s="300">
        <v>5000</v>
      </c>
      <c r="H558" s="301" t="s">
        <v>112</v>
      </c>
      <c r="I558" s="302" t="s">
        <v>229</v>
      </c>
      <c r="J558" s="302" t="s">
        <v>2402</v>
      </c>
      <c r="K558" s="53"/>
      <c r="L558" s="53"/>
      <c r="M558" s="53"/>
      <c r="N558" s="53"/>
      <c r="O558" s="53">
        <v>5</v>
      </c>
      <c r="P558" s="53"/>
      <c r="Q558" s="297">
        <v>5900</v>
      </c>
      <c r="R558" s="348" t="s">
        <v>1578</v>
      </c>
      <c r="S558" s="349">
        <v>9</v>
      </c>
      <c r="T558" t="str">
        <f t="shared" si="20"/>
        <v>WhatsApp API Business</v>
      </c>
    </row>
    <row r="559" spans="1:20" ht="15.75" thickBot="1">
      <c r="A559" s="311">
        <v>45432</v>
      </c>
      <c r="B559" s="384">
        <v>45413</v>
      </c>
      <c r="C559" s="297" t="e">
        <v>#VALUE!</v>
      </c>
      <c r="D559" s="313" t="s">
        <v>233</v>
      </c>
      <c r="E559" s="306" t="s">
        <v>2403</v>
      </c>
      <c r="F559" s="314">
        <v>3030</v>
      </c>
      <c r="G559" s="300">
        <v>2567.796610169491</v>
      </c>
      <c r="H559" s="301" t="s">
        <v>216</v>
      </c>
      <c r="I559" s="302" t="s">
        <v>217</v>
      </c>
      <c r="J559" s="302" t="s">
        <v>218</v>
      </c>
      <c r="K559" s="53"/>
      <c r="L559" s="53"/>
      <c r="M559" s="53"/>
      <c r="N559" s="53"/>
      <c r="O559" s="53">
        <v>5</v>
      </c>
      <c r="P559" s="53"/>
      <c r="Q559" s="297">
        <v>3030</v>
      </c>
      <c r="R559" s="348" t="s">
        <v>1578</v>
      </c>
      <c r="S559" s="349">
        <v>9</v>
      </c>
      <c r="T559" t="str">
        <f t="shared" si="20"/>
        <v>G-Suite Business</v>
      </c>
    </row>
    <row r="560" spans="1:20" ht="15.75" thickBot="1">
      <c r="A560" s="311">
        <v>45432</v>
      </c>
      <c r="B560" s="384">
        <v>45413</v>
      </c>
      <c r="C560" s="297" t="e">
        <v>#VALUE!</v>
      </c>
      <c r="D560" s="313" t="s">
        <v>2061</v>
      </c>
      <c r="E560" s="306" t="s">
        <v>2404</v>
      </c>
      <c r="F560" s="314">
        <v>2040</v>
      </c>
      <c r="G560" s="300">
        <v>1728.8135593220341</v>
      </c>
      <c r="H560" s="301" t="s">
        <v>216</v>
      </c>
      <c r="I560" s="302" t="s">
        <v>217</v>
      </c>
      <c r="J560" s="302" t="s">
        <v>218</v>
      </c>
      <c r="K560" s="53"/>
      <c r="L560" s="53"/>
      <c r="M560" s="53"/>
      <c r="N560" s="53"/>
      <c r="O560" s="53">
        <v>5</v>
      </c>
      <c r="P560" s="53"/>
      <c r="Q560" s="297">
        <v>2040</v>
      </c>
      <c r="R560" s="348" t="s">
        <v>1578</v>
      </c>
      <c r="S560" s="349">
        <v>9</v>
      </c>
      <c r="T560" t="str">
        <f t="shared" si="20"/>
        <v>G-Suite Business</v>
      </c>
    </row>
    <row r="561" spans="1:20" ht="15.75" thickBot="1">
      <c r="A561" s="311">
        <v>45432</v>
      </c>
      <c r="B561" s="384">
        <v>45413</v>
      </c>
      <c r="C561" s="297" t="e">
        <v>#VALUE!</v>
      </c>
      <c r="D561" s="313" t="s">
        <v>2059</v>
      </c>
      <c r="E561" s="306" t="s">
        <v>2405</v>
      </c>
      <c r="F561" s="314">
        <v>2040</v>
      </c>
      <c r="G561" s="300">
        <v>1728.8135593220341</v>
      </c>
      <c r="H561" s="301" t="s">
        <v>216</v>
      </c>
      <c r="I561" s="302" t="s">
        <v>217</v>
      </c>
      <c r="J561" s="302" t="s">
        <v>218</v>
      </c>
      <c r="K561" s="53"/>
      <c r="L561" s="53"/>
      <c r="M561" s="53"/>
      <c r="N561" s="53"/>
      <c r="O561" s="53">
        <v>5</v>
      </c>
      <c r="P561" s="53"/>
      <c r="Q561" s="297">
        <v>2040</v>
      </c>
      <c r="R561" s="348" t="s">
        <v>1578</v>
      </c>
      <c r="S561" s="349">
        <v>9</v>
      </c>
      <c r="T561" t="str">
        <f t="shared" si="20"/>
        <v>G-Suite Business</v>
      </c>
    </row>
    <row r="562" spans="1:20" ht="15.75" thickBot="1">
      <c r="A562" s="311">
        <v>45432</v>
      </c>
      <c r="B562" s="384">
        <v>45413</v>
      </c>
      <c r="C562" s="297" t="e">
        <v>#VALUE!</v>
      </c>
      <c r="D562" s="313" t="s">
        <v>1766</v>
      </c>
      <c r="E562" s="306" t="s">
        <v>2406</v>
      </c>
      <c r="F562" s="314">
        <v>-2594</v>
      </c>
      <c r="G562" s="300">
        <v>-2198.305084745763</v>
      </c>
      <c r="H562" s="301" t="s">
        <v>112</v>
      </c>
      <c r="I562" s="302" t="s">
        <v>229</v>
      </c>
      <c r="J562" s="302" t="s">
        <v>249</v>
      </c>
      <c r="K562" s="53"/>
      <c r="L562" s="53"/>
      <c r="M562" s="53"/>
      <c r="N562" s="53"/>
      <c r="O562" s="53">
        <v>5</v>
      </c>
      <c r="P562" s="53"/>
      <c r="Q562" s="297">
        <v>-2594</v>
      </c>
      <c r="R562" s="348" t="s">
        <v>1578</v>
      </c>
      <c r="S562" s="349">
        <v>9</v>
      </c>
      <c r="T562" t="str">
        <f t="shared" si="20"/>
        <v>WhatsApp API Business</v>
      </c>
    </row>
    <row r="563" spans="1:20" ht="15.75" thickBot="1">
      <c r="A563" s="311">
        <v>45432</v>
      </c>
      <c r="B563" s="384">
        <v>45413</v>
      </c>
      <c r="C563" s="297" t="e">
        <v>#VALUE!</v>
      </c>
      <c r="D563" s="313" t="s">
        <v>1786</v>
      </c>
      <c r="E563" s="306" t="s">
        <v>2407</v>
      </c>
      <c r="F563" s="314">
        <v>-59000</v>
      </c>
      <c r="G563" s="300">
        <v>-50000</v>
      </c>
      <c r="H563" s="301" t="s">
        <v>112</v>
      </c>
      <c r="I563" s="302" t="s">
        <v>229</v>
      </c>
      <c r="J563" s="302" t="s">
        <v>249</v>
      </c>
      <c r="K563" s="53"/>
      <c r="L563" s="53"/>
      <c r="M563" s="53"/>
      <c r="N563" s="53"/>
      <c r="O563" s="53">
        <v>5</v>
      </c>
      <c r="P563" s="53"/>
      <c r="Q563" s="297">
        <v>-59000</v>
      </c>
      <c r="R563" s="348" t="s">
        <v>1578</v>
      </c>
      <c r="S563" s="349">
        <v>9</v>
      </c>
      <c r="T563" t="str">
        <f t="shared" si="20"/>
        <v>WhatsApp API Business</v>
      </c>
    </row>
    <row r="564" spans="1:20" ht="15.75" thickBot="1">
      <c r="A564" s="311">
        <v>45432</v>
      </c>
      <c r="B564" s="384">
        <v>45413</v>
      </c>
      <c r="C564" s="297" t="e">
        <v>#VALUE!</v>
      </c>
      <c r="D564" s="313" t="s">
        <v>1790</v>
      </c>
      <c r="E564" s="306" t="s">
        <v>2408</v>
      </c>
      <c r="F564" s="314">
        <v>-885</v>
      </c>
      <c r="G564" s="300">
        <v>-750</v>
      </c>
      <c r="H564" s="301" t="s">
        <v>216</v>
      </c>
      <c r="I564" s="302" t="s">
        <v>217</v>
      </c>
      <c r="J564" s="302" t="s">
        <v>218</v>
      </c>
      <c r="K564" s="53"/>
      <c r="L564" s="53"/>
      <c r="M564" s="53"/>
      <c r="N564" s="53"/>
      <c r="O564" s="53">
        <v>5</v>
      </c>
      <c r="P564" s="53"/>
      <c r="Q564" s="297">
        <v>-885</v>
      </c>
      <c r="R564" s="348" t="s">
        <v>1578</v>
      </c>
      <c r="S564" s="349">
        <v>9</v>
      </c>
      <c r="T564" t="str">
        <f t="shared" si="20"/>
        <v>G-Suite Business</v>
      </c>
    </row>
    <row r="565" spans="1:20" ht="15.75" thickBot="1">
      <c r="A565" s="311">
        <v>45432</v>
      </c>
      <c r="B565" s="384">
        <v>45413</v>
      </c>
      <c r="C565" s="297" t="e">
        <v>#VALUE!</v>
      </c>
      <c r="D565" s="313" t="s">
        <v>2061</v>
      </c>
      <c r="E565" s="306" t="s">
        <v>2409</v>
      </c>
      <c r="F565" s="314">
        <v>-1770</v>
      </c>
      <c r="G565" s="300">
        <v>-1500</v>
      </c>
      <c r="H565" s="301" t="s">
        <v>216</v>
      </c>
      <c r="I565" s="302" t="s">
        <v>217</v>
      </c>
      <c r="J565" s="302" t="s">
        <v>218</v>
      </c>
      <c r="K565" s="53"/>
      <c r="L565" s="53"/>
      <c r="M565" s="53"/>
      <c r="N565" s="53"/>
      <c r="O565" s="53">
        <v>5</v>
      </c>
      <c r="P565" s="53"/>
      <c r="Q565" s="297">
        <v>-1770</v>
      </c>
      <c r="R565" s="348" t="s">
        <v>1578</v>
      </c>
      <c r="S565" s="349">
        <v>9</v>
      </c>
      <c r="T565" t="str">
        <f t="shared" si="20"/>
        <v>G-Suite Business</v>
      </c>
    </row>
    <row r="566" spans="1:20" ht="15.75" thickBot="1">
      <c r="A566" s="311">
        <v>45432</v>
      </c>
      <c r="B566" s="384">
        <v>45413</v>
      </c>
      <c r="C566" s="297" t="e">
        <v>#VALUE!</v>
      </c>
      <c r="D566" s="313" t="s">
        <v>2059</v>
      </c>
      <c r="E566" s="306" t="s">
        <v>2410</v>
      </c>
      <c r="F566" s="314">
        <v>-1770</v>
      </c>
      <c r="G566" s="300">
        <v>-1500</v>
      </c>
      <c r="H566" s="301" t="s">
        <v>216</v>
      </c>
      <c r="I566" s="302" t="s">
        <v>217</v>
      </c>
      <c r="J566" s="302" t="s">
        <v>218</v>
      </c>
      <c r="K566" s="53"/>
      <c r="L566" s="53"/>
      <c r="M566" s="53"/>
      <c r="N566" s="53"/>
      <c r="O566" s="53">
        <v>5</v>
      </c>
      <c r="P566" s="53"/>
      <c r="Q566" s="297">
        <v>-1770</v>
      </c>
      <c r="R566" s="348" t="s">
        <v>1578</v>
      </c>
      <c r="S566" s="349">
        <v>9</v>
      </c>
      <c r="T566" t="str">
        <f t="shared" si="20"/>
        <v>G-Suite Business</v>
      </c>
    </row>
    <row r="567" spans="1:20" ht="15.75" thickBot="1">
      <c r="A567" s="311">
        <v>45432</v>
      </c>
      <c r="B567" s="384">
        <v>45413</v>
      </c>
      <c r="C567" s="297" t="e">
        <v>#VALUE!</v>
      </c>
      <c r="D567" s="313" t="s">
        <v>686</v>
      </c>
      <c r="E567" s="306" t="s">
        <v>2411</v>
      </c>
      <c r="F567" s="314">
        <v>-2773</v>
      </c>
      <c r="G567" s="300">
        <v>-2350</v>
      </c>
      <c r="H567" s="301" t="s">
        <v>216</v>
      </c>
      <c r="I567" s="302" t="s">
        <v>217</v>
      </c>
      <c r="J567" s="302" t="s">
        <v>218</v>
      </c>
      <c r="K567" s="53"/>
      <c r="L567" s="53"/>
      <c r="M567" s="53"/>
      <c r="N567" s="53"/>
      <c r="O567" s="53">
        <v>5</v>
      </c>
      <c r="P567" s="53"/>
      <c r="Q567" s="297">
        <v>-2773</v>
      </c>
      <c r="R567" s="348" t="s">
        <v>1578</v>
      </c>
      <c r="S567" s="349">
        <v>9</v>
      </c>
      <c r="T567" t="str">
        <f t="shared" si="20"/>
        <v>G-Suite Business</v>
      </c>
    </row>
    <row r="568" spans="1:20" ht="15.75" thickBot="1">
      <c r="A568" s="311">
        <v>45433</v>
      </c>
      <c r="B568" s="384">
        <v>45413</v>
      </c>
      <c r="C568" s="297" t="e">
        <v>#VALUE!</v>
      </c>
      <c r="D568" s="313" t="s">
        <v>1452</v>
      </c>
      <c r="E568" s="306" t="s">
        <v>2412</v>
      </c>
      <c r="F568" s="314">
        <v>7559.08</v>
      </c>
      <c r="G568" s="300">
        <v>6406</v>
      </c>
      <c r="H568" s="301" t="s">
        <v>112</v>
      </c>
      <c r="I568" s="302" t="s">
        <v>229</v>
      </c>
      <c r="J568" s="302" t="s">
        <v>352</v>
      </c>
      <c r="K568" s="53"/>
      <c r="L568" s="53"/>
      <c r="M568" s="53"/>
      <c r="N568" s="53"/>
      <c r="O568" s="53">
        <v>5</v>
      </c>
      <c r="P568" s="53"/>
      <c r="Q568" s="297">
        <v>7559.08</v>
      </c>
      <c r="R568" s="348" t="s">
        <v>1578</v>
      </c>
      <c r="S568" s="349">
        <v>9</v>
      </c>
      <c r="T568" t="str">
        <f t="shared" si="20"/>
        <v>WhatsApp API Business</v>
      </c>
    </row>
    <row r="569" spans="1:20" ht="15.75" thickBot="1">
      <c r="A569" s="311">
        <v>45433</v>
      </c>
      <c r="B569" s="384">
        <v>45413</v>
      </c>
      <c r="C569" s="297" t="e">
        <v>#VALUE!</v>
      </c>
      <c r="D569" s="313" t="s">
        <v>1131</v>
      </c>
      <c r="E569" s="306" t="s">
        <v>2413</v>
      </c>
      <c r="F569" s="314">
        <v>56640</v>
      </c>
      <c r="G569" s="300">
        <v>48000</v>
      </c>
      <c r="H569" s="301" t="s">
        <v>291</v>
      </c>
      <c r="I569" s="302" t="s">
        <v>226</v>
      </c>
      <c r="J569" s="302" t="s">
        <v>503</v>
      </c>
      <c r="K569" s="53"/>
      <c r="L569" s="53"/>
      <c r="M569" s="53"/>
      <c r="N569" s="53"/>
      <c r="O569" s="53">
        <v>5</v>
      </c>
      <c r="P569" s="53"/>
      <c r="Q569" s="297">
        <v>56640</v>
      </c>
      <c r="R569" s="348" t="s">
        <v>1578</v>
      </c>
      <c r="S569" s="349">
        <v>9</v>
      </c>
      <c r="T569" t="s">
        <v>15</v>
      </c>
    </row>
    <row r="570" spans="1:20" ht="15.75" thickBot="1">
      <c r="A570" s="311">
        <v>45433</v>
      </c>
      <c r="B570" s="384">
        <v>45413</v>
      </c>
      <c r="C570" s="297" t="e">
        <v>#VALUE!</v>
      </c>
      <c r="D570" s="313" t="s">
        <v>1348</v>
      </c>
      <c r="E570" s="306" t="s">
        <v>2414</v>
      </c>
      <c r="F570" s="314">
        <v>11800</v>
      </c>
      <c r="G570" s="300">
        <v>10000</v>
      </c>
      <c r="H570" s="301" t="s">
        <v>112</v>
      </c>
      <c r="I570" s="302" t="s">
        <v>229</v>
      </c>
      <c r="J570" s="302" t="s">
        <v>352</v>
      </c>
      <c r="K570" s="53"/>
      <c r="L570" s="53"/>
      <c r="M570" s="53"/>
      <c r="N570" s="53"/>
      <c r="O570" s="53">
        <v>5</v>
      </c>
      <c r="P570" s="53"/>
      <c r="Q570" s="297">
        <v>11800</v>
      </c>
      <c r="R570" s="348" t="s">
        <v>1578</v>
      </c>
      <c r="S570" s="349">
        <v>9</v>
      </c>
      <c r="T570" t="str">
        <f>VLOOKUP(I570,$AD$2:$AE$6,2,0)</f>
        <v>WhatsApp API Business</v>
      </c>
    </row>
    <row r="571" spans="1:20" ht="15.75" thickBot="1">
      <c r="A571" s="311">
        <v>45433</v>
      </c>
      <c r="B571" s="384">
        <v>45413</v>
      </c>
      <c r="C571" s="297" t="e">
        <v>#VALUE!</v>
      </c>
      <c r="D571" s="313" t="s">
        <v>1169</v>
      </c>
      <c r="E571" s="306" t="s">
        <v>2415</v>
      </c>
      <c r="F571" s="314">
        <v>2507.5</v>
      </c>
      <c r="G571" s="300">
        <v>2125</v>
      </c>
      <c r="H571" s="301" t="s">
        <v>112</v>
      </c>
      <c r="I571" s="302" t="s">
        <v>229</v>
      </c>
      <c r="J571" s="302" t="s">
        <v>258</v>
      </c>
      <c r="K571" s="53"/>
      <c r="L571" s="53"/>
      <c r="M571" s="53"/>
      <c r="N571" s="53"/>
      <c r="O571" s="53">
        <v>5</v>
      </c>
      <c r="P571" s="53">
        <v>25000</v>
      </c>
      <c r="Q571" s="297">
        <v>2507.5</v>
      </c>
      <c r="R571" s="348" t="s">
        <v>1578</v>
      </c>
      <c r="S571" s="349">
        <v>9</v>
      </c>
      <c r="T571" t="str">
        <f>VLOOKUP(I571,$AD$2:$AE$6,2,0)</f>
        <v>WhatsApp API Business</v>
      </c>
    </row>
    <row r="572" spans="1:20" ht="15.75" thickBot="1">
      <c r="A572" s="311">
        <v>45433</v>
      </c>
      <c r="B572" s="384">
        <v>45413</v>
      </c>
      <c r="C572" s="297" t="e">
        <v>#VALUE!</v>
      </c>
      <c r="D572" s="313" t="s">
        <v>2169</v>
      </c>
      <c r="E572" s="306" t="s">
        <v>2416</v>
      </c>
      <c r="F572" s="314">
        <v>29500</v>
      </c>
      <c r="G572" s="300">
        <v>25000</v>
      </c>
      <c r="H572" s="301" t="s">
        <v>310</v>
      </c>
      <c r="I572" s="302" t="s">
        <v>223</v>
      </c>
      <c r="J572" s="302" t="s">
        <v>311</v>
      </c>
      <c r="K572" s="53"/>
      <c r="L572" s="53"/>
      <c r="M572" s="53"/>
      <c r="N572" s="53"/>
      <c r="O572" s="53">
        <v>5</v>
      </c>
      <c r="P572" s="53"/>
      <c r="Q572" s="297">
        <v>4500</v>
      </c>
      <c r="R572" s="348" t="s">
        <v>1578</v>
      </c>
      <c r="S572" s="349">
        <v>9</v>
      </c>
      <c r="T572" t="str">
        <f>VLOOKUP(I572,$AD$2:$AE$6,2,0)</f>
        <v>Tech Assist Recruitment</v>
      </c>
    </row>
    <row r="573" spans="1:20" ht="15.75" thickBot="1">
      <c r="A573" s="311">
        <v>45433</v>
      </c>
      <c r="B573" s="384">
        <v>45413</v>
      </c>
      <c r="C573" s="297" t="e">
        <v>#VALUE!</v>
      </c>
      <c r="D573" s="313" t="s">
        <v>2380</v>
      </c>
      <c r="E573" s="306" t="s">
        <v>2417</v>
      </c>
      <c r="F573" s="314">
        <v>141600</v>
      </c>
      <c r="G573" s="300">
        <v>120000</v>
      </c>
      <c r="H573" s="301" t="s">
        <v>291</v>
      </c>
      <c r="I573" s="302" t="s">
        <v>226</v>
      </c>
      <c r="J573" s="302" t="s">
        <v>503</v>
      </c>
      <c r="K573" s="53"/>
      <c r="L573" s="53"/>
      <c r="M573" s="53"/>
      <c r="N573" s="53"/>
      <c r="O573" s="53">
        <v>5</v>
      </c>
      <c r="P573" s="53"/>
      <c r="Q573" s="297">
        <v>141600</v>
      </c>
      <c r="R573" s="348" t="s">
        <v>1578</v>
      </c>
      <c r="S573" s="349">
        <v>9</v>
      </c>
      <c r="T573" t="s">
        <v>15</v>
      </c>
    </row>
    <row r="574" spans="1:20" ht="15.75" thickBot="1">
      <c r="A574" s="311">
        <v>45433</v>
      </c>
      <c r="B574" s="384">
        <v>45413</v>
      </c>
      <c r="C574" s="297" t="e">
        <v>#VALUE!</v>
      </c>
      <c r="D574" s="313" t="s">
        <v>1205</v>
      </c>
      <c r="E574" s="306" t="s">
        <v>2418</v>
      </c>
      <c r="F574" s="314">
        <v>10384</v>
      </c>
      <c r="G574" s="300">
        <v>8800</v>
      </c>
      <c r="H574" s="301" t="s">
        <v>216</v>
      </c>
      <c r="I574" s="302" t="s">
        <v>217</v>
      </c>
      <c r="J574" s="302" t="s">
        <v>218</v>
      </c>
      <c r="K574" s="53"/>
      <c r="L574" s="53"/>
      <c r="M574" s="53"/>
      <c r="N574" s="53"/>
      <c r="O574" s="53">
        <v>5</v>
      </c>
      <c r="P574" s="53"/>
      <c r="Q574" s="297">
        <v>10384</v>
      </c>
      <c r="R574" s="348" t="s">
        <v>1578</v>
      </c>
      <c r="S574" s="349">
        <v>9</v>
      </c>
      <c r="T574" t="str">
        <f>VLOOKUP(I574,$AD$2:$AE$6,2,0)</f>
        <v>G-Suite Business</v>
      </c>
    </row>
    <row r="575" spans="1:20" ht="15.75" thickBot="1">
      <c r="A575" s="311">
        <v>45433</v>
      </c>
      <c r="B575" s="384">
        <v>45413</v>
      </c>
      <c r="C575" s="297" t="e">
        <v>#VALUE!</v>
      </c>
      <c r="D575" s="313" t="s">
        <v>864</v>
      </c>
      <c r="E575" s="306" t="s">
        <v>2419</v>
      </c>
      <c r="F575" s="314">
        <v>1533</v>
      </c>
      <c r="G575" s="300">
        <v>1299.152542372881</v>
      </c>
      <c r="H575" s="301" t="s">
        <v>216</v>
      </c>
      <c r="I575" s="302" t="s">
        <v>217</v>
      </c>
      <c r="J575" s="302" t="s">
        <v>218</v>
      </c>
      <c r="K575" s="53"/>
      <c r="L575" s="53"/>
      <c r="M575" s="53"/>
      <c r="N575" s="53"/>
      <c r="O575" s="53">
        <v>5</v>
      </c>
      <c r="P575" s="53"/>
      <c r="Q575" s="297">
        <v>1533</v>
      </c>
      <c r="R575" s="348" t="s">
        <v>1578</v>
      </c>
      <c r="S575" s="349">
        <v>9</v>
      </c>
      <c r="T575" t="str">
        <f>VLOOKUP(I575,$AD$2:$AE$6,2,0)</f>
        <v>G-Suite Business</v>
      </c>
    </row>
    <row r="576" spans="1:20" ht="15.75" thickBot="1">
      <c r="A576" s="311">
        <v>45433</v>
      </c>
      <c r="B576" s="384">
        <v>45413</v>
      </c>
      <c r="C576" s="297" t="e">
        <v>#VALUE!</v>
      </c>
      <c r="D576" s="313" t="s">
        <v>799</v>
      </c>
      <c r="E576" s="306" t="s">
        <v>2420</v>
      </c>
      <c r="F576" s="314">
        <v>1254</v>
      </c>
      <c r="G576" s="300">
        <v>1062.71186440678</v>
      </c>
      <c r="H576" s="301" t="s">
        <v>216</v>
      </c>
      <c r="I576" s="302" t="s">
        <v>217</v>
      </c>
      <c r="J576" s="302" t="s">
        <v>218</v>
      </c>
      <c r="K576" s="53"/>
      <c r="L576" s="53"/>
      <c r="M576" s="53"/>
      <c r="N576" s="53"/>
      <c r="O576" s="53">
        <v>5</v>
      </c>
      <c r="P576" s="53"/>
      <c r="Q576" s="297">
        <v>1254</v>
      </c>
      <c r="R576" s="348" t="s">
        <v>1578</v>
      </c>
      <c r="S576" s="349">
        <v>9</v>
      </c>
      <c r="T576" t="str">
        <f>VLOOKUP(I576,$AD$2:$AE$6,2,0)</f>
        <v>G-Suite Business</v>
      </c>
    </row>
    <row r="577" spans="1:20" ht="15.75" thickBot="1">
      <c r="A577" s="311">
        <v>45434</v>
      </c>
      <c r="B577" s="384">
        <v>45413</v>
      </c>
      <c r="C577" s="297" t="e">
        <v>#VALUE!</v>
      </c>
      <c r="D577" s="313" t="s">
        <v>2421</v>
      </c>
      <c r="E577" s="306" t="s">
        <v>2422</v>
      </c>
      <c r="F577" s="314">
        <v>56640</v>
      </c>
      <c r="G577" s="300">
        <v>48000</v>
      </c>
      <c r="H577" s="301" t="s">
        <v>291</v>
      </c>
      <c r="I577" s="302" t="s">
        <v>226</v>
      </c>
      <c r="J577" s="302" t="s">
        <v>503</v>
      </c>
      <c r="K577" s="53"/>
      <c r="L577" s="53"/>
      <c r="M577" s="53"/>
      <c r="N577" s="53"/>
      <c r="O577" s="53">
        <v>5</v>
      </c>
      <c r="P577" s="53"/>
      <c r="Q577" s="297">
        <v>56640</v>
      </c>
      <c r="R577" s="348" t="s">
        <v>1578</v>
      </c>
      <c r="S577" s="349">
        <v>9</v>
      </c>
      <c r="T577" t="s">
        <v>15</v>
      </c>
    </row>
    <row r="578" spans="1:20" ht="15.75" thickBot="1">
      <c r="A578" s="311">
        <v>45434</v>
      </c>
      <c r="B578" s="384">
        <v>45413</v>
      </c>
      <c r="C578" s="297" t="e">
        <v>#VALUE!</v>
      </c>
      <c r="D578" s="313" t="s">
        <v>2245</v>
      </c>
      <c r="E578" s="306" t="s">
        <v>2423</v>
      </c>
      <c r="F578" s="314">
        <v>4720</v>
      </c>
      <c r="G578" s="300">
        <v>4000</v>
      </c>
      <c r="H578" s="301" t="s">
        <v>112</v>
      </c>
      <c r="I578" s="302" t="s">
        <v>229</v>
      </c>
      <c r="J578" s="302" t="s">
        <v>594</v>
      </c>
      <c r="K578" s="53"/>
      <c r="L578" s="53"/>
      <c r="M578" s="53"/>
      <c r="N578" s="53"/>
      <c r="O578" s="53">
        <v>5</v>
      </c>
      <c r="P578" s="53"/>
      <c r="Q578" s="297">
        <v>4720</v>
      </c>
      <c r="R578" s="348" t="s">
        <v>1578</v>
      </c>
      <c r="S578" s="349">
        <v>9</v>
      </c>
      <c r="T578" t="str">
        <f t="shared" ref="T578:T589" si="21">VLOOKUP(I578,$AD$2:$AE$6,2,0)</f>
        <v>WhatsApp API Business</v>
      </c>
    </row>
    <row r="579" spans="1:20" ht="15.75" thickBot="1">
      <c r="A579" s="311">
        <v>45434</v>
      </c>
      <c r="B579" s="384">
        <v>45413</v>
      </c>
      <c r="C579" s="297" t="e">
        <v>#VALUE!</v>
      </c>
      <c r="D579" s="313" t="s">
        <v>471</v>
      </c>
      <c r="E579" s="306" t="s">
        <v>2424</v>
      </c>
      <c r="F579" s="314">
        <v>8850</v>
      </c>
      <c r="G579" s="300">
        <v>7500</v>
      </c>
      <c r="H579" s="301" t="s">
        <v>112</v>
      </c>
      <c r="I579" s="302" t="s">
        <v>229</v>
      </c>
      <c r="J579" s="302" t="s">
        <v>269</v>
      </c>
      <c r="K579" s="53"/>
      <c r="L579" s="53"/>
      <c r="M579" s="53"/>
      <c r="N579" s="53"/>
      <c r="O579" s="53">
        <v>5</v>
      </c>
      <c r="P579" s="53"/>
      <c r="Q579" s="297">
        <v>8850</v>
      </c>
      <c r="R579" s="348" t="s">
        <v>1578</v>
      </c>
      <c r="S579" s="349">
        <v>9</v>
      </c>
      <c r="T579" t="str">
        <f t="shared" si="21"/>
        <v>WhatsApp API Business</v>
      </c>
    </row>
    <row r="580" spans="1:20" ht="15.75" thickBot="1">
      <c r="A580" s="311">
        <v>45434</v>
      </c>
      <c r="B580" s="384">
        <v>45413</v>
      </c>
      <c r="C580" s="297" t="e">
        <v>#VALUE!</v>
      </c>
      <c r="D580" s="313" t="s">
        <v>2425</v>
      </c>
      <c r="E580" s="306" t="s">
        <v>2426</v>
      </c>
      <c r="F580" s="314">
        <v>1297</v>
      </c>
      <c r="G580" s="300">
        <v>1099.152542372881</v>
      </c>
      <c r="H580" s="301" t="s">
        <v>112</v>
      </c>
      <c r="I580" s="302" t="s">
        <v>229</v>
      </c>
      <c r="J580" s="302" t="s">
        <v>249</v>
      </c>
      <c r="K580" s="53"/>
      <c r="L580" s="53"/>
      <c r="M580" s="53"/>
      <c r="N580" s="53"/>
      <c r="O580" s="53">
        <v>5</v>
      </c>
      <c r="P580" s="53"/>
      <c r="Q580" s="297">
        <v>1297</v>
      </c>
      <c r="R580" s="348" t="s">
        <v>1578</v>
      </c>
      <c r="S580" s="349">
        <v>9</v>
      </c>
      <c r="T580" t="str">
        <f t="shared" si="21"/>
        <v>WhatsApp API Business</v>
      </c>
    </row>
    <row r="581" spans="1:20" ht="15.75" thickBot="1">
      <c r="A581" s="311">
        <v>45434</v>
      </c>
      <c r="B581" s="384">
        <v>45413</v>
      </c>
      <c r="C581" s="297" t="e">
        <v>#VALUE!</v>
      </c>
      <c r="D581" s="313" t="s">
        <v>2425</v>
      </c>
      <c r="E581" s="306" t="s">
        <v>2427</v>
      </c>
      <c r="F581" s="314">
        <v>1297</v>
      </c>
      <c r="G581" s="300">
        <v>1099.152542372881</v>
      </c>
      <c r="H581" s="301" t="s">
        <v>112</v>
      </c>
      <c r="I581" s="302" t="s">
        <v>229</v>
      </c>
      <c r="J581" s="302" t="s">
        <v>249</v>
      </c>
      <c r="K581" s="53"/>
      <c r="L581" s="53"/>
      <c r="M581" s="53"/>
      <c r="N581" s="53"/>
      <c r="O581" s="53">
        <v>5</v>
      </c>
      <c r="P581" s="53"/>
      <c r="Q581" s="297">
        <v>1297</v>
      </c>
      <c r="R581" s="348" t="s">
        <v>1578</v>
      </c>
      <c r="S581" s="349">
        <v>9</v>
      </c>
      <c r="T581" t="str">
        <f t="shared" si="21"/>
        <v>WhatsApp API Business</v>
      </c>
    </row>
    <row r="582" spans="1:20" ht="15.75" thickBot="1">
      <c r="A582" s="311">
        <v>45434</v>
      </c>
      <c r="B582" s="384">
        <v>45413</v>
      </c>
      <c r="C582" s="297" t="e">
        <v>#VALUE!</v>
      </c>
      <c r="D582" s="313" t="s">
        <v>473</v>
      </c>
      <c r="E582" s="306" t="s">
        <v>2428</v>
      </c>
      <c r="F582" s="314">
        <v>3540</v>
      </c>
      <c r="G582" s="300">
        <v>3000</v>
      </c>
      <c r="H582" s="301" t="s">
        <v>112</v>
      </c>
      <c r="I582" s="302" t="s">
        <v>229</v>
      </c>
      <c r="J582" s="302" t="s">
        <v>249</v>
      </c>
      <c r="K582" s="53"/>
      <c r="L582" s="53"/>
      <c r="M582" s="53"/>
      <c r="N582" s="53"/>
      <c r="O582" s="53">
        <v>5</v>
      </c>
      <c r="P582" s="53"/>
      <c r="Q582" s="297">
        <v>3540</v>
      </c>
      <c r="R582" s="348" t="s">
        <v>1578</v>
      </c>
      <c r="S582" s="349">
        <v>9</v>
      </c>
      <c r="T582" t="str">
        <f t="shared" si="21"/>
        <v>WhatsApp API Business</v>
      </c>
    </row>
    <row r="583" spans="1:20" ht="15.75" thickBot="1">
      <c r="A583" s="311">
        <v>45434</v>
      </c>
      <c r="B583" s="384">
        <v>45413</v>
      </c>
      <c r="C583" s="297" t="e">
        <v>#VALUE!</v>
      </c>
      <c r="D583" s="313" t="s">
        <v>2132</v>
      </c>
      <c r="E583" s="306" t="s">
        <v>2429</v>
      </c>
      <c r="F583" s="314">
        <v>1887</v>
      </c>
      <c r="G583" s="300">
        <v>1599.152542372881</v>
      </c>
      <c r="H583" s="301" t="s">
        <v>112</v>
      </c>
      <c r="I583" s="302" t="s">
        <v>229</v>
      </c>
      <c r="J583" s="302" t="s">
        <v>249</v>
      </c>
      <c r="K583" s="53"/>
      <c r="L583" s="53"/>
      <c r="M583" s="53"/>
      <c r="N583" s="53"/>
      <c r="O583" s="53">
        <v>5</v>
      </c>
      <c r="P583" s="53"/>
      <c r="Q583" s="297">
        <v>1887</v>
      </c>
      <c r="R583" s="348" t="s">
        <v>1578</v>
      </c>
      <c r="S583" s="349">
        <v>9</v>
      </c>
      <c r="T583" t="str">
        <f t="shared" si="21"/>
        <v>WhatsApp API Business</v>
      </c>
    </row>
    <row r="584" spans="1:20" ht="15.75" thickBot="1">
      <c r="A584" s="311">
        <v>45434</v>
      </c>
      <c r="B584" s="384">
        <v>45413</v>
      </c>
      <c r="C584" s="297" t="e">
        <v>#VALUE!</v>
      </c>
      <c r="D584" s="313" t="s">
        <v>922</v>
      </c>
      <c r="E584" s="306" t="s">
        <v>2430</v>
      </c>
      <c r="F584" s="314">
        <v>1297</v>
      </c>
      <c r="G584" s="300">
        <v>1099.152542372881</v>
      </c>
      <c r="H584" s="301" t="s">
        <v>112</v>
      </c>
      <c r="I584" s="302" t="s">
        <v>229</v>
      </c>
      <c r="J584" s="302" t="s">
        <v>249</v>
      </c>
      <c r="K584" s="53"/>
      <c r="L584" s="53"/>
      <c r="M584" s="53"/>
      <c r="N584" s="53"/>
      <c r="O584" s="53">
        <v>5</v>
      </c>
      <c r="P584" s="53"/>
      <c r="Q584" s="297">
        <v>1297</v>
      </c>
      <c r="R584" s="348" t="s">
        <v>1578</v>
      </c>
      <c r="S584" s="349">
        <v>9</v>
      </c>
      <c r="T584" t="str">
        <f t="shared" si="21"/>
        <v>WhatsApp API Business</v>
      </c>
    </row>
    <row r="585" spans="1:20" ht="15.75" thickBot="1">
      <c r="A585" s="311">
        <v>45434</v>
      </c>
      <c r="B585" s="384">
        <v>45413</v>
      </c>
      <c r="C585" s="297" t="e">
        <v>#VALUE!</v>
      </c>
      <c r="D585" s="313" t="s">
        <v>2431</v>
      </c>
      <c r="E585" s="306" t="s">
        <v>2432</v>
      </c>
      <c r="F585" s="314">
        <v>15045</v>
      </c>
      <c r="G585" s="300">
        <v>12750</v>
      </c>
      <c r="H585" s="301" t="s">
        <v>112</v>
      </c>
      <c r="I585" s="302" t="s">
        <v>229</v>
      </c>
      <c r="J585" s="302" t="s">
        <v>284</v>
      </c>
      <c r="K585" s="53"/>
      <c r="L585" s="53"/>
      <c r="M585" s="53"/>
      <c r="N585" s="53"/>
      <c r="O585" s="53">
        <v>5</v>
      </c>
      <c r="P585" s="53"/>
      <c r="Q585" s="297">
        <v>15045</v>
      </c>
      <c r="R585" s="348" t="s">
        <v>1578</v>
      </c>
      <c r="S585" s="349">
        <v>9</v>
      </c>
      <c r="T585" t="str">
        <f t="shared" si="21"/>
        <v>WhatsApp API Business</v>
      </c>
    </row>
    <row r="586" spans="1:20" ht="15.75" thickBot="1">
      <c r="A586" s="311">
        <v>45434</v>
      </c>
      <c r="B586" s="384">
        <v>45413</v>
      </c>
      <c r="C586" s="297" t="e">
        <v>#VALUE!</v>
      </c>
      <c r="D586" s="313" t="s">
        <v>433</v>
      </c>
      <c r="E586" s="306" t="s">
        <v>2433</v>
      </c>
      <c r="F586" s="314">
        <v>4837</v>
      </c>
      <c r="G586" s="300">
        <v>4099.1525423728817</v>
      </c>
      <c r="H586" s="301" t="s">
        <v>112</v>
      </c>
      <c r="I586" s="302" t="s">
        <v>229</v>
      </c>
      <c r="J586" s="302" t="s">
        <v>249</v>
      </c>
      <c r="K586" s="53"/>
      <c r="L586" s="53"/>
      <c r="M586" s="53"/>
      <c r="N586" s="53"/>
      <c r="O586" s="53">
        <v>5</v>
      </c>
      <c r="P586" s="53"/>
      <c r="Q586" s="297">
        <v>4837</v>
      </c>
      <c r="R586" s="348" t="s">
        <v>1578</v>
      </c>
      <c r="S586" s="349">
        <v>9</v>
      </c>
      <c r="T586" t="str">
        <f t="shared" si="21"/>
        <v>WhatsApp API Business</v>
      </c>
    </row>
    <row r="587" spans="1:20" ht="15.75" thickBot="1">
      <c r="A587" s="311">
        <v>45434</v>
      </c>
      <c r="B587" s="384">
        <v>45413</v>
      </c>
      <c r="C587" s="297" t="e">
        <v>#VALUE!</v>
      </c>
      <c r="D587" s="313" t="s">
        <v>2152</v>
      </c>
      <c r="E587" s="306" t="s">
        <v>2434</v>
      </c>
      <c r="F587" s="314">
        <v>5900</v>
      </c>
      <c r="G587" s="300">
        <v>5000</v>
      </c>
      <c r="H587" s="301" t="s">
        <v>310</v>
      </c>
      <c r="I587" s="302" t="s">
        <v>223</v>
      </c>
      <c r="J587" s="302" t="s">
        <v>311</v>
      </c>
      <c r="K587" s="53"/>
      <c r="L587" s="53"/>
      <c r="M587" s="53"/>
      <c r="N587" s="53"/>
      <c r="O587" s="53">
        <v>5</v>
      </c>
      <c r="P587" s="53"/>
      <c r="Q587" s="297">
        <v>5900</v>
      </c>
      <c r="R587" s="348" t="s">
        <v>1578</v>
      </c>
      <c r="S587" s="349">
        <v>9</v>
      </c>
      <c r="T587" t="str">
        <f t="shared" si="21"/>
        <v>Tech Assist Recruitment</v>
      </c>
    </row>
    <row r="588" spans="1:20" ht="15.75" thickBot="1">
      <c r="A588" s="311">
        <v>45434</v>
      </c>
      <c r="B588" s="384">
        <v>45413</v>
      </c>
      <c r="C588" s="297" t="e">
        <v>#VALUE!</v>
      </c>
      <c r="D588" s="313" t="s">
        <v>2329</v>
      </c>
      <c r="E588" s="306" t="s">
        <v>2435</v>
      </c>
      <c r="F588" s="314">
        <v>5900</v>
      </c>
      <c r="G588" s="300">
        <v>5000</v>
      </c>
      <c r="H588" s="301" t="s">
        <v>310</v>
      </c>
      <c r="I588" s="302" t="s">
        <v>223</v>
      </c>
      <c r="J588" s="302" t="s">
        <v>311</v>
      </c>
      <c r="K588" s="53"/>
      <c r="L588" s="53"/>
      <c r="M588" s="53"/>
      <c r="N588" s="53"/>
      <c r="O588" s="53">
        <v>5</v>
      </c>
      <c r="P588" s="53"/>
      <c r="Q588" s="297">
        <v>5900</v>
      </c>
      <c r="R588" s="348" t="s">
        <v>1578</v>
      </c>
      <c r="S588" s="349">
        <v>9</v>
      </c>
      <c r="T588" t="str">
        <f t="shared" si="21"/>
        <v>Tech Assist Recruitment</v>
      </c>
    </row>
    <row r="589" spans="1:20" ht="15.75" thickBot="1">
      <c r="A589" s="311">
        <v>45434</v>
      </c>
      <c r="B589" s="384">
        <v>45413</v>
      </c>
      <c r="C589" s="297" t="e">
        <v>#VALUE!</v>
      </c>
      <c r="D589" s="313" t="s">
        <v>1360</v>
      </c>
      <c r="E589" s="306" t="s">
        <v>2436</v>
      </c>
      <c r="F589" s="314">
        <v>950</v>
      </c>
      <c r="G589" s="300">
        <v>805.08474576271192</v>
      </c>
      <c r="H589" s="301" t="s">
        <v>112</v>
      </c>
      <c r="I589" s="302" t="s">
        <v>229</v>
      </c>
      <c r="J589" s="302" t="s">
        <v>594</v>
      </c>
      <c r="K589" s="53"/>
      <c r="L589" s="53"/>
      <c r="M589" s="53"/>
      <c r="N589" s="53"/>
      <c r="O589" s="53">
        <v>5</v>
      </c>
      <c r="P589" s="53"/>
      <c r="Q589" s="297">
        <v>950</v>
      </c>
      <c r="R589" s="348" t="s">
        <v>1578</v>
      </c>
      <c r="S589" s="349">
        <v>9</v>
      </c>
      <c r="T589" t="str">
        <f t="shared" si="21"/>
        <v>WhatsApp API Business</v>
      </c>
    </row>
    <row r="590" spans="1:20" ht="15.75" thickBot="1">
      <c r="A590" s="311">
        <v>45434</v>
      </c>
      <c r="B590" s="384">
        <v>45413</v>
      </c>
      <c r="C590" s="297" t="e">
        <v>#VALUE!</v>
      </c>
      <c r="D590" s="313" t="s">
        <v>1152</v>
      </c>
      <c r="E590" s="306" t="s">
        <v>2437</v>
      </c>
      <c r="F590" s="314">
        <v>84960</v>
      </c>
      <c r="G590" s="300">
        <v>72000</v>
      </c>
      <c r="H590" s="301" t="s">
        <v>291</v>
      </c>
      <c r="I590" s="302" t="s">
        <v>226</v>
      </c>
      <c r="J590" s="302" t="s">
        <v>503</v>
      </c>
      <c r="K590" s="53"/>
      <c r="L590" s="53"/>
      <c r="M590" s="53"/>
      <c r="N590" s="53"/>
      <c r="O590" s="53">
        <v>5</v>
      </c>
      <c r="P590" s="53"/>
      <c r="Q590" s="297">
        <v>84960</v>
      </c>
      <c r="R590" s="348" t="s">
        <v>1578</v>
      </c>
      <c r="S590" s="349">
        <v>9</v>
      </c>
      <c r="T590" t="s">
        <v>15</v>
      </c>
    </row>
    <row r="591" spans="1:20" ht="15.75" thickBot="1">
      <c r="A591" s="311">
        <v>45434</v>
      </c>
      <c r="B591" s="384">
        <v>45413</v>
      </c>
      <c r="C591" s="297" t="e">
        <v>#VALUE!</v>
      </c>
      <c r="D591" s="313" t="s">
        <v>2438</v>
      </c>
      <c r="E591" s="306" t="s">
        <v>2439</v>
      </c>
      <c r="F591" s="314">
        <v>36108</v>
      </c>
      <c r="G591" s="300">
        <v>30600</v>
      </c>
      <c r="H591" s="301" t="s">
        <v>112</v>
      </c>
      <c r="I591" s="302" t="s">
        <v>229</v>
      </c>
      <c r="J591" s="302" t="s">
        <v>359</v>
      </c>
      <c r="K591" s="53"/>
      <c r="L591" s="53"/>
      <c r="M591" s="53"/>
      <c r="N591" s="53"/>
      <c r="O591" s="53">
        <v>5</v>
      </c>
      <c r="P591" s="53"/>
      <c r="Q591" s="297">
        <v>36108</v>
      </c>
      <c r="R591" s="348" t="s">
        <v>1578</v>
      </c>
      <c r="S591" s="349">
        <v>9</v>
      </c>
      <c r="T591" t="str">
        <f t="shared" ref="T591:T597" si="22">VLOOKUP(I591,$AD$2:$AE$6,2,0)</f>
        <v>WhatsApp API Business</v>
      </c>
    </row>
    <row r="592" spans="1:20" ht="15.75" thickBot="1">
      <c r="A592" s="311">
        <v>45434</v>
      </c>
      <c r="B592" s="384">
        <v>45413</v>
      </c>
      <c r="C592" s="297" t="e">
        <v>#VALUE!</v>
      </c>
      <c r="D592" s="313" t="s">
        <v>1035</v>
      </c>
      <c r="E592" s="306" t="s">
        <v>2440</v>
      </c>
      <c r="F592" s="314">
        <v>15045</v>
      </c>
      <c r="G592" s="300">
        <v>12750</v>
      </c>
      <c r="H592" s="301" t="s">
        <v>112</v>
      </c>
      <c r="I592" s="302" t="s">
        <v>229</v>
      </c>
      <c r="J592" s="302" t="s">
        <v>284</v>
      </c>
      <c r="K592" s="53"/>
      <c r="L592" s="53"/>
      <c r="M592" s="53"/>
      <c r="N592" s="53"/>
      <c r="O592" s="53">
        <v>5</v>
      </c>
      <c r="P592" s="53"/>
      <c r="Q592" s="297">
        <v>15045</v>
      </c>
      <c r="R592" s="348" t="s">
        <v>1578</v>
      </c>
      <c r="S592" s="349">
        <v>9</v>
      </c>
      <c r="T592" t="str">
        <f t="shared" si="22"/>
        <v>WhatsApp API Business</v>
      </c>
    </row>
    <row r="593" spans="1:20" ht="15.75" thickBot="1">
      <c r="A593" s="311">
        <v>45434</v>
      </c>
      <c r="B593" s="384">
        <v>45413</v>
      </c>
      <c r="C593" s="297" t="e">
        <v>#VALUE!</v>
      </c>
      <c r="D593" s="313" t="s">
        <v>2441</v>
      </c>
      <c r="E593" s="306" t="s">
        <v>2442</v>
      </c>
      <c r="F593" s="314">
        <v>1324.55</v>
      </c>
      <c r="G593" s="300">
        <v>1122.5</v>
      </c>
      <c r="H593" s="301" t="s">
        <v>216</v>
      </c>
      <c r="I593" s="302" t="s">
        <v>217</v>
      </c>
      <c r="J593" s="302" t="s">
        <v>218</v>
      </c>
      <c r="K593" s="53"/>
      <c r="L593" s="53"/>
      <c r="M593" s="53"/>
      <c r="N593" s="53"/>
      <c r="O593" s="53">
        <v>5</v>
      </c>
      <c r="P593" s="53"/>
      <c r="Q593" s="297">
        <v>1324.55</v>
      </c>
      <c r="R593" s="348" t="s">
        <v>1578</v>
      </c>
      <c r="S593" s="349">
        <v>9</v>
      </c>
      <c r="T593" t="str">
        <f t="shared" si="22"/>
        <v>G-Suite Business</v>
      </c>
    </row>
    <row r="594" spans="1:20" ht="15.75" thickBot="1">
      <c r="A594" s="311">
        <v>45434</v>
      </c>
      <c r="B594" s="384">
        <v>45413</v>
      </c>
      <c r="C594" s="297" t="e">
        <v>#VALUE!</v>
      </c>
      <c r="D594" s="313" t="s">
        <v>2048</v>
      </c>
      <c r="E594" s="306" t="s">
        <v>2443</v>
      </c>
      <c r="F594" s="314">
        <v>1003</v>
      </c>
      <c r="G594" s="300">
        <v>850</v>
      </c>
      <c r="H594" s="301" t="s">
        <v>216</v>
      </c>
      <c r="I594" s="302" t="s">
        <v>217</v>
      </c>
      <c r="J594" s="302" t="s">
        <v>218</v>
      </c>
      <c r="K594" s="53"/>
      <c r="L594" s="53"/>
      <c r="M594" s="53"/>
      <c r="N594" s="53"/>
      <c r="O594" s="53">
        <v>5</v>
      </c>
      <c r="P594" s="53"/>
      <c r="Q594" s="297">
        <v>1003</v>
      </c>
      <c r="R594" s="348" t="s">
        <v>1578</v>
      </c>
      <c r="S594" s="349">
        <v>9</v>
      </c>
      <c r="T594" t="str">
        <f t="shared" si="22"/>
        <v>G-Suite Business</v>
      </c>
    </row>
    <row r="595" spans="1:20" ht="15.75" thickBot="1">
      <c r="A595" s="311">
        <v>45434</v>
      </c>
      <c r="B595" s="384">
        <v>45413</v>
      </c>
      <c r="C595" s="297" t="e">
        <v>#VALUE!</v>
      </c>
      <c r="D595" s="313" t="s">
        <v>407</v>
      </c>
      <c r="E595" s="306" t="s">
        <v>2444</v>
      </c>
      <c r="F595" s="314">
        <v>1829</v>
      </c>
      <c r="G595" s="300">
        <v>1550</v>
      </c>
      <c r="H595" s="301" t="s">
        <v>216</v>
      </c>
      <c r="I595" s="302" t="s">
        <v>217</v>
      </c>
      <c r="J595" s="302" t="s">
        <v>218</v>
      </c>
      <c r="K595" s="53"/>
      <c r="L595" s="53"/>
      <c r="M595" s="53"/>
      <c r="N595" s="53"/>
      <c r="O595" s="53">
        <v>5</v>
      </c>
      <c r="P595" s="53"/>
      <c r="Q595" s="297">
        <v>1829</v>
      </c>
      <c r="R595" s="348" t="s">
        <v>1578</v>
      </c>
      <c r="S595" s="349">
        <v>9</v>
      </c>
      <c r="T595" t="str">
        <f t="shared" si="22"/>
        <v>G-Suite Business</v>
      </c>
    </row>
    <row r="596" spans="1:20" ht="15.75" thickBot="1">
      <c r="A596" s="311">
        <v>45434</v>
      </c>
      <c r="B596" s="384">
        <v>45413</v>
      </c>
      <c r="C596" s="297" t="e">
        <v>#VALUE!</v>
      </c>
      <c r="D596" s="313" t="s">
        <v>1129</v>
      </c>
      <c r="E596" s="306" t="s">
        <v>2445</v>
      </c>
      <c r="F596" s="314">
        <v>7552</v>
      </c>
      <c r="G596" s="300">
        <v>6400</v>
      </c>
      <c r="H596" s="301" t="s">
        <v>216</v>
      </c>
      <c r="I596" s="302" t="s">
        <v>217</v>
      </c>
      <c r="J596" s="302" t="s">
        <v>218</v>
      </c>
      <c r="K596" s="53"/>
      <c r="L596" s="53"/>
      <c r="M596" s="53"/>
      <c r="N596" s="53"/>
      <c r="O596" s="53">
        <v>5</v>
      </c>
      <c r="P596" s="53"/>
      <c r="Q596" s="297">
        <v>7552</v>
      </c>
      <c r="R596" s="348" t="s">
        <v>1578</v>
      </c>
      <c r="S596" s="349">
        <v>9</v>
      </c>
      <c r="T596" t="str">
        <f t="shared" si="22"/>
        <v>G-Suite Business</v>
      </c>
    </row>
    <row r="597" spans="1:20" ht="15.75" thickBot="1">
      <c r="A597" s="311">
        <v>45435</v>
      </c>
      <c r="B597" s="384">
        <v>45413</v>
      </c>
      <c r="C597" s="297" t="e">
        <v>#VALUE!</v>
      </c>
      <c r="D597" s="313" t="s">
        <v>2187</v>
      </c>
      <c r="E597" s="306" t="s">
        <v>2446</v>
      </c>
      <c r="F597" s="314">
        <v>5900</v>
      </c>
      <c r="G597" s="300">
        <v>5000</v>
      </c>
      <c r="H597" s="301" t="s">
        <v>310</v>
      </c>
      <c r="I597" s="302" t="s">
        <v>223</v>
      </c>
      <c r="J597" s="302" t="s">
        <v>311</v>
      </c>
      <c r="K597" s="53"/>
      <c r="L597" s="53"/>
      <c r="M597" s="53"/>
      <c r="N597" s="53"/>
      <c r="O597" s="53">
        <v>5</v>
      </c>
      <c r="P597" s="53"/>
      <c r="Q597" s="297">
        <v>5900</v>
      </c>
      <c r="R597" s="348" t="s">
        <v>1578</v>
      </c>
      <c r="S597" s="349">
        <v>9</v>
      </c>
      <c r="T597" t="str">
        <f t="shared" si="22"/>
        <v>Tech Assist Recruitment</v>
      </c>
    </row>
    <row r="598" spans="1:20" ht="15.75" thickBot="1">
      <c r="A598" s="311">
        <v>45435</v>
      </c>
      <c r="B598" s="384">
        <v>45413</v>
      </c>
      <c r="C598" s="297" t="e">
        <v>#VALUE!</v>
      </c>
      <c r="D598" s="313" t="s">
        <v>790</v>
      </c>
      <c r="E598" s="306" t="s">
        <v>2447</v>
      </c>
      <c r="F598" s="314">
        <v>56640</v>
      </c>
      <c r="G598" s="300">
        <v>48000</v>
      </c>
      <c r="H598" s="301" t="s">
        <v>291</v>
      </c>
      <c r="I598" s="302" t="s">
        <v>226</v>
      </c>
      <c r="J598" s="302" t="s">
        <v>503</v>
      </c>
      <c r="K598" s="53"/>
      <c r="L598" s="53"/>
      <c r="M598" s="53"/>
      <c r="N598" s="53"/>
      <c r="O598" s="53">
        <v>5</v>
      </c>
      <c r="P598" s="53"/>
      <c r="Q598" s="297">
        <v>56640</v>
      </c>
      <c r="R598" s="348" t="s">
        <v>1578</v>
      </c>
      <c r="S598" s="349">
        <v>9</v>
      </c>
      <c r="T598" t="s">
        <v>15</v>
      </c>
    </row>
    <row r="599" spans="1:20" ht="15.75" thickBot="1">
      <c r="A599" s="311">
        <v>45435</v>
      </c>
      <c r="B599" s="384">
        <v>45413</v>
      </c>
      <c r="C599" s="297" t="e">
        <v>#VALUE!</v>
      </c>
      <c r="D599" s="313" t="s">
        <v>1458</v>
      </c>
      <c r="E599" s="306" t="s">
        <v>2448</v>
      </c>
      <c r="F599" s="314">
        <v>15045</v>
      </c>
      <c r="G599" s="300">
        <v>12750</v>
      </c>
      <c r="H599" s="301" t="s">
        <v>112</v>
      </c>
      <c r="I599" s="302" t="s">
        <v>229</v>
      </c>
      <c r="J599" s="302" t="s">
        <v>284</v>
      </c>
      <c r="K599" s="53"/>
      <c r="L599" s="53"/>
      <c r="M599" s="53"/>
      <c r="N599" s="53"/>
      <c r="O599" s="53">
        <v>5</v>
      </c>
      <c r="P599" s="53"/>
      <c r="Q599" s="297">
        <v>15045</v>
      </c>
      <c r="R599" s="348" t="s">
        <v>1578</v>
      </c>
      <c r="S599" s="349">
        <v>9</v>
      </c>
      <c r="T599" t="str">
        <f>VLOOKUP(I599,$AD$2:$AE$6,2,0)</f>
        <v>WhatsApp API Business</v>
      </c>
    </row>
    <row r="600" spans="1:20" ht="15.75" thickBot="1">
      <c r="A600" s="311">
        <v>45435</v>
      </c>
      <c r="B600" s="384">
        <v>45413</v>
      </c>
      <c r="C600" s="297" t="e">
        <v>#VALUE!</v>
      </c>
      <c r="D600" s="313" t="s">
        <v>1397</v>
      </c>
      <c r="E600" s="306" t="s">
        <v>2449</v>
      </c>
      <c r="F600" s="314">
        <v>17700</v>
      </c>
      <c r="G600" s="300">
        <v>15000</v>
      </c>
      <c r="H600" s="301" t="s">
        <v>112</v>
      </c>
      <c r="I600" s="302" t="s">
        <v>229</v>
      </c>
      <c r="J600" s="302" t="s">
        <v>284</v>
      </c>
      <c r="K600" s="53"/>
      <c r="L600" s="53"/>
      <c r="M600" s="53"/>
      <c r="N600" s="53"/>
      <c r="O600" s="53">
        <v>5</v>
      </c>
      <c r="P600" s="53"/>
      <c r="Q600" s="297">
        <v>17700</v>
      </c>
      <c r="R600" s="348" t="s">
        <v>1578</v>
      </c>
      <c r="S600" s="349">
        <v>9</v>
      </c>
      <c r="T600" t="str">
        <f>VLOOKUP(I600,$AD$2:$AE$6,2,0)</f>
        <v>WhatsApp API Business</v>
      </c>
    </row>
    <row r="601" spans="1:20" ht="15.75" thickBot="1">
      <c r="A601" s="311">
        <v>45435</v>
      </c>
      <c r="B601" s="384">
        <v>45413</v>
      </c>
      <c r="C601" s="297" t="e">
        <v>#VALUE!</v>
      </c>
      <c r="D601" s="313" t="s">
        <v>2450</v>
      </c>
      <c r="E601" s="306" t="s">
        <v>2451</v>
      </c>
      <c r="F601" s="314">
        <v>15045</v>
      </c>
      <c r="G601" s="300">
        <v>12750</v>
      </c>
      <c r="H601" s="301" t="s">
        <v>112</v>
      </c>
      <c r="I601" s="302" t="s">
        <v>229</v>
      </c>
      <c r="J601" s="302" t="s">
        <v>284</v>
      </c>
      <c r="K601" s="53"/>
      <c r="L601" s="53"/>
      <c r="M601" s="53"/>
      <c r="N601" s="53"/>
      <c r="O601" s="53">
        <v>5</v>
      </c>
      <c r="P601" s="53"/>
      <c r="Q601" s="297">
        <v>15045</v>
      </c>
      <c r="R601" s="348" t="s">
        <v>1578</v>
      </c>
      <c r="S601" s="349">
        <v>9</v>
      </c>
      <c r="T601" t="str">
        <f>VLOOKUP(I601,$AD$2:$AE$6,2,0)</f>
        <v>WhatsApp API Business</v>
      </c>
    </row>
    <row r="602" spans="1:20" ht="15.75" thickBot="1">
      <c r="A602" s="311">
        <v>45435</v>
      </c>
      <c r="B602" s="384">
        <v>45413</v>
      </c>
      <c r="C602" s="297" t="e">
        <v>#VALUE!</v>
      </c>
      <c r="D602" s="313" t="s">
        <v>2452</v>
      </c>
      <c r="E602" s="306" t="s">
        <v>2453</v>
      </c>
      <c r="F602" s="314">
        <v>14160</v>
      </c>
      <c r="G602" s="300">
        <v>12000</v>
      </c>
      <c r="H602" s="301" t="s">
        <v>291</v>
      </c>
      <c r="I602" s="302" t="s">
        <v>226</v>
      </c>
      <c r="J602" s="302" t="s">
        <v>503</v>
      </c>
      <c r="K602" s="53"/>
      <c r="L602" s="53"/>
      <c r="M602" s="53"/>
      <c r="N602" s="53"/>
      <c r="O602" s="53">
        <v>5</v>
      </c>
      <c r="P602" s="53"/>
      <c r="Q602" s="297">
        <v>14160</v>
      </c>
      <c r="R602" s="348" t="s">
        <v>1578</v>
      </c>
      <c r="S602" s="349">
        <v>9</v>
      </c>
      <c r="T602" t="s">
        <v>15</v>
      </c>
    </row>
    <row r="603" spans="1:20" ht="15.75" thickBot="1">
      <c r="A603" s="311">
        <v>45435</v>
      </c>
      <c r="B603" s="384">
        <v>45413</v>
      </c>
      <c r="C603" s="297" t="e">
        <v>#VALUE!</v>
      </c>
      <c r="D603" s="313" t="s">
        <v>399</v>
      </c>
      <c r="E603" s="306" t="s">
        <v>2454</v>
      </c>
      <c r="F603" s="314">
        <v>15045</v>
      </c>
      <c r="G603" s="300">
        <v>12750</v>
      </c>
      <c r="H603" s="301" t="s">
        <v>216</v>
      </c>
      <c r="I603" s="302" t="s">
        <v>217</v>
      </c>
      <c r="J603" s="302" t="s">
        <v>218</v>
      </c>
      <c r="K603" s="53"/>
      <c r="L603" s="53"/>
      <c r="M603" s="53"/>
      <c r="N603" s="53"/>
      <c r="O603" s="53">
        <v>5</v>
      </c>
      <c r="P603" s="53"/>
      <c r="Q603" s="297">
        <v>15045</v>
      </c>
      <c r="R603" s="348" t="s">
        <v>1578</v>
      </c>
      <c r="S603" s="349">
        <v>9</v>
      </c>
      <c r="T603" t="str">
        <f t="shared" ref="T603:T634" si="23">VLOOKUP(I603,$AD$2:$AE$6,2,0)</f>
        <v>G-Suite Business</v>
      </c>
    </row>
    <row r="604" spans="1:20" ht="15.75" thickBot="1">
      <c r="A604" s="311">
        <v>45435</v>
      </c>
      <c r="B604" s="384">
        <v>45413</v>
      </c>
      <c r="C604" s="297" t="e">
        <v>#VALUE!</v>
      </c>
      <c r="D604" s="313" t="s">
        <v>2455</v>
      </c>
      <c r="E604" s="306" t="s">
        <v>2456</v>
      </c>
      <c r="F604" s="314">
        <v>885</v>
      </c>
      <c r="G604" s="300">
        <v>750</v>
      </c>
      <c r="H604" s="301" t="s">
        <v>216</v>
      </c>
      <c r="I604" s="302" t="s">
        <v>217</v>
      </c>
      <c r="J604" s="302" t="s">
        <v>218</v>
      </c>
      <c r="K604" s="53"/>
      <c r="L604" s="53"/>
      <c r="M604" s="53"/>
      <c r="N604" s="53"/>
      <c r="O604" s="53">
        <v>5</v>
      </c>
      <c r="P604" s="53"/>
      <c r="Q604" s="297">
        <v>885</v>
      </c>
      <c r="R604" s="348" t="s">
        <v>1578</v>
      </c>
      <c r="S604" s="349">
        <v>9</v>
      </c>
      <c r="T604" t="str">
        <f t="shared" si="23"/>
        <v>G-Suite Business</v>
      </c>
    </row>
    <row r="605" spans="1:20" ht="15.75" thickBot="1">
      <c r="A605" s="311">
        <v>45435</v>
      </c>
      <c r="B605" s="384">
        <v>45413</v>
      </c>
      <c r="C605" s="297" t="e">
        <v>#VALUE!</v>
      </c>
      <c r="D605" s="313" t="s">
        <v>366</v>
      </c>
      <c r="E605" s="306" t="s">
        <v>2457</v>
      </c>
      <c r="F605" s="314">
        <v>4248</v>
      </c>
      <c r="G605" s="300">
        <v>3600</v>
      </c>
      <c r="H605" s="301" t="s">
        <v>216</v>
      </c>
      <c r="I605" s="302" t="s">
        <v>217</v>
      </c>
      <c r="J605" s="302" t="s">
        <v>218</v>
      </c>
      <c r="K605" s="53"/>
      <c r="L605" s="53"/>
      <c r="M605" s="53"/>
      <c r="N605" s="53"/>
      <c r="O605" s="53">
        <v>5</v>
      </c>
      <c r="P605" s="53"/>
      <c r="Q605" s="297">
        <v>4248</v>
      </c>
      <c r="R605" s="348" t="s">
        <v>1578</v>
      </c>
      <c r="S605" s="349">
        <v>9</v>
      </c>
      <c r="T605" t="str">
        <f t="shared" si="23"/>
        <v>G-Suite Business</v>
      </c>
    </row>
    <row r="606" spans="1:20" ht="15.75" thickBot="1">
      <c r="A606" s="311">
        <v>45435</v>
      </c>
      <c r="B606" s="384">
        <v>45413</v>
      </c>
      <c r="C606" s="297" t="e">
        <v>#VALUE!</v>
      </c>
      <c r="D606" s="313" t="s">
        <v>1413</v>
      </c>
      <c r="E606" s="306" t="s">
        <v>2458</v>
      </c>
      <c r="F606" s="314">
        <v>975</v>
      </c>
      <c r="G606" s="300">
        <v>826.27118644067798</v>
      </c>
      <c r="H606" s="301" t="s">
        <v>216</v>
      </c>
      <c r="I606" s="302" t="s">
        <v>217</v>
      </c>
      <c r="J606" s="302" t="s">
        <v>218</v>
      </c>
      <c r="K606" s="53"/>
      <c r="L606" s="53"/>
      <c r="M606" s="53"/>
      <c r="N606" s="53"/>
      <c r="O606" s="53">
        <v>5</v>
      </c>
      <c r="P606" s="53"/>
      <c r="Q606" s="297">
        <v>975</v>
      </c>
      <c r="R606" s="348" t="s">
        <v>1578</v>
      </c>
      <c r="S606" s="349">
        <v>9</v>
      </c>
      <c r="T606" t="str">
        <f t="shared" si="23"/>
        <v>G-Suite Business</v>
      </c>
    </row>
    <row r="607" spans="1:20" ht="15.75" thickBot="1">
      <c r="A607" s="311">
        <v>45435</v>
      </c>
      <c r="B607" s="384">
        <v>45413</v>
      </c>
      <c r="C607" s="297" t="e">
        <v>#VALUE!</v>
      </c>
      <c r="D607" s="313" t="s">
        <v>2459</v>
      </c>
      <c r="E607" s="306" t="s">
        <v>2460</v>
      </c>
      <c r="F607" s="314">
        <v>2360</v>
      </c>
      <c r="G607" s="300">
        <v>2000</v>
      </c>
      <c r="H607" s="301" t="s">
        <v>216</v>
      </c>
      <c r="I607" s="302" t="s">
        <v>217</v>
      </c>
      <c r="J607" s="302" t="s">
        <v>218</v>
      </c>
      <c r="K607" s="53"/>
      <c r="L607" s="53"/>
      <c r="M607" s="53"/>
      <c r="N607" s="53"/>
      <c r="O607" s="53">
        <v>5</v>
      </c>
      <c r="P607" s="53"/>
      <c r="Q607" s="297">
        <v>2360</v>
      </c>
      <c r="R607" s="348" t="s">
        <v>1578</v>
      </c>
      <c r="S607" s="349">
        <v>9</v>
      </c>
      <c r="T607" t="str">
        <f t="shared" si="23"/>
        <v>G-Suite Business</v>
      </c>
    </row>
    <row r="608" spans="1:20" ht="15.75" thickBot="1">
      <c r="A608" s="311">
        <v>45435</v>
      </c>
      <c r="B608" s="384">
        <v>45413</v>
      </c>
      <c r="C608" s="297" t="e">
        <v>#VALUE!</v>
      </c>
      <c r="D608" s="313" t="s">
        <v>455</v>
      </c>
      <c r="E608" s="306" t="s">
        <v>2461</v>
      </c>
      <c r="F608" s="314">
        <v>9954</v>
      </c>
      <c r="G608" s="300">
        <v>8435.5932203389839</v>
      </c>
      <c r="H608" s="301" t="s">
        <v>216</v>
      </c>
      <c r="I608" s="302" t="s">
        <v>217</v>
      </c>
      <c r="J608" s="302" t="s">
        <v>218</v>
      </c>
      <c r="K608" s="53"/>
      <c r="L608" s="53"/>
      <c r="M608" s="53"/>
      <c r="N608" s="53"/>
      <c r="O608" s="53">
        <v>5</v>
      </c>
      <c r="P608" s="53"/>
      <c r="Q608" s="297">
        <v>9954</v>
      </c>
      <c r="R608" s="348" t="s">
        <v>1578</v>
      </c>
      <c r="S608" s="349">
        <v>9</v>
      </c>
      <c r="T608" t="str">
        <f t="shared" si="23"/>
        <v>G-Suite Business</v>
      </c>
    </row>
    <row r="609" spans="1:20" ht="15.75" thickBot="1">
      <c r="A609" s="311">
        <v>45435</v>
      </c>
      <c r="B609" s="384">
        <v>45413</v>
      </c>
      <c r="C609" s="297" t="e">
        <v>#VALUE!</v>
      </c>
      <c r="D609" s="313" t="s">
        <v>2462</v>
      </c>
      <c r="E609" s="306" t="s">
        <v>2463</v>
      </c>
      <c r="F609" s="314">
        <v>-2950</v>
      </c>
      <c r="G609" s="300">
        <v>-2500</v>
      </c>
      <c r="H609" s="301" t="s">
        <v>112</v>
      </c>
      <c r="I609" s="302" t="s">
        <v>229</v>
      </c>
      <c r="J609" s="302" t="s">
        <v>284</v>
      </c>
      <c r="K609" s="53"/>
      <c r="L609" s="53"/>
      <c r="M609" s="53"/>
      <c r="N609" s="53"/>
      <c r="O609" s="53">
        <v>5</v>
      </c>
      <c r="P609" s="53"/>
      <c r="Q609" s="297">
        <v>-2950</v>
      </c>
      <c r="R609" s="348" t="s">
        <v>1578</v>
      </c>
      <c r="S609" s="349">
        <v>9</v>
      </c>
      <c r="T609" t="str">
        <f t="shared" si="23"/>
        <v>WhatsApp API Business</v>
      </c>
    </row>
    <row r="610" spans="1:20" ht="15.75" thickBot="1">
      <c r="A610" s="311">
        <v>45435</v>
      </c>
      <c r="B610" s="384">
        <v>45413</v>
      </c>
      <c r="C610" s="297" t="e">
        <v>#VALUE!</v>
      </c>
      <c r="D610" s="313" t="s">
        <v>455</v>
      </c>
      <c r="E610" s="306" t="s">
        <v>2464</v>
      </c>
      <c r="F610" s="314">
        <v>-8845</v>
      </c>
      <c r="G610" s="300">
        <v>-7495.7627118644068</v>
      </c>
      <c r="H610" s="301" t="s">
        <v>216</v>
      </c>
      <c r="I610" s="302" t="s">
        <v>217</v>
      </c>
      <c r="J610" s="302" t="s">
        <v>218</v>
      </c>
      <c r="K610" s="53"/>
      <c r="L610" s="53"/>
      <c r="M610" s="53"/>
      <c r="N610" s="53"/>
      <c r="O610" s="53">
        <v>5</v>
      </c>
      <c r="P610" s="53"/>
      <c r="Q610" s="297">
        <v>-8845</v>
      </c>
      <c r="R610" s="348" t="s">
        <v>1578</v>
      </c>
      <c r="S610" s="349">
        <v>9</v>
      </c>
      <c r="T610" t="str">
        <f t="shared" si="23"/>
        <v>G-Suite Business</v>
      </c>
    </row>
    <row r="611" spans="1:20" ht="15.75" thickBot="1">
      <c r="A611" s="311">
        <v>45435</v>
      </c>
      <c r="B611" s="384">
        <v>45413</v>
      </c>
      <c r="C611" s="297" t="e">
        <v>#VALUE!</v>
      </c>
      <c r="D611" s="313" t="s">
        <v>2152</v>
      </c>
      <c r="E611" s="306" t="s">
        <v>2391</v>
      </c>
      <c r="F611" s="314">
        <v>204000</v>
      </c>
      <c r="G611" s="300">
        <v>172881.35593220341</v>
      </c>
      <c r="H611" s="301" t="s">
        <v>291</v>
      </c>
      <c r="I611" s="302" t="s">
        <v>226</v>
      </c>
      <c r="J611" s="302" t="s">
        <v>292</v>
      </c>
      <c r="K611" s="53"/>
      <c r="L611" s="53"/>
      <c r="M611" s="53"/>
      <c r="N611" s="53"/>
      <c r="O611" s="53">
        <v>5</v>
      </c>
      <c r="P611" s="53"/>
      <c r="Q611" s="297">
        <v>204000</v>
      </c>
      <c r="R611" s="348" t="s">
        <v>1578</v>
      </c>
      <c r="S611" s="349">
        <v>9</v>
      </c>
      <c r="T611" t="str">
        <f t="shared" si="23"/>
        <v xml:space="preserve">Training Business </v>
      </c>
    </row>
    <row r="612" spans="1:20" ht="15.75" thickBot="1">
      <c r="A612" s="311">
        <v>45436</v>
      </c>
      <c r="B612" s="384">
        <v>45413</v>
      </c>
      <c r="C612" s="297" t="e">
        <v>#VALUE!</v>
      </c>
      <c r="D612" s="313" t="s">
        <v>2465</v>
      </c>
      <c r="E612" s="306" t="s">
        <v>2466</v>
      </c>
      <c r="F612" s="314">
        <v>11800</v>
      </c>
      <c r="G612" s="300">
        <v>10000</v>
      </c>
      <c r="H612" s="301" t="s">
        <v>112</v>
      </c>
      <c r="I612" s="302" t="s">
        <v>229</v>
      </c>
      <c r="J612" s="302" t="s">
        <v>249</v>
      </c>
      <c r="K612" s="53"/>
      <c r="L612" s="53"/>
      <c r="M612" s="53"/>
      <c r="N612" s="53"/>
      <c r="O612" s="53">
        <v>5</v>
      </c>
      <c r="P612" s="53"/>
      <c r="Q612" s="297">
        <v>11800</v>
      </c>
      <c r="R612" s="348" t="s">
        <v>1578</v>
      </c>
      <c r="S612" s="349">
        <v>9</v>
      </c>
      <c r="T612" t="str">
        <f t="shared" si="23"/>
        <v>WhatsApp API Business</v>
      </c>
    </row>
    <row r="613" spans="1:20" ht="15.75" thickBot="1">
      <c r="A613" s="311">
        <v>45436</v>
      </c>
      <c r="B613" s="384">
        <v>45413</v>
      </c>
      <c r="C613" s="297" t="e">
        <v>#VALUE!</v>
      </c>
      <c r="D613" s="313" t="s">
        <v>2192</v>
      </c>
      <c r="E613" s="306" t="s">
        <v>2467</v>
      </c>
      <c r="F613" s="314">
        <v>8260</v>
      </c>
      <c r="G613" s="300">
        <v>7000</v>
      </c>
      <c r="H613" s="301" t="s">
        <v>112</v>
      </c>
      <c r="I613" s="302" t="s">
        <v>229</v>
      </c>
      <c r="J613" s="302" t="s">
        <v>359</v>
      </c>
      <c r="K613" s="53"/>
      <c r="L613" s="53"/>
      <c r="M613" s="53"/>
      <c r="N613" s="53"/>
      <c r="O613" s="53">
        <v>5</v>
      </c>
      <c r="P613" s="53"/>
      <c r="Q613" s="297">
        <v>8260</v>
      </c>
      <c r="R613" s="348" t="s">
        <v>1578</v>
      </c>
      <c r="S613" s="349">
        <v>9</v>
      </c>
      <c r="T613" t="str">
        <f t="shared" si="23"/>
        <v>WhatsApp API Business</v>
      </c>
    </row>
    <row r="614" spans="1:20" ht="15.75" thickBot="1">
      <c r="A614" s="311">
        <v>45436</v>
      </c>
      <c r="B614" s="384">
        <v>45413</v>
      </c>
      <c r="C614" s="297" t="e">
        <v>#VALUE!</v>
      </c>
      <c r="D614" s="313" t="s">
        <v>1478</v>
      </c>
      <c r="E614" s="306" t="s">
        <v>2468</v>
      </c>
      <c r="F614" s="314">
        <v>42480</v>
      </c>
      <c r="G614" s="300">
        <v>36000</v>
      </c>
      <c r="H614" s="301" t="s">
        <v>112</v>
      </c>
      <c r="I614" s="302" t="s">
        <v>229</v>
      </c>
      <c r="J614" s="302" t="s">
        <v>359</v>
      </c>
      <c r="K614" s="53"/>
      <c r="L614" s="53"/>
      <c r="M614" s="53"/>
      <c r="N614" s="53"/>
      <c r="O614" s="53">
        <v>5</v>
      </c>
      <c r="P614" s="53"/>
      <c r="Q614" s="297">
        <v>42480</v>
      </c>
      <c r="R614" s="348" t="s">
        <v>1578</v>
      </c>
      <c r="S614" s="349">
        <v>9</v>
      </c>
      <c r="T614" t="str">
        <f t="shared" si="23"/>
        <v>WhatsApp API Business</v>
      </c>
    </row>
    <row r="615" spans="1:20" ht="15.75" thickBot="1">
      <c r="A615" s="311">
        <v>45436</v>
      </c>
      <c r="B615" s="384">
        <v>45413</v>
      </c>
      <c r="C615" s="297" t="e">
        <v>#VALUE!</v>
      </c>
      <c r="D615" s="313" t="s">
        <v>2469</v>
      </c>
      <c r="E615" s="306" t="s">
        <v>2470</v>
      </c>
      <c r="F615" s="314">
        <v>5900</v>
      </c>
      <c r="G615" s="300">
        <v>5000</v>
      </c>
      <c r="H615" s="301" t="s">
        <v>112</v>
      </c>
      <c r="I615" s="302" t="s">
        <v>229</v>
      </c>
      <c r="J615" s="302" t="s">
        <v>594</v>
      </c>
      <c r="K615" s="53"/>
      <c r="L615" s="53"/>
      <c r="M615" s="53"/>
      <c r="N615" s="53"/>
      <c r="O615" s="53">
        <v>5</v>
      </c>
      <c r="P615" s="53"/>
      <c r="Q615" s="297">
        <v>5900</v>
      </c>
      <c r="R615" s="348" t="s">
        <v>1578</v>
      </c>
      <c r="S615" s="349">
        <v>9</v>
      </c>
      <c r="T615" t="str">
        <f t="shared" si="23"/>
        <v>WhatsApp API Business</v>
      </c>
    </row>
    <row r="616" spans="1:20" ht="15.75" thickBot="1">
      <c r="A616" s="311">
        <v>45436</v>
      </c>
      <c r="B616" s="384">
        <v>45413</v>
      </c>
      <c r="C616" s="297" t="e">
        <v>#VALUE!</v>
      </c>
      <c r="D616" s="313" t="s">
        <v>897</v>
      </c>
      <c r="E616" s="306" t="s">
        <v>2471</v>
      </c>
      <c r="F616" s="314">
        <v>15045</v>
      </c>
      <c r="G616" s="300">
        <v>12750</v>
      </c>
      <c r="H616" s="301" t="s">
        <v>216</v>
      </c>
      <c r="I616" s="302" t="s">
        <v>217</v>
      </c>
      <c r="J616" s="302" t="s">
        <v>218</v>
      </c>
      <c r="K616" s="53"/>
      <c r="L616" s="53"/>
      <c r="M616" s="53"/>
      <c r="N616" s="53"/>
      <c r="O616" s="53">
        <v>5</v>
      </c>
      <c r="P616" s="53"/>
      <c r="Q616" s="297">
        <v>15045</v>
      </c>
      <c r="R616" s="348" t="s">
        <v>1578</v>
      </c>
      <c r="S616" s="349">
        <v>9</v>
      </c>
      <c r="T616" t="str">
        <f t="shared" si="23"/>
        <v>G-Suite Business</v>
      </c>
    </row>
    <row r="617" spans="1:20" ht="15.75" thickBot="1">
      <c r="A617" s="311">
        <v>45436</v>
      </c>
      <c r="B617" s="384">
        <v>45413</v>
      </c>
      <c r="C617" s="297" t="e">
        <v>#VALUE!</v>
      </c>
      <c r="D617" s="313" t="s">
        <v>1231</v>
      </c>
      <c r="E617" s="306" t="s">
        <v>2472</v>
      </c>
      <c r="F617" s="314">
        <v>73207.199999999997</v>
      </c>
      <c r="G617" s="300">
        <v>62040</v>
      </c>
      <c r="H617" s="301" t="s">
        <v>216</v>
      </c>
      <c r="I617" s="302" t="s">
        <v>217</v>
      </c>
      <c r="J617" s="302" t="s">
        <v>218</v>
      </c>
      <c r="K617" s="53"/>
      <c r="L617" s="53"/>
      <c r="M617" s="53"/>
      <c r="N617" s="53"/>
      <c r="O617" s="53">
        <v>5</v>
      </c>
      <c r="P617" s="53"/>
      <c r="Q617" s="297">
        <v>73207.199999999997</v>
      </c>
      <c r="R617" s="348" t="s">
        <v>1578</v>
      </c>
      <c r="S617" s="349">
        <v>9</v>
      </c>
      <c r="T617" t="str">
        <f t="shared" si="23"/>
        <v>G-Suite Business</v>
      </c>
    </row>
    <row r="618" spans="1:20" ht="15.75" thickBot="1">
      <c r="A618" s="311">
        <v>45436</v>
      </c>
      <c r="B618" s="384">
        <v>45413</v>
      </c>
      <c r="C618" s="297" t="e">
        <v>#VALUE!</v>
      </c>
      <c r="D618" s="313" t="s">
        <v>501</v>
      </c>
      <c r="E618" s="306" t="s">
        <v>2473</v>
      </c>
      <c r="F618" s="314">
        <v>8496</v>
      </c>
      <c r="G618" s="300">
        <v>7200</v>
      </c>
      <c r="H618" s="301" t="s">
        <v>216</v>
      </c>
      <c r="I618" s="302" t="s">
        <v>217</v>
      </c>
      <c r="J618" s="302" t="s">
        <v>218</v>
      </c>
      <c r="K618" s="53"/>
      <c r="L618" s="53"/>
      <c r="M618" s="53"/>
      <c r="N618" s="53"/>
      <c r="O618" s="53">
        <v>5</v>
      </c>
      <c r="P618" s="53"/>
      <c r="Q618" s="297">
        <v>8496</v>
      </c>
      <c r="R618" s="348" t="s">
        <v>1578</v>
      </c>
      <c r="S618" s="349">
        <v>9</v>
      </c>
      <c r="T618" t="str">
        <f t="shared" si="23"/>
        <v>G-Suite Business</v>
      </c>
    </row>
    <row r="619" spans="1:20" ht="15.75" thickBot="1">
      <c r="A619" s="311">
        <v>45436</v>
      </c>
      <c r="B619" s="384">
        <v>45413</v>
      </c>
      <c r="C619" s="297" t="e">
        <v>#VALUE!</v>
      </c>
      <c r="D619" s="313" t="s">
        <v>2474</v>
      </c>
      <c r="E619" s="306" t="s">
        <v>2475</v>
      </c>
      <c r="F619" s="314">
        <v>1832</v>
      </c>
      <c r="G619" s="300">
        <v>1552.542372881356</v>
      </c>
      <c r="H619" s="301" t="s">
        <v>216</v>
      </c>
      <c r="I619" s="302" t="s">
        <v>217</v>
      </c>
      <c r="J619" s="302" t="s">
        <v>218</v>
      </c>
      <c r="K619" s="53"/>
      <c r="L619" s="53"/>
      <c r="M619" s="53"/>
      <c r="N619" s="53"/>
      <c r="O619" s="53">
        <v>5</v>
      </c>
      <c r="P619" s="53"/>
      <c r="Q619" s="297">
        <v>1832</v>
      </c>
      <c r="R619" s="348" t="s">
        <v>1578</v>
      </c>
      <c r="S619" s="349">
        <v>9</v>
      </c>
      <c r="T619" t="str">
        <f t="shared" si="23"/>
        <v>G-Suite Business</v>
      </c>
    </row>
    <row r="620" spans="1:20" ht="15.75" thickBot="1">
      <c r="A620" s="311">
        <v>45436</v>
      </c>
      <c r="B620" s="384">
        <v>45413</v>
      </c>
      <c r="C620" s="297" t="e">
        <v>#VALUE!</v>
      </c>
      <c r="D620" s="313" t="s">
        <v>2180</v>
      </c>
      <c r="E620" s="306" t="s">
        <v>2476</v>
      </c>
      <c r="F620" s="314">
        <v>118000</v>
      </c>
      <c r="G620" s="300">
        <v>100000</v>
      </c>
      <c r="H620" s="301" t="s">
        <v>291</v>
      </c>
      <c r="I620" s="302" t="s">
        <v>226</v>
      </c>
      <c r="J620" s="302" t="s">
        <v>292</v>
      </c>
      <c r="K620" s="53"/>
      <c r="L620" s="53"/>
      <c r="M620" s="53"/>
      <c r="N620" s="53"/>
      <c r="O620" s="53">
        <v>5</v>
      </c>
      <c r="P620" s="53"/>
      <c r="Q620" s="297">
        <v>118000</v>
      </c>
      <c r="R620" s="348" t="s">
        <v>1578</v>
      </c>
      <c r="S620" s="349">
        <v>9</v>
      </c>
      <c r="T620" t="str">
        <f t="shared" si="23"/>
        <v xml:space="preserve">Training Business </v>
      </c>
    </row>
    <row r="621" spans="1:20" ht="15.75" thickBot="1">
      <c r="A621" s="311">
        <v>45437</v>
      </c>
      <c r="B621" s="384">
        <v>45413</v>
      </c>
      <c r="C621" s="297" t="e">
        <v>#VALUE!</v>
      </c>
      <c r="D621" s="313" t="s">
        <v>1280</v>
      </c>
      <c r="E621" s="306" t="s">
        <v>2477</v>
      </c>
      <c r="F621" s="314">
        <v>36108</v>
      </c>
      <c r="G621" s="300">
        <v>30600</v>
      </c>
      <c r="H621" s="301" t="s">
        <v>112</v>
      </c>
      <c r="I621" s="302" t="s">
        <v>229</v>
      </c>
      <c r="J621" s="302" t="s">
        <v>359</v>
      </c>
      <c r="K621" s="53"/>
      <c r="L621" s="53"/>
      <c r="M621" s="53"/>
      <c r="N621" s="53"/>
      <c r="O621" s="53">
        <v>5</v>
      </c>
      <c r="P621" s="53"/>
      <c r="Q621" s="297">
        <v>36108</v>
      </c>
      <c r="R621" s="348" t="s">
        <v>1578</v>
      </c>
      <c r="S621" s="349">
        <v>9</v>
      </c>
      <c r="T621" t="str">
        <f t="shared" si="23"/>
        <v>WhatsApp API Business</v>
      </c>
    </row>
    <row r="622" spans="1:20" ht="15.75" thickBot="1">
      <c r="A622" s="311">
        <v>45437</v>
      </c>
      <c r="B622" s="384">
        <v>45413</v>
      </c>
      <c r="C622" s="297" t="e">
        <v>#VALUE!</v>
      </c>
      <c r="D622" s="313" t="s">
        <v>2101</v>
      </c>
      <c r="E622" s="306" t="s">
        <v>2478</v>
      </c>
      <c r="F622" s="314">
        <v>18726</v>
      </c>
      <c r="G622" s="300">
        <v>15869.491525423729</v>
      </c>
      <c r="H622" s="301" t="s">
        <v>112</v>
      </c>
      <c r="I622" s="302" t="s">
        <v>229</v>
      </c>
      <c r="J622" s="302" t="s">
        <v>249</v>
      </c>
      <c r="K622" s="53"/>
      <c r="L622" s="53"/>
      <c r="M622" s="53"/>
      <c r="N622" s="53"/>
      <c r="O622" s="53">
        <v>5</v>
      </c>
      <c r="P622" s="53"/>
      <c r="Q622" s="297">
        <v>18726</v>
      </c>
      <c r="R622" s="348" t="s">
        <v>1578</v>
      </c>
      <c r="S622" s="349">
        <v>9</v>
      </c>
      <c r="T622" t="str">
        <f t="shared" si="23"/>
        <v>WhatsApp API Business</v>
      </c>
    </row>
    <row r="623" spans="1:20" ht="15.75" thickBot="1">
      <c r="A623" s="311">
        <v>45437</v>
      </c>
      <c r="B623" s="384">
        <v>45413</v>
      </c>
      <c r="C623" s="297" t="e">
        <v>#VALUE!</v>
      </c>
      <c r="D623" s="313" t="s">
        <v>2479</v>
      </c>
      <c r="E623" s="306" t="s">
        <v>2480</v>
      </c>
      <c r="F623" s="314">
        <v>299</v>
      </c>
      <c r="G623" s="300">
        <v>253.3898305084746</v>
      </c>
      <c r="H623" s="301" t="s">
        <v>261</v>
      </c>
      <c r="I623" s="302" t="s">
        <v>232</v>
      </c>
      <c r="J623" s="302" t="s">
        <v>330</v>
      </c>
      <c r="K623" s="53"/>
      <c r="L623" s="53"/>
      <c r="M623" s="53"/>
      <c r="N623" s="53"/>
      <c r="O623" s="53">
        <v>5</v>
      </c>
      <c r="P623" s="53"/>
      <c r="Q623" s="297">
        <v>299</v>
      </c>
      <c r="R623" s="348" t="s">
        <v>1578</v>
      </c>
      <c r="S623" s="349">
        <v>9</v>
      </c>
      <c r="T623" t="str">
        <f t="shared" si="23"/>
        <v>Other Services</v>
      </c>
    </row>
    <row r="624" spans="1:20" ht="15.75" thickBot="1">
      <c r="A624" s="311">
        <v>45439</v>
      </c>
      <c r="B624" s="384">
        <v>45413</v>
      </c>
      <c r="C624" s="297" t="e">
        <v>#VALUE!</v>
      </c>
      <c r="D624" s="313" t="s">
        <v>250</v>
      </c>
      <c r="E624" s="306" t="s">
        <v>2481</v>
      </c>
      <c r="F624" s="314">
        <v>377.6</v>
      </c>
      <c r="G624" s="300">
        <v>320.00000000000011</v>
      </c>
      <c r="H624" s="301" t="s">
        <v>216</v>
      </c>
      <c r="I624" s="302" t="s">
        <v>217</v>
      </c>
      <c r="J624" s="302" t="s">
        <v>218</v>
      </c>
      <c r="K624" s="53"/>
      <c r="L624" s="53"/>
      <c r="M624" s="53"/>
      <c r="N624" s="53"/>
      <c r="O624" s="53">
        <v>5</v>
      </c>
      <c r="P624" s="53"/>
      <c r="Q624" s="297">
        <v>377.6</v>
      </c>
      <c r="R624" s="348" t="s">
        <v>1578</v>
      </c>
      <c r="S624" s="349">
        <v>10</v>
      </c>
      <c r="T624" t="str">
        <f t="shared" si="23"/>
        <v>G-Suite Business</v>
      </c>
    </row>
    <row r="625" spans="1:20" ht="15.75" thickBot="1">
      <c r="A625" s="311">
        <v>45439</v>
      </c>
      <c r="B625" s="384">
        <v>45413</v>
      </c>
      <c r="C625" s="297" t="e">
        <v>#VALUE!</v>
      </c>
      <c r="D625" s="313" t="s">
        <v>405</v>
      </c>
      <c r="E625" s="306" t="s">
        <v>2482</v>
      </c>
      <c r="F625" s="314">
        <v>9699.6</v>
      </c>
      <c r="G625" s="300">
        <v>8220</v>
      </c>
      <c r="H625" s="301" t="s">
        <v>216</v>
      </c>
      <c r="I625" s="302" t="s">
        <v>217</v>
      </c>
      <c r="J625" s="302" t="s">
        <v>218</v>
      </c>
      <c r="K625" s="53"/>
      <c r="L625" s="53"/>
      <c r="M625" s="53"/>
      <c r="N625" s="53"/>
      <c r="O625" s="53">
        <v>5</v>
      </c>
      <c r="P625" s="53"/>
      <c r="Q625" s="297">
        <v>9699.6</v>
      </c>
      <c r="R625" s="348" t="s">
        <v>1578</v>
      </c>
      <c r="S625" s="349">
        <v>10</v>
      </c>
      <c r="T625" t="str">
        <f t="shared" si="23"/>
        <v>G-Suite Business</v>
      </c>
    </row>
    <row r="626" spans="1:20" ht="15.75" thickBot="1">
      <c r="A626" s="311">
        <v>45439</v>
      </c>
      <c r="B626" s="384">
        <v>45413</v>
      </c>
      <c r="C626" s="297" t="e">
        <v>#VALUE!</v>
      </c>
      <c r="D626" s="313" t="s">
        <v>405</v>
      </c>
      <c r="E626" s="306" t="s">
        <v>2483</v>
      </c>
      <c r="F626" s="314">
        <v>34918.559999999998</v>
      </c>
      <c r="G626" s="300">
        <v>29592</v>
      </c>
      <c r="H626" s="301" t="s">
        <v>216</v>
      </c>
      <c r="I626" s="302" t="s">
        <v>217</v>
      </c>
      <c r="J626" s="302" t="s">
        <v>218</v>
      </c>
      <c r="K626" s="53"/>
      <c r="L626" s="53"/>
      <c r="M626" s="53"/>
      <c r="N626" s="53"/>
      <c r="O626" s="53">
        <v>5</v>
      </c>
      <c r="P626" s="53"/>
      <c r="Q626" s="297">
        <v>34918.559999999998</v>
      </c>
      <c r="R626" s="348" t="s">
        <v>1578</v>
      </c>
      <c r="S626" s="349">
        <v>10</v>
      </c>
      <c r="T626" t="str">
        <f t="shared" si="23"/>
        <v>G-Suite Business</v>
      </c>
    </row>
    <row r="627" spans="1:20" ht="15.75" thickBot="1">
      <c r="A627" s="311">
        <v>45439</v>
      </c>
      <c r="B627" s="384">
        <v>45413</v>
      </c>
      <c r="C627" s="297" t="e">
        <v>#VALUE!</v>
      </c>
      <c r="D627" s="313" t="s">
        <v>781</v>
      </c>
      <c r="E627" s="306" t="s">
        <v>2484</v>
      </c>
      <c r="F627" s="314">
        <v>33984</v>
      </c>
      <c r="G627" s="300">
        <v>28800</v>
      </c>
      <c r="H627" s="301" t="s">
        <v>216</v>
      </c>
      <c r="I627" s="302" t="s">
        <v>217</v>
      </c>
      <c r="J627" s="302" t="s">
        <v>218</v>
      </c>
      <c r="K627" s="53"/>
      <c r="L627" s="53"/>
      <c r="M627" s="53"/>
      <c r="N627" s="53"/>
      <c r="O627" s="53">
        <v>5</v>
      </c>
      <c r="P627" s="53"/>
      <c r="Q627" s="297">
        <v>33984</v>
      </c>
      <c r="R627" s="348" t="s">
        <v>1578</v>
      </c>
      <c r="S627" s="349">
        <v>10</v>
      </c>
      <c r="T627" t="str">
        <f t="shared" si="23"/>
        <v>G-Suite Business</v>
      </c>
    </row>
    <row r="628" spans="1:20" ht="15.75" thickBot="1">
      <c r="A628" s="311">
        <v>45439</v>
      </c>
      <c r="B628" s="384">
        <v>45413</v>
      </c>
      <c r="C628" s="297" t="e">
        <v>#VALUE!</v>
      </c>
      <c r="D628" s="313" t="s">
        <v>235</v>
      </c>
      <c r="E628" s="306" t="s">
        <v>2485</v>
      </c>
      <c r="F628" s="314">
        <v>708</v>
      </c>
      <c r="G628" s="300">
        <v>600</v>
      </c>
      <c r="H628" s="301" t="s">
        <v>216</v>
      </c>
      <c r="I628" s="302" t="s">
        <v>217</v>
      </c>
      <c r="J628" s="302" t="s">
        <v>218</v>
      </c>
      <c r="K628" s="53"/>
      <c r="L628" s="53"/>
      <c r="M628" s="53"/>
      <c r="N628" s="53"/>
      <c r="O628" s="53">
        <v>5</v>
      </c>
      <c r="P628" s="53"/>
      <c r="Q628" s="297">
        <v>708</v>
      </c>
      <c r="R628" s="348" t="s">
        <v>1578</v>
      </c>
      <c r="S628" s="349">
        <v>10</v>
      </c>
      <c r="T628" t="str">
        <f t="shared" si="23"/>
        <v>G-Suite Business</v>
      </c>
    </row>
    <row r="629" spans="1:20" ht="15.75" thickBot="1">
      <c r="A629" s="311">
        <v>45439</v>
      </c>
      <c r="B629" s="384">
        <v>45413</v>
      </c>
      <c r="C629" s="297" t="e">
        <v>#VALUE!</v>
      </c>
      <c r="D629" s="313" t="s">
        <v>2486</v>
      </c>
      <c r="E629" s="306" t="s">
        <v>2487</v>
      </c>
      <c r="F629" s="314">
        <v>15045</v>
      </c>
      <c r="G629" s="300">
        <v>12750</v>
      </c>
      <c r="H629" s="301" t="s">
        <v>112</v>
      </c>
      <c r="I629" s="302" t="s">
        <v>229</v>
      </c>
      <c r="J629" s="302" t="s">
        <v>284</v>
      </c>
      <c r="K629" s="53"/>
      <c r="L629" s="53"/>
      <c r="M629" s="53"/>
      <c r="N629" s="53"/>
      <c r="O629" s="53">
        <v>5</v>
      </c>
      <c r="P629" s="53"/>
      <c r="Q629" s="297">
        <v>15045</v>
      </c>
      <c r="R629" s="348" t="s">
        <v>1578</v>
      </c>
      <c r="S629" s="349">
        <v>10</v>
      </c>
      <c r="T629" t="str">
        <f t="shared" si="23"/>
        <v>WhatsApp API Business</v>
      </c>
    </row>
    <row r="630" spans="1:20" ht="15.75" thickBot="1">
      <c r="A630" s="311">
        <v>45439</v>
      </c>
      <c r="B630" s="384">
        <v>45413</v>
      </c>
      <c r="C630" s="297" t="e">
        <v>#VALUE!</v>
      </c>
      <c r="D630" s="313" t="s">
        <v>2488</v>
      </c>
      <c r="E630" s="306" t="s">
        <v>2489</v>
      </c>
      <c r="F630" s="314">
        <v>15930</v>
      </c>
      <c r="G630" s="300">
        <v>13500</v>
      </c>
      <c r="H630" s="301" t="s">
        <v>112</v>
      </c>
      <c r="I630" s="302" t="s">
        <v>229</v>
      </c>
      <c r="J630" s="302" t="s">
        <v>284</v>
      </c>
      <c r="K630" s="53"/>
      <c r="L630" s="53"/>
      <c r="M630" s="53"/>
      <c r="N630" s="53"/>
      <c r="O630" s="53">
        <v>5</v>
      </c>
      <c r="P630" s="53"/>
      <c r="Q630" s="297">
        <v>15930</v>
      </c>
      <c r="R630" s="348" t="s">
        <v>1578</v>
      </c>
      <c r="S630" s="349">
        <v>10</v>
      </c>
      <c r="T630" t="str">
        <f t="shared" si="23"/>
        <v>WhatsApp API Business</v>
      </c>
    </row>
    <row r="631" spans="1:20" ht="15.75" thickBot="1">
      <c r="A631" s="311">
        <v>45439</v>
      </c>
      <c r="B631" s="384">
        <v>45413</v>
      </c>
      <c r="C631" s="297" t="e">
        <v>#VALUE!</v>
      </c>
      <c r="D631" s="313" t="s">
        <v>2329</v>
      </c>
      <c r="E631" s="306" t="s">
        <v>2490</v>
      </c>
      <c r="F631" s="314">
        <v>5900</v>
      </c>
      <c r="G631" s="300">
        <v>5000</v>
      </c>
      <c r="H631" s="301" t="s">
        <v>112</v>
      </c>
      <c r="I631" s="302" t="s">
        <v>229</v>
      </c>
      <c r="J631" s="302" t="s">
        <v>249</v>
      </c>
      <c r="K631" s="53"/>
      <c r="L631" s="53"/>
      <c r="M631" s="53"/>
      <c r="N631" s="53"/>
      <c r="O631" s="53">
        <v>5</v>
      </c>
      <c r="P631" s="53"/>
      <c r="Q631" s="297">
        <v>5900</v>
      </c>
      <c r="R631" s="348" t="s">
        <v>1578</v>
      </c>
      <c r="S631" s="349">
        <v>10</v>
      </c>
      <c r="T631" t="str">
        <f t="shared" si="23"/>
        <v>WhatsApp API Business</v>
      </c>
    </row>
    <row r="632" spans="1:20" ht="15.75" thickBot="1">
      <c r="A632" s="311">
        <v>45439</v>
      </c>
      <c r="B632" s="384">
        <v>45413</v>
      </c>
      <c r="C632" s="297" t="e">
        <v>#VALUE!</v>
      </c>
      <c r="D632" s="313" t="s">
        <v>463</v>
      </c>
      <c r="E632" s="306" t="s">
        <v>2491</v>
      </c>
      <c r="F632" s="314">
        <v>5900</v>
      </c>
      <c r="G632" s="300">
        <v>5000</v>
      </c>
      <c r="H632" s="301" t="s">
        <v>112</v>
      </c>
      <c r="I632" s="302" t="s">
        <v>229</v>
      </c>
      <c r="J632" s="302" t="s">
        <v>249</v>
      </c>
      <c r="K632" s="53"/>
      <c r="L632" s="53"/>
      <c r="M632" s="53"/>
      <c r="N632" s="53"/>
      <c r="O632" s="53">
        <v>5</v>
      </c>
      <c r="P632" s="53"/>
      <c r="Q632" s="297">
        <v>5900</v>
      </c>
      <c r="R632" s="348" t="s">
        <v>1578</v>
      </c>
      <c r="S632" s="349">
        <v>10</v>
      </c>
      <c r="T632" t="str">
        <f t="shared" si="23"/>
        <v>WhatsApp API Business</v>
      </c>
    </row>
    <row r="633" spans="1:20" ht="15.75" thickBot="1">
      <c r="A633" s="311">
        <v>45439</v>
      </c>
      <c r="B633" s="384">
        <v>45413</v>
      </c>
      <c r="C633" s="297" t="e">
        <v>#VALUE!</v>
      </c>
      <c r="D633" s="313" t="s">
        <v>1558</v>
      </c>
      <c r="E633" s="306" t="s">
        <v>2492</v>
      </c>
      <c r="F633" s="314">
        <v>42480</v>
      </c>
      <c r="G633" s="300">
        <v>36000</v>
      </c>
      <c r="H633" s="301" t="s">
        <v>112</v>
      </c>
      <c r="I633" s="302" t="s">
        <v>229</v>
      </c>
      <c r="J633" s="302" t="s">
        <v>643</v>
      </c>
      <c r="K633" s="53"/>
      <c r="L633" s="53"/>
      <c r="M633" s="53"/>
      <c r="N633" s="53"/>
      <c r="O633" s="53">
        <v>5</v>
      </c>
      <c r="P633" s="53"/>
      <c r="Q633" s="297">
        <v>42480</v>
      </c>
      <c r="R633" s="348" t="s">
        <v>1578</v>
      </c>
      <c r="S633" s="349">
        <v>10</v>
      </c>
      <c r="T633" t="str">
        <f t="shared" si="23"/>
        <v>WhatsApp API Business</v>
      </c>
    </row>
    <row r="634" spans="1:20" ht="15.75" thickBot="1">
      <c r="A634" s="311">
        <v>45439</v>
      </c>
      <c r="B634" s="384">
        <v>45413</v>
      </c>
      <c r="C634" s="297" t="e">
        <v>#VALUE!</v>
      </c>
      <c r="D634" s="313" t="s">
        <v>1278</v>
      </c>
      <c r="E634" s="306" t="s">
        <v>2493</v>
      </c>
      <c r="F634" s="314">
        <v>15930</v>
      </c>
      <c r="G634" s="300">
        <v>13500</v>
      </c>
      <c r="H634" s="301" t="s">
        <v>112</v>
      </c>
      <c r="I634" s="302" t="s">
        <v>229</v>
      </c>
      <c r="J634" s="302" t="s">
        <v>284</v>
      </c>
      <c r="K634" s="53"/>
      <c r="L634" s="53"/>
      <c r="M634" s="53"/>
      <c r="N634" s="53"/>
      <c r="O634" s="53">
        <v>5</v>
      </c>
      <c r="P634" s="53"/>
      <c r="Q634" s="297">
        <v>15930</v>
      </c>
      <c r="R634" s="348" t="s">
        <v>1578</v>
      </c>
      <c r="S634" s="349">
        <v>10</v>
      </c>
      <c r="T634" t="str">
        <f t="shared" si="23"/>
        <v>WhatsApp API Business</v>
      </c>
    </row>
    <row r="635" spans="1:20" ht="15.75" thickBot="1">
      <c r="A635" s="311">
        <v>45439</v>
      </c>
      <c r="B635" s="384">
        <v>45413</v>
      </c>
      <c r="C635" s="297" t="e">
        <v>#VALUE!</v>
      </c>
      <c r="D635" s="313" t="s">
        <v>2132</v>
      </c>
      <c r="E635" s="306" t="s">
        <v>2494</v>
      </c>
      <c r="F635" s="314">
        <v>5427</v>
      </c>
      <c r="G635" s="300">
        <v>4599.1525423728817</v>
      </c>
      <c r="H635" s="301" t="s">
        <v>112</v>
      </c>
      <c r="I635" s="302" t="s">
        <v>229</v>
      </c>
      <c r="J635" s="302" t="s">
        <v>249</v>
      </c>
      <c r="K635" s="53"/>
      <c r="L635" s="53"/>
      <c r="M635" s="53"/>
      <c r="N635" s="53"/>
      <c r="O635" s="53">
        <v>5</v>
      </c>
      <c r="P635" s="53"/>
      <c r="Q635" s="297">
        <v>5427</v>
      </c>
      <c r="R635" s="348" t="s">
        <v>1578</v>
      </c>
      <c r="S635" s="349">
        <v>10</v>
      </c>
      <c r="T635" t="str">
        <f t="shared" ref="T635:T663" si="24">VLOOKUP(I635,$AD$2:$AE$6,2,0)</f>
        <v>WhatsApp API Business</v>
      </c>
    </row>
    <row r="636" spans="1:20" ht="15.75" thickBot="1">
      <c r="A636" s="311">
        <v>45440</v>
      </c>
      <c r="B636" s="384">
        <v>45413</v>
      </c>
      <c r="C636" s="297" t="e">
        <v>#VALUE!</v>
      </c>
      <c r="D636" s="313" t="s">
        <v>250</v>
      </c>
      <c r="E636" s="306" t="s">
        <v>2495</v>
      </c>
      <c r="F636" s="314">
        <v>19399.2</v>
      </c>
      <c r="G636" s="300">
        <v>16440</v>
      </c>
      <c r="H636" s="301" t="s">
        <v>216</v>
      </c>
      <c r="I636" s="302" t="s">
        <v>217</v>
      </c>
      <c r="J636" s="302" t="s">
        <v>218</v>
      </c>
      <c r="K636" s="53"/>
      <c r="L636" s="53"/>
      <c r="M636" s="53"/>
      <c r="N636" s="53"/>
      <c r="O636" s="53">
        <v>5</v>
      </c>
      <c r="P636" s="53"/>
      <c r="Q636" s="297">
        <v>19399.2</v>
      </c>
      <c r="R636" s="348" t="s">
        <v>1578</v>
      </c>
      <c r="S636" s="349">
        <v>10</v>
      </c>
      <c r="T636" t="str">
        <f t="shared" si="24"/>
        <v>G-Suite Business</v>
      </c>
    </row>
    <row r="637" spans="1:20" ht="15.75" thickBot="1">
      <c r="A637" s="311">
        <v>45440</v>
      </c>
      <c r="B637" s="384">
        <v>45413</v>
      </c>
      <c r="C637" s="297" t="e">
        <v>#VALUE!</v>
      </c>
      <c r="D637" s="313" t="s">
        <v>250</v>
      </c>
      <c r="E637" s="306" t="s">
        <v>2496</v>
      </c>
      <c r="F637" s="314">
        <v>7759.68</v>
      </c>
      <c r="G637" s="300">
        <v>6576.0000000000009</v>
      </c>
      <c r="H637" s="301" t="s">
        <v>216</v>
      </c>
      <c r="I637" s="302" t="s">
        <v>217</v>
      </c>
      <c r="J637" s="302" t="s">
        <v>218</v>
      </c>
      <c r="K637" s="53"/>
      <c r="L637" s="53"/>
      <c r="M637" s="53"/>
      <c r="N637" s="53"/>
      <c r="O637" s="53">
        <v>5</v>
      </c>
      <c r="P637" s="53"/>
      <c r="Q637" s="297">
        <v>7759.68</v>
      </c>
      <c r="R637" s="348" t="s">
        <v>1578</v>
      </c>
      <c r="S637" s="349">
        <v>10</v>
      </c>
      <c r="T637" t="str">
        <f t="shared" si="24"/>
        <v>G-Suite Business</v>
      </c>
    </row>
    <row r="638" spans="1:20" ht="15.75" thickBot="1">
      <c r="A638" s="311">
        <v>45440</v>
      </c>
      <c r="B638" s="384">
        <v>45413</v>
      </c>
      <c r="C638" s="297" t="e">
        <v>#VALUE!</v>
      </c>
      <c r="D638" s="313" t="s">
        <v>250</v>
      </c>
      <c r="E638" s="306" t="s">
        <v>2497</v>
      </c>
      <c r="F638" s="314">
        <v>1180</v>
      </c>
      <c r="G638" s="300">
        <v>1000</v>
      </c>
      <c r="H638" s="301" t="s">
        <v>216</v>
      </c>
      <c r="I638" s="302" t="s">
        <v>217</v>
      </c>
      <c r="J638" s="302" t="s">
        <v>218</v>
      </c>
      <c r="K638" s="53"/>
      <c r="L638" s="53"/>
      <c r="M638" s="53"/>
      <c r="N638" s="53"/>
      <c r="O638" s="53">
        <v>5</v>
      </c>
      <c r="P638" s="53"/>
      <c r="Q638" s="297">
        <v>1180</v>
      </c>
      <c r="R638" s="348" t="s">
        <v>1578</v>
      </c>
      <c r="S638" s="349">
        <v>10</v>
      </c>
      <c r="T638" t="str">
        <f t="shared" si="24"/>
        <v>G-Suite Business</v>
      </c>
    </row>
    <row r="639" spans="1:20" ht="15.75" thickBot="1">
      <c r="A639" s="311">
        <v>45440</v>
      </c>
      <c r="B639" s="384">
        <v>45413</v>
      </c>
      <c r="C639" s="297" t="e">
        <v>#VALUE!</v>
      </c>
      <c r="D639" s="313" t="s">
        <v>2079</v>
      </c>
      <c r="E639" s="306" t="s">
        <v>2498</v>
      </c>
      <c r="F639" s="314">
        <v>10778.69</v>
      </c>
      <c r="G639" s="300">
        <v>9134.4830508474588</v>
      </c>
      <c r="H639" s="301" t="s">
        <v>216</v>
      </c>
      <c r="I639" s="302" t="s">
        <v>217</v>
      </c>
      <c r="J639" s="302" t="s">
        <v>218</v>
      </c>
      <c r="K639" s="53"/>
      <c r="L639" s="53"/>
      <c r="M639" s="53"/>
      <c r="N639" s="53"/>
      <c r="O639" s="53">
        <v>5</v>
      </c>
      <c r="P639" s="53"/>
      <c r="Q639" s="297">
        <v>10778.69</v>
      </c>
      <c r="R639" s="348" t="s">
        <v>1578</v>
      </c>
      <c r="S639" s="349">
        <v>10</v>
      </c>
      <c r="T639" t="str">
        <f t="shared" si="24"/>
        <v>G-Suite Business</v>
      </c>
    </row>
    <row r="640" spans="1:20" ht="15.75" thickBot="1">
      <c r="A640" s="311">
        <v>45440</v>
      </c>
      <c r="B640" s="384">
        <v>45413</v>
      </c>
      <c r="C640" s="297" t="e">
        <v>#VALUE!</v>
      </c>
      <c r="D640" s="313" t="s">
        <v>2499</v>
      </c>
      <c r="E640" s="306" t="s">
        <v>2500</v>
      </c>
      <c r="F640" s="314">
        <v>823640</v>
      </c>
      <c r="G640" s="300">
        <v>698000</v>
      </c>
      <c r="H640" s="301" t="s">
        <v>291</v>
      </c>
      <c r="I640" s="302" t="s">
        <v>226</v>
      </c>
      <c r="J640" s="302" t="s">
        <v>292</v>
      </c>
      <c r="K640" s="53"/>
      <c r="L640" s="53"/>
      <c r="M640" s="53"/>
      <c r="N640" s="53"/>
      <c r="O640" s="53">
        <v>5</v>
      </c>
      <c r="P640" s="53"/>
      <c r="Q640" s="297">
        <v>823640</v>
      </c>
      <c r="R640" s="348" t="s">
        <v>1578</v>
      </c>
      <c r="S640" s="349">
        <v>10</v>
      </c>
      <c r="T640" t="str">
        <f t="shared" si="24"/>
        <v xml:space="preserve">Training Business </v>
      </c>
    </row>
    <row r="641" spans="1:20" ht="15.75" thickBot="1">
      <c r="A641" s="311">
        <v>45440</v>
      </c>
      <c r="B641" s="384">
        <v>45413</v>
      </c>
      <c r="C641" s="297" t="e">
        <v>#VALUE!</v>
      </c>
      <c r="D641" s="313" t="s">
        <v>2501</v>
      </c>
      <c r="E641" s="306" t="s">
        <v>2502</v>
      </c>
      <c r="F641" s="314">
        <v>17700</v>
      </c>
      <c r="G641" s="300">
        <v>15000</v>
      </c>
      <c r="H641" s="301" t="s">
        <v>112</v>
      </c>
      <c r="I641" s="302" t="s">
        <v>229</v>
      </c>
      <c r="J641" s="302" t="s">
        <v>284</v>
      </c>
      <c r="K641" s="53"/>
      <c r="L641" s="53"/>
      <c r="M641" s="53"/>
      <c r="N641" s="53"/>
      <c r="O641" s="53">
        <v>5</v>
      </c>
      <c r="P641" s="53"/>
      <c r="Q641" s="297">
        <v>17700</v>
      </c>
      <c r="R641" s="348" t="s">
        <v>1578</v>
      </c>
      <c r="S641" s="349">
        <v>10</v>
      </c>
      <c r="T641" t="str">
        <f t="shared" si="24"/>
        <v>WhatsApp API Business</v>
      </c>
    </row>
    <row r="642" spans="1:20" ht="15.75" thickBot="1">
      <c r="A642" s="311">
        <v>45441</v>
      </c>
      <c r="B642" s="384">
        <v>45413</v>
      </c>
      <c r="C642" s="297" t="e">
        <v>#VALUE!</v>
      </c>
      <c r="D642" s="313" t="s">
        <v>2503</v>
      </c>
      <c r="E642" s="306" t="s">
        <v>2504</v>
      </c>
      <c r="F642" s="314">
        <v>5899</v>
      </c>
      <c r="G642" s="300">
        <v>4999.1525423728817</v>
      </c>
      <c r="H642" s="301" t="s">
        <v>216</v>
      </c>
      <c r="I642" s="302" t="s">
        <v>217</v>
      </c>
      <c r="J642" s="302" t="s">
        <v>218</v>
      </c>
      <c r="K642" s="53"/>
      <c r="L642" s="53"/>
      <c r="M642" s="53"/>
      <c r="N642" s="53"/>
      <c r="O642" s="53">
        <v>5</v>
      </c>
      <c r="P642" s="53"/>
      <c r="Q642" s="297">
        <v>5899</v>
      </c>
      <c r="R642" s="348" t="s">
        <v>1578</v>
      </c>
      <c r="S642" s="349">
        <v>10</v>
      </c>
      <c r="T642" t="str">
        <f t="shared" si="24"/>
        <v>G-Suite Business</v>
      </c>
    </row>
    <row r="643" spans="1:20" ht="15.75" thickBot="1">
      <c r="A643" s="311">
        <v>45441</v>
      </c>
      <c r="B643" s="384">
        <v>45413</v>
      </c>
      <c r="C643" s="297" t="e">
        <v>#VALUE!</v>
      </c>
      <c r="D643" s="313" t="s">
        <v>2505</v>
      </c>
      <c r="E643" s="306" t="s">
        <v>2506</v>
      </c>
      <c r="F643" s="314">
        <v>4425</v>
      </c>
      <c r="G643" s="300">
        <v>3750</v>
      </c>
      <c r="H643" s="301" t="s">
        <v>216</v>
      </c>
      <c r="I643" s="302" t="s">
        <v>217</v>
      </c>
      <c r="J643" s="302" t="s">
        <v>218</v>
      </c>
      <c r="K643" s="53"/>
      <c r="L643" s="53"/>
      <c r="M643" s="53"/>
      <c r="N643" s="53"/>
      <c r="O643" s="53">
        <v>5</v>
      </c>
      <c r="P643" s="53"/>
      <c r="Q643" s="297">
        <v>4425</v>
      </c>
      <c r="R643" s="348" t="s">
        <v>1578</v>
      </c>
      <c r="S643" s="349">
        <v>10</v>
      </c>
      <c r="T643" t="str">
        <f t="shared" si="24"/>
        <v>G-Suite Business</v>
      </c>
    </row>
    <row r="644" spans="1:20" ht="15.75" thickBot="1">
      <c r="A644" s="311">
        <v>45441</v>
      </c>
      <c r="B644" s="384">
        <v>45413</v>
      </c>
      <c r="C644" s="297" t="e">
        <v>#VALUE!</v>
      </c>
      <c r="D644" s="313" t="s">
        <v>282</v>
      </c>
      <c r="E644" s="306" t="s">
        <v>2507</v>
      </c>
      <c r="F644" s="314">
        <v>7559.08</v>
      </c>
      <c r="G644" s="300">
        <v>6406</v>
      </c>
      <c r="H644" s="301" t="s">
        <v>112</v>
      </c>
      <c r="I644" s="302" t="s">
        <v>229</v>
      </c>
      <c r="J644" s="302" t="s">
        <v>352</v>
      </c>
      <c r="K644" s="53"/>
      <c r="L644" s="53"/>
      <c r="M644" s="53"/>
      <c r="N644" s="53"/>
      <c r="O644" s="53">
        <v>5</v>
      </c>
      <c r="P644" s="53"/>
      <c r="Q644" s="297">
        <v>7559.08</v>
      </c>
      <c r="R644" s="348" t="s">
        <v>1578</v>
      </c>
      <c r="S644" s="349">
        <v>10</v>
      </c>
      <c r="T644" t="str">
        <f t="shared" si="24"/>
        <v>WhatsApp API Business</v>
      </c>
    </row>
    <row r="645" spans="1:20" ht="15.75" thickBot="1">
      <c r="A645" s="311">
        <v>45441</v>
      </c>
      <c r="B645" s="384">
        <v>45413</v>
      </c>
      <c r="C645" s="297" t="e">
        <v>#VALUE!</v>
      </c>
      <c r="D645" s="313" t="s">
        <v>2508</v>
      </c>
      <c r="E645" s="306" t="s">
        <v>2509</v>
      </c>
      <c r="F645" s="314">
        <v>42480</v>
      </c>
      <c r="G645" s="300">
        <v>36000</v>
      </c>
      <c r="H645" s="301" t="s">
        <v>112</v>
      </c>
      <c r="I645" s="302" t="s">
        <v>229</v>
      </c>
      <c r="J645" s="302" t="s">
        <v>643</v>
      </c>
      <c r="K645" s="53"/>
      <c r="L645" s="53"/>
      <c r="M645" s="53"/>
      <c r="N645" s="53"/>
      <c r="O645" s="53">
        <v>5</v>
      </c>
      <c r="P645" s="53"/>
      <c r="Q645" s="297">
        <v>42480</v>
      </c>
      <c r="R645" s="348" t="s">
        <v>1578</v>
      </c>
      <c r="S645" s="349">
        <v>10</v>
      </c>
      <c r="T645" t="str">
        <f t="shared" si="24"/>
        <v>WhatsApp API Business</v>
      </c>
    </row>
    <row r="646" spans="1:20" ht="15.75" thickBot="1">
      <c r="A646" s="311">
        <v>45441</v>
      </c>
      <c r="B646" s="384">
        <v>45413</v>
      </c>
      <c r="C646" s="297" t="e">
        <v>#VALUE!</v>
      </c>
      <c r="D646" s="313" t="s">
        <v>1332</v>
      </c>
      <c r="E646" s="306" t="s">
        <v>2510</v>
      </c>
      <c r="F646" s="314">
        <v>15930</v>
      </c>
      <c r="G646" s="300">
        <v>13500</v>
      </c>
      <c r="H646" s="301" t="s">
        <v>112</v>
      </c>
      <c r="I646" s="302" t="s">
        <v>229</v>
      </c>
      <c r="J646" s="302" t="s">
        <v>284</v>
      </c>
      <c r="K646" s="53"/>
      <c r="L646" s="53"/>
      <c r="M646" s="53"/>
      <c r="N646" s="53"/>
      <c r="O646" s="53">
        <v>5</v>
      </c>
      <c r="P646" s="53"/>
      <c r="Q646" s="297">
        <v>15930</v>
      </c>
      <c r="R646" s="348" t="s">
        <v>1578</v>
      </c>
      <c r="S646" s="349">
        <v>10</v>
      </c>
      <c r="T646" t="str">
        <f t="shared" si="24"/>
        <v>WhatsApp API Business</v>
      </c>
    </row>
    <row r="647" spans="1:20" ht="15.75" thickBot="1">
      <c r="A647" s="311">
        <v>45441</v>
      </c>
      <c r="B647" s="384">
        <v>45413</v>
      </c>
      <c r="C647" s="297" t="e">
        <v>#VALUE!</v>
      </c>
      <c r="D647" s="313" t="s">
        <v>1227</v>
      </c>
      <c r="E647" s="306" t="s">
        <v>2511</v>
      </c>
      <c r="F647" s="314">
        <v>10620</v>
      </c>
      <c r="G647" s="300">
        <v>9000</v>
      </c>
      <c r="H647" s="301" t="s">
        <v>112</v>
      </c>
      <c r="I647" s="302" t="s">
        <v>229</v>
      </c>
      <c r="J647" s="302" t="s">
        <v>352</v>
      </c>
      <c r="K647" s="53"/>
      <c r="L647" s="53"/>
      <c r="M647" s="53"/>
      <c r="N647" s="53"/>
      <c r="O647" s="53">
        <v>5</v>
      </c>
      <c r="P647" s="53"/>
      <c r="Q647" s="297">
        <v>10620</v>
      </c>
      <c r="R647" s="348" t="s">
        <v>1578</v>
      </c>
      <c r="S647" s="349">
        <v>10</v>
      </c>
      <c r="T647" t="str">
        <f t="shared" si="24"/>
        <v>WhatsApp API Business</v>
      </c>
    </row>
    <row r="648" spans="1:20" ht="15.75" thickBot="1">
      <c r="A648" s="311">
        <v>45441</v>
      </c>
      <c r="B648" s="384">
        <v>45413</v>
      </c>
      <c r="C648" s="297" t="e">
        <v>#VALUE!</v>
      </c>
      <c r="D648" s="313" t="s">
        <v>1452</v>
      </c>
      <c r="E648" s="306" t="s">
        <v>2512</v>
      </c>
      <c r="F648" s="314">
        <v>-7559</v>
      </c>
      <c r="G648" s="300">
        <v>-6405.9322033898306</v>
      </c>
      <c r="H648" s="301" t="s">
        <v>112</v>
      </c>
      <c r="I648" s="302" t="s">
        <v>229</v>
      </c>
      <c r="J648" s="302" t="s">
        <v>352</v>
      </c>
      <c r="K648" s="53"/>
      <c r="L648" s="53"/>
      <c r="M648" s="53"/>
      <c r="N648" s="53"/>
      <c r="O648" s="53">
        <v>5</v>
      </c>
      <c r="P648" s="53"/>
      <c r="Q648" s="297">
        <v>-7559</v>
      </c>
      <c r="R648" s="348" t="s">
        <v>1578</v>
      </c>
      <c r="S648" s="349">
        <v>10</v>
      </c>
      <c r="T648" t="str">
        <f t="shared" si="24"/>
        <v>WhatsApp API Business</v>
      </c>
    </row>
    <row r="649" spans="1:20" ht="15.75" thickBot="1">
      <c r="A649" s="311">
        <v>45441</v>
      </c>
      <c r="B649" s="384">
        <v>45413</v>
      </c>
      <c r="C649" s="297" t="e">
        <v>#VALUE!</v>
      </c>
      <c r="D649" s="313" t="s">
        <v>2235</v>
      </c>
      <c r="E649" s="306" t="s">
        <v>2513</v>
      </c>
      <c r="F649" s="314">
        <v>-5900</v>
      </c>
      <c r="G649" s="300">
        <v>-5000</v>
      </c>
      <c r="H649" s="301" t="s">
        <v>310</v>
      </c>
      <c r="I649" s="302" t="s">
        <v>223</v>
      </c>
      <c r="J649" s="302" t="s">
        <v>311</v>
      </c>
      <c r="K649" s="53"/>
      <c r="L649" s="53"/>
      <c r="M649" s="53"/>
      <c r="N649" s="53"/>
      <c r="O649" s="53">
        <v>5</v>
      </c>
      <c r="P649" s="53"/>
      <c r="Q649" s="297">
        <v>-5900</v>
      </c>
      <c r="R649" s="348" t="s">
        <v>1578</v>
      </c>
      <c r="S649" s="349">
        <v>10</v>
      </c>
      <c r="T649" t="str">
        <f t="shared" si="24"/>
        <v>Tech Assist Recruitment</v>
      </c>
    </row>
    <row r="650" spans="1:20" ht="15.75" thickBot="1">
      <c r="A650" s="311">
        <v>45441</v>
      </c>
      <c r="B650" s="384">
        <v>45413</v>
      </c>
      <c r="C650" s="297" t="e">
        <v>#VALUE!</v>
      </c>
      <c r="D650" s="313" t="s">
        <v>2514</v>
      </c>
      <c r="E650" s="306" t="s">
        <v>2515</v>
      </c>
      <c r="F650" s="314">
        <v>-5900</v>
      </c>
      <c r="G650" s="300">
        <v>-5000</v>
      </c>
      <c r="H650" s="301" t="s">
        <v>310</v>
      </c>
      <c r="I650" s="302" t="s">
        <v>223</v>
      </c>
      <c r="J650" s="302" t="s">
        <v>311</v>
      </c>
      <c r="K650" s="53"/>
      <c r="L650" s="53"/>
      <c r="M650" s="53"/>
      <c r="N650" s="53"/>
      <c r="O650" s="53">
        <v>5</v>
      </c>
      <c r="P650" s="53"/>
      <c r="Q650" s="297">
        <v>-5900</v>
      </c>
      <c r="R650" s="348" t="s">
        <v>1578</v>
      </c>
      <c r="S650" s="349">
        <v>10</v>
      </c>
      <c r="T650" t="str">
        <f t="shared" si="24"/>
        <v>Tech Assist Recruitment</v>
      </c>
    </row>
    <row r="651" spans="1:20" ht="15.75" thickBot="1">
      <c r="A651" s="311">
        <v>45442</v>
      </c>
      <c r="B651" s="384">
        <v>45413</v>
      </c>
      <c r="C651" s="297" t="e">
        <v>#VALUE!</v>
      </c>
      <c r="D651" s="313" t="s">
        <v>2516</v>
      </c>
      <c r="E651" s="306" t="s">
        <v>2517</v>
      </c>
      <c r="F651" s="314">
        <v>159583</v>
      </c>
      <c r="G651" s="300">
        <v>135239.83050847461</v>
      </c>
      <c r="H651" s="301" t="s">
        <v>216</v>
      </c>
      <c r="I651" s="302" t="s">
        <v>217</v>
      </c>
      <c r="J651" s="302" t="s">
        <v>218</v>
      </c>
      <c r="K651" s="53"/>
      <c r="L651" s="53"/>
      <c r="M651" s="53"/>
      <c r="N651" s="53"/>
      <c r="O651" s="53">
        <v>5</v>
      </c>
      <c r="P651" s="53"/>
      <c r="Q651" s="297">
        <v>159583</v>
      </c>
      <c r="R651" s="348" t="s">
        <v>1578</v>
      </c>
      <c r="S651" s="349">
        <v>10</v>
      </c>
      <c r="T651" t="str">
        <f t="shared" si="24"/>
        <v>G-Suite Business</v>
      </c>
    </row>
    <row r="652" spans="1:20" ht="15.75" thickBot="1">
      <c r="A652" s="311">
        <v>45442</v>
      </c>
      <c r="B652" s="384">
        <v>45413</v>
      </c>
      <c r="C652" s="297" t="e">
        <v>#VALUE!</v>
      </c>
      <c r="D652" s="313" t="s">
        <v>2518</v>
      </c>
      <c r="E652" s="306" t="s">
        <v>2519</v>
      </c>
      <c r="F652" s="314">
        <v>119475</v>
      </c>
      <c r="G652" s="300">
        <v>101250</v>
      </c>
      <c r="H652" s="301" t="s">
        <v>216</v>
      </c>
      <c r="I652" s="302" t="s">
        <v>217</v>
      </c>
      <c r="J652" s="302" t="s">
        <v>218</v>
      </c>
      <c r="K652" s="53"/>
      <c r="L652" s="53"/>
      <c r="M652" s="53"/>
      <c r="N652" s="53"/>
      <c r="O652" s="53">
        <v>5</v>
      </c>
      <c r="P652" s="53"/>
      <c r="Q652" s="297">
        <v>119475</v>
      </c>
      <c r="R652" s="348" t="s">
        <v>1578</v>
      </c>
      <c r="S652" s="349">
        <v>10</v>
      </c>
      <c r="T652" t="str">
        <f t="shared" si="24"/>
        <v>G-Suite Business</v>
      </c>
    </row>
    <row r="653" spans="1:20" ht="15.75" thickBot="1">
      <c r="A653" s="311">
        <v>45442</v>
      </c>
      <c r="B653" s="384">
        <v>45413</v>
      </c>
      <c r="C653" s="297" t="e">
        <v>#VALUE!</v>
      </c>
      <c r="D653" s="313" t="s">
        <v>1019</v>
      </c>
      <c r="E653" s="306" t="s">
        <v>2520</v>
      </c>
      <c r="F653" s="314">
        <v>23600</v>
      </c>
      <c r="G653" s="300">
        <v>20000</v>
      </c>
      <c r="H653" s="301" t="s">
        <v>1589</v>
      </c>
      <c r="I653" s="302" t="s">
        <v>223</v>
      </c>
      <c r="J653" s="302" t="s">
        <v>311</v>
      </c>
      <c r="K653" s="53"/>
      <c r="L653" s="53"/>
      <c r="M653" s="53"/>
      <c r="N653" s="53"/>
      <c r="O653" s="53">
        <v>5</v>
      </c>
      <c r="P653" s="53"/>
      <c r="Q653" s="297">
        <v>23600</v>
      </c>
      <c r="R653" s="348" t="s">
        <v>1578</v>
      </c>
      <c r="S653" s="349">
        <v>10</v>
      </c>
      <c r="T653" t="str">
        <f t="shared" si="24"/>
        <v>Tech Assist Recruitment</v>
      </c>
    </row>
    <row r="654" spans="1:20" ht="15.75" thickBot="1">
      <c r="A654" s="311">
        <v>45442</v>
      </c>
      <c r="B654" s="384">
        <v>45413</v>
      </c>
      <c r="C654" s="297" t="e">
        <v>#VALUE!</v>
      </c>
      <c r="D654" s="313" t="s">
        <v>1450</v>
      </c>
      <c r="E654" s="306" t="s">
        <v>2521</v>
      </c>
      <c r="F654" s="314">
        <v>10030</v>
      </c>
      <c r="G654" s="300">
        <v>8500</v>
      </c>
      <c r="H654" s="301" t="s">
        <v>112</v>
      </c>
      <c r="I654" s="302" t="s">
        <v>229</v>
      </c>
      <c r="J654" s="302" t="s">
        <v>352</v>
      </c>
      <c r="K654" s="53"/>
      <c r="L654" s="53"/>
      <c r="M654" s="53"/>
      <c r="N654" s="53"/>
      <c r="O654" s="53">
        <v>5</v>
      </c>
      <c r="P654" s="53"/>
      <c r="Q654" s="297">
        <v>10030</v>
      </c>
      <c r="R654" s="348" t="s">
        <v>1578</v>
      </c>
      <c r="S654" s="349">
        <v>10</v>
      </c>
      <c r="T654" t="str">
        <f t="shared" si="24"/>
        <v>WhatsApp API Business</v>
      </c>
    </row>
    <row r="655" spans="1:20" ht="15.75" thickBot="1">
      <c r="A655" s="311">
        <v>45442</v>
      </c>
      <c r="B655" s="384">
        <v>45413</v>
      </c>
      <c r="C655" s="297" t="e">
        <v>#VALUE!</v>
      </c>
      <c r="D655" s="313" t="s">
        <v>1555</v>
      </c>
      <c r="E655" s="306" t="s">
        <v>2522</v>
      </c>
      <c r="F655" s="314">
        <v>17700</v>
      </c>
      <c r="G655" s="300">
        <v>15000</v>
      </c>
      <c r="H655" s="301" t="s">
        <v>112</v>
      </c>
      <c r="I655" s="302" t="s">
        <v>229</v>
      </c>
      <c r="J655" s="302" t="s">
        <v>269</v>
      </c>
      <c r="K655" s="53"/>
      <c r="L655" s="53"/>
      <c r="M655" s="53"/>
      <c r="N655" s="53"/>
      <c r="O655" s="53">
        <v>5</v>
      </c>
      <c r="P655" s="53"/>
      <c r="Q655" s="297">
        <v>17700</v>
      </c>
      <c r="R655" s="348" t="s">
        <v>1578</v>
      </c>
      <c r="S655" s="349">
        <v>10</v>
      </c>
      <c r="T655" t="str">
        <f t="shared" si="24"/>
        <v>WhatsApp API Business</v>
      </c>
    </row>
    <row r="656" spans="1:20" ht="15.75" thickBot="1">
      <c r="A656" s="311">
        <v>45443</v>
      </c>
      <c r="B656" s="384">
        <v>45413</v>
      </c>
      <c r="C656" s="297" t="e">
        <v>#VALUE!</v>
      </c>
      <c r="D656" s="313" t="s">
        <v>2523</v>
      </c>
      <c r="E656" s="306" t="s">
        <v>2524</v>
      </c>
      <c r="F656" s="314">
        <v>39648</v>
      </c>
      <c r="G656" s="300">
        <v>33600</v>
      </c>
      <c r="H656" s="301" t="s">
        <v>216</v>
      </c>
      <c r="I656" s="302" t="s">
        <v>217</v>
      </c>
      <c r="J656" s="302" t="s">
        <v>218</v>
      </c>
      <c r="K656" s="53"/>
      <c r="L656" s="53"/>
      <c r="M656" s="53"/>
      <c r="N656" s="53"/>
      <c r="O656" s="53">
        <v>5</v>
      </c>
      <c r="P656" s="53"/>
      <c r="Q656" s="297">
        <v>39648</v>
      </c>
      <c r="R656" s="348" t="s">
        <v>1578</v>
      </c>
      <c r="S656" s="349">
        <v>10</v>
      </c>
      <c r="T656" t="str">
        <f t="shared" si="24"/>
        <v>G-Suite Business</v>
      </c>
    </row>
    <row r="657" spans="1:20" ht="15.75" thickBot="1">
      <c r="A657" s="311">
        <v>45443</v>
      </c>
      <c r="B657" s="384">
        <v>45413</v>
      </c>
      <c r="C657" s="297" t="e">
        <v>#VALUE!</v>
      </c>
      <c r="D657" s="313" t="s">
        <v>1955</v>
      </c>
      <c r="E657" s="306" t="s">
        <v>2525</v>
      </c>
      <c r="F657" s="314">
        <v>1719</v>
      </c>
      <c r="G657" s="300">
        <v>1456.7796610169489</v>
      </c>
      <c r="H657" s="301" t="s">
        <v>216</v>
      </c>
      <c r="I657" s="302" t="s">
        <v>217</v>
      </c>
      <c r="J657" s="302" t="s">
        <v>218</v>
      </c>
      <c r="K657" s="53"/>
      <c r="L657" s="53"/>
      <c r="M657" s="53"/>
      <c r="N657" s="53"/>
      <c r="O657" s="53">
        <v>5</v>
      </c>
      <c r="P657" s="53"/>
      <c r="Q657" s="297">
        <v>1719</v>
      </c>
      <c r="R657" s="348" t="s">
        <v>1578</v>
      </c>
      <c r="S657" s="349">
        <v>10</v>
      </c>
      <c r="T657" t="str">
        <f t="shared" si="24"/>
        <v>G-Suite Business</v>
      </c>
    </row>
    <row r="658" spans="1:20" ht="15.75" thickBot="1">
      <c r="A658" s="311">
        <v>45443</v>
      </c>
      <c r="B658" s="384">
        <v>45413</v>
      </c>
      <c r="C658" s="297" t="e">
        <v>#VALUE!</v>
      </c>
      <c r="D658" s="313" t="s">
        <v>2526</v>
      </c>
      <c r="E658" s="306" t="s">
        <v>2527</v>
      </c>
      <c r="F658" s="314">
        <v>119475</v>
      </c>
      <c r="G658" s="300">
        <v>101250</v>
      </c>
      <c r="H658" s="301" t="s">
        <v>216</v>
      </c>
      <c r="I658" s="302" t="s">
        <v>217</v>
      </c>
      <c r="J658" s="302" t="s">
        <v>218</v>
      </c>
      <c r="K658" s="53"/>
      <c r="L658" s="53"/>
      <c r="M658" s="53"/>
      <c r="N658" s="53"/>
      <c r="O658" s="53">
        <v>5</v>
      </c>
      <c r="P658" s="53"/>
      <c r="Q658" s="297">
        <v>119475</v>
      </c>
      <c r="R658" s="348" t="s">
        <v>1578</v>
      </c>
      <c r="S658" s="349">
        <v>10</v>
      </c>
      <c r="T658" t="str">
        <f t="shared" si="24"/>
        <v>G-Suite Business</v>
      </c>
    </row>
    <row r="659" spans="1:20" ht="15.75" thickBot="1">
      <c r="A659" s="311">
        <v>45443</v>
      </c>
      <c r="B659" s="384">
        <v>45413</v>
      </c>
      <c r="C659" s="297" t="e">
        <v>#VALUE!</v>
      </c>
      <c r="D659" s="313" t="s">
        <v>1352</v>
      </c>
      <c r="E659" s="306" t="s">
        <v>2528</v>
      </c>
      <c r="F659" s="314">
        <v>310635</v>
      </c>
      <c r="G659" s="300">
        <v>263250</v>
      </c>
      <c r="H659" s="301" t="s">
        <v>216</v>
      </c>
      <c r="I659" s="302" t="s">
        <v>217</v>
      </c>
      <c r="J659" s="302" t="s">
        <v>218</v>
      </c>
      <c r="K659" s="53"/>
      <c r="L659" s="53"/>
      <c r="M659" s="53"/>
      <c r="N659" s="53"/>
      <c r="O659" s="53">
        <v>5</v>
      </c>
      <c r="P659" s="53"/>
      <c r="Q659" s="297">
        <v>310635</v>
      </c>
      <c r="R659" s="348" t="s">
        <v>1578</v>
      </c>
      <c r="S659" s="349">
        <v>10</v>
      </c>
      <c r="T659" t="str">
        <f t="shared" si="24"/>
        <v>G-Suite Business</v>
      </c>
    </row>
    <row r="660" spans="1:20" ht="15.75" thickBot="1">
      <c r="A660" s="311">
        <v>45443</v>
      </c>
      <c r="B660" s="384">
        <v>45413</v>
      </c>
      <c r="C660" s="297" t="e">
        <v>#VALUE!</v>
      </c>
      <c r="D660" s="313" t="s">
        <v>2529</v>
      </c>
      <c r="E660" s="306" t="s">
        <v>2530</v>
      </c>
      <c r="F660" s="314">
        <v>4720</v>
      </c>
      <c r="G660" s="300">
        <v>4000</v>
      </c>
      <c r="H660" s="301" t="s">
        <v>216</v>
      </c>
      <c r="I660" s="302" t="s">
        <v>217</v>
      </c>
      <c r="J660" s="302" t="s">
        <v>218</v>
      </c>
      <c r="K660" s="53"/>
      <c r="L660" s="53"/>
      <c r="M660" s="53"/>
      <c r="N660" s="53"/>
      <c r="O660" s="53">
        <v>5</v>
      </c>
      <c r="P660" s="53"/>
      <c r="Q660" s="297">
        <v>4720</v>
      </c>
      <c r="R660" s="348" t="s">
        <v>1578</v>
      </c>
      <c r="S660" s="349">
        <v>10</v>
      </c>
      <c r="T660" t="str">
        <f t="shared" si="24"/>
        <v>G-Suite Business</v>
      </c>
    </row>
    <row r="661" spans="1:20" ht="15.75" thickBot="1">
      <c r="A661" s="311">
        <v>45443</v>
      </c>
      <c r="B661" s="384">
        <v>45413</v>
      </c>
      <c r="C661" s="297" t="e">
        <v>#VALUE!</v>
      </c>
      <c r="D661" s="313" t="s">
        <v>370</v>
      </c>
      <c r="E661" s="306" t="s">
        <v>2531</v>
      </c>
      <c r="F661" s="314">
        <v>50551</v>
      </c>
      <c r="G661" s="300">
        <v>42839.830508474581</v>
      </c>
      <c r="H661" s="301" t="s">
        <v>216</v>
      </c>
      <c r="I661" s="302" t="s">
        <v>217</v>
      </c>
      <c r="J661" s="302" t="s">
        <v>218</v>
      </c>
      <c r="K661" s="53"/>
      <c r="L661" s="53"/>
      <c r="M661" s="53"/>
      <c r="N661" s="53"/>
      <c r="O661" s="53">
        <v>5</v>
      </c>
      <c r="P661" s="53"/>
      <c r="Q661" s="297">
        <v>50551</v>
      </c>
      <c r="R661" s="348" t="s">
        <v>1578</v>
      </c>
      <c r="S661" s="349">
        <v>10</v>
      </c>
      <c r="T661" t="str">
        <f t="shared" si="24"/>
        <v>G-Suite Business</v>
      </c>
    </row>
    <row r="662" spans="1:20" ht="15.75" thickBot="1">
      <c r="A662" s="311">
        <v>45443</v>
      </c>
      <c r="B662" s="384">
        <v>45413</v>
      </c>
      <c r="C662" s="297" t="e">
        <v>#VALUE!</v>
      </c>
      <c r="D662" s="309" t="s">
        <v>362</v>
      </c>
      <c r="E662" s="306" t="s">
        <v>2532</v>
      </c>
      <c r="F662" s="314"/>
      <c r="G662" s="300">
        <v>0</v>
      </c>
      <c r="H662" s="301" t="s">
        <v>216</v>
      </c>
      <c r="I662" s="302" t="s">
        <v>217</v>
      </c>
      <c r="J662" s="302" t="s">
        <v>218</v>
      </c>
      <c r="K662" s="53"/>
      <c r="L662" s="53"/>
      <c r="M662" s="53"/>
      <c r="N662" s="53"/>
      <c r="O662" s="53">
        <v>5</v>
      </c>
      <c r="P662" s="53"/>
      <c r="Q662" s="297">
        <v>0</v>
      </c>
      <c r="R662" s="348" t="s">
        <v>1578</v>
      </c>
      <c r="S662" s="349">
        <v>10</v>
      </c>
      <c r="T662" t="str">
        <f t="shared" si="24"/>
        <v>G-Suite Business</v>
      </c>
    </row>
    <row r="663" spans="1:20" ht="15.75" thickBot="1">
      <c r="A663" s="311">
        <v>45443</v>
      </c>
      <c r="B663" s="384">
        <v>45413</v>
      </c>
      <c r="C663" s="297" t="e">
        <v>#VALUE!</v>
      </c>
      <c r="D663" s="313" t="s">
        <v>1174</v>
      </c>
      <c r="E663" s="306" t="s">
        <v>2533</v>
      </c>
      <c r="F663" s="314">
        <v>9558</v>
      </c>
      <c r="G663" s="300">
        <v>8100</v>
      </c>
      <c r="H663" s="301" t="s">
        <v>112</v>
      </c>
      <c r="I663" s="302" t="s">
        <v>229</v>
      </c>
      <c r="J663" s="302" t="s">
        <v>2534</v>
      </c>
      <c r="K663" s="53"/>
      <c r="L663" s="53"/>
      <c r="M663" s="53"/>
      <c r="N663" s="53"/>
      <c r="O663" s="53">
        <v>5</v>
      </c>
      <c r="P663" s="53"/>
      <c r="Q663" s="297">
        <v>9558</v>
      </c>
      <c r="R663" s="348" t="s">
        <v>1578</v>
      </c>
      <c r="S663" s="349">
        <v>10</v>
      </c>
      <c r="T663" t="str">
        <f t="shared" si="24"/>
        <v>WhatsApp API Business</v>
      </c>
    </row>
    <row r="664" spans="1:20" ht="15.75" thickBot="1">
      <c r="A664" s="311">
        <v>45443</v>
      </c>
      <c r="B664" s="384">
        <v>45413</v>
      </c>
      <c r="C664" s="297" t="e">
        <v>#VALUE!</v>
      </c>
      <c r="D664" s="313" t="s">
        <v>2535</v>
      </c>
      <c r="E664" s="306" t="s">
        <v>2536</v>
      </c>
      <c r="F664" s="314">
        <v>141600</v>
      </c>
      <c r="G664" s="300">
        <v>120000</v>
      </c>
      <c r="H664" s="301" t="s">
        <v>291</v>
      </c>
      <c r="I664" s="302" t="s">
        <v>226</v>
      </c>
      <c r="J664" s="302" t="s">
        <v>503</v>
      </c>
      <c r="K664" s="53"/>
      <c r="L664" s="53"/>
      <c r="M664" s="53"/>
      <c r="N664" s="53"/>
      <c r="O664" s="53">
        <v>5</v>
      </c>
      <c r="P664" s="53"/>
      <c r="Q664" s="297">
        <v>141600</v>
      </c>
      <c r="R664" s="348" t="s">
        <v>1578</v>
      </c>
      <c r="S664" s="349">
        <v>10</v>
      </c>
      <c r="T664" t="s">
        <v>15</v>
      </c>
    </row>
    <row r="665" spans="1:20" ht="15.75" thickBot="1">
      <c r="A665" s="311">
        <v>45443</v>
      </c>
      <c r="B665" s="384">
        <v>45413</v>
      </c>
      <c r="C665" s="297" t="e">
        <v>#VALUE!</v>
      </c>
      <c r="D665" s="313" t="s">
        <v>2537</v>
      </c>
      <c r="E665" s="306" t="s">
        <v>2538</v>
      </c>
      <c r="F665" s="314">
        <v>21240</v>
      </c>
      <c r="G665" s="300">
        <v>18000</v>
      </c>
      <c r="H665" s="301" t="s">
        <v>310</v>
      </c>
      <c r="I665" s="302" t="s">
        <v>223</v>
      </c>
      <c r="J665" s="302" t="s">
        <v>311</v>
      </c>
      <c r="K665" s="53"/>
      <c r="L665" s="53"/>
      <c r="M665" s="53"/>
      <c r="N665" s="53"/>
      <c r="O665" s="53">
        <v>5</v>
      </c>
      <c r="P665" s="53"/>
      <c r="Q665" s="297">
        <v>21240</v>
      </c>
      <c r="R665" s="348" t="s">
        <v>1578</v>
      </c>
      <c r="S665" s="349">
        <v>10</v>
      </c>
      <c r="T665" t="str">
        <f t="shared" ref="T665:T672" si="25">VLOOKUP(I665,$AD$2:$AE$6,2,0)</f>
        <v>Tech Assist Recruitment</v>
      </c>
    </row>
    <row r="666" spans="1:20" ht="15.75" thickBot="1">
      <c r="A666" s="311">
        <v>45443</v>
      </c>
      <c r="B666" s="384">
        <v>45413</v>
      </c>
      <c r="C666" s="297" t="e">
        <v>#VALUE!</v>
      </c>
      <c r="D666" s="313" t="s">
        <v>1724</v>
      </c>
      <c r="E666" s="306" t="s">
        <v>2539</v>
      </c>
      <c r="F666" s="314">
        <v>41300</v>
      </c>
      <c r="G666" s="300">
        <v>35000</v>
      </c>
      <c r="H666" s="301" t="s">
        <v>310</v>
      </c>
      <c r="I666" s="302" t="s">
        <v>223</v>
      </c>
      <c r="J666" s="302" t="s">
        <v>311</v>
      </c>
      <c r="K666" s="53"/>
      <c r="L666" s="53"/>
      <c r="M666" s="53"/>
      <c r="N666" s="53"/>
      <c r="O666" s="53">
        <v>5</v>
      </c>
      <c r="P666" s="53"/>
      <c r="Q666" s="297">
        <v>41300</v>
      </c>
      <c r="R666" s="348" t="s">
        <v>1578</v>
      </c>
      <c r="S666" s="349">
        <v>10</v>
      </c>
      <c r="T666" t="str">
        <f t="shared" si="25"/>
        <v>Tech Assist Recruitment</v>
      </c>
    </row>
    <row r="667" spans="1:20" ht="15.75" thickBot="1">
      <c r="A667" s="311">
        <v>45443</v>
      </c>
      <c r="B667" s="384">
        <v>45413</v>
      </c>
      <c r="C667" s="297" t="e">
        <v>#VALUE!</v>
      </c>
      <c r="D667" s="313" t="s">
        <v>719</v>
      </c>
      <c r="E667" s="306" t="s">
        <v>2540</v>
      </c>
      <c r="F667" s="314">
        <v>299</v>
      </c>
      <c r="G667" s="300">
        <v>253.3898305084746</v>
      </c>
      <c r="H667" s="301" t="s">
        <v>261</v>
      </c>
      <c r="I667" s="302" t="s">
        <v>232</v>
      </c>
      <c r="J667" s="302" t="s">
        <v>330</v>
      </c>
      <c r="K667" s="53"/>
      <c r="L667" s="53"/>
      <c r="M667" s="53"/>
      <c r="N667" s="53"/>
      <c r="O667" s="53">
        <v>6</v>
      </c>
      <c r="P667" s="53"/>
      <c r="Q667" s="297">
        <v>299</v>
      </c>
      <c r="R667" s="348" t="s">
        <v>1578</v>
      </c>
      <c r="S667" s="349">
        <v>10</v>
      </c>
      <c r="T667" t="str">
        <f t="shared" si="25"/>
        <v>Other Services</v>
      </c>
    </row>
    <row r="668" spans="1:20" ht="15.75" thickBot="1">
      <c r="A668" s="311">
        <v>45443</v>
      </c>
      <c r="B668" s="384">
        <v>45413</v>
      </c>
      <c r="C668" s="297" t="e">
        <v>#VALUE!</v>
      </c>
      <c r="D668" s="298" t="s">
        <v>589</v>
      </c>
      <c r="E668" s="310" t="s">
        <v>2541</v>
      </c>
      <c r="F668" s="314">
        <v>299</v>
      </c>
      <c r="G668" s="300">
        <v>253.3898305084746</v>
      </c>
      <c r="H668" s="301" t="s">
        <v>261</v>
      </c>
      <c r="I668" s="302" t="s">
        <v>232</v>
      </c>
      <c r="J668" s="302" t="s">
        <v>330</v>
      </c>
      <c r="K668" s="53"/>
      <c r="L668" s="53"/>
      <c r="M668" s="53"/>
      <c r="N668" s="53"/>
      <c r="O668" s="53">
        <v>6</v>
      </c>
      <c r="P668" s="53"/>
      <c r="Q668" s="297">
        <v>299</v>
      </c>
      <c r="R668" s="348" t="s">
        <v>1578</v>
      </c>
      <c r="S668" s="349"/>
      <c r="T668" t="str">
        <f t="shared" si="25"/>
        <v>Other Services</v>
      </c>
    </row>
    <row r="669" spans="1:20" ht="15.75" thickBot="1">
      <c r="A669" s="311">
        <v>45443</v>
      </c>
      <c r="B669" s="384">
        <v>45413</v>
      </c>
      <c r="C669" s="297" t="e">
        <v>#VALUE!</v>
      </c>
      <c r="D669" s="298" t="s">
        <v>2021</v>
      </c>
      <c r="E669" s="310" t="s">
        <v>2542</v>
      </c>
      <c r="F669" s="314">
        <v>299</v>
      </c>
      <c r="G669" s="300">
        <v>253.3898305084746</v>
      </c>
      <c r="H669" s="301" t="s">
        <v>261</v>
      </c>
      <c r="I669" s="302" t="s">
        <v>232</v>
      </c>
      <c r="J669" s="302" t="s">
        <v>330</v>
      </c>
      <c r="K669" s="53"/>
      <c r="L669" s="53"/>
      <c r="M669" s="53"/>
      <c r="N669" s="53"/>
      <c r="O669" s="53">
        <v>6</v>
      </c>
      <c r="P669" s="53"/>
      <c r="Q669" s="297">
        <v>299</v>
      </c>
      <c r="R669" s="348" t="s">
        <v>1578</v>
      </c>
      <c r="S669" s="349"/>
      <c r="T669" t="str">
        <f t="shared" si="25"/>
        <v>Other Services</v>
      </c>
    </row>
    <row r="670" spans="1:20" ht="15.75" thickBot="1">
      <c r="A670" s="311">
        <v>45443</v>
      </c>
      <c r="B670" s="384">
        <v>45413</v>
      </c>
      <c r="C670" s="297" t="e">
        <v>#VALUE!</v>
      </c>
      <c r="D670" s="298" t="s">
        <v>2543</v>
      </c>
      <c r="E670" s="310" t="s">
        <v>2544</v>
      </c>
      <c r="F670" s="314">
        <v>299</v>
      </c>
      <c r="G670" s="300">
        <v>253.3898305084746</v>
      </c>
      <c r="H670" s="301" t="s">
        <v>261</v>
      </c>
      <c r="I670" s="302" t="s">
        <v>232</v>
      </c>
      <c r="J670" s="302" t="s">
        <v>330</v>
      </c>
      <c r="K670" s="53"/>
      <c r="L670" s="53"/>
      <c r="M670" s="53"/>
      <c r="N670" s="53"/>
      <c r="O670" s="53">
        <v>6</v>
      </c>
      <c r="P670" s="53"/>
      <c r="Q670" s="297">
        <v>299</v>
      </c>
      <c r="R670" s="348" t="s">
        <v>1578</v>
      </c>
      <c r="S670" s="349"/>
      <c r="T670" t="str">
        <f t="shared" si="25"/>
        <v>Other Services</v>
      </c>
    </row>
    <row r="671" spans="1:20" ht="15.75" thickBot="1">
      <c r="A671" s="311">
        <v>45443</v>
      </c>
      <c r="B671" s="384">
        <v>45413</v>
      </c>
      <c r="C671" s="297" t="e">
        <v>#VALUE!</v>
      </c>
      <c r="D671" s="298" t="s">
        <v>2545</v>
      </c>
      <c r="E671" s="310" t="s">
        <v>2546</v>
      </c>
      <c r="F671" s="314">
        <v>897</v>
      </c>
      <c r="G671" s="300">
        <v>760.16949152542372</v>
      </c>
      <c r="H671" s="301" t="s">
        <v>261</v>
      </c>
      <c r="I671" s="302" t="s">
        <v>232</v>
      </c>
      <c r="J671" s="302" t="s">
        <v>330</v>
      </c>
      <c r="K671" s="53"/>
      <c r="L671" s="53"/>
      <c r="M671" s="53"/>
      <c r="N671" s="53"/>
      <c r="O671" s="53">
        <v>6</v>
      </c>
      <c r="P671" s="53"/>
      <c r="Q671" s="297">
        <v>897</v>
      </c>
      <c r="R671" s="348" t="s">
        <v>1578</v>
      </c>
      <c r="S671" s="349"/>
      <c r="T671" t="str">
        <f t="shared" si="25"/>
        <v>Other Services</v>
      </c>
    </row>
    <row r="672" spans="1:20" ht="15.75" thickBot="1">
      <c r="A672" s="311">
        <v>45443</v>
      </c>
      <c r="B672" s="384">
        <v>45413</v>
      </c>
      <c r="C672" s="297" t="e">
        <v>#VALUE!</v>
      </c>
      <c r="D672" s="298" t="s">
        <v>1701</v>
      </c>
      <c r="E672" s="306" t="s">
        <v>2547</v>
      </c>
      <c r="F672" s="314">
        <v>100000</v>
      </c>
      <c r="G672" s="300">
        <v>84745.762711864416</v>
      </c>
      <c r="H672" s="301" t="s">
        <v>291</v>
      </c>
      <c r="I672" s="302" t="s">
        <v>226</v>
      </c>
      <c r="J672" s="302" t="s">
        <v>292</v>
      </c>
      <c r="K672" s="53"/>
      <c r="L672" s="53"/>
      <c r="M672" s="53"/>
      <c r="N672" s="53"/>
      <c r="O672" s="53">
        <v>6</v>
      </c>
      <c r="P672" s="53"/>
      <c r="Q672" s="297">
        <v>100000</v>
      </c>
      <c r="R672" s="348" t="s">
        <v>1578</v>
      </c>
      <c r="S672" s="349"/>
      <c r="T672" t="str">
        <f t="shared" si="25"/>
        <v xml:space="preserve">Training Business </v>
      </c>
    </row>
    <row r="673" spans="1:20" ht="15.75" thickBot="1">
      <c r="A673" s="311">
        <v>45443</v>
      </c>
      <c r="B673" s="384">
        <v>45413</v>
      </c>
      <c r="C673" s="297" t="e">
        <v>#VALUE!</v>
      </c>
      <c r="D673" s="309" t="s">
        <v>505</v>
      </c>
      <c r="E673" s="306" t="s">
        <v>2548</v>
      </c>
      <c r="F673" s="306">
        <v>56640</v>
      </c>
      <c r="G673" s="300">
        <v>48000</v>
      </c>
      <c r="H673" s="301" t="s">
        <v>291</v>
      </c>
      <c r="I673" s="302" t="s">
        <v>226</v>
      </c>
      <c r="J673" s="302" t="s">
        <v>32</v>
      </c>
      <c r="K673" s="53"/>
      <c r="L673" s="53"/>
      <c r="M673" s="53"/>
      <c r="N673" s="53"/>
      <c r="O673" s="53">
        <v>6</v>
      </c>
      <c r="P673" s="53"/>
      <c r="Q673" s="297">
        <v>56640</v>
      </c>
      <c r="R673" s="348" t="s">
        <v>1578</v>
      </c>
      <c r="S673" s="349">
        <v>11</v>
      </c>
      <c r="T673" t="s">
        <v>15</v>
      </c>
    </row>
    <row r="674" spans="1:20" ht="15.75" thickBot="1">
      <c r="A674" s="311">
        <v>45443</v>
      </c>
      <c r="B674" s="384">
        <v>45413</v>
      </c>
      <c r="C674" s="297" t="e">
        <v>#VALUE!</v>
      </c>
      <c r="D674" s="318" t="s">
        <v>380</v>
      </c>
      <c r="E674" s="306" t="s">
        <v>2549</v>
      </c>
      <c r="F674" s="306">
        <v>398000</v>
      </c>
      <c r="G674" s="306">
        <v>398000</v>
      </c>
      <c r="H674" s="301"/>
      <c r="I674" s="302" t="s">
        <v>226</v>
      </c>
      <c r="J674" s="302"/>
      <c r="K674" s="53"/>
      <c r="L674" s="53"/>
      <c r="M674" s="53"/>
      <c r="N674" s="53"/>
      <c r="O674" s="53">
        <v>6</v>
      </c>
      <c r="P674" s="53"/>
      <c r="Q674" s="297">
        <v>398000</v>
      </c>
      <c r="R674" s="348" t="s">
        <v>1578</v>
      </c>
      <c r="S674" s="350"/>
      <c r="T674" t="str">
        <f t="shared" ref="T674:T695" si="26">VLOOKUP(I674,$AD$2:$AE$6,2,0)</f>
        <v xml:space="preserve">Training Business </v>
      </c>
    </row>
    <row r="675" spans="1:20" ht="15.75" thickBot="1">
      <c r="A675" s="311">
        <v>45444</v>
      </c>
      <c r="B675" s="384">
        <v>45444</v>
      </c>
      <c r="C675" s="297" t="e">
        <v>#VALUE!</v>
      </c>
      <c r="D675" s="298" t="s">
        <v>612</v>
      </c>
      <c r="E675" s="306" t="s">
        <v>2550</v>
      </c>
      <c r="F675" s="306">
        <v>7462</v>
      </c>
      <c r="G675" s="300">
        <v>6323.7288135593226</v>
      </c>
      <c r="H675" s="301" t="s">
        <v>216</v>
      </c>
      <c r="I675" s="302" t="s">
        <v>217</v>
      </c>
      <c r="J675" s="302" t="s">
        <v>218</v>
      </c>
      <c r="K675" s="53"/>
      <c r="L675" s="53"/>
      <c r="M675" s="53"/>
      <c r="N675" s="53"/>
      <c r="O675" s="53">
        <v>6</v>
      </c>
      <c r="P675" s="53"/>
      <c r="Q675" s="297">
        <v>7462</v>
      </c>
      <c r="R675" s="348" t="s">
        <v>1578</v>
      </c>
      <c r="S675" s="349">
        <v>11</v>
      </c>
      <c r="T675" t="str">
        <f t="shared" si="26"/>
        <v>G-Suite Business</v>
      </c>
    </row>
    <row r="676" spans="1:20" ht="15.75" thickBot="1">
      <c r="A676" s="311">
        <v>45444</v>
      </c>
      <c r="B676" s="384">
        <v>45444</v>
      </c>
      <c r="C676" s="297" t="e">
        <v>#VALUE!</v>
      </c>
      <c r="D676" s="298" t="s">
        <v>2551</v>
      </c>
      <c r="E676" s="306" t="s">
        <v>2552</v>
      </c>
      <c r="F676" s="306">
        <v>35400</v>
      </c>
      <c r="G676" s="300">
        <v>30000</v>
      </c>
      <c r="H676" s="301" t="s">
        <v>216</v>
      </c>
      <c r="I676" s="302" t="s">
        <v>217</v>
      </c>
      <c r="J676" s="302" t="s">
        <v>218</v>
      </c>
      <c r="K676" s="53"/>
      <c r="L676" s="53"/>
      <c r="M676" s="53"/>
      <c r="N676" s="53"/>
      <c r="O676" s="53">
        <v>6</v>
      </c>
      <c r="P676" s="53"/>
      <c r="Q676" s="297">
        <v>35400</v>
      </c>
      <c r="R676" s="348" t="s">
        <v>1578</v>
      </c>
      <c r="S676" s="349">
        <v>11</v>
      </c>
      <c r="T676" t="str">
        <f t="shared" si="26"/>
        <v>G-Suite Business</v>
      </c>
    </row>
    <row r="677" spans="1:20" ht="15.75" thickBot="1">
      <c r="A677" s="311">
        <v>45444</v>
      </c>
      <c r="B677" s="384">
        <v>45444</v>
      </c>
      <c r="C677" s="297" t="e">
        <v>#VALUE!</v>
      </c>
      <c r="D677" s="298" t="s">
        <v>2553</v>
      </c>
      <c r="E677" s="306" t="s">
        <v>2554</v>
      </c>
      <c r="F677" s="306">
        <v>5900</v>
      </c>
      <c r="G677" s="300">
        <v>5000</v>
      </c>
      <c r="H677" s="301" t="s">
        <v>216</v>
      </c>
      <c r="I677" s="302" t="s">
        <v>217</v>
      </c>
      <c r="J677" s="302" t="s">
        <v>218</v>
      </c>
      <c r="K677" s="53"/>
      <c r="L677" s="53"/>
      <c r="M677" s="53"/>
      <c r="N677" s="53"/>
      <c r="O677" s="53">
        <v>6</v>
      </c>
      <c r="P677" s="53"/>
      <c r="Q677" s="297">
        <v>5900</v>
      </c>
      <c r="R677" s="348" t="s">
        <v>1578</v>
      </c>
      <c r="S677" s="349">
        <v>11</v>
      </c>
      <c r="T677" t="str">
        <f t="shared" si="26"/>
        <v>G-Suite Business</v>
      </c>
    </row>
    <row r="678" spans="1:20" ht="15.75" thickBot="1">
      <c r="A678" s="311">
        <v>45444</v>
      </c>
      <c r="B678" s="384">
        <v>45444</v>
      </c>
      <c r="C678" s="297" t="e">
        <v>#VALUE!</v>
      </c>
      <c r="D678" s="298" t="s">
        <v>1886</v>
      </c>
      <c r="E678" s="306" t="s">
        <v>2555</v>
      </c>
      <c r="F678" s="306">
        <v>159583.20000000001</v>
      </c>
      <c r="G678" s="300">
        <v>135240</v>
      </c>
      <c r="H678" s="301" t="s">
        <v>216</v>
      </c>
      <c r="I678" s="302" t="s">
        <v>217</v>
      </c>
      <c r="J678" s="302" t="s">
        <v>218</v>
      </c>
      <c r="K678" s="53"/>
      <c r="L678" s="53"/>
      <c r="M678" s="53"/>
      <c r="N678" s="53"/>
      <c r="O678" s="53">
        <v>6</v>
      </c>
      <c r="P678" s="53"/>
      <c r="Q678" s="297">
        <v>159583.20000000001</v>
      </c>
      <c r="R678" s="348" t="s">
        <v>1578</v>
      </c>
      <c r="S678" s="349">
        <v>11</v>
      </c>
      <c r="T678" t="str">
        <f t="shared" si="26"/>
        <v>G-Suite Business</v>
      </c>
    </row>
    <row r="679" spans="1:20" ht="15.75" thickBot="1">
      <c r="A679" s="311">
        <v>45444</v>
      </c>
      <c r="B679" s="384">
        <v>45444</v>
      </c>
      <c r="C679" s="297" t="e">
        <v>#VALUE!</v>
      </c>
      <c r="D679" s="298" t="s">
        <v>1145</v>
      </c>
      <c r="E679" s="306" t="s">
        <v>2556</v>
      </c>
      <c r="F679" s="306">
        <v>67496</v>
      </c>
      <c r="G679" s="300">
        <v>57200</v>
      </c>
      <c r="H679" s="301" t="s">
        <v>216</v>
      </c>
      <c r="I679" s="302" t="s">
        <v>217</v>
      </c>
      <c r="J679" s="302" t="s">
        <v>218</v>
      </c>
      <c r="K679" s="53"/>
      <c r="L679" s="53"/>
      <c r="M679" s="53"/>
      <c r="N679" s="53"/>
      <c r="O679" s="53">
        <v>6</v>
      </c>
      <c r="P679" s="53"/>
      <c r="Q679" s="297">
        <v>67496</v>
      </c>
      <c r="R679" s="348" t="s">
        <v>1578</v>
      </c>
      <c r="S679" s="349">
        <v>11</v>
      </c>
      <c r="T679" t="str">
        <f t="shared" si="26"/>
        <v>G-Suite Business</v>
      </c>
    </row>
    <row r="680" spans="1:20" ht="15.75" thickBot="1">
      <c r="A680" s="311">
        <v>45444</v>
      </c>
      <c r="B680" s="384">
        <v>45444</v>
      </c>
      <c r="C680" s="297" t="e">
        <v>#VALUE!</v>
      </c>
      <c r="D680" s="298" t="s">
        <v>1622</v>
      </c>
      <c r="E680" s="306" t="s">
        <v>2557</v>
      </c>
      <c r="F680" s="306">
        <v>67154</v>
      </c>
      <c r="G680" s="300">
        <v>56910.169491525427</v>
      </c>
      <c r="H680" s="301" t="s">
        <v>216</v>
      </c>
      <c r="I680" s="302" t="s">
        <v>217</v>
      </c>
      <c r="J680" s="302" t="s">
        <v>218</v>
      </c>
      <c r="K680" s="53"/>
      <c r="L680" s="53"/>
      <c r="M680" s="53"/>
      <c r="N680" s="53"/>
      <c r="O680" s="53">
        <v>6</v>
      </c>
      <c r="P680" s="53"/>
      <c r="Q680" s="297">
        <v>67154</v>
      </c>
      <c r="R680" s="348" t="s">
        <v>1578</v>
      </c>
      <c r="S680" s="349">
        <v>11</v>
      </c>
      <c r="T680" t="str">
        <f t="shared" si="26"/>
        <v>G-Suite Business</v>
      </c>
    </row>
    <row r="681" spans="1:20" ht="15.75" thickBot="1">
      <c r="A681" s="311">
        <v>45444</v>
      </c>
      <c r="B681" s="384">
        <v>45444</v>
      </c>
      <c r="C681" s="297" t="e">
        <v>#VALUE!</v>
      </c>
      <c r="D681" s="298" t="s">
        <v>405</v>
      </c>
      <c r="E681" s="306" t="s">
        <v>2558</v>
      </c>
      <c r="F681" s="306">
        <v>1939.92</v>
      </c>
      <c r="G681" s="300">
        <v>1644</v>
      </c>
      <c r="H681" s="301" t="s">
        <v>216</v>
      </c>
      <c r="I681" s="302" t="s">
        <v>217</v>
      </c>
      <c r="J681" s="302" t="s">
        <v>218</v>
      </c>
      <c r="K681" s="53"/>
      <c r="L681" s="53"/>
      <c r="M681" s="53"/>
      <c r="N681" s="53"/>
      <c r="O681" s="53">
        <v>6</v>
      </c>
      <c r="P681" s="53"/>
      <c r="Q681" s="297">
        <v>1939.92</v>
      </c>
      <c r="R681" s="348" t="s">
        <v>1578</v>
      </c>
      <c r="S681" s="349">
        <v>11</v>
      </c>
      <c r="T681" t="str">
        <f t="shared" si="26"/>
        <v>G-Suite Business</v>
      </c>
    </row>
    <row r="682" spans="1:20" ht="15.75" thickBot="1">
      <c r="A682" s="311">
        <v>45444</v>
      </c>
      <c r="B682" s="384">
        <v>45444</v>
      </c>
      <c r="C682" s="297" t="e">
        <v>#VALUE!</v>
      </c>
      <c r="D682" s="298" t="s">
        <v>405</v>
      </c>
      <c r="E682" s="306" t="s">
        <v>2559</v>
      </c>
      <c r="F682" s="306">
        <v>1939.92</v>
      </c>
      <c r="G682" s="300">
        <v>1644</v>
      </c>
      <c r="H682" s="301" t="s">
        <v>216</v>
      </c>
      <c r="I682" s="302" t="s">
        <v>217</v>
      </c>
      <c r="J682" s="302" t="s">
        <v>218</v>
      </c>
      <c r="K682" s="53"/>
      <c r="L682" s="53"/>
      <c r="M682" s="53"/>
      <c r="N682" s="53"/>
      <c r="O682" s="53">
        <v>6</v>
      </c>
      <c r="P682" s="53"/>
      <c r="Q682" s="297">
        <v>1939.92</v>
      </c>
      <c r="R682" s="348" t="s">
        <v>1578</v>
      </c>
      <c r="S682" s="349">
        <v>11</v>
      </c>
      <c r="T682" t="str">
        <f t="shared" si="26"/>
        <v>G-Suite Business</v>
      </c>
    </row>
    <row r="683" spans="1:20" ht="15.75" thickBot="1">
      <c r="A683" s="311">
        <v>45444</v>
      </c>
      <c r="B683" s="384">
        <v>45444</v>
      </c>
      <c r="C683" s="297" t="e">
        <v>#VALUE!</v>
      </c>
      <c r="D683" s="298" t="s">
        <v>405</v>
      </c>
      <c r="E683" s="306" t="s">
        <v>2560</v>
      </c>
      <c r="F683" s="306">
        <v>1939.92</v>
      </c>
      <c r="G683" s="300">
        <v>1644</v>
      </c>
      <c r="H683" s="301" t="s">
        <v>216</v>
      </c>
      <c r="I683" s="302" t="s">
        <v>217</v>
      </c>
      <c r="J683" s="302" t="s">
        <v>218</v>
      </c>
      <c r="K683" s="53"/>
      <c r="L683" s="53"/>
      <c r="M683" s="53"/>
      <c r="N683" s="53"/>
      <c r="O683" s="53">
        <v>6</v>
      </c>
      <c r="P683" s="53"/>
      <c r="Q683" s="297">
        <v>1939.92</v>
      </c>
      <c r="R683" s="348" t="s">
        <v>1578</v>
      </c>
      <c r="S683" s="349">
        <v>11</v>
      </c>
      <c r="T683" t="str">
        <f t="shared" si="26"/>
        <v>G-Suite Business</v>
      </c>
    </row>
    <row r="684" spans="1:20" ht="15.75" thickBot="1">
      <c r="A684" s="311">
        <v>45444</v>
      </c>
      <c r="B684" s="384">
        <v>45444</v>
      </c>
      <c r="C684" s="297" t="e">
        <v>#VALUE!</v>
      </c>
      <c r="D684" s="298" t="s">
        <v>405</v>
      </c>
      <c r="E684" s="306" t="s">
        <v>2561</v>
      </c>
      <c r="F684" s="306">
        <v>1939.92</v>
      </c>
      <c r="G684" s="300">
        <v>1644</v>
      </c>
      <c r="H684" s="301" t="s">
        <v>216</v>
      </c>
      <c r="I684" s="302" t="s">
        <v>217</v>
      </c>
      <c r="J684" s="302" t="s">
        <v>218</v>
      </c>
      <c r="K684" s="53"/>
      <c r="L684" s="53"/>
      <c r="M684" s="53"/>
      <c r="N684" s="53"/>
      <c r="O684" s="53">
        <v>6</v>
      </c>
      <c r="P684" s="53"/>
      <c r="Q684" s="297">
        <v>1939.92</v>
      </c>
      <c r="R684" s="348" t="s">
        <v>1578</v>
      </c>
      <c r="S684" s="349">
        <v>11</v>
      </c>
      <c r="T684" t="str">
        <f t="shared" si="26"/>
        <v>G-Suite Business</v>
      </c>
    </row>
    <row r="685" spans="1:20" ht="15.75" thickBot="1">
      <c r="A685" s="311">
        <v>45444</v>
      </c>
      <c r="B685" s="384">
        <v>45444</v>
      </c>
      <c r="C685" s="297" t="e">
        <v>#VALUE!</v>
      </c>
      <c r="D685" s="298" t="s">
        <v>1490</v>
      </c>
      <c r="E685" s="306" t="s">
        <v>2562</v>
      </c>
      <c r="F685" s="306">
        <v>30090</v>
      </c>
      <c r="G685" s="300">
        <v>25500</v>
      </c>
      <c r="H685" s="301" t="s">
        <v>216</v>
      </c>
      <c r="I685" s="302" t="s">
        <v>217</v>
      </c>
      <c r="J685" s="302" t="s">
        <v>218</v>
      </c>
      <c r="K685" s="53"/>
      <c r="L685" s="53"/>
      <c r="M685" s="53"/>
      <c r="N685" s="53"/>
      <c r="O685" s="53">
        <v>6</v>
      </c>
      <c r="P685" s="53"/>
      <c r="Q685" s="297">
        <v>30090</v>
      </c>
      <c r="R685" s="348" t="s">
        <v>1578</v>
      </c>
      <c r="S685" s="349">
        <v>11</v>
      </c>
      <c r="T685" t="str">
        <f t="shared" si="26"/>
        <v>G-Suite Business</v>
      </c>
    </row>
    <row r="686" spans="1:20" ht="15.75" thickBot="1">
      <c r="A686" s="311">
        <v>45446</v>
      </c>
      <c r="B686" s="384">
        <v>45444</v>
      </c>
      <c r="C686" s="297" t="e">
        <v>#VALUE!</v>
      </c>
      <c r="D686" s="298" t="s">
        <v>1239</v>
      </c>
      <c r="E686" s="306" t="s">
        <v>2563</v>
      </c>
      <c r="F686" s="306">
        <v>1254</v>
      </c>
      <c r="G686" s="300">
        <v>1062.71186440678</v>
      </c>
      <c r="H686" s="301" t="s">
        <v>216</v>
      </c>
      <c r="I686" s="302" t="s">
        <v>217</v>
      </c>
      <c r="J686" s="302" t="s">
        <v>218</v>
      </c>
      <c r="K686" s="53"/>
      <c r="L686" s="53"/>
      <c r="M686" s="53"/>
      <c r="N686" s="53"/>
      <c r="O686" s="53">
        <v>6</v>
      </c>
      <c r="P686" s="53"/>
      <c r="Q686" s="297">
        <v>1254</v>
      </c>
      <c r="R686" s="348" t="s">
        <v>1578</v>
      </c>
      <c r="S686" s="349">
        <v>11</v>
      </c>
      <c r="T686" t="str">
        <f t="shared" si="26"/>
        <v>G-Suite Business</v>
      </c>
    </row>
    <row r="687" spans="1:20" ht="15.75" thickBot="1">
      <c r="A687" s="311">
        <v>45446</v>
      </c>
      <c r="B687" s="384">
        <v>45444</v>
      </c>
      <c r="C687" s="297" t="e">
        <v>#VALUE!</v>
      </c>
      <c r="D687" s="298" t="s">
        <v>250</v>
      </c>
      <c r="E687" s="306" t="s">
        <v>2564</v>
      </c>
      <c r="F687" s="306">
        <v>5819.76</v>
      </c>
      <c r="G687" s="300">
        <v>4932</v>
      </c>
      <c r="H687" s="301" t="s">
        <v>216</v>
      </c>
      <c r="I687" s="302" t="s">
        <v>217</v>
      </c>
      <c r="J687" s="302" t="s">
        <v>218</v>
      </c>
      <c r="K687" s="53"/>
      <c r="L687" s="53"/>
      <c r="M687" s="53"/>
      <c r="N687" s="53"/>
      <c r="O687" s="53">
        <v>6</v>
      </c>
      <c r="P687" s="55"/>
      <c r="Q687" s="297">
        <v>5819.76</v>
      </c>
      <c r="R687" s="348" t="s">
        <v>1578</v>
      </c>
      <c r="S687" s="349">
        <v>11</v>
      </c>
      <c r="T687" t="str">
        <f t="shared" si="26"/>
        <v>G-Suite Business</v>
      </c>
    </row>
    <row r="688" spans="1:20" ht="15.75" thickBot="1">
      <c r="A688" s="311">
        <v>45446</v>
      </c>
      <c r="B688" s="384">
        <v>45444</v>
      </c>
      <c r="C688" s="297" t="e">
        <v>#VALUE!</v>
      </c>
      <c r="D688" s="298" t="s">
        <v>2565</v>
      </c>
      <c r="E688" s="306" t="s">
        <v>2566</v>
      </c>
      <c r="F688" s="306">
        <v>3009</v>
      </c>
      <c r="G688" s="300">
        <v>2550</v>
      </c>
      <c r="H688" s="301" t="s">
        <v>216</v>
      </c>
      <c r="I688" s="302" t="s">
        <v>217</v>
      </c>
      <c r="J688" s="302" t="s">
        <v>218</v>
      </c>
      <c r="K688" s="53"/>
      <c r="L688" s="53"/>
      <c r="M688" s="53"/>
      <c r="N688" s="53"/>
      <c r="O688" s="53">
        <v>6</v>
      </c>
      <c r="P688" s="55"/>
      <c r="Q688" s="297">
        <v>3009</v>
      </c>
      <c r="R688" s="348" t="s">
        <v>1578</v>
      </c>
      <c r="S688" s="349">
        <v>11</v>
      </c>
      <c r="T688" t="str">
        <f t="shared" si="26"/>
        <v>G-Suite Business</v>
      </c>
    </row>
    <row r="689" spans="1:20" ht="15.75" thickBot="1">
      <c r="A689" s="311">
        <v>45446</v>
      </c>
      <c r="B689" s="384">
        <v>45444</v>
      </c>
      <c r="C689" s="297" t="e">
        <v>#VALUE!</v>
      </c>
      <c r="D689" s="298" t="s">
        <v>1031</v>
      </c>
      <c r="E689" s="306" t="s">
        <v>2567</v>
      </c>
      <c r="F689" s="306">
        <v>2006</v>
      </c>
      <c r="G689" s="300">
        <v>1700</v>
      </c>
      <c r="H689" s="301" t="s">
        <v>216</v>
      </c>
      <c r="I689" s="302" t="s">
        <v>217</v>
      </c>
      <c r="J689" s="302" t="s">
        <v>218</v>
      </c>
      <c r="K689" s="53"/>
      <c r="L689" s="53"/>
      <c r="M689" s="53"/>
      <c r="N689" s="53"/>
      <c r="O689" s="53">
        <v>6</v>
      </c>
      <c r="P689" s="55">
        <v>56640</v>
      </c>
      <c r="Q689" s="297">
        <v>2006</v>
      </c>
      <c r="R689" s="348" t="s">
        <v>1578</v>
      </c>
      <c r="S689" s="349">
        <v>11</v>
      </c>
      <c r="T689" t="str">
        <f t="shared" si="26"/>
        <v>G-Suite Business</v>
      </c>
    </row>
    <row r="690" spans="1:20" ht="15.75" thickBot="1">
      <c r="A690" s="311">
        <v>45446</v>
      </c>
      <c r="B690" s="384">
        <v>45444</v>
      </c>
      <c r="C690" s="297" t="e">
        <v>#VALUE!</v>
      </c>
      <c r="D690" s="298" t="s">
        <v>2380</v>
      </c>
      <c r="E690" s="306" t="s">
        <v>2568</v>
      </c>
      <c r="F690" s="306">
        <v>64180</v>
      </c>
      <c r="G690" s="300">
        <v>54389.830508474581</v>
      </c>
      <c r="H690" s="301" t="s">
        <v>216</v>
      </c>
      <c r="I690" s="302" t="s">
        <v>217</v>
      </c>
      <c r="J690" s="302" t="s">
        <v>218</v>
      </c>
      <c r="K690" s="53"/>
      <c r="L690" s="53"/>
      <c r="M690" s="53"/>
      <c r="N690" s="53"/>
      <c r="O690" s="53">
        <v>6</v>
      </c>
      <c r="P690" s="55">
        <v>42480</v>
      </c>
      <c r="Q690" s="297">
        <v>64180</v>
      </c>
      <c r="R690" s="348" t="s">
        <v>1578</v>
      </c>
      <c r="S690" s="349">
        <v>11</v>
      </c>
      <c r="T690" t="str">
        <f t="shared" si="26"/>
        <v>G-Suite Business</v>
      </c>
    </row>
    <row r="691" spans="1:20" ht="15.75" thickBot="1">
      <c r="A691" s="311">
        <v>45446</v>
      </c>
      <c r="B691" s="384">
        <v>45444</v>
      </c>
      <c r="C691" s="297" t="e">
        <v>#VALUE!</v>
      </c>
      <c r="D691" s="298" t="s">
        <v>1211</v>
      </c>
      <c r="E691" s="306" t="s">
        <v>2569</v>
      </c>
      <c r="F691" s="306">
        <v>30090</v>
      </c>
      <c r="G691" s="300">
        <v>25500</v>
      </c>
      <c r="H691" s="301" t="s">
        <v>216</v>
      </c>
      <c r="I691" s="302" t="s">
        <v>217</v>
      </c>
      <c r="J691" s="302" t="s">
        <v>218</v>
      </c>
      <c r="K691" s="53"/>
      <c r="L691" s="53"/>
      <c r="M691" s="53"/>
      <c r="N691" s="53"/>
      <c r="O691" s="53">
        <v>6</v>
      </c>
      <c r="P691" s="55">
        <v>11800</v>
      </c>
      <c r="Q691" s="297">
        <v>30090</v>
      </c>
      <c r="R691" s="348" t="s">
        <v>1578</v>
      </c>
      <c r="S691" s="349">
        <v>11</v>
      </c>
      <c r="T691" t="str">
        <f t="shared" si="26"/>
        <v>G-Suite Business</v>
      </c>
    </row>
    <row r="692" spans="1:20" ht="15.75" thickBot="1">
      <c r="A692" s="311">
        <v>45446</v>
      </c>
      <c r="B692" s="384">
        <v>45444</v>
      </c>
      <c r="C692" s="297" t="e">
        <v>#VALUE!</v>
      </c>
      <c r="D692" s="298" t="s">
        <v>2570</v>
      </c>
      <c r="E692" s="306" t="s">
        <v>2571</v>
      </c>
      <c r="F692" s="306">
        <v>42480</v>
      </c>
      <c r="G692" s="300">
        <v>36000</v>
      </c>
      <c r="H692" s="301" t="s">
        <v>112</v>
      </c>
      <c r="I692" s="302" t="s">
        <v>229</v>
      </c>
      <c r="J692" s="302" t="s">
        <v>643</v>
      </c>
      <c r="K692" s="53"/>
      <c r="L692" s="53"/>
      <c r="M692" s="53"/>
      <c r="N692" s="53"/>
      <c r="O692" s="53">
        <v>6</v>
      </c>
      <c r="P692" s="55">
        <v>56640</v>
      </c>
      <c r="Q692" s="297">
        <v>42480</v>
      </c>
      <c r="R692" s="348" t="s">
        <v>1578</v>
      </c>
      <c r="S692" s="349">
        <v>11</v>
      </c>
      <c r="T692" t="str">
        <f t="shared" si="26"/>
        <v>WhatsApp API Business</v>
      </c>
    </row>
    <row r="693" spans="1:20" ht="15.75" thickBot="1">
      <c r="A693" s="311">
        <v>45446</v>
      </c>
      <c r="B693" s="384">
        <v>45444</v>
      </c>
      <c r="C693" s="297" t="e">
        <v>#VALUE!</v>
      </c>
      <c r="D693" s="298" t="s">
        <v>2572</v>
      </c>
      <c r="E693" s="306" t="s">
        <v>2573</v>
      </c>
      <c r="F693" s="306">
        <v>950</v>
      </c>
      <c r="G693" s="300">
        <v>805.08474576271192</v>
      </c>
      <c r="H693" s="301" t="s">
        <v>112</v>
      </c>
      <c r="I693" s="302" t="s">
        <v>229</v>
      </c>
      <c r="J693" s="302" t="s">
        <v>594</v>
      </c>
      <c r="K693" s="53"/>
      <c r="L693" s="53"/>
      <c r="M693" s="53"/>
      <c r="N693" s="53"/>
      <c r="O693" s="53">
        <v>6</v>
      </c>
      <c r="P693" s="55">
        <v>3066.82</v>
      </c>
      <c r="Q693" s="297">
        <v>950</v>
      </c>
      <c r="R693" s="348" t="s">
        <v>1578</v>
      </c>
      <c r="S693" s="349">
        <v>11</v>
      </c>
      <c r="T693" t="str">
        <f t="shared" si="26"/>
        <v>WhatsApp API Business</v>
      </c>
    </row>
    <row r="694" spans="1:20" ht="15.75" thickBot="1">
      <c r="A694" s="311">
        <v>45446</v>
      </c>
      <c r="B694" s="384">
        <v>45444</v>
      </c>
      <c r="C694" s="297" t="e">
        <v>#VALUE!</v>
      </c>
      <c r="D694" s="298" t="s">
        <v>2087</v>
      </c>
      <c r="E694" s="306" t="s">
        <v>2574</v>
      </c>
      <c r="F694" s="306">
        <v>17700</v>
      </c>
      <c r="G694" s="300">
        <v>15000</v>
      </c>
      <c r="H694" s="301" t="s">
        <v>112</v>
      </c>
      <c r="I694" s="302" t="s">
        <v>229</v>
      </c>
      <c r="J694" s="302" t="s">
        <v>284</v>
      </c>
      <c r="K694" s="53"/>
      <c r="L694" s="53"/>
      <c r="M694" s="53"/>
      <c r="N694" s="53"/>
      <c r="O694" s="53">
        <v>6</v>
      </c>
      <c r="P694" s="55">
        <v>9027</v>
      </c>
      <c r="Q694" s="297">
        <v>17700</v>
      </c>
      <c r="R694" s="348" t="s">
        <v>1578</v>
      </c>
      <c r="S694" s="349">
        <v>11</v>
      </c>
      <c r="T694" t="str">
        <f t="shared" si="26"/>
        <v>WhatsApp API Business</v>
      </c>
    </row>
    <row r="695" spans="1:20" ht="15.75" thickBot="1">
      <c r="A695" s="311">
        <v>45447</v>
      </c>
      <c r="B695" s="384">
        <v>45444</v>
      </c>
      <c r="C695" s="297" t="e">
        <v>#VALUE!</v>
      </c>
      <c r="D695" s="298" t="s">
        <v>2575</v>
      </c>
      <c r="E695" s="306" t="s">
        <v>2576</v>
      </c>
      <c r="F695" s="306"/>
      <c r="G695" s="300">
        <v>0</v>
      </c>
      <c r="H695" s="301" t="s">
        <v>216</v>
      </c>
      <c r="I695" s="302" t="s">
        <v>217</v>
      </c>
      <c r="J695" s="302" t="s">
        <v>218</v>
      </c>
      <c r="K695" s="53"/>
      <c r="L695" s="53"/>
      <c r="M695" s="53"/>
      <c r="N695" s="53"/>
      <c r="O695" s="53">
        <v>6</v>
      </c>
      <c r="P695" s="55">
        <v>2006</v>
      </c>
      <c r="Q695" s="297">
        <v>0</v>
      </c>
      <c r="R695" s="348" t="s">
        <v>1578</v>
      </c>
      <c r="S695" s="349">
        <v>11</v>
      </c>
      <c r="T695" t="str">
        <f t="shared" si="26"/>
        <v>G-Suite Business</v>
      </c>
    </row>
    <row r="696" spans="1:20" ht="15.75" thickBot="1">
      <c r="A696" s="311">
        <v>45447</v>
      </c>
      <c r="B696" s="384">
        <v>45444</v>
      </c>
      <c r="C696" s="297" t="e">
        <v>#VALUE!</v>
      </c>
      <c r="D696" s="298" t="s">
        <v>505</v>
      </c>
      <c r="E696" s="306" t="s">
        <v>2577</v>
      </c>
      <c r="F696" s="306">
        <v>56640</v>
      </c>
      <c r="G696" s="300">
        <v>48000</v>
      </c>
      <c r="H696" s="301" t="s">
        <v>291</v>
      </c>
      <c r="I696" s="302" t="s">
        <v>226</v>
      </c>
      <c r="J696" s="302" t="s">
        <v>32</v>
      </c>
      <c r="K696" s="53"/>
      <c r="L696" s="53"/>
      <c r="M696" s="53"/>
      <c r="N696" s="53"/>
      <c r="O696" s="53">
        <v>6</v>
      </c>
      <c r="P696" s="55">
        <v>443</v>
      </c>
      <c r="Q696" s="297">
        <v>0</v>
      </c>
      <c r="R696" s="348" t="s">
        <v>1578</v>
      </c>
      <c r="S696" s="349">
        <v>11</v>
      </c>
      <c r="T696" t="s">
        <v>15</v>
      </c>
    </row>
    <row r="697" spans="1:20" ht="15.75" thickBot="1">
      <c r="A697" s="311">
        <v>45447</v>
      </c>
      <c r="B697" s="384">
        <v>45444</v>
      </c>
      <c r="C697" s="297" t="e">
        <v>#VALUE!</v>
      </c>
      <c r="D697" s="298" t="s">
        <v>2578</v>
      </c>
      <c r="E697" s="306" t="s">
        <v>2579</v>
      </c>
      <c r="F697" s="306">
        <v>42480</v>
      </c>
      <c r="G697" s="300">
        <v>36000</v>
      </c>
      <c r="H697" s="301" t="s">
        <v>112</v>
      </c>
      <c r="I697" s="302" t="s">
        <v>229</v>
      </c>
      <c r="J697" s="302" t="s">
        <v>359</v>
      </c>
      <c r="K697" s="53"/>
      <c r="L697" s="53"/>
      <c r="M697" s="53"/>
      <c r="N697" s="53"/>
      <c r="O697" s="53">
        <v>6</v>
      </c>
      <c r="P697" s="55">
        <v>4794</v>
      </c>
      <c r="Q697" s="297">
        <v>0</v>
      </c>
      <c r="R697" s="348" t="s">
        <v>1578</v>
      </c>
      <c r="S697" s="349">
        <v>11</v>
      </c>
      <c r="T697" t="str">
        <f>VLOOKUP(I697,$AD$2:$AE$6,2,0)</f>
        <v>WhatsApp API Business</v>
      </c>
    </row>
    <row r="698" spans="1:20" ht="15.75" thickBot="1">
      <c r="A698" s="311">
        <v>45447</v>
      </c>
      <c r="B698" s="384">
        <v>45444</v>
      </c>
      <c r="C698" s="297" t="e">
        <v>#VALUE!</v>
      </c>
      <c r="D698" s="298" t="s">
        <v>2329</v>
      </c>
      <c r="E698" s="306" t="s">
        <v>2580</v>
      </c>
      <c r="F698" s="306">
        <v>11800</v>
      </c>
      <c r="G698" s="300">
        <v>10000</v>
      </c>
      <c r="H698" s="301" t="s">
        <v>112</v>
      </c>
      <c r="I698" s="302" t="s">
        <v>229</v>
      </c>
      <c r="J698" s="302" t="s">
        <v>249</v>
      </c>
      <c r="K698" s="53"/>
      <c r="L698" s="53"/>
      <c r="M698" s="53"/>
      <c r="N698" s="53"/>
      <c r="O698" s="53">
        <v>6</v>
      </c>
      <c r="P698" s="55">
        <v>807</v>
      </c>
      <c r="Q698" s="297">
        <v>0</v>
      </c>
      <c r="R698" s="348" t="s">
        <v>1578</v>
      </c>
      <c r="S698" s="349">
        <v>11</v>
      </c>
      <c r="T698" t="str">
        <f>VLOOKUP(I698,$AD$2:$AE$6,2,0)</f>
        <v>WhatsApp API Business</v>
      </c>
    </row>
    <row r="699" spans="1:20" ht="15.75" thickBot="1">
      <c r="A699" s="311">
        <v>45447</v>
      </c>
      <c r="B699" s="384">
        <v>45444</v>
      </c>
      <c r="C699" s="297" t="e">
        <v>#VALUE!</v>
      </c>
      <c r="D699" s="298" t="s">
        <v>2581</v>
      </c>
      <c r="E699" s="306" t="s">
        <v>2582</v>
      </c>
      <c r="F699" s="306">
        <v>56640</v>
      </c>
      <c r="G699" s="300">
        <v>48000</v>
      </c>
      <c r="H699" s="301" t="s">
        <v>291</v>
      </c>
      <c r="I699" s="302" t="s">
        <v>226</v>
      </c>
      <c r="J699" s="302" t="s">
        <v>32</v>
      </c>
      <c r="K699" s="53"/>
      <c r="L699" s="53"/>
      <c r="M699" s="53"/>
      <c r="N699" s="53"/>
      <c r="O699" s="53">
        <v>6</v>
      </c>
      <c r="P699" s="55">
        <v>299</v>
      </c>
      <c r="Q699" s="297">
        <v>0</v>
      </c>
      <c r="R699" s="348" t="s">
        <v>1578</v>
      </c>
      <c r="S699" s="349">
        <v>11</v>
      </c>
      <c r="T699" t="s">
        <v>15</v>
      </c>
    </row>
    <row r="700" spans="1:20" ht="15.75" thickBot="1">
      <c r="A700" s="311">
        <v>45447</v>
      </c>
      <c r="B700" s="384">
        <v>45444</v>
      </c>
      <c r="C700" s="297" t="e">
        <v>#VALUE!</v>
      </c>
      <c r="D700" s="298" t="s">
        <v>357</v>
      </c>
      <c r="E700" s="306" t="s">
        <v>2583</v>
      </c>
      <c r="F700" s="306">
        <v>3066.82</v>
      </c>
      <c r="G700" s="300">
        <v>2599</v>
      </c>
      <c r="H700" s="301" t="s">
        <v>112</v>
      </c>
      <c r="I700" s="302" t="s">
        <v>229</v>
      </c>
      <c r="J700" s="302" t="s">
        <v>249</v>
      </c>
      <c r="K700" s="53"/>
      <c r="L700" s="53"/>
      <c r="M700" s="53"/>
      <c r="N700" s="53"/>
      <c r="O700" s="53">
        <v>6</v>
      </c>
      <c r="P700" s="55">
        <v>299</v>
      </c>
      <c r="Q700" s="297">
        <v>0</v>
      </c>
      <c r="R700" s="348" t="s">
        <v>1578</v>
      </c>
      <c r="S700" s="349">
        <v>11</v>
      </c>
      <c r="T700" t="str">
        <f t="shared" ref="T700:T731" si="27">VLOOKUP(I700,$AD$2:$AE$6,2,0)</f>
        <v>WhatsApp API Business</v>
      </c>
    </row>
    <row r="701" spans="1:20" ht="15.75" thickBot="1">
      <c r="A701" s="311">
        <v>45448</v>
      </c>
      <c r="B701" s="384">
        <v>45444</v>
      </c>
      <c r="C701" s="297" t="e">
        <v>#VALUE!</v>
      </c>
      <c r="D701" s="298" t="s">
        <v>2584</v>
      </c>
      <c r="E701" s="306" t="s">
        <v>2585</v>
      </c>
      <c r="F701" s="306">
        <v>9027</v>
      </c>
      <c r="G701" s="300">
        <v>7650</v>
      </c>
      <c r="H701" s="301" t="s">
        <v>216</v>
      </c>
      <c r="I701" s="302" t="s">
        <v>217</v>
      </c>
      <c r="J701" s="302" t="s">
        <v>218</v>
      </c>
      <c r="K701" s="53"/>
      <c r="L701" s="53"/>
      <c r="M701" s="53"/>
      <c r="N701" s="53"/>
      <c r="O701" s="53">
        <v>6</v>
      </c>
      <c r="P701" s="55">
        <v>299</v>
      </c>
      <c r="Q701" s="297">
        <v>0</v>
      </c>
      <c r="R701" s="348" t="s">
        <v>1578</v>
      </c>
      <c r="S701" s="349">
        <v>11</v>
      </c>
      <c r="T701" t="str">
        <f t="shared" si="27"/>
        <v>G-Suite Business</v>
      </c>
    </row>
    <row r="702" spans="1:20" ht="15.75" thickBot="1">
      <c r="A702" s="311">
        <v>45448</v>
      </c>
      <c r="B702" s="384">
        <v>45444</v>
      </c>
      <c r="C702" s="297" t="e">
        <v>#VALUE!</v>
      </c>
      <c r="D702" s="298" t="s">
        <v>1955</v>
      </c>
      <c r="E702" s="306" t="s">
        <v>2586</v>
      </c>
      <c r="F702" s="306">
        <v>2006</v>
      </c>
      <c r="G702" s="300">
        <v>1700</v>
      </c>
      <c r="H702" s="301" t="s">
        <v>216</v>
      </c>
      <c r="I702" s="302" t="s">
        <v>217</v>
      </c>
      <c r="J702" s="302" t="s">
        <v>218</v>
      </c>
      <c r="K702" s="53"/>
      <c r="L702" s="53"/>
      <c r="M702" s="53"/>
      <c r="N702" s="53"/>
      <c r="O702" s="53">
        <v>6</v>
      </c>
      <c r="P702" s="55">
        <v>-9027</v>
      </c>
      <c r="Q702" s="297">
        <v>0</v>
      </c>
      <c r="R702" s="348" t="s">
        <v>1578</v>
      </c>
      <c r="S702" s="349">
        <v>11</v>
      </c>
      <c r="T702" t="str">
        <f t="shared" si="27"/>
        <v>G-Suite Business</v>
      </c>
    </row>
    <row r="703" spans="1:20" ht="15.75" thickBot="1">
      <c r="A703" s="311">
        <v>45448</v>
      </c>
      <c r="B703" s="384">
        <v>45444</v>
      </c>
      <c r="C703" s="297" t="e">
        <v>#VALUE!</v>
      </c>
      <c r="D703" s="298" t="s">
        <v>1404</v>
      </c>
      <c r="E703" s="306" t="s">
        <v>2587</v>
      </c>
      <c r="F703" s="306">
        <v>443</v>
      </c>
      <c r="G703" s="300">
        <v>375.42372881355942</v>
      </c>
      <c r="H703" s="301" t="s">
        <v>216</v>
      </c>
      <c r="I703" s="302" t="s">
        <v>217</v>
      </c>
      <c r="J703" s="302" t="s">
        <v>218</v>
      </c>
      <c r="K703" s="53"/>
      <c r="L703" s="53"/>
      <c r="M703" s="53"/>
      <c r="N703" s="53"/>
      <c r="O703" s="53">
        <v>6</v>
      </c>
      <c r="P703" s="55">
        <v>708</v>
      </c>
      <c r="Q703" s="297">
        <v>0</v>
      </c>
      <c r="R703" s="348" t="s">
        <v>1578</v>
      </c>
      <c r="S703" s="349">
        <v>11</v>
      </c>
      <c r="T703" t="str">
        <f t="shared" si="27"/>
        <v>G-Suite Business</v>
      </c>
    </row>
    <row r="704" spans="1:20" ht="15.75" thickBot="1">
      <c r="A704" s="311">
        <v>45448</v>
      </c>
      <c r="B704" s="384">
        <v>45444</v>
      </c>
      <c r="C704" s="297" t="e">
        <v>#VALUE!</v>
      </c>
      <c r="D704" s="298" t="s">
        <v>2045</v>
      </c>
      <c r="E704" s="306" t="s">
        <v>2588</v>
      </c>
      <c r="F704" s="306">
        <v>4794</v>
      </c>
      <c r="G704" s="300">
        <v>4062.71186440678</v>
      </c>
      <c r="H704" s="301" t="s">
        <v>216</v>
      </c>
      <c r="I704" s="302" t="s">
        <v>217</v>
      </c>
      <c r="J704" s="302" t="s">
        <v>218</v>
      </c>
      <c r="K704" s="53"/>
      <c r="L704" s="53"/>
      <c r="M704" s="53"/>
      <c r="N704" s="53"/>
      <c r="O704" s="53">
        <v>6</v>
      </c>
      <c r="P704" s="55">
        <v>1278</v>
      </c>
      <c r="Q704" s="297">
        <v>0</v>
      </c>
      <c r="R704" s="348" t="s">
        <v>1578</v>
      </c>
      <c r="S704" s="349">
        <v>11</v>
      </c>
      <c r="T704" t="str">
        <f t="shared" si="27"/>
        <v>G-Suite Business</v>
      </c>
    </row>
    <row r="705" spans="1:20" ht="15.75" thickBot="1">
      <c r="A705" s="311">
        <v>45448</v>
      </c>
      <c r="B705" s="384">
        <v>45444</v>
      </c>
      <c r="C705" s="297" t="e">
        <v>#VALUE!</v>
      </c>
      <c r="D705" s="298" t="s">
        <v>457</v>
      </c>
      <c r="E705" s="306" t="s">
        <v>2589</v>
      </c>
      <c r="F705" s="306">
        <v>807</v>
      </c>
      <c r="G705" s="300">
        <v>683.89830508474574</v>
      </c>
      <c r="H705" s="301" t="s">
        <v>216</v>
      </c>
      <c r="I705" s="302" t="s">
        <v>217</v>
      </c>
      <c r="J705" s="302" t="s">
        <v>218</v>
      </c>
      <c r="K705" s="53"/>
      <c r="L705" s="53"/>
      <c r="M705" s="53"/>
      <c r="N705" s="53"/>
      <c r="O705" s="53">
        <v>6</v>
      </c>
      <c r="P705" s="55">
        <v>1770</v>
      </c>
      <c r="Q705" s="297">
        <v>0</v>
      </c>
      <c r="R705" s="348" t="s">
        <v>1578</v>
      </c>
      <c r="S705" s="349">
        <v>11</v>
      </c>
      <c r="T705" t="str">
        <f t="shared" si="27"/>
        <v>G-Suite Business</v>
      </c>
    </row>
    <row r="706" spans="1:20" ht="15.75" thickBot="1">
      <c r="A706" s="311">
        <v>45448</v>
      </c>
      <c r="B706" s="384">
        <v>45444</v>
      </c>
      <c r="C706" s="297" t="e">
        <v>#VALUE!</v>
      </c>
      <c r="D706" s="298" t="s">
        <v>339</v>
      </c>
      <c r="E706" s="306" t="s">
        <v>2590</v>
      </c>
      <c r="F706" s="306">
        <v>299</v>
      </c>
      <c r="G706" s="300">
        <v>253.3898305084746</v>
      </c>
      <c r="H706" s="301" t="s">
        <v>261</v>
      </c>
      <c r="I706" s="302" t="s">
        <v>232</v>
      </c>
      <c r="J706" s="302" t="s">
        <v>330</v>
      </c>
      <c r="K706" s="53"/>
      <c r="L706" s="53"/>
      <c r="M706" s="53"/>
      <c r="N706" s="53"/>
      <c r="O706" s="53">
        <v>6</v>
      </c>
      <c r="P706" s="55">
        <v>5015</v>
      </c>
      <c r="Q706" s="297">
        <v>0</v>
      </c>
      <c r="R706" s="348" t="s">
        <v>1578</v>
      </c>
      <c r="S706" s="349">
        <v>11</v>
      </c>
      <c r="T706" t="str">
        <f t="shared" si="27"/>
        <v>Other Services</v>
      </c>
    </row>
    <row r="707" spans="1:20" ht="15.75" thickBot="1">
      <c r="A707" s="311">
        <v>45448</v>
      </c>
      <c r="B707" s="384">
        <v>45444</v>
      </c>
      <c r="C707" s="297" t="e">
        <v>#VALUE!</v>
      </c>
      <c r="D707" s="298" t="s">
        <v>2591</v>
      </c>
      <c r="E707" s="306" t="s">
        <v>2592</v>
      </c>
      <c r="F707" s="306">
        <v>299</v>
      </c>
      <c r="G707" s="300">
        <v>253.3898305084746</v>
      </c>
      <c r="H707" s="301" t="s">
        <v>261</v>
      </c>
      <c r="I707" s="302" t="s">
        <v>232</v>
      </c>
      <c r="J707" s="302" t="s">
        <v>330</v>
      </c>
      <c r="K707" s="53"/>
      <c r="L707" s="53"/>
      <c r="M707" s="53"/>
      <c r="N707" s="53"/>
      <c r="O707" s="53">
        <v>6</v>
      </c>
      <c r="P707" s="55">
        <v>1504.5</v>
      </c>
      <c r="Q707" s="297">
        <v>0</v>
      </c>
      <c r="R707" s="348" t="s">
        <v>1578</v>
      </c>
      <c r="S707" s="349">
        <v>11</v>
      </c>
      <c r="T707" t="str">
        <f t="shared" si="27"/>
        <v>Other Services</v>
      </c>
    </row>
    <row r="708" spans="1:20" ht="15.75" thickBot="1">
      <c r="A708" s="311">
        <v>45448</v>
      </c>
      <c r="B708" s="384">
        <v>45444</v>
      </c>
      <c r="C708" s="297" t="e">
        <v>#VALUE!</v>
      </c>
      <c r="D708" s="298" t="s">
        <v>2593</v>
      </c>
      <c r="E708" s="306" t="s">
        <v>2594</v>
      </c>
      <c r="F708" s="306">
        <v>299</v>
      </c>
      <c r="G708" s="300">
        <v>253.3898305084746</v>
      </c>
      <c r="H708" s="301" t="s">
        <v>261</v>
      </c>
      <c r="I708" s="302" t="s">
        <v>232</v>
      </c>
      <c r="J708" s="302" t="s">
        <v>330</v>
      </c>
      <c r="K708" s="53"/>
      <c r="L708" s="53"/>
      <c r="M708" s="53"/>
      <c r="N708" s="53"/>
      <c r="O708" s="53">
        <v>6</v>
      </c>
      <c r="P708" s="55">
        <v>1377</v>
      </c>
      <c r="Q708" s="297">
        <v>0</v>
      </c>
      <c r="R708" s="348" t="s">
        <v>1578</v>
      </c>
      <c r="S708" s="349">
        <v>11</v>
      </c>
      <c r="T708" t="str">
        <f t="shared" si="27"/>
        <v>Other Services</v>
      </c>
    </row>
    <row r="709" spans="1:20" ht="15.75" thickBot="1">
      <c r="A709" s="311">
        <v>45448</v>
      </c>
      <c r="B709" s="384">
        <v>45444</v>
      </c>
      <c r="C709" s="297" t="e">
        <v>#VALUE!</v>
      </c>
      <c r="D709" s="298" t="s">
        <v>2387</v>
      </c>
      <c r="E709" s="306" t="s">
        <v>2595</v>
      </c>
      <c r="F709" s="306">
        <v>-9027</v>
      </c>
      <c r="G709" s="300">
        <v>-7650</v>
      </c>
      <c r="H709" s="301" t="s">
        <v>216</v>
      </c>
      <c r="I709" s="302" t="s">
        <v>217</v>
      </c>
      <c r="J709" s="302" t="s">
        <v>218</v>
      </c>
      <c r="K709" s="53"/>
      <c r="L709" s="53"/>
      <c r="M709" s="53"/>
      <c r="N709" s="53"/>
      <c r="O709" s="53">
        <v>6</v>
      </c>
      <c r="P709" s="55">
        <v>5266</v>
      </c>
      <c r="Q709" s="297">
        <v>0</v>
      </c>
      <c r="R709" s="348" t="s">
        <v>1578</v>
      </c>
      <c r="S709" s="349">
        <v>11</v>
      </c>
      <c r="T709" t="str">
        <f t="shared" si="27"/>
        <v>G-Suite Business</v>
      </c>
    </row>
    <row r="710" spans="1:20" ht="15.75" thickBot="1">
      <c r="A710" s="311">
        <v>45449</v>
      </c>
      <c r="B710" s="384">
        <v>45444</v>
      </c>
      <c r="C710" s="297" t="e">
        <v>#VALUE!</v>
      </c>
      <c r="D710" s="298" t="s">
        <v>1129</v>
      </c>
      <c r="E710" s="306" t="s">
        <v>2596</v>
      </c>
      <c r="F710" s="306">
        <v>708</v>
      </c>
      <c r="G710" s="300">
        <v>600</v>
      </c>
      <c r="H710" s="301" t="s">
        <v>216</v>
      </c>
      <c r="I710" s="302" t="s">
        <v>217</v>
      </c>
      <c r="J710" s="302" t="s">
        <v>218</v>
      </c>
      <c r="K710" s="53"/>
      <c r="L710" s="53"/>
      <c r="M710" s="53"/>
      <c r="N710" s="53"/>
      <c r="O710" s="53">
        <v>6</v>
      </c>
      <c r="P710" s="55">
        <v>10030</v>
      </c>
      <c r="Q710" s="297">
        <v>0</v>
      </c>
      <c r="R710" s="348" t="s">
        <v>1578</v>
      </c>
      <c r="S710" s="349">
        <v>11</v>
      </c>
      <c r="T710" t="str">
        <f t="shared" si="27"/>
        <v>G-Suite Business</v>
      </c>
    </row>
    <row r="711" spans="1:20" ht="15.75" thickBot="1">
      <c r="A711" s="311">
        <v>45449</v>
      </c>
      <c r="B711" s="384">
        <v>45444</v>
      </c>
      <c r="C711" s="297" t="e">
        <v>#VALUE!</v>
      </c>
      <c r="D711" s="298" t="s">
        <v>2597</v>
      </c>
      <c r="E711" s="306" t="s">
        <v>2598</v>
      </c>
      <c r="F711" s="306">
        <v>1278</v>
      </c>
      <c r="G711" s="300">
        <v>1083.050847457627</v>
      </c>
      <c r="H711" s="301" t="s">
        <v>216</v>
      </c>
      <c r="I711" s="302" t="s">
        <v>217</v>
      </c>
      <c r="J711" s="302" t="s">
        <v>218</v>
      </c>
      <c r="K711" s="53"/>
      <c r="L711" s="53"/>
      <c r="M711" s="53"/>
      <c r="N711" s="53"/>
      <c r="O711" s="53">
        <v>6</v>
      </c>
      <c r="P711" s="55">
        <v>7670</v>
      </c>
      <c r="Q711" s="297">
        <v>0</v>
      </c>
      <c r="R711" s="348" t="s">
        <v>1578</v>
      </c>
      <c r="S711" s="349">
        <v>11</v>
      </c>
      <c r="T711" t="str">
        <f t="shared" si="27"/>
        <v>G-Suite Business</v>
      </c>
    </row>
    <row r="712" spans="1:20" ht="15.75" thickBot="1">
      <c r="A712" s="311">
        <v>45449</v>
      </c>
      <c r="B712" s="384">
        <v>45444</v>
      </c>
      <c r="C712" s="297" t="e">
        <v>#VALUE!</v>
      </c>
      <c r="D712" s="298" t="s">
        <v>1404</v>
      </c>
      <c r="E712" s="306" t="s">
        <v>2599</v>
      </c>
      <c r="F712" s="306">
        <v>1770</v>
      </c>
      <c r="G712" s="300">
        <v>1500</v>
      </c>
      <c r="H712" s="301" t="s">
        <v>216</v>
      </c>
      <c r="I712" s="302" t="s">
        <v>217</v>
      </c>
      <c r="J712" s="302" t="s">
        <v>218</v>
      </c>
      <c r="K712" s="53"/>
      <c r="L712" s="53"/>
      <c r="M712" s="53"/>
      <c r="N712" s="53"/>
      <c r="O712" s="53">
        <v>6</v>
      </c>
      <c r="P712" s="55">
        <v>19399.2</v>
      </c>
      <c r="Q712" s="297">
        <v>0</v>
      </c>
      <c r="R712" s="348" t="s">
        <v>1578</v>
      </c>
      <c r="S712" s="349">
        <v>11</v>
      </c>
      <c r="T712" t="str">
        <f t="shared" si="27"/>
        <v>G-Suite Business</v>
      </c>
    </row>
    <row r="713" spans="1:20" ht="15.75" thickBot="1">
      <c r="A713" s="311">
        <v>45449</v>
      </c>
      <c r="B713" s="384">
        <v>45444</v>
      </c>
      <c r="C713" s="297" t="e">
        <v>#VALUE!</v>
      </c>
      <c r="D713" s="298" t="s">
        <v>2108</v>
      </c>
      <c r="E713" s="306" t="s">
        <v>2600</v>
      </c>
      <c r="F713" s="306">
        <v>5015</v>
      </c>
      <c r="G713" s="300">
        <v>4250</v>
      </c>
      <c r="H713" s="301" t="s">
        <v>216</v>
      </c>
      <c r="I713" s="302" t="s">
        <v>217</v>
      </c>
      <c r="J713" s="302" t="s">
        <v>218</v>
      </c>
      <c r="K713" s="53"/>
      <c r="L713" s="53"/>
      <c r="M713" s="53"/>
      <c r="N713" s="53"/>
      <c r="O713" s="53">
        <v>6</v>
      </c>
      <c r="P713" s="55">
        <v>15519.36</v>
      </c>
      <c r="Q713" s="297">
        <v>0</v>
      </c>
      <c r="R713" s="348" t="s">
        <v>1578</v>
      </c>
      <c r="S713" s="349">
        <v>11</v>
      </c>
      <c r="T713" t="str">
        <f t="shared" si="27"/>
        <v>G-Suite Business</v>
      </c>
    </row>
    <row r="714" spans="1:20" ht="15.75" thickBot="1">
      <c r="A714" s="311">
        <v>45449</v>
      </c>
      <c r="B714" s="384">
        <v>45444</v>
      </c>
      <c r="C714" s="297" t="e">
        <v>#VALUE!</v>
      </c>
      <c r="D714" s="298" t="s">
        <v>1239</v>
      </c>
      <c r="E714" s="306" t="s">
        <v>2601</v>
      </c>
      <c r="F714" s="306">
        <v>1504.5</v>
      </c>
      <c r="G714" s="300">
        <v>1275</v>
      </c>
      <c r="H714" s="301" t="s">
        <v>216</v>
      </c>
      <c r="I714" s="302" t="s">
        <v>217</v>
      </c>
      <c r="J714" s="302" t="s">
        <v>218</v>
      </c>
      <c r="K714" s="53"/>
      <c r="L714" s="53"/>
      <c r="M714" s="53"/>
      <c r="N714" s="53"/>
      <c r="O714" s="53">
        <v>6</v>
      </c>
      <c r="P714" s="55">
        <v>1939.92</v>
      </c>
      <c r="Q714" s="297">
        <v>0</v>
      </c>
      <c r="R714" s="348" t="s">
        <v>1578</v>
      </c>
      <c r="S714" s="349">
        <v>11</v>
      </c>
      <c r="T714" t="str">
        <f t="shared" si="27"/>
        <v>G-Suite Business</v>
      </c>
    </row>
    <row r="715" spans="1:20" ht="15.75" thickBot="1">
      <c r="A715" s="311">
        <v>45449</v>
      </c>
      <c r="B715" s="384">
        <v>45444</v>
      </c>
      <c r="C715" s="297" t="e">
        <v>#VALUE!</v>
      </c>
      <c r="D715" s="298" t="s">
        <v>233</v>
      </c>
      <c r="E715" s="306" t="s">
        <v>2602</v>
      </c>
      <c r="F715" s="306">
        <v>1377</v>
      </c>
      <c r="G715" s="300">
        <v>1166.949152542373</v>
      </c>
      <c r="H715" s="301" t="s">
        <v>216</v>
      </c>
      <c r="I715" s="302" t="s">
        <v>217</v>
      </c>
      <c r="J715" s="302" t="s">
        <v>218</v>
      </c>
      <c r="K715" s="53"/>
      <c r="L715" s="53"/>
      <c r="M715" s="53"/>
      <c r="N715" s="53"/>
      <c r="O715" s="53">
        <v>6</v>
      </c>
      <c r="P715" s="55">
        <v>39884</v>
      </c>
      <c r="Q715" s="297">
        <v>0</v>
      </c>
      <c r="R715" s="348" t="s">
        <v>1578</v>
      </c>
      <c r="S715" s="349">
        <v>11</v>
      </c>
      <c r="T715" t="str">
        <f t="shared" si="27"/>
        <v>G-Suite Business</v>
      </c>
    </row>
    <row r="716" spans="1:20" ht="15.75" thickBot="1">
      <c r="A716" s="311">
        <v>45449</v>
      </c>
      <c r="B716" s="384">
        <v>45444</v>
      </c>
      <c r="C716" s="297" t="e">
        <v>#VALUE!</v>
      </c>
      <c r="D716" s="298" t="s">
        <v>1838</v>
      </c>
      <c r="E716" s="306" t="s">
        <v>2603</v>
      </c>
      <c r="F716" s="306">
        <v>5266</v>
      </c>
      <c r="G716" s="300">
        <v>4462.7118644067796</v>
      </c>
      <c r="H716" s="301" t="s">
        <v>216</v>
      </c>
      <c r="I716" s="302" t="s">
        <v>217</v>
      </c>
      <c r="J716" s="302" t="s">
        <v>218</v>
      </c>
      <c r="K716" s="53"/>
      <c r="L716" s="53"/>
      <c r="M716" s="53"/>
      <c r="N716" s="53"/>
      <c r="O716" s="53">
        <v>6</v>
      </c>
      <c r="P716" s="55">
        <v>115687</v>
      </c>
      <c r="Q716" s="297">
        <v>0</v>
      </c>
      <c r="R716" s="348" t="s">
        <v>1578</v>
      </c>
      <c r="S716" s="349">
        <v>11</v>
      </c>
      <c r="T716" t="str">
        <f t="shared" si="27"/>
        <v>G-Suite Business</v>
      </c>
    </row>
    <row r="717" spans="1:20" ht="15.75" thickBot="1">
      <c r="A717" s="311">
        <v>45449</v>
      </c>
      <c r="B717" s="384">
        <v>45444</v>
      </c>
      <c r="C717" s="297" t="e">
        <v>#VALUE!</v>
      </c>
      <c r="D717" s="298" t="s">
        <v>1599</v>
      </c>
      <c r="E717" s="306" t="s">
        <v>2604</v>
      </c>
      <c r="F717" s="306">
        <v>10030</v>
      </c>
      <c r="G717" s="300">
        <v>8500</v>
      </c>
      <c r="H717" s="301" t="s">
        <v>216</v>
      </c>
      <c r="I717" s="302" t="s">
        <v>217</v>
      </c>
      <c r="J717" s="302" t="s">
        <v>218</v>
      </c>
      <c r="K717" s="53"/>
      <c r="L717" s="53"/>
      <c r="M717" s="53"/>
      <c r="N717" s="53"/>
      <c r="O717" s="53">
        <v>6</v>
      </c>
      <c r="P717" s="55">
        <v>1180</v>
      </c>
      <c r="Q717" s="297">
        <v>0</v>
      </c>
      <c r="R717" s="348" t="s">
        <v>1578</v>
      </c>
      <c r="S717" s="349">
        <v>11</v>
      </c>
      <c r="T717" t="str">
        <f t="shared" si="27"/>
        <v>G-Suite Business</v>
      </c>
    </row>
    <row r="718" spans="1:20" ht="15.75" thickBot="1">
      <c r="A718" s="311">
        <v>45449</v>
      </c>
      <c r="B718" s="384">
        <v>45444</v>
      </c>
      <c r="C718" s="297" t="e">
        <v>#VALUE!</v>
      </c>
      <c r="D718" s="298" t="s">
        <v>2045</v>
      </c>
      <c r="E718" s="306" t="s">
        <v>2605</v>
      </c>
      <c r="F718" s="306">
        <v>7670</v>
      </c>
      <c r="G718" s="300">
        <v>6500</v>
      </c>
      <c r="H718" s="301" t="s">
        <v>216</v>
      </c>
      <c r="I718" s="302" t="s">
        <v>217</v>
      </c>
      <c r="J718" s="302" t="s">
        <v>218</v>
      </c>
      <c r="K718" s="53"/>
      <c r="L718" s="53"/>
      <c r="M718" s="53"/>
      <c r="N718" s="53"/>
      <c r="O718" s="53">
        <v>6</v>
      </c>
      <c r="P718" s="55">
        <v>2360</v>
      </c>
      <c r="Q718" s="297">
        <v>0</v>
      </c>
      <c r="R718" s="348" t="s">
        <v>1578</v>
      </c>
      <c r="S718" s="349">
        <v>11</v>
      </c>
      <c r="T718" t="str">
        <f t="shared" si="27"/>
        <v>G-Suite Business</v>
      </c>
    </row>
    <row r="719" spans="1:20" ht="15.75" thickBot="1">
      <c r="A719" s="311">
        <v>45449</v>
      </c>
      <c r="B719" s="384">
        <v>45444</v>
      </c>
      <c r="C719" s="297" t="e">
        <v>#VALUE!</v>
      </c>
      <c r="D719" s="298" t="s">
        <v>405</v>
      </c>
      <c r="E719" s="306" t="s">
        <v>2606</v>
      </c>
      <c r="F719" s="306">
        <v>19399.2</v>
      </c>
      <c r="G719" s="300">
        <v>16440</v>
      </c>
      <c r="H719" s="301" t="s">
        <v>216</v>
      </c>
      <c r="I719" s="302" t="s">
        <v>217</v>
      </c>
      <c r="J719" s="302" t="s">
        <v>218</v>
      </c>
      <c r="K719" s="53"/>
      <c r="L719" s="53"/>
      <c r="M719" s="53"/>
      <c r="N719" s="53"/>
      <c r="O719" s="53">
        <v>6</v>
      </c>
      <c r="P719" s="55">
        <v>2360</v>
      </c>
      <c r="Q719" s="297">
        <v>0</v>
      </c>
      <c r="R719" s="348" t="s">
        <v>1578</v>
      </c>
      <c r="S719" s="349">
        <v>11</v>
      </c>
      <c r="T719" t="str">
        <f t="shared" si="27"/>
        <v>G-Suite Business</v>
      </c>
    </row>
    <row r="720" spans="1:20" ht="15.75" thickBot="1">
      <c r="A720" s="311">
        <v>45449</v>
      </c>
      <c r="B720" s="384">
        <v>45444</v>
      </c>
      <c r="C720" s="297" t="e">
        <v>#VALUE!</v>
      </c>
      <c r="D720" s="298" t="s">
        <v>405</v>
      </c>
      <c r="E720" s="306" t="s">
        <v>2607</v>
      </c>
      <c r="F720" s="306">
        <v>15519.36</v>
      </c>
      <c r="G720" s="300">
        <v>13152</v>
      </c>
      <c r="H720" s="301" t="s">
        <v>216</v>
      </c>
      <c r="I720" s="302" t="s">
        <v>217</v>
      </c>
      <c r="J720" s="302" t="s">
        <v>218</v>
      </c>
      <c r="K720" s="53"/>
      <c r="L720" s="53"/>
      <c r="M720" s="53"/>
      <c r="N720" s="53"/>
      <c r="O720" s="53">
        <v>6</v>
      </c>
      <c r="P720" s="55">
        <v>3066</v>
      </c>
      <c r="Q720" s="297">
        <v>0</v>
      </c>
      <c r="R720" s="348" t="s">
        <v>1578</v>
      </c>
      <c r="S720" s="349">
        <v>11</v>
      </c>
      <c r="T720" t="str">
        <f t="shared" si="27"/>
        <v>G-Suite Business</v>
      </c>
    </row>
    <row r="721" spans="1:20" ht="15.75" thickBot="1">
      <c r="A721" s="311">
        <v>45449</v>
      </c>
      <c r="B721" s="384">
        <v>45444</v>
      </c>
      <c r="C721" s="297" t="e">
        <v>#VALUE!</v>
      </c>
      <c r="D721" s="298" t="s">
        <v>250</v>
      </c>
      <c r="E721" s="306" t="s">
        <v>2608</v>
      </c>
      <c r="F721" s="306">
        <v>1939.92</v>
      </c>
      <c r="G721" s="300">
        <v>1644</v>
      </c>
      <c r="H721" s="301" t="s">
        <v>216</v>
      </c>
      <c r="I721" s="302" t="s">
        <v>217</v>
      </c>
      <c r="J721" s="302" t="s">
        <v>218</v>
      </c>
      <c r="K721" s="53"/>
      <c r="L721" s="53"/>
      <c r="M721" s="53"/>
      <c r="N721" s="53"/>
      <c r="O721" s="53">
        <v>6</v>
      </c>
      <c r="P721" s="55">
        <v>1297</v>
      </c>
      <c r="Q721" s="297">
        <v>0</v>
      </c>
      <c r="R721" s="348" t="s">
        <v>1578</v>
      </c>
      <c r="S721" s="349">
        <v>11</v>
      </c>
      <c r="T721" t="str">
        <f t="shared" si="27"/>
        <v>G-Suite Business</v>
      </c>
    </row>
    <row r="722" spans="1:20" ht="15.75" thickBot="1">
      <c r="A722" s="311">
        <v>45449</v>
      </c>
      <c r="B722" s="384">
        <v>45444</v>
      </c>
      <c r="C722" s="297" t="e">
        <v>#VALUE!</v>
      </c>
      <c r="D722" s="298" t="s">
        <v>1618</v>
      </c>
      <c r="E722" s="306" t="s">
        <v>2609</v>
      </c>
      <c r="F722" s="306">
        <v>39884</v>
      </c>
      <c r="G722" s="300">
        <v>33800</v>
      </c>
      <c r="H722" s="301" t="s">
        <v>216</v>
      </c>
      <c r="I722" s="302" t="s">
        <v>217</v>
      </c>
      <c r="J722" s="302" t="s">
        <v>218</v>
      </c>
      <c r="K722" s="53"/>
      <c r="L722" s="53"/>
      <c r="M722" s="53"/>
      <c r="N722" s="53"/>
      <c r="O722" s="53">
        <v>6</v>
      </c>
      <c r="P722" s="55">
        <v>1180</v>
      </c>
      <c r="Q722" s="297">
        <v>0</v>
      </c>
      <c r="R722" s="348" t="s">
        <v>1578</v>
      </c>
      <c r="S722" s="349">
        <v>11</v>
      </c>
      <c r="T722" t="str">
        <f t="shared" si="27"/>
        <v>G-Suite Business</v>
      </c>
    </row>
    <row r="723" spans="1:20" ht="15.75" thickBot="1">
      <c r="A723" s="311">
        <v>45449</v>
      </c>
      <c r="B723" s="384">
        <v>45444</v>
      </c>
      <c r="C723" s="297" t="e">
        <v>#VALUE!</v>
      </c>
      <c r="D723" s="298" t="s">
        <v>2610</v>
      </c>
      <c r="E723" s="306" t="s">
        <v>2611</v>
      </c>
      <c r="F723" s="306">
        <v>115687</v>
      </c>
      <c r="G723" s="300">
        <v>98039.830508474581</v>
      </c>
      <c r="H723" s="301" t="s">
        <v>216</v>
      </c>
      <c r="I723" s="302" t="s">
        <v>217</v>
      </c>
      <c r="J723" s="302" t="s">
        <v>218</v>
      </c>
      <c r="K723" s="53"/>
      <c r="L723" s="53"/>
      <c r="M723" s="53"/>
      <c r="N723" s="53"/>
      <c r="O723" s="53">
        <v>6</v>
      </c>
      <c r="P723" s="55">
        <v>15045</v>
      </c>
      <c r="Q723" s="297">
        <v>0</v>
      </c>
      <c r="R723" s="348" t="s">
        <v>1578</v>
      </c>
      <c r="S723" s="349">
        <v>11</v>
      </c>
      <c r="T723" t="str">
        <f t="shared" si="27"/>
        <v>G-Suite Business</v>
      </c>
    </row>
    <row r="724" spans="1:20" ht="15.75" thickBot="1">
      <c r="A724" s="311">
        <v>45449</v>
      </c>
      <c r="B724" s="384">
        <v>45444</v>
      </c>
      <c r="C724" s="297" t="e">
        <v>#VALUE!</v>
      </c>
      <c r="D724" s="298" t="s">
        <v>471</v>
      </c>
      <c r="E724" s="306" t="s">
        <v>2612</v>
      </c>
      <c r="F724" s="306">
        <v>1180</v>
      </c>
      <c r="G724" s="300">
        <v>1000</v>
      </c>
      <c r="H724" s="301" t="s">
        <v>112</v>
      </c>
      <c r="I724" s="302" t="s">
        <v>229</v>
      </c>
      <c r="J724" s="302" t="s">
        <v>249</v>
      </c>
      <c r="K724" s="53"/>
      <c r="L724" s="53"/>
      <c r="M724" s="53"/>
      <c r="N724" s="53"/>
      <c r="O724" s="53">
        <v>6</v>
      </c>
      <c r="P724" s="55">
        <v>2950</v>
      </c>
      <c r="Q724" s="297">
        <v>0</v>
      </c>
      <c r="R724" s="348" t="s">
        <v>1578</v>
      </c>
      <c r="S724" s="349">
        <v>11</v>
      </c>
      <c r="T724" t="str">
        <f t="shared" si="27"/>
        <v>WhatsApp API Business</v>
      </c>
    </row>
    <row r="725" spans="1:20" ht="15.75" thickBot="1">
      <c r="A725" s="311">
        <v>45449</v>
      </c>
      <c r="B725" s="384">
        <v>45444</v>
      </c>
      <c r="C725" s="297" t="e">
        <v>#VALUE!</v>
      </c>
      <c r="D725" s="298" t="s">
        <v>1327</v>
      </c>
      <c r="E725" s="306" t="s">
        <v>2613</v>
      </c>
      <c r="F725" s="306">
        <v>2360</v>
      </c>
      <c r="G725" s="300">
        <v>2000</v>
      </c>
      <c r="H725" s="301" t="s">
        <v>112</v>
      </c>
      <c r="I725" s="302" t="s">
        <v>229</v>
      </c>
      <c r="J725" s="302" t="s">
        <v>249</v>
      </c>
      <c r="K725" s="53"/>
      <c r="L725" s="53"/>
      <c r="M725" s="53"/>
      <c r="N725" s="53"/>
      <c r="O725" s="53">
        <v>6</v>
      </c>
      <c r="P725" s="55">
        <v>1297</v>
      </c>
      <c r="Q725" s="297">
        <v>0</v>
      </c>
      <c r="R725" s="348" t="s">
        <v>1578</v>
      </c>
      <c r="S725" s="349">
        <v>11</v>
      </c>
      <c r="T725" t="str">
        <f t="shared" si="27"/>
        <v>WhatsApp API Business</v>
      </c>
    </row>
    <row r="726" spans="1:20" ht="15.75" thickBot="1">
      <c r="A726" s="311">
        <v>45449</v>
      </c>
      <c r="B726" s="384">
        <v>45444</v>
      </c>
      <c r="C726" s="297" t="e">
        <v>#VALUE!</v>
      </c>
      <c r="D726" s="298" t="s">
        <v>2132</v>
      </c>
      <c r="E726" s="306" t="s">
        <v>2614</v>
      </c>
      <c r="F726" s="306">
        <v>2360</v>
      </c>
      <c r="G726" s="300">
        <v>2000</v>
      </c>
      <c r="H726" s="301" t="s">
        <v>112</v>
      </c>
      <c r="I726" s="302" t="s">
        <v>229</v>
      </c>
      <c r="J726" s="302" t="s">
        <v>249</v>
      </c>
      <c r="K726" s="53"/>
      <c r="L726" s="53"/>
      <c r="M726" s="53"/>
      <c r="N726" s="53"/>
      <c r="O726" s="53">
        <v>6</v>
      </c>
      <c r="P726" s="55">
        <v>1297</v>
      </c>
      <c r="Q726" s="297">
        <v>0</v>
      </c>
      <c r="R726" s="348" t="s">
        <v>1578</v>
      </c>
      <c r="S726" s="349">
        <v>11</v>
      </c>
      <c r="T726" t="str">
        <f t="shared" si="27"/>
        <v>WhatsApp API Business</v>
      </c>
    </row>
    <row r="727" spans="1:20" ht="15.75" thickBot="1">
      <c r="A727" s="311">
        <v>45449</v>
      </c>
      <c r="B727" s="384">
        <v>45444</v>
      </c>
      <c r="C727" s="297" t="e">
        <v>#VALUE!</v>
      </c>
      <c r="D727" s="298" t="s">
        <v>459</v>
      </c>
      <c r="E727" s="306" t="s">
        <v>2615</v>
      </c>
      <c r="F727" s="306">
        <v>3066</v>
      </c>
      <c r="G727" s="300">
        <v>2598.305084745763</v>
      </c>
      <c r="H727" s="301" t="s">
        <v>112</v>
      </c>
      <c r="I727" s="302" t="s">
        <v>229</v>
      </c>
      <c r="J727" s="302" t="s">
        <v>249</v>
      </c>
      <c r="K727" s="53"/>
      <c r="L727" s="53"/>
      <c r="M727" s="53"/>
      <c r="N727" s="53"/>
      <c r="O727" s="53">
        <v>6</v>
      </c>
      <c r="P727" s="55">
        <v>25075</v>
      </c>
      <c r="Q727" s="297">
        <v>0</v>
      </c>
      <c r="R727" s="348" t="s">
        <v>1578</v>
      </c>
      <c r="S727" s="349">
        <v>11</v>
      </c>
      <c r="T727" t="str">
        <f t="shared" si="27"/>
        <v>WhatsApp API Business</v>
      </c>
    </row>
    <row r="728" spans="1:20" ht="15.75" thickBot="1">
      <c r="A728" s="311">
        <v>45449</v>
      </c>
      <c r="B728" s="384">
        <v>45444</v>
      </c>
      <c r="C728" s="297" t="e">
        <v>#VALUE!</v>
      </c>
      <c r="D728" s="298" t="s">
        <v>1766</v>
      </c>
      <c r="E728" s="306" t="s">
        <v>2616</v>
      </c>
      <c r="F728" s="306">
        <v>1297</v>
      </c>
      <c r="G728" s="300">
        <v>1099.152542372881</v>
      </c>
      <c r="H728" s="301" t="s">
        <v>112</v>
      </c>
      <c r="I728" s="302" t="s">
        <v>229</v>
      </c>
      <c r="J728" s="302" t="s">
        <v>249</v>
      </c>
      <c r="K728" s="53"/>
      <c r="L728" s="53"/>
      <c r="M728" s="53"/>
      <c r="N728" s="53"/>
      <c r="O728" s="53">
        <v>6</v>
      </c>
      <c r="P728" s="55">
        <v>8260</v>
      </c>
      <c r="Q728" s="297">
        <v>0</v>
      </c>
      <c r="R728" s="348" t="s">
        <v>1578</v>
      </c>
      <c r="S728" s="349">
        <v>11</v>
      </c>
      <c r="T728" t="str">
        <f t="shared" si="27"/>
        <v>WhatsApp API Business</v>
      </c>
    </row>
    <row r="729" spans="1:20" ht="15.75" thickBot="1">
      <c r="A729" s="311">
        <v>45449</v>
      </c>
      <c r="B729" s="384">
        <v>45444</v>
      </c>
      <c r="C729" s="297" t="e">
        <v>#VALUE!</v>
      </c>
      <c r="D729" s="298" t="s">
        <v>1969</v>
      </c>
      <c r="E729" s="306" t="s">
        <v>2617</v>
      </c>
      <c r="F729" s="306">
        <v>1180</v>
      </c>
      <c r="G729" s="300">
        <v>1000</v>
      </c>
      <c r="H729" s="301" t="s">
        <v>112</v>
      </c>
      <c r="I729" s="302" t="s">
        <v>229</v>
      </c>
      <c r="J729" s="302" t="s">
        <v>249</v>
      </c>
      <c r="K729" s="53"/>
      <c r="L729" s="53"/>
      <c r="M729" s="53"/>
      <c r="N729" s="53"/>
      <c r="O729" s="53">
        <v>6</v>
      </c>
      <c r="P729" s="55">
        <v>8850</v>
      </c>
      <c r="Q729" s="297">
        <v>0</v>
      </c>
      <c r="R729" s="348" t="s">
        <v>1578</v>
      </c>
      <c r="S729" s="349">
        <v>11</v>
      </c>
      <c r="T729" t="str">
        <f t="shared" si="27"/>
        <v>WhatsApp API Business</v>
      </c>
    </row>
    <row r="730" spans="1:20" ht="15.75" thickBot="1">
      <c r="A730" s="311">
        <v>45449</v>
      </c>
      <c r="B730" s="384">
        <v>45444</v>
      </c>
      <c r="C730" s="297" t="e">
        <v>#VALUE!</v>
      </c>
      <c r="D730" s="298" t="s">
        <v>2421</v>
      </c>
      <c r="E730" s="306" t="s">
        <v>2618</v>
      </c>
      <c r="F730" s="306">
        <v>15045</v>
      </c>
      <c r="G730" s="300">
        <v>12750</v>
      </c>
      <c r="H730" s="301" t="s">
        <v>112</v>
      </c>
      <c r="I730" s="302" t="s">
        <v>229</v>
      </c>
      <c r="J730" s="302" t="s">
        <v>284</v>
      </c>
      <c r="K730" s="53"/>
      <c r="L730" s="53"/>
      <c r="M730" s="53"/>
      <c r="N730" s="53"/>
      <c r="O730" s="53">
        <v>6</v>
      </c>
      <c r="P730" s="55">
        <v>7523</v>
      </c>
      <c r="Q730" s="297">
        <v>0</v>
      </c>
      <c r="R730" s="348" t="s">
        <v>1578</v>
      </c>
      <c r="S730" s="349">
        <v>11</v>
      </c>
      <c r="T730" t="str">
        <f t="shared" si="27"/>
        <v>WhatsApp API Business</v>
      </c>
    </row>
    <row r="731" spans="1:20" ht="15.75" thickBot="1">
      <c r="A731" s="311">
        <v>45449</v>
      </c>
      <c r="B731" s="384">
        <v>45444</v>
      </c>
      <c r="C731" s="297" t="e">
        <v>#VALUE!</v>
      </c>
      <c r="D731" s="298" t="s">
        <v>2619</v>
      </c>
      <c r="E731" s="306" t="s">
        <v>2620</v>
      </c>
      <c r="F731" s="306">
        <v>2950</v>
      </c>
      <c r="G731" s="300">
        <v>2500</v>
      </c>
      <c r="H731" s="301" t="s">
        <v>112</v>
      </c>
      <c r="I731" s="302" t="s">
        <v>229</v>
      </c>
      <c r="J731" s="302" t="s">
        <v>258</v>
      </c>
      <c r="K731" s="53"/>
      <c r="L731" s="53"/>
      <c r="M731" s="53"/>
      <c r="N731" s="53"/>
      <c r="O731" s="53">
        <v>6</v>
      </c>
      <c r="P731" s="55">
        <v>47611</v>
      </c>
      <c r="Q731" s="297">
        <v>0</v>
      </c>
      <c r="R731" s="348" t="s">
        <v>1578</v>
      </c>
      <c r="S731" s="349">
        <v>11</v>
      </c>
      <c r="T731" t="str">
        <f t="shared" si="27"/>
        <v>WhatsApp API Business</v>
      </c>
    </row>
    <row r="732" spans="1:20" ht="15.75" thickBot="1">
      <c r="A732" s="311">
        <v>45449</v>
      </c>
      <c r="B732" s="384">
        <v>45444</v>
      </c>
      <c r="C732" s="297" t="e">
        <v>#VALUE!</v>
      </c>
      <c r="D732" s="298" t="s">
        <v>2621</v>
      </c>
      <c r="E732" s="306" t="s">
        <v>2622</v>
      </c>
      <c r="F732" s="306">
        <v>1297</v>
      </c>
      <c r="G732" s="300">
        <v>1099.152542372881</v>
      </c>
      <c r="H732" s="301" t="s">
        <v>112</v>
      </c>
      <c r="I732" s="302" t="s">
        <v>229</v>
      </c>
      <c r="J732" s="302" t="s">
        <v>249</v>
      </c>
      <c r="K732" s="53"/>
      <c r="L732" s="53"/>
      <c r="M732" s="53"/>
      <c r="N732" s="53"/>
      <c r="O732" s="53">
        <v>6</v>
      </c>
      <c r="P732" s="55">
        <v>12036</v>
      </c>
      <c r="Q732" s="297">
        <v>0</v>
      </c>
      <c r="R732" s="348" t="s">
        <v>1578</v>
      </c>
      <c r="S732" s="349">
        <v>11</v>
      </c>
      <c r="T732" t="str">
        <f t="shared" ref="T732:T754" si="28">VLOOKUP(I732,$AD$2:$AE$6,2,0)</f>
        <v>WhatsApp API Business</v>
      </c>
    </row>
    <row r="733" spans="1:20" ht="15.75" thickBot="1">
      <c r="A733" s="311">
        <v>45449</v>
      </c>
      <c r="B733" s="384">
        <v>45444</v>
      </c>
      <c r="C733" s="297" t="e">
        <v>#VALUE!</v>
      </c>
      <c r="D733" s="298" t="s">
        <v>2425</v>
      </c>
      <c r="E733" s="306" t="s">
        <v>2623</v>
      </c>
      <c r="F733" s="306">
        <v>1297</v>
      </c>
      <c r="G733" s="300">
        <v>1099.152542372881</v>
      </c>
      <c r="H733" s="301" t="s">
        <v>112</v>
      </c>
      <c r="I733" s="302" t="s">
        <v>229</v>
      </c>
      <c r="J733" s="302" t="s">
        <v>249</v>
      </c>
      <c r="K733" s="53"/>
      <c r="L733" s="53"/>
      <c r="M733" s="53"/>
      <c r="N733" s="53"/>
      <c r="O733" s="53">
        <v>6</v>
      </c>
      <c r="P733" s="55">
        <v>68180.399999999994</v>
      </c>
      <c r="Q733" s="297">
        <v>0</v>
      </c>
      <c r="R733" s="348" t="s">
        <v>1578</v>
      </c>
      <c r="S733" s="349">
        <v>11</v>
      </c>
      <c r="T733" t="str">
        <f t="shared" si="28"/>
        <v>WhatsApp API Business</v>
      </c>
    </row>
    <row r="734" spans="1:20" ht="15.75" thickBot="1">
      <c r="A734" s="311">
        <v>45449</v>
      </c>
      <c r="B734" s="384">
        <v>45444</v>
      </c>
      <c r="C734" s="297" t="e">
        <v>#VALUE!</v>
      </c>
      <c r="D734" s="298" t="s">
        <v>1131</v>
      </c>
      <c r="E734" s="306" t="s">
        <v>2624</v>
      </c>
      <c r="F734" s="306">
        <v>25075</v>
      </c>
      <c r="G734" s="300">
        <v>21250</v>
      </c>
      <c r="H734" s="301" t="s">
        <v>112</v>
      </c>
      <c r="I734" s="302" t="s">
        <v>229</v>
      </c>
      <c r="J734" s="302" t="s">
        <v>1504</v>
      </c>
      <c r="K734" s="53"/>
      <c r="L734" s="53"/>
      <c r="M734" s="53"/>
      <c r="N734" s="53"/>
      <c r="O734" s="53">
        <v>6</v>
      </c>
      <c r="P734" s="55">
        <v>4572.5</v>
      </c>
      <c r="Q734" s="297">
        <v>0</v>
      </c>
      <c r="R734" s="348" t="s">
        <v>1578</v>
      </c>
      <c r="S734" s="349">
        <v>11</v>
      </c>
      <c r="T734" t="str">
        <f t="shared" si="28"/>
        <v>WhatsApp API Business</v>
      </c>
    </row>
    <row r="735" spans="1:20" ht="15.75" thickBot="1">
      <c r="A735" s="311">
        <v>45449</v>
      </c>
      <c r="B735" s="384">
        <v>45444</v>
      </c>
      <c r="C735" s="297" t="e">
        <v>#VALUE!</v>
      </c>
      <c r="D735" s="298" t="s">
        <v>2625</v>
      </c>
      <c r="E735" s="306" t="s">
        <v>2626</v>
      </c>
      <c r="F735" s="306">
        <v>8260</v>
      </c>
      <c r="G735" s="300">
        <v>7000</v>
      </c>
      <c r="H735" s="301" t="s">
        <v>112</v>
      </c>
      <c r="I735" s="302" t="s">
        <v>229</v>
      </c>
      <c r="J735" s="302" t="s">
        <v>269</v>
      </c>
      <c r="K735" s="53"/>
      <c r="L735" s="53"/>
      <c r="M735" s="53"/>
      <c r="N735" s="53"/>
      <c r="O735" s="53">
        <v>6</v>
      </c>
      <c r="P735" s="55">
        <v>31505</v>
      </c>
      <c r="Q735" s="297">
        <v>0</v>
      </c>
      <c r="R735" s="348" t="s">
        <v>1578</v>
      </c>
      <c r="S735" s="349">
        <v>11</v>
      </c>
      <c r="T735" t="str">
        <f t="shared" si="28"/>
        <v>WhatsApp API Business</v>
      </c>
    </row>
    <row r="736" spans="1:20" ht="15.75" thickBot="1">
      <c r="A736" s="311">
        <v>45449</v>
      </c>
      <c r="B736" s="384">
        <v>45444</v>
      </c>
      <c r="C736" s="297" t="e">
        <v>#VALUE!</v>
      </c>
      <c r="D736" s="298" t="s">
        <v>2627</v>
      </c>
      <c r="E736" s="306" t="s">
        <v>2628</v>
      </c>
      <c r="F736" s="306">
        <v>8850</v>
      </c>
      <c r="G736" s="300">
        <v>7500</v>
      </c>
      <c r="H736" s="301" t="s">
        <v>112</v>
      </c>
      <c r="I736" s="302" t="s">
        <v>229</v>
      </c>
      <c r="J736" s="302" t="s">
        <v>269</v>
      </c>
      <c r="K736" s="53"/>
      <c r="L736" s="53"/>
      <c r="M736" s="53"/>
      <c r="N736" s="53"/>
      <c r="O736" s="53">
        <v>6</v>
      </c>
      <c r="P736" s="55">
        <v>10442</v>
      </c>
      <c r="Q736" s="297">
        <v>0</v>
      </c>
      <c r="R736" s="348" t="s">
        <v>1578</v>
      </c>
      <c r="S736" s="349">
        <v>11</v>
      </c>
      <c r="T736" t="str">
        <f t="shared" si="28"/>
        <v>WhatsApp API Business</v>
      </c>
    </row>
    <row r="737" spans="1:20" ht="15.75" thickBot="1">
      <c r="A737" s="311">
        <v>45449</v>
      </c>
      <c r="B737" s="384">
        <v>45444</v>
      </c>
      <c r="C737" s="297" t="e">
        <v>#VALUE!</v>
      </c>
      <c r="D737" s="298" t="s">
        <v>2629</v>
      </c>
      <c r="E737" s="306" t="s">
        <v>2630</v>
      </c>
      <c r="F737" s="306">
        <v>7523</v>
      </c>
      <c r="G737" s="300">
        <v>6375.42372881356</v>
      </c>
      <c r="H737" s="301" t="s">
        <v>112</v>
      </c>
      <c r="I737" s="302" t="s">
        <v>229</v>
      </c>
      <c r="J737" s="302" t="s">
        <v>269</v>
      </c>
      <c r="K737" s="53"/>
      <c r="L737" s="53"/>
      <c r="M737" s="53"/>
      <c r="N737" s="53"/>
      <c r="O737" s="53">
        <v>6</v>
      </c>
      <c r="P737" s="55">
        <v>2832</v>
      </c>
      <c r="Q737" s="297">
        <v>0</v>
      </c>
      <c r="R737" s="348" t="s">
        <v>1578</v>
      </c>
      <c r="S737" s="349">
        <v>11</v>
      </c>
      <c r="T737" t="str">
        <f t="shared" si="28"/>
        <v>WhatsApp API Business</v>
      </c>
    </row>
    <row r="738" spans="1:20" ht="15.75" thickBot="1">
      <c r="A738" s="311">
        <v>45449</v>
      </c>
      <c r="B738" s="384">
        <v>45444</v>
      </c>
      <c r="C738" s="297" t="e">
        <v>#VALUE!</v>
      </c>
      <c r="D738" s="298" t="s">
        <v>420</v>
      </c>
      <c r="E738" s="306" t="s">
        <v>2631</v>
      </c>
      <c r="F738" s="306">
        <v>47611</v>
      </c>
      <c r="G738" s="300">
        <v>40348.305084745763</v>
      </c>
      <c r="H738" s="301" t="s">
        <v>261</v>
      </c>
      <c r="I738" s="302" t="s">
        <v>232</v>
      </c>
      <c r="J738" s="302" t="s">
        <v>422</v>
      </c>
      <c r="K738" s="53"/>
      <c r="L738" s="53"/>
      <c r="M738" s="53"/>
      <c r="N738" s="53"/>
      <c r="O738" s="53">
        <v>6</v>
      </c>
      <c r="P738" s="55">
        <v>91685</v>
      </c>
      <c r="Q738" s="297">
        <v>0</v>
      </c>
      <c r="R738" s="348" t="s">
        <v>1578</v>
      </c>
      <c r="S738" s="349">
        <v>11</v>
      </c>
      <c r="T738" t="str">
        <f t="shared" si="28"/>
        <v>Other Services</v>
      </c>
    </row>
    <row r="739" spans="1:20" ht="15.75" thickBot="1">
      <c r="A739" s="311">
        <v>45450</v>
      </c>
      <c r="B739" s="384">
        <v>45444</v>
      </c>
      <c r="C739" s="297" t="e">
        <v>#VALUE!</v>
      </c>
      <c r="D739" s="298" t="s">
        <v>233</v>
      </c>
      <c r="E739" s="306" t="s">
        <v>2632</v>
      </c>
      <c r="F739" s="306">
        <v>12036</v>
      </c>
      <c r="G739" s="300">
        <v>10200</v>
      </c>
      <c r="H739" s="301" t="s">
        <v>216</v>
      </c>
      <c r="I739" s="302" t="s">
        <v>217</v>
      </c>
      <c r="J739" s="302" t="s">
        <v>218</v>
      </c>
      <c r="K739" s="53"/>
      <c r="L739" s="53"/>
      <c r="M739" s="53"/>
      <c r="N739" s="53"/>
      <c r="O739" s="53">
        <v>6</v>
      </c>
      <c r="P739" s="55"/>
      <c r="Q739" s="297">
        <v>0</v>
      </c>
      <c r="R739" s="348" t="s">
        <v>1578</v>
      </c>
      <c r="S739" s="349">
        <v>11</v>
      </c>
      <c r="T739" t="str">
        <f t="shared" si="28"/>
        <v>G-Suite Business</v>
      </c>
    </row>
    <row r="740" spans="1:20" ht="15.75" thickBot="1">
      <c r="A740" s="311">
        <v>45450</v>
      </c>
      <c r="B740" s="384">
        <v>45444</v>
      </c>
      <c r="C740" s="297" t="e">
        <v>#VALUE!</v>
      </c>
      <c r="D740" s="298" t="s">
        <v>1511</v>
      </c>
      <c r="E740" s="306" t="s">
        <v>2633</v>
      </c>
      <c r="F740" s="306">
        <v>68180.399999999994</v>
      </c>
      <c r="G740" s="300">
        <v>57780</v>
      </c>
      <c r="H740" s="301" t="s">
        <v>216</v>
      </c>
      <c r="I740" s="302" t="s">
        <v>217</v>
      </c>
      <c r="J740" s="302" t="s">
        <v>218</v>
      </c>
      <c r="K740" s="53"/>
      <c r="L740" s="53"/>
      <c r="M740" s="53"/>
      <c r="N740" s="53"/>
      <c r="O740" s="53">
        <v>6</v>
      </c>
      <c r="P740" s="55"/>
      <c r="Q740" s="297">
        <v>0</v>
      </c>
      <c r="R740" s="348" t="s">
        <v>1578</v>
      </c>
      <c r="S740" s="349">
        <v>11</v>
      </c>
      <c r="T740" t="str">
        <f t="shared" si="28"/>
        <v>G-Suite Business</v>
      </c>
    </row>
    <row r="741" spans="1:20" ht="15.75" thickBot="1">
      <c r="A741" s="311">
        <v>45450</v>
      </c>
      <c r="B741" s="384">
        <v>45444</v>
      </c>
      <c r="C741" s="297" t="e">
        <v>#VALUE!</v>
      </c>
      <c r="D741" s="298" t="s">
        <v>2634</v>
      </c>
      <c r="E741" s="306" t="s">
        <v>2635</v>
      </c>
      <c r="F741" s="306">
        <v>4572.5</v>
      </c>
      <c r="G741" s="300">
        <v>3875</v>
      </c>
      <c r="H741" s="301" t="s">
        <v>216</v>
      </c>
      <c r="I741" s="302" t="s">
        <v>217</v>
      </c>
      <c r="J741" s="302" t="s">
        <v>218</v>
      </c>
      <c r="K741" s="53"/>
      <c r="L741" s="53"/>
      <c r="M741" s="53"/>
      <c r="N741" s="53"/>
      <c r="O741" s="53">
        <v>6</v>
      </c>
      <c r="P741" s="55"/>
      <c r="Q741" s="297">
        <v>0</v>
      </c>
      <c r="R741" s="348" t="s">
        <v>1578</v>
      </c>
      <c r="S741" s="349">
        <v>11</v>
      </c>
      <c r="T741" t="str">
        <f t="shared" si="28"/>
        <v>G-Suite Business</v>
      </c>
    </row>
    <row r="742" spans="1:20" ht="15.75" thickBot="1">
      <c r="A742" s="311">
        <v>45450</v>
      </c>
      <c r="B742" s="384">
        <v>45444</v>
      </c>
      <c r="C742" s="297" t="e">
        <v>#VALUE!</v>
      </c>
      <c r="D742" s="298" t="s">
        <v>2636</v>
      </c>
      <c r="E742" s="306" t="s">
        <v>2637</v>
      </c>
      <c r="F742" s="306">
        <v>31505</v>
      </c>
      <c r="G742" s="300">
        <v>26699.152542372882</v>
      </c>
      <c r="H742" s="301" t="s">
        <v>216</v>
      </c>
      <c r="I742" s="302" t="s">
        <v>217</v>
      </c>
      <c r="J742" s="302" t="s">
        <v>218</v>
      </c>
      <c r="K742" s="53"/>
      <c r="L742" s="53"/>
      <c r="M742" s="53"/>
      <c r="N742" s="53"/>
      <c r="O742" s="53">
        <v>6</v>
      </c>
      <c r="P742" s="55"/>
      <c r="Q742" s="297">
        <v>0</v>
      </c>
      <c r="R742" s="348" t="s">
        <v>1578</v>
      </c>
      <c r="S742" s="349">
        <v>11</v>
      </c>
      <c r="T742" t="str">
        <f t="shared" si="28"/>
        <v>G-Suite Business</v>
      </c>
    </row>
    <row r="743" spans="1:20" ht="15.75" thickBot="1">
      <c r="A743" s="311">
        <v>45450</v>
      </c>
      <c r="B743" s="384">
        <v>45444</v>
      </c>
      <c r="C743" s="297" t="e">
        <v>#VALUE!</v>
      </c>
      <c r="D743" s="298" t="s">
        <v>2638</v>
      </c>
      <c r="E743" s="306" t="s">
        <v>2639</v>
      </c>
      <c r="F743" s="306">
        <v>10442</v>
      </c>
      <c r="G743" s="300">
        <v>8849.1525423728817</v>
      </c>
      <c r="H743" s="301" t="s">
        <v>216</v>
      </c>
      <c r="I743" s="302" t="s">
        <v>217</v>
      </c>
      <c r="J743" s="302" t="s">
        <v>218</v>
      </c>
      <c r="K743" s="53"/>
      <c r="L743" s="53"/>
      <c r="M743" s="53"/>
      <c r="N743" s="53"/>
      <c r="O743" s="53">
        <v>6</v>
      </c>
      <c r="P743" s="55">
        <v>10030</v>
      </c>
      <c r="Q743" s="297">
        <v>0</v>
      </c>
      <c r="R743" s="348" t="s">
        <v>1578</v>
      </c>
      <c r="S743" s="349">
        <v>11</v>
      </c>
      <c r="T743" t="str">
        <f t="shared" si="28"/>
        <v>G-Suite Business</v>
      </c>
    </row>
    <row r="744" spans="1:20" ht="15.75" thickBot="1">
      <c r="A744" s="311">
        <v>45450</v>
      </c>
      <c r="B744" s="384">
        <v>45444</v>
      </c>
      <c r="C744" s="297" t="e">
        <v>#VALUE!</v>
      </c>
      <c r="D744" s="298" t="s">
        <v>2640</v>
      </c>
      <c r="E744" s="306" t="s">
        <v>2641</v>
      </c>
      <c r="F744" s="306">
        <v>2832</v>
      </c>
      <c r="G744" s="300">
        <v>2400</v>
      </c>
      <c r="H744" s="301" t="s">
        <v>216</v>
      </c>
      <c r="I744" s="302" t="s">
        <v>217</v>
      </c>
      <c r="J744" s="302" t="s">
        <v>218</v>
      </c>
      <c r="K744" s="53"/>
      <c r="L744" s="53"/>
      <c r="M744" s="53"/>
      <c r="N744" s="53"/>
      <c r="O744" s="53">
        <v>6</v>
      </c>
      <c r="P744" s="55">
        <v>5900</v>
      </c>
      <c r="Q744" s="297">
        <v>0</v>
      </c>
      <c r="R744" s="348" t="s">
        <v>1578</v>
      </c>
      <c r="S744" s="349">
        <v>11</v>
      </c>
      <c r="T744" t="str">
        <f t="shared" si="28"/>
        <v>G-Suite Business</v>
      </c>
    </row>
    <row r="745" spans="1:20" ht="15.75" thickBot="1">
      <c r="A745" s="311">
        <v>45450</v>
      </c>
      <c r="B745" s="384">
        <v>45444</v>
      </c>
      <c r="C745" s="297" t="e">
        <v>#VALUE!</v>
      </c>
      <c r="D745" s="298" t="s">
        <v>2642</v>
      </c>
      <c r="E745" s="306" t="s">
        <v>2643</v>
      </c>
      <c r="F745" s="306">
        <v>91685</v>
      </c>
      <c r="G745" s="300">
        <v>77699.152542372889</v>
      </c>
      <c r="H745" s="301" t="s">
        <v>216</v>
      </c>
      <c r="I745" s="302" t="s">
        <v>217</v>
      </c>
      <c r="J745" s="302" t="s">
        <v>218</v>
      </c>
      <c r="K745" s="53"/>
      <c r="L745" s="53"/>
      <c r="M745" s="53"/>
      <c r="N745" s="53"/>
      <c r="O745" s="53">
        <v>6</v>
      </c>
      <c r="P745" s="55">
        <v>17700</v>
      </c>
      <c r="Q745" s="297">
        <v>0</v>
      </c>
      <c r="R745" s="348" t="s">
        <v>1578</v>
      </c>
      <c r="S745" s="349">
        <v>11</v>
      </c>
      <c r="T745" t="str">
        <f t="shared" si="28"/>
        <v>G-Suite Business</v>
      </c>
    </row>
    <row r="746" spans="1:20" ht="15.75" thickBot="1">
      <c r="A746" s="311">
        <v>45450</v>
      </c>
      <c r="B746" s="384">
        <v>45444</v>
      </c>
      <c r="C746" s="297" t="e">
        <v>#VALUE!</v>
      </c>
      <c r="D746" s="312" t="s">
        <v>2526</v>
      </c>
      <c r="E746" s="310" t="s">
        <v>2644</v>
      </c>
      <c r="F746" s="317">
        <v>88500</v>
      </c>
      <c r="G746" s="300">
        <v>75000</v>
      </c>
      <c r="H746" s="301" t="s">
        <v>216</v>
      </c>
      <c r="I746" s="302" t="s">
        <v>217</v>
      </c>
      <c r="J746" s="302" t="s">
        <v>218</v>
      </c>
      <c r="K746" s="53"/>
      <c r="L746" s="53"/>
      <c r="M746" s="53"/>
      <c r="N746" s="53"/>
      <c r="O746" s="53">
        <v>6</v>
      </c>
      <c r="P746" s="55">
        <v>5900</v>
      </c>
      <c r="Q746" s="297">
        <v>88500</v>
      </c>
      <c r="R746" s="348" t="s">
        <v>1578</v>
      </c>
      <c r="S746" s="349">
        <v>11</v>
      </c>
      <c r="T746" t="str">
        <f t="shared" si="28"/>
        <v>G-Suite Business</v>
      </c>
    </row>
    <row r="747" spans="1:20" ht="15.75" thickBot="1">
      <c r="A747" s="311">
        <v>45450</v>
      </c>
      <c r="B747" s="384">
        <v>45444</v>
      </c>
      <c r="C747" s="297" t="e">
        <v>#VALUE!</v>
      </c>
      <c r="D747" s="312" t="s">
        <v>2645</v>
      </c>
      <c r="E747" s="310" t="s">
        <v>2646</v>
      </c>
      <c r="F747" s="317">
        <v>2124</v>
      </c>
      <c r="G747" s="300">
        <v>1800</v>
      </c>
      <c r="H747" s="301" t="s">
        <v>216</v>
      </c>
      <c r="I747" s="302" t="s">
        <v>217</v>
      </c>
      <c r="J747" s="302" t="s">
        <v>218</v>
      </c>
      <c r="K747" s="53"/>
      <c r="L747" s="53"/>
      <c r="M747" s="53"/>
      <c r="N747" s="53"/>
      <c r="O747" s="53">
        <v>6</v>
      </c>
      <c r="P747" s="55">
        <v>15340</v>
      </c>
      <c r="Q747" s="297">
        <v>2124</v>
      </c>
      <c r="R747" s="348" t="s">
        <v>1578</v>
      </c>
      <c r="S747" s="349">
        <v>11</v>
      </c>
      <c r="T747" t="str">
        <f t="shared" si="28"/>
        <v>G-Suite Business</v>
      </c>
    </row>
    <row r="748" spans="1:20" ht="15.75" thickBot="1">
      <c r="A748" s="311">
        <v>45450</v>
      </c>
      <c r="B748" s="384">
        <v>45444</v>
      </c>
      <c r="C748" s="297" t="e">
        <v>#VALUE!</v>
      </c>
      <c r="D748" s="312" t="s">
        <v>1443</v>
      </c>
      <c r="E748" s="310" t="s">
        <v>2647</v>
      </c>
      <c r="F748" s="317">
        <v>148.47</v>
      </c>
      <c r="G748" s="300">
        <v>125.82203389830509</v>
      </c>
      <c r="H748" s="301" t="s">
        <v>216</v>
      </c>
      <c r="I748" s="302" t="s">
        <v>217</v>
      </c>
      <c r="J748" s="302" t="s">
        <v>218</v>
      </c>
      <c r="K748" s="53"/>
      <c r="L748" s="53"/>
      <c r="M748" s="53"/>
      <c r="N748" s="53"/>
      <c r="O748" s="53">
        <v>6</v>
      </c>
      <c r="P748" s="55">
        <v>56640</v>
      </c>
      <c r="Q748" s="297">
        <v>148.47</v>
      </c>
      <c r="R748" s="348" t="s">
        <v>1578</v>
      </c>
      <c r="S748" s="349">
        <v>11</v>
      </c>
      <c r="T748" t="str">
        <f t="shared" si="28"/>
        <v>G-Suite Business</v>
      </c>
    </row>
    <row r="749" spans="1:20" ht="15.75" thickBot="1">
      <c r="A749" s="311">
        <v>45450</v>
      </c>
      <c r="B749" s="384">
        <v>45444</v>
      </c>
      <c r="C749" s="297" t="e">
        <v>#VALUE!</v>
      </c>
      <c r="D749" s="312" t="s">
        <v>2526</v>
      </c>
      <c r="E749" s="310" t="s">
        <v>2648</v>
      </c>
      <c r="F749" s="317">
        <v>-119475</v>
      </c>
      <c r="G749" s="300">
        <v>-101250</v>
      </c>
      <c r="H749" s="301" t="s">
        <v>216</v>
      </c>
      <c r="I749" s="302" t="s">
        <v>217</v>
      </c>
      <c r="J749" s="302" t="s">
        <v>218</v>
      </c>
      <c r="K749" s="53"/>
      <c r="L749" s="53"/>
      <c r="M749" s="53"/>
      <c r="N749" s="53"/>
      <c r="O749" s="53">
        <v>6</v>
      </c>
      <c r="P749" s="55">
        <v>2950</v>
      </c>
      <c r="Q749" s="297">
        <v>-119475</v>
      </c>
      <c r="R749" s="348" t="s">
        <v>1578</v>
      </c>
      <c r="S749" s="349">
        <v>11</v>
      </c>
      <c r="T749" t="str">
        <f t="shared" si="28"/>
        <v>G-Suite Business</v>
      </c>
    </row>
    <row r="750" spans="1:20" ht="15.75" thickBot="1">
      <c r="A750" s="311">
        <v>45450</v>
      </c>
      <c r="B750" s="384">
        <v>45444</v>
      </c>
      <c r="C750" s="297" t="e">
        <v>#VALUE!</v>
      </c>
      <c r="D750" s="298" t="s">
        <v>1404</v>
      </c>
      <c r="E750" s="306" t="s">
        <v>2649</v>
      </c>
      <c r="F750" s="306">
        <v>10030</v>
      </c>
      <c r="G750" s="300">
        <v>8500</v>
      </c>
      <c r="H750" s="301" t="s">
        <v>112</v>
      </c>
      <c r="I750" s="302" t="s">
        <v>229</v>
      </c>
      <c r="J750" s="302" t="s">
        <v>352</v>
      </c>
      <c r="K750" s="53"/>
      <c r="L750" s="53"/>
      <c r="M750" s="53"/>
      <c r="N750" s="53"/>
      <c r="O750" s="53">
        <v>6</v>
      </c>
      <c r="P750" s="55">
        <v>15045</v>
      </c>
      <c r="Q750" s="297">
        <v>0</v>
      </c>
      <c r="R750" s="348" t="s">
        <v>1578</v>
      </c>
      <c r="S750" s="349">
        <v>11</v>
      </c>
      <c r="T750" t="str">
        <f t="shared" si="28"/>
        <v>WhatsApp API Business</v>
      </c>
    </row>
    <row r="751" spans="1:20" ht="15.75" thickBot="1">
      <c r="A751" s="311">
        <v>45450</v>
      </c>
      <c r="B751" s="384">
        <v>45444</v>
      </c>
      <c r="C751" s="297" t="e">
        <v>#VALUE!</v>
      </c>
      <c r="D751" s="298" t="s">
        <v>2329</v>
      </c>
      <c r="E751" s="306" t="s">
        <v>2650</v>
      </c>
      <c r="F751" s="306">
        <v>5900</v>
      </c>
      <c r="G751" s="300">
        <v>5000</v>
      </c>
      <c r="H751" s="301" t="s">
        <v>112</v>
      </c>
      <c r="I751" s="302" t="s">
        <v>229</v>
      </c>
      <c r="J751" s="302" t="s">
        <v>249</v>
      </c>
      <c r="K751" s="53"/>
      <c r="L751" s="53"/>
      <c r="M751" s="53"/>
      <c r="N751" s="53"/>
      <c r="O751" s="53">
        <v>6</v>
      </c>
      <c r="P751" s="55">
        <v>-2655</v>
      </c>
      <c r="Q751" s="297">
        <v>0</v>
      </c>
      <c r="R751" s="348" t="s">
        <v>1578</v>
      </c>
      <c r="S751" s="349">
        <v>11</v>
      </c>
      <c r="T751" t="str">
        <f t="shared" si="28"/>
        <v>WhatsApp API Business</v>
      </c>
    </row>
    <row r="752" spans="1:20" ht="15.75" thickBot="1">
      <c r="A752" s="311">
        <v>45450</v>
      </c>
      <c r="B752" s="384">
        <v>45444</v>
      </c>
      <c r="C752" s="297" t="e">
        <v>#VALUE!</v>
      </c>
      <c r="D752" s="298" t="s">
        <v>2651</v>
      </c>
      <c r="E752" s="306" t="s">
        <v>2652</v>
      </c>
      <c r="F752" s="306">
        <v>17700</v>
      </c>
      <c r="G752" s="300">
        <v>15000</v>
      </c>
      <c r="H752" s="301" t="s">
        <v>112</v>
      </c>
      <c r="I752" s="302" t="s">
        <v>229</v>
      </c>
      <c r="J752" s="302" t="s">
        <v>284</v>
      </c>
      <c r="K752" s="53"/>
      <c r="L752" s="53"/>
      <c r="M752" s="53"/>
      <c r="N752" s="53"/>
      <c r="O752" s="53">
        <v>6</v>
      </c>
      <c r="P752" s="55">
        <v>-2360</v>
      </c>
      <c r="Q752" s="297">
        <v>0</v>
      </c>
      <c r="R752" s="348" t="s">
        <v>1578</v>
      </c>
      <c r="S752" s="349">
        <v>11</v>
      </c>
      <c r="T752" t="str">
        <f t="shared" si="28"/>
        <v>WhatsApp API Business</v>
      </c>
    </row>
    <row r="753" spans="1:20" ht="15.75" thickBot="1">
      <c r="A753" s="311">
        <v>45450</v>
      </c>
      <c r="B753" s="384">
        <v>45444</v>
      </c>
      <c r="C753" s="297" t="e">
        <v>#VALUE!</v>
      </c>
      <c r="D753" s="298" t="s">
        <v>2651</v>
      </c>
      <c r="E753" s="306" t="s">
        <v>2652</v>
      </c>
      <c r="F753" s="306">
        <v>5900</v>
      </c>
      <c r="G753" s="300">
        <v>5000</v>
      </c>
      <c r="H753" s="301" t="s">
        <v>112</v>
      </c>
      <c r="I753" s="302" t="s">
        <v>229</v>
      </c>
      <c r="J753" s="302" t="s">
        <v>321</v>
      </c>
      <c r="K753" s="53"/>
      <c r="L753" s="53"/>
      <c r="M753" s="53"/>
      <c r="N753" s="53"/>
      <c r="O753" s="53">
        <v>6</v>
      </c>
      <c r="P753" s="55">
        <v>-587640</v>
      </c>
      <c r="Q753" s="297">
        <v>0</v>
      </c>
      <c r="R753" s="348" t="s">
        <v>1578</v>
      </c>
      <c r="S753" s="349">
        <v>11</v>
      </c>
      <c r="T753" t="str">
        <f t="shared" si="28"/>
        <v>WhatsApp API Business</v>
      </c>
    </row>
    <row r="754" spans="1:20" ht="15.75" thickBot="1">
      <c r="A754" s="311">
        <v>45450</v>
      </c>
      <c r="B754" s="384">
        <v>45444</v>
      </c>
      <c r="C754" s="297" t="e">
        <v>#VALUE!</v>
      </c>
      <c r="D754" s="298" t="s">
        <v>2180</v>
      </c>
      <c r="E754" s="306" t="s">
        <v>2653</v>
      </c>
      <c r="F754" s="306">
        <v>15340</v>
      </c>
      <c r="G754" s="300">
        <v>13000</v>
      </c>
      <c r="H754" s="301" t="s">
        <v>310</v>
      </c>
      <c r="I754" s="302" t="s">
        <v>223</v>
      </c>
      <c r="J754" s="302" t="s">
        <v>311</v>
      </c>
      <c r="K754" s="53"/>
      <c r="L754" s="53"/>
      <c r="M754" s="53"/>
      <c r="N754" s="53"/>
      <c r="O754" s="53">
        <v>6</v>
      </c>
      <c r="P754" s="55">
        <v>-310635</v>
      </c>
      <c r="Q754" s="297">
        <v>0</v>
      </c>
      <c r="R754" s="348" t="s">
        <v>1578</v>
      </c>
      <c r="S754" s="349">
        <v>11</v>
      </c>
      <c r="T754" t="str">
        <f t="shared" si="28"/>
        <v>Tech Assist Recruitment</v>
      </c>
    </row>
    <row r="755" spans="1:20" ht="15.75" thickBot="1">
      <c r="A755" s="311">
        <v>45450</v>
      </c>
      <c r="B755" s="384">
        <v>45444</v>
      </c>
      <c r="C755" s="297" t="e">
        <v>#VALUE!</v>
      </c>
      <c r="D755" s="298" t="s">
        <v>2654</v>
      </c>
      <c r="E755" s="306" t="s">
        <v>2655</v>
      </c>
      <c r="F755" s="306">
        <v>56640</v>
      </c>
      <c r="G755" s="300">
        <v>48000</v>
      </c>
      <c r="H755" s="301" t="s">
        <v>291</v>
      </c>
      <c r="I755" s="302" t="s">
        <v>226</v>
      </c>
      <c r="J755" s="302" t="s">
        <v>32</v>
      </c>
      <c r="K755" s="53"/>
      <c r="L755" s="53"/>
      <c r="M755" s="53"/>
      <c r="N755" s="53"/>
      <c r="O755" s="53">
        <v>6</v>
      </c>
      <c r="P755" s="56">
        <v>200000</v>
      </c>
      <c r="Q755" s="297">
        <v>0</v>
      </c>
      <c r="R755" s="348" t="s">
        <v>1578</v>
      </c>
      <c r="S755" s="349">
        <v>11</v>
      </c>
      <c r="T755" t="s">
        <v>15</v>
      </c>
    </row>
    <row r="756" spans="1:20" ht="15.75" thickBot="1">
      <c r="A756" s="311">
        <v>45450</v>
      </c>
      <c r="B756" s="384">
        <v>45444</v>
      </c>
      <c r="C756" s="297" t="e">
        <v>#VALUE!</v>
      </c>
      <c r="D756" s="298" t="s">
        <v>2085</v>
      </c>
      <c r="E756" s="306" t="s">
        <v>2656</v>
      </c>
      <c r="F756" s="306">
        <v>2950</v>
      </c>
      <c r="G756" s="300">
        <v>2500</v>
      </c>
      <c r="H756" s="301" t="s">
        <v>112</v>
      </c>
      <c r="I756" s="302" t="s">
        <v>229</v>
      </c>
      <c r="J756" s="302" t="s">
        <v>258</v>
      </c>
      <c r="K756" s="53"/>
      <c r="L756" s="53"/>
      <c r="M756" s="53"/>
      <c r="N756" s="53"/>
      <c r="O756" s="53">
        <v>6</v>
      </c>
      <c r="P756" s="56">
        <v>7432.82</v>
      </c>
      <c r="Q756" s="297">
        <v>0</v>
      </c>
      <c r="R756" s="348" t="s">
        <v>1578</v>
      </c>
      <c r="S756" s="349">
        <v>11</v>
      </c>
      <c r="T756" t="str">
        <f t="shared" ref="T756:T780" si="29">VLOOKUP(I756,$AD$2:$AE$6,2,0)</f>
        <v>WhatsApp API Business</v>
      </c>
    </row>
    <row r="757" spans="1:20" ht="15.75" thickBot="1">
      <c r="A757" s="311">
        <v>45450</v>
      </c>
      <c r="B757" s="384">
        <v>45444</v>
      </c>
      <c r="C757" s="297" t="e">
        <v>#VALUE!</v>
      </c>
      <c r="D757" s="298" t="s">
        <v>773</v>
      </c>
      <c r="E757" s="306" t="s">
        <v>2657</v>
      </c>
      <c r="F757" s="306">
        <v>15045</v>
      </c>
      <c r="G757" s="300">
        <v>12750</v>
      </c>
      <c r="H757" s="301" t="s">
        <v>112</v>
      </c>
      <c r="I757" s="302" t="s">
        <v>229</v>
      </c>
      <c r="J757" s="302" t="s">
        <v>284</v>
      </c>
      <c r="K757" s="53"/>
      <c r="L757" s="53"/>
      <c r="M757" s="53"/>
      <c r="N757" s="53"/>
      <c r="O757" s="53">
        <v>6</v>
      </c>
      <c r="P757" s="56">
        <v>32496</v>
      </c>
      <c r="Q757" s="297">
        <v>0</v>
      </c>
      <c r="R757" s="348" t="s">
        <v>1578</v>
      </c>
      <c r="S757" s="349">
        <v>11</v>
      </c>
      <c r="T757" t="str">
        <f t="shared" si="29"/>
        <v>WhatsApp API Business</v>
      </c>
    </row>
    <row r="758" spans="1:20" ht="15.75" thickBot="1">
      <c r="A758" s="311">
        <v>45450</v>
      </c>
      <c r="B758" s="384">
        <v>45444</v>
      </c>
      <c r="C758" s="297" t="e">
        <v>#VALUE!</v>
      </c>
      <c r="D758" s="298" t="s">
        <v>2087</v>
      </c>
      <c r="E758" s="306" t="s">
        <v>2658</v>
      </c>
      <c r="F758" s="306">
        <v>-2655</v>
      </c>
      <c r="G758" s="300">
        <v>-2250</v>
      </c>
      <c r="H758" s="301" t="s">
        <v>112</v>
      </c>
      <c r="I758" s="302" t="s">
        <v>229</v>
      </c>
      <c r="J758" s="302" t="s">
        <v>284</v>
      </c>
      <c r="K758" s="53"/>
      <c r="L758" s="53"/>
      <c r="M758" s="53"/>
      <c r="N758" s="53"/>
      <c r="O758" s="53">
        <v>6</v>
      </c>
      <c r="P758" s="56">
        <v>7965</v>
      </c>
      <c r="Q758" s="297">
        <v>0</v>
      </c>
      <c r="R758" s="348" t="s">
        <v>1578</v>
      </c>
      <c r="S758" s="349">
        <v>11</v>
      </c>
      <c r="T758" t="str">
        <f t="shared" si="29"/>
        <v>WhatsApp API Business</v>
      </c>
    </row>
    <row r="759" spans="1:20" ht="15.75" thickBot="1">
      <c r="A759" s="311">
        <v>45450</v>
      </c>
      <c r="B759" s="384">
        <v>45444</v>
      </c>
      <c r="C759" s="297" t="e">
        <v>#VALUE!</v>
      </c>
      <c r="D759" s="298" t="s">
        <v>2329</v>
      </c>
      <c r="E759" s="306" t="s">
        <v>2659</v>
      </c>
      <c r="F759" s="306">
        <v>-2360</v>
      </c>
      <c r="G759" s="300">
        <v>-2000</v>
      </c>
      <c r="H759" s="301" t="s">
        <v>112</v>
      </c>
      <c r="I759" s="302" t="s">
        <v>229</v>
      </c>
      <c r="J759" s="302" t="s">
        <v>249</v>
      </c>
      <c r="K759" s="53"/>
      <c r="L759" s="53"/>
      <c r="M759" s="53"/>
      <c r="N759" s="53"/>
      <c r="O759" s="53">
        <v>6</v>
      </c>
      <c r="P759" s="56">
        <v>37760</v>
      </c>
      <c r="Q759" s="297">
        <v>0</v>
      </c>
      <c r="R759" s="348" t="s">
        <v>1578</v>
      </c>
      <c r="S759" s="349">
        <v>11</v>
      </c>
      <c r="T759" t="str">
        <f t="shared" si="29"/>
        <v>WhatsApp API Business</v>
      </c>
    </row>
    <row r="760" spans="1:20" ht="15.75" thickBot="1">
      <c r="A760" s="311">
        <v>45450</v>
      </c>
      <c r="B760" s="384">
        <v>45444</v>
      </c>
      <c r="C760" s="297" t="e">
        <v>#VALUE!</v>
      </c>
      <c r="D760" s="298" t="s">
        <v>2660</v>
      </c>
      <c r="E760" s="306" t="s">
        <v>2661</v>
      </c>
      <c r="F760" s="306">
        <v>-587640</v>
      </c>
      <c r="G760" s="300">
        <v>-498000</v>
      </c>
      <c r="H760" s="301" t="s">
        <v>291</v>
      </c>
      <c r="I760" s="302" t="s">
        <v>226</v>
      </c>
      <c r="J760" s="302" t="s">
        <v>292</v>
      </c>
      <c r="K760" s="53"/>
      <c r="L760" s="53"/>
      <c r="M760" s="53"/>
      <c r="N760" s="53"/>
      <c r="O760" s="53">
        <v>6</v>
      </c>
      <c r="P760" s="56">
        <v>20060</v>
      </c>
      <c r="Q760" s="297">
        <v>0</v>
      </c>
      <c r="R760" s="348" t="s">
        <v>1578</v>
      </c>
      <c r="S760" s="349">
        <v>11</v>
      </c>
      <c r="T760" t="str">
        <f t="shared" si="29"/>
        <v xml:space="preserve">Training Business </v>
      </c>
    </row>
    <row r="761" spans="1:20" ht="15.75" thickBot="1">
      <c r="A761" s="311">
        <v>45450</v>
      </c>
      <c r="B761" s="384">
        <v>45444</v>
      </c>
      <c r="C761" s="297" t="e">
        <v>#VALUE!</v>
      </c>
      <c r="D761" s="298" t="s">
        <v>1352</v>
      </c>
      <c r="E761" s="306" t="s">
        <v>2662</v>
      </c>
      <c r="F761" s="306">
        <v>-310635</v>
      </c>
      <c r="G761" s="300">
        <v>-263250</v>
      </c>
      <c r="H761" s="301" t="s">
        <v>216</v>
      </c>
      <c r="I761" s="302" t="s">
        <v>217</v>
      </c>
      <c r="J761" s="302" t="s">
        <v>218</v>
      </c>
      <c r="K761" s="53"/>
      <c r="L761" s="53"/>
      <c r="M761" s="53"/>
      <c r="N761" s="53"/>
      <c r="O761" s="53">
        <v>6</v>
      </c>
      <c r="P761" s="56">
        <v>8260</v>
      </c>
      <c r="Q761" s="297">
        <v>0</v>
      </c>
      <c r="R761" s="348" t="s">
        <v>1578</v>
      </c>
      <c r="S761" s="349">
        <v>11</v>
      </c>
      <c r="T761" t="str">
        <f t="shared" si="29"/>
        <v>G-Suite Business</v>
      </c>
    </row>
    <row r="762" spans="1:20" ht="15.75" thickBot="1">
      <c r="A762" s="311">
        <v>45450</v>
      </c>
      <c r="B762" s="384">
        <v>45444</v>
      </c>
      <c r="C762" s="297" t="e">
        <v>#VALUE!</v>
      </c>
      <c r="D762" s="313" t="s">
        <v>1701</v>
      </c>
      <c r="E762" s="306" t="s">
        <v>2547</v>
      </c>
      <c r="F762" s="314">
        <v>200000</v>
      </c>
      <c r="G762" s="300">
        <v>169491.5254237288</v>
      </c>
      <c r="H762" s="301" t="s">
        <v>291</v>
      </c>
      <c r="I762" s="302" t="s">
        <v>226</v>
      </c>
      <c r="J762" s="302" t="s">
        <v>292</v>
      </c>
      <c r="K762" s="53"/>
      <c r="L762" s="53"/>
      <c r="M762" s="53"/>
      <c r="N762" s="53"/>
      <c r="O762" s="53">
        <v>6</v>
      </c>
      <c r="P762" s="56">
        <v>1939.92</v>
      </c>
      <c r="Q762" s="297">
        <v>0</v>
      </c>
      <c r="R762" s="348" t="s">
        <v>1578</v>
      </c>
      <c r="S762" s="349">
        <v>11</v>
      </c>
      <c r="T762" t="str">
        <f t="shared" si="29"/>
        <v xml:space="preserve">Training Business </v>
      </c>
    </row>
    <row r="763" spans="1:20" ht="15.75" thickBot="1">
      <c r="A763" s="311">
        <v>45453</v>
      </c>
      <c r="B763" s="384">
        <v>45444</v>
      </c>
      <c r="C763" s="297" t="e">
        <v>#VALUE!</v>
      </c>
      <c r="D763" s="312" t="s">
        <v>221</v>
      </c>
      <c r="E763" s="306" t="s">
        <v>2663</v>
      </c>
      <c r="F763" s="314">
        <v>7432.82</v>
      </c>
      <c r="G763" s="300">
        <v>6299</v>
      </c>
      <c r="H763" s="301" t="s">
        <v>216</v>
      </c>
      <c r="I763" s="302" t="s">
        <v>217</v>
      </c>
      <c r="J763" s="302" t="s">
        <v>218</v>
      </c>
      <c r="K763" s="53"/>
      <c r="L763" s="53"/>
      <c r="M763" s="53"/>
      <c r="N763" s="53"/>
      <c r="O763" s="53">
        <v>6</v>
      </c>
      <c r="P763" s="56">
        <v>21339.119999999999</v>
      </c>
      <c r="Q763" s="297">
        <v>0</v>
      </c>
      <c r="R763" s="348" t="s">
        <v>1578</v>
      </c>
      <c r="S763" s="349">
        <v>12</v>
      </c>
      <c r="T763" t="str">
        <f t="shared" si="29"/>
        <v>G-Suite Business</v>
      </c>
    </row>
    <row r="764" spans="1:20" ht="15.75" thickBot="1">
      <c r="A764" s="311">
        <v>45453</v>
      </c>
      <c r="B764" s="384">
        <v>45444</v>
      </c>
      <c r="C764" s="297" t="e">
        <v>#VALUE!</v>
      </c>
      <c r="D764" s="312" t="s">
        <v>221</v>
      </c>
      <c r="E764" s="306" t="s">
        <v>2664</v>
      </c>
      <c r="F764" s="314">
        <v>32496</v>
      </c>
      <c r="G764" s="300">
        <v>27538.983050847459</v>
      </c>
      <c r="H764" s="301" t="s">
        <v>216</v>
      </c>
      <c r="I764" s="302" t="s">
        <v>217</v>
      </c>
      <c r="J764" s="302" t="s">
        <v>218</v>
      </c>
      <c r="K764" s="53"/>
      <c r="L764" s="53"/>
      <c r="M764" s="53"/>
      <c r="N764" s="53"/>
      <c r="O764" s="53">
        <v>6</v>
      </c>
      <c r="P764" s="56">
        <v>8496</v>
      </c>
      <c r="Q764" s="297">
        <v>0</v>
      </c>
      <c r="R764" s="348" t="s">
        <v>1578</v>
      </c>
      <c r="S764" s="349">
        <v>12</v>
      </c>
      <c r="T764" t="str">
        <f t="shared" si="29"/>
        <v>G-Suite Business</v>
      </c>
    </row>
    <row r="765" spans="1:20" ht="15.75" thickBot="1">
      <c r="A765" s="311">
        <v>45453</v>
      </c>
      <c r="B765" s="384">
        <v>45444</v>
      </c>
      <c r="C765" s="297" t="e">
        <v>#VALUE!</v>
      </c>
      <c r="D765" s="312" t="s">
        <v>2665</v>
      </c>
      <c r="E765" s="306" t="s">
        <v>2666</v>
      </c>
      <c r="F765" s="314">
        <v>7965</v>
      </c>
      <c r="G765" s="300">
        <v>6750</v>
      </c>
      <c r="H765" s="301" t="s">
        <v>112</v>
      </c>
      <c r="I765" s="302" t="s">
        <v>229</v>
      </c>
      <c r="J765" s="302" t="s">
        <v>269</v>
      </c>
      <c r="K765" s="53"/>
      <c r="L765" s="53"/>
      <c r="M765" s="53"/>
      <c r="N765" s="53"/>
      <c r="O765" s="53">
        <v>6</v>
      </c>
      <c r="P765" s="56">
        <v>31152</v>
      </c>
      <c r="Q765" s="297">
        <v>0</v>
      </c>
      <c r="R765" s="348" t="s">
        <v>1578</v>
      </c>
      <c r="S765" s="349">
        <v>12</v>
      </c>
      <c r="T765" t="str">
        <f t="shared" si="29"/>
        <v>WhatsApp API Business</v>
      </c>
    </row>
    <row r="766" spans="1:20" ht="15.75" thickBot="1">
      <c r="A766" s="311">
        <v>45453</v>
      </c>
      <c r="B766" s="384">
        <v>45444</v>
      </c>
      <c r="C766" s="297" t="e">
        <v>#VALUE!</v>
      </c>
      <c r="D766" s="312" t="s">
        <v>1838</v>
      </c>
      <c r="E766" s="306" t="s">
        <v>2667</v>
      </c>
      <c r="F766" s="314">
        <v>37760</v>
      </c>
      <c r="G766" s="300">
        <v>32000</v>
      </c>
      <c r="H766" s="301" t="s">
        <v>310</v>
      </c>
      <c r="I766" s="302" t="s">
        <v>223</v>
      </c>
      <c r="J766" s="302" t="s">
        <v>311</v>
      </c>
      <c r="K766" s="53"/>
      <c r="L766" s="53"/>
      <c r="M766" s="53"/>
      <c r="N766" s="53"/>
      <c r="O766" s="53">
        <v>6</v>
      </c>
      <c r="P766" s="56">
        <v>19541</v>
      </c>
      <c r="Q766" s="297">
        <v>0</v>
      </c>
      <c r="R766" s="348" t="s">
        <v>1578</v>
      </c>
      <c r="S766" s="349">
        <v>12</v>
      </c>
      <c r="T766" t="str">
        <f t="shared" si="29"/>
        <v>Tech Assist Recruitment</v>
      </c>
    </row>
    <row r="767" spans="1:20" ht="15.75" thickBot="1">
      <c r="A767" s="311">
        <v>45453</v>
      </c>
      <c r="B767" s="384">
        <v>45444</v>
      </c>
      <c r="C767" s="297" t="e">
        <v>#VALUE!</v>
      </c>
      <c r="D767" s="312" t="s">
        <v>1850</v>
      </c>
      <c r="E767" s="306" t="s">
        <v>2668</v>
      </c>
      <c r="F767" s="314">
        <v>20060</v>
      </c>
      <c r="G767" s="300">
        <v>17000</v>
      </c>
      <c r="H767" s="301" t="s">
        <v>112</v>
      </c>
      <c r="I767" s="302" t="s">
        <v>229</v>
      </c>
      <c r="J767" s="302" t="s">
        <v>485</v>
      </c>
      <c r="K767" s="53"/>
      <c r="L767" s="53"/>
      <c r="M767" s="53"/>
      <c r="N767" s="53"/>
      <c r="O767" s="53">
        <v>6</v>
      </c>
      <c r="P767" s="56">
        <v>236000</v>
      </c>
      <c r="Q767" s="297">
        <v>0</v>
      </c>
      <c r="R767" s="348" t="s">
        <v>1578</v>
      </c>
      <c r="S767" s="349">
        <v>12</v>
      </c>
      <c r="T767" t="str">
        <f t="shared" si="29"/>
        <v>WhatsApp API Business</v>
      </c>
    </row>
    <row r="768" spans="1:20" ht="15.75" thickBot="1">
      <c r="A768" s="311">
        <v>45454</v>
      </c>
      <c r="B768" s="384">
        <v>45444</v>
      </c>
      <c r="C768" s="297" t="e">
        <v>#VALUE!</v>
      </c>
      <c r="D768" s="312" t="s">
        <v>2167</v>
      </c>
      <c r="E768" s="306" t="s">
        <v>2669</v>
      </c>
      <c r="F768" s="314">
        <v>8260</v>
      </c>
      <c r="G768" s="300">
        <v>7000</v>
      </c>
      <c r="H768" s="301" t="s">
        <v>216</v>
      </c>
      <c r="I768" s="302" t="s">
        <v>217</v>
      </c>
      <c r="J768" s="302" t="s">
        <v>218</v>
      </c>
      <c r="K768" s="53"/>
      <c r="L768" s="53"/>
      <c r="M768" s="53"/>
      <c r="N768" s="53"/>
      <c r="O768" s="53">
        <v>6</v>
      </c>
      <c r="P768" s="56">
        <v>6016.82</v>
      </c>
      <c r="Q768" s="297">
        <v>0</v>
      </c>
      <c r="R768" s="348" t="s">
        <v>1578</v>
      </c>
      <c r="S768" s="349">
        <v>12</v>
      </c>
      <c r="T768" t="str">
        <f t="shared" si="29"/>
        <v>G-Suite Business</v>
      </c>
    </row>
    <row r="769" spans="1:20" ht="15.75" thickBot="1">
      <c r="A769" s="311">
        <v>45454</v>
      </c>
      <c r="B769" s="384">
        <v>45444</v>
      </c>
      <c r="C769" s="297" t="e">
        <v>#VALUE!</v>
      </c>
      <c r="D769" s="312" t="s">
        <v>405</v>
      </c>
      <c r="E769" s="306" t="s">
        <v>2670</v>
      </c>
      <c r="F769" s="314">
        <v>1939.92</v>
      </c>
      <c r="G769" s="300">
        <v>1644</v>
      </c>
      <c r="H769" s="301" t="s">
        <v>216</v>
      </c>
      <c r="I769" s="302" t="s">
        <v>217</v>
      </c>
      <c r="J769" s="302" t="s">
        <v>218</v>
      </c>
      <c r="K769" s="53"/>
      <c r="L769" s="53"/>
      <c r="M769" s="53"/>
      <c r="N769" s="53"/>
      <c r="O769" s="53">
        <v>6</v>
      </c>
      <c r="P769" s="56">
        <v>20060</v>
      </c>
      <c r="Q769" s="297">
        <v>0</v>
      </c>
      <c r="R769" s="348" t="s">
        <v>1578</v>
      </c>
      <c r="S769" s="349">
        <v>12</v>
      </c>
      <c r="T769" t="str">
        <f t="shared" si="29"/>
        <v>G-Suite Business</v>
      </c>
    </row>
    <row r="770" spans="1:20" ht="15.75" thickBot="1">
      <c r="A770" s="311">
        <v>45454</v>
      </c>
      <c r="B770" s="384">
        <v>45444</v>
      </c>
      <c r="C770" s="297" t="e">
        <v>#VALUE!</v>
      </c>
      <c r="D770" s="312" t="s">
        <v>250</v>
      </c>
      <c r="E770" s="306" t="s">
        <v>2671</v>
      </c>
      <c r="F770" s="314">
        <v>21339.119999999999</v>
      </c>
      <c r="G770" s="300">
        <v>18084</v>
      </c>
      <c r="H770" s="301" t="s">
        <v>216</v>
      </c>
      <c r="I770" s="302" t="s">
        <v>217</v>
      </c>
      <c r="J770" s="302" t="s">
        <v>218</v>
      </c>
      <c r="K770" s="53"/>
      <c r="L770" s="53"/>
      <c r="M770" s="53"/>
      <c r="N770" s="53"/>
      <c r="O770" s="53">
        <v>6</v>
      </c>
      <c r="P770" s="56">
        <v>823640</v>
      </c>
      <c r="Q770" s="297">
        <v>0</v>
      </c>
      <c r="R770" s="348" t="s">
        <v>1578</v>
      </c>
      <c r="S770" s="349">
        <v>12</v>
      </c>
      <c r="T770" t="str">
        <f t="shared" si="29"/>
        <v>G-Suite Business</v>
      </c>
    </row>
    <row r="771" spans="1:20" ht="15.75" thickBot="1">
      <c r="A771" s="311">
        <v>45454</v>
      </c>
      <c r="B771" s="384">
        <v>45444</v>
      </c>
      <c r="C771" s="297" t="e">
        <v>#VALUE!</v>
      </c>
      <c r="D771" s="312" t="s">
        <v>2672</v>
      </c>
      <c r="E771" s="306" t="s">
        <v>2673</v>
      </c>
      <c r="F771" s="314">
        <v>8496</v>
      </c>
      <c r="G771" s="300">
        <v>7200</v>
      </c>
      <c r="H771" s="301" t="s">
        <v>216</v>
      </c>
      <c r="I771" s="302" t="s">
        <v>217</v>
      </c>
      <c r="J771" s="302" t="s">
        <v>218</v>
      </c>
      <c r="K771" s="53"/>
      <c r="L771" s="53"/>
      <c r="M771" s="53"/>
      <c r="N771" s="53"/>
      <c r="O771" s="53">
        <v>6</v>
      </c>
      <c r="P771" s="56">
        <v>47200</v>
      </c>
      <c r="Q771" s="297">
        <v>0</v>
      </c>
      <c r="R771" s="348" t="s">
        <v>1578</v>
      </c>
      <c r="S771" s="349">
        <v>12</v>
      </c>
      <c r="T771" t="str">
        <f t="shared" si="29"/>
        <v>G-Suite Business</v>
      </c>
    </row>
    <row r="772" spans="1:20" ht="15.75" thickBot="1">
      <c r="A772" s="311">
        <v>45454</v>
      </c>
      <c r="B772" s="384">
        <v>45444</v>
      </c>
      <c r="C772" s="297" t="e">
        <v>#VALUE!</v>
      </c>
      <c r="D772" s="312" t="s">
        <v>2674</v>
      </c>
      <c r="E772" s="306" t="s">
        <v>2675</v>
      </c>
      <c r="F772" s="314">
        <v>31152</v>
      </c>
      <c r="G772" s="300">
        <v>26400</v>
      </c>
      <c r="H772" s="301" t="s">
        <v>216</v>
      </c>
      <c r="I772" s="302" t="s">
        <v>217</v>
      </c>
      <c r="J772" s="302" t="s">
        <v>218</v>
      </c>
      <c r="K772" s="53"/>
      <c r="L772" s="53"/>
      <c r="M772" s="53"/>
      <c r="N772" s="53"/>
      <c r="O772" s="53">
        <v>6</v>
      </c>
      <c r="P772" s="56">
        <v>6016.82</v>
      </c>
      <c r="Q772" s="297">
        <v>0</v>
      </c>
      <c r="R772" s="348" t="s">
        <v>1578</v>
      </c>
      <c r="S772" s="349">
        <v>12</v>
      </c>
      <c r="T772" t="str">
        <f t="shared" si="29"/>
        <v>G-Suite Business</v>
      </c>
    </row>
    <row r="773" spans="1:20" ht="15.75" thickBot="1">
      <c r="A773" s="311">
        <v>45454</v>
      </c>
      <c r="B773" s="384">
        <v>45444</v>
      </c>
      <c r="C773" s="297" t="e">
        <v>#VALUE!</v>
      </c>
      <c r="D773" s="312" t="s">
        <v>1035</v>
      </c>
      <c r="E773" s="306" t="s">
        <v>2676</v>
      </c>
      <c r="F773" s="314">
        <v>19541</v>
      </c>
      <c r="G773" s="300">
        <v>16560.169491525419</v>
      </c>
      <c r="H773" s="301" t="s">
        <v>216</v>
      </c>
      <c r="I773" s="302" t="s">
        <v>217</v>
      </c>
      <c r="J773" s="302" t="s">
        <v>218</v>
      </c>
      <c r="K773" s="53"/>
      <c r="L773" s="53"/>
      <c r="M773" s="53"/>
      <c r="N773" s="53"/>
      <c r="O773" s="53">
        <v>6</v>
      </c>
      <c r="P773" s="56">
        <v>587640</v>
      </c>
      <c r="Q773" s="297">
        <v>0</v>
      </c>
      <c r="R773" s="348" t="s">
        <v>1578</v>
      </c>
      <c r="S773" s="349">
        <v>12</v>
      </c>
      <c r="T773" t="str">
        <f t="shared" si="29"/>
        <v>G-Suite Business</v>
      </c>
    </row>
    <row r="774" spans="1:20" ht="15.75" thickBot="1">
      <c r="A774" s="311">
        <v>45454</v>
      </c>
      <c r="B774" s="384">
        <v>45444</v>
      </c>
      <c r="C774" s="297" t="e">
        <v>#VALUE!</v>
      </c>
      <c r="D774" s="312" t="s">
        <v>2041</v>
      </c>
      <c r="E774" s="306" t="s">
        <v>2677</v>
      </c>
      <c r="F774" s="314">
        <v>236000</v>
      </c>
      <c r="G774" s="300">
        <v>200000</v>
      </c>
      <c r="H774" s="301" t="s">
        <v>291</v>
      </c>
      <c r="I774" s="302" t="s">
        <v>226</v>
      </c>
      <c r="J774" s="302" t="s">
        <v>292</v>
      </c>
      <c r="K774" s="53"/>
      <c r="L774" s="53"/>
      <c r="M774" s="53"/>
      <c r="N774" s="53"/>
      <c r="O774" s="53">
        <v>6</v>
      </c>
      <c r="P774" s="56">
        <v>143960</v>
      </c>
      <c r="Q774" s="297">
        <v>0</v>
      </c>
      <c r="R774" s="348" t="s">
        <v>1578</v>
      </c>
      <c r="S774" s="349">
        <v>12</v>
      </c>
      <c r="T774" t="str">
        <f t="shared" si="29"/>
        <v xml:space="preserve">Training Business </v>
      </c>
    </row>
    <row r="775" spans="1:20" ht="15.75" thickBot="1">
      <c r="A775" s="311">
        <v>45454</v>
      </c>
      <c r="B775" s="384">
        <v>45444</v>
      </c>
      <c r="C775" s="297" t="e">
        <v>#VALUE!</v>
      </c>
      <c r="D775" s="312" t="s">
        <v>874</v>
      </c>
      <c r="E775" s="306" t="s">
        <v>2678</v>
      </c>
      <c r="F775" s="314">
        <v>6016.82</v>
      </c>
      <c r="G775" s="300">
        <v>5099</v>
      </c>
      <c r="H775" s="301" t="s">
        <v>112</v>
      </c>
      <c r="I775" s="302" t="s">
        <v>229</v>
      </c>
      <c r="J775" s="302" t="s">
        <v>249</v>
      </c>
      <c r="K775" s="53"/>
      <c r="L775" s="53"/>
      <c r="M775" s="53"/>
      <c r="N775" s="53"/>
      <c r="O775" s="53">
        <v>6</v>
      </c>
      <c r="P775" s="56">
        <v>14394</v>
      </c>
      <c r="Q775" s="297">
        <v>0</v>
      </c>
      <c r="R775" s="348" t="s">
        <v>1578</v>
      </c>
      <c r="S775" s="349">
        <v>12</v>
      </c>
      <c r="T775" t="str">
        <f t="shared" si="29"/>
        <v>WhatsApp API Business</v>
      </c>
    </row>
    <row r="776" spans="1:20" ht="15.75" thickBot="1">
      <c r="A776" s="311">
        <v>45454</v>
      </c>
      <c r="B776" s="384">
        <v>45444</v>
      </c>
      <c r="C776" s="297" t="e">
        <v>#VALUE!</v>
      </c>
      <c r="D776" s="312" t="s">
        <v>2679</v>
      </c>
      <c r="E776" s="306" t="s">
        <v>2680</v>
      </c>
      <c r="F776" s="314">
        <v>20060</v>
      </c>
      <c r="G776" s="300">
        <v>17000</v>
      </c>
      <c r="H776" s="301" t="s">
        <v>310</v>
      </c>
      <c r="I776" s="302" t="s">
        <v>223</v>
      </c>
      <c r="J776" s="302" t="s">
        <v>311</v>
      </c>
      <c r="K776" s="53"/>
      <c r="L776" s="53"/>
      <c r="M776" s="53"/>
      <c r="N776" s="53"/>
      <c r="O776" s="53">
        <v>6</v>
      </c>
      <c r="P776" s="56">
        <v>17700</v>
      </c>
      <c r="Q776" s="297">
        <v>0</v>
      </c>
      <c r="R776" s="348" t="s">
        <v>1578</v>
      </c>
      <c r="S776" s="349">
        <v>12</v>
      </c>
      <c r="T776" t="str">
        <f t="shared" si="29"/>
        <v>Tech Assist Recruitment</v>
      </c>
    </row>
    <row r="777" spans="1:20" ht="15.75" thickBot="1">
      <c r="A777" s="311">
        <v>45454</v>
      </c>
      <c r="B777" s="384">
        <v>45444</v>
      </c>
      <c r="C777" s="297" t="e">
        <v>#VALUE!</v>
      </c>
      <c r="D777" s="312" t="s">
        <v>1726</v>
      </c>
      <c r="E777" s="306" t="s">
        <v>1753</v>
      </c>
      <c r="F777" s="314">
        <v>723640</v>
      </c>
      <c r="G777" s="300">
        <v>613254.23728813557</v>
      </c>
      <c r="H777" s="301" t="s">
        <v>291</v>
      </c>
      <c r="I777" s="302" t="s">
        <v>226</v>
      </c>
      <c r="J777" s="302" t="s">
        <v>292</v>
      </c>
      <c r="K777" s="53"/>
      <c r="L777" s="53"/>
      <c r="M777" s="53"/>
      <c r="N777" s="53"/>
      <c r="O777" s="53">
        <v>6</v>
      </c>
      <c r="P777" s="56">
        <v>2542</v>
      </c>
      <c r="Q777" s="297">
        <v>-100000</v>
      </c>
      <c r="R777" s="348" t="s">
        <v>1578</v>
      </c>
      <c r="S777" s="349">
        <v>12</v>
      </c>
      <c r="T777" t="str">
        <f t="shared" si="29"/>
        <v xml:space="preserve">Training Business </v>
      </c>
    </row>
    <row r="778" spans="1:20" ht="15.75" thickBot="1">
      <c r="A778" s="311">
        <v>45454</v>
      </c>
      <c r="B778" s="384">
        <v>45444</v>
      </c>
      <c r="C778" s="297" t="e">
        <v>#VALUE!</v>
      </c>
      <c r="D778" s="312" t="s">
        <v>969</v>
      </c>
      <c r="E778" s="306" t="s">
        <v>2681</v>
      </c>
      <c r="F778" s="314">
        <v>47200</v>
      </c>
      <c r="G778" s="300">
        <v>40000</v>
      </c>
      <c r="H778" s="301" t="s">
        <v>112</v>
      </c>
      <c r="I778" s="302" t="s">
        <v>229</v>
      </c>
      <c r="J778" s="302" t="s">
        <v>284</v>
      </c>
      <c r="K778" s="53"/>
      <c r="L778" s="53"/>
      <c r="M778" s="53"/>
      <c r="N778" s="53"/>
      <c r="O778" s="53">
        <v>6</v>
      </c>
      <c r="P778" s="56">
        <v>1832</v>
      </c>
      <c r="Q778" s="297">
        <v>0</v>
      </c>
      <c r="R778" s="348" t="s">
        <v>1578</v>
      </c>
      <c r="S778" s="349">
        <v>12</v>
      </c>
      <c r="T778" t="str">
        <f t="shared" si="29"/>
        <v>WhatsApp API Business</v>
      </c>
    </row>
    <row r="779" spans="1:20" ht="15.75" thickBot="1">
      <c r="A779" s="311">
        <v>45454</v>
      </c>
      <c r="B779" s="384">
        <v>45444</v>
      </c>
      <c r="C779" s="297" t="e">
        <v>#VALUE!</v>
      </c>
      <c r="D779" s="312" t="s">
        <v>570</v>
      </c>
      <c r="E779" s="306" t="s">
        <v>2682</v>
      </c>
      <c r="F779" s="314">
        <v>6016.82</v>
      </c>
      <c r="G779" s="300">
        <v>5099</v>
      </c>
      <c r="H779" s="301" t="s">
        <v>112</v>
      </c>
      <c r="I779" s="302" t="s">
        <v>229</v>
      </c>
      <c r="J779" s="302" t="s">
        <v>249</v>
      </c>
      <c r="K779" s="53"/>
      <c r="L779" s="53"/>
      <c r="M779" s="53"/>
      <c r="N779" s="53"/>
      <c r="O779" s="53">
        <v>6</v>
      </c>
      <c r="P779" s="56">
        <v>42480</v>
      </c>
      <c r="Q779" s="297">
        <v>0</v>
      </c>
      <c r="R779" s="348" t="s">
        <v>1578</v>
      </c>
      <c r="S779" s="349">
        <v>12</v>
      </c>
      <c r="T779" t="str">
        <f t="shared" si="29"/>
        <v>WhatsApp API Business</v>
      </c>
    </row>
    <row r="780" spans="1:20" ht="15.75" thickBot="1">
      <c r="A780" s="311">
        <v>45454</v>
      </c>
      <c r="B780" s="384">
        <v>45444</v>
      </c>
      <c r="C780" s="297" t="e">
        <v>#VALUE!</v>
      </c>
      <c r="D780" s="312" t="s">
        <v>1747</v>
      </c>
      <c r="E780" s="306" t="s">
        <v>1748</v>
      </c>
      <c r="F780" s="314">
        <v>487640</v>
      </c>
      <c r="G780" s="300">
        <v>413254.23728813563</v>
      </c>
      <c r="H780" s="301" t="s">
        <v>291</v>
      </c>
      <c r="I780" s="302" t="s">
        <v>226</v>
      </c>
      <c r="J780" s="302" t="s">
        <v>292</v>
      </c>
      <c r="K780" s="53"/>
      <c r="L780" s="53"/>
      <c r="M780" s="53"/>
      <c r="N780" s="53"/>
      <c r="O780" s="53">
        <v>6</v>
      </c>
      <c r="P780" s="56">
        <v>628940</v>
      </c>
      <c r="Q780" s="297">
        <v>-100000</v>
      </c>
      <c r="R780" s="348" t="s">
        <v>1578</v>
      </c>
      <c r="S780" s="349">
        <v>12</v>
      </c>
      <c r="T780" t="str">
        <f t="shared" si="29"/>
        <v xml:space="preserve">Training Business </v>
      </c>
    </row>
    <row r="781" spans="1:20" ht="15.75" thickBot="1">
      <c r="A781" s="311">
        <v>45454</v>
      </c>
      <c r="B781" s="384">
        <v>45444</v>
      </c>
      <c r="C781" s="297" t="e">
        <v>#VALUE!</v>
      </c>
      <c r="D781" s="312" t="s">
        <v>930</v>
      </c>
      <c r="E781" s="306" t="s">
        <v>2683</v>
      </c>
      <c r="F781" s="314">
        <v>143960</v>
      </c>
      <c r="G781" s="300">
        <v>122000</v>
      </c>
      <c r="H781" s="301" t="s">
        <v>291</v>
      </c>
      <c r="I781" s="302" t="s">
        <v>226</v>
      </c>
      <c r="J781" s="302" t="s">
        <v>503</v>
      </c>
      <c r="K781" s="53"/>
      <c r="L781" s="53"/>
      <c r="M781" s="53"/>
      <c r="N781" s="53"/>
      <c r="O781" s="53">
        <v>6</v>
      </c>
      <c r="P781" s="56"/>
      <c r="Q781" s="297">
        <v>0</v>
      </c>
      <c r="R781" s="348" t="s">
        <v>1578</v>
      </c>
      <c r="S781" s="349">
        <v>12</v>
      </c>
      <c r="T781" t="s">
        <v>15</v>
      </c>
    </row>
    <row r="782" spans="1:20" ht="15.75" thickBot="1">
      <c r="A782" s="311">
        <v>45455</v>
      </c>
      <c r="B782" s="384">
        <v>45444</v>
      </c>
      <c r="C782" s="297" t="e">
        <v>#VALUE!</v>
      </c>
      <c r="D782" s="312" t="s">
        <v>916</v>
      </c>
      <c r="E782" s="306" t="s">
        <v>2684</v>
      </c>
      <c r="F782" s="314">
        <v>14394</v>
      </c>
      <c r="G782" s="300">
        <v>12198.30508474576</v>
      </c>
      <c r="H782" s="301" t="s">
        <v>216</v>
      </c>
      <c r="I782" s="302" t="s">
        <v>217</v>
      </c>
      <c r="J782" s="302" t="s">
        <v>218</v>
      </c>
      <c r="K782" s="53"/>
      <c r="L782" s="53"/>
      <c r="M782" s="53"/>
      <c r="N782" s="53"/>
      <c r="O782" s="53">
        <v>6</v>
      </c>
      <c r="P782" s="56">
        <v>100000</v>
      </c>
      <c r="Q782" s="297">
        <v>0</v>
      </c>
      <c r="R782" s="348" t="s">
        <v>1578</v>
      </c>
      <c r="S782" s="349">
        <v>12</v>
      </c>
      <c r="T782" t="str">
        <f t="shared" ref="T782:T794" si="30">VLOOKUP(I782,$AD$2:$AE$6,2,0)</f>
        <v>G-Suite Business</v>
      </c>
    </row>
    <row r="783" spans="1:20" ht="15.75" thickBot="1">
      <c r="A783" s="311">
        <v>45455</v>
      </c>
      <c r="B783" s="384">
        <v>45444</v>
      </c>
      <c r="C783" s="297" t="e">
        <v>#VALUE!</v>
      </c>
      <c r="D783" s="312" t="s">
        <v>1796</v>
      </c>
      <c r="E783" s="306" t="s">
        <v>2685</v>
      </c>
      <c r="F783" s="314">
        <v>17700</v>
      </c>
      <c r="G783" s="300">
        <v>15000</v>
      </c>
      <c r="H783" s="301" t="s">
        <v>216</v>
      </c>
      <c r="I783" s="302" t="s">
        <v>217</v>
      </c>
      <c r="J783" s="302" t="s">
        <v>218</v>
      </c>
      <c r="K783" s="53"/>
      <c r="L783" s="53"/>
      <c r="M783" s="53"/>
      <c r="N783" s="53"/>
      <c r="O783" s="53">
        <v>6</v>
      </c>
      <c r="P783" s="56">
        <v>354625</v>
      </c>
      <c r="Q783" s="297">
        <v>0</v>
      </c>
      <c r="R783" s="348" t="s">
        <v>1578</v>
      </c>
      <c r="S783" s="349">
        <v>12</v>
      </c>
      <c r="T783" t="str">
        <f t="shared" si="30"/>
        <v>G-Suite Business</v>
      </c>
    </row>
    <row r="784" spans="1:20" ht="15.75" thickBot="1">
      <c r="A784" s="311">
        <v>45455</v>
      </c>
      <c r="B784" s="384">
        <v>45444</v>
      </c>
      <c r="C784" s="297" t="e">
        <v>#VALUE!</v>
      </c>
      <c r="D784" s="312" t="s">
        <v>712</v>
      </c>
      <c r="E784" s="306" t="s">
        <v>2686</v>
      </c>
      <c r="F784" s="314">
        <v>2542</v>
      </c>
      <c r="G784" s="300">
        <v>2154.2372881355932</v>
      </c>
      <c r="H784" s="301" t="s">
        <v>216</v>
      </c>
      <c r="I784" s="302" t="s">
        <v>217</v>
      </c>
      <c r="J784" s="302" t="s">
        <v>218</v>
      </c>
      <c r="K784" s="53"/>
      <c r="L784" s="53"/>
      <c r="M784" s="53"/>
      <c r="N784" s="53"/>
      <c r="O784" s="53">
        <v>6</v>
      </c>
      <c r="P784" s="56">
        <v>15930</v>
      </c>
      <c r="Q784" s="297">
        <v>0</v>
      </c>
      <c r="R784" s="348" t="s">
        <v>1578</v>
      </c>
      <c r="S784" s="349">
        <v>12</v>
      </c>
      <c r="T784" t="str">
        <f t="shared" si="30"/>
        <v>G-Suite Business</v>
      </c>
    </row>
    <row r="785" spans="1:20" ht="15.75" thickBot="1">
      <c r="A785" s="311">
        <v>45455</v>
      </c>
      <c r="B785" s="384">
        <v>45444</v>
      </c>
      <c r="C785" s="297" t="e">
        <v>#VALUE!</v>
      </c>
      <c r="D785" s="312" t="s">
        <v>2474</v>
      </c>
      <c r="E785" s="306" t="s">
        <v>2687</v>
      </c>
      <c r="F785" s="314">
        <v>1832</v>
      </c>
      <c r="G785" s="300">
        <v>1552.542372881356</v>
      </c>
      <c r="H785" s="301" t="s">
        <v>216</v>
      </c>
      <c r="I785" s="302" t="s">
        <v>217</v>
      </c>
      <c r="J785" s="302" t="s">
        <v>218</v>
      </c>
      <c r="K785" s="53"/>
      <c r="L785" s="53"/>
      <c r="M785" s="53"/>
      <c r="N785" s="53"/>
      <c r="O785" s="53">
        <v>6</v>
      </c>
      <c r="P785" s="56">
        <v>5900</v>
      </c>
      <c r="Q785" s="297">
        <v>0</v>
      </c>
      <c r="R785" s="348" t="s">
        <v>1578</v>
      </c>
      <c r="S785" s="349">
        <v>12</v>
      </c>
      <c r="T785" t="str">
        <f t="shared" si="30"/>
        <v>G-Suite Business</v>
      </c>
    </row>
    <row r="786" spans="1:20" ht="15.75" thickBot="1">
      <c r="A786" s="311">
        <v>45455</v>
      </c>
      <c r="B786" s="384">
        <v>45444</v>
      </c>
      <c r="C786" s="297" t="e">
        <v>#VALUE!</v>
      </c>
      <c r="D786" s="312" t="s">
        <v>1143</v>
      </c>
      <c r="E786" s="306" t="s">
        <v>2688</v>
      </c>
      <c r="F786" s="314">
        <v>42480</v>
      </c>
      <c r="G786" s="300">
        <v>36000</v>
      </c>
      <c r="H786" s="301" t="s">
        <v>216</v>
      </c>
      <c r="I786" s="302" t="s">
        <v>217</v>
      </c>
      <c r="J786" s="302" t="s">
        <v>218</v>
      </c>
      <c r="K786" s="53"/>
      <c r="L786" s="53"/>
      <c r="M786" s="53"/>
      <c r="N786" s="53"/>
      <c r="O786" s="53">
        <v>6</v>
      </c>
      <c r="P786" s="56">
        <v>2508</v>
      </c>
      <c r="Q786" s="297">
        <v>0</v>
      </c>
      <c r="R786" s="348" t="s">
        <v>1578</v>
      </c>
      <c r="S786" s="349">
        <v>12</v>
      </c>
      <c r="T786" t="str">
        <f t="shared" si="30"/>
        <v>G-Suite Business</v>
      </c>
    </row>
    <row r="787" spans="1:20" ht="15.75" thickBot="1">
      <c r="A787" s="311">
        <v>45455</v>
      </c>
      <c r="B787" s="384">
        <v>45444</v>
      </c>
      <c r="C787" s="297" t="e">
        <v>#VALUE!</v>
      </c>
      <c r="D787" s="312" t="s">
        <v>2308</v>
      </c>
      <c r="E787" s="306" t="s">
        <v>2309</v>
      </c>
      <c r="F787" s="314">
        <v>41300</v>
      </c>
      <c r="G787" s="300">
        <v>35000</v>
      </c>
      <c r="H787" s="301" t="s">
        <v>310</v>
      </c>
      <c r="I787" s="302" t="s">
        <v>223</v>
      </c>
      <c r="J787" s="302" t="s">
        <v>311</v>
      </c>
      <c r="K787" s="53"/>
      <c r="L787" s="53"/>
      <c r="M787" s="53"/>
      <c r="N787" s="53"/>
      <c r="O787" s="53">
        <v>6</v>
      </c>
      <c r="P787" s="56">
        <v>15045</v>
      </c>
      <c r="Q787" s="297">
        <v>-587640</v>
      </c>
      <c r="R787" s="348" t="s">
        <v>1578</v>
      </c>
      <c r="S787" s="349">
        <v>12</v>
      </c>
      <c r="T787" t="str">
        <f t="shared" si="30"/>
        <v>Tech Assist Recruitment</v>
      </c>
    </row>
    <row r="788" spans="1:20" ht="15.75" thickBot="1">
      <c r="A788" s="311">
        <v>45455</v>
      </c>
      <c r="B788" s="384">
        <v>45444</v>
      </c>
      <c r="C788" s="297" t="e">
        <v>#VALUE!</v>
      </c>
      <c r="D788" s="312" t="s">
        <v>2308</v>
      </c>
      <c r="E788" s="306" t="s">
        <v>2309</v>
      </c>
      <c r="F788" s="314">
        <v>487640</v>
      </c>
      <c r="G788" s="300">
        <v>413254.23728813563</v>
      </c>
      <c r="H788" s="301" t="s">
        <v>291</v>
      </c>
      <c r="I788" s="302" t="s">
        <v>226</v>
      </c>
      <c r="J788" s="302" t="s">
        <v>292</v>
      </c>
      <c r="K788" s="53"/>
      <c r="L788" s="53"/>
      <c r="M788" s="53"/>
      <c r="N788" s="53"/>
      <c r="O788" s="53">
        <v>6</v>
      </c>
      <c r="P788" s="56">
        <v>56640</v>
      </c>
      <c r="Q788" s="297">
        <v>487640</v>
      </c>
      <c r="R788" s="348" t="s">
        <v>1578</v>
      </c>
      <c r="S788" s="349">
        <v>12</v>
      </c>
      <c r="T788" t="str">
        <f t="shared" si="30"/>
        <v xml:space="preserve">Training Business </v>
      </c>
    </row>
    <row r="789" spans="1:20" ht="15.75" thickBot="1">
      <c r="A789" s="311">
        <v>45455</v>
      </c>
      <c r="B789" s="384">
        <v>45444</v>
      </c>
      <c r="C789" s="297" t="e">
        <v>#VALUE!</v>
      </c>
      <c r="D789" s="312" t="s">
        <v>1583</v>
      </c>
      <c r="E789" s="306" t="s">
        <v>2689</v>
      </c>
      <c r="F789" s="314">
        <v>100000</v>
      </c>
      <c r="G789" s="300">
        <v>84745.762711864416</v>
      </c>
      <c r="H789" s="301" t="s">
        <v>291</v>
      </c>
      <c r="I789" s="302" t="s">
        <v>226</v>
      </c>
      <c r="J789" s="302" t="s">
        <v>292</v>
      </c>
      <c r="K789" s="53"/>
      <c r="L789" s="53"/>
      <c r="M789" s="53"/>
      <c r="N789" s="53"/>
      <c r="O789" s="53">
        <v>6</v>
      </c>
      <c r="P789" s="56">
        <v>950</v>
      </c>
      <c r="Q789" s="297">
        <v>0</v>
      </c>
      <c r="R789" s="348" t="s">
        <v>1578</v>
      </c>
      <c r="S789" s="349">
        <v>12</v>
      </c>
      <c r="T789" t="str">
        <f t="shared" si="30"/>
        <v xml:space="preserve">Training Business </v>
      </c>
    </row>
    <row r="790" spans="1:20" ht="15.75" thickBot="1">
      <c r="A790" s="311">
        <v>45455</v>
      </c>
      <c r="B790" s="384">
        <v>45444</v>
      </c>
      <c r="C790" s="297" t="e">
        <v>#VALUE!</v>
      </c>
      <c r="D790" s="312" t="s">
        <v>2035</v>
      </c>
      <c r="E790" s="306" t="s">
        <v>2690</v>
      </c>
      <c r="F790" s="314">
        <v>354625</v>
      </c>
      <c r="G790" s="300">
        <v>300529.66101694922</v>
      </c>
      <c r="H790" s="301" t="s">
        <v>291</v>
      </c>
      <c r="I790" s="302" t="s">
        <v>226</v>
      </c>
      <c r="J790" s="302" t="s">
        <v>292</v>
      </c>
      <c r="K790" s="53"/>
      <c r="L790" s="53"/>
      <c r="M790" s="53"/>
      <c r="N790" s="53"/>
      <c r="O790" s="53">
        <v>6</v>
      </c>
      <c r="P790" s="56">
        <v>15045</v>
      </c>
      <c r="Q790" s="297">
        <v>0</v>
      </c>
      <c r="R790" s="348" t="s">
        <v>1578</v>
      </c>
      <c r="S790" s="349">
        <v>12</v>
      </c>
      <c r="T790" t="str">
        <f t="shared" si="30"/>
        <v xml:space="preserve">Training Business </v>
      </c>
    </row>
    <row r="791" spans="1:20" ht="15.75" thickBot="1">
      <c r="A791" s="311">
        <v>45455</v>
      </c>
      <c r="B791" s="384">
        <v>45444</v>
      </c>
      <c r="C791" s="297" t="e">
        <v>#VALUE!</v>
      </c>
      <c r="D791" s="312" t="s">
        <v>2298</v>
      </c>
      <c r="E791" s="306" t="s">
        <v>2691</v>
      </c>
      <c r="F791" s="314">
        <v>15930</v>
      </c>
      <c r="G791" s="300">
        <v>13500</v>
      </c>
      <c r="H791" s="301" t="s">
        <v>112</v>
      </c>
      <c r="I791" s="302" t="s">
        <v>229</v>
      </c>
      <c r="J791" s="302" t="s">
        <v>284</v>
      </c>
      <c r="K791" s="53"/>
      <c r="L791" s="53"/>
      <c r="M791" s="53"/>
      <c r="N791" s="53"/>
      <c r="O791" s="53">
        <v>6</v>
      </c>
      <c r="P791" s="56">
        <v>1278</v>
      </c>
      <c r="Q791" s="297">
        <v>0</v>
      </c>
      <c r="R791" s="348" t="s">
        <v>1578</v>
      </c>
      <c r="S791" s="349">
        <v>12</v>
      </c>
      <c r="T791" t="str">
        <f t="shared" si="30"/>
        <v>WhatsApp API Business</v>
      </c>
    </row>
    <row r="792" spans="1:20" ht="15.75" thickBot="1">
      <c r="A792" s="311">
        <v>45455</v>
      </c>
      <c r="B792" s="384">
        <v>45444</v>
      </c>
      <c r="C792" s="297" t="e">
        <v>#VALUE!</v>
      </c>
      <c r="D792" s="312" t="s">
        <v>2692</v>
      </c>
      <c r="E792" s="306" t="s">
        <v>2693</v>
      </c>
      <c r="F792" s="314">
        <v>5900</v>
      </c>
      <c r="G792" s="300">
        <v>5000</v>
      </c>
      <c r="H792" s="301" t="s">
        <v>112</v>
      </c>
      <c r="I792" s="302" t="s">
        <v>229</v>
      </c>
      <c r="J792" s="302" t="s">
        <v>2402</v>
      </c>
      <c r="K792" s="53"/>
      <c r="L792" s="53"/>
      <c r="M792" s="53"/>
      <c r="N792" s="53"/>
      <c r="O792" s="53">
        <v>6</v>
      </c>
      <c r="P792" s="56">
        <v>443</v>
      </c>
      <c r="Q792" s="297">
        <v>0</v>
      </c>
      <c r="R792" s="348" t="s">
        <v>1578</v>
      </c>
      <c r="S792" s="349">
        <v>12</v>
      </c>
      <c r="T792" t="str">
        <f t="shared" si="30"/>
        <v>WhatsApp API Business</v>
      </c>
    </row>
    <row r="793" spans="1:20" ht="15.75" thickBot="1">
      <c r="A793" s="311">
        <v>45455</v>
      </c>
      <c r="B793" s="384">
        <v>45444</v>
      </c>
      <c r="C793" s="297" t="e">
        <v>#VALUE!</v>
      </c>
      <c r="D793" s="312" t="s">
        <v>1768</v>
      </c>
      <c r="E793" s="306" t="s">
        <v>2694</v>
      </c>
      <c r="F793" s="314">
        <v>2508</v>
      </c>
      <c r="G793" s="300">
        <v>2125.42372881356</v>
      </c>
      <c r="H793" s="301" t="s">
        <v>112</v>
      </c>
      <c r="I793" s="302" t="s">
        <v>229</v>
      </c>
      <c r="J793" s="302" t="s">
        <v>258</v>
      </c>
      <c r="K793" s="53"/>
      <c r="L793" s="53"/>
      <c r="M793" s="53"/>
      <c r="N793" s="53"/>
      <c r="O793" s="53">
        <v>6</v>
      </c>
      <c r="P793" s="56">
        <v>2360</v>
      </c>
      <c r="Q793" s="297">
        <v>0</v>
      </c>
      <c r="R793" s="348" t="s">
        <v>1578</v>
      </c>
      <c r="S793" s="349">
        <v>12</v>
      </c>
      <c r="T793" t="str">
        <f t="shared" si="30"/>
        <v>WhatsApp API Business</v>
      </c>
    </row>
    <row r="794" spans="1:20" ht="15.75" thickBot="1">
      <c r="A794" s="311">
        <v>45455</v>
      </c>
      <c r="B794" s="384">
        <v>45444</v>
      </c>
      <c r="C794" s="297" t="e">
        <v>#VALUE!</v>
      </c>
      <c r="D794" s="312" t="s">
        <v>2499</v>
      </c>
      <c r="E794" s="306" t="s">
        <v>2695</v>
      </c>
      <c r="F794" s="314">
        <v>15045</v>
      </c>
      <c r="G794" s="300">
        <v>12750</v>
      </c>
      <c r="H794" s="301" t="s">
        <v>112</v>
      </c>
      <c r="I794" s="302" t="s">
        <v>229</v>
      </c>
      <c r="J794" s="302" t="s">
        <v>284</v>
      </c>
      <c r="K794" s="53"/>
      <c r="L794" s="53"/>
      <c r="M794" s="53"/>
      <c r="N794" s="53"/>
      <c r="O794" s="53">
        <v>6</v>
      </c>
      <c r="P794" s="56">
        <v>2832</v>
      </c>
      <c r="Q794" s="297">
        <v>0</v>
      </c>
      <c r="R794" s="348" t="s">
        <v>1578</v>
      </c>
      <c r="S794" s="349">
        <v>12</v>
      </c>
      <c r="T794" t="str">
        <f t="shared" si="30"/>
        <v>WhatsApp API Business</v>
      </c>
    </row>
    <row r="795" spans="1:20" ht="15.75" thickBot="1">
      <c r="A795" s="311">
        <v>45455</v>
      </c>
      <c r="B795" s="384">
        <v>45444</v>
      </c>
      <c r="C795" s="297" t="e">
        <v>#VALUE!</v>
      </c>
      <c r="D795" s="312" t="s">
        <v>1035</v>
      </c>
      <c r="E795" s="306" t="s">
        <v>2696</v>
      </c>
      <c r="F795" s="314">
        <v>56640</v>
      </c>
      <c r="G795" s="300">
        <v>48000</v>
      </c>
      <c r="H795" s="301" t="s">
        <v>291</v>
      </c>
      <c r="I795" s="302" t="s">
        <v>226</v>
      </c>
      <c r="J795" s="302" t="s">
        <v>503</v>
      </c>
      <c r="K795" s="53"/>
      <c r="L795" s="53"/>
      <c r="M795" s="53"/>
      <c r="N795" s="53"/>
      <c r="O795" s="53">
        <v>6</v>
      </c>
      <c r="P795" s="56">
        <v>1778.26</v>
      </c>
      <c r="Q795" s="297">
        <v>0</v>
      </c>
      <c r="R795" s="348" t="s">
        <v>1578</v>
      </c>
      <c r="S795" s="349">
        <v>12</v>
      </c>
      <c r="T795" t="s">
        <v>15</v>
      </c>
    </row>
    <row r="796" spans="1:20" ht="15.75" thickBot="1">
      <c r="A796" s="311">
        <v>45455</v>
      </c>
      <c r="B796" s="384">
        <v>45444</v>
      </c>
      <c r="C796" s="297" t="e">
        <v>#VALUE!</v>
      </c>
      <c r="D796" s="312" t="s">
        <v>2697</v>
      </c>
      <c r="E796" s="306" t="s">
        <v>2698</v>
      </c>
      <c r="F796" s="314">
        <v>950</v>
      </c>
      <c r="G796" s="300">
        <v>805.08474576271192</v>
      </c>
      <c r="H796" s="301" t="s">
        <v>112</v>
      </c>
      <c r="I796" s="302" t="s">
        <v>229</v>
      </c>
      <c r="J796" s="302" t="s">
        <v>594</v>
      </c>
      <c r="K796" s="53"/>
      <c r="L796" s="53"/>
      <c r="M796" s="53"/>
      <c r="N796" s="53"/>
      <c r="O796" s="53">
        <v>6</v>
      </c>
      <c r="P796" s="56">
        <v>189036</v>
      </c>
      <c r="Q796" s="297">
        <v>0</v>
      </c>
      <c r="R796" s="348" t="s">
        <v>1578</v>
      </c>
      <c r="S796" s="349">
        <v>12</v>
      </c>
      <c r="T796" t="str">
        <f t="shared" ref="T796:T813" si="31">VLOOKUP(I796,$AD$2:$AE$6,2,0)</f>
        <v>WhatsApp API Business</v>
      </c>
    </row>
    <row r="797" spans="1:20" ht="15.75" thickBot="1">
      <c r="A797" s="311">
        <v>45455</v>
      </c>
      <c r="B797" s="384">
        <v>45444</v>
      </c>
      <c r="C797" s="297" t="e">
        <v>#VALUE!</v>
      </c>
      <c r="D797" s="312" t="s">
        <v>1796</v>
      </c>
      <c r="E797" s="306" t="s">
        <v>2699</v>
      </c>
      <c r="F797" s="314">
        <v>15045</v>
      </c>
      <c r="G797" s="300">
        <v>12750</v>
      </c>
      <c r="H797" s="301" t="s">
        <v>112</v>
      </c>
      <c r="I797" s="302" t="s">
        <v>229</v>
      </c>
      <c r="J797" s="302" t="s">
        <v>284</v>
      </c>
      <c r="K797" s="53"/>
      <c r="L797" s="53"/>
      <c r="M797" s="53"/>
      <c r="N797" s="53"/>
      <c r="O797" s="53">
        <v>6</v>
      </c>
      <c r="P797" s="56">
        <v>5556</v>
      </c>
      <c r="Q797" s="297">
        <v>0</v>
      </c>
      <c r="R797" s="348" t="s">
        <v>1578</v>
      </c>
      <c r="S797" s="349">
        <v>12</v>
      </c>
      <c r="T797" t="str">
        <f t="shared" si="31"/>
        <v>WhatsApp API Business</v>
      </c>
    </row>
    <row r="798" spans="1:20" ht="15.75" thickBot="1">
      <c r="A798" s="311">
        <v>45456</v>
      </c>
      <c r="B798" s="384">
        <v>45444</v>
      </c>
      <c r="C798" s="297" t="e">
        <v>#VALUE!</v>
      </c>
      <c r="D798" s="312" t="s">
        <v>2597</v>
      </c>
      <c r="E798" s="306" t="s">
        <v>2700</v>
      </c>
      <c r="F798" s="314">
        <v>1278</v>
      </c>
      <c r="G798" s="300">
        <v>1083.050847457627</v>
      </c>
      <c r="H798" s="301" t="s">
        <v>216</v>
      </c>
      <c r="I798" s="302" t="s">
        <v>217</v>
      </c>
      <c r="J798" s="302" t="s">
        <v>218</v>
      </c>
      <c r="K798" s="53"/>
      <c r="L798" s="53"/>
      <c r="M798" s="53"/>
      <c r="N798" s="53"/>
      <c r="O798" s="53">
        <v>6</v>
      </c>
      <c r="P798" s="56">
        <v>18054</v>
      </c>
      <c r="Q798" s="297">
        <v>0</v>
      </c>
      <c r="R798" s="348" t="s">
        <v>1578</v>
      </c>
      <c r="S798" s="349">
        <v>12</v>
      </c>
      <c r="T798" t="str">
        <f t="shared" si="31"/>
        <v>G-Suite Business</v>
      </c>
    </row>
    <row r="799" spans="1:20" ht="15.75" thickBot="1">
      <c r="A799" s="311">
        <v>45456</v>
      </c>
      <c r="B799" s="384">
        <v>45444</v>
      </c>
      <c r="C799" s="297" t="e">
        <v>#VALUE!</v>
      </c>
      <c r="D799" s="312" t="s">
        <v>1404</v>
      </c>
      <c r="E799" s="306" t="s">
        <v>2701</v>
      </c>
      <c r="F799" s="314">
        <v>443</v>
      </c>
      <c r="G799" s="300">
        <v>375.42372881355942</v>
      </c>
      <c r="H799" s="301" t="s">
        <v>216</v>
      </c>
      <c r="I799" s="302" t="s">
        <v>217</v>
      </c>
      <c r="J799" s="302" t="s">
        <v>218</v>
      </c>
      <c r="K799" s="53"/>
      <c r="L799" s="53"/>
      <c r="M799" s="53"/>
      <c r="N799" s="53"/>
      <c r="O799" s="53">
        <v>6</v>
      </c>
      <c r="P799" s="56">
        <v>32568</v>
      </c>
      <c r="Q799" s="297">
        <v>0</v>
      </c>
      <c r="R799" s="348" t="s">
        <v>1578</v>
      </c>
      <c r="S799" s="349">
        <v>12</v>
      </c>
      <c r="T799" t="str">
        <f t="shared" si="31"/>
        <v>G-Suite Business</v>
      </c>
    </row>
    <row r="800" spans="1:20" ht="15.75" thickBot="1">
      <c r="A800" s="311">
        <v>45456</v>
      </c>
      <c r="B800" s="384">
        <v>45444</v>
      </c>
      <c r="C800" s="297" t="e">
        <v>#VALUE!</v>
      </c>
      <c r="D800" s="312" t="s">
        <v>2459</v>
      </c>
      <c r="E800" s="306" t="s">
        <v>2702</v>
      </c>
      <c r="F800" s="314">
        <v>2360</v>
      </c>
      <c r="G800" s="300">
        <v>2000</v>
      </c>
      <c r="H800" s="301" t="s">
        <v>216</v>
      </c>
      <c r="I800" s="302" t="s">
        <v>217</v>
      </c>
      <c r="J800" s="302" t="s">
        <v>218</v>
      </c>
      <c r="K800" s="53"/>
      <c r="L800" s="53"/>
      <c r="M800" s="53"/>
      <c r="N800" s="53"/>
      <c r="O800" s="53">
        <v>6</v>
      </c>
      <c r="P800" s="56">
        <v>1938</v>
      </c>
      <c r="Q800" s="297">
        <v>0</v>
      </c>
      <c r="R800" s="348" t="s">
        <v>1578</v>
      </c>
      <c r="S800" s="349">
        <v>12</v>
      </c>
      <c r="T800" t="str">
        <f t="shared" si="31"/>
        <v>G-Suite Business</v>
      </c>
    </row>
    <row r="801" spans="1:20" ht="15.75" thickBot="1">
      <c r="A801" s="311">
        <v>45456</v>
      </c>
      <c r="B801" s="384">
        <v>45444</v>
      </c>
      <c r="C801" s="297" t="e">
        <v>#VALUE!</v>
      </c>
      <c r="D801" s="312" t="s">
        <v>1129</v>
      </c>
      <c r="E801" s="306" t="s">
        <v>2703</v>
      </c>
      <c r="F801" s="314">
        <v>2832</v>
      </c>
      <c r="G801" s="300">
        <v>2400</v>
      </c>
      <c r="H801" s="301" t="s">
        <v>216</v>
      </c>
      <c r="I801" s="302" t="s">
        <v>217</v>
      </c>
      <c r="J801" s="302" t="s">
        <v>218</v>
      </c>
      <c r="K801" s="53"/>
      <c r="L801" s="53"/>
      <c r="M801" s="53"/>
      <c r="N801" s="53"/>
      <c r="O801" s="53">
        <v>6</v>
      </c>
      <c r="P801" s="56">
        <v>7522.5</v>
      </c>
      <c r="Q801" s="297">
        <v>0</v>
      </c>
      <c r="R801" s="348" t="s">
        <v>1578</v>
      </c>
      <c r="S801" s="349">
        <v>12</v>
      </c>
      <c r="T801" t="str">
        <f t="shared" si="31"/>
        <v>G-Suite Business</v>
      </c>
    </row>
    <row r="802" spans="1:20" ht="15.75" thickBot="1">
      <c r="A802" s="311">
        <v>45456</v>
      </c>
      <c r="B802" s="384">
        <v>45444</v>
      </c>
      <c r="C802" s="297" t="e">
        <v>#VALUE!</v>
      </c>
      <c r="D802" s="312" t="s">
        <v>405</v>
      </c>
      <c r="E802" s="306" t="s">
        <v>2704</v>
      </c>
      <c r="F802" s="314">
        <v>1778.26</v>
      </c>
      <c r="G802" s="300">
        <v>1507</v>
      </c>
      <c r="H802" s="301" t="s">
        <v>216</v>
      </c>
      <c r="I802" s="302" t="s">
        <v>217</v>
      </c>
      <c r="J802" s="302" t="s">
        <v>218</v>
      </c>
      <c r="K802" s="53"/>
      <c r="L802" s="53"/>
      <c r="M802" s="53"/>
      <c r="N802" s="53"/>
      <c r="O802" s="53">
        <v>6</v>
      </c>
      <c r="P802" s="56">
        <v>411820</v>
      </c>
      <c r="Q802" s="297">
        <v>0</v>
      </c>
      <c r="R802" s="348" t="s">
        <v>1578</v>
      </c>
      <c r="S802" s="349">
        <v>12</v>
      </c>
      <c r="T802" t="str">
        <f t="shared" si="31"/>
        <v>G-Suite Business</v>
      </c>
    </row>
    <row r="803" spans="1:20" ht="15.75" thickBot="1">
      <c r="A803" s="311">
        <v>45456</v>
      </c>
      <c r="B803" s="384">
        <v>45444</v>
      </c>
      <c r="C803" s="297" t="e">
        <v>#VALUE!</v>
      </c>
      <c r="D803" s="312" t="s">
        <v>2640</v>
      </c>
      <c r="E803" s="306" t="s">
        <v>2705</v>
      </c>
      <c r="F803" s="314">
        <v>189036</v>
      </c>
      <c r="G803" s="300">
        <v>160200</v>
      </c>
      <c r="H803" s="301" t="s">
        <v>216</v>
      </c>
      <c r="I803" s="302" t="s">
        <v>217</v>
      </c>
      <c r="J803" s="302" t="s">
        <v>218</v>
      </c>
      <c r="K803" s="53"/>
      <c r="L803" s="53"/>
      <c r="M803" s="53"/>
      <c r="N803" s="53"/>
      <c r="O803" s="53">
        <v>6</v>
      </c>
      <c r="P803" s="56">
        <v>2950</v>
      </c>
      <c r="Q803" s="297">
        <v>0</v>
      </c>
      <c r="R803" s="348" t="s">
        <v>1578</v>
      </c>
      <c r="S803" s="349">
        <v>12</v>
      </c>
      <c r="T803" t="str">
        <f t="shared" si="31"/>
        <v>G-Suite Business</v>
      </c>
    </row>
    <row r="804" spans="1:20" ht="15.75" thickBot="1">
      <c r="A804" s="311">
        <v>45456</v>
      </c>
      <c r="B804" s="384">
        <v>45444</v>
      </c>
      <c r="C804" s="297" t="e">
        <v>#VALUE!</v>
      </c>
      <c r="D804" s="312" t="s">
        <v>2081</v>
      </c>
      <c r="E804" s="306" t="s">
        <v>2706</v>
      </c>
      <c r="F804" s="314">
        <v>5556</v>
      </c>
      <c r="G804" s="300">
        <v>4708.4745762711864</v>
      </c>
      <c r="H804" s="301" t="s">
        <v>216</v>
      </c>
      <c r="I804" s="302" t="s">
        <v>217</v>
      </c>
      <c r="J804" s="302" t="s">
        <v>218</v>
      </c>
      <c r="K804" s="53"/>
      <c r="L804" s="53"/>
      <c r="M804" s="53"/>
      <c r="N804" s="53"/>
      <c r="O804" s="53">
        <v>6</v>
      </c>
      <c r="P804" s="56">
        <v>17700</v>
      </c>
      <c r="Q804" s="297">
        <v>0</v>
      </c>
      <c r="R804" s="348" t="s">
        <v>1578</v>
      </c>
      <c r="S804" s="349">
        <v>12</v>
      </c>
      <c r="T804" t="str">
        <f t="shared" si="31"/>
        <v>G-Suite Business</v>
      </c>
    </row>
    <row r="805" spans="1:20" ht="15.75" thickBot="1">
      <c r="A805" s="311">
        <v>45456</v>
      </c>
      <c r="B805" s="384">
        <v>45444</v>
      </c>
      <c r="C805" s="297" t="e">
        <v>#VALUE!</v>
      </c>
      <c r="D805" s="312" t="s">
        <v>2707</v>
      </c>
      <c r="E805" s="306" t="s">
        <v>2708</v>
      </c>
      <c r="F805" s="314">
        <v>18054</v>
      </c>
      <c r="G805" s="300">
        <v>15300</v>
      </c>
      <c r="H805" s="301" t="s">
        <v>216</v>
      </c>
      <c r="I805" s="302" t="s">
        <v>217</v>
      </c>
      <c r="J805" s="302" t="s">
        <v>218</v>
      </c>
      <c r="K805" s="53"/>
      <c r="L805" s="53"/>
      <c r="M805" s="53"/>
      <c r="N805" s="53"/>
      <c r="O805" s="53">
        <v>6</v>
      </c>
      <c r="P805" s="56">
        <v>17700</v>
      </c>
      <c r="Q805" s="297">
        <v>0</v>
      </c>
      <c r="R805" s="348" t="s">
        <v>1578</v>
      </c>
      <c r="S805" s="349">
        <v>12</v>
      </c>
      <c r="T805" t="str">
        <f t="shared" si="31"/>
        <v>G-Suite Business</v>
      </c>
    </row>
    <row r="806" spans="1:20" ht="15.75" thickBot="1">
      <c r="A806" s="311">
        <v>45456</v>
      </c>
      <c r="B806" s="384">
        <v>45444</v>
      </c>
      <c r="C806" s="297" t="e">
        <v>#VALUE!</v>
      </c>
      <c r="D806" s="312" t="s">
        <v>2194</v>
      </c>
      <c r="E806" s="306" t="s">
        <v>2709</v>
      </c>
      <c r="F806" s="314">
        <v>32568</v>
      </c>
      <c r="G806" s="300">
        <v>27600</v>
      </c>
      <c r="H806" s="301" t="s">
        <v>216</v>
      </c>
      <c r="I806" s="302" t="s">
        <v>217</v>
      </c>
      <c r="J806" s="302" t="s">
        <v>218</v>
      </c>
      <c r="K806" s="53"/>
      <c r="L806" s="53"/>
      <c r="M806" s="53"/>
      <c r="N806" s="53"/>
      <c r="O806" s="53">
        <v>6</v>
      </c>
      <c r="P806" s="56">
        <v>5900</v>
      </c>
      <c r="Q806" s="297">
        <v>0</v>
      </c>
      <c r="R806" s="348" t="s">
        <v>1578</v>
      </c>
      <c r="S806" s="349">
        <v>12</v>
      </c>
      <c r="T806" t="str">
        <f t="shared" si="31"/>
        <v>G-Suite Business</v>
      </c>
    </row>
    <row r="807" spans="1:20" ht="15.75" thickBot="1">
      <c r="A807" s="311">
        <v>45456</v>
      </c>
      <c r="B807" s="384">
        <v>45444</v>
      </c>
      <c r="C807" s="297" t="e">
        <v>#VALUE!</v>
      </c>
      <c r="D807" s="312" t="s">
        <v>2710</v>
      </c>
      <c r="E807" s="306" t="s">
        <v>2711</v>
      </c>
      <c r="F807" s="314">
        <v>1938</v>
      </c>
      <c r="G807" s="300">
        <v>1642.3728813559319</v>
      </c>
      <c r="H807" s="301" t="s">
        <v>216</v>
      </c>
      <c r="I807" s="302" t="s">
        <v>217</v>
      </c>
      <c r="J807" s="302" t="s">
        <v>218</v>
      </c>
      <c r="K807" s="53"/>
      <c r="L807" s="53"/>
      <c r="M807" s="53"/>
      <c r="N807" s="53"/>
      <c r="O807" s="53">
        <v>6</v>
      </c>
      <c r="P807" s="56">
        <v>56640</v>
      </c>
      <c r="Q807" s="297">
        <v>0</v>
      </c>
      <c r="R807" s="348" t="s">
        <v>1578</v>
      </c>
      <c r="S807" s="349">
        <v>12</v>
      </c>
      <c r="T807" t="str">
        <f t="shared" si="31"/>
        <v>G-Suite Business</v>
      </c>
    </row>
    <row r="808" spans="1:20" ht="15.75" thickBot="1">
      <c r="A808" s="311">
        <v>45456</v>
      </c>
      <c r="B808" s="384">
        <v>45444</v>
      </c>
      <c r="C808" s="297" t="e">
        <v>#VALUE!</v>
      </c>
      <c r="D808" s="312" t="s">
        <v>1997</v>
      </c>
      <c r="E808" s="306" t="s">
        <v>2712</v>
      </c>
      <c r="F808" s="314">
        <v>7522.5</v>
      </c>
      <c r="G808" s="300">
        <v>6375</v>
      </c>
      <c r="H808" s="301" t="s">
        <v>112</v>
      </c>
      <c r="I808" s="302" t="s">
        <v>229</v>
      </c>
      <c r="J808" s="302" t="s">
        <v>269</v>
      </c>
      <c r="K808" s="53"/>
      <c r="L808" s="53"/>
      <c r="M808" s="53"/>
      <c r="N808" s="53"/>
      <c r="O808" s="53">
        <v>6</v>
      </c>
      <c r="P808" s="56">
        <v>7522</v>
      </c>
      <c r="Q808" s="297">
        <v>0</v>
      </c>
      <c r="R808" s="348" t="s">
        <v>1578</v>
      </c>
      <c r="S808" s="349">
        <v>12</v>
      </c>
      <c r="T808" t="str">
        <f t="shared" si="31"/>
        <v>WhatsApp API Business</v>
      </c>
    </row>
    <row r="809" spans="1:20" ht="15.75" thickBot="1">
      <c r="A809" s="311">
        <v>45456</v>
      </c>
      <c r="B809" s="384">
        <v>45444</v>
      </c>
      <c r="C809" s="297" t="e">
        <v>#VALUE!</v>
      </c>
      <c r="D809" s="312" t="s">
        <v>2279</v>
      </c>
      <c r="E809" s="306" t="s">
        <v>2713</v>
      </c>
      <c r="F809" s="314">
        <v>411820</v>
      </c>
      <c r="G809" s="300">
        <v>349000</v>
      </c>
      <c r="H809" s="301" t="s">
        <v>291</v>
      </c>
      <c r="I809" s="302" t="s">
        <v>226</v>
      </c>
      <c r="J809" s="302" t="s">
        <v>292</v>
      </c>
      <c r="K809" s="53"/>
      <c r="L809" s="53"/>
      <c r="M809" s="53"/>
      <c r="N809" s="53"/>
      <c r="O809" s="53">
        <v>6</v>
      </c>
      <c r="P809" s="56">
        <v>453734</v>
      </c>
      <c r="Q809" s="297">
        <v>0</v>
      </c>
      <c r="R809" s="348" t="s">
        <v>1578</v>
      </c>
      <c r="S809" s="349">
        <v>12</v>
      </c>
      <c r="T809" t="str">
        <f t="shared" si="31"/>
        <v xml:space="preserve">Training Business </v>
      </c>
    </row>
    <row r="810" spans="1:20" ht="15.75" thickBot="1">
      <c r="A810" s="311">
        <v>45456</v>
      </c>
      <c r="B810" s="384">
        <v>45444</v>
      </c>
      <c r="C810" s="297" t="e">
        <v>#VALUE!</v>
      </c>
      <c r="D810" s="312" t="s">
        <v>1827</v>
      </c>
      <c r="E810" s="306" t="s">
        <v>2714</v>
      </c>
      <c r="F810" s="314">
        <v>2950</v>
      </c>
      <c r="G810" s="300">
        <v>2500</v>
      </c>
      <c r="H810" s="301" t="s">
        <v>112</v>
      </c>
      <c r="I810" s="302" t="s">
        <v>229</v>
      </c>
      <c r="J810" s="302" t="s">
        <v>258</v>
      </c>
      <c r="K810" s="53"/>
      <c r="L810" s="53"/>
      <c r="M810" s="53"/>
      <c r="N810" s="53"/>
      <c r="O810" s="53">
        <v>6</v>
      </c>
      <c r="P810" s="56">
        <v>82600</v>
      </c>
      <c r="Q810" s="297">
        <v>0</v>
      </c>
      <c r="R810" s="348" t="s">
        <v>1578</v>
      </c>
      <c r="S810" s="349">
        <v>12</v>
      </c>
      <c r="T810" t="str">
        <f t="shared" si="31"/>
        <v>WhatsApp API Business</v>
      </c>
    </row>
    <row r="811" spans="1:20" ht="15.75" thickBot="1">
      <c r="A811" s="311">
        <v>45456</v>
      </c>
      <c r="B811" s="384">
        <v>45444</v>
      </c>
      <c r="C811" s="297" t="e">
        <v>#VALUE!</v>
      </c>
      <c r="D811" s="312" t="s">
        <v>2331</v>
      </c>
      <c r="E811" s="306" t="s">
        <v>2715</v>
      </c>
      <c r="F811" s="314">
        <v>17700</v>
      </c>
      <c r="G811" s="300">
        <v>15000</v>
      </c>
      <c r="H811" s="301" t="s">
        <v>112</v>
      </c>
      <c r="I811" s="302" t="s">
        <v>229</v>
      </c>
      <c r="J811" s="302" t="s">
        <v>284</v>
      </c>
      <c r="K811" s="53"/>
      <c r="L811" s="53"/>
      <c r="M811" s="53"/>
      <c r="N811" s="53"/>
      <c r="O811" s="53">
        <v>6</v>
      </c>
      <c r="P811" s="56">
        <v>70800</v>
      </c>
      <c r="Q811" s="297">
        <v>0</v>
      </c>
      <c r="R811" s="348" t="s">
        <v>1578</v>
      </c>
      <c r="S811" s="349">
        <v>12</v>
      </c>
      <c r="T811" t="str">
        <f t="shared" si="31"/>
        <v>WhatsApp API Business</v>
      </c>
    </row>
    <row r="812" spans="1:20" ht="15.75" thickBot="1">
      <c r="A812" s="311">
        <v>45456</v>
      </c>
      <c r="B812" s="384">
        <v>45444</v>
      </c>
      <c r="C812" s="297" t="e">
        <v>#VALUE!</v>
      </c>
      <c r="D812" s="312" t="s">
        <v>2716</v>
      </c>
      <c r="E812" s="306" t="s">
        <v>2717</v>
      </c>
      <c r="F812" s="314">
        <v>17700</v>
      </c>
      <c r="G812" s="300">
        <v>15000</v>
      </c>
      <c r="H812" s="301" t="s">
        <v>112</v>
      </c>
      <c r="I812" s="302" t="s">
        <v>229</v>
      </c>
      <c r="J812" s="302" t="s">
        <v>284</v>
      </c>
      <c r="K812" s="53"/>
      <c r="L812" s="53"/>
      <c r="M812" s="53"/>
      <c r="N812" s="53"/>
      <c r="O812" s="53">
        <v>6</v>
      </c>
      <c r="P812" s="56">
        <v>705640</v>
      </c>
      <c r="Q812" s="297">
        <v>0</v>
      </c>
      <c r="R812" s="348" t="s">
        <v>1578</v>
      </c>
      <c r="S812" s="349">
        <v>12</v>
      </c>
      <c r="T812" t="str">
        <f t="shared" si="31"/>
        <v>WhatsApp API Business</v>
      </c>
    </row>
    <row r="813" spans="1:20" ht="15.75" thickBot="1">
      <c r="A813" s="311">
        <v>45456</v>
      </c>
      <c r="B813" s="384">
        <v>45444</v>
      </c>
      <c r="C813" s="297" t="e">
        <v>#VALUE!</v>
      </c>
      <c r="D813" s="312" t="s">
        <v>2114</v>
      </c>
      <c r="E813" s="306" t="s">
        <v>2718</v>
      </c>
      <c r="F813" s="314">
        <v>5900</v>
      </c>
      <c r="G813" s="300">
        <v>5000</v>
      </c>
      <c r="H813" s="301" t="s">
        <v>310</v>
      </c>
      <c r="I813" s="302" t="s">
        <v>223</v>
      </c>
      <c r="J813" s="302" t="s">
        <v>311</v>
      </c>
      <c r="K813" s="53"/>
      <c r="L813" s="53"/>
      <c r="M813" s="53"/>
      <c r="N813" s="53"/>
      <c r="O813" s="53">
        <v>6</v>
      </c>
      <c r="P813" s="56">
        <v>56640</v>
      </c>
      <c r="Q813" s="297">
        <v>0</v>
      </c>
      <c r="R813" s="348" t="s">
        <v>1578</v>
      </c>
      <c r="S813" s="349">
        <v>12</v>
      </c>
      <c r="T813" t="str">
        <f t="shared" si="31"/>
        <v>Tech Assist Recruitment</v>
      </c>
    </row>
    <row r="814" spans="1:20" ht="15.75" thickBot="1">
      <c r="A814" s="311">
        <v>45456</v>
      </c>
      <c r="B814" s="384">
        <v>45444</v>
      </c>
      <c r="C814" s="297" t="e">
        <v>#VALUE!</v>
      </c>
      <c r="D814" s="312" t="s">
        <v>826</v>
      </c>
      <c r="E814" s="306" t="s">
        <v>2719</v>
      </c>
      <c r="F814" s="314">
        <v>56640</v>
      </c>
      <c r="G814" s="300">
        <v>48000</v>
      </c>
      <c r="H814" s="301" t="s">
        <v>291</v>
      </c>
      <c r="I814" s="302" t="s">
        <v>226</v>
      </c>
      <c r="J814" s="302" t="s">
        <v>503</v>
      </c>
      <c r="K814" s="53"/>
      <c r="L814" s="53"/>
      <c r="M814" s="53"/>
      <c r="N814" s="53"/>
      <c r="O814" s="53">
        <v>6</v>
      </c>
      <c r="P814" s="56">
        <v>-12036</v>
      </c>
      <c r="Q814" s="297">
        <v>0</v>
      </c>
      <c r="R814" s="348" t="s">
        <v>1578</v>
      </c>
      <c r="S814" s="349">
        <v>12</v>
      </c>
      <c r="T814" t="s">
        <v>15</v>
      </c>
    </row>
    <row r="815" spans="1:20" ht="15.75" thickBot="1">
      <c r="A815" s="311">
        <v>45456</v>
      </c>
      <c r="B815" s="384">
        <v>45444</v>
      </c>
      <c r="C815" s="297" t="e">
        <v>#VALUE!</v>
      </c>
      <c r="D815" s="312" t="s">
        <v>2720</v>
      </c>
      <c r="E815" s="306" t="s">
        <v>2721</v>
      </c>
      <c r="F815" s="314">
        <v>7522</v>
      </c>
      <c r="G815" s="300">
        <v>6374.5762711864409</v>
      </c>
      <c r="H815" s="301" t="s">
        <v>112</v>
      </c>
      <c r="I815" s="302" t="s">
        <v>229</v>
      </c>
      <c r="J815" s="302" t="s">
        <v>269</v>
      </c>
      <c r="K815" s="53"/>
      <c r="L815" s="53"/>
      <c r="M815" s="53"/>
      <c r="N815" s="53"/>
      <c r="O815" s="53">
        <v>6</v>
      </c>
      <c r="P815" s="56">
        <v>-119475</v>
      </c>
      <c r="Q815" s="297">
        <v>0</v>
      </c>
      <c r="R815" s="348" t="s">
        <v>1578</v>
      </c>
      <c r="S815" s="349">
        <v>12</v>
      </c>
      <c r="T815" t="str">
        <f>VLOOKUP(I815,$AD$2:$AE$6,2,0)</f>
        <v>WhatsApp API Business</v>
      </c>
    </row>
    <row r="816" spans="1:20" ht="15.75" thickBot="1">
      <c r="A816" s="296">
        <v>45457</v>
      </c>
      <c r="B816" s="384">
        <v>45444</v>
      </c>
      <c r="C816" s="297" t="e">
        <v>#VALUE!</v>
      </c>
      <c r="D816" s="307" t="s">
        <v>1755</v>
      </c>
      <c r="E816" s="304" t="s">
        <v>497</v>
      </c>
      <c r="F816" s="305">
        <v>-100000</v>
      </c>
      <c r="G816" s="300">
        <v>-84745.762711864416</v>
      </c>
      <c r="H816" s="301" t="s">
        <v>291</v>
      </c>
      <c r="I816" s="302" t="s">
        <v>226</v>
      </c>
      <c r="J816" s="302" t="s">
        <v>292</v>
      </c>
      <c r="K816" s="53"/>
      <c r="L816" s="53"/>
      <c r="M816" s="53"/>
      <c r="N816" s="53"/>
      <c r="O816" s="53">
        <v>6</v>
      </c>
      <c r="P816" s="56">
        <v>13027</v>
      </c>
      <c r="Q816" s="297">
        <v>-100000</v>
      </c>
      <c r="R816" s="348" t="s">
        <v>1578</v>
      </c>
      <c r="S816" s="349">
        <v>2</v>
      </c>
      <c r="T816" t="str">
        <f>VLOOKUP(I816,$AD$2:$AE$6,2,0)</f>
        <v xml:space="preserve">Training Business </v>
      </c>
    </row>
    <row r="817" spans="1:20" ht="15.75" thickBot="1">
      <c r="A817" s="311">
        <v>45457</v>
      </c>
      <c r="B817" s="384">
        <v>45444</v>
      </c>
      <c r="C817" s="297" t="e">
        <v>#VALUE!</v>
      </c>
      <c r="D817" s="312" t="s">
        <v>1404</v>
      </c>
      <c r="E817" s="306" t="s">
        <v>2722</v>
      </c>
      <c r="F817" s="314">
        <v>453734</v>
      </c>
      <c r="G817" s="300">
        <v>384520.3389830509</v>
      </c>
      <c r="H817" s="301" t="s">
        <v>216</v>
      </c>
      <c r="I817" s="302" t="s">
        <v>217</v>
      </c>
      <c r="J817" s="302" t="s">
        <v>218</v>
      </c>
      <c r="K817" s="53"/>
      <c r="L817" s="53"/>
      <c r="M817" s="53"/>
      <c r="N817" s="53"/>
      <c r="O817" s="53">
        <v>6</v>
      </c>
      <c r="P817" s="56">
        <v>2758</v>
      </c>
      <c r="Q817" s="297">
        <v>0</v>
      </c>
      <c r="R817" s="348" t="s">
        <v>1578</v>
      </c>
      <c r="S817" s="349">
        <v>12</v>
      </c>
      <c r="T817" t="str">
        <f>VLOOKUP(I817,$AD$2:$AE$6,2,0)</f>
        <v>G-Suite Business</v>
      </c>
    </row>
    <row r="818" spans="1:20" ht="15.75" thickBot="1">
      <c r="A818" s="311">
        <v>45457</v>
      </c>
      <c r="B818" s="384">
        <v>45444</v>
      </c>
      <c r="C818" s="297" t="e">
        <v>#VALUE!</v>
      </c>
      <c r="D818" s="312" t="s">
        <v>2518</v>
      </c>
      <c r="E818" s="306" t="s">
        <v>2723</v>
      </c>
      <c r="F818" s="314">
        <v>82600</v>
      </c>
      <c r="G818" s="300">
        <v>70000</v>
      </c>
      <c r="H818" s="301" t="s">
        <v>216</v>
      </c>
      <c r="I818" s="302" t="s">
        <v>217</v>
      </c>
      <c r="J818" s="302" t="s">
        <v>218</v>
      </c>
      <c r="K818" s="53"/>
      <c r="L818" s="53"/>
      <c r="M818" s="53"/>
      <c r="N818" s="53"/>
      <c r="O818" s="53">
        <v>6</v>
      </c>
      <c r="P818" s="56">
        <v>21240</v>
      </c>
      <c r="Q818" s="297">
        <v>0</v>
      </c>
      <c r="R818" s="348" t="s">
        <v>1578</v>
      </c>
      <c r="S818" s="349">
        <v>12</v>
      </c>
      <c r="T818" t="str">
        <f>VLOOKUP(I818,$AD$2:$AE$6,2,0)</f>
        <v>G-Suite Business</v>
      </c>
    </row>
    <row r="819" spans="1:20" ht="15.75" thickBot="1">
      <c r="A819" s="311">
        <v>45457</v>
      </c>
      <c r="B819" s="384">
        <v>45444</v>
      </c>
      <c r="C819" s="297" t="e">
        <v>#VALUE!</v>
      </c>
      <c r="D819" s="312" t="s">
        <v>1587</v>
      </c>
      <c r="E819" s="306" t="s">
        <v>2724</v>
      </c>
      <c r="F819" s="314">
        <v>70800</v>
      </c>
      <c r="G819" s="300">
        <v>60000</v>
      </c>
      <c r="H819" s="301" t="s">
        <v>291</v>
      </c>
      <c r="I819" s="302" t="s">
        <v>226</v>
      </c>
      <c r="J819" s="302" t="s">
        <v>503</v>
      </c>
      <c r="K819" s="53"/>
      <c r="L819" s="53"/>
      <c r="M819" s="53"/>
      <c r="N819" s="53"/>
      <c r="O819" s="53">
        <v>6</v>
      </c>
      <c r="P819" s="56">
        <v>15930</v>
      </c>
      <c r="Q819" s="297">
        <v>0</v>
      </c>
      <c r="R819" s="348" t="s">
        <v>1578</v>
      </c>
      <c r="S819" s="349">
        <v>12</v>
      </c>
      <c r="T819" t="s">
        <v>15</v>
      </c>
    </row>
    <row r="820" spans="1:20" ht="15.75" thickBot="1">
      <c r="A820" s="311">
        <v>45457</v>
      </c>
      <c r="B820" s="384">
        <v>45444</v>
      </c>
      <c r="C820" s="297" t="e">
        <v>#VALUE!</v>
      </c>
      <c r="D820" s="312" t="s">
        <v>1850</v>
      </c>
      <c r="E820" s="306" t="s">
        <v>2725</v>
      </c>
      <c r="F820" s="314">
        <v>705640</v>
      </c>
      <c r="G820" s="300">
        <v>598000</v>
      </c>
      <c r="H820" s="301" t="s">
        <v>291</v>
      </c>
      <c r="I820" s="302" t="s">
        <v>226</v>
      </c>
      <c r="J820" s="302" t="s">
        <v>292</v>
      </c>
      <c r="K820" s="53"/>
      <c r="L820" s="53"/>
      <c r="M820" s="53"/>
      <c r="N820" s="53"/>
      <c r="O820" s="53">
        <v>6</v>
      </c>
      <c r="P820" s="56">
        <v>11800</v>
      </c>
      <c r="Q820" s="297">
        <v>0</v>
      </c>
      <c r="R820" s="348" t="s">
        <v>1578</v>
      </c>
      <c r="S820" s="349">
        <v>12</v>
      </c>
      <c r="T820" t="str">
        <f>VLOOKUP(I820,$AD$2:$AE$6,2,0)</f>
        <v xml:space="preserve">Training Business </v>
      </c>
    </row>
    <row r="821" spans="1:20" ht="15.75" thickBot="1">
      <c r="A821" s="311">
        <v>45457</v>
      </c>
      <c r="B821" s="384">
        <v>45444</v>
      </c>
      <c r="C821" s="297" t="e">
        <v>#VALUE!</v>
      </c>
      <c r="D821" s="312" t="s">
        <v>2726</v>
      </c>
      <c r="E821" s="306" t="s">
        <v>2727</v>
      </c>
      <c r="F821" s="314">
        <v>56640</v>
      </c>
      <c r="G821" s="300">
        <v>48000</v>
      </c>
      <c r="H821" s="301" t="s">
        <v>291</v>
      </c>
      <c r="I821" s="302" t="s">
        <v>226</v>
      </c>
      <c r="J821" s="302" t="s">
        <v>503</v>
      </c>
      <c r="K821" s="53"/>
      <c r="L821" s="53"/>
      <c r="M821" s="53"/>
      <c r="N821" s="53"/>
      <c r="O821" s="53">
        <v>6</v>
      </c>
      <c r="P821" s="56">
        <v>56640</v>
      </c>
      <c r="Q821" s="297">
        <v>0</v>
      </c>
      <c r="R821" s="348" t="s">
        <v>1578</v>
      </c>
      <c r="S821" s="349">
        <v>12</v>
      </c>
      <c r="T821" t="s">
        <v>15</v>
      </c>
    </row>
    <row r="822" spans="1:20" ht="15.75" thickBot="1">
      <c r="A822" s="311">
        <v>45457</v>
      </c>
      <c r="B822" s="384">
        <v>45444</v>
      </c>
      <c r="C822" s="297" t="e">
        <v>#VALUE!</v>
      </c>
      <c r="D822" s="312" t="s">
        <v>233</v>
      </c>
      <c r="E822" s="306" t="s">
        <v>2728</v>
      </c>
      <c r="F822" s="314">
        <v>-12036</v>
      </c>
      <c r="G822" s="300">
        <v>-10200</v>
      </c>
      <c r="H822" s="301" t="s">
        <v>216</v>
      </c>
      <c r="I822" s="302" t="s">
        <v>217</v>
      </c>
      <c r="J822" s="302" t="s">
        <v>218</v>
      </c>
      <c r="K822" s="53"/>
      <c r="L822" s="53"/>
      <c r="M822" s="53"/>
      <c r="N822" s="53"/>
      <c r="O822" s="53">
        <v>6</v>
      </c>
      <c r="P822" s="56">
        <v>2950</v>
      </c>
      <c r="Q822" s="297">
        <v>0</v>
      </c>
      <c r="R822" s="348" t="s">
        <v>1578</v>
      </c>
      <c r="S822" s="349">
        <v>12</v>
      </c>
      <c r="T822" t="str">
        <f t="shared" ref="T822:T828" si="32">VLOOKUP(I822,$AD$2:$AE$6,2,0)</f>
        <v>G-Suite Business</v>
      </c>
    </row>
    <row r="823" spans="1:20" ht="15.75" thickBot="1">
      <c r="A823" s="311">
        <v>45457</v>
      </c>
      <c r="B823" s="384">
        <v>45444</v>
      </c>
      <c r="C823" s="297" t="e">
        <v>#VALUE!</v>
      </c>
      <c r="D823" s="312" t="s">
        <v>2518</v>
      </c>
      <c r="E823" s="306" t="s">
        <v>2729</v>
      </c>
      <c r="F823" s="314">
        <v>-119475</v>
      </c>
      <c r="G823" s="300">
        <v>-101250</v>
      </c>
      <c r="H823" s="301" t="s">
        <v>216</v>
      </c>
      <c r="I823" s="302" t="s">
        <v>217</v>
      </c>
      <c r="J823" s="302" t="s">
        <v>218</v>
      </c>
      <c r="K823" s="53"/>
      <c r="L823" s="53"/>
      <c r="M823" s="53"/>
      <c r="N823" s="53"/>
      <c r="O823" s="53">
        <v>6</v>
      </c>
      <c r="P823" s="56">
        <v>8850</v>
      </c>
      <c r="Q823" s="297">
        <v>0</v>
      </c>
      <c r="R823" s="348" t="s">
        <v>1578</v>
      </c>
      <c r="S823" s="349">
        <v>12</v>
      </c>
      <c r="T823" t="str">
        <f t="shared" si="32"/>
        <v>G-Suite Business</v>
      </c>
    </row>
    <row r="824" spans="1:20" ht="15.75" thickBot="1">
      <c r="A824" s="311">
        <v>45458</v>
      </c>
      <c r="B824" s="384">
        <v>45444</v>
      </c>
      <c r="C824" s="297" t="e">
        <v>#VALUE!</v>
      </c>
      <c r="D824" s="312" t="s">
        <v>1563</v>
      </c>
      <c r="E824" s="306" t="s">
        <v>2730</v>
      </c>
      <c r="F824" s="314">
        <v>13027</v>
      </c>
      <c r="G824" s="300">
        <v>11039.830508474581</v>
      </c>
      <c r="H824" s="301" t="s">
        <v>216</v>
      </c>
      <c r="I824" s="302" t="s">
        <v>217</v>
      </c>
      <c r="J824" s="302" t="s">
        <v>218</v>
      </c>
      <c r="K824" s="53"/>
      <c r="L824" s="53"/>
      <c r="M824" s="53"/>
      <c r="N824" s="53"/>
      <c r="O824" s="53">
        <v>6</v>
      </c>
      <c r="P824" s="56">
        <v>3066</v>
      </c>
      <c r="Q824" s="297">
        <v>0</v>
      </c>
      <c r="R824" s="348" t="s">
        <v>1578</v>
      </c>
      <c r="S824" s="349">
        <v>12</v>
      </c>
      <c r="T824" t="str">
        <f t="shared" si="32"/>
        <v>G-Suite Business</v>
      </c>
    </row>
    <row r="825" spans="1:20" ht="15.75" thickBot="1">
      <c r="A825" s="311">
        <v>45458</v>
      </c>
      <c r="B825" s="384">
        <v>45444</v>
      </c>
      <c r="C825" s="297" t="e">
        <v>#VALUE!</v>
      </c>
      <c r="D825" s="312" t="s">
        <v>1811</v>
      </c>
      <c r="E825" s="306" t="s">
        <v>2731</v>
      </c>
      <c r="F825" s="314">
        <v>2758</v>
      </c>
      <c r="G825" s="300">
        <v>2337.28813559322</v>
      </c>
      <c r="H825" s="301" t="s">
        <v>216</v>
      </c>
      <c r="I825" s="302" t="s">
        <v>217</v>
      </c>
      <c r="J825" s="302" t="s">
        <v>218</v>
      </c>
      <c r="K825" s="53"/>
      <c r="L825" s="53"/>
      <c r="M825" s="53"/>
      <c r="N825" s="53"/>
      <c r="O825" s="53">
        <v>6</v>
      </c>
      <c r="P825" s="56">
        <v>590000</v>
      </c>
      <c r="Q825" s="297">
        <v>0</v>
      </c>
      <c r="R825" s="348" t="s">
        <v>1578</v>
      </c>
      <c r="S825" s="349">
        <v>12</v>
      </c>
      <c r="T825" t="str">
        <f t="shared" si="32"/>
        <v>G-Suite Business</v>
      </c>
    </row>
    <row r="826" spans="1:20" ht="15.75" thickBot="1">
      <c r="A826" s="311">
        <v>45458</v>
      </c>
      <c r="B826" s="384">
        <v>45444</v>
      </c>
      <c r="C826" s="297" t="e">
        <v>#VALUE!</v>
      </c>
      <c r="D826" s="312" t="s">
        <v>2732</v>
      </c>
      <c r="E826" s="306" t="s">
        <v>2733</v>
      </c>
      <c r="F826" s="314">
        <v>21240</v>
      </c>
      <c r="G826" s="300">
        <v>18000</v>
      </c>
      <c r="H826" s="301" t="s">
        <v>112</v>
      </c>
      <c r="I826" s="302" t="s">
        <v>229</v>
      </c>
      <c r="J826" s="302" t="s">
        <v>485</v>
      </c>
      <c r="K826" s="53"/>
      <c r="L826" s="53"/>
      <c r="M826" s="53"/>
      <c r="N826" s="53"/>
      <c r="O826" s="53">
        <v>6</v>
      </c>
      <c r="P826" s="56">
        <v>1939.92</v>
      </c>
      <c r="Q826" s="297">
        <v>0</v>
      </c>
      <c r="R826" s="348" t="s">
        <v>1578</v>
      </c>
      <c r="S826" s="349">
        <v>12</v>
      </c>
      <c r="T826" t="str">
        <f t="shared" si="32"/>
        <v>WhatsApp API Business</v>
      </c>
    </row>
    <row r="827" spans="1:20" ht="15.75" thickBot="1">
      <c r="A827" s="311">
        <v>45458</v>
      </c>
      <c r="B827" s="384">
        <v>45444</v>
      </c>
      <c r="C827" s="297" t="e">
        <v>#VALUE!</v>
      </c>
      <c r="D827" s="312" t="s">
        <v>1380</v>
      </c>
      <c r="E827" s="306" t="s">
        <v>2734</v>
      </c>
      <c r="F827" s="314">
        <v>15930</v>
      </c>
      <c r="G827" s="300">
        <v>13500</v>
      </c>
      <c r="H827" s="301" t="s">
        <v>112</v>
      </c>
      <c r="I827" s="302" t="s">
        <v>229</v>
      </c>
      <c r="J827" s="302" t="s">
        <v>284</v>
      </c>
      <c r="K827" s="53"/>
      <c r="L827" s="53"/>
      <c r="M827" s="53"/>
      <c r="N827" s="53"/>
      <c r="O827" s="53">
        <v>6</v>
      </c>
      <c r="P827" s="56">
        <v>11800</v>
      </c>
      <c r="Q827" s="297">
        <v>0</v>
      </c>
      <c r="R827" s="348" t="s">
        <v>1578</v>
      </c>
      <c r="S827" s="349">
        <v>12</v>
      </c>
      <c r="T827" t="str">
        <f t="shared" si="32"/>
        <v>WhatsApp API Business</v>
      </c>
    </row>
    <row r="828" spans="1:20" ht="15.75" thickBot="1">
      <c r="A828" s="311">
        <v>45458</v>
      </c>
      <c r="B828" s="384">
        <v>45444</v>
      </c>
      <c r="C828" s="297" t="e">
        <v>#VALUE!</v>
      </c>
      <c r="D828" s="312" t="s">
        <v>2735</v>
      </c>
      <c r="E828" s="306" t="s">
        <v>2736</v>
      </c>
      <c r="F828" s="314">
        <v>11800</v>
      </c>
      <c r="G828" s="300">
        <v>10000</v>
      </c>
      <c r="H828" s="301" t="s">
        <v>112</v>
      </c>
      <c r="I828" s="302" t="s">
        <v>229</v>
      </c>
      <c r="J828" s="302" t="s">
        <v>352</v>
      </c>
      <c r="K828" s="53"/>
      <c r="L828" s="53"/>
      <c r="M828" s="53"/>
      <c r="N828" s="53"/>
      <c r="O828" s="53">
        <v>6</v>
      </c>
      <c r="P828" s="56">
        <v>15045</v>
      </c>
      <c r="Q828" s="297">
        <v>0</v>
      </c>
      <c r="R828" s="348" t="s">
        <v>1578</v>
      </c>
      <c r="S828" s="349">
        <v>12</v>
      </c>
      <c r="T828" t="str">
        <f t="shared" si="32"/>
        <v>WhatsApp API Business</v>
      </c>
    </row>
    <row r="829" spans="1:20" ht="15.75" thickBot="1">
      <c r="A829" s="311">
        <v>45458</v>
      </c>
      <c r="B829" s="384">
        <v>45444</v>
      </c>
      <c r="C829" s="297" t="e">
        <v>#VALUE!</v>
      </c>
      <c r="D829" s="312" t="s">
        <v>2737</v>
      </c>
      <c r="E829" s="306" t="s">
        <v>2738</v>
      </c>
      <c r="F829" s="314">
        <v>56640</v>
      </c>
      <c r="G829" s="300">
        <v>48000</v>
      </c>
      <c r="H829" s="301" t="s">
        <v>291</v>
      </c>
      <c r="I829" s="302" t="s">
        <v>226</v>
      </c>
      <c r="J829" s="302" t="s">
        <v>503</v>
      </c>
      <c r="K829" s="53"/>
      <c r="L829" s="53"/>
      <c r="M829" s="53"/>
      <c r="N829" s="53"/>
      <c r="O829" s="53">
        <v>6</v>
      </c>
      <c r="P829" s="56">
        <v>-2360</v>
      </c>
      <c r="Q829" s="297">
        <v>0</v>
      </c>
      <c r="R829" s="348" t="s">
        <v>1578</v>
      </c>
      <c r="S829" s="349">
        <v>12</v>
      </c>
      <c r="T829" t="s">
        <v>15</v>
      </c>
    </row>
    <row r="830" spans="1:20" ht="15.75" thickBot="1">
      <c r="A830" s="311">
        <v>45458</v>
      </c>
      <c r="B830" s="384">
        <v>45444</v>
      </c>
      <c r="C830" s="297" t="e">
        <v>#VALUE!</v>
      </c>
      <c r="D830" s="312" t="s">
        <v>1979</v>
      </c>
      <c r="E830" s="306" t="s">
        <v>2739</v>
      </c>
      <c r="F830" s="314">
        <v>2950</v>
      </c>
      <c r="G830" s="300">
        <v>2500</v>
      </c>
      <c r="H830" s="301" t="s">
        <v>112</v>
      </c>
      <c r="I830" s="302" t="s">
        <v>229</v>
      </c>
      <c r="J830" s="302" t="s">
        <v>258</v>
      </c>
      <c r="K830" s="53"/>
      <c r="L830" s="53"/>
      <c r="M830" s="53"/>
      <c r="N830" s="53"/>
      <c r="O830" s="53">
        <v>6</v>
      </c>
      <c r="P830" s="56">
        <v>-20060</v>
      </c>
      <c r="Q830" s="297">
        <v>0</v>
      </c>
      <c r="R830" s="348" t="s">
        <v>1578</v>
      </c>
      <c r="S830" s="349">
        <v>12</v>
      </c>
      <c r="T830" t="str">
        <f t="shared" ref="T830:T861" si="33">VLOOKUP(I830,$AD$2:$AE$6,2,0)</f>
        <v>WhatsApp API Business</v>
      </c>
    </row>
    <row r="831" spans="1:20" ht="15.75" thickBot="1">
      <c r="A831" s="311">
        <v>45458</v>
      </c>
      <c r="B831" s="384">
        <v>45444</v>
      </c>
      <c r="C831" s="297" t="e">
        <v>#VALUE!</v>
      </c>
      <c r="D831" s="312" t="s">
        <v>2740</v>
      </c>
      <c r="E831" s="306" t="s">
        <v>2741</v>
      </c>
      <c r="F831" s="314">
        <v>8850</v>
      </c>
      <c r="G831" s="300">
        <v>7500</v>
      </c>
      <c r="H831" s="301" t="s">
        <v>112</v>
      </c>
      <c r="I831" s="302" t="s">
        <v>229</v>
      </c>
      <c r="J831" s="302" t="s">
        <v>269</v>
      </c>
      <c r="K831" s="53"/>
      <c r="L831" s="53"/>
      <c r="M831" s="53"/>
      <c r="N831" s="53"/>
      <c r="O831" s="53">
        <v>6</v>
      </c>
      <c r="P831" s="56"/>
      <c r="Q831" s="297">
        <v>0</v>
      </c>
      <c r="R831" s="348" t="s">
        <v>1578</v>
      </c>
      <c r="S831" s="349">
        <v>12</v>
      </c>
      <c r="T831" t="str">
        <f t="shared" si="33"/>
        <v>WhatsApp API Business</v>
      </c>
    </row>
    <row r="832" spans="1:20" ht="15.75" thickBot="1">
      <c r="A832" s="311">
        <v>45458</v>
      </c>
      <c r="B832" s="384">
        <v>45444</v>
      </c>
      <c r="C832" s="297" t="e">
        <v>#VALUE!</v>
      </c>
      <c r="D832" s="312" t="s">
        <v>471</v>
      </c>
      <c r="E832" s="306" t="s">
        <v>2742</v>
      </c>
      <c r="F832" s="314">
        <v>3066</v>
      </c>
      <c r="G832" s="300">
        <v>2598.305084745763</v>
      </c>
      <c r="H832" s="301" t="s">
        <v>112</v>
      </c>
      <c r="I832" s="302" t="s">
        <v>229</v>
      </c>
      <c r="J832" s="302" t="s">
        <v>249</v>
      </c>
      <c r="K832" s="53"/>
      <c r="L832" s="53"/>
      <c r="M832" s="53"/>
      <c r="N832" s="53"/>
      <c r="O832" s="53">
        <v>6</v>
      </c>
      <c r="P832" s="56"/>
      <c r="Q832" s="297">
        <v>0</v>
      </c>
      <c r="R832" s="348" t="s">
        <v>1578</v>
      </c>
      <c r="S832" s="349">
        <v>12</v>
      </c>
      <c r="T832" t="str">
        <f t="shared" si="33"/>
        <v>WhatsApp API Business</v>
      </c>
    </row>
    <row r="833" spans="1:20" ht="15.75" thickBot="1">
      <c r="A833" s="311">
        <v>45458</v>
      </c>
      <c r="B833" s="384">
        <v>45444</v>
      </c>
      <c r="C833" s="297" t="e">
        <v>#VALUE!</v>
      </c>
      <c r="D833" s="312" t="s">
        <v>2152</v>
      </c>
      <c r="E833" s="306" t="s">
        <v>2391</v>
      </c>
      <c r="F833" s="314">
        <v>236000</v>
      </c>
      <c r="G833" s="300">
        <v>200000</v>
      </c>
      <c r="H833" s="301" t="s">
        <v>291</v>
      </c>
      <c r="I833" s="302" t="s">
        <v>226</v>
      </c>
      <c r="J833" s="302" t="s">
        <v>292</v>
      </c>
      <c r="K833" s="53"/>
      <c r="L833" s="53"/>
      <c r="M833" s="53"/>
      <c r="N833" s="53"/>
      <c r="O833" s="53">
        <v>6</v>
      </c>
      <c r="P833" s="56"/>
      <c r="Q833" s="297">
        <v>-354000</v>
      </c>
      <c r="R833" s="348" t="s">
        <v>1578</v>
      </c>
      <c r="S833" s="349">
        <v>12</v>
      </c>
      <c r="T833" t="str">
        <f t="shared" si="33"/>
        <v xml:space="preserve">Training Business </v>
      </c>
    </row>
    <row r="834" spans="1:20" ht="15.75" thickBot="1">
      <c r="A834" s="311">
        <v>45459</v>
      </c>
      <c r="B834" s="384">
        <v>45444</v>
      </c>
      <c r="C834" s="297" t="e">
        <v>#VALUE!</v>
      </c>
      <c r="D834" s="312" t="s">
        <v>250</v>
      </c>
      <c r="E834" s="306" t="s">
        <v>2743</v>
      </c>
      <c r="F834" s="314">
        <v>1939.92</v>
      </c>
      <c r="G834" s="300">
        <v>1644</v>
      </c>
      <c r="H834" s="301" t="s">
        <v>216</v>
      </c>
      <c r="I834" s="302" t="s">
        <v>217</v>
      </c>
      <c r="J834" s="302" t="s">
        <v>218</v>
      </c>
      <c r="K834" s="53"/>
      <c r="L834" s="53"/>
      <c r="M834" s="53"/>
      <c r="N834" s="53"/>
      <c r="O834" s="53">
        <v>6</v>
      </c>
      <c r="P834" s="56"/>
      <c r="Q834" s="297">
        <v>0</v>
      </c>
      <c r="R834" s="348" t="s">
        <v>1578</v>
      </c>
      <c r="S834" s="349">
        <v>12</v>
      </c>
      <c r="T834" t="str">
        <f t="shared" si="33"/>
        <v>G-Suite Business</v>
      </c>
    </row>
    <row r="835" spans="1:20" ht="15.75" thickBot="1">
      <c r="A835" s="311">
        <v>45459</v>
      </c>
      <c r="B835" s="384">
        <v>45444</v>
      </c>
      <c r="C835" s="297" t="e">
        <v>#VALUE!</v>
      </c>
      <c r="D835" s="312" t="s">
        <v>2331</v>
      </c>
      <c r="E835" s="306" t="s">
        <v>2744</v>
      </c>
      <c r="F835" s="314">
        <v>11800</v>
      </c>
      <c r="G835" s="300">
        <v>10000</v>
      </c>
      <c r="H835" s="301" t="s">
        <v>112</v>
      </c>
      <c r="I835" s="302" t="s">
        <v>229</v>
      </c>
      <c r="J835" s="302" t="s">
        <v>352</v>
      </c>
      <c r="K835" s="53"/>
      <c r="L835" s="53"/>
      <c r="M835" s="53"/>
      <c r="N835" s="53"/>
      <c r="O835" s="53">
        <v>6</v>
      </c>
      <c r="P835" s="56"/>
      <c r="Q835" s="297">
        <v>0</v>
      </c>
      <c r="R835" s="348" t="s">
        <v>1578</v>
      </c>
      <c r="S835" s="349">
        <v>12</v>
      </c>
      <c r="T835" t="str">
        <f t="shared" si="33"/>
        <v>WhatsApp API Business</v>
      </c>
    </row>
    <row r="836" spans="1:20" ht="15.75" thickBot="1">
      <c r="A836" s="311">
        <v>45459</v>
      </c>
      <c r="B836" s="384">
        <v>45444</v>
      </c>
      <c r="C836" s="297" t="e">
        <v>#VALUE!</v>
      </c>
      <c r="D836" s="312" t="s">
        <v>2087</v>
      </c>
      <c r="E836" s="306" t="s">
        <v>2745</v>
      </c>
      <c r="F836" s="314">
        <v>15045</v>
      </c>
      <c r="G836" s="300">
        <v>12750</v>
      </c>
      <c r="H836" s="301" t="s">
        <v>112</v>
      </c>
      <c r="I836" s="302" t="s">
        <v>229</v>
      </c>
      <c r="J836" s="302" t="s">
        <v>284</v>
      </c>
      <c r="K836" s="53"/>
      <c r="L836" s="53"/>
      <c r="M836" s="53"/>
      <c r="N836" s="53"/>
      <c r="O836" s="53">
        <v>6</v>
      </c>
      <c r="P836" s="56"/>
      <c r="Q836" s="297">
        <v>0</v>
      </c>
      <c r="R836" s="348" t="s">
        <v>1578</v>
      </c>
      <c r="S836" s="349">
        <v>12</v>
      </c>
      <c r="T836" t="str">
        <f t="shared" si="33"/>
        <v>WhatsApp API Business</v>
      </c>
    </row>
    <row r="837" spans="1:20" ht="15.75" thickBot="1">
      <c r="A837" s="311">
        <v>45459</v>
      </c>
      <c r="B837" s="384">
        <v>45444</v>
      </c>
      <c r="C837" s="297" t="e">
        <v>#VALUE!</v>
      </c>
      <c r="D837" s="312" t="s">
        <v>754</v>
      </c>
      <c r="E837" s="306" t="s">
        <v>2746</v>
      </c>
      <c r="F837" s="314">
        <v>-2360</v>
      </c>
      <c r="G837" s="300">
        <v>-2000</v>
      </c>
      <c r="H837" s="301" t="s">
        <v>291</v>
      </c>
      <c r="I837" s="302" t="s">
        <v>226</v>
      </c>
      <c r="J837" s="302" t="s">
        <v>292</v>
      </c>
      <c r="K837" s="53"/>
      <c r="L837" s="53"/>
      <c r="M837" s="53"/>
      <c r="N837" s="53"/>
      <c r="O837" s="53">
        <v>6</v>
      </c>
      <c r="P837" s="56"/>
      <c r="Q837" s="297">
        <v>0</v>
      </c>
      <c r="R837" s="348" t="s">
        <v>1578</v>
      </c>
      <c r="S837" s="349">
        <v>12</v>
      </c>
      <c r="T837" t="str">
        <f t="shared" si="33"/>
        <v xml:space="preserve">Training Business </v>
      </c>
    </row>
    <row r="838" spans="1:20" ht="15.75" thickBot="1">
      <c r="A838" s="311">
        <v>45459</v>
      </c>
      <c r="B838" s="384">
        <v>45444</v>
      </c>
      <c r="C838" s="297" t="e">
        <v>#VALUE!</v>
      </c>
      <c r="D838" s="312" t="s">
        <v>2048</v>
      </c>
      <c r="E838" s="306" t="s">
        <v>2747</v>
      </c>
      <c r="F838" s="314">
        <v>-20060</v>
      </c>
      <c r="G838" s="300">
        <v>-17000</v>
      </c>
      <c r="H838" s="301" t="s">
        <v>291</v>
      </c>
      <c r="I838" s="302" t="s">
        <v>232</v>
      </c>
      <c r="J838" s="302" t="s">
        <v>2748</v>
      </c>
      <c r="K838" s="53"/>
      <c r="L838" s="53"/>
      <c r="M838" s="53"/>
      <c r="N838" s="53"/>
      <c r="O838" s="53">
        <v>6</v>
      </c>
      <c r="P838" s="56"/>
      <c r="Q838" s="297">
        <v>0</v>
      </c>
      <c r="R838" s="348" t="s">
        <v>1578</v>
      </c>
      <c r="S838" s="349">
        <v>12</v>
      </c>
      <c r="T838" t="str">
        <f t="shared" si="33"/>
        <v>Other Services</v>
      </c>
    </row>
    <row r="839" spans="1:20" ht="15.75" thickBot="1">
      <c r="A839" s="311">
        <v>45459</v>
      </c>
      <c r="B839" s="384">
        <v>45444</v>
      </c>
      <c r="C839" s="297" t="e">
        <v>#VALUE!</v>
      </c>
      <c r="D839" s="312" t="s">
        <v>2749</v>
      </c>
      <c r="E839" s="306" t="s">
        <v>1799</v>
      </c>
      <c r="F839" s="314">
        <v>598000</v>
      </c>
      <c r="G839" s="314">
        <v>598000</v>
      </c>
      <c r="H839" s="301" t="s">
        <v>291</v>
      </c>
      <c r="I839" s="302" t="s">
        <v>226</v>
      </c>
      <c r="J839" s="302" t="s">
        <v>292</v>
      </c>
      <c r="K839" s="53"/>
      <c r="L839" s="53"/>
      <c r="M839" s="53"/>
      <c r="N839" s="53"/>
      <c r="O839" s="53">
        <v>6</v>
      </c>
      <c r="P839" s="56"/>
      <c r="Q839" s="297">
        <v>598000</v>
      </c>
      <c r="R839" s="348" t="s">
        <v>1578</v>
      </c>
      <c r="S839" s="349">
        <v>12</v>
      </c>
      <c r="T839" t="str">
        <f t="shared" si="33"/>
        <v xml:space="preserve">Training Business </v>
      </c>
    </row>
    <row r="840" spans="1:20" ht="15.75" thickBot="1">
      <c r="A840" s="311">
        <v>45459</v>
      </c>
      <c r="B840" s="384">
        <v>45444</v>
      </c>
      <c r="C840" s="297" t="e">
        <v>#VALUE!</v>
      </c>
      <c r="D840" s="312" t="s">
        <v>2750</v>
      </c>
      <c r="E840" s="306" t="s">
        <v>1799</v>
      </c>
      <c r="F840" s="314">
        <v>97000</v>
      </c>
      <c r="G840" s="300">
        <v>82203.389830508473</v>
      </c>
      <c r="H840" s="301" t="s">
        <v>216</v>
      </c>
      <c r="I840" s="302" t="s">
        <v>217</v>
      </c>
      <c r="J840" s="302" t="s">
        <v>218</v>
      </c>
      <c r="K840" s="53"/>
      <c r="L840" s="53"/>
      <c r="M840" s="53"/>
      <c r="N840" s="53"/>
      <c r="O840" s="53">
        <v>6</v>
      </c>
      <c r="P840" s="56"/>
      <c r="Q840" s="297">
        <v>97000</v>
      </c>
      <c r="R840" s="348" t="s">
        <v>1578</v>
      </c>
      <c r="S840" s="349">
        <v>12</v>
      </c>
      <c r="T840" t="str">
        <f t="shared" si="33"/>
        <v>G-Suite Business</v>
      </c>
    </row>
    <row r="841" spans="1:20" ht="15.75" thickBot="1">
      <c r="A841" s="311">
        <v>45459</v>
      </c>
      <c r="B841" s="384">
        <v>45444</v>
      </c>
      <c r="C841" s="297" t="e">
        <v>#VALUE!</v>
      </c>
      <c r="D841" s="312" t="s">
        <v>2751</v>
      </c>
      <c r="E841" s="306" t="s">
        <v>2752</v>
      </c>
      <c r="F841" s="314">
        <v>12036</v>
      </c>
      <c r="G841" s="300">
        <v>10200</v>
      </c>
      <c r="H841" s="301" t="s">
        <v>216</v>
      </c>
      <c r="I841" s="302" t="s">
        <v>217</v>
      </c>
      <c r="J841" s="302" t="s">
        <v>218</v>
      </c>
      <c r="K841" s="53"/>
      <c r="L841" s="53"/>
      <c r="M841" s="53"/>
      <c r="N841" s="53"/>
      <c r="O841" s="53">
        <v>6</v>
      </c>
      <c r="P841" s="56"/>
      <c r="Q841" s="297">
        <v>12036</v>
      </c>
      <c r="R841" s="348" t="s">
        <v>1578</v>
      </c>
      <c r="S841" s="349">
        <v>12</v>
      </c>
      <c r="T841" t="str">
        <f t="shared" si="33"/>
        <v>G-Suite Business</v>
      </c>
    </row>
    <row r="842" spans="1:20" ht="15.75" thickBot="1">
      <c r="A842" s="311">
        <v>45460</v>
      </c>
      <c r="B842" s="384">
        <v>45444</v>
      </c>
      <c r="C842" s="297" t="e">
        <v>#VALUE!</v>
      </c>
      <c r="D842" s="312" t="s">
        <v>592</v>
      </c>
      <c r="E842" s="306" t="s">
        <v>2753</v>
      </c>
      <c r="F842" s="314">
        <v>950</v>
      </c>
      <c r="G842" s="300">
        <v>805.08474576271192</v>
      </c>
      <c r="H842" s="301" t="s">
        <v>112</v>
      </c>
      <c r="I842" s="302" t="s">
        <v>229</v>
      </c>
      <c r="J842" s="302" t="s">
        <v>594</v>
      </c>
      <c r="K842" s="53"/>
      <c r="L842" s="53"/>
      <c r="M842" s="53"/>
      <c r="N842" s="53"/>
      <c r="O842" s="53">
        <v>6</v>
      </c>
      <c r="P842" s="56"/>
      <c r="Q842" s="297">
        <v>950</v>
      </c>
      <c r="R842" s="348" t="s">
        <v>1578</v>
      </c>
      <c r="S842" s="349">
        <v>13</v>
      </c>
      <c r="T842" t="str">
        <f t="shared" si="33"/>
        <v>WhatsApp API Business</v>
      </c>
    </row>
    <row r="843" spans="1:20" ht="15.75" thickBot="1">
      <c r="A843" s="311">
        <v>45460</v>
      </c>
      <c r="B843" s="384">
        <v>45444</v>
      </c>
      <c r="C843" s="297" t="e">
        <v>#VALUE!</v>
      </c>
      <c r="D843" s="312" t="s">
        <v>2754</v>
      </c>
      <c r="E843" s="306" t="s">
        <v>2755</v>
      </c>
      <c r="F843" s="314">
        <v>126850</v>
      </c>
      <c r="G843" s="300">
        <v>107500</v>
      </c>
      <c r="H843" s="301" t="s">
        <v>216</v>
      </c>
      <c r="I843" s="302" t="s">
        <v>217</v>
      </c>
      <c r="J843" s="302" t="s">
        <v>218</v>
      </c>
      <c r="K843" s="53"/>
      <c r="L843" s="53"/>
      <c r="M843" s="53"/>
      <c r="N843" s="53"/>
      <c r="O843" s="53">
        <v>6</v>
      </c>
      <c r="P843" s="56"/>
      <c r="Q843" s="297">
        <v>126850</v>
      </c>
      <c r="R843" s="348" t="s">
        <v>1578</v>
      </c>
      <c r="S843" s="349">
        <v>13</v>
      </c>
      <c r="T843" t="str">
        <f t="shared" si="33"/>
        <v>G-Suite Business</v>
      </c>
    </row>
    <row r="844" spans="1:20" ht="15.75" thickBot="1">
      <c r="A844" s="311">
        <v>45460</v>
      </c>
      <c r="B844" s="384">
        <v>45444</v>
      </c>
      <c r="C844" s="297" t="e">
        <v>#VALUE!</v>
      </c>
      <c r="D844" s="312" t="s">
        <v>250</v>
      </c>
      <c r="E844" s="306" t="s">
        <v>2756</v>
      </c>
      <c r="F844" s="314">
        <v>1939.92</v>
      </c>
      <c r="G844" s="300">
        <v>1644</v>
      </c>
      <c r="H844" s="301" t="s">
        <v>216</v>
      </c>
      <c r="I844" s="302" t="s">
        <v>217</v>
      </c>
      <c r="J844" s="302" t="s">
        <v>218</v>
      </c>
      <c r="K844" s="53"/>
      <c r="L844" s="53"/>
      <c r="M844" s="53"/>
      <c r="N844" s="53"/>
      <c r="O844" s="53">
        <v>6</v>
      </c>
      <c r="P844" s="56"/>
      <c r="Q844" s="297">
        <v>1939.92</v>
      </c>
      <c r="R844" s="348" t="s">
        <v>1578</v>
      </c>
      <c r="S844" s="349">
        <v>13</v>
      </c>
      <c r="T844" t="str">
        <f t="shared" si="33"/>
        <v>G-Suite Business</v>
      </c>
    </row>
    <row r="845" spans="1:20" ht="15.75" thickBot="1">
      <c r="A845" s="311">
        <v>45460</v>
      </c>
      <c r="B845" s="384">
        <v>45444</v>
      </c>
      <c r="C845" s="297" t="e">
        <v>#VALUE!</v>
      </c>
      <c r="D845" s="312" t="s">
        <v>1516</v>
      </c>
      <c r="E845" s="306" t="s">
        <v>2757</v>
      </c>
      <c r="F845" s="314">
        <v>4541.82</v>
      </c>
      <c r="G845" s="300">
        <v>3849</v>
      </c>
      <c r="H845" s="301" t="s">
        <v>216</v>
      </c>
      <c r="I845" s="302" t="s">
        <v>217</v>
      </c>
      <c r="J845" s="302" t="s">
        <v>218</v>
      </c>
      <c r="K845" s="53"/>
      <c r="L845" s="53"/>
      <c r="M845" s="53"/>
      <c r="N845" s="53"/>
      <c r="O845" s="53">
        <v>6</v>
      </c>
      <c r="P845" s="56"/>
      <c r="Q845" s="297">
        <v>4541.82</v>
      </c>
      <c r="R845" s="348" t="s">
        <v>1578</v>
      </c>
      <c r="S845" s="349">
        <v>13</v>
      </c>
      <c r="T845" t="str">
        <f t="shared" si="33"/>
        <v>G-Suite Business</v>
      </c>
    </row>
    <row r="846" spans="1:20" ht="15.75" thickBot="1">
      <c r="A846" s="311">
        <v>45460</v>
      </c>
      <c r="B846" s="384">
        <v>45444</v>
      </c>
      <c r="C846" s="297" t="e">
        <v>#VALUE!</v>
      </c>
      <c r="D846" s="312" t="s">
        <v>1073</v>
      </c>
      <c r="E846" s="306" t="s">
        <v>2758</v>
      </c>
      <c r="F846" s="314">
        <v>2124</v>
      </c>
      <c r="G846" s="300">
        <v>1800</v>
      </c>
      <c r="H846" s="301" t="s">
        <v>216</v>
      </c>
      <c r="I846" s="302" t="s">
        <v>217</v>
      </c>
      <c r="J846" s="302" t="s">
        <v>218</v>
      </c>
      <c r="K846" s="53"/>
      <c r="L846" s="53"/>
      <c r="M846" s="53"/>
      <c r="N846" s="53"/>
      <c r="O846" s="53">
        <v>6</v>
      </c>
      <c r="P846" s="56"/>
      <c r="Q846" s="297">
        <v>2124</v>
      </c>
      <c r="R846" s="348" t="s">
        <v>1578</v>
      </c>
      <c r="S846" s="349">
        <v>13</v>
      </c>
      <c r="T846" t="str">
        <f t="shared" si="33"/>
        <v>G-Suite Business</v>
      </c>
    </row>
    <row r="847" spans="1:20" ht="15.75" thickBot="1">
      <c r="A847" s="311">
        <v>45460</v>
      </c>
      <c r="B847" s="384">
        <v>45444</v>
      </c>
      <c r="C847" s="297" t="e">
        <v>#VALUE!</v>
      </c>
      <c r="D847" s="312" t="s">
        <v>2516</v>
      </c>
      <c r="E847" s="306" t="s">
        <v>2759</v>
      </c>
      <c r="F847" s="314">
        <v>-159583</v>
      </c>
      <c r="G847" s="300">
        <v>-135239.83050847461</v>
      </c>
      <c r="H847" s="301" t="s">
        <v>216</v>
      </c>
      <c r="I847" s="302" t="s">
        <v>217</v>
      </c>
      <c r="J847" s="302" t="s">
        <v>218</v>
      </c>
      <c r="K847" s="53"/>
      <c r="L847" s="53"/>
      <c r="M847" s="53"/>
      <c r="N847" s="53"/>
      <c r="O847" s="53">
        <v>6</v>
      </c>
      <c r="P847" s="56"/>
      <c r="Q847" s="297">
        <v>-159583</v>
      </c>
      <c r="R847" s="348" t="s">
        <v>1578</v>
      </c>
      <c r="S847" s="349">
        <v>13</v>
      </c>
      <c r="T847" t="str">
        <f t="shared" si="33"/>
        <v>G-Suite Business</v>
      </c>
    </row>
    <row r="848" spans="1:20" ht="15.75" thickBot="1">
      <c r="A848" s="311">
        <v>45461</v>
      </c>
      <c r="B848" s="384">
        <v>45444</v>
      </c>
      <c r="C848" s="297" t="e">
        <v>#VALUE!</v>
      </c>
      <c r="D848" s="312" t="s">
        <v>1145</v>
      </c>
      <c r="E848" s="306" t="s">
        <v>2760</v>
      </c>
      <c r="F848" s="314">
        <v>1297</v>
      </c>
      <c r="G848" s="300">
        <v>1099.152542372881</v>
      </c>
      <c r="H848" s="301" t="s">
        <v>112</v>
      </c>
      <c r="I848" s="302" t="s">
        <v>229</v>
      </c>
      <c r="J848" s="302" t="s">
        <v>249</v>
      </c>
      <c r="K848" s="53"/>
      <c r="L848" s="53"/>
      <c r="M848" s="53"/>
      <c r="N848" s="53"/>
      <c r="O848" s="53">
        <v>6</v>
      </c>
      <c r="P848" s="56"/>
      <c r="Q848" s="297">
        <v>1297</v>
      </c>
      <c r="R848" s="348" t="s">
        <v>1578</v>
      </c>
      <c r="S848" s="349">
        <v>13</v>
      </c>
      <c r="T848" t="str">
        <f t="shared" si="33"/>
        <v>WhatsApp API Business</v>
      </c>
    </row>
    <row r="849" spans="1:20" ht="15.75" thickBot="1">
      <c r="A849" s="311">
        <v>45461</v>
      </c>
      <c r="B849" s="384">
        <v>45444</v>
      </c>
      <c r="C849" s="297" t="e">
        <v>#VALUE!</v>
      </c>
      <c r="D849" s="312" t="s">
        <v>391</v>
      </c>
      <c r="E849" s="306" t="s">
        <v>2761</v>
      </c>
      <c r="F849" s="314">
        <v>15045</v>
      </c>
      <c r="G849" s="300">
        <v>12750</v>
      </c>
      <c r="H849" s="301" t="s">
        <v>112</v>
      </c>
      <c r="I849" s="302" t="s">
        <v>229</v>
      </c>
      <c r="J849" s="302" t="s">
        <v>284</v>
      </c>
      <c r="K849" s="53"/>
      <c r="L849" s="53"/>
      <c r="M849" s="53"/>
      <c r="N849" s="53"/>
      <c r="O849" s="53">
        <v>6</v>
      </c>
      <c r="P849" s="56"/>
      <c r="Q849" s="297">
        <v>15045</v>
      </c>
      <c r="R849" s="348" t="s">
        <v>1578</v>
      </c>
      <c r="S849" s="349">
        <v>13</v>
      </c>
      <c r="T849" t="str">
        <f t="shared" si="33"/>
        <v>WhatsApp API Business</v>
      </c>
    </row>
    <row r="850" spans="1:20" ht="15.75" thickBot="1">
      <c r="A850" s="311">
        <v>45461</v>
      </c>
      <c r="B850" s="384">
        <v>45444</v>
      </c>
      <c r="C850" s="297" t="e">
        <v>#VALUE!</v>
      </c>
      <c r="D850" s="312" t="s">
        <v>391</v>
      </c>
      <c r="E850" s="306" t="s">
        <v>2761</v>
      </c>
      <c r="F850" s="314">
        <v>15045</v>
      </c>
      <c r="G850" s="300">
        <v>12750</v>
      </c>
      <c r="H850" s="301" t="s">
        <v>112</v>
      </c>
      <c r="I850" s="302" t="s">
        <v>229</v>
      </c>
      <c r="J850" s="302" t="s">
        <v>269</v>
      </c>
      <c r="K850" s="53"/>
      <c r="L850" s="53"/>
      <c r="M850" s="53"/>
      <c r="N850" s="53"/>
      <c r="O850" s="53">
        <v>6</v>
      </c>
      <c r="P850" s="56"/>
      <c r="Q850" s="297">
        <v>15045</v>
      </c>
      <c r="R850" s="348" t="s">
        <v>1578</v>
      </c>
      <c r="S850" s="349">
        <v>13</v>
      </c>
      <c r="T850" t="str">
        <f t="shared" si="33"/>
        <v>WhatsApp API Business</v>
      </c>
    </row>
    <row r="851" spans="1:20" ht="15.75" thickBot="1">
      <c r="A851" s="311">
        <v>45461</v>
      </c>
      <c r="B851" s="384">
        <v>45444</v>
      </c>
      <c r="C851" s="297" t="e">
        <v>#VALUE!</v>
      </c>
      <c r="D851" s="312" t="s">
        <v>592</v>
      </c>
      <c r="E851" s="306" t="s">
        <v>2762</v>
      </c>
      <c r="F851" s="314">
        <v>1297</v>
      </c>
      <c r="G851" s="300">
        <v>1099.152542372881</v>
      </c>
      <c r="H851" s="301" t="s">
        <v>112</v>
      </c>
      <c r="I851" s="302" t="s">
        <v>229</v>
      </c>
      <c r="J851" s="302" t="s">
        <v>249</v>
      </c>
      <c r="K851" s="53"/>
      <c r="L851" s="53"/>
      <c r="M851" s="53"/>
      <c r="N851" s="53"/>
      <c r="O851" s="53">
        <v>6</v>
      </c>
      <c r="P851" s="56"/>
      <c r="Q851" s="297">
        <v>1297</v>
      </c>
      <c r="R851" s="348" t="s">
        <v>1578</v>
      </c>
      <c r="S851" s="349">
        <v>13</v>
      </c>
      <c r="T851" t="str">
        <f t="shared" si="33"/>
        <v>WhatsApp API Business</v>
      </c>
    </row>
    <row r="852" spans="1:20" ht="15.75" thickBot="1">
      <c r="A852" s="311">
        <v>45461</v>
      </c>
      <c r="B852" s="384">
        <v>45444</v>
      </c>
      <c r="C852" s="297" t="e">
        <v>#VALUE!</v>
      </c>
      <c r="D852" s="312" t="s">
        <v>2763</v>
      </c>
      <c r="E852" s="306" t="s">
        <v>2764</v>
      </c>
      <c r="F852" s="314">
        <v>20060</v>
      </c>
      <c r="G852" s="300">
        <v>17000</v>
      </c>
      <c r="H852" s="301" t="s">
        <v>112</v>
      </c>
      <c r="I852" s="302" t="s">
        <v>229</v>
      </c>
      <c r="J852" s="302" t="s">
        <v>485</v>
      </c>
      <c r="K852" s="53"/>
      <c r="L852" s="53"/>
      <c r="M852" s="53"/>
      <c r="N852" s="53"/>
      <c r="O852" s="53">
        <v>6</v>
      </c>
      <c r="P852" s="56"/>
      <c r="Q852" s="297">
        <v>20060</v>
      </c>
      <c r="R852" s="348" t="s">
        <v>1578</v>
      </c>
      <c r="S852" s="349">
        <v>13</v>
      </c>
      <c r="T852" t="str">
        <f t="shared" si="33"/>
        <v>WhatsApp API Business</v>
      </c>
    </row>
    <row r="853" spans="1:20" ht="15.75" thickBot="1">
      <c r="A853" s="311">
        <v>45461</v>
      </c>
      <c r="B853" s="384">
        <v>45444</v>
      </c>
      <c r="C853" s="297" t="e">
        <v>#VALUE!</v>
      </c>
      <c r="D853" s="312" t="s">
        <v>1950</v>
      </c>
      <c r="E853" s="306" t="s">
        <v>2765</v>
      </c>
      <c r="F853" s="314">
        <v>2508</v>
      </c>
      <c r="G853" s="300">
        <v>2125.42372881356</v>
      </c>
      <c r="H853" s="301" t="s">
        <v>112</v>
      </c>
      <c r="I853" s="302" t="s">
        <v>229</v>
      </c>
      <c r="J853" s="302" t="s">
        <v>258</v>
      </c>
      <c r="K853" s="53"/>
      <c r="L853" s="53"/>
      <c r="M853" s="53"/>
      <c r="N853" s="53"/>
      <c r="O853" s="53">
        <v>6</v>
      </c>
      <c r="P853" s="56"/>
      <c r="Q853" s="297">
        <v>2508</v>
      </c>
      <c r="R853" s="348" t="s">
        <v>1578</v>
      </c>
      <c r="S853" s="349">
        <v>13</v>
      </c>
      <c r="T853" t="str">
        <f t="shared" si="33"/>
        <v>WhatsApp API Business</v>
      </c>
    </row>
    <row r="854" spans="1:20" ht="15.75" thickBot="1">
      <c r="A854" s="311">
        <v>45461</v>
      </c>
      <c r="B854" s="384">
        <v>45444</v>
      </c>
      <c r="C854" s="297" t="e">
        <v>#VALUE!</v>
      </c>
      <c r="D854" s="312" t="s">
        <v>724</v>
      </c>
      <c r="E854" s="306" t="s">
        <v>2766</v>
      </c>
      <c r="F854" s="314">
        <v>7523</v>
      </c>
      <c r="G854" s="300">
        <v>6375.42372881356</v>
      </c>
      <c r="H854" s="301" t="s">
        <v>112</v>
      </c>
      <c r="I854" s="302" t="s">
        <v>229</v>
      </c>
      <c r="J854" s="302" t="s">
        <v>269</v>
      </c>
      <c r="K854" s="53"/>
      <c r="L854" s="53"/>
      <c r="M854" s="53"/>
      <c r="N854" s="53"/>
      <c r="O854" s="53">
        <v>6</v>
      </c>
      <c r="P854" s="56"/>
      <c r="Q854" s="297">
        <v>7523</v>
      </c>
      <c r="R854" s="348" t="s">
        <v>1578</v>
      </c>
      <c r="S854" s="349">
        <v>13</v>
      </c>
      <c r="T854" t="str">
        <f t="shared" si="33"/>
        <v>WhatsApp API Business</v>
      </c>
    </row>
    <row r="855" spans="1:20" ht="15.75" thickBot="1">
      <c r="A855" s="311">
        <v>45461</v>
      </c>
      <c r="B855" s="384">
        <v>45444</v>
      </c>
      <c r="C855" s="297" t="e">
        <v>#VALUE!</v>
      </c>
      <c r="D855" s="312" t="s">
        <v>2767</v>
      </c>
      <c r="E855" s="306" t="s">
        <v>2768</v>
      </c>
      <c r="F855" s="314">
        <v>7523</v>
      </c>
      <c r="G855" s="300">
        <v>6375.42372881356</v>
      </c>
      <c r="H855" s="301" t="s">
        <v>112</v>
      </c>
      <c r="I855" s="302" t="s">
        <v>229</v>
      </c>
      <c r="J855" s="302" t="s">
        <v>269</v>
      </c>
      <c r="K855" s="53"/>
      <c r="L855" s="53"/>
      <c r="M855" s="53"/>
      <c r="N855" s="53"/>
      <c r="O855" s="53">
        <v>6</v>
      </c>
      <c r="P855" s="56"/>
      <c r="Q855" s="297">
        <v>7523</v>
      </c>
      <c r="R855" s="348" t="s">
        <v>1578</v>
      </c>
      <c r="S855" s="349">
        <v>13</v>
      </c>
      <c r="T855" t="str">
        <f t="shared" si="33"/>
        <v>WhatsApp API Business</v>
      </c>
    </row>
    <row r="856" spans="1:20" ht="15.75" thickBot="1">
      <c r="A856" s="311">
        <v>45461</v>
      </c>
      <c r="B856" s="384">
        <v>45444</v>
      </c>
      <c r="C856" s="297" t="e">
        <v>#VALUE!</v>
      </c>
      <c r="D856" s="312" t="s">
        <v>544</v>
      </c>
      <c r="E856" s="306" t="s">
        <v>2769</v>
      </c>
      <c r="F856" s="314">
        <v>7523</v>
      </c>
      <c r="G856" s="300">
        <v>6375.42372881356</v>
      </c>
      <c r="H856" s="301" t="s">
        <v>112</v>
      </c>
      <c r="I856" s="302" t="s">
        <v>229</v>
      </c>
      <c r="J856" s="302" t="s">
        <v>269</v>
      </c>
      <c r="K856" s="53"/>
      <c r="L856" s="53"/>
      <c r="M856" s="53"/>
      <c r="N856" s="53"/>
      <c r="O856" s="53">
        <v>6</v>
      </c>
      <c r="P856" s="56"/>
      <c r="Q856" s="297">
        <v>7523</v>
      </c>
      <c r="R856" s="348" t="s">
        <v>1578</v>
      </c>
      <c r="S856" s="349">
        <v>13</v>
      </c>
      <c r="T856" t="str">
        <f t="shared" si="33"/>
        <v>WhatsApp API Business</v>
      </c>
    </row>
    <row r="857" spans="1:20" ht="15.75" thickBot="1">
      <c r="A857" s="311">
        <v>45461</v>
      </c>
      <c r="B857" s="384">
        <v>45444</v>
      </c>
      <c r="C857" s="297" t="e">
        <v>#VALUE!</v>
      </c>
      <c r="D857" s="312" t="s">
        <v>2175</v>
      </c>
      <c r="E857" s="306" t="s">
        <v>2770</v>
      </c>
      <c r="F857" s="314">
        <v>24768</v>
      </c>
      <c r="G857" s="300">
        <v>20989.830508474581</v>
      </c>
      <c r="H857" s="301" t="s">
        <v>216</v>
      </c>
      <c r="I857" s="302" t="s">
        <v>217</v>
      </c>
      <c r="J857" s="302" t="s">
        <v>218</v>
      </c>
      <c r="K857" s="53"/>
      <c r="L857" s="53"/>
      <c r="M857" s="53"/>
      <c r="N857" s="53"/>
      <c r="O857" s="53">
        <v>6</v>
      </c>
      <c r="P857" s="56"/>
      <c r="Q857" s="297">
        <v>24768</v>
      </c>
      <c r="R857" s="348" t="s">
        <v>1578</v>
      </c>
      <c r="S857" s="349">
        <v>13</v>
      </c>
      <c r="T857" t="str">
        <f t="shared" si="33"/>
        <v>G-Suite Business</v>
      </c>
    </row>
    <row r="858" spans="1:20" ht="15.75" thickBot="1">
      <c r="A858" s="311">
        <v>45461</v>
      </c>
      <c r="B858" s="384">
        <v>45444</v>
      </c>
      <c r="C858" s="297" t="e">
        <v>#VALUE!</v>
      </c>
      <c r="D858" s="312" t="s">
        <v>1796</v>
      </c>
      <c r="E858" s="306" t="s">
        <v>2771</v>
      </c>
      <c r="F858" s="314">
        <v>3510.5</v>
      </c>
      <c r="G858" s="300">
        <v>2975</v>
      </c>
      <c r="H858" s="301" t="s">
        <v>216</v>
      </c>
      <c r="I858" s="302" t="s">
        <v>217</v>
      </c>
      <c r="J858" s="302" t="s">
        <v>218</v>
      </c>
      <c r="K858" s="53"/>
      <c r="L858" s="53"/>
      <c r="M858" s="53"/>
      <c r="N858" s="53"/>
      <c r="O858" s="53">
        <v>6</v>
      </c>
      <c r="P858" s="56"/>
      <c r="Q858" s="297">
        <v>3510.5</v>
      </c>
      <c r="R858" s="348" t="s">
        <v>1578</v>
      </c>
      <c r="S858" s="349">
        <v>13</v>
      </c>
      <c r="T858" t="str">
        <f t="shared" si="33"/>
        <v>G-Suite Business</v>
      </c>
    </row>
    <row r="859" spans="1:20" ht="15.75" thickBot="1">
      <c r="A859" s="311">
        <v>45461</v>
      </c>
      <c r="B859" s="384">
        <v>45444</v>
      </c>
      <c r="C859" s="297" t="e">
        <v>#VALUE!</v>
      </c>
      <c r="D859" s="312" t="s">
        <v>2421</v>
      </c>
      <c r="E859" s="306" t="s">
        <v>2772</v>
      </c>
      <c r="F859" s="314">
        <v>905</v>
      </c>
      <c r="G859" s="300">
        <v>766.94915254237287</v>
      </c>
      <c r="H859" s="301" t="s">
        <v>216</v>
      </c>
      <c r="I859" s="302" t="s">
        <v>217</v>
      </c>
      <c r="J859" s="302" t="s">
        <v>218</v>
      </c>
      <c r="K859" s="53"/>
      <c r="L859" s="53"/>
      <c r="M859" s="53"/>
      <c r="N859" s="53"/>
      <c r="O859" s="53">
        <v>6</v>
      </c>
      <c r="P859" s="56"/>
      <c r="Q859" s="297">
        <v>905</v>
      </c>
      <c r="R859" s="348" t="s">
        <v>1578</v>
      </c>
      <c r="S859" s="349">
        <v>13</v>
      </c>
      <c r="T859" t="str">
        <f t="shared" si="33"/>
        <v>G-Suite Business</v>
      </c>
    </row>
    <row r="860" spans="1:20" ht="15.75" thickBot="1">
      <c r="A860" s="311">
        <v>45461</v>
      </c>
      <c r="B860" s="384">
        <v>45444</v>
      </c>
      <c r="C860" s="297" t="e">
        <v>#VALUE!</v>
      </c>
      <c r="D860" s="312" t="s">
        <v>1537</v>
      </c>
      <c r="E860" s="306" t="s">
        <v>2773</v>
      </c>
      <c r="F860" s="314">
        <v>12710</v>
      </c>
      <c r="G860" s="300">
        <v>10771.18644067797</v>
      </c>
      <c r="H860" s="301" t="s">
        <v>216</v>
      </c>
      <c r="I860" s="302" t="s">
        <v>217</v>
      </c>
      <c r="J860" s="302" t="s">
        <v>218</v>
      </c>
      <c r="K860" s="53"/>
      <c r="L860" s="53"/>
      <c r="M860" s="53"/>
      <c r="N860" s="53"/>
      <c r="O860" s="53">
        <v>6</v>
      </c>
      <c r="P860" s="56"/>
      <c r="Q860" s="297">
        <v>12710</v>
      </c>
      <c r="R860" s="348" t="s">
        <v>1578</v>
      </c>
      <c r="S860" s="349">
        <v>13</v>
      </c>
      <c r="T860" t="str">
        <f t="shared" si="33"/>
        <v>G-Suite Business</v>
      </c>
    </row>
    <row r="861" spans="1:20" ht="15.75" thickBot="1">
      <c r="A861" s="311">
        <v>45461</v>
      </c>
      <c r="B861" s="384">
        <v>45444</v>
      </c>
      <c r="C861" s="297" t="e">
        <v>#VALUE!</v>
      </c>
      <c r="D861" s="309" t="s">
        <v>362</v>
      </c>
      <c r="E861" s="306" t="s">
        <v>2774</v>
      </c>
      <c r="F861" s="314"/>
      <c r="G861" s="300">
        <v>0</v>
      </c>
      <c r="H861" s="301" t="s">
        <v>216</v>
      </c>
      <c r="I861" s="302" t="s">
        <v>217</v>
      </c>
      <c r="J861" s="302" t="s">
        <v>218</v>
      </c>
      <c r="K861" s="53"/>
      <c r="L861" s="53"/>
      <c r="M861" s="53"/>
      <c r="N861" s="53"/>
      <c r="O861" s="53">
        <v>6</v>
      </c>
      <c r="P861" s="56"/>
      <c r="Q861" s="297">
        <v>0</v>
      </c>
      <c r="R861" s="348" t="s">
        <v>1578</v>
      </c>
      <c r="S861" s="349">
        <v>13</v>
      </c>
      <c r="T861" t="str">
        <f t="shared" si="33"/>
        <v>G-Suite Business</v>
      </c>
    </row>
    <row r="862" spans="1:20" ht="15.75" thickBot="1">
      <c r="A862" s="311">
        <v>45462</v>
      </c>
      <c r="B862" s="384">
        <v>45444</v>
      </c>
      <c r="C862" s="297" t="e">
        <v>#VALUE!</v>
      </c>
      <c r="D862" s="312" t="s">
        <v>2692</v>
      </c>
      <c r="E862" s="306" t="s">
        <v>2775</v>
      </c>
      <c r="F862" s="314">
        <v>42480</v>
      </c>
      <c r="G862" s="300">
        <v>36000</v>
      </c>
      <c r="H862" s="301" t="s">
        <v>112</v>
      </c>
      <c r="I862" s="302" t="s">
        <v>229</v>
      </c>
      <c r="J862" s="302" t="s">
        <v>359</v>
      </c>
      <c r="K862" s="53"/>
      <c r="L862" s="53"/>
      <c r="M862" s="53"/>
      <c r="N862" s="53"/>
      <c r="O862" s="53">
        <v>6</v>
      </c>
      <c r="P862" s="56"/>
      <c r="Q862" s="297">
        <v>42480</v>
      </c>
      <c r="R862" s="348" t="s">
        <v>1578</v>
      </c>
      <c r="S862" s="349">
        <v>13</v>
      </c>
      <c r="T862" t="str">
        <f t="shared" ref="T862:T887" si="34">VLOOKUP(I862,$AD$2:$AE$6,2,0)</f>
        <v>WhatsApp API Business</v>
      </c>
    </row>
    <row r="863" spans="1:20" ht="15.75" thickBot="1">
      <c r="A863" s="311">
        <v>45462</v>
      </c>
      <c r="B863" s="384">
        <v>45444</v>
      </c>
      <c r="C863" s="297" t="e">
        <v>#VALUE!</v>
      </c>
      <c r="D863" s="312" t="s">
        <v>1346</v>
      </c>
      <c r="E863" s="306" t="s">
        <v>2776</v>
      </c>
      <c r="F863" s="314">
        <v>36108</v>
      </c>
      <c r="G863" s="300">
        <v>30600</v>
      </c>
      <c r="H863" s="301" t="s">
        <v>112</v>
      </c>
      <c r="I863" s="302" t="s">
        <v>229</v>
      </c>
      <c r="J863" s="302" t="s">
        <v>359</v>
      </c>
      <c r="K863" s="53"/>
      <c r="L863" s="53"/>
      <c r="M863" s="53"/>
      <c r="N863" s="53"/>
      <c r="O863" s="53">
        <v>6</v>
      </c>
      <c r="P863" s="56"/>
      <c r="Q863" s="297">
        <v>36108</v>
      </c>
      <c r="R863" s="348" t="s">
        <v>1578</v>
      </c>
      <c r="S863" s="349">
        <v>13</v>
      </c>
      <c r="T863" t="str">
        <f t="shared" si="34"/>
        <v>WhatsApp API Business</v>
      </c>
    </row>
    <row r="864" spans="1:20" ht="15.75" thickBot="1">
      <c r="A864" s="311">
        <v>45462</v>
      </c>
      <c r="B864" s="384">
        <v>45444</v>
      </c>
      <c r="C864" s="297" t="e">
        <v>#VALUE!</v>
      </c>
      <c r="D864" s="312" t="s">
        <v>239</v>
      </c>
      <c r="E864" s="306" t="s">
        <v>2777</v>
      </c>
      <c r="F864" s="314">
        <v>36108</v>
      </c>
      <c r="G864" s="300">
        <v>30600</v>
      </c>
      <c r="H864" s="301" t="s">
        <v>112</v>
      </c>
      <c r="I864" s="302" t="s">
        <v>229</v>
      </c>
      <c r="J864" s="302" t="s">
        <v>359</v>
      </c>
      <c r="K864" s="53"/>
      <c r="L864" s="53"/>
      <c r="M864" s="53"/>
      <c r="N864" s="53"/>
      <c r="O864" s="53">
        <v>6</v>
      </c>
      <c r="P864" s="56"/>
      <c r="Q864" s="297">
        <v>36108</v>
      </c>
      <c r="R864" s="348" t="s">
        <v>1578</v>
      </c>
      <c r="S864" s="349">
        <v>13</v>
      </c>
      <c r="T864" t="str">
        <f t="shared" si="34"/>
        <v>WhatsApp API Business</v>
      </c>
    </row>
    <row r="865" spans="1:20" ht="15.75" thickBot="1">
      <c r="A865" s="311">
        <v>45462</v>
      </c>
      <c r="B865" s="384">
        <v>45444</v>
      </c>
      <c r="C865" s="297" t="e">
        <v>#VALUE!</v>
      </c>
      <c r="D865" s="312" t="s">
        <v>2778</v>
      </c>
      <c r="E865" s="306" t="s">
        <v>2779</v>
      </c>
      <c r="F865" s="314">
        <v>32450</v>
      </c>
      <c r="G865" s="300">
        <v>27500</v>
      </c>
      <c r="H865" s="301" t="s">
        <v>112</v>
      </c>
      <c r="I865" s="302" t="s">
        <v>229</v>
      </c>
      <c r="J865" s="302" t="s">
        <v>359</v>
      </c>
      <c r="K865" s="53"/>
      <c r="L865" s="53"/>
      <c r="M865" s="53"/>
      <c r="N865" s="53"/>
      <c r="O865" s="53">
        <v>6</v>
      </c>
      <c r="P865" s="56"/>
      <c r="Q865" s="297">
        <v>32450</v>
      </c>
      <c r="R865" s="348" t="s">
        <v>1578</v>
      </c>
      <c r="S865" s="349">
        <v>13</v>
      </c>
      <c r="T865" t="str">
        <f t="shared" si="34"/>
        <v>WhatsApp API Business</v>
      </c>
    </row>
    <row r="866" spans="1:20" ht="15.75" thickBot="1">
      <c r="A866" s="311">
        <v>45462</v>
      </c>
      <c r="B866" s="384">
        <v>45444</v>
      </c>
      <c r="C866" s="297" t="e">
        <v>#VALUE!</v>
      </c>
      <c r="D866" s="312" t="s">
        <v>1583</v>
      </c>
      <c r="E866" s="306" t="s">
        <v>2780</v>
      </c>
      <c r="F866" s="314">
        <v>5900</v>
      </c>
      <c r="G866" s="300">
        <v>5000</v>
      </c>
      <c r="H866" s="301" t="s">
        <v>310</v>
      </c>
      <c r="I866" s="302" t="s">
        <v>223</v>
      </c>
      <c r="J866" s="302" t="s">
        <v>311</v>
      </c>
      <c r="K866" s="53"/>
      <c r="L866" s="53"/>
      <c r="M866" s="53"/>
      <c r="N866" s="53"/>
      <c r="O866" s="53">
        <v>6</v>
      </c>
      <c r="P866" s="56"/>
      <c r="Q866" s="297">
        <v>5900</v>
      </c>
      <c r="R866" s="348" t="s">
        <v>1578</v>
      </c>
      <c r="S866" s="349">
        <v>13</v>
      </c>
      <c r="T866" t="str">
        <f t="shared" si="34"/>
        <v>Tech Assist Recruitment</v>
      </c>
    </row>
    <row r="867" spans="1:20" ht="15.75" thickBot="1">
      <c r="A867" s="311">
        <v>45462</v>
      </c>
      <c r="B867" s="384">
        <v>45444</v>
      </c>
      <c r="C867" s="297" t="e">
        <v>#VALUE!</v>
      </c>
      <c r="D867" s="312" t="s">
        <v>2781</v>
      </c>
      <c r="E867" s="306" t="s">
        <v>2782</v>
      </c>
      <c r="F867" s="314">
        <v>950</v>
      </c>
      <c r="G867" s="300">
        <v>805.08474576271192</v>
      </c>
      <c r="H867" s="301" t="s">
        <v>112</v>
      </c>
      <c r="I867" s="302" t="s">
        <v>229</v>
      </c>
      <c r="J867" s="302" t="s">
        <v>249</v>
      </c>
      <c r="K867" s="53"/>
      <c r="L867" s="53"/>
      <c r="M867" s="53"/>
      <c r="N867" s="53"/>
      <c r="O867" s="53">
        <v>6</v>
      </c>
      <c r="P867" s="56"/>
      <c r="Q867" s="297">
        <v>950</v>
      </c>
      <c r="R867" s="348" t="s">
        <v>1578</v>
      </c>
      <c r="S867" s="349">
        <v>13</v>
      </c>
      <c r="T867" t="str">
        <f t="shared" si="34"/>
        <v>WhatsApp API Business</v>
      </c>
    </row>
    <row r="868" spans="1:20" ht="15.75" thickBot="1">
      <c r="A868" s="311">
        <v>45462</v>
      </c>
      <c r="B868" s="384">
        <v>45444</v>
      </c>
      <c r="C868" s="297" t="e">
        <v>#VALUE!</v>
      </c>
      <c r="D868" s="312" t="s">
        <v>2783</v>
      </c>
      <c r="E868" s="306" t="s">
        <v>2784</v>
      </c>
      <c r="F868" s="314">
        <v>950</v>
      </c>
      <c r="G868" s="300">
        <v>805.08474576271192</v>
      </c>
      <c r="H868" s="301" t="s">
        <v>112</v>
      </c>
      <c r="I868" s="302" t="s">
        <v>229</v>
      </c>
      <c r="J868" s="302" t="s">
        <v>249</v>
      </c>
      <c r="K868" s="53"/>
      <c r="L868" s="53"/>
      <c r="M868" s="53"/>
      <c r="N868" s="53"/>
      <c r="O868" s="53">
        <v>6</v>
      </c>
      <c r="P868" s="56"/>
      <c r="Q868" s="297">
        <v>950</v>
      </c>
      <c r="R868" s="348" t="s">
        <v>1578</v>
      </c>
      <c r="S868" s="349">
        <v>13</v>
      </c>
      <c r="T868" t="str">
        <f t="shared" si="34"/>
        <v>WhatsApp API Business</v>
      </c>
    </row>
    <row r="869" spans="1:20" ht="15.75" thickBot="1">
      <c r="A869" s="311">
        <v>45462</v>
      </c>
      <c r="B869" s="384">
        <v>45444</v>
      </c>
      <c r="C869" s="297" t="e">
        <v>#VALUE!</v>
      </c>
      <c r="D869" s="312"/>
      <c r="E869" s="306" t="s">
        <v>2785</v>
      </c>
      <c r="F869" s="314">
        <v>0</v>
      </c>
      <c r="G869" s="300">
        <v>0</v>
      </c>
      <c r="H869" s="301"/>
      <c r="I869" s="302"/>
      <c r="J869" s="302"/>
      <c r="K869" s="53"/>
      <c r="L869" s="53"/>
      <c r="M869" s="53"/>
      <c r="N869" s="53"/>
      <c r="O869" s="53">
        <v>6</v>
      </c>
      <c r="P869" s="56"/>
      <c r="Q869" s="297">
        <v>0</v>
      </c>
      <c r="R869" s="348" t="s">
        <v>1578</v>
      </c>
      <c r="S869" s="349">
        <v>13</v>
      </c>
      <c r="T869" t="e">
        <f t="shared" si="34"/>
        <v>#N/A</v>
      </c>
    </row>
    <row r="870" spans="1:20" ht="15.75" thickBot="1">
      <c r="A870" s="311">
        <v>45462</v>
      </c>
      <c r="B870" s="384">
        <v>45444</v>
      </c>
      <c r="C870" s="297" t="e">
        <v>#VALUE!</v>
      </c>
      <c r="D870" s="312" t="s">
        <v>2329</v>
      </c>
      <c r="E870" s="306" t="s">
        <v>2786</v>
      </c>
      <c r="F870" s="314">
        <v>11800</v>
      </c>
      <c r="G870" s="300">
        <v>10000</v>
      </c>
      <c r="H870" s="301" t="s">
        <v>112</v>
      </c>
      <c r="I870" s="302" t="s">
        <v>229</v>
      </c>
      <c r="J870" s="302" t="s">
        <v>352</v>
      </c>
      <c r="K870" s="53"/>
      <c r="L870" s="53"/>
      <c r="M870" s="53"/>
      <c r="N870" s="53"/>
      <c r="O870" s="53">
        <v>6</v>
      </c>
      <c r="P870" s="56"/>
      <c r="Q870" s="297">
        <v>11800</v>
      </c>
      <c r="R870" s="348" t="s">
        <v>1578</v>
      </c>
      <c r="S870" s="349">
        <v>13</v>
      </c>
      <c r="T870" t="str">
        <f t="shared" si="34"/>
        <v>WhatsApp API Business</v>
      </c>
    </row>
    <row r="871" spans="1:20" ht="15.75" thickBot="1">
      <c r="A871" s="311">
        <v>45462</v>
      </c>
      <c r="B871" s="384">
        <v>45444</v>
      </c>
      <c r="C871" s="297" t="e">
        <v>#VALUE!</v>
      </c>
      <c r="D871" s="312" t="s">
        <v>2169</v>
      </c>
      <c r="E871" s="306" t="s">
        <v>2787</v>
      </c>
      <c r="F871" s="314">
        <v>25075</v>
      </c>
      <c r="G871" s="300">
        <v>21250</v>
      </c>
      <c r="H871" s="301" t="s">
        <v>112</v>
      </c>
      <c r="I871" s="302" t="s">
        <v>229</v>
      </c>
      <c r="J871" s="302" t="s">
        <v>1504</v>
      </c>
      <c r="K871" s="53"/>
      <c r="L871" s="53"/>
      <c r="M871" s="53"/>
      <c r="N871" s="53"/>
      <c r="O871" s="53">
        <v>6</v>
      </c>
      <c r="P871" s="56"/>
      <c r="Q871" s="297">
        <v>25075</v>
      </c>
      <c r="R871" s="348" t="s">
        <v>1578</v>
      </c>
      <c r="S871" s="349">
        <v>13</v>
      </c>
      <c r="T871" t="str">
        <f t="shared" si="34"/>
        <v>WhatsApp API Business</v>
      </c>
    </row>
    <row r="872" spans="1:20" ht="15.75" thickBot="1">
      <c r="A872" s="311">
        <v>45462</v>
      </c>
      <c r="B872" s="384">
        <v>45444</v>
      </c>
      <c r="C872" s="297" t="e">
        <v>#VALUE!</v>
      </c>
      <c r="D872" s="312" t="s">
        <v>243</v>
      </c>
      <c r="E872" s="306" t="s">
        <v>2788</v>
      </c>
      <c r="F872" s="314">
        <v>5900</v>
      </c>
      <c r="G872" s="300">
        <v>5000</v>
      </c>
      <c r="H872" s="301" t="s">
        <v>310</v>
      </c>
      <c r="I872" s="302" t="s">
        <v>223</v>
      </c>
      <c r="J872" s="302" t="s">
        <v>311</v>
      </c>
      <c r="K872" s="53"/>
      <c r="L872" s="53"/>
      <c r="M872" s="53"/>
      <c r="N872" s="53"/>
      <c r="O872" s="53">
        <v>6</v>
      </c>
      <c r="P872" s="56"/>
      <c r="Q872" s="297">
        <v>5900</v>
      </c>
      <c r="R872" s="348" t="s">
        <v>1578</v>
      </c>
      <c r="S872" s="349">
        <v>13</v>
      </c>
      <c r="T872" t="str">
        <f t="shared" si="34"/>
        <v>Tech Assist Recruitment</v>
      </c>
    </row>
    <row r="873" spans="1:20" ht="15.75" thickBot="1">
      <c r="A873" s="311">
        <v>45462</v>
      </c>
      <c r="B873" s="384">
        <v>45444</v>
      </c>
      <c r="C873" s="297" t="e">
        <v>#VALUE!</v>
      </c>
      <c r="D873" s="312" t="s">
        <v>730</v>
      </c>
      <c r="E873" s="306" t="s">
        <v>2789</v>
      </c>
      <c r="F873" s="314">
        <v>42480</v>
      </c>
      <c r="G873" s="300">
        <v>36000</v>
      </c>
      <c r="H873" s="301" t="s">
        <v>216</v>
      </c>
      <c r="I873" s="302" t="s">
        <v>217</v>
      </c>
      <c r="J873" s="302" t="s">
        <v>218</v>
      </c>
      <c r="K873" s="53"/>
      <c r="L873" s="53"/>
      <c r="M873" s="53"/>
      <c r="N873" s="53"/>
      <c r="O873" s="53">
        <v>6</v>
      </c>
      <c r="P873" s="56"/>
      <c r="Q873" s="297">
        <v>42480</v>
      </c>
      <c r="R873" s="348" t="s">
        <v>1578</v>
      </c>
      <c r="S873" s="349">
        <v>13</v>
      </c>
      <c r="T873" t="str">
        <f t="shared" si="34"/>
        <v>G-Suite Business</v>
      </c>
    </row>
    <row r="874" spans="1:20" ht="15.75" thickBot="1">
      <c r="A874" s="311">
        <v>45462</v>
      </c>
      <c r="B874" s="384">
        <v>45444</v>
      </c>
      <c r="C874" s="297" t="e">
        <v>#VALUE!</v>
      </c>
      <c r="D874" s="312" t="s">
        <v>405</v>
      </c>
      <c r="E874" s="306" t="s">
        <v>2790</v>
      </c>
      <c r="F874" s="314">
        <v>2985.4</v>
      </c>
      <c r="G874" s="300">
        <v>2530</v>
      </c>
      <c r="H874" s="301" t="s">
        <v>216</v>
      </c>
      <c r="I874" s="302" t="s">
        <v>217</v>
      </c>
      <c r="J874" s="302" t="s">
        <v>218</v>
      </c>
      <c r="K874" s="53"/>
      <c r="L874" s="53"/>
      <c r="M874" s="53"/>
      <c r="N874" s="53"/>
      <c r="O874" s="53">
        <v>6</v>
      </c>
      <c r="P874" s="56"/>
      <c r="Q874" s="297">
        <v>2985.4</v>
      </c>
      <c r="R874" s="348" t="s">
        <v>1578</v>
      </c>
      <c r="S874" s="349">
        <v>13</v>
      </c>
      <c r="T874" t="str">
        <f t="shared" si="34"/>
        <v>G-Suite Business</v>
      </c>
    </row>
    <row r="875" spans="1:20" ht="15.75" thickBot="1">
      <c r="A875" s="311">
        <v>45462</v>
      </c>
      <c r="B875" s="384">
        <v>45444</v>
      </c>
      <c r="C875" s="297" t="e">
        <v>#VALUE!</v>
      </c>
      <c r="D875" s="312" t="s">
        <v>405</v>
      </c>
      <c r="E875" s="306" t="s">
        <v>2791</v>
      </c>
      <c r="F875" s="314">
        <v>3879.84</v>
      </c>
      <c r="G875" s="300">
        <v>3288</v>
      </c>
      <c r="H875" s="301" t="s">
        <v>216</v>
      </c>
      <c r="I875" s="302" t="s">
        <v>217</v>
      </c>
      <c r="J875" s="302" t="s">
        <v>218</v>
      </c>
      <c r="K875" s="53"/>
      <c r="L875" s="53"/>
      <c r="M875" s="53"/>
      <c r="N875" s="53"/>
      <c r="O875" s="53">
        <v>6</v>
      </c>
      <c r="P875" s="56"/>
      <c r="Q875" s="297">
        <v>3879.84</v>
      </c>
      <c r="R875" s="348" t="s">
        <v>1578</v>
      </c>
      <c r="S875" s="349">
        <v>13</v>
      </c>
      <c r="T875" t="str">
        <f t="shared" si="34"/>
        <v>G-Suite Business</v>
      </c>
    </row>
    <row r="876" spans="1:20" ht="15.75" thickBot="1">
      <c r="A876" s="311">
        <v>45462</v>
      </c>
      <c r="B876" s="384">
        <v>45444</v>
      </c>
      <c r="C876" s="297" t="e">
        <v>#VALUE!</v>
      </c>
      <c r="D876" s="312" t="s">
        <v>726</v>
      </c>
      <c r="E876" s="306" t="s">
        <v>2792</v>
      </c>
      <c r="F876" s="314">
        <v>27081</v>
      </c>
      <c r="G876" s="300">
        <v>22950</v>
      </c>
      <c r="H876" s="301" t="s">
        <v>216</v>
      </c>
      <c r="I876" s="302" t="s">
        <v>217</v>
      </c>
      <c r="J876" s="302" t="s">
        <v>218</v>
      </c>
      <c r="K876" s="53"/>
      <c r="L876" s="53"/>
      <c r="M876" s="53"/>
      <c r="N876" s="53"/>
      <c r="O876" s="53">
        <v>6</v>
      </c>
      <c r="P876" s="56"/>
      <c r="Q876" s="297">
        <v>27081</v>
      </c>
      <c r="R876" s="348" t="s">
        <v>1578</v>
      </c>
      <c r="S876" s="349">
        <v>13</v>
      </c>
      <c r="T876" t="str">
        <f t="shared" si="34"/>
        <v>G-Suite Business</v>
      </c>
    </row>
    <row r="877" spans="1:20" ht="15.75" thickBot="1">
      <c r="A877" s="311">
        <v>45462</v>
      </c>
      <c r="B877" s="384">
        <v>45444</v>
      </c>
      <c r="C877" s="297" t="e">
        <v>#VALUE!</v>
      </c>
      <c r="D877" s="312" t="s">
        <v>626</v>
      </c>
      <c r="E877" s="306" t="s">
        <v>2793</v>
      </c>
      <c r="F877" s="314">
        <v>1615</v>
      </c>
      <c r="G877" s="300">
        <v>1368.64406779661</v>
      </c>
      <c r="H877" s="301" t="s">
        <v>216</v>
      </c>
      <c r="I877" s="302" t="s">
        <v>217</v>
      </c>
      <c r="J877" s="302" t="s">
        <v>218</v>
      </c>
      <c r="K877" s="53"/>
      <c r="L877" s="53"/>
      <c r="M877" s="53"/>
      <c r="N877" s="53"/>
      <c r="O877" s="53">
        <v>6</v>
      </c>
      <c r="P877" s="56"/>
      <c r="Q877" s="297">
        <v>1615</v>
      </c>
      <c r="R877" s="348" t="s">
        <v>1578</v>
      </c>
      <c r="S877" s="349">
        <v>13</v>
      </c>
      <c r="T877" t="str">
        <f t="shared" si="34"/>
        <v>G-Suite Business</v>
      </c>
    </row>
    <row r="878" spans="1:20" ht="15.75" thickBot="1">
      <c r="A878" s="311">
        <v>45462</v>
      </c>
      <c r="B878" s="384">
        <v>45444</v>
      </c>
      <c r="C878" s="297" t="e">
        <v>#VALUE!</v>
      </c>
      <c r="D878" s="312" t="s">
        <v>2794</v>
      </c>
      <c r="E878" s="306" t="s">
        <v>2795</v>
      </c>
      <c r="F878" s="314">
        <v>42480</v>
      </c>
      <c r="G878" s="300">
        <v>36000</v>
      </c>
      <c r="H878" s="301" t="s">
        <v>216</v>
      </c>
      <c r="I878" s="302" t="s">
        <v>217</v>
      </c>
      <c r="J878" s="302" t="s">
        <v>218</v>
      </c>
      <c r="K878" s="53"/>
      <c r="L878" s="53"/>
      <c r="M878" s="53"/>
      <c r="N878" s="53"/>
      <c r="O878" s="53">
        <v>6</v>
      </c>
      <c r="P878" s="56"/>
      <c r="Q878" s="297">
        <v>42480</v>
      </c>
      <c r="R878" s="348" t="s">
        <v>1578</v>
      </c>
      <c r="S878" s="349">
        <v>13</v>
      </c>
      <c r="T878" t="str">
        <f t="shared" si="34"/>
        <v>G-Suite Business</v>
      </c>
    </row>
    <row r="879" spans="1:20" ht="15.75" thickBot="1">
      <c r="A879" s="311">
        <v>45462</v>
      </c>
      <c r="B879" s="384">
        <v>45444</v>
      </c>
      <c r="C879" s="297" t="e">
        <v>#VALUE!</v>
      </c>
      <c r="D879" s="312" t="s">
        <v>250</v>
      </c>
      <c r="E879" s="306" t="s">
        <v>2796</v>
      </c>
      <c r="F879" s="314">
        <v>13579.44</v>
      </c>
      <c r="G879" s="300">
        <v>11508</v>
      </c>
      <c r="H879" s="301" t="s">
        <v>216</v>
      </c>
      <c r="I879" s="302" t="s">
        <v>217</v>
      </c>
      <c r="J879" s="302" t="s">
        <v>218</v>
      </c>
      <c r="K879" s="53"/>
      <c r="L879" s="53"/>
      <c r="M879" s="53"/>
      <c r="N879" s="53"/>
      <c r="O879" s="53">
        <v>6</v>
      </c>
      <c r="P879" s="56"/>
      <c r="Q879" s="297">
        <v>13579.44</v>
      </c>
      <c r="R879" s="348" t="s">
        <v>1578</v>
      </c>
      <c r="S879" s="349">
        <v>13</v>
      </c>
      <c r="T879" t="str">
        <f t="shared" si="34"/>
        <v>G-Suite Business</v>
      </c>
    </row>
    <row r="880" spans="1:20" ht="15.75" thickBot="1">
      <c r="A880" s="311">
        <v>45462</v>
      </c>
      <c r="B880" s="384">
        <v>45444</v>
      </c>
      <c r="C880" s="297" t="e">
        <v>#VALUE!</v>
      </c>
      <c r="D880" s="312" t="s">
        <v>1097</v>
      </c>
      <c r="E880" s="306" t="s">
        <v>2797</v>
      </c>
      <c r="F880" s="314">
        <v>2258.52</v>
      </c>
      <c r="G880" s="300">
        <v>1914</v>
      </c>
      <c r="H880" s="301" t="s">
        <v>216</v>
      </c>
      <c r="I880" s="302" t="s">
        <v>217</v>
      </c>
      <c r="J880" s="302" t="s">
        <v>218</v>
      </c>
      <c r="K880" s="53"/>
      <c r="L880" s="53"/>
      <c r="M880" s="53"/>
      <c r="N880" s="53"/>
      <c r="O880" s="53">
        <v>6</v>
      </c>
      <c r="P880" s="56"/>
      <c r="Q880" s="297">
        <v>2258.52</v>
      </c>
      <c r="R880" s="348" t="s">
        <v>1578</v>
      </c>
      <c r="S880" s="349">
        <v>13</v>
      </c>
      <c r="T880" t="str">
        <f t="shared" si="34"/>
        <v>G-Suite Business</v>
      </c>
    </row>
    <row r="881" spans="1:20" ht="15.75" thickBot="1">
      <c r="A881" s="311">
        <v>45462</v>
      </c>
      <c r="B881" s="384">
        <v>45444</v>
      </c>
      <c r="C881" s="297" t="e">
        <v>#VALUE!</v>
      </c>
      <c r="D881" s="312" t="s">
        <v>1264</v>
      </c>
      <c r="E881" s="306" t="s">
        <v>2798</v>
      </c>
      <c r="F881" s="314">
        <v>15045</v>
      </c>
      <c r="G881" s="300">
        <v>12750</v>
      </c>
      <c r="H881" s="301" t="s">
        <v>216</v>
      </c>
      <c r="I881" s="302" t="s">
        <v>217</v>
      </c>
      <c r="J881" s="302" t="s">
        <v>218</v>
      </c>
      <c r="K881" s="53"/>
      <c r="L881" s="53"/>
      <c r="M881" s="53"/>
      <c r="N881" s="53"/>
      <c r="O881" s="53">
        <v>6</v>
      </c>
      <c r="P881" s="56"/>
      <c r="Q881" s="297">
        <v>15045</v>
      </c>
      <c r="R881" s="348" t="s">
        <v>1578</v>
      </c>
      <c r="S881" s="349">
        <v>13</v>
      </c>
      <c r="T881" t="str">
        <f t="shared" si="34"/>
        <v>G-Suite Business</v>
      </c>
    </row>
    <row r="882" spans="1:20" ht="15.75" thickBot="1">
      <c r="A882" s="311">
        <v>45462</v>
      </c>
      <c r="B882" s="384">
        <v>45444</v>
      </c>
      <c r="C882" s="297" t="e">
        <v>#VALUE!</v>
      </c>
      <c r="D882" s="312" t="s">
        <v>1035</v>
      </c>
      <c r="E882" s="306" t="s">
        <v>2799</v>
      </c>
      <c r="F882" s="314">
        <v>6825</v>
      </c>
      <c r="G882" s="300">
        <v>5783.8983050847464</v>
      </c>
      <c r="H882" s="301" t="s">
        <v>216</v>
      </c>
      <c r="I882" s="302" t="s">
        <v>217</v>
      </c>
      <c r="J882" s="302" t="s">
        <v>218</v>
      </c>
      <c r="K882" s="53"/>
      <c r="L882" s="53"/>
      <c r="M882" s="53"/>
      <c r="N882" s="53"/>
      <c r="O882" s="53">
        <v>6</v>
      </c>
      <c r="P882" s="56"/>
      <c r="Q882" s="297">
        <v>6825</v>
      </c>
      <c r="R882" s="348" t="s">
        <v>1578</v>
      </c>
      <c r="S882" s="349">
        <v>13</v>
      </c>
      <c r="T882" t="str">
        <f t="shared" si="34"/>
        <v>G-Suite Business</v>
      </c>
    </row>
    <row r="883" spans="1:20" ht="15.75" thickBot="1">
      <c r="A883" s="311">
        <v>45462</v>
      </c>
      <c r="B883" s="384">
        <v>45444</v>
      </c>
      <c r="C883" s="297" t="e">
        <v>#VALUE!</v>
      </c>
      <c r="D883" s="312" t="s">
        <v>1415</v>
      </c>
      <c r="E883" s="306" t="s">
        <v>2800</v>
      </c>
      <c r="F883" s="314">
        <v>15045</v>
      </c>
      <c r="G883" s="300">
        <v>12750</v>
      </c>
      <c r="H883" s="301" t="s">
        <v>216</v>
      </c>
      <c r="I883" s="302" t="s">
        <v>217</v>
      </c>
      <c r="J883" s="302" t="s">
        <v>218</v>
      </c>
      <c r="K883" s="53"/>
      <c r="L883" s="53"/>
      <c r="M883" s="53"/>
      <c r="N883" s="53"/>
      <c r="O883" s="53">
        <v>6</v>
      </c>
      <c r="P883" s="56"/>
      <c r="Q883" s="297">
        <v>15045</v>
      </c>
      <c r="R883" s="348" t="s">
        <v>1578</v>
      </c>
      <c r="S883" s="349">
        <v>13</v>
      </c>
      <c r="T883" t="str">
        <f t="shared" si="34"/>
        <v>G-Suite Business</v>
      </c>
    </row>
    <row r="884" spans="1:20" ht="15.75" thickBot="1">
      <c r="A884" s="311">
        <v>45463</v>
      </c>
      <c r="B884" s="384">
        <v>45444</v>
      </c>
      <c r="C884" s="297" t="e">
        <v>#VALUE!</v>
      </c>
      <c r="D884" s="312" t="s">
        <v>2801</v>
      </c>
      <c r="E884" s="306" t="s">
        <v>2802</v>
      </c>
      <c r="F884" s="314">
        <v>42480</v>
      </c>
      <c r="G884" s="300">
        <v>36000</v>
      </c>
      <c r="H884" s="301" t="s">
        <v>112</v>
      </c>
      <c r="I884" s="302" t="s">
        <v>229</v>
      </c>
      <c r="J884" s="302" t="s">
        <v>359</v>
      </c>
      <c r="K884" s="53"/>
      <c r="L884" s="53"/>
      <c r="M884" s="53"/>
      <c r="N884" s="53"/>
      <c r="O884" s="53">
        <v>6</v>
      </c>
      <c r="P884" s="56"/>
      <c r="Q884" s="297">
        <v>42480</v>
      </c>
      <c r="R884" s="348" t="s">
        <v>1578</v>
      </c>
      <c r="S884" s="349">
        <v>13</v>
      </c>
      <c r="T884" t="str">
        <f t="shared" si="34"/>
        <v>WhatsApp API Business</v>
      </c>
    </row>
    <row r="885" spans="1:20" ht="15.75" thickBot="1">
      <c r="A885" s="311">
        <v>45463</v>
      </c>
      <c r="B885" s="384">
        <v>45444</v>
      </c>
      <c r="C885" s="297" t="e">
        <v>#VALUE!</v>
      </c>
      <c r="D885" s="312" t="s">
        <v>1935</v>
      </c>
      <c r="E885" s="306" t="s">
        <v>2803</v>
      </c>
      <c r="F885" s="314">
        <v>17700</v>
      </c>
      <c r="G885" s="300">
        <v>15000</v>
      </c>
      <c r="H885" s="301" t="s">
        <v>112</v>
      </c>
      <c r="I885" s="302" t="s">
        <v>229</v>
      </c>
      <c r="J885" s="302" t="s">
        <v>284</v>
      </c>
      <c r="K885" s="53"/>
      <c r="L885" s="53"/>
      <c r="M885" s="53"/>
      <c r="N885" s="53"/>
      <c r="O885" s="53">
        <v>6</v>
      </c>
      <c r="P885" s="56"/>
      <c r="Q885" s="297">
        <v>17700</v>
      </c>
      <c r="R885" s="348" t="s">
        <v>1578</v>
      </c>
      <c r="S885" s="349">
        <v>13</v>
      </c>
      <c r="T885" t="str">
        <f t="shared" si="34"/>
        <v>WhatsApp API Business</v>
      </c>
    </row>
    <row r="886" spans="1:20" ht="15.75" thickBot="1">
      <c r="A886" s="311">
        <v>45463</v>
      </c>
      <c r="B886" s="384">
        <v>45444</v>
      </c>
      <c r="C886" s="297" t="e">
        <v>#VALUE!</v>
      </c>
      <c r="D886" s="312" t="s">
        <v>1650</v>
      </c>
      <c r="E886" s="306" t="s">
        <v>2804</v>
      </c>
      <c r="F886" s="314">
        <v>2507</v>
      </c>
      <c r="G886" s="300">
        <v>2124.5762711864409</v>
      </c>
      <c r="H886" s="301" t="s">
        <v>112</v>
      </c>
      <c r="I886" s="302" t="s">
        <v>229</v>
      </c>
      <c r="J886" s="302" t="s">
        <v>258</v>
      </c>
      <c r="K886" s="53"/>
      <c r="L886" s="53"/>
      <c r="M886" s="53"/>
      <c r="N886" s="53"/>
      <c r="O886" s="53">
        <v>6</v>
      </c>
      <c r="P886" s="56"/>
      <c r="Q886" s="297">
        <v>2507</v>
      </c>
      <c r="R886" s="348" t="s">
        <v>1578</v>
      </c>
      <c r="S886" s="349">
        <v>13</v>
      </c>
      <c r="T886" t="str">
        <f t="shared" si="34"/>
        <v>WhatsApp API Business</v>
      </c>
    </row>
    <row r="887" spans="1:20" ht="15.75" thickBot="1">
      <c r="A887" s="311">
        <v>45463</v>
      </c>
      <c r="B887" s="384">
        <v>45444</v>
      </c>
      <c r="C887" s="297" t="e">
        <v>#VALUE!</v>
      </c>
      <c r="D887" s="312" t="s">
        <v>1587</v>
      </c>
      <c r="E887" s="306" t="s">
        <v>2805</v>
      </c>
      <c r="F887" s="314">
        <v>6017</v>
      </c>
      <c r="G887" s="300">
        <v>5099.1525423728817</v>
      </c>
      <c r="H887" s="301" t="s">
        <v>112</v>
      </c>
      <c r="I887" s="302" t="s">
        <v>229</v>
      </c>
      <c r="J887" s="302" t="s">
        <v>249</v>
      </c>
      <c r="K887" s="53"/>
      <c r="L887" s="53"/>
      <c r="M887" s="53"/>
      <c r="N887" s="53"/>
      <c r="O887" s="53">
        <v>6</v>
      </c>
      <c r="P887" s="56"/>
      <c r="Q887" s="297">
        <v>6017</v>
      </c>
      <c r="R887" s="348" t="s">
        <v>1578</v>
      </c>
      <c r="S887" s="349">
        <v>13</v>
      </c>
      <c r="T887" t="str">
        <f t="shared" si="34"/>
        <v>WhatsApp API Business</v>
      </c>
    </row>
    <row r="888" spans="1:20" ht="15.75" thickBot="1">
      <c r="A888" s="311">
        <v>45463</v>
      </c>
      <c r="B888" s="384">
        <v>45444</v>
      </c>
      <c r="C888" s="297" t="e">
        <v>#VALUE!</v>
      </c>
      <c r="D888" s="312" t="s">
        <v>502</v>
      </c>
      <c r="E888" s="306" t="s">
        <v>2806</v>
      </c>
      <c r="F888" s="314">
        <v>56640</v>
      </c>
      <c r="G888" s="300">
        <v>48000</v>
      </c>
      <c r="H888" s="301" t="s">
        <v>291</v>
      </c>
      <c r="I888" s="302" t="s">
        <v>226</v>
      </c>
      <c r="J888" s="302" t="s">
        <v>32</v>
      </c>
      <c r="K888" s="53"/>
      <c r="L888" s="53"/>
      <c r="M888" s="53"/>
      <c r="N888" s="53"/>
      <c r="O888" s="53">
        <v>6</v>
      </c>
      <c r="P888" s="56"/>
      <c r="Q888" s="297">
        <v>56640</v>
      </c>
      <c r="R888" s="348" t="s">
        <v>1578</v>
      </c>
      <c r="S888" s="349">
        <v>13</v>
      </c>
      <c r="T888" t="s">
        <v>15</v>
      </c>
    </row>
    <row r="889" spans="1:20" ht="15.75" thickBot="1">
      <c r="A889" s="311">
        <v>45463</v>
      </c>
      <c r="B889" s="384">
        <v>45444</v>
      </c>
      <c r="C889" s="297" t="e">
        <v>#VALUE!</v>
      </c>
      <c r="D889" s="312" t="s">
        <v>370</v>
      </c>
      <c r="E889" s="306" t="s">
        <v>2807</v>
      </c>
      <c r="F889" s="314">
        <v>4248</v>
      </c>
      <c r="G889" s="300">
        <v>3600</v>
      </c>
      <c r="H889" s="301" t="s">
        <v>216</v>
      </c>
      <c r="I889" s="302" t="s">
        <v>217</v>
      </c>
      <c r="J889" s="302" t="s">
        <v>218</v>
      </c>
      <c r="K889" s="53"/>
      <c r="L889" s="53"/>
      <c r="M889" s="53"/>
      <c r="N889" s="53"/>
      <c r="O889" s="53">
        <v>6</v>
      </c>
      <c r="P889" s="56"/>
      <c r="Q889" s="297">
        <v>4248</v>
      </c>
      <c r="R889" s="348" t="s">
        <v>1578</v>
      </c>
      <c r="S889" s="349">
        <v>13</v>
      </c>
      <c r="T889" t="str">
        <f t="shared" ref="T889:T903" si="35">VLOOKUP(I889,$AD$2:$AE$6,2,0)</f>
        <v>G-Suite Business</v>
      </c>
    </row>
    <row r="890" spans="1:20" ht="15.75" thickBot="1">
      <c r="A890" s="311">
        <v>45463</v>
      </c>
      <c r="B890" s="384">
        <v>45444</v>
      </c>
      <c r="C890" s="297" t="e">
        <v>#VALUE!</v>
      </c>
      <c r="D890" s="312" t="s">
        <v>2808</v>
      </c>
      <c r="E890" s="306" t="s">
        <v>2809</v>
      </c>
      <c r="F890" s="314">
        <v>30090</v>
      </c>
      <c r="G890" s="300">
        <v>25500</v>
      </c>
      <c r="H890" s="301" t="s">
        <v>216</v>
      </c>
      <c r="I890" s="302" t="s">
        <v>217</v>
      </c>
      <c r="J890" s="302" t="s">
        <v>218</v>
      </c>
      <c r="K890" s="53"/>
      <c r="L890" s="53"/>
      <c r="M890" s="53"/>
      <c r="N890" s="53"/>
      <c r="O890" s="53">
        <v>6</v>
      </c>
      <c r="P890" s="56"/>
      <c r="Q890" s="297">
        <v>30090</v>
      </c>
      <c r="R890" s="348" t="s">
        <v>1578</v>
      </c>
      <c r="S890" s="349">
        <v>13</v>
      </c>
      <c r="T890" t="str">
        <f t="shared" si="35"/>
        <v>G-Suite Business</v>
      </c>
    </row>
    <row r="891" spans="1:20" ht="15.75" thickBot="1">
      <c r="A891" s="311">
        <v>45463</v>
      </c>
      <c r="B891" s="384">
        <v>45444</v>
      </c>
      <c r="C891" s="297" t="e">
        <v>#VALUE!</v>
      </c>
      <c r="D891" s="312" t="s">
        <v>2810</v>
      </c>
      <c r="E891" s="306" t="s">
        <v>2811</v>
      </c>
      <c r="F891" s="314">
        <v>63201</v>
      </c>
      <c r="G891" s="300">
        <v>53560.169491525427</v>
      </c>
      <c r="H891" s="301" t="s">
        <v>216</v>
      </c>
      <c r="I891" s="302" t="s">
        <v>217</v>
      </c>
      <c r="J891" s="302" t="s">
        <v>218</v>
      </c>
      <c r="K891" s="53"/>
      <c r="L891" s="53"/>
      <c r="M891" s="53"/>
      <c r="N891" s="53"/>
      <c r="O891" s="53">
        <v>6</v>
      </c>
      <c r="P891" s="56"/>
      <c r="Q891" s="297">
        <v>63201</v>
      </c>
      <c r="R891" s="348" t="s">
        <v>1578</v>
      </c>
      <c r="S891" s="349">
        <v>13</v>
      </c>
      <c r="T891" t="str">
        <f t="shared" si="35"/>
        <v>G-Suite Business</v>
      </c>
    </row>
    <row r="892" spans="1:20" ht="15.75" thickBot="1">
      <c r="A892" s="311">
        <v>45463</v>
      </c>
      <c r="B892" s="384">
        <v>45444</v>
      </c>
      <c r="C892" s="297" t="e">
        <v>#VALUE!</v>
      </c>
      <c r="D892" s="312" t="s">
        <v>1071</v>
      </c>
      <c r="E892" s="306" t="s">
        <v>2812</v>
      </c>
      <c r="F892" s="314">
        <v>39294</v>
      </c>
      <c r="G892" s="300">
        <v>33300</v>
      </c>
      <c r="H892" s="301" t="s">
        <v>216</v>
      </c>
      <c r="I892" s="302" t="s">
        <v>217</v>
      </c>
      <c r="J892" s="302" t="s">
        <v>218</v>
      </c>
      <c r="K892" s="53"/>
      <c r="L892" s="53"/>
      <c r="M892" s="53"/>
      <c r="N892" s="53"/>
      <c r="O892" s="53">
        <v>6</v>
      </c>
      <c r="P892" s="56"/>
      <c r="Q892" s="297">
        <v>39294</v>
      </c>
      <c r="R892" s="348" t="s">
        <v>1578</v>
      </c>
      <c r="S892" s="349">
        <v>13</v>
      </c>
      <c r="T892" t="str">
        <f t="shared" si="35"/>
        <v>G-Suite Business</v>
      </c>
    </row>
    <row r="893" spans="1:20" ht="15.75" thickBot="1">
      <c r="A893" s="311">
        <v>45463</v>
      </c>
      <c r="B893" s="384">
        <v>45444</v>
      </c>
      <c r="C893" s="297" t="e">
        <v>#VALUE!</v>
      </c>
      <c r="D893" s="312" t="s">
        <v>2813</v>
      </c>
      <c r="E893" s="306" t="s">
        <v>2814</v>
      </c>
      <c r="F893" s="314">
        <v>9027</v>
      </c>
      <c r="G893" s="300">
        <v>7650</v>
      </c>
      <c r="H893" s="301" t="s">
        <v>216</v>
      </c>
      <c r="I893" s="302" t="s">
        <v>217</v>
      </c>
      <c r="J893" s="302" t="s">
        <v>218</v>
      </c>
      <c r="K893" s="53"/>
      <c r="L893" s="53"/>
      <c r="M893" s="53"/>
      <c r="N893" s="53"/>
      <c r="O893" s="53">
        <v>6</v>
      </c>
      <c r="P893" s="56"/>
      <c r="Q893" s="297">
        <v>9027</v>
      </c>
      <c r="R893" s="348" t="s">
        <v>1578</v>
      </c>
      <c r="S893" s="349">
        <v>13</v>
      </c>
      <c r="T893" t="str">
        <f t="shared" si="35"/>
        <v>G-Suite Business</v>
      </c>
    </row>
    <row r="894" spans="1:20" ht="15.75" thickBot="1">
      <c r="A894" s="311">
        <v>45463</v>
      </c>
      <c r="B894" s="384">
        <v>45444</v>
      </c>
      <c r="C894" s="297" t="e">
        <v>#VALUE!</v>
      </c>
      <c r="D894" s="312" t="s">
        <v>1392</v>
      </c>
      <c r="E894" s="306" t="s">
        <v>2815</v>
      </c>
      <c r="F894" s="314">
        <v>27081</v>
      </c>
      <c r="G894" s="300">
        <v>22950</v>
      </c>
      <c r="H894" s="301" t="s">
        <v>216</v>
      </c>
      <c r="I894" s="302" t="s">
        <v>217</v>
      </c>
      <c r="J894" s="302" t="s">
        <v>218</v>
      </c>
      <c r="K894" s="53"/>
      <c r="L894" s="53"/>
      <c r="M894" s="53"/>
      <c r="N894" s="53"/>
      <c r="O894" s="53">
        <v>6</v>
      </c>
      <c r="P894" s="56"/>
      <c r="Q894" s="297">
        <v>27081</v>
      </c>
      <c r="R894" s="348" t="s">
        <v>1578</v>
      </c>
      <c r="S894" s="349">
        <v>13</v>
      </c>
      <c r="T894" t="str">
        <f t="shared" si="35"/>
        <v>G-Suite Business</v>
      </c>
    </row>
    <row r="895" spans="1:20" ht="15.75" thickBot="1">
      <c r="A895" s="311">
        <v>45463</v>
      </c>
      <c r="B895" s="384">
        <v>45444</v>
      </c>
      <c r="C895" s="297" t="e">
        <v>#VALUE!</v>
      </c>
      <c r="D895" s="312" t="s">
        <v>2816</v>
      </c>
      <c r="E895" s="306" t="s">
        <v>2817</v>
      </c>
      <c r="F895" s="314">
        <v>60180</v>
      </c>
      <c r="G895" s="300">
        <v>51000</v>
      </c>
      <c r="H895" s="301" t="s">
        <v>216</v>
      </c>
      <c r="I895" s="302" t="s">
        <v>217</v>
      </c>
      <c r="J895" s="302" t="s">
        <v>218</v>
      </c>
      <c r="K895" s="53"/>
      <c r="L895" s="53"/>
      <c r="M895" s="53"/>
      <c r="N895" s="53"/>
      <c r="O895" s="53">
        <v>6</v>
      </c>
      <c r="P895" s="56"/>
      <c r="Q895" s="297">
        <v>60180</v>
      </c>
      <c r="R895" s="348" t="s">
        <v>1578</v>
      </c>
      <c r="S895" s="349">
        <v>13</v>
      </c>
      <c r="T895" t="str">
        <f t="shared" si="35"/>
        <v>G-Suite Business</v>
      </c>
    </row>
    <row r="896" spans="1:20" ht="15.75" thickBot="1">
      <c r="A896" s="311">
        <v>45463</v>
      </c>
      <c r="B896" s="384">
        <v>45444</v>
      </c>
      <c r="C896" s="297" t="e">
        <v>#VALUE!</v>
      </c>
      <c r="D896" s="312" t="s">
        <v>2818</v>
      </c>
      <c r="E896" s="306" t="s">
        <v>2819</v>
      </c>
      <c r="F896" s="314">
        <v>522551</v>
      </c>
      <c r="G896" s="300">
        <v>442839.83050847461</v>
      </c>
      <c r="H896" s="301" t="s">
        <v>216</v>
      </c>
      <c r="I896" s="302" t="s">
        <v>217</v>
      </c>
      <c r="J896" s="302" t="s">
        <v>218</v>
      </c>
      <c r="K896" s="53"/>
      <c r="L896" s="53"/>
      <c r="M896" s="53"/>
      <c r="N896" s="53"/>
      <c r="O896" s="53">
        <v>6</v>
      </c>
      <c r="P896" s="56"/>
      <c r="Q896" s="297">
        <v>522551</v>
      </c>
      <c r="R896" s="348" t="s">
        <v>1578</v>
      </c>
      <c r="S896" s="349">
        <v>13</v>
      </c>
      <c r="T896" t="str">
        <f t="shared" si="35"/>
        <v>G-Suite Business</v>
      </c>
    </row>
    <row r="897" spans="1:20" ht="15.75" thickBot="1">
      <c r="A897" s="311">
        <v>45463</v>
      </c>
      <c r="B897" s="384">
        <v>45444</v>
      </c>
      <c r="C897" s="297" t="e">
        <v>#VALUE!</v>
      </c>
      <c r="D897" s="312" t="s">
        <v>1417</v>
      </c>
      <c r="E897" s="306" t="s">
        <v>2820</v>
      </c>
      <c r="F897" s="314">
        <v>9027</v>
      </c>
      <c r="G897" s="300">
        <v>7650</v>
      </c>
      <c r="H897" s="301" t="s">
        <v>216</v>
      </c>
      <c r="I897" s="302" t="s">
        <v>217</v>
      </c>
      <c r="J897" s="302" t="s">
        <v>218</v>
      </c>
      <c r="K897" s="53"/>
      <c r="L897" s="53"/>
      <c r="M897" s="53"/>
      <c r="N897" s="53"/>
      <c r="O897" s="53">
        <v>6</v>
      </c>
      <c r="P897" s="56"/>
      <c r="Q897" s="297">
        <v>9027</v>
      </c>
      <c r="R897" s="348" t="s">
        <v>1578</v>
      </c>
      <c r="S897" s="349">
        <v>13</v>
      </c>
      <c r="T897" t="str">
        <f t="shared" si="35"/>
        <v>G-Suite Business</v>
      </c>
    </row>
    <row r="898" spans="1:20" ht="15.75" thickBot="1">
      <c r="A898" s="311">
        <v>45463</v>
      </c>
      <c r="B898" s="384">
        <v>45444</v>
      </c>
      <c r="C898" s="297" t="e">
        <v>#VALUE!</v>
      </c>
      <c r="D898" s="312" t="s">
        <v>2821</v>
      </c>
      <c r="E898" s="306" t="s">
        <v>2822</v>
      </c>
      <c r="F898" s="314">
        <v>5556</v>
      </c>
      <c r="G898" s="300">
        <v>4708.4745762711864</v>
      </c>
      <c r="H898" s="301" t="s">
        <v>216</v>
      </c>
      <c r="I898" s="302" t="s">
        <v>217</v>
      </c>
      <c r="J898" s="302" t="s">
        <v>218</v>
      </c>
      <c r="K898" s="53"/>
      <c r="L898" s="53"/>
      <c r="M898" s="53"/>
      <c r="N898" s="53"/>
      <c r="O898" s="53">
        <v>6</v>
      </c>
      <c r="P898" s="56"/>
      <c r="Q898" s="297">
        <v>5556</v>
      </c>
      <c r="R898" s="348" t="s">
        <v>1578</v>
      </c>
      <c r="S898" s="349">
        <v>13</v>
      </c>
      <c r="T898" t="str">
        <f t="shared" si="35"/>
        <v>G-Suite Business</v>
      </c>
    </row>
    <row r="899" spans="1:20" ht="15.75" thickBot="1">
      <c r="A899" s="311">
        <v>45463</v>
      </c>
      <c r="B899" s="384">
        <v>45444</v>
      </c>
      <c r="C899" s="297" t="e">
        <v>#VALUE!</v>
      </c>
      <c r="D899" s="312" t="s">
        <v>2081</v>
      </c>
      <c r="E899" s="306" t="s">
        <v>2823</v>
      </c>
      <c r="F899" s="314">
        <v>-5556</v>
      </c>
      <c r="G899" s="300">
        <v>-4708.4745762711864</v>
      </c>
      <c r="H899" s="306" t="s">
        <v>216</v>
      </c>
      <c r="I899" s="302" t="s">
        <v>217</v>
      </c>
      <c r="J899" s="302"/>
      <c r="K899" s="53"/>
      <c r="L899" s="53"/>
      <c r="M899" s="53"/>
      <c r="N899" s="53"/>
      <c r="O899" s="53">
        <v>6</v>
      </c>
      <c r="P899" s="56"/>
      <c r="Q899" s="297">
        <v>-5556</v>
      </c>
      <c r="R899" s="348" t="s">
        <v>1578</v>
      </c>
      <c r="S899" s="349">
        <v>13</v>
      </c>
      <c r="T899" t="str">
        <f t="shared" si="35"/>
        <v>G-Suite Business</v>
      </c>
    </row>
    <row r="900" spans="1:20" ht="15.75" thickBot="1">
      <c r="A900" s="311">
        <v>45464</v>
      </c>
      <c r="B900" s="384">
        <v>45444</v>
      </c>
      <c r="C900" s="297" t="e">
        <v>#VALUE!</v>
      </c>
      <c r="D900" s="312" t="s">
        <v>2692</v>
      </c>
      <c r="E900" s="306" t="s">
        <v>2824</v>
      </c>
      <c r="F900" s="314">
        <v>54280</v>
      </c>
      <c r="G900" s="300">
        <v>46000</v>
      </c>
      <c r="H900" s="301" t="s">
        <v>112</v>
      </c>
      <c r="I900" s="302" t="s">
        <v>229</v>
      </c>
      <c r="J900" s="302" t="s">
        <v>359</v>
      </c>
      <c r="K900" s="53"/>
      <c r="L900" s="53"/>
      <c r="M900" s="53"/>
      <c r="N900" s="53"/>
      <c r="O900" s="53">
        <v>6</v>
      </c>
      <c r="P900" s="56"/>
      <c r="Q900" s="297">
        <v>54280</v>
      </c>
      <c r="R900" s="348" t="s">
        <v>1578</v>
      </c>
      <c r="S900" s="349">
        <v>13</v>
      </c>
      <c r="T900" t="str">
        <f t="shared" si="35"/>
        <v>WhatsApp API Business</v>
      </c>
    </row>
    <row r="901" spans="1:20" ht="15.75" thickBot="1">
      <c r="A901" s="311">
        <v>45464</v>
      </c>
      <c r="B901" s="384">
        <v>45444</v>
      </c>
      <c r="C901" s="297" t="e">
        <v>#VALUE!</v>
      </c>
      <c r="D901" s="312" t="s">
        <v>1533</v>
      </c>
      <c r="E901" s="306" t="s">
        <v>2825</v>
      </c>
      <c r="F901" s="314">
        <v>3009</v>
      </c>
      <c r="G901" s="300">
        <v>2550</v>
      </c>
      <c r="H901" s="301" t="s">
        <v>216</v>
      </c>
      <c r="I901" s="302" t="s">
        <v>217</v>
      </c>
      <c r="J901" s="302" t="s">
        <v>218</v>
      </c>
      <c r="K901" s="53"/>
      <c r="L901" s="53"/>
      <c r="M901" s="53"/>
      <c r="N901" s="53"/>
      <c r="O901" s="53">
        <v>6</v>
      </c>
      <c r="P901" s="56"/>
      <c r="Q901" s="297">
        <v>3009</v>
      </c>
      <c r="R901" s="348" t="s">
        <v>1578</v>
      </c>
      <c r="S901" s="349">
        <v>13</v>
      </c>
      <c r="T901" t="str">
        <f t="shared" si="35"/>
        <v>G-Suite Business</v>
      </c>
    </row>
    <row r="902" spans="1:20" ht="15.75" thickBot="1">
      <c r="A902" s="311">
        <v>45464</v>
      </c>
      <c r="B902" s="384">
        <v>45444</v>
      </c>
      <c r="C902" s="297" t="e">
        <v>#VALUE!</v>
      </c>
      <c r="D902" s="312" t="s">
        <v>2692</v>
      </c>
      <c r="E902" s="306" t="s">
        <v>2826</v>
      </c>
      <c r="F902" s="314">
        <v>-5900</v>
      </c>
      <c r="G902" s="300">
        <v>-5000</v>
      </c>
      <c r="H902" s="301" t="s">
        <v>112</v>
      </c>
      <c r="I902" s="302" t="s">
        <v>229</v>
      </c>
      <c r="J902" s="302" t="s">
        <v>2402</v>
      </c>
      <c r="K902" s="53"/>
      <c r="L902" s="53"/>
      <c r="M902" s="53"/>
      <c r="N902" s="53"/>
      <c r="O902" s="53">
        <v>6</v>
      </c>
      <c r="P902" s="56"/>
      <c r="Q902" s="297">
        <v>-5900</v>
      </c>
      <c r="R902" s="348" t="s">
        <v>1578</v>
      </c>
      <c r="S902" s="349">
        <v>13</v>
      </c>
      <c r="T902" t="str">
        <f t="shared" si="35"/>
        <v>WhatsApp API Business</v>
      </c>
    </row>
    <row r="903" spans="1:20" ht="15.75" thickBot="1">
      <c r="A903" s="311">
        <v>45464</v>
      </c>
      <c r="B903" s="384">
        <v>45444</v>
      </c>
      <c r="C903" s="297" t="e">
        <v>#VALUE!</v>
      </c>
      <c r="D903" s="312" t="s">
        <v>2692</v>
      </c>
      <c r="E903" s="306" t="s">
        <v>2827</v>
      </c>
      <c r="F903" s="314">
        <v>-42480</v>
      </c>
      <c r="G903" s="300">
        <v>-36000</v>
      </c>
      <c r="H903" s="301" t="s">
        <v>112</v>
      </c>
      <c r="I903" s="302" t="s">
        <v>229</v>
      </c>
      <c r="J903" s="302" t="s">
        <v>359</v>
      </c>
      <c r="K903" s="53"/>
      <c r="L903" s="53"/>
      <c r="M903" s="53"/>
      <c r="N903" s="53"/>
      <c r="O903" s="53">
        <v>6</v>
      </c>
      <c r="P903" s="56"/>
      <c r="Q903" s="297">
        <v>-42480</v>
      </c>
      <c r="R903" s="348" t="s">
        <v>1578</v>
      </c>
      <c r="S903" s="349">
        <v>13</v>
      </c>
      <c r="T903" t="str">
        <f t="shared" si="35"/>
        <v>WhatsApp API Business</v>
      </c>
    </row>
    <row r="904" spans="1:20" ht="15.75" thickBot="1">
      <c r="A904" s="311">
        <v>45465</v>
      </c>
      <c r="B904" s="384">
        <v>45444</v>
      </c>
      <c r="C904" s="297" t="e">
        <v>#VALUE!</v>
      </c>
      <c r="D904" s="312" t="s">
        <v>597</v>
      </c>
      <c r="E904" s="306" t="s">
        <v>2828</v>
      </c>
      <c r="F904" s="314">
        <v>56640</v>
      </c>
      <c r="G904" s="300">
        <v>48000</v>
      </c>
      <c r="H904" s="301" t="s">
        <v>291</v>
      </c>
      <c r="I904" s="302" t="s">
        <v>226</v>
      </c>
      <c r="J904" s="302" t="s">
        <v>32</v>
      </c>
      <c r="K904" s="53"/>
      <c r="L904" s="53"/>
      <c r="M904" s="53"/>
      <c r="N904" s="53"/>
      <c r="O904" s="53">
        <v>6</v>
      </c>
      <c r="P904" s="56"/>
      <c r="Q904" s="297">
        <v>56640</v>
      </c>
      <c r="R904" s="348" t="s">
        <v>1578</v>
      </c>
      <c r="S904" s="349">
        <v>13</v>
      </c>
      <c r="T904" t="s">
        <v>15</v>
      </c>
    </row>
    <row r="905" spans="1:20" ht="15.75" thickBot="1">
      <c r="A905" s="311">
        <v>45465</v>
      </c>
      <c r="B905" s="384">
        <v>45444</v>
      </c>
      <c r="C905" s="297" t="e">
        <v>#VALUE!</v>
      </c>
      <c r="D905" s="312" t="s">
        <v>2152</v>
      </c>
      <c r="E905" s="306" t="s">
        <v>2829</v>
      </c>
      <c r="F905" s="314">
        <v>47200</v>
      </c>
      <c r="G905" s="300">
        <v>40000</v>
      </c>
      <c r="H905" s="301" t="s">
        <v>310</v>
      </c>
      <c r="I905" s="302" t="s">
        <v>223</v>
      </c>
      <c r="J905" s="302" t="s">
        <v>311</v>
      </c>
      <c r="K905" s="53"/>
      <c r="L905" s="53"/>
      <c r="M905" s="53"/>
      <c r="N905" s="53"/>
      <c r="O905" s="53">
        <v>6</v>
      </c>
      <c r="P905" s="56"/>
      <c r="Q905" s="297">
        <v>47200</v>
      </c>
      <c r="R905" s="348" t="s">
        <v>1578</v>
      </c>
      <c r="S905" s="349">
        <v>13</v>
      </c>
      <c r="T905" t="str">
        <f t="shared" ref="T905:T936" si="36">VLOOKUP(I905,$AD$2:$AE$6,2,0)</f>
        <v>Tech Assist Recruitment</v>
      </c>
    </row>
    <row r="906" spans="1:20" ht="15.75" thickBot="1">
      <c r="A906" s="311">
        <v>45465</v>
      </c>
      <c r="B906" s="384">
        <v>45444</v>
      </c>
      <c r="C906" s="297" t="e">
        <v>#VALUE!</v>
      </c>
      <c r="D906" s="312" t="s">
        <v>1768</v>
      </c>
      <c r="E906" s="306" t="s">
        <v>2830</v>
      </c>
      <c r="F906" s="314">
        <v>5015</v>
      </c>
      <c r="G906" s="300">
        <v>4250</v>
      </c>
      <c r="H906" s="301" t="s">
        <v>112</v>
      </c>
      <c r="I906" s="302" t="s">
        <v>229</v>
      </c>
      <c r="J906" s="302" t="s">
        <v>258</v>
      </c>
      <c r="K906" s="53"/>
      <c r="L906" s="53"/>
      <c r="M906" s="53"/>
      <c r="N906" s="53"/>
      <c r="O906" s="53">
        <v>6</v>
      </c>
      <c r="P906" s="56"/>
      <c r="Q906" s="297">
        <v>5015</v>
      </c>
      <c r="R906" s="348" t="s">
        <v>1578</v>
      </c>
      <c r="S906" s="349">
        <v>13</v>
      </c>
      <c r="T906" t="str">
        <f t="shared" si="36"/>
        <v>WhatsApp API Business</v>
      </c>
    </row>
    <row r="907" spans="1:20" ht="15.75" thickBot="1">
      <c r="A907" s="311">
        <v>45465</v>
      </c>
      <c r="B907" s="384">
        <v>45444</v>
      </c>
      <c r="C907" s="297" t="e">
        <v>#VALUE!</v>
      </c>
      <c r="D907" s="312" t="s">
        <v>459</v>
      </c>
      <c r="E907" s="306" t="s">
        <v>2831</v>
      </c>
      <c r="F907" s="314">
        <v>11800</v>
      </c>
      <c r="G907" s="300">
        <v>10000</v>
      </c>
      <c r="H907" s="301" t="s">
        <v>112</v>
      </c>
      <c r="I907" s="302" t="s">
        <v>229</v>
      </c>
      <c r="J907" s="302" t="s">
        <v>352</v>
      </c>
      <c r="K907" s="53"/>
      <c r="L907" s="53"/>
      <c r="M907" s="53"/>
      <c r="N907" s="53"/>
      <c r="O907" s="53">
        <v>6</v>
      </c>
      <c r="P907" s="56"/>
      <c r="Q907" s="297">
        <v>11800</v>
      </c>
      <c r="R907" s="348" t="s">
        <v>1578</v>
      </c>
      <c r="S907" s="349">
        <v>13</v>
      </c>
      <c r="T907" t="str">
        <f t="shared" si="36"/>
        <v>WhatsApp API Business</v>
      </c>
    </row>
    <row r="908" spans="1:20" ht="15.75" thickBot="1">
      <c r="A908" s="311">
        <v>45465</v>
      </c>
      <c r="B908" s="384">
        <v>45444</v>
      </c>
      <c r="C908" s="297" t="e">
        <v>#VALUE!</v>
      </c>
      <c r="D908" s="312" t="s">
        <v>2832</v>
      </c>
      <c r="E908" s="306" t="s">
        <v>2833</v>
      </c>
      <c r="F908" s="314">
        <v>42480</v>
      </c>
      <c r="G908" s="300">
        <v>36000</v>
      </c>
      <c r="H908" s="301" t="s">
        <v>112</v>
      </c>
      <c r="I908" s="302" t="s">
        <v>229</v>
      </c>
      <c r="J908" s="302" t="s">
        <v>359</v>
      </c>
      <c r="K908" s="53"/>
      <c r="L908" s="53"/>
      <c r="M908" s="53"/>
      <c r="N908" s="53"/>
      <c r="O908" s="53">
        <v>6</v>
      </c>
      <c r="P908" s="56"/>
      <c r="Q908" s="297">
        <v>42480</v>
      </c>
      <c r="R908" s="348" t="s">
        <v>1578</v>
      </c>
      <c r="S908" s="349">
        <v>13</v>
      </c>
      <c r="T908" t="str">
        <f t="shared" si="36"/>
        <v>WhatsApp API Business</v>
      </c>
    </row>
    <row r="909" spans="1:20" ht="15.75" thickBot="1">
      <c r="A909" s="311">
        <v>45465</v>
      </c>
      <c r="B909" s="384">
        <v>45444</v>
      </c>
      <c r="C909" s="297" t="e">
        <v>#VALUE!</v>
      </c>
      <c r="D909" s="312" t="s">
        <v>1749</v>
      </c>
      <c r="E909" s="306" t="s">
        <v>2834</v>
      </c>
      <c r="F909" s="314">
        <v>1297</v>
      </c>
      <c r="G909" s="300">
        <v>1099.152542372881</v>
      </c>
      <c r="H909" s="301" t="s">
        <v>112</v>
      </c>
      <c r="I909" s="302" t="s">
        <v>229</v>
      </c>
      <c r="J909" s="302" t="s">
        <v>249</v>
      </c>
      <c r="K909" s="53"/>
      <c r="L909" s="53"/>
      <c r="M909" s="53"/>
      <c r="N909" s="53"/>
      <c r="O909" s="53">
        <v>6</v>
      </c>
      <c r="P909" s="56"/>
      <c r="Q909" s="297">
        <v>1297</v>
      </c>
      <c r="R909" s="348" t="s">
        <v>1578</v>
      </c>
      <c r="S909" s="349">
        <v>13</v>
      </c>
      <c r="T909" t="str">
        <f t="shared" si="36"/>
        <v>WhatsApp API Business</v>
      </c>
    </row>
    <row r="910" spans="1:20" ht="15.75" thickBot="1">
      <c r="A910" s="311">
        <v>45465</v>
      </c>
      <c r="B910" s="384">
        <v>45444</v>
      </c>
      <c r="C910" s="297" t="e">
        <v>#VALUE!</v>
      </c>
      <c r="D910" s="312" t="s">
        <v>2132</v>
      </c>
      <c r="E910" s="306" t="s">
        <v>2835</v>
      </c>
      <c r="F910" s="314">
        <v>1297</v>
      </c>
      <c r="G910" s="300">
        <v>1099.152542372881</v>
      </c>
      <c r="H910" s="301" t="s">
        <v>112</v>
      </c>
      <c r="I910" s="302" t="s">
        <v>229</v>
      </c>
      <c r="J910" s="302" t="s">
        <v>249</v>
      </c>
      <c r="K910" s="53"/>
      <c r="L910" s="53"/>
      <c r="M910" s="53"/>
      <c r="N910" s="53"/>
      <c r="O910" s="53">
        <v>6</v>
      </c>
      <c r="P910" s="56"/>
      <c r="Q910" s="297">
        <v>1297</v>
      </c>
      <c r="R910" s="348" t="s">
        <v>1578</v>
      </c>
      <c r="S910" s="349">
        <v>13</v>
      </c>
      <c r="T910" t="str">
        <f t="shared" si="36"/>
        <v>WhatsApp API Business</v>
      </c>
    </row>
    <row r="911" spans="1:20" ht="15.75" thickBot="1">
      <c r="A911" s="311">
        <v>45465</v>
      </c>
      <c r="B911" s="384">
        <v>45444</v>
      </c>
      <c r="C911" s="297" t="e">
        <v>#VALUE!</v>
      </c>
      <c r="D911" s="312" t="s">
        <v>2836</v>
      </c>
      <c r="E911" s="306" t="s">
        <v>2837</v>
      </c>
      <c r="F911" s="314">
        <v>29500</v>
      </c>
      <c r="G911" s="300">
        <v>25000</v>
      </c>
      <c r="H911" s="301" t="s">
        <v>310</v>
      </c>
      <c r="I911" s="302" t="s">
        <v>223</v>
      </c>
      <c r="J911" s="302" t="s">
        <v>311</v>
      </c>
      <c r="K911" s="53"/>
      <c r="L911" s="53"/>
      <c r="M911" s="53"/>
      <c r="N911" s="53"/>
      <c r="O911" s="53">
        <v>6</v>
      </c>
      <c r="P911" s="56"/>
      <c r="Q911" s="297">
        <v>29500</v>
      </c>
      <c r="R911" s="348" t="s">
        <v>1578</v>
      </c>
      <c r="S911" s="349">
        <v>13</v>
      </c>
      <c r="T911" t="str">
        <f t="shared" si="36"/>
        <v>Tech Assist Recruitment</v>
      </c>
    </row>
    <row r="912" spans="1:20" ht="15.75" thickBot="1">
      <c r="A912" s="311">
        <v>45465</v>
      </c>
      <c r="B912" s="384">
        <v>45444</v>
      </c>
      <c r="C912" s="297" t="e">
        <v>#VALUE!</v>
      </c>
      <c r="D912" s="312" t="s">
        <v>2838</v>
      </c>
      <c r="E912" s="306" t="s">
        <v>2839</v>
      </c>
      <c r="F912" s="314">
        <v>499</v>
      </c>
      <c r="G912" s="300">
        <v>422.88135593220341</v>
      </c>
      <c r="H912" s="301" t="s">
        <v>261</v>
      </c>
      <c r="I912" s="302" t="s">
        <v>232</v>
      </c>
      <c r="J912" s="302" t="s">
        <v>330</v>
      </c>
      <c r="K912" s="53"/>
      <c r="L912" s="53"/>
      <c r="M912" s="53"/>
      <c r="N912" s="53"/>
      <c r="O912" s="53">
        <v>6</v>
      </c>
      <c r="P912" s="56"/>
      <c r="Q912" s="297">
        <v>499</v>
      </c>
      <c r="R912" s="348" t="s">
        <v>1578</v>
      </c>
      <c r="S912" s="349">
        <v>13</v>
      </c>
      <c r="T912" t="str">
        <f t="shared" si="36"/>
        <v>Other Services</v>
      </c>
    </row>
    <row r="913" spans="1:20" ht="15.75" thickBot="1">
      <c r="A913" s="311">
        <v>45465</v>
      </c>
      <c r="B913" s="384">
        <v>45444</v>
      </c>
      <c r="C913" s="297" t="e">
        <v>#VALUE!</v>
      </c>
      <c r="D913" s="312" t="s">
        <v>2840</v>
      </c>
      <c r="E913" s="306" t="s">
        <v>2841</v>
      </c>
      <c r="F913" s="314">
        <v>499</v>
      </c>
      <c r="G913" s="300">
        <v>422.88135593220341</v>
      </c>
      <c r="H913" s="301" t="s">
        <v>261</v>
      </c>
      <c r="I913" s="302" t="s">
        <v>232</v>
      </c>
      <c r="J913" s="302" t="s">
        <v>330</v>
      </c>
      <c r="K913" s="53"/>
      <c r="L913" s="53"/>
      <c r="M913" s="53"/>
      <c r="N913" s="53"/>
      <c r="O913" s="53">
        <v>6</v>
      </c>
      <c r="P913" s="56"/>
      <c r="Q913" s="297">
        <v>499</v>
      </c>
      <c r="R913" s="348" t="s">
        <v>1578</v>
      </c>
      <c r="S913" s="349">
        <v>13</v>
      </c>
      <c r="T913" t="str">
        <f t="shared" si="36"/>
        <v>Other Services</v>
      </c>
    </row>
    <row r="914" spans="1:20" ht="15.75" thickBot="1">
      <c r="A914" s="311">
        <v>45465</v>
      </c>
      <c r="B914" s="384">
        <v>45444</v>
      </c>
      <c r="C914" s="297" t="e">
        <v>#VALUE!</v>
      </c>
      <c r="D914" s="312" t="s">
        <v>2842</v>
      </c>
      <c r="E914" s="306" t="s">
        <v>2843</v>
      </c>
      <c r="F914" s="314">
        <v>499</v>
      </c>
      <c r="G914" s="300">
        <v>422.88135593220341</v>
      </c>
      <c r="H914" s="301" t="s">
        <v>261</v>
      </c>
      <c r="I914" s="302" t="s">
        <v>232</v>
      </c>
      <c r="J914" s="302" t="s">
        <v>330</v>
      </c>
      <c r="K914" s="53"/>
      <c r="L914" s="53"/>
      <c r="M914" s="53"/>
      <c r="N914" s="53"/>
      <c r="O914" s="53">
        <v>6</v>
      </c>
      <c r="P914" s="56"/>
      <c r="Q914" s="297">
        <v>499</v>
      </c>
      <c r="R914" s="348" t="s">
        <v>1578</v>
      </c>
      <c r="S914" s="349">
        <v>13</v>
      </c>
      <c r="T914" t="str">
        <f t="shared" si="36"/>
        <v>Other Services</v>
      </c>
    </row>
    <row r="915" spans="1:20" ht="15.75" thickBot="1">
      <c r="A915" s="311">
        <v>45465</v>
      </c>
      <c r="B915" s="384">
        <v>45444</v>
      </c>
      <c r="C915" s="297" t="e">
        <v>#VALUE!</v>
      </c>
      <c r="D915" s="312" t="s">
        <v>2844</v>
      </c>
      <c r="E915" s="306" t="s">
        <v>2845</v>
      </c>
      <c r="F915" s="314">
        <v>499</v>
      </c>
      <c r="G915" s="300">
        <v>422.88135593220341</v>
      </c>
      <c r="H915" s="301" t="s">
        <v>261</v>
      </c>
      <c r="I915" s="302" t="s">
        <v>232</v>
      </c>
      <c r="J915" s="302" t="s">
        <v>330</v>
      </c>
      <c r="K915" s="53"/>
      <c r="L915" s="53"/>
      <c r="M915" s="53"/>
      <c r="N915" s="53"/>
      <c r="O915" s="53">
        <v>6</v>
      </c>
      <c r="P915" s="56"/>
      <c r="Q915" s="297">
        <v>499</v>
      </c>
      <c r="R915" s="348" t="s">
        <v>1578</v>
      </c>
      <c r="S915" s="349">
        <v>13</v>
      </c>
      <c r="T915" t="str">
        <f t="shared" si="36"/>
        <v>Other Services</v>
      </c>
    </row>
    <row r="916" spans="1:20" ht="15.75" thickBot="1">
      <c r="A916" s="311">
        <v>45465</v>
      </c>
      <c r="B916" s="384">
        <v>45444</v>
      </c>
      <c r="C916" s="297" t="e">
        <v>#VALUE!</v>
      </c>
      <c r="D916" s="312" t="s">
        <v>2846</v>
      </c>
      <c r="E916" s="306" t="s">
        <v>2847</v>
      </c>
      <c r="F916" s="314">
        <v>499</v>
      </c>
      <c r="G916" s="300">
        <v>422.88135593220341</v>
      </c>
      <c r="H916" s="301" t="s">
        <v>261</v>
      </c>
      <c r="I916" s="302" t="s">
        <v>232</v>
      </c>
      <c r="J916" s="302" t="s">
        <v>330</v>
      </c>
      <c r="K916" s="53"/>
      <c r="L916" s="53"/>
      <c r="M916" s="53"/>
      <c r="N916" s="53"/>
      <c r="O916" s="53">
        <v>6</v>
      </c>
      <c r="P916" s="56"/>
      <c r="Q916" s="297">
        <v>499</v>
      </c>
      <c r="R916" s="348" t="s">
        <v>1578</v>
      </c>
      <c r="S916" s="349">
        <v>13</v>
      </c>
      <c r="T916" t="str">
        <f t="shared" si="36"/>
        <v>Other Services</v>
      </c>
    </row>
    <row r="917" spans="1:20" ht="15.75" thickBot="1">
      <c r="A917" s="311">
        <v>45465</v>
      </c>
      <c r="B917" s="384">
        <v>45444</v>
      </c>
      <c r="C917" s="297" t="e">
        <v>#VALUE!</v>
      </c>
      <c r="D917" s="312" t="s">
        <v>1948</v>
      </c>
      <c r="E917" s="306" t="s">
        <v>2848</v>
      </c>
      <c r="F917" s="314">
        <v>499</v>
      </c>
      <c r="G917" s="300">
        <v>422.88135593220341</v>
      </c>
      <c r="H917" s="301" t="s">
        <v>261</v>
      </c>
      <c r="I917" s="302" t="s">
        <v>232</v>
      </c>
      <c r="J917" s="302" t="s">
        <v>330</v>
      </c>
      <c r="K917" s="53"/>
      <c r="L917" s="53"/>
      <c r="M917" s="53"/>
      <c r="N917" s="53"/>
      <c r="O917" s="53">
        <v>6</v>
      </c>
      <c r="P917" s="56"/>
      <c r="Q917" s="297">
        <v>499</v>
      </c>
      <c r="R917" s="348" t="s">
        <v>1578</v>
      </c>
      <c r="S917" s="349">
        <v>13</v>
      </c>
      <c r="T917" t="str">
        <f t="shared" si="36"/>
        <v>Other Services</v>
      </c>
    </row>
    <row r="918" spans="1:20" ht="15.75" thickBot="1">
      <c r="A918" s="311">
        <v>45465</v>
      </c>
      <c r="B918" s="384">
        <v>45444</v>
      </c>
      <c r="C918" s="297" t="e">
        <v>#VALUE!</v>
      </c>
      <c r="D918" s="312" t="s">
        <v>2849</v>
      </c>
      <c r="E918" s="306" t="s">
        <v>2850</v>
      </c>
      <c r="F918" s="314">
        <v>499</v>
      </c>
      <c r="G918" s="300">
        <v>422.88135593220341</v>
      </c>
      <c r="H918" s="301" t="s">
        <v>261</v>
      </c>
      <c r="I918" s="302" t="s">
        <v>232</v>
      </c>
      <c r="J918" s="302" t="s">
        <v>330</v>
      </c>
      <c r="K918" s="53"/>
      <c r="L918" s="53"/>
      <c r="M918" s="53"/>
      <c r="N918" s="53"/>
      <c r="O918" s="53">
        <v>6</v>
      </c>
      <c r="P918" s="56"/>
      <c r="Q918" s="297">
        <v>499</v>
      </c>
      <c r="R918" s="348" t="s">
        <v>1578</v>
      </c>
      <c r="S918" s="349">
        <v>13</v>
      </c>
      <c r="T918" t="str">
        <f t="shared" si="36"/>
        <v>Other Services</v>
      </c>
    </row>
    <row r="919" spans="1:20" ht="15.75" thickBot="1">
      <c r="A919" s="311">
        <v>45465</v>
      </c>
      <c r="B919" s="384">
        <v>45444</v>
      </c>
      <c r="C919" s="297" t="e">
        <v>#VALUE!</v>
      </c>
      <c r="D919" s="312" t="s">
        <v>2851</v>
      </c>
      <c r="E919" s="306" t="s">
        <v>2852</v>
      </c>
      <c r="F919" s="314">
        <v>998</v>
      </c>
      <c r="G919" s="300">
        <v>845.76271186440681</v>
      </c>
      <c r="H919" s="301" t="s">
        <v>261</v>
      </c>
      <c r="I919" s="302" t="s">
        <v>232</v>
      </c>
      <c r="J919" s="302" t="s">
        <v>330</v>
      </c>
      <c r="K919" s="53"/>
      <c r="L919" s="53"/>
      <c r="M919" s="53"/>
      <c r="N919" s="53"/>
      <c r="O919" s="53">
        <v>6</v>
      </c>
      <c r="P919" s="56"/>
      <c r="Q919" s="297">
        <v>998</v>
      </c>
      <c r="R919" s="348" t="s">
        <v>1578</v>
      </c>
      <c r="S919" s="349">
        <v>13</v>
      </c>
      <c r="T919" t="str">
        <f t="shared" si="36"/>
        <v>Other Services</v>
      </c>
    </row>
    <row r="920" spans="1:20" ht="15.75" thickBot="1">
      <c r="A920" s="311">
        <v>45465</v>
      </c>
      <c r="B920" s="384">
        <v>45444</v>
      </c>
      <c r="C920" s="297" t="e">
        <v>#VALUE!</v>
      </c>
      <c r="D920" s="312" t="s">
        <v>2853</v>
      </c>
      <c r="E920" s="306" t="s">
        <v>2854</v>
      </c>
      <c r="F920" s="314">
        <v>499</v>
      </c>
      <c r="G920" s="300">
        <v>422.88135593220341</v>
      </c>
      <c r="H920" s="301" t="s">
        <v>261</v>
      </c>
      <c r="I920" s="302" t="s">
        <v>232</v>
      </c>
      <c r="J920" s="302" t="s">
        <v>330</v>
      </c>
      <c r="K920" s="53"/>
      <c r="L920" s="53"/>
      <c r="M920" s="53"/>
      <c r="N920" s="53"/>
      <c r="O920" s="53">
        <v>6</v>
      </c>
      <c r="P920" s="56"/>
      <c r="Q920" s="297">
        <v>499</v>
      </c>
      <c r="R920" s="348" t="s">
        <v>1578</v>
      </c>
      <c r="S920" s="349">
        <v>13</v>
      </c>
      <c r="T920" t="str">
        <f t="shared" si="36"/>
        <v>Other Services</v>
      </c>
    </row>
    <row r="921" spans="1:20" ht="15.75" thickBot="1">
      <c r="A921" s="311">
        <v>45465</v>
      </c>
      <c r="B921" s="384">
        <v>45444</v>
      </c>
      <c r="C921" s="297" t="e">
        <v>#VALUE!</v>
      </c>
      <c r="D921" s="312" t="s">
        <v>2855</v>
      </c>
      <c r="E921" s="306" t="s">
        <v>2856</v>
      </c>
      <c r="F921" s="314">
        <v>998</v>
      </c>
      <c r="G921" s="300">
        <v>845.76271186440681</v>
      </c>
      <c r="H921" s="301" t="s">
        <v>261</v>
      </c>
      <c r="I921" s="302" t="s">
        <v>232</v>
      </c>
      <c r="J921" s="302" t="s">
        <v>330</v>
      </c>
      <c r="K921" s="53"/>
      <c r="L921" s="53"/>
      <c r="M921" s="53"/>
      <c r="N921" s="53"/>
      <c r="O921" s="53">
        <v>6</v>
      </c>
      <c r="P921" s="56"/>
      <c r="Q921" s="297">
        <v>998</v>
      </c>
      <c r="R921" s="348" t="s">
        <v>1578</v>
      </c>
      <c r="S921" s="349">
        <v>13</v>
      </c>
      <c r="T921" t="str">
        <f t="shared" si="36"/>
        <v>Other Services</v>
      </c>
    </row>
    <row r="922" spans="1:20" ht="15.75" thickBot="1">
      <c r="A922" s="311">
        <v>45465</v>
      </c>
      <c r="B922" s="384">
        <v>45444</v>
      </c>
      <c r="C922" s="297" t="e">
        <v>#VALUE!</v>
      </c>
      <c r="D922" s="312" t="s">
        <v>2857</v>
      </c>
      <c r="E922" s="306" t="s">
        <v>2858</v>
      </c>
      <c r="F922" s="314">
        <v>499</v>
      </c>
      <c r="G922" s="300">
        <v>422.88135593220341</v>
      </c>
      <c r="H922" s="301" t="s">
        <v>261</v>
      </c>
      <c r="I922" s="302" t="s">
        <v>232</v>
      </c>
      <c r="J922" s="302" t="s">
        <v>330</v>
      </c>
      <c r="K922" s="53"/>
      <c r="L922" s="53"/>
      <c r="M922" s="53"/>
      <c r="N922" s="53"/>
      <c r="O922" s="53">
        <v>6</v>
      </c>
      <c r="P922" s="56"/>
      <c r="Q922" s="297">
        <v>499</v>
      </c>
      <c r="R922" s="348" t="s">
        <v>1578</v>
      </c>
      <c r="S922" s="349">
        <v>13</v>
      </c>
      <c r="T922" t="str">
        <f t="shared" si="36"/>
        <v>Other Services</v>
      </c>
    </row>
    <row r="923" spans="1:20" ht="15.75" thickBot="1">
      <c r="A923" s="311">
        <v>45465</v>
      </c>
      <c r="B923" s="384">
        <v>45444</v>
      </c>
      <c r="C923" s="297" t="e">
        <v>#VALUE!</v>
      </c>
      <c r="D923" s="312" t="s">
        <v>521</v>
      </c>
      <c r="E923" s="306" t="s">
        <v>2859</v>
      </c>
      <c r="F923" s="314">
        <v>499</v>
      </c>
      <c r="G923" s="300">
        <v>422.88135593220341</v>
      </c>
      <c r="H923" s="301" t="s">
        <v>261</v>
      </c>
      <c r="I923" s="302" t="s">
        <v>232</v>
      </c>
      <c r="J923" s="302" t="s">
        <v>330</v>
      </c>
      <c r="K923" s="53"/>
      <c r="L923" s="53"/>
      <c r="M923" s="53"/>
      <c r="N923" s="53"/>
      <c r="O923" s="53">
        <v>6</v>
      </c>
      <c r="P923" s="56"/>
      <c r="Q923" s="297">
        <v>499</v>
      </c>
      <c r="R923" s="348" t="s">
        <v>1578</v>
      </c>
      <c r="S923" s="349">
        <v>13</v>
      </c>
      <c r="T923" t="str">
        <f t="shared" si="36"/>
        <v>Other Services</v>
      </c>
    </row>
    <row r="924" spans="1:20" ht="15.75" thickBot="1">
      <c r="A924" s="311">
        <v>45465</v>
      </c>
      <c r="B924" s="384">
        <v>45444</v>
      </c>
      <c r="C924" s="297" t="e">
        <v>#VALUE!</v>
      </c>
      <c r="D924" s="312" t="s">
        <v>2860</v>
      </c>
      <c r="E924" s="306" t="s">
        <v>2861</v>
      </c>
      <c r="F924" s="314">
        <v>998</v>
      </c>
      <c r="G924" s="300">
        <v>845.76271186440681</v>
      </c>
      <c r="H924" s="301" t="s">
        <v>261</v>
      </c>
      <c r="I924" s="302" t="s">
        <v>232</v>
      </c>
      <c r="J924" s="302" t="s">
        <v>330</v>
      </c>
      <c r="K924" s="53"/>
      <c r="L924" s="53"/>
      <c r="M924" s="53"/>
      <c r="N924" s="53"/>
      <c r="O924" s="53">
        <v>6</v>
      </c>
      <c r="P924" s="56"/>
      <c r="Q924" s="297">
        <v>998</v>
      </c>
      <c r="R924" s="348" t="s">
        <v>1578</v>
      </c>
      <c r="S924" s="349">
        <v>13</v>
      </c>
      <c r="T924" t="str">
        <f t="shared" si="36"/>
        <v>Other Services</v>
      </c>
    </row>
    <row r="925" spans="1:20" ht="15.75" thickBot="1">
      <c r="A925" s="311">
        <v>45465</v>
      </c>
      <c r="B925" s="384">
        <v>45444</v>
      </c>
      <c r="C925" s="297" t="e">
        <v>#VALUE!</v>
      </c>
      <c r="D925" s="312" t="s">
        <v>2862</v>
      </c>
      <c r="E925" s="306" t="s">
        <v>2863</v>
      </c>
      <c r="F925" s="314">
        <v>499</v>
      </c>
      <c r="G925" s="300">
        <v>422.88135593220341</v>
      </c>
      <c r="H925" s="301" t="s">
        <v>261</v>
      </c>
      <c r="I925" s="302" t="s">
        <v>232</v>
      </c>
      <c r="J925" s="302" t="s">
        <v>330</v>
      </c>
      <c r="K925" s="53"/>
      <c r="L925" s="53"/>
      <c r="M925" s="53"/>
      <c r="N925" s="53"/>
      <c r="O925" s="53">
        <v>6</v>
      </c>
      <c r="P925" s="56"/>
      <c r="Q925" s="297">
        <v>499</v>
      </c>
      <c r="R925" s="348" t="s">
        <v>1578</v>
      </c>
      <c r="S925" s="349">
        <v>13</v>
      </c>
      <c r="T925" t="str">
        <f t="shared" si="36"/>
        <v>Other Services</v>
      </c>
    </row>
    <row r="926" spans="1:20" ht="15.75" thickBot="1">
      <c r="A926" s="311">
        <v>45465</v>
      </c>
      <c r="B926" s="384">
        <v>45444</v>
      </c>
      <c r="C926" s="297" t="e">
        <v>#VALUE!</v>
      </c>
      <c r="D926" s="312" t="s">
        <v>2864</v>
      </c>
      <c r="E926" s="306" t="s">
        <v>2865</v>
      </c>
      <c r="F926" s="314">
        <v>499</v>
      </c>
      <c r="G926" s="300">
        <v>422.88135593220341</v>
      </c>
      <c r="H926" s="301" t="s">
        <v>261</v>
      </c>
      <c r="I926" s="302" t="s">
        <v>232</v>
      </c>
      <c r="J926" s="302" t="s">
        <v>330</v>
      </c>
      <c r="K926" s="53"/>
      <c r="L926" s="53"/>
      <c r="M926" s="53"/>
      <c r="N926" s="53"/>
      <c r="O926" s="53">
        <v>6</v>
      </c>
      <c r="P926" s="56"/>
      <c r="Q926" s="297">
        <v>499</v>
      </c>
      <c r="R926" s="348" t="s">
        <v>1578</v>
      </c>
      <c r="S926" s="349">
        <v>13</v>
      </c>
      <c r="T926" t="str">
        <f t="shared" si="36"/>
        <v>Other Services</v>
      </c>
    </row>
    <row r="927" spans="1:20" ht="15.75" thickBot="1">
      <c r="A927" s="311">
        <v>45465</v>
      </c>
      <c r="B927" s="384">
        <v>45444</v>
      </c>
      <c r="C927" s="297" t="e">
        <v>#VALUE!</v>
      </c>
      <c r="D927" s="312" t="s">
        <v>2866</v>
      </c>
      <c r="E927" s="306" t="s">
        <v>2867</v>
      </c>
      <c r="F927" s="314">
        <v>499</v>
      </c>
      <c r="G927" s="300">
        <v>422.88135593220341</v>
      </c>
      <c r="H927" s="301" t="s">
        <v>261</v>
      </c>
      <c r="I927" s="302" t="s">
        <v>232</v>
      </c>
      <c r="J927" s="302" t="s">
        <v>330</v>
      </c>
      <c r="K927" s="53"/>
      <c r="L927" s="53"/>
      <c r="M927" s="53"/>
      <c r="N927" s="53"/>
      <c r="O927" s="53">
        <v>6</v>
      </c>
      <c r="P927" s="56"/>
      <c r="Q927" s="297">
        <v>499</v>
      </c>
      <c r="R927" s="348" t="s">
        <v>1578</v>
      </c>
      <c r="S927" s="349">
        <v>13</v>
      </c>
      <c r="T927" t="str">
        <f t="shared" si="36"/>
        <v>Other Services</v>
      </c>
    </row>
    <row r="928" spans="1:20" ht="15.75" thickBot="1">
      <c r="A928" s="311">
        <v>45465</v>
      </c>
      <c r="B928" s="384">
        <v>45444</v>
      </c>
      <c r="C928" s="297" t="e">
        <v>#VALUE!</v>
      </c>
      <c r="D928" s="312"/>
      <c r="E928" s="306"/>
      <c r="F928" s="314"/>
      <c r="G928" s="300"/>
      <c r="H928" s="301"/>
      <c r="I928" s="302"/>
      <c r="J928" s="302"/>
      <c r="K928" s="53"/>
      <c r="L928" s="53"/>
      <c r="M928" s="53"/>
      <c r="N928" s="53"/>
      <c r="O928" s="53">
        <v>6</v>
      </c>
      <c r="P928" s="56"/>
      <c r="Q928" s="297">
        <v>0</v>
      </c>
      <c r="R928" s="348" t="s">
        <v>1578</v>
      </c>
      <c r="S928" s="349">
        <v>13</v>
      </c>
      <c r="T928" t="e">
        <f t="shared" si="36"/>
        <v>#N/A</v>
      </c>
    </row>
    <row r="929" spans="1:20" ht="15.75" thickBot="1">
      <c r="A929" s="311">
        <v>45465</v>
      </c>
      <c r="B929" s="384">
        <v>45444</v>
      </c>
      <c r="C929" s="297" t="e">
        <v>#VALUE!</v>
      </c>
      <c r="D929" s="312" t="s">
        <v>1323</v>
      </c>
      <c r="E929" s="306" t="s">
        <v>2868</v>
      </c>
      <c r="F929" s="314">
        <v>499</v>
      </c>
      <c r="G929" s="300">
        <v>422.88135593220341</v>
      </c>
      <c r="H929" s="301" t="s">
        <v>261</v>
      </c>
      <c r="I929" s="302" t="s">
        <v>232</v>
      </c>
      <c r="J929" s="302" t="s">
        <v>330</v>
      </c>
      <c r="K929" s="53"/>
      <c r="L929" s="53"/>
      <c r="M929" s="53"/>
      <c r="N929" s="53"/>
      <c r="O929" s="53">
        <v>6</v>
      </c>
      <c r="P929" s="56"/>
      <c r="Q929" s="297">
        <v>499</v>
      </c>
      <c r="R929" s="348" t="s">
        <v>1578</v>
      </c>
      <c r="S929" s="349">
        <v>13</v>
      </c>
      <c r="T929" t="str">
        <f t="shared" si="36"/>
        <v>Other Services</v>
      </c>
    </row>
    <row r="930" spans="1:20" ht="15.75" thickBot="1">
      <c r="A930" s="311">
        <v>45465</v>
      </c>
      <c r="B930" s="384">
        <v>45444</v>
      </c>
      <c r="C930" s="297" t="e">
        <v>#VALUE!</v>
      </c>
      <c r="D930" s="312" t="s">
        <v>2869</v>
      </c>
      <c r="E930" s="306" t="s">
        <v>2870</v>
      </c>
      <c r="F930" s="314">
        <v>499</v>
      </c>
      <c r="G930" s="300">
        <v>422.88135593220341</v>
      </c>
      <c r="H930" s="301" t="s">
        <v>261</v>
      </c>
      <c r="I930" s="302" t="s">
        <v>232</v>
      </c>
      <c r="J930" s="302" t="s">
        <v>330</v>
      </c>
      <c r="K930" s="53"/>
      <c r="L930" s="53"/>
      <c r="M930" s="53"/>
      <c r="N930" s="53"/>
      <c r="O930" s="53">
        <v>6</v>
      </c>
      <c r="P930" s="56"/>
      <c r="Q930" s="297">
        <v>499</v>
      </c>
      <c r="R930" s="348" t="s">
        <v>1578</v>
      </c>
      <c r="S930" s="349">
        <v>13</v>
      </c>
      <c r="T930" t="str">
        <f t="shared" si="36"/>
        <v>Other Services</v>
      </c>
    </row>
    <row r="931" spans="1:20" ht="15.75" thickBot="1">
      <c r="A931" s="311">
        <v>45465</v>
      </c>
      <c r="B931" s="384">
        <v>45444</v>
      </c>
      <c r="C931" s="297" t="e">
        <v>#VALUE!</v>
      </c>
      <c r="D931" s="312" t="s">
        <v>282</v>
      </c>
      <c r="E931" s="306" t="s">
        <v>2871</v>
      </c>
      <c r="F931" s="314">
        <v>499</v>
      </c>
      <c r="G931" s="300">
        <v>422.88135593220341</v>
      </c>
      <c r="H931" s="301" t="s">
        <v>261</v>
      </c>
      <c r="I931" s="302" t="s">
        <v>232</v>
      </c>
      <c r="J931" s="302" t="s">
        <v>330</v>
      </c>
      <c r="K931" s="53"/>
      <c r="L931" s="53"/>
      <c r="M931" s="53"/>
      <c r="N931" s="53"/>
      <c r="O931" s="53">
        <v>6</v>
      </c>
      <c r="P931" s="56"/>
      <c r="Q931" s="297">
        <v>499</v>
      </c>
      <c r="R931" s="348" t="s">
        <v>1578</v>
      </c>
      <c r="S931" s="349">
        <v>13</v>
      </c>
      <c r="T931" t="str">
        <f t="shared" si="36"/>
        <v>Other Services</v>
      </c>
    </row>
    <row r="932" spans="1:20" ht="15.75" thickBot="1">
      <c r="A932" s="311">
        <v>45465</v>
      </c>
      <c r="B932" s="384">
        <v>45444</v>
      </c>
      <c r="C932" s="297" t="e">
        <v>#VALUE!</v>
      </c>
      <c r="D932" s="312" t="s">
        <v>2872</v>
      </c>
      <c r="E932" s="306" t="s">
        <v>2873</v>
      </c>
      <c r="F932" s="314">
        <v>499</v>
      </c>
      <c r="G932" s="300">
        <v>422.88135593220341</v>
      </c>
      <c r="H932" s="301" t="s">
        <v>261</v>
      </c>
      <c r="I932" s="302" t="s">
        <v>232</v>
      </c>
      <c r="J932" s="302" t="s">
        <v>330</v>
      </c>
      <c r="K932" s="53"/>
      <c r="L932" s="53"/>
      <c r="M932" s="53"/>
      <c r="N932" s="53"/>
      <c r="O932" s="53">
        <v>6</v>
      </c>
      <c r="P932" s="56"/>
      <c r="Q932" s="297">
        <v>499</v>
      </c>
      <c r="R932" s="348" t="s">
        <v>1578</v>
      </c>
      <c r="S932" s="349">
        <v>13</v>
      </c>
      <c r="T932" t="str">
        <f t="shared" si="36"/>
        <v>Other Services</v>
      </c>
    </row>
    <row r="933" spans="1:20" ht="15.75" thickBot="1">
      <c r="A933" s="311">
        <v>45465</v>
      </c>
      <c r="B933" s="384">
        <v>45444</v>
      </c>
      <c r="C933" s="297" t="e">
        <v>#VALUE!</v>
      </c>
      <c r="D933" s="312" t="s">
        <v>2874</v>
      </c>
      <c r="E933" s="306" t="s">
        <v>2875</v>
      </c>
      <c r="F933" s="314">
        <v>499</v>
      </c>
      <c r="G933" s="300">
        <v>422.88135593220341</v>
      </c>
      <c r="H933" s="301" t="s">
        <v>261</v>
      </c>
      <c r="I933" s="302" t="s">
        <v>232</v>
      </c>
      <c r="J933" s="302" t="s">
        <v>330</v>
      </c>
      <c r="K933" s="53"/>
      <c r="L933" s="53"/>
      <c r="M933" s="53"/>
      <c r="N933" s="53"/>
      <c r="O933" s="53">
        <v>6</v>
      </c>
      <c r="P933" s="56"/>
      <c r="Q933" s="297">
        <v>499</v>
      </c>
      <c r="R933" s="348" t="s">
        <v>1578</v>
      </c>
      <c r="S933" s="349">
        <v>13</v>
      </c>
      <c r="T933" t="str">
        <f t="shared" si="36"/>
        <v>Other Services</v>
      </c>
    </row>
    <row r="934" spans="1:20" ht="15.75" thickBot="1">
      <c r="A934" s="311">
        <v>45465</v>
      </c>
      <c r="B934" s="384">
        <v>45444</v>
      </c>
      <c r="C934" s="297" t="e">
        <v>#VALUE!</v>
      </c>
      <c r="D934" s="312" t="s">
        <v>2876</v>
      </c>
      <c r="E934" s="306" t="s">
        <v>2877</v>
      </c>
      <c r="F934" s="314">
        <v>499</v>
      </c>
      <c r="G934" s="300">
        <v>422.88135593220341</v>
      </c>
      <c r="H934" s="301" t="s">
        <v>261</v>
      </c>
      <c r="I934" s="302" t="s">
        <v>232</v>
      </c>
      <c r="J934" s="302" t="s">
        <v>330</v>
      </c>
      <c r="K934" s="53"/>
      <c r="L934" s="53"/>
      <c r="M934" s="53"/>
      <c r="N934" s="53"/>
      <c r="O934" s="53">
        <v>6</v>
      </c>
      <c r="P934" s="56"/>
      <c r="Q934" s="297">
        <v>499</v>
      </c>
      <c r="R934" s="348" t="s">
        <v>1578</v>
      </c>
      <c r="S934" s="349">
        <v>13</v>
      </c>
      <c r="T934" t="str">
        <f t="shared" si="36"/>
        <v>Other Services</v>
      </c>
    </row>
    <row r="935" spans="1:20" ht="15.75" thickBot="1">
      <c r="A935" s="311">
        <v>45465</v>
      </c>
      <c r="B935" s="384">
        <v>45444</v>
      </c>
      <c r="C935" s="297" t="e">
        <v>#VALUE!</v>
      </c>
      <c r="D935" s="312" t="s">
        <v>2878</v>
      </c>
      <c r="E935" s="306" t="s">
        <v>2879</v>
      </c>
      <c r="F935" s="314">
        <v>499</v>
      </c>
      <c r="G935" s="300">
        <v>422.88135593220341</v>
      </c>
      <c r="H935" s="301" t="s">
        <v>261</v>
      </c>
      <c r="I935" s="302" t="s">
        <v>232</v>
      </c>
      <c r="J935" s="302" t="s">
        <v>330</v>
      </c>
      <c r="K935" s="53"/>
      <c r="L935" s="53"/>
      <c r="M935" s="53"/>
      <c r="N935" s="53"/>
      <c r="O935" s="53">
        <v>6</v>
      </c>
      <c r="P935" s="56"/>
      <c r="Q935" s="297">
        <v>499</v>
      </c>
      <c r="R935" s="348" t="s">
        <v>1578</v>
      </c>
      <c r="S935" s="349">
        <v>13</v>
      </c>
      <c r="T935" t="str">
        <f t="shared" si="36"/>
        <v>Other Services</v>
      </c>
    </row>
    <row r="936" spans="1:20" ht="15.75" thickBot="1">
      <c r="A936" s="311">
        <v>45465</v>
      </c>
      <c r="B936" s="384">
        <v>45444</v>
      </c>
      <c r="C936" s="297" t="e">
        <v>#VALUE!</v>
      </c>
      <c r="D936" s="312" t="s">
        <v>2880</v>
      </c>
      <c r="E936" s="306" t="s">
        <v>2881</v>
      </c>
      <c r="F936" s="314">
        <v>499</v>
      </c>
      <c r="G936" s="300">
        <v>422.88135593220341</v>
      </c>
      <c r="H936" s="301" t="s">
        <v>261</v>
      </c>
      <c r="I936" s="302" t="s">
        <v>232</v>
      </c>
      <c r="J936" s="302" t="s">
        <v>330</v>
      </c>
      <c r="K936" s="53"/>
      <c r="L936" s="53"/>
      <c r="M936" s="53"/>
      <c r="N936" s="53"/>
      <c r="O936" s="53">
        <v>6</v>
      </c>
      <c r="P936" s="56"/>
      <c r="Q936" s="297">
        <v>499</v>
      </c>
      <c r="R936" s="348" t="s">
        <v>1578</v>
      </c>
      <c r="S936" s="349">
        <v>13</v>
      </c>
      <c r="T936" t="str">
        <f t="shared" si="36"/>
        <v>Other Services</v>
      </c>
    </row>
    <row r="937" spans="1:20" ht="15.75" thickBot="1">
      <c r="A937" s="311">
        <v>45465</v>
      </c>
      <c r="B937" s="384">
        <v>45444</v>
      </c>
      <c r="C937" s="297" t="e">
        <v>#VALUE!</v>
      </c>
      <c r="D937" s="312" t="s">
        <v>2882</v>
      </c>
      <c r="E937" s="306" t="s">
        <v>2883</v>
      </c>
      <c r="F937" s="314">
        <v>499</v>
      </c>
      <c r="G937" s="300">
        <v>422.88135593220341</v>
      </c>
      <c r="H937" s="301" t="s">
        <v>261</v>
      </c>
      <c r="I937" s="302" t="s">
        <v>232</v>
      </c>
      <c r="J937" s="302" t="s">
        <v>330</v>
      </c>
      <c r="K937" s="53"/>
      <c r="L937" s="53"/>
      <c r="M937" s="53"/>
      <c r="N937" s="53"/>
      <c r="O937" s="53">
        <v>6</v>
      </c>
      <c r="P937" s="56"/>
      <c r="Q937" s="297">
        <v>499</v>
      </c>
      <c r="R937" s="348" t="s">
        <v>1578</v>
      </c>
      <c r="S937" s="349">
        <v>13</v>
      </c>
      <c r="T937" t="str">
        <f t="shared" ref="T937:T968" si="37">VLOOKUP(I937,$AD$2:$AE$6,2,0)</f>
        <v>Other Services</v>
      </c>
    </row>
    <row r="938" spans="1:20" ht="15.75" thickBot="1">
      <c r="A938" s="311">
        <v>45465</v>
      </c>
      <c r="B938" s="384">
        <v>45444</v>
      </c>
      <c r="C938" s="297" t="e">
        <v>#VALUE!</v>
      </c>
      <c r="D938" s="312" t="s">
        <v>2884</v>
      </c>
      <c r="E938" s="306" t="s">
        <v>2885</v>
      </c>
      <c r="F938" s="314">
        <v>499</v>
      </c>
      <c r="G938" s="300">
        <v>422.88135593220341</v>
      </c>
      <c r="H938" s="301" t="s">
        <v>261</v>
      </c>
      <c r="I938" s="302" t="s">
        <v>232</v>
      </c>
      <c r="J938" s="302" t="s">
        <v>330</v>
      </c>
      <c r="K938" s="53"/>
      <c r="L938" s="53"/>
      <c r="M938" s="53"/>
      <c r="N938" s="53"/>
      <c r="O938" s="53">
        <v>6</v>
      </c>
      <c r="P938" s="56"/>
      <c r="Q938" s="297">
        <v>499</v>
      </c>
      <c r="R938" s="348" t="s">
        <v>1578</v>
      </c>
      <c r="S938" s="349">
        <v>13</v>
      </c>
      <c r="T938" t="str">
        <f t="shared" si="37"/>
        <v>Other Services</v>
      </c>
    </row>
    <row r="939" spans="1:20" ht="15.75" thickBot="1">
      <c r="A939" s="311">
        <v>45465</v>
      </c>
      <c r="B939" s="384">
        <v>45444</v>
      </c>
      <c r="C939" s="297" t="e">
        <v>#VALUE!</v>
      </c>
      <c r="D939" s="312" t="s">
        <v>2886</v>
      </c>
      <c r="E939" s="306" t="s">
        <v>2887</v>
      </c>
      <c r="F939" s="314">
        <v>998</v>
      </c>
      <c r="G939" s="300">
        <v>845.76271186440681</v>
      </c>
      <c r="H939" s="301" t="s">
        <v>261</v>
      </c>
      <c r="I939" s="302" t="s">
        <v>232</v>
      </c>
      <c r="J939" s="302" t="s">
        <v>330</v>
      </c>
      <c r="K939" s="53"/>
      <c r="L939" s="53"/>
      <c r="M939" s="53"/>
      <c r="N939" s="53"/>
      <c r="O939" s="53">
        <v>6</v>
      </c>
      <c r="P939" s="56"/>
      <c r="Q939" s="297">
        <v>998</v>
      </c>
      <c r="R939" s="348" t="s">
        <v>1578</v>
      </c>
      <c r="S939" s="349">
        <v>13</v>
      </c>
      <c r="T939" t="str">
        <f t="shared" si="37"/>
        <v>Other Services</v>
      </c>
    </row>
    <row r="940" spans="1:20" ht="15.75" thickBot="1">
      <c r="A940" s="311">
        <v>45465</v>
      </c>
      <c r="B940" s="384">
        <v>45444</v>
      </c>
      <c r="C940" s="297" t="e">
        <v>#VALUE!</v>
      </c>
      <c r="D940" s="312" t="s">
        <v>303</v>
      </c>
      <c r="E940" s="306" t="s">
        <v>2888</v>
      </c>
      <c r="F940" s="314">
        <v>499</v>
      </c>
      <c r="G940" s="300">
        <v>422.88135593220341</v>
      </c>
      <c r="H940" s="301" t="s">
        <v>261</v>
      </c>
      <c r="I940" s="302" t="s">
        <v>232</v>
      </c>
      <c r="J940" s="302" t="s">
        <v>330</v>
      </c>
      <c r="K940" s="53"/>
      <c r="L940" s="53"/>
      <c r="M940" s="53"/>
      <c r="N940" s="53"/>
      <c r="O940" s="53">
        <v>6</v>
      </c>
      <c r="P940" s="56"/>
      <c r="Q940" s="297">
        <v>499</v>
      </c>
      <c r="R940" s="348" t="s">
        <v>1578</v>
      </c>
      <c r="S940" s="349">
        <v>13</v>
      </c>
      <c r="T940" t="str">
        <f t="shared" si="37"/>
        <v>Other Services</v>
      </c>
    </row>
    <row r="941" spans="1:20" ht="15.75" thickBot="1">
      <c r="A941" s="311">
        <v>45465</v>
      </c>
      <c r="B941" s="384">
        <v>45444</v>
      </c>
      <c r="C941" s="297" t="e">
        <v>#VALUE!</v>
      </c>
      <c r="D941" s="312" t="s">
        <v>2889</v>
      </c>
      <c r="E941" s="306" t="s">
        <v>2890</v>
      </c>
      <c r="F941" s="314">
        <v>499</v>
      </c>
      <c r="G941" s="300">
        <v>422.88135593220341</v>
      </c>
      <c r="H941" s="301" t="s">
        <v>261</v>
      </c>
      <c r="I941" s="302" t="s">
        <v>232</v>
      </c>
      <c r="J941" s="302" t="s">
        <v>330</v>
      </c>
      <c r="K941" s="53"/>
      <c r="L941" s="53"/>
      <c r="M941" s="53"/>
      <c r="N941" s="53"/>
      <c r="O941" s="53">
        <v>6</v>
      </c>
      <c r="P941" s="56"/>
      <c r="Q941" s="297">
        <v>499</v>
      </c>
      <c r="R941" s="348" t="s">
        <v>1578</v>
      </c>
      <c r="S941" s="349">
        <v>13</v>
      </c>
      <c r="T941" t="str">
        <f t="shared" si="37"/>
        <v>Other Services</v>
      </c>
    </row>
    <row r="942" spans="1:20" ht="15.75" thickBot="1">
      <c r="A942" s="311">
        <v>45465</v>
      </c>
      <c r="B942" s="384">
        <v>45444</v>
      </c>
      <c r="C942" s="297" t="e">
        <v>#VALUE!</v>
      </c>
      <c r="D942" s="312"/>
      <c r="E942" s="306"/>
      <c r="F942" s="314"/>
      <c r="G942" s="300"/>
      <c r="H942" s="301"/>
      <c r="I942" s="302"/>
      <c r="J942" s="302"/>
      <c r="K942" s="53"/>
      <c r="L942" s="53"/>
      <c r="M942" s="53"/>
      <c r="N942" s="53"/>
      <c r="O942" s="53">
        <v>6</v>
      </c>
      <c r="P942" s="56"/>
      <c r="Q942" s="297">
        <v>0</v>
      </c>
      <c r="R942" s="348" t="s">
        <v>1578</v>
      </c>
      <c r="S942" s="349">
        <v>13</v>
      </c>
      <c r="T942" t="e">
        <f t="shared" si="37"/>
        <v>#N/A</v>
      </c>
    </row>
    <row r="943" spans="1:20" ht="15.75" thickBot="1">
      <c r="A943" s="311">
        <v>45465</v>
      </c>
      <c r="B943" s="384">
        <v>45444</v>
      </c>
      <c r="C943" s="297" t="e">
        <v>#VALUE!</v>
      </c>
      <c r="D943" s="312" t="s">
        <v>2610</v>
      </c>
      <c r="E943" s="306" t="s">
        <v>2891</v>
      </c>
      <c r="F943" s="314">
        <v>499</v>
      </c>
      <c r="G943" s="300">
        <v>422.88135593220341</v>
      </c>
      <c r="H943" s="301" t="s">
        <v>261</v>
      </c>
      <c r="I943" s="302" t="s">
        <v>232</v>
      </c>
      <c r="J943" s="302" t="s">
        <v>330</v>
      </c>
      <c r="K943" s="53"/>
      <c r="L943" s="53"/>
      <c r="M943" s="53"/>
      <c r="N943" s="53"/>
      <c r="O943" s="53">
        <v>6</v>
      </c>
      <c r="P943" s="56"/>
      <c r="Q943" s="297">
        <v>499</v>
      </c>
      <c r="R943" s="348" t="s">
        <v>1578</v>
      </c>
      <c r="S943" s="349">
        <v>13</v>
      </c>
      <c r="T943" t="str">
        <f t="shared" si="37"/>
        <v>Other Services</v>
      </c>
    </row>
    <row r="944" spans="1:20" ht="15.75" thickBot="1">
      <c r="A944" s="311">
        <v>45465</v>
      </c>
      <c r="B944" s="384">
        <v>45444</v>
      </c>
      <c r="C944" s="297" t="e">
        <v>#VALUE!</v>
      </c>
      <c r="D944" s="312" t="s">
        <v>2892</v>
      </c>
      <c r="E944" s="306" t="s">
        <v>2893</v>
      </c>
      <c r="F944" s="314">
        <v>98128.8</v>
      </c>
      <c r="G944" s="300">
        <v>83160</v>
      </c>
      <c r="H944" s="301" t="s">
        <v>216</v>
      </c>
      <c r="I944" s="302" t="s">
        <v>217</v>
      </c>
      <c r="J944" s="302" t="s">
        <v>218</v>
      </c>
      <c r="K944" s="53"/>
      <c r="L944" s="53"/>
      <c r="M944" s="53"/>
      <c r="N944" s="53"/>
      <c r="O944" s="53">
        <v>6</v>
      </c>
      <c r="P944" s="56"/>
      <c r="Q944" s="297">
        <v>98128.8</v>
      </c>
      <c r="R944" s="348" t="s">
        <v>1578</v>
      </c>
      <c r="S944" s="349">
        <v>13</v>
      </c>
      <c r="T944" t="str">
        <f t="shared" si="37"/>
        <v>G-Suite Business</v>
      </c>
    </row>
    <row r="945" spans="1:20" ht="15.75" thickBot="1">
      <c r="A945" s="311">
        <v>45465</v>
      </c>
      <c r="B945" s="384">
        <v>45444</v>
      </c>
      <c r="C945" s="297" t="e">
        <v>#VALUE!</v>
      </c>
      <c r="D945" s="312" t="s">
        <v>1622</v>
      </c>
      <c r="E945" s="306" t="s">
        <v>2894</v>
      </c>
      <c r="F945" s="314">
        <v>3009</v>
      </c>
      <c r="G945" s="300">
        <v>2550</v>
      </c>
      <c r="H945" s="301" t="s">
        <v>216</v>
      </c>
      <c r="I945" s="302" t="s">
        <v>217</v>
      </c>
      <c r="J945" s="302" t="s">
        <v>218</v>
      </c>
      <c r="K945" s="53"/>
      <c r="L945" s="53"/>
      <c r="M945" s="53"/>
      <c r="N945" s="53"/>
      <c r="O945" s="53">
        <v>6</v>
      </c>
      <c r="P945" s="56"/>
      <c r="Q945" s="297">
        <v>3009</v>
      </c>
      <c r="R945" s="348" t="s">
        <v>1578</v>
      </c>
      <c r="S945" s="349">
        <v>13</v>
      </c>
      <c r="T945" t="str">
        <f t="shared" si="37"/>
        <v>G-Suite Business</v>
      </c>
    </row>
    <row r="946" spans="1:20" ht="15.75" thickBot="1">
      <c r="A946" s="311">
        <v>45465</v>
      </c>
      <c r="B946" s="384">
        <v>45444</v>
      </c>
      <c r="C946" s="297" t="e">
        <v>#VALUE!</v>
      </c>
      <c r="D946" s="312" t="s">
        <v>1367</v>
      </c>
      <c r="E946" s="306" t="s">
        <v>2895</v>
      </c>
      <c r="F946" s="314">
        <v>12036</v>
      </c>
      <c r="G946" s="300">
        <v>10200</v>
      </c>
      <c r="H946" s="301" t="s">
        <v>216</v>
      </c>
      <c r="I946" s="302" t="s">
        <v>217</v>
      </c>
      <c r="J946" s="302" t="s">
        <v>218</v>
      </c>
      <c r="K946" s="53"/>
      <c r="L946" s="53"/>
      <c r="M946" s="53"/>
      <c r="N946" s="53"/>
      <c r="O946" s="53">
        <v>6</v>
      </c>
      <c r="P946" s="56"/>
      <c r="Q946" s="297">
        <v>12036</v>
      </c>
      <c r="R946" s="348" t="s">
        <v>1578</v>
      </c>
      <c r="S946" s="349">
        <v>13</v>
      </c>
      <c r="T946" t="str">
        <f t="shared" si="37"/>
        <v>G-Suite Business</v>
      </c>
    </row>
    <row r="947" spans="1:20" ht="15.75" thickBot="1">
      <c r="A947" s="311">
        <v>45465</v>
      </c>
      <c r="B947" s="384">
        <v>45444</v>
      </c>
      <c r="C947" s="297" t="e">
        <v>#VALUE!</v>
      </c>
      <c r="D947" s="312" t="s">
        <v>2194</v>
      </c>
      <c r="E947" s="306" t="s">
        <v>2896</v>
      </c>
      <c r="F947" s="314">
        <v>16284</v>
      </c>
      <c r="G947" s="300">
        <v>13800</v>
      </c>
      <c r="H947" s="301" t="s">
        <v>216</v>
      </c>
      <c r="I947" s="302" t="s">
        <v>217</v>
      </c>
      <c r="J947" s="302" t="s">
        <v>218</v>
      </c>
      <c r="K947" s="53"/>
      <c r="L947" s="53"/>
      <c r="M947" s="53"/>
      <c r="N947" s="53"/>
      <c r="O947" s="53">
        <v>6</v>
      </c>
      <c r="P947" s="56"/>
      <c r="Q947" s="297">
        <v>16284</v>
      </c>
      <c r="R947" s="348" t="s">
        <v>1578</v>
      </c>
      <c r="S947" s="349">
        <v>13</v>
      </c>
      <c r="T947" t="str">
        <f t="shared" si="37"/>
        <v>G-Suite Business</v>
      </c>
    </row>
    <row r="948" spans="1:20" ht="15.75" thickBot="1">
      <c r="A948" s="311">
        <v>45467</v>
      </c>
      <c r="B948" s="384">
        <v>45444</v>
      </c>
      <c r="C948" s="297" t="e">
        <v>#VALUE!</v>
      </c>
      <c r="D948" s="312" t="s">
        <v>1758</v>
      </c>
      <c r="E948" s="306" t="s">
        <v>2897</v>
      </c>
      <c r="F948" s="314">
        <v>299</v>
      </c>
      <c r="G948" s="300">
        <v>253.3898305084746</v>
      </c>
      <c r="H948" s="301" t="s">
        <v>261</v>
      </c>
      <c r="I948" s="302" t="s">
        <v>232</v>
      </c>
      <c r="J948" s="302" t="s">
        <v>330</v>
      </c>
      <c r="K948" s="53"/>
      <c r="L948" s="53"/>
      <c r="M948" s="53"/>
      <c r="N948" s="53"/>
      <c r="O948" s="53">
        <v>6</v>
      </c>
      <c r="P948" s="56"/>
      <c r="Q948" s="297">
        <v>299</v>
      </c>
      <c r="R948" s="348" t="s">
        <v>1578</v>
      </c>
      <c r="S948" s="349">
        <v>14</v>
      </c>
      <c r="T948" t="str">
        <f t="shared" si="37"/>
        <v>Other Services</v>
      </c>
    </row>
    <row r="949" spans="1:20" ht="15.75" thickBot="1">
      <c r="A949" s="311">
        <v>45467</v>
      </c>
      <c r="B949" s="384">
        <v>45444</v>
      </c>
      <c r="C949" s="297" t="e">
        <v>#VALUE!</v>
      </c>
      <c r="D949" s="312" t="s">
        <v>2132</v>
      </c>
      <c r="E949" s="306" t="s">
        <v>2898</v>
      </c>
      <c r="F949" s="314">
        <v>354</v>
      </c>
      <c r="G949" s="300">
        <v>300</v>
      </c>
      <c r="H949" s="301" t="s">
        <v>112</v>
      </c>
      <c r="I949" s="302" t="s">
        <v>229</v>
      </c>
      <c r="J949" s="302" t="s">
        <v>249</v>
      </c>
      <c r="K949" s="53"/>
      <c r="L949" s="53"/>
      <c r="M949" s="53"/>
      <c r="N949" s="53"/>
      <c r="O949" s="53">
        <v>6</v>
      </c>
      <c r="P949" s="56"/>
      <c r="Q949" s="297">
        <v>354</v>
      </c>
      <c r="R949" s="348" t="s">
        <v>1578</v>
      </c>
      <c r="S949" s="349">
        <v>14</v>
      </c>
      <c r="T949" t="str">
        <f t="shared" si="37"/>
        <v>WhatsApp API Business</v>
      </c>
    </row>
    <row r="950" spans="1:20" ht="15.75" thickBot="1">
      <c r="A950" s="311">
        <v>45467</v>
      </c>
      <c r="B950" s="384">
        <v>45444</v>
      </c>
      <c r="C950" s="297" t="e">
        <v>#VALUE!</v>
      </c>
      <c r="D950" s="312" t="s">
        <v>2899</v>
      </c>
      <c r="E950" s="306" t="s">
        <v>2900</v>
      </c>
      <c r="F950" s="314">
        <v>42480</v>
      </c>
      <c r="G950" s="300">
        <v>36000</v>
      </c>
      <c r="H950" s="301" t="s">
        <v>112</v>
      </c>
      <c r="I950" s="302" t="s">
        <v>229</v>
      </c>
      <c r="J950" s="302" t="s">
        <v>359</v>
      </c>
      <c r="K950" s="53"/>
      <c r="L950" s="53"/>
      <c r="M950" s="53"/>
      <c r="N950" s="53"/>
      <c r="O950" s="53">
        <v>6</v>
      </c>
      <c r="P950" s="56"/>
      <c r="Q950" s="297">
        <v>42480</v>
      </c>
      <c r="R950" s="348" t="s">
        <v>1578</v>
      </c>
      <c r="S950" s="349">
        <v>14</v>
      </c>
      <c r="T950" t="str">
        <f t="shared" si="37"/>
        <v>WhatsApp API Business</v>
      </c>
    </row>
    <row r="951" spans="1:20" ht="15.75" thickBot="1">
      <c r="A951" s="311">
        <v>45467</v>
      </c>
      <c r="B951" s="384">
        <v>45444</v>
      </c>
      <c r="C951" s="297" t="e">
        <v>#VALUE!</v>
      </c>
      <c r="D951" s="312" t="s">
        <v>2901</v>
      </c>
      <c r="E951" s="306" t="s">
        <v>2902</v>
      </c>
      <c r="F951" s="314">
        <v>17700</v>
      </c>
      <c r="G951" s="300">
        <v>15000</v>
      </c>
      <c r="H951" s="301" t="s">
        <v>112</v>
      </c>
      <c r="I951" s="302" t="s">
        <v>229</v>
      </c>
      <c r="J951" s="302" t="s">
        <v>284</v>
      </c>
      <c r="K951" s="53"/>
      <c r="L951" s="53"/>
      <c r="M951" s="53"/>
      <c r="N951" s="53"/>
      <c r="O951" s="53">
        <v>6</v>
      </c>
      <c r="P951" s="56"/>
      <c r="Q951" s="297">
        <v>17700</v>
      </c>
      <c r="R951" s="348" t="s">
        <v>1578</v>
      </c>
      <c r="S951" s="349">
        <v>14</v>
      </c>
      <c r="T951" t="str">
        <f t="shared" si="37"/>
        <v>WhatsApp API Business</v>
      </c>
    </row>
    <row r="952" spans="1:20" ht="15.75" thickBot="1">
      <c r="A952" s="311">
        <v>45467</v>
      </c>
      <c r="B952" s="384">
        <v>45444</v>
      </c>
      <c r="C952" s="297" t="e">
        <v>#VALUE!</v>
      </c>
      <c r="D952" s="312" t="s">
        <v>1635</v>
      </c>
      <c r="E952" s="306" t="s">
        <v>2903</v>
      </c>
      <c r="F952" s="314">
        <v>5900</v>
      </c>
      <c r="G952" s="300">
        <v>5000</v>
      </c>
      <c r="H952" s="301" t="s">
        <v>310</v>
      </c>
      <c r="I952" s="302" t="s">
        <v>223</v>
      </c>
      <c r="J952" s="302" t="s">
        <v>311</v>
      </c>
      <c r="K952" s="53"/>
      <c r="L952" s="53"/>
      <c r="M952" s="53"/>
      <c r="N952" s="53"/>
      <c r="O952" s="53">
        <v>6</v>
      </c>
      <c r="P952" s="56"/>
      <c r="Q952" s="297">
        <v>5900</v>
      </c>
      <c r="R952" s="348" t="s">
        <v>1578</v>
      </c>
      <c r="S952" s="349">
        <v>14</v>
      </c>
      <c r="T952" t="str">
        <f t="shared" si="37"/>
        <v>Tech Assist Recruitment</v>
      </c>
    </row>
    <row r="953" spans="1:20" ht="15.75" thickBot="1">
      <c r="A953" s="311">
        <v>45467</v>
      </c>
      <c r="B953" s="384">
        <v>45444</v>
      </c>
      <c r="C953" s="297" t="e">
        <v>#VALUE!</v>
      </c>
      <c r="D953" s="312" t="s">
        <v>1360</v>
      </c>
      <c r="E953" s="306" t="s">
        <v>2904</v>
      </c>
      <c r="F953" s="314">
        <v>9440</v>
      </c>
      <c r="G953" s="300">
        <v>8000</v>
      </c>
      <c r="H953" s="301" t="s">
        <v>112</v>
      </c>
      <c r="I953" s="302" t="s">
        <v>229</v>
      </c>
      <c r="J953" s="302" t="s">
        <v>352</v>
      </c>
      <c r="K953" s="53"/>
      <c r="L953" s="53"/>
      <c r="M953" s="53"/>
      <c r="N953" s="53"/>
      <c r="O953" s="53">
        <v>6</v>
      </c>
      <c r="P953" s="56"/>
      <c r="Q953" s="297">
        <v>9440</v>
      </c>
      <c r="R953" s="348" t="s">
        <v>1578</v>
      </c>
      <c r="S953" s="349">
        <v>14</v>
      </c>
      <c r="T953" t="str">
        <f t="shared" si="37"/>
        <v>WhatsApp API Business</v>
      </c>
    </row>
    <row r="954" spans="1:20" ht="15.75" thickBot="1">
      <c r="A954" s="311">
        <v>45467</v>
      </c>
      <c r="B954" s="384">
        <v>45444</v>
      </c>
      <c r="C954" s="297" t="e">
        <v>#VALUE!</v>
      </c>
      <c r="D954" s="312" t="s">
        <v>2905</v>
      </c>
      <c r="E954" s="306" t="s">
        <v>2906</v>
      </c>
      <c r="F954" s="314">
        <v>8850</v>
      </c>
      <c r="G954" s="300">
        <v>7500</v>
      </c>
      <c r="H954" s="301" t="s">
        <v>112</v>
      </c>
      <c r="I954" s="302" t="s">
        <v>229</v>
      </c>
      <c r="J954" s="302" t="s">
        <v>269</v>
      </c>
      <c r="K954" s="53"/>
      <c r="L954" s="53"/>
      <c r="M954" s="53"/>
      <c r="N954" s="53"/>
      <c r="O954" s="53">
        <v>6</v>
      </c>
      <c r="P954" s="56"/>
      <c r="Q954" s="297">
        <v>8850</v>
      </c>
      <c r="R954" s="348" t="s">
        <v>1578</v>
      </c>
      <c r="S954" s="349">
        <v>14</v>
      </c>
      <c r="T954" t="str">
        <f t="shared" si="37"/>
        <v>WhatsApp API Business</v>
      </c>
    </row>
    <row r="955" spans="1:20" ht="15.75" thickBot="1">
      <c r="A955" s="311">
        <v>45467</v>
      </c>
      <c r="B955" s="384">
        <v>45444</v>
      </c>
      <c r="C955" s="297" t="e">
        <v>#VALUE!</v>
      </c>
      <c r="D955" s="312" t="s">
        <v>2114</v>
      </c>
      <c r="E955" s="306" t="s">
        <v>2907</v>
      </c>
      <c r="F955" s="314">
        <v>729240</v>
      </c>
      <c r="G955" s="300">
        <v>618000</v>
      </c>
      <c r="H955" s="301" t="s">
        <v>291</v>
      </c>
      <c r="I955" s="302" t="s">
        <v>226</v>
      </c>
      <c r="J955" s="302" t="s">
        <v>292</v>
      </c>
      <c r="K955" s="53"/>
      <c r="L955" s="53"/>
      <c r="M955" s="53"/>
      <c r="N955" s="53"/>
      <c r="O955" s="53">
        <v>6</v>
      </c>
      <c r="P955" s="56"/>
      <c r="Q955" s="297">
        <v>729240</v>
      </c>
      <c r="R955" s="348" t="s">
        <v>1578</v>
      </c>
      <c r="S955" s="349">
        <v>14</v>
      </c>
      <c r="T955" t="str">
        <f t="shared" si="37"/>
        <v xml:space="preserve">Training Business </v>
      </c>
    </row>
    <row r="956" spans="1:20" ht="15.75" thickBot="1">
      <c r="A956" s="311">
        <v>45467</v>
      </c>
      <c r="B956" s="384">
        <v>45444</v>
      </c>
      <c r="C956" s="297" t="e">
        <v>#VALUE!</v>
      </c>
      <c r="D956" s="312" t="s">
        <v>2908</v>
      </c>
      <c r="E956" s="306" t="s">
        <v>2909</v>
      </c>
      <c r="F956" s="314">
        <v>15807</v>
      </c>
      <c r="G956" s="300">
        <v>13395.76271186441</v>
      </c>
      <c r="H956" s="301" t="s">
        <v>112</v>
      </c>
      <c r="I956" s="302" t="s">
        <v>229</v>
      </c>
      <c r="J956" s="302" t="s">
        <v>249</v>
      </c>
      <c r="K956" s="53"/>
      <c r="L956" s="53"/>
      <c r="M956" s="53"/>
      <c r="N956" s="53"/>
      <c r="O956" s="53">
        <v>6</v>
      </c>
      <c r="P956" s="56"/>
      <c r="Q956" s="297">
        <v>15807</v>
      </c>
      <c r="R956" s="348" t="s">
        <v>1578</v>
      </c>
      <c r="S956" s="349">
        <v>14</v>
      </c>
      <c r="T956" t="str">
        <f t="shared" si="37"/>
        <v>WhatsApp API Business</v>
      </c>
    </row>
    <row r="957" spans="1:20" ht="15.75" thickBot="1">
      <c r="A957" s="311">
        <v>45467</v>
      </c>
      <c r="B957" s="384">
        <v>45444</v>
      </c>
      <c r="C957" s="297" t="e">
        <v>#VALUE!</v>
      </c>
      <c r="D957" s="312" t="s">
        <v>2908</v>
      </c>
      <c r="E957" s="306" t="s">
        <v>2909</v>
      </c>
      <c r="F957" s="314">
        <v>15930</v>
      </c>
      <c r="G957" s="300">
        <v>13500</v>
      </c>
      <c r="H957" s="301" t="s">
        <v>112</v>
      </c>
      <c r="I957" s="302" t="s">
        <v>229</v>
      </c>
      <c r="J957" s="302" t="s">
        <v>359</v>
      </c>
      <c r="K957" s="53"/>
      <c r="L957" s="53"/>
      <c r="M957" s="53"/>
      <c r="N957" s="53"/>
      <c r="O957" s="53">
        <v>6</v>
      </c>
      <c r="P957" s="56"/>
      <c r="Q957" s="297">
        <v>15930</v>
      </c>
      <c r="R957" s="348" t="s">
        <v>1578</v>
      </c>
      <c r="S957" s="349">
        <v>14</v>
      </c>
      <c r="T957" t="str">
        <f t="shared" si="37"/>
        <v>WhatsApp API Business</v>
      </c>
    </row>
    <row r="958" spans="1:20" ht="15.75" thickBot="1">
      <c r="A958" s="311">
        <v>45467</v>
      </c>
      <c r="B958" s="384">
        <v>45444</v>
      </c>
      <c r="C958" s="297" t="e">
        <v>#VALUE!</v>
      </c>
      <c r="D958" s="312" t="s">
        <v>2910</v>
      </c>
      <c r="E958" s="306" t="s">
        <v>2911</v>
      </c>
      <c r="F958" s="314">
        <v>42480</v>
      </c>
      <c r="G958" s="300">
        <v>36000</v>
      </c>
      <c r="H958" s="301" t="s">
        <v>112</v>
      </c>
      <c r="I958" s="302" t="s">
        <v>229</v>
      </c>
      <c r="J958" s="302" t="s">
        <v>359</v>
      </c>
      <c r="K958" s="53"/>
      <c r="L958" s="53"/>
      <c r="M958" s="53"/>
      <c r="N958" s="53"/>
      <c r="O958" s="53">
        <v>6</v>
      </c>
      <c r="P958" s="56"/>
      <c r="Q958" s="297">
        <v>42480</v>
      </c>
      <c r="R958" s="348" t="s">
        <v>1578</v>
      </c>
      <c r="S958" s="349">
        <v>14</v>
      </c>
      <c r="T958" t="str">
        <f t="shared" si="37"/>
        <v>WhatsApp API Business</v>
      </c>
    </row>
    <row r="959" spans="1:20" ht="15.75" thickBot="1">
      <c r="A959" s="311">
        <v>45467</v>
      </c>
      <c r="B959" s="384">
        <v>45444</v>
      </c>
      <c r="C959" s="297" t="e">
        <v>#VALUE!</v>
      </c>
      <c r="D959" s="312" t="s">
        <v>250</v>
      </c>
      <c r="E959" s="306" t="s">
        <v>2912</v>
      </c>
      <c r="F959" s="314">
        <v>1939.92</v>
      </c>
      <c r="G959" s="300">
        <v>1644</v>
      </c>
      <c r="H959" s="301" t="s">
        <v>216</v>
      </c>
      <c r="I959" s="302" t="s">
        <v>217</v>
      </c>
      <c r="J959" s="302" t="s">
        <v>218</v>
      </c>
      <c r="K959" s="53"/>
      <c r="L959" s="53"/>
      <c r="M959" s="53"/>
      <c r="N959" s="53"/>
      <c r="O959" s="53">
        <v>6</v>
      </c>
      <c r="P959" s="56"/>
      <c r="Q959" s="297">
        <v>1939.92</v>
      </c>
      <c r="R959" s="348" t="s">
        <v>1578</v>
      </c>
      <c r="S959" s="349">
        <v>14</v>
      </c>
      <c r="T959" t="str">
        <f t="shared" si="37"/>
        <v>G-Suite Business</v>
      </c>
    </row>
    <row r="960" spans="1:20" ht="15.75" thickBot="1">
      <c r="A960" s="311">
        <v>45467</v>
      </c>
      <c r="B960" s="384">
        <v>45444</v>
      </c>
      <c r="C960" s="297" t="e">
        <v>#VALUE!</v>
      </c>
      <c r="D960" s="312" t="s">
        <v>250</v>
      </c>
      <c r="E960" s="306" t="s">
        <v>2913</v>
      </c>
      <c r="F960" s="314">
        <v>94164</v>
      </c>
      <c r="G960" s="300">
        <v>79800</v>
      </c>
      <c r="H960" s="301" t="s">
        <v>216</v>
      </c>
      <c r="I960" s="302" t="s">
        <v>217</v>
      </c>
      <c r="J960" s="302" t="s">
        <v>218</v>
      </c>
      <c r="K960" s="53"/>
      <c r="L960" s="53"/>
      <c r="M960" s="53"/>
      <c r="N960" s="53"/>
      <c r="O960" s="53">
        <v>6</v>
      </c>
      <c r="P960" s="56"/>
      <c r="Q960" s="297">
        <v>94164</v>
      </c>
      <c r="R960" s="348" t="s">
        <v>1578</v>
      </c>
      <c r="S960" s="349">
        <v>14</v>
      </c>
      <c r="T960" t="str">
        <f t="shared" si="37"/>
        <v>G-Suite Business</v>
      </c>
    </row>
    <row r="961" spans="1:20" ht="15.75" thickBot="1">
      <c r="A961" s="311">
        <v>45467</v>
      </c>
      <c r="B961" s="384">
        <v>45444</v>
      </c>
      <c r="C961" s="297" t="e">
        <v>#VALUE!</v>
      </c>
      <c r="D961" s="312" t="s">
        <v>441</v>
      </c>
      <c r="E961" s="306" t="s">
        <v>2914</v>
      </c>
      <c r="F961" s="314">
        <v>52144</v>
      </c>
      <c r="G961" s="300">
        <v>44189.830508474581</v>
      </c>
      <c r="H961" s="301" t="s">
        <v>216</v>
      </c>
      <c r="I961" s="302" t="s">
        <v>217</v>
      </c>
      <c r="J961" s="302" t="s">
        <v>218</v>
      </c>
      <c r="K961" s="53"/>
      <c r="L961" s="53"/>
      <c r="M961" s="53"/>
      <c r="N961" s="53"/>
      <c r="O961" s="53">
        <v>6</v>
      </c>
      <c r="P961" s="56"/>
      <c r="Q961" s="297">
        <v>52144</v>
      </c>
      <c r="R961" s="348" t="s">
        <v>1578</v>
      </c>
      <c r="S961" s="349">
        <v>14</v>
      </c>
      <c r="T961" t="str">
        <f t="shared" si="37"/>
        <v>G-Suite Business</v>
      </c>
    </row>
    <row r="962" spans="1:20" ht="15.75" thickBot="1">
      <c r="A962" s="311">
        <v>45467</v>
      </c>
      <c r="B962" s="384">
        <v>45444</v>
      </c>
      <c r="C962" s="297" t="e">
        <v>#VALUE!</v>
      </c>
      <c r="D962" s="312" t="s">
        <v>2915</v>
      </c>
      <c r="E962" s="306" t="s">
        <v>2916</v>
      </c>
      <c r="F962" s="314">
        <v>86730</v>
      </c>
      <c r="G962" s="300">
        <v>73500</v>
      </c>
      <c r="H962" s="301" t="s">
        <v>216</v>
      </c>
      <c r="I962" s="302" t="s">
        <v>217</v>
      </c>
      <c r="J962" s="302" t="s">
        <v>218</v>
      </c>
      <c r="K962" s="53"/>
      <c r="L962" s="53"/>
      <c r="M962" s="53"/>
      <c r="N962" s="53"/>
      <c r="O962" s="53">
        <v>6</v>
      </c>
      <c r="P962" s="56"/>
      <c r="Q962" s="297">
        <v>86730</v>
      </c>
      <c r="R962" s="348" t="s">
        <v>1578</v>
      </c>
      <c r="S962" s="349">
        <v>14</v>
      </c>
      <c r="T962" t="str">
        <f t="shared" si="37"/>
        <v>G-Suite Business</v>
      </c>
    </row>
    <row r="963" spans="1:20" ht="15.75" thickBot="1">
      <c r="A963" s="311">
        <v>45467</v>
      </c>
      <c r="B963" s="384">
        <v>45444</v>
      </c>
      <c r="C963" s="297" t="e">
        <v>#VALUE!</v>
      </c>
      <c r="D963" s="312" t="s">
        <v>2917</v>
      </c>
      <c r="E963" s="306" t="s">
        <v>2918</v>
      </c>
      <c r="F963" s="314">
        <v>12036</v>
      </c>
      <c r="G963" s="300">
        <v>10200</v>
      </c>
      <c r="H963" s="301" t="s">
        <v>216</v>
      </c>
      <c r="I963" s="302" t="s">
        <v>217</v>
      </c>
      <c r="J963" s="302" t="s">
        <v>218</v>
      </c>
      <c r="K963" s="53"/>
      <c r="L963" s="53"/>
      <c r="M963" s="53"/>
      <c r="N963" s="53"/>
      <c r="O963" s="53">
        <v>6</v>
      </c>
      <c r="P963" s="56"/>
      <c r="Q963" s="297">
        <v>12036</v>
      </c>
      <c r="R963" s="348" t="s">
        <v>1578</v>
      </c>
      <c r="S963" s="349">
        <v>14</v>
      </c>
      <c r="T963" t="str">
        <f t="shared" si="37"/>
        <v>G-Suite Business</v>
      </c>
    </row>
    <row r="964" spans="1:20" ht="15.75" thickBot="1">
      <c r="A964" s="311">
        <v>45467</v>
      </c>
      <c r="B964" s="384">
        <v>45444</v>
      </c>
      <c r="C964" s="297" t="e">
        <v>#VALUE!</v>
      </c>
      <c r="D964" s="312" t="s">
        <v>263</v>
      </c>
      <c r="E964" s="306" t="s">
        <v>2919</v>
      </c>
      <c r="F964" s="314">
        <v>2310.83</v>
      </c>
      <c r="G964" s="300">
        <v>1958.3305084745759</v>
      </c>
      <c r="H964" s="301" t="s">
        <v>216</v>
      </c>
      <c r="I964" s="302" t="s">
        <v>217</v>
      </c>
      <c r="J964" s="302" t="s">
        <v>218</v>
      </c>
      <c r="K964" s="53"/>
      <c r="L964" s="53"/>
      <c r="M964" s="53"/>
      <c r="N964" s="53"/>
      <c r="O964" s="53">
        <v>6</v>
      </c>
      <c r="P964" s="56"/>
      <c r="Q964" s="297">
        <v>2310.83</v>
      </c>
      <c r="R964" s="348" t="s">
        <v>1578</v>
      </c>
      <c r="S964" s="349">
        <v>14</v>
      </c>
      <c r="T964" t="str">
        <f t="shared" si="37"/>
        <v>G-Suite Business</v>
      </c>
    </row>
    <row r="965" spans="1:20" ht="15.75" thickBot="1">
      <c r="A965" s="311">
        <v>45467</v>
      </c>
      <c r="B965" s="384">
        <v>45444</v>
      </c>
      <c r="C965" s="297" t="e">
        <v>#VALUE!</v>
      </c>
      <c r="D965" s="312" t="s">
        <v>2645</v>
      </c>
      <c r="E965" s="306" t="s">
        <v>2920</v>
      </c>
      <c r="F965" s="314">
        <v>-2124</v>
      </c>
      <c r="G965" s="300">
        <v>-1800</v>
      </c>
      <c r="H965" s="301" t="s">
        <v>216</v>
      </c>
      <c r="I965" s="302" t="s">
        <v>217</v>
      </c>
      <c r="J965" s="302" t="s">
        <v>218</v>
      </c>
      <c r="K965" s="53"/>
      <c r="L965" s="53"/>
      <c r="M965" s="53"/>
      <c r="N965" s="53"/>
      <c r="O965" s="53">
        <v>6</v>
      </c>
      <c r="P965" s="56"/>
      <c r="Q965" s="297">
        <v>-2124</v>
      </c>
      <c r="R965" s="348" t="s">
        <v>1578</v>
      </c>
      <c r="S965" s="349">
        <v>14</v>
      </c>
      <c r="T965" t="str">
        <f t="shared" si="37"/>
        <v>G-Suite Business</v>
      </c>
    </row>
    <row r="966" spans="1:20" ht="15.75" thickBot="1">
      <c r="A966" s="311">
        <v>45467</v>
      </c>
      <c r="B966" s="384">
        <v>45444</v>
      </c>
      <c r="C966" s="297" t="e">
        <v>#VALUE!</v>
      </c>
      <c r="D966" s="312" t="s">
        <v>2899</v>
      </c>
      <c r="E966" s="306" t="s">
        <v>2921</v>
      </c>
      <c r="F966" s="314">
        <v>-42480</v>
      </c>
      <c r="G966" s="300">
        <v>-36000</v>
      </c>
      <c r="H966" s="301" t="s">
        <v>112</v>
      </c>
      <c r="I966" s="302" t="s">
        <v>229</v>
      </c>
      <c r="J966" s="302" t="s">
        <v>359</v>
      </c>
      <c r="K966" s="53"/>
      <c r="L966" s="53"/>
      <c r="M966" s="53"/>
      <c r="N966" s="53"/>
      <c r="O966" s="53">
        <v>6</v>
      </c>
      <c r="P966" s="56"/>
      <c r="Q966" s="297">
        <v>-42480</v>
      </c>
      <c r="R966" s="348" t="s">
        <v>1578</v>
      </c>
      <c r="S966" s="349">
        <v>14</v>
      </c>
      <c r="T966" t="str">
        <f t="shared" si="37"/>
        <v>WhatsApp API Business</v>
      </c>
    </row>
    <row r="967" spans="1:20" ht="15.75" thickBot="1">
      <c r="A967" s="311">
        <v>45468</v>
      </c>
      <c r="B967" s="384">
        <v>45444</v>
      </c>
      <c r="C967" s="297" t="e">
        <v>#VALUE!</v>
      </c>
      <c r="D967" s="312" t="s">
        <v>2922</v>
      </c>
      <c r="E967" s="306" t="s">
        <v>2923</v>
      </c>
      <c r="F967" s="314">
        <v>11800</v>
      </c>
      <c r="G967" s="300">
        <v>10000</v>
      </c>
      <c r="H967" s="301" t="s">
        <v>112</v>
      </c>
      <c r="I967" s="302" t="s">
        <v>229</v>
      </c>
      <c r="J967" s="302" t="s">
        <v>352</v>
      </c>
      <c r="K967" s="53"/>
      <c r="L967" s="53"/>
      <c r="M967" s="53"/>
      <c r="N967" s="53"/>
      <c r="O967" s="53">
        <v>6</v>
      </c>
      <c r="P967" s="56"/>
      <c r="Q967" s="297">
        <v>11800</v>
      </c>
      <c r="R967" s="348" t="s">
        <v>1578</v>
      </c>
      <c r="S967" s="349">
        <v>14</v>
      </c>
      <c r="T967" t="str">
        <f t="shared" si="37"/>
        <v>WhatsApp API Business</v>
      </c>
    </row>
    <row r="968" spans="1:20" ht="15.75" thickBot="1">
      <c r="A968" s="311">
        <v>45468</v>
      </c>
      <c r="B968" s="384">
        <v>45444</v>
      </c>
      <c r="C968" s="297" t="e">
        <v>#VALUE!</v>
      </c>
      <c r="D968" s="312" t="s">
        <v>2922</v>
      </c>
      <c r="E968" s="306" t="s">
        <v>2923</v>
      </c>
      <c r="F968" s="314">
        <v>22642</v>
      </c>
      <c r="G968" s="300">
        <v>19188.135593220341</v>
      </c>
      <c r="H968" s="301" t="s">
        <v>112</v>
      </c>
      <c r="I968" s="302" t="s">
        <v>229</v>
      </c>
      <c r="J968" s="302" t="s">
        <v>258</v>
      </c>
      <c r="K968" s="53"/>
      <c r="L968" s="53"/>
      <c r="M968" s="53"/>
      <c r="N968" s="53"/>
      <c r="O968" s="53">
        <v>6</v>
      </c>
      <c r="P968" s="56"/>
      <c r="Q968" s="297">
        <v>22642</v>
      </c>
      <c r="R968" s="348" t="s">
        <v>1578</v>
      </c>
      <c r="S968" s="349">
        <v>14</v>
      </c>
      <c r="T968" t="str">
        <f t="shared" si="37"/>
        <v>WhatsApp API Business</v>
      </c>
    </row>
    <row r="969" spans="1:20" ht="15.75" thickBot="1">
      <c r="A969" s="311">
        <v>45468</v>
      </c>
      <c r="B969" s="384">
        <v>45444</v>
      </c>
      <c r="C969" s="297" t="e">
        <v>#VALUE!</v>
      </c>
      <c r="D969" s="312" t="s">
        <v>2085</v>
      </c>
      <c r="E969" s="306" t="s">
        <v>2924</v>
      </c>
      <c r="F969" s="314">
        <v>45430</v>
      </c>
      <c r="G969" s="300">
        <v>38500</v>
      </c>
      <c r="H969" s="301" t="s">
        <v>112</v>
      </c>
      <c r="I969" s="302" t="s">
        <v>229</v>
      </c>
      <c r="J969" s="302" t="s">
        <v>258</v>
      </c>
      <c r="K969" s="53"/>
      <c r="L969" s="53"/>
      <c r="M969" s="53"/>
      <c r="N969" s="53"/>
      <c r="O969" s="53">
        <v>6</v>
      </c>
      <c r="P969" s="56"/>
      <c r="Q969" s="297">
        <v>45430</v>
      </c>
      <c r="R969" s="348" t="s">
        <v>1578</v>
      </c>
      <c r="S969" s="349">
        <v>14</v>
      </c>
      <c r="T969" t="str">
        <f t="shared" ref="T969:T985" si="38">VLOOKUP(I969,$AD$2:$AE$6,2,0)</f>
        <v>WhatsApp API Business</v>
      </c>
    </row>
    <row r="970" spans="1:20" ht="15.75" thickBot="1">
      <c r="A970" s="311">
        <v>45468</v>
      </c>
      <c r="B970" s="384">
        <v>45444</v>
      </c>
      <c r="C970" s="297" t="e">
        <v>#VALUE!</v>
      </c>
      <c r="D970" s="312" t="s">
        <v>1119</v>
      </c>
      <c r="E970" s="306" t="s">
        <v>2925</v>
      </c>
      <c r="F970" s="314">
        <v>15930</v>
      </c>
      <c r="G970" s="300">
        <v>13500</v>
      </c>
      <c r="H970" s="301" t="s">
        <v>112</v>
      </c>
      <c r="I970" s="302" t="s">
        <v>229</v>
      </c>
      <c r="J970" s="302" t="s">
        <v>359</v>
      </c>
      <c r="K970" s="53"/>
      <c r="L970" s="53"/>
      <c r="M970" s="53"/>
      <c r="N970" s="53"/>
      <c r="O970" s="53">
        <v>6</v>
      </c>
      <c r="P970" s="56"/>
      <c r="Q970" s="297">
        <v>15930</v>
      </c>
      <c r="R970" s="348" t="s">
        <v>1578</v>
      </c>
      <c r="S970" s="349">
        <v>14</v>
      </c>
      <c r="T970" t="str">
        <f t="shared" si="38"/>
        <v>WhatsApp API Business</v>
      </c>
    </row>
    <row r="971" spans="1:20" ht="15.75" thickBot="1">
      <c r="A971" s="311">
        <v>45468</v>
      </c>
      <c r="B971" s="384">
        <v>45444</v>
      </c>
      <c r="C971" s="297" t="e">
        <v>#VALUE!</v>
      </c>
      <c r="D971" s="312" t="s">
        <v>2926</v>
      </c>
      <c r="E971" s="306" t="s">
        <v>2927</v>
      </c>
      <c r="F971" s="314">
        <v>2950</v>
      </c>
      <c r="G971" s="300">
        <v>2500</v>
      </c>
      <c r="H971" s="301" t="s">
        <v>112</v>
      </c>
      <c r="I971" s="302" t="s">
        <v>229</v>
      </c>
      <c r="J971" s="302" t="s">
        <v>258</v>
      </c>
      <c r="K971" s="53"/>
      <c r="L971" s="53"/>
      <c r="M971" s="53"/>
      <c r="N971" s="53"/>
      <c r="O971" s="53">
        <v>6</v>
      </c>
      <c r="P971" s="56"/>
      <c r="Q971" s="297">
        <v>2950</v>
      </c>
      <c r="R971" s="348" t="s">
        <v>1578</v>
      </c>
      <c r="S971" s="349">
        <v>14</v>
      </c>
      <c r="T971" t="str">
        <f t="shared" si="38"/>
        <v>WhatsApp API Business</v>
      </c>
    </row>
    <row r="972" spans="1:20" ht="15.75" thickBot="1">
      <c r="A972" s="311">
        <v>45468</v>
      </c>
      <c r="B972" s="384">
        <v>45444</v>
      </c>
      <c r="C972" s="297" t="e">
        <v>#VALUE!</v>
      </c>
      <c r="D972" s="312" t="s">
        <v>2926</v>
      </c>
      <c r="E972" s="306" t="s">
        <v>2927</v>
      </c>
      <c r="F972" s="314">
        <v>5900</v>
      </c>
      <c r="G972" s="300">
        <v>5000</v>
      </c>
      <c r="H972" s="301" t="s">
        <v>112</v>
      </c>
      <c r="I972" s="302" t="s">
        <v>229</v>
      </c>
      <c r="J972" s="302" t="s">
        <v>2402</v>
      </c>
      <c r="K972" s="53"/>
      <c r="L972" s="53"/>
      <c r="M972" s="53"/>
      <c r="N972" s="53"/>
      <c r="O972" s="53">
        <v>6</v>
      </c>
      <c r="P972" s="56"/>
      <c r="Q972" s="297">
        <v>5900</v>
      </c>
      <c r="R972" s="348" t="s">
        <v>1578</v>
      </c>
      <c r="S972" s="349">
        <v>14</v>
      </c>
      <c r="T972" t="str">
        <f t="shared" si="38"/>
        <v>WhatsApp API Business</v>
      </c>
    </row>
    <row r="973" spans="1:20" ht="15.75" thickBot="1">
      <c r="A973" s="311">
        <v>45468</v>
      </c>
      <c r="B973" s="384">
        <v>45444</v>
      </c>
      <c r="C973" s="297" t="e">
        <v>#VALUE!</v>
      </c>
      <c r="D973" s="312" t="s">
        <v>463</v>
      </c>
      <c r="E973" s="306" t="s">
        <v>2928</v>
      </c>
      <c r="F973" s="314">
        <v>5900</v>
      </c>
      <c r="G973" s="300">
        <v>5000</v>
      </c>
      <c r="H973" s="301" t="s">
        <v>112</v>
      </c>
      <c r="I973" s="302" t="s">
        <v>229</v>
      </c>
      <c r="J973" s="302" t="s">
        <v>249</v>
      </c>
      <c r="K973" s="53"/>
      <c r="L973" s="53"/>
      <c r="M973" s="53"/>
      <c r="N973" s="53"/>
      <c r="O973" s="53">
        <v>6</v>
      </c>
      <c r="P973" s="56"/>
      <c r="Q973" s="297">
        <v>5900</v>
      </c>
      <c r="R973" s="348" t="s">
        <v>1578</v>
      </c>
      <c r="S973" s="349">
        <v>14</v>
      </c>
      <c r="T973" t="str">
        <f t="shared" si="38"/>
        <v>WhatsApp API Business</v>
      </c>
    </row>
    <row r="974" spans="1:20" ht="15.75" thickBot="1">
      <c r="A974" s="311">
        <v>45468</v>
      </c>
      <c r="B974" s="384">
        <v>45444</v>
      </c>
      <c r="C974" s="297" t="e">
        <v>#VALUE!</v>
      </c>
      <c r="D974" s="312" t="s">
        <v>405</v>
      </c>
      <c r="E974" s="306" t="s">
        <v>2929</v>
      </c>
      <c r="F974" s="314">
        <v>1778.26</v>
      </c>
      <c r="G974" s="300">
        <v>1507</v>
      </c>
      <c r="H974" s="301" t="s">
        <v>216</v>
      </c>
      <c r="I974" s="302" t="s">
        <v>217</v>
      </c>
      <c r="J974" s="302" t="s">
        <v>218</v>
      </c>
      <c r="K974" s="53"/>
      <c r="L974" s="53"/>
      <c r="M974" s="53"/>
      <c r="N974" s="53"/>
      <c r="O974" s="53">
        <v>6</v>
      </c>
      <c r="P974" s="56"/>
      <c r="Q974" s="297">
        <v>1778.26</v>
      </c>
      <c r="R974" s="348" t="s">
        <v>1578</v>
      </c>
      <c r="S974" s="349">
        <v>14</v>
      </c>
      <c r="T974" t="str">
        <f t="shared" si="38"/>
        <v>G-Suite Business</v>
      </c>
    </row>
    <row r="975" spans="1:20" ht="15.75" thickBot="1">
      <c r="A975" s="311">
        <v>45468</v>
      </c>
      <c r="B975" s="384">
        <v>45444</v>
      </c>
      <c r="C975" s="297" t="e">
        <v>#VALUE!</v>
      </c>
      <c r="D975" s="312" t="s">
        <v>250</v>
      </c>
      <c r="E975" s="306" t="s">
        <v>2930</v>
      </c>
      <c r="F975" s="314">
        <v>3879.84</v>
      </c>
      <c r="G975" s="300">
        <v>3288</v>
      </c>
      <c r="H975" s="301" t="s">
        <v>216</v>
      </c>
      <c r="I975" s="302" t="s">
        <v>217</v>
      </c>
      <c r="J975" s="302" t="s">
        <v>218</v>
      </c>
      <c r="K975" s="53"/>
      <c r="L975" s="53"/>
      <c r="M975" s="53"/>
      <c r="N975" s="53"/>
      <c r="O975" s="53">
        <v>6</v>
      </c>
      <c r="P975" s="56"/>
      <c r="Q975" s="297">
        <v>3879.84</v>
      </c>
      <c r="R975" s="348" t="s">
        <v>1578</v>
      </c>
      <c r="S975" s="349">
        <v>14</v>
      </c>
      <c r="T975" t="str">
        <f t="shared" si="38"/>
        <v>G-Suite Business</v>
      </c>
    </row>
    <row r="976" spans="1:20" ht="15.75" thickBot="1">
      <c r="A976" s="311">
        <v>45468</v>
      </c>
      <c r="B976" s="384">
        <v>45444</v>
      </c>
      <c r="C976" s="297" t="e">
        <v>#VALUE!</v>
      </c>
      <c r="D976" s="312" t="s">
        <v>250</v>
      </c>
      <c r="E976" s="306" t="s">
        <v>2931</v>
      </c>
      <c r="F976" s="314">
        <v>1939.92</v>
      </c>
      <c r="G976" s="300">
        <v>1644</v>
      </c>
      <c r="H976" s="301" t="s">
        <v>216</v>
      </c>
      <c r="I976" s="302" t="s">
        <v>217</v>
      </c>
      <c r="J976" s="302" t="s">
        <v>218</v>
      </c>
      <c r="K976" s="53"/>
      <c r="L976" s="53"/>
      <c r="M976" s="53"/>
      <c r="N976" s="53"/>
      <c r="O976" s="53">
        <v>6</v>
      </c>
      <c r="P976" s="56"/>
      <c r="Q976" s="297">
        <v>1939.92</v>
      </c>
      <c r="R976" s="348" t="s">
        <v>1578</v>
      </c>
      <c r="S976" s="349">
        <v>14</v>
      </c>
      <c r="T976" t="str">
        <f t="shared" si="38"/>
        <v>G-Suite Business</v>
      </c>
    </row>
    <row r="977" spans="1:20" ht="15.75" thickBot="1">
      <c r="A977" s="311">
        <v>45468</v>
      </c>
      <c r="B977" s="384">
        <v>45444</v>
      </c>
      <c r="C977" s="297" t="e">
        <v>#VALUE!</v>
      </c>
      <c r="D977" s="312" t="s">
        <v>250</v>
      </c>
      <c r="E977" s="306" t="s">
        <v>2932</v>
      </c>
      <c r="F977" s="314">
        <v>3879.84</v>
      </c>
      <c r="G977" s="300">
        <v>3288</v>
      </c>
      <c r="H977" s="301" t="s">
        <v>216</v>
      </c>
      <c r="I977" s="302" t="s">
        <v>217</v>
      </c>
      <c r="J977" s="302" t="s">
        <v>218</v>
      </c>
      <c r="K977" s="53"/>
      <c r="L977" s="53"/>
      <c r="M977" s="53"/>
      <c r="N977" s="53"/>
      <c r="O977" s="53">
        <v>6</v>
      </c>
      <c r="P977" s="56"/>
      <c r="Q977" s="297">
        <v>3879.84</v>
      </c>
      <c r="R977" s="348" t="s">
        <v>1578</v>
      </c>
      <c r="S977" s="349">
        <v>14</v>
      </c>
      <c r="T977" t="str">
        <f t="shared" si="38"/>
        <v>G-Suite Business</v>
      </c>
    </row>
    <row r="978" spans="1:20" ht="15.75" thickBot="1">
      <c r="A978" s="311">
        <v>45468</v>
      </c>
      <c r="B978" s="384">
        <v>45444</v>
      </c>
      <c r="C978" s="297" t="e">
        <v>#VALUE!</v>
      </c>
      <c r="D978" s="312" t="s">
        <v>2933</v>
      </c>
      <c r="E978" s="306" t="s">
        <v>2934</v>
      </c>
      <c r="F978" s="314">
        <v>5713.56</v>
      </c>
      <c r="G978" s="300">
        <v>4842.0000000000009</v>
      </c>
      <c r="H978" s="301" t="s">
        <v>216</v>
      </c>
      <c r="I978" s="302" t="s">
        <v>217</v>
      </c>
      <c r="J978" s="302" t="s">
        <v>218</v>
      </c>
      <c r="K978" s="53"/>
      <c r="L978" s="53"/>
      <c r="M978" s="53"/>
      <c r="N978" s="53"/>
      <c r="O978" s="53">
        <v>6</v>
      </c>
      <c r="P978" s="56"/>
      <c r="Q978" s="297">
        <v>5713.56</v>
      </c>
      <c r="R978" s="348" t="s">
        <v>1578</v>
      </c>
      <c r="S978" s="349">
        <v>14</v>
      </c>
      <c r="T978" t="str">
        <f t="shared" si="38"/>
        <v>G-Suite Business</v>
      </c>
    </row>
    <row r="979" spans="1:20" ht="15.75" thickBot="1">
      <c r="A979" s="311">
        <v>45468</v>
      </c>
      <c r="B979" s="384">
        <v>45444</v>
      </c>
      <c r="C979" s="297" t="e">
        <v>#VALUE!</v>
      </c>
      <c r="D979" s="312" t="s">
        <v>1413</v>
      </c>
      <c r="E979" s="306" t="s">
        <v>2935</v>
      </c>
      <c r="F979" s="314">
        <v>37966.5</v>
      </c>
      <c r="G979" s="300">
        <v>32175</v>
      </c>
      <c r="H979" s="301" t="s">
        <v>216</v>
      </c>
      <c r="I979" s="302" t="s">
        <v>217</v>
      </c>
      <c r="J979" s="302" t="s">
        <v>218</v>
      </c>
      <c r="K979" s="53"/>
      <c r="L979" s="53"/>
      <c r="M979" s="53"/>
      <c r="N979" s="53"/>
      <c r="O979" s="53">
        <v>6</v>
      </c>
      <c r="P979" s="56"/>
      <c r="Q979" s="297">
        <v>37966.5</v>
      </c>
      <c r="R979" s="348" t="s">
        <v>1578</v>
      </c>
      <c r="S979" s="349">
        <v>14</v>
      </c>
      <c r="T979" t="str">
        <f t="shared" si="38"/>
        <v>G-Suite Business</v>
      </c>
    </row>
    <row r="980" spans="1:20" ht="15.75" thickBot="1">
      <c r="A980" s="311">
        <v>45469</v>
      </c>
      <c r="B980" s="384">
        <v>45444</v>
      </c>
      <c r="C980" s="297" t="e">
        <v>#VALUE!</v>
      </c>
      <c r="D980" s="312" t="s">
        <v>2936</v>
      </c>
      <c r="E980" s="306" t="s">
        <v>2937</v>
      </c>
      <c r="F980" s="314">
        <v>22642</v>
      </c>
      <c r="G980" s="300">
        <v>19188.135593220341</v>
      </c>
      <c r="H980" s="301" t="s">
        <v>112</v>
      </c>
      <c r="I980" s="302" t="s">
        <v>229</v>
      </c>
      <c r="J980" s="302" t="s">
        <v>249</v>
      </c>
      <c r="K980" s="53"/>
      <c r="L980" s="53"/>
      <c r="M980" s="53"/>
      <c r="N980" s="53"/>
      <c r="O980" s="53">
        <v>6</v>
      </c>
      <c r="P980" s="56"/>
      <c r="Q980" s="297">
        <v>22642</v>
      </c>
      <c r="R980" s="348" t="s">
        <v>1578</v>
      </c>
      <c r="S980" s="349">
        <v>14</v>
      </c>
      <c r="T980" t="str">
        <f t="shared" si="38"/>
        <v>WhatsApp API Business</v>
      </c>
    </row>
    <row r="981" spans="1:20" ht="15.75" thickBot="1">
      <c r="A981" s="311">
        <v>45469</v>
      </c>
      <c r="B981" s="384">
        <v>45444</v>
      </c>
      <c r="C981" s="297" t="e">
        <v>#VALUE!</v>
      </c>
      <c r="D981" s="312" t="s">
        <v>2938</v>
      </c>
      <c r="E981" s="306" t="s">
        <v>2939</v>
      </c>
      <c r="F981" s="314">
        <v>300000</v>
      </c>
      <c r="G981" s="300">
        <v>254237.2881355932</v>
      </c>
      <c r="H981" s="301" t="s">
        <v>291</v>
      </c>
      <c r="I981" s="302" t="s">
        <v>226</v>
      </c>
      <c r="J981" s="302" t="s">
        <v>292</v>
      </c>
      <c r="K981" s="53"/>
      <c r="L981" s="53"/>
      <c r="M981" s="53"/>
      <c r="N981" s="53"/>
      <c r="O981" s="53">
        <v>6</v>
      </c>
      <c r="P981" s="56"/>
      <c r="Q981" s="297">
        <v>300000</v>
      </c>
      <c r="R981" s="348" t="s">
        <v>1578</v>
      </c>
      <c r="S981" s="349">
        <v>14</v>
      </c>
      <c r="T981" t="str">
        <f t="shared" si="38"/>
        <v xml:space="preserve">Training Business </v>
      </c>
    </row>
    <row r="982" spans="1:20" ht="15.75" thickBot="1">
      <c r="A982" s="311">
        <v>45469</v>
      </c>
      <c r="B982" s="384">
        <v>45444</v>
      </c>
      <c r="C982" s="297" t="e">
        <v>#VALUE!</v>
      </c>
      <c r="D982" s="312" t="s">
        <v>1646</v>
      </c>
      <c r="E982" s="306" t="s">
        <v>2940</v>
      </c>
      <c r="F982" s="314">
        <v>14160</v>
      </c>
      <c r="G982" s="300">
        <v>12000</v>
      </c>
      <c r="H982" s="301" t="s">
        <v>112</v>
      </c>
      <c r="I982" s="302" t="s">
        <v>229</v>
      </c>
      <c r="J982" s="302" t="s">
        <v>594</v>
      </c>
      <c r="K982" s="53"/>
      <c r="L982" s="53"/>
      <c r="M982" s="53"/>
      <c r="N982" s="53"/>
      <c r="O982" s="53">
        <v>6</v>
      </c>
      <c r="P982" s="56"/>
      <c r="Q982" s="297">
        <v>14160</v>
      </c>
      <c r="R982" s="348" t="s">
        <v>1578</v>
      </c>
      <c r="S982" s="349">
        <v>14</v>
      </c>
      <c r="T982" t="str">
        <f t="shared" si="38"/>
        <v>WhatsApp API Business</v>
      </c>
    </row>
    <row r="983" spans="1:20" ht="15.75" thickBot="1">
      <c r="A983" s="311">
        <v>45469</v>
      </c>
      <c r="B983" s="384">
        <v>45444</v>
      </c>
      <c r="C983" s="297" t="e">
        <v>#VALUE!</v>
      </c>
      <c r="D983" s="312" t="s">
        <v>2941</v>
      </c>
      <c r="E983" s="306" t="s">
        <v>2942</v>
      </c>
      <c r="F983" s="314">
        <v>18880</v>
      </c>
      <c r="G983" s="300">
        <v>16000</v>
      </c>
      <c r="H983" s="301" t="s">
        <v>291</v>
      </c>
      <c r="I983" s="302" t="s">
        <v>232</v>
      </c>
      <c r="J983" s="302" t="s">
        <v>2943</v>
      </c>
      <c r="K983" s="53"/>
      <c r="L983" s="53"/>
      <c r="M983" s="53"/>
      <c r="N983" s="53"/>
      <c r="O983" s="53">
        <v>6</v>
      </c>
      <c r="P983" s="56"/>
      <c r="Q983" s="297">
        <v>18880</v>
      </c>
      <c r="R983" s="348" t="s">
        <v>1578</v>
      </c>
      <c r="S983" s="349">
        <v>14</v>
      </c>
      <c r="T983" t="str">
        <f t="shared" si="38"/>
        <v>Other Services</v>
      </c>
    </row>
    <row r="984" spans="1:20" ht="15.75" thickBot="1">
      <c r="A984" s="311">
        <v>45469</v>
      </c>
      <c r="B984" s="384">
        <v>45444</v>
      </c>
      <c r="C984" s="297" t="e">
        <v>#VALUE!</v>
      </c>
      <c r="D984" s="312" t="s">
        <v>243</v>
      </c>
      <c r="E984" s="306" t="s">
        <v>2944</v>
      </c>
      <c r="F984" s="314">
        <v>236000</v>
      </c>
      <c r="G984" s="300">
        <v>200000</v>
      </c>
      <c r="H984" s="301" t="s">
        <v>291</v>
      </c>
      <c r="I984" s="302" t="s">
        <v>226</v>
      </c>
      <c r="J984" s="302" t="s">
        <v>292</v>
      </c>
      <c r="K984" s="53"/>
      <c r="L984" s="53"/>
      <c r="M984" s="53"/>
      <c r="N984" s="53"/>
      <c r="O984" s="53">
        <v>6</v>
      </c>
      <c r="P984" s="56"/>
      <c r="Q984" s="297">
        <v>236000</v>
      </c>
      <c r="R984" s="348" t="s">
        <v>1578</v>
      </c>
      <c r="S984" s="349">
        <v>14</v>
      </c>
      <c r="T984" t="str">
        <f t="shared" si="38"/>
        <v xml:space="preserve">Training Business </v>
      </c>
    </row>
    <row r="985" spans="1:20" ht="15.75" thickBot="1">
      <c r="A985" s="311">
        <v>45469</v>
      </c>
      <c r="B985" s="384">
        <v>45444</v>
      </c>
      <c r="C985" s="297" t="e">
        <v>#VALUE!</v>
      </c>
      <c r="D985" s="312" t="s">
        <v>2945</v>
      </c>
      <c r="E985" s="306" t="s">
        <v>2946</v>
      </c>
      <c r="F985" s="314">
        <v>10030</v>
      </c>
      <c r="G985" s="300">
        <v>8500</v>
      </c>
      <c r="H985" s="301" t="s">
        <v>112</v>
      </c>
      <c r="I985" s="302" t="s">
        <v>229</v>
      </c>
      <c r="J985" s="302" t="s">
        <v>352</v>
      </c>
      <c r="K985" s="53"/>
      <c r="L985" s="53"/>
      <c r="M985" s="53"/>
      <c r="N985" s="53"/>
      <c r="O985" s="53">
        <v>6</v>
      </c>
      <c r="P985" s="56"/>
      <c r="Q985" s="297">
        <v>10030</v>
      </c>
      <c r="R985" s="348" t="s">
        <v>1578</v>
      </c>
      <c r="S985" s="349">
        <v>14</v>
      </c>
      <c r="T985" t="str">
        <f t="shared" si="38"/>
        <v>WhatsApp API Business</v>
      </c>
    </row>
    <row r="986" spans="1:20" ht="15.75" thickBot="1">
      <c r="A986" s="311">
        <v>45469</v>
      </c>
      <c r="B986" s="384">
        <v>45444</v>
      </c>
      <c r="C986" s="297" t="e">
        <v>#VALUE!</v>
      </c>
      <c r="D986" s="312" t="s">
        <v>768</v>
      </c>
      <c r="E986" s="306" t="s">
        <v>2947</v>
      </c>
      <c r="F986" s="314">
        <v>56640</v>
      </c>
      <c r="G986" s="300">
        <v>48000</v>
      </c>
      <c r="H986" s="301" t="s">
        <v>291</v>
      </c>
      <c r="I986" s="302" t="s">
        <v>226</v>
      </c>
      <c r="J986" s="302" t="s">
        <v>32</v>
      </c>
      <c r="K986" s="53"/>
      <c r="L986" s="53"/>
      <c r="M986" s="53"/>
      <c r="N986" s="53"/>
      <c r="O986" s="53">
        <v>6</v>
      </c>
      <c r="P986" s="56"/>
      <c r="Q986" s="297">
        <v>56640</v>
      </c>
      <c r="R986" s="348" t="s">
        <v>1578</v>
      </c>
      <c r="S986" s="349">
        <v>14</v>
      </c>
      <c r="T986" t="s">
        <v>15</v>
      </c>
    </row>
    <row r="987" spans="1:20" ht="15.75" thickBot="1">
      <c r="A987" s="311">
        <v>45469</v>
      </c>
      <c r="B987" s="384">
        <v>45444</v>
      </c>
      <c r="C987" s="297" t="e">
        <v>#VALUE!</v>
      </c>
      <c r="D987" s="312" t="s">
        <v>1817</v>
      </c>
      <c r="E987" s="306" t="s">
        <v>2948</v>
      </c>
      <c r="F987" s="314">
        <v>1487</v>
      </c>
      <c r="G987" s="300">
        <v>1260.1694915254241</v>
      </c>
      <c r="H987" s="301" t="s">
        <v>216</v>
      </c>
      <c r="I987" s="302" t="s">
        <v>217</v>
      </c>
      <c r="J987" s="302" t="s">
        <v>218</v>
      </c>
      <c r="K987" s="53"/>
      <c r="L987" s="53"/>
      <c r="M987" s="53"/>
      <c r="N987" s="53"/>
      <c r="O987" s="53">
        <v>6</v>
      </c>
      <c r="P987" s="56"/>
      <c r="Q987" s="297">
        <v>1487</v>
      </c>
      <c r="R987" s="348" t="s">
        <v>1578</v>
      </c>
      <c r="S987" s="349">
        <v>14</v>
      </c>
      <c r="T987" t="str">
        <f t="shared" ref="T987:T1017" si="39">VLOOKUP(I987,$AD$2:$AE$6,2,0)</f>
        <v>G-Suite Business</v>
      </c>
    </row>
    <row r="988" spans="1:20" ht="15.75" thickBot="1">
      <c r="A988" s="311">
        <v>45469</v>
      </c>
      <c r="B988" s="384">
        <v>45444</v>
      </c>
      <c r="C988" s="297" t="e">
        <v>#VALUE!</v>
      </c>
      <c r="D988" s="312" t="s">
        <v>2949</v>
      </c>
      <c r="E988" s="306" t="s">
        <v>2950</v>
      </c>
      <c r="F988" s="314">
        <v>135334</v>
      </c>
      <c r="G988" s="300">
        <v>114689.8305084746</v>
      </c>
      <c r="H988" s="301" t="s">
        <v>216</v>
      </c>
      <c r="I988" s="302" t="s">
        <v>217</v>
      </c>
      <c r="J988" s="302" t="s">
        <v>218</v>
      </c>
      <c r="K988" s="53"/>
      <c r="L988" s="53"/>
      <c r="M988" s="53"/>
      <c r="N988" s="53"/>
      <c r="O988" s="53">
        <v>6</v>
      </c>
      <c r="P988" s="56"/>
      <c r="Q988" s="297">
        <v>135334</v>
      </c>
      <c r="R988" s="348" t="s">
        <v>1578</v>
      </c>
      <c r="S988" s="349">
        <v>14</v>
      </c>
      <c r="T988" t="str">
        <f t="shared" si="39"/>
        <v>G-Suite Business</v>
      </c>
    </row>
    <row r="989" spans="1:20" ht="15.75" thickBot="1">
      <c r="A989" s="311">
        <v>45469</v>
      </c>
      <c r="B989" s="384">
        <v>45444</v>
      </c>
      <c r="C989" s="297" t="e">
        <v>#VALUE!</v>
      </c>
      <c r="D989" s="312" t="s">
        <v>399</v>
      </c>
      <c r="E989" s="306" t="s">
        <v>2951</v>
      </c>
      <c r="F989" s="314">
        <v>14160</v>
      </c>
      <c r="G989" s="300">
        <v>12000</v>
      </c>
      <c r="H989" s="301" t="s">
        <v>216</v>
      </c>
      <c r="I989" s="302" t="s">
        <v>217</v>
      </c>
      <c r="J989" s="302" t="s">
        <v>218</v>
      </c>
      <c r="K989" s="53"/>
      <c r="L989" s="53"/>
      <c r="M989" s="53"/>
      <c r="N989" s="53"/>
      <c r="O989" s="53">
        <v>6</v>
      </c>
      <c r="P989" s="56"/>
      <c r="Q989" s="297">
        <v>14160</v>
      </c>
      <c r="R989" s="348" t="s">
        <v>1578</v>
      </c>
      <c r="S989" s="349">
        <v>14</v>
      </c>
      <c r="T989" t="str">
        <f t="shared" si="39"/>
        <v>G-Suite Business</v>
      </c>
    </row>
    <row r="990" spans="1:20" ht="15.75" thickBot="1">
      <c r="A990" s="311">
        <v>45469</v>
      </c>
      <c r="B990" s="384">
        <v>45444</v>
      </c>
      <c r="C990" s="297" t="e">
        <v>#VALUE!</v>
      </c>
      <c r="D990" s="312" t="s">
        <v>237</v>
      </c>
      <c r="E990" s="306" t="s">
        <v>2952</v>
      </c>
      <c r="F990" s="314">
        <v>23421.82</v>
      </c>
      <c r="G990" s="300">
        <v>19849</v>
      </c>
      <c r="H990" s="301" t="s">
        <v>216</v>
      </c>
      <c r="I990" s="302" t="s">
        <v>217</v>
      </c>
      <c r="J990" s="302" t="s">
        <v>218</v>
      </c>
      <c r="K990" s="53"/>
      <c r="L990" s="53"/>
      <c r="M990" s="53"/>
      <c r="N990" s="53"/>
      <c r="O990" s="53">
        <v>6</v>
      </c>
      <c r="P990" s="56"/>
      <c r="Q990" s="297">
        <v>23421.82</v>
      </c>
      <c r="R990" s="348" t="s">
        <v>1578</v>
      </c>
      <c r="S990" s="349">
        <v>14</v>
      </c>
      <c r="T990" t="str">
        <f t="shared" si="39"/>
        <v>G-Suite Business</v>
      </c>
    </row>
    <row r="991" spans="1:20" ht="15.75" thickBot="1">
      <c r="A991" s="311">
        <v>45469</v>
      </c>
      <c r="B991" s="384">
        <v>45444</v>
      </c>
      <c r="C991" s="297" t="e">
        <v>#VALUE!</v>
      </c>
      <c r="D991" s="312" t="s">
        <v>603</v>
      </c>
      <c r="E991" s="306" t="s">
        <v>2953</v>
      </c>
      <c r="F991" s="314">
        <v>59944</v>
      </c>
      <c r="G991" s="300">
        <v>50800</v>
      </c>
      <c r="H991" s="301" t="s">
        <v>216</v>
      </c>
      <c r="I991" s="302" t="s">
        <v>217</v>
      </c>
      <c r="J991" s="302" t="s">
        <v>218</v>
      </c>
      <c r="K991" s="53"/>
      <c r="L991" s="53"/>
      <c r="M991" s="53"/>
      <c r="N991" s="53"/>
      <c r="O991" s="53">
        <v>6</v>
      </c>
      <c r="P991" s="56"/>
      <c r="Q991" s="297">
        <v>59944</v>
      </c>
      <c r="R991" s="348" t="s">
        <v>1578</v>
      </c>
      <c r="S991" s="349">
        <v>14</v>
      </c>
      <c r="T991" t="str">
        <f t="shared" si="39"/>
        <v>G-Suite Business</v>
      </c>
    </row>
    <row r="992" spans="1:20" ht="15.75" thickBot="1">
      <c r="A992" s="311">
        <v>45469</v>
      </c>
      <c r="B992" s="384">
        <v>45444</v>
      </c>
      <c r="C992" s="297" t="e">
        <v>#VALUE!</v>
      </c>
      <c r="D992" s="312" t="s">
        <v>1245</v>
      </c>
      <c r="E992" s="306" t="s">
        <v>2954</v>
      </c>
      <c r="F992" s="314">
        <v>69207</v>
      </c>
      <c r="G992" s="300">
        <v>58650</v>
      </c>
      <c r="H992" s="301" t="s">
        <v>216</v>
      </c>
      <c r="I992" s="302" t="s">
        <v>217</v>
      </c>
      <c r="J992" s="302" t="s">
        <v>218</v>
      </c>
      <c r="K992" s="53"/>
      <c r="L992" s="53"/>
      <c r="M992" s="53"/>
      <c r="N992" s="53"/>
      <c r="O992" s="53">
        <v>6</v>
      </c>
      <c r="P992" s="56"/>
      <c r="Q992" s="297">
        <v>69207</v>
      </c>
      <c r="R992" s="348" t="s">
        <v>1578</v>
      </c>
      <c r="S992" s="349">
        <v>14</v>
      </c>
      <c r="T992" t="str">
        <f t="shared" si="39"/>
        <v>G-Suite Business</v>
      </c>
    </row>
    <row r="993" spans="1:20" ht="15.75" thickBot="1">
      <c r="A993" s="311">
        <v>45469</v>
      </c>
      <c r="B993" s="384">
        <v>45444</v>
      </c>
      <c r="C993" s="297" t="e">
        <v>#VALUE!</v>
      </c>
      <c r="D993" s="312" t="s">
        <v>399</v>
      </c>
      <c r="E993" s="306" t="s">
        <v>2955</v>
      </c>
      <c r="F993" s="314">
        <v>-15045</v>
      </c>
      <c r="G993" s="300">
        <v>-12750</v>
      </c>
      <c r="H993" s="301" t="s">
        <v>216</v>
      </c>
      <c r="I993" s="302" t="s">
        <v>217</v>
      </c>
      <c r="J993" s="302" t="s">
        <v>218</v>
      </c>
      <c r="K993" s="53"/>
      <c r="L993" s="53"/>
      <c r="M993" s="53"/>
      <c r="N993" s="53"/>
      <c r="O993" s="53">
        <v>6</v>
      </c>
      <c r="P993" s="56"/>
      <c r="Q993" s="297">
        <v>-15045</v>
      </c>
      <c r="R993" s="348" t="s">
        <v>1578</v>
      </c>
      <c r="S993" s="349">
        <v>14</v>
      </c>
      <c r="T993" t="str">
        <f t="shared" si="39"/>
        <v>G-Suite Business</v>
      </c>
    </row>
    <row r="994" spans="1:20" ht="15.75" thickBot="1">
      <c r="A994" s="311">
        <v>45470</v>
      </c>
      <c r="B994" s="384">
        <v>45444</v>
      </c>
      <c r="C994" s="297" t="e">
        <v>#VALUE!</v>
      </c>
      <c r="D994" s="312" t="s">
        <v>1981</v>
      </c>
      <c r="E994" s="306" t="s">
        <v>2956</v>
      </c>
      <c r="F994" s="314">
        <v>2950</v>
      </c>
      <c r="G994" s="300">
        <v>2500</v>
      </c>
      <c r="H994" s="301" t="s">
        <v>112</v>
      </c>
      <c r="I994" s="302" t="s">
        <v>229</v>
      </c>
      <c r="J994" s="302" t="s">
        <v>258</v>
      </c>
      <c r="K994" s="53"/>
      <c r="L994" s="53"/>
      <c r="M994" s="53"/>
      <c r="N994" s="53"/>
      <c r="O994" s="53">
        <v>6</v>
      </c>
      <c r="P994" s="56"/>
      <c r="Q994" s="297">
        <v>2950</v>
      </c>
      <c r="R994" s="348" t="s">
        <v>1578</v>
      </c>
      <c r="S994" s="349">
        <v>14</v>
      </c>
      <c r="T994" t="str">
        <f t="shared" si="39"/>
        <v>WhatsApp API Business</v>
      </c>
    </row>
    <row r="995" spans="1:20" ht="15.75" thickBot="1">
      <c r="A995" s="311">
        <v>45470</v>
      </c>
      <c r="B995" s="384">
        <v>45444</v>
      </c>
      <c r="C995" s="297" t="e">
        <v>#VALUE!</v>
      </c>
      <c r="D995" s="312" t="s">
        <v>1877</v>
      </c>
      <c r="E995" s="306" t="s">
        <v>2957</v>
      </c>
      <c r="F995" s="314">
        <v>20532</v>
      </c>
      <c r="G995" s="300">
        <v>17400</v>
      </c>
      <c r="H995" s="301" t="s">
        <v>310</v>
      </c>
      <c r="I995" s="302" t="s">
        <v>223</v>
      </c>
      <c r="J995" s="302" t="s">
        <v>311</v>
      </c>
      <c r="K995" s="53"/>
      <c r="L995" s="53"/>
      <c r="M995" s="53"/>
      <c r="N995" s="53"/>
      <c r="O995" s="53">
        <v>6</v>
      </c>
      <c r="P995" s="56"/>
      <c r="Q995" s="297">
        <v>20532</v>
      </c>
      <c r="R995" s="348" t="s">
        <v>1578</v>
      </c>
      <c r="S995" s="349">
        <v>14</v>
      </c>
      <c r="T995" t="str">
        <f t="shared" si="39"/>
        <v>Tech Assist Recruitment</v>
      </c>
    </row>
    <row r="996" spans="1:20" ht="15.75" thickBot="1">
      <c r="A996" s="311">
        <v>45470</v>
      </c>
      <c r="B996" s="384">
        <v>45444</v>
      </c>
      <c r="C996" s="297" t="e">
        <v>#VALUE!</v>
      </c>
      <c r="D996" s="312" t="s">
        <v>2087</v>
      </c>
      <c r="E996" s="306" t="s">
        <v>2958</v>
      </c>
      <c r="F996" s="314">
        <v>5900</v>
      </c>
      <c r="G996" s="300">
        <v>5000</v>
      </c>
      <c r="H996" s="301" t="s">
        <v>112</v>
      </c>
      <c r="I996" s="302" t="s">
        <v>229</v>
      </c>
      <c r="J996" s="302" t="s">
        <v>249</v>
      </c>
      <c r="K996" s="53"/>
      <c r="L996" s="53"/>
      <c r="M996" s="53"/>
      <c r="N996" s="53"/>
      <c r="O996" s="53">
        <v>6</v>
      </c>
      <c r="P996" s="56"/>
      <c r="Q996" s="297">
        <v>5900</v>
      </c>
      <c r="R996" s="348" t="s">
        <v>1578</v>
      </c>
      <c r="S996" s="349">
        <v>14</v>
      </c>
      <c r="T996" t="str">
        <f t="shared" si="39"/>
        <v>WhatsApp API Business</v>
      </c>
    </row>
    <row r="997" spans="1:20" ht="15.75" thickBot="1">
      <c r="A997" s="311">
        <v>45470</v>
      </c>
      <c r="B997" s="384">
        <v>45444</v>
      </c>
      <c r="C997" s="297" t="e">
        <v>#VALUE!</v>
      </c>
      <c r="D997" s="312" t="s">
        <v>2959</v>
      </c>
      <c r="E997" s="306" t="s">
        <v>2960</v>
      </c>
      <c r="F997" s="314">
        <v>30090</v>
      </c>
      <c r="G997" s="300">
        <v>25500</v>
      </c>
      <c r="H997" s="301" t="s">
        <v>112</v>
      </c>
      <c r="I997" s="302" t="s">
        <v>229</v>
      </c>
      <c r="J997" s="302" t="s">
        <v>284</v>
      </c>
      <c r="K997" s="53"/>
      <c r="L997" s="53"/>
      <c r="M997" s="53"/>
      <c r="N997" s="53"/>
      <c r="O997" s="53">
        <v>6</v>
      </c>
      <c r="P997" s="56"/>
      <c r="Q997" s="297">
        <v>30090</v>
      </c>
      <c r="R997" s="348" t="s">
        <v>1578</v>
      </c>
      <c r="S997" s="349">
        <v>14</v>
      </c>
      <c r="T997" t="str">
        <f t="shared" si="39"/>
        <v>WhatsApp API Business</v>
      </c>
    </row>
    <row r="998" spans="1:20" ht="15.75" thickBot="1">
      <c r="A998" s="311">
        <v>45470</v>
      </c>
      <c r="B998" s="384">
        <v>45444</v>
      </c>
      <c r="C998" s="297" t="e">
        <v>#VALUE!</v>
      </c>
      <c r="D998" s="312" t="s">
        <v>2959</v>
      </c>
      <c r="E998" s="306" t="s">
        <v>2960</v>
      </c>
      <c r="F998" s="314">
        <v>7522.5</v>
      </c>
      <c r="G998" s="300">
        <v>6375</v>
      </c>
      <c r="H998" s="301" t="s">
        <v>112</v>
      </c>
      <c r="I998" s="302" t="s">
        <v>229</v>
      </c>
      <c r="J998" s="302" t="s">
        <v>2402</v>
      </c>
      <c r="K998" s="53"/>
      <c r="L998" s="53"/>
      <c r="M998" s="53"/>
      <c r="N998" s="53"/>
      <c r="O998" s="53">
        <v>6</v>
      </c>
      <c r="P998" s="56"/>
      <c r="Q998" s="297">
        <v>7522.5</v>
      </c>
      <c r="R998" s="348" t="s">
        <v>1578</v>
      </c>
      <c r="S998" s="349">
        <v>14</v>
      </c>
      <c r="T998" t="str">
        <f t="shared" si="39"/>
        <v>WhatsApp API Business</v>
      </c>
    </row>
    <row r="999" spans="1:20" ht="15.75" thickBot="1">
      <c r="A999" s="311">
        <v>45470</v>
      </c>
      <c r="B999" s="384">
        <v>45444</v>
      </c>
      <c r="C999" s="297" t="e">
        <v>#VALUE!</v>
      </c>
      <c r="D999" s="312" t="s">
        <v>2961</v>
      </c>
      <c r="E999" s="306" t="s">
        <v>2962</v>
      </c>
      <c r="F999" s="314">
        <v>15930</v>
      </c>
      <c r="G999" s="300">
        <v>13500</v>
      </c>
      <c r="H999" s="301" t="s">
        <v>112</v>
      </c>
      <c r="I999" s="302" t="s">
        <v>229</v>
      </c>
      <c r="J999" s="302" t="s">
        <v>284</v>
      </c>
      <c r="K999" s="53"/>
      <c r="L999" s="53"/>
      <c r="M999" s="53"/>
      <c r="N999" s="53"/>
      <c r="O999" s="53">
        <v>6</v>
      </c>
      <c r="P999" s="56"/>
      <c r="Q999" s="297">
        <v>15930</v>
      </c>
      <c r="R999" s="348" t="s">
        <v>1578</v>
      </c>
      <c r="S999" s="349">
        <v>14</v>
      </c>
      <c r="T999" t="str">
        <f t="shared" si="39"/>
        <v>WhatsApp API Business</v>
      </c>
    </row>
    <row r="1000" spans="1:20" ht="15.75" thickBot="1">
      <c r="A1000" s="311">
        <v>45470</v>
      </c>
      <c r="B1000" s="384">
        <v>45444</v>
      </c>
      <c r="C1000" s="297" t="e">
        <v>#VALUE!</v>
      </c>
      <c r="D1000" s="312" t="s">
        <v>2963</v>
      </c>
      <c r="E1000" s="306" t="s">
        <v>2964</v>
      </c>
      <c r="F1000" s="314">
        <v>42480</v>
      </c>
      <c r="G1000" s="300">
        <v>36000</v>
      </c>
      <c r="H1000" s="301" t="s">
        <v>112</v>
      </c>
      <c r="I1000" s="302" t="s">
        <v>229</v>
      </c>
      <c r="J1000" s="302" t="s">
        <v>359</v>
      </c>
      <c r="K1000" s="53"/>
      <c r="L1000" s="53"/>
      <c r="M1000" s="53"/>
      <c r="N1000" s="53"/>
      <c r="O1000" s="53">
        <v>6</v>
      </c>
      <c r="P1000" s="56"/>
      <c r="Q1000" s="297">
        <v>42480</v>
      </c>
      <c r="R1000" s="348" t="s">
        <v>1578</v>
      </c>
      <c r="S1000" s="349">
        <v>14</v>
      </c>
      <c r="T1000" t="str">
        <f t="shared" si="39"/>
        <v>WhatsApp API Business</v>
      </c>
    </row>
    <row r="1001" spans="1:20" ht="15.75" thickBot="1">
      <c r="A1001" s="311">
        <v>45470</v>
      </c>
      <c r="B1001" s="384">
        <v>45444</v>
      </c>
      <c r="C1001" s="297" t="e">
        <v>#VALUE!</v>
      </c>
      <c r="D1001" s="312" t="s">
        <v>1031</v>
      </c>
      <c r="E1001" s="306" t="s">
        <v>2965</v>
      </c>
      <c r="F1001" s="314">
        <v>5900</v>
      </c>
      <c r="G1001" s="300">
        <v>5000</v>
      </c>
      <c r="H1001" s="301" t="s">
        <v>112</v>
      </c>
      <c r="I1001" s="302" t="s">
        <v>229</v>
      </c>
      <c r="J1001" s="302" t="s">
        <v>2402</v>
      </c>
      <c r="K1001" s="53"/>
      <c r="L1001" s="53"/>
      <c r="M1001" s="53"/>
      <c r="N1001" s="53"/>
      <c r="O1001" s="53">
        <v>6</v>
      </c>
      <c r="P1001" s="56"/>
      <c r="Q1001" s="297">
        <v>5900</v>
      </c>
      <c r="R1001" s="348" t="s">
        <v>1578</v>
      </c>
      <c r="S1001" s="349">
        <v>14</v>
      </c>
      <c r="T1001" t="str">
        <f t="shared" si="39"/>
        <v>WhatsApp API Business</v>
      </c>
    </row>
    <row r="1002" spans="1:20" ht="15.75" thickBot="1">
      <c r="A1002" s="311">
        <v>45470</v>
      </c>
      <c r="B1002" s="384">
        <v>45444</v>
      </c>
      <c r="C1002" s="297" t="e">
        <v>#VALUE!</v>
      </c>
      <c r="D1002" s="312" t="s">
        <v>250</v>
      </c>
      <c r="E1002" s="306" t="s">
        <v>2966</v>
      </c>
      <c r="F1002" s="314">
        <v>1778.26</v>
      </c>
      <c r="G1002" s="300">
        <v>1507</v>
      </c>
      <c r="H1002" s="301" t="s">
        <v>216</v>
      </c>
      <c r="I1002" s="302" t="s">
        <v>217</v>
      </c>
      <c r="J1002" s="302" t="s">
        <v>218</v>
      </c>
      <c r="K1002" s="53"/>
      <c r="L1002" s="53"/>
      <c r="M1002" s="53"/>
      <c r="N1002" s="53"/>
      <c r="O1002" s="53">
        <v>6</v>
      </c>
      <c r="P1002" s="56"/>
      <c r="Q1002" s="297">
        <v>1778.26</v>
      </c>
      <c r="R1002" s="348" t="s">
        <v>1578</v>
      </c>
      <c r="S1002" s="349">
        <v>14</v>
      </c>
      <c r="T1002" t="str">
        <f t="shared" si="39"/>
        <v>G-Suite Business</v>
      </c>
    </row>
    <row r="1003" spans="1:20" ht="15.75" thickBot="1">
      <c r="A1003" s="311">
        <v>45470</v>
      </c>
      <c r="B1003" s="384">
        <v>45444</v>
      </c>
      <c r="C1003" s="297" t="e">
        <v>#VALUE!</v>
      </c>
      <c r="D1003" s="312" t="s">
        <v>250</v>
      </c>
      <c r="E1003" s="306" t="s">
        <v>2967</v>
      </c>
      <c r="F1003" s="314">
        <v>3879.84</v>
      </c>
      <c r="G1003" s="300">
        <v>3288</v>
      </c>
      <c r="H1003" s="301" t="s">
        <v>216</v>
      </c>
      <c r="I1003" s="302" t="s">
        <v>217</v>
      </c>
      <c r="J1003" s="302" t="s">
        <v>218</v>
      </c>
      <c r="K1003" s="53"/>
      <c r="L1003" s="53"/>
      <c r="M1003" s="53"/>
      <c r="N1003" s="53"/>
      <c r="O1003" s="53">
        <v>6</v>
      </c>
      <c r="P1003" s="56"/>
      <c r="Q1003" s="297">
        <v>3879.84</v>
      </c>
      <c r="R1003" s="348" t="s">
        <v>1578</v>
      </c>
      <c r="S1003" s="349">
        <v>14</v>
      </c>
      <c r="T1003" t="str">
        <f t="shared" si="39"/>
        <v>G-Suite Business</v>
      </c>
    </row>
    <row r="1004" spans="1:20" ht="15.75" thickBot="1">
      <c r="A1004" s="311">
        <v>45470</v>
      </c>
      <c r="B1004" s="384">
        <v>45444</v>
      </c>
      <c r="C1004" s="297" t="e">
        <v>#VALUE!</v>
      </c>
      <c r="D1004" s="312" t="s">
        <v>250</v>
      </c>
      <c r="E1004" s="306" t="s">
        <v>2968</v>
      </c>
      <c r="F1004" s="314">
        <v>3879.84</v>
      </c>
      <c r="G1004" s="300">
        <v>3288</v>
      </c>
      <c r="H1004" s="301" t="s">
        <v>216</v>
      </c>
      <c r="I1004" s="302" t="s">
        <v>217</v>
      </c>
      <c r="J1004" s="302" t="s">
        <v>218</v>
      </c>
      <c r="K1004" s="53"/>
      <c r="L1004" s="53"/>
      <c r="M1004" s="53"/>
      <c r="N1004" s="53"/>
      <c r="O1004" s="53">
        <v>6</v>
      </c>
      <c r="P1004" s="56"/>
      <c r="Q1004" s="297">
        <v>3879.84</v>
      </c>
      <c r="R1004" s="348" t="s">
        <v>1578</v>
      </c>
      <c r="S1004" s="349">
        <v>14</v>
      </c>
      <c r="T1004" t="str">
        <f t="shared" si="39"/>
        <v>G-Suite Business</v>
      </c>
    </row>
    <row r="1005" spans="1:20" ht="15.75" thickBot="1">
      <c r="A1005" s="311">
        <v>45470</v>
      </c>
      <c r="B1005" s="384">
        <v>45444</v>
      </c>
      <c r="C1005" s="297" t="e">
        <v>#VALUE!</v>
      </c>
      <c r="D1005" s="312" t="s">
        <v>250</v>
      </c>
      <c r="E1005" s="306" t="s">
        <v>2969</v>
      </c>
      <c r="F1005" s="314">
        <v>5819.76</v>
      </c>
      <c r="G1005" s="300">
        <v>4932</v>
      </c>
      <c r="H1005" s="301" t="s">
        <v>216</v>
      </c>
      <c r="I1005" s="302" t="s">
        <v>217</v>
      </c>
      <c r="J1005" s="302" t="s">
        <v>218</v>
      </c>
      <c r="K1005" s="53"/>
      <c r="L1005" s="53"/>
      <c r="M1005" s="53"/>
      <c r="N1005" s="53"/>
      <c r="O1005" s="53">
        <v>6</v>
      </c>
      <c r="P1005" s="56"/>
      <c r="Q1005" s="297">
        <v>5819.76</v>
      </c>
      <c r="R1005" s="348" t="s">
        <v>1578</v>
      </c>
      <c r="S1005" s="349">
        <v>14</v>
      </c>
      <c r="T1005" t="str">
        <f t="shared" si="39"/>
        <v>G-Suite Business</v>
      </c>
    </row>
    <row r="1006" spans="1:20" ht="15.75" thickBot="1">
      <c r="A1006" s="311">
        <v>45470</v>
      </c>
      <c r="B1006" s="384">
        <v>45444</v>
      </c>
      <c r="C1006" s="297" t="e">
        <v>#VALUE!</v>
      </c>
      <c r="D1006" s="312" t="s">
        <v>239</v>
      </c>
      <c r="E1006" s="306" t="s">
        <v>2970</v>
      </c>
      <c r="F1006" s="314">
        <v>9027</v>
      </c>
      <c r="G1006" s="300">
        <v>7650</v>
      </c>
      <c r="H1006" s="301" t="s">
        <v>216</v>
      </c>
      <c r="I1006" s="302" t="s">
        <v>217</v>
      </c>
      <c r="J1006" s="302" t="s">
        <v>218</v>
      </c>
      <c r="K1006" s="53"/>
      <c r="L1006" s="53"/>
      <c r="M1006" s="53"/>
      <c r="N1006" s="53"/>
      <c r="O1006" s="53">
        <v>6</v>
      </c>
      <c r="P1006" s="56"/>
      <c r="Q1006" s="297">
        <v>9027</v>
      </c>
      <c r="R1006" s="348" t="s">
        <v>1578</v>
      </c>
      <c r="S1006" s="349">
        <v>14</v>
      </c>
      <c r="T1006" t="str">
        <f t="shared" si="39"/>
        <v>G-Suite Business</v>
      </c>
    </row>
    <row r="1007" spans="1:20" ht="15.75" thickBot="1">
      <c r="A1007" s="311">
        <v>45470</v>
      </c>
      <c r="B1007" s="384">
        <v>45444</v>
      </c>
      <c r="C1007" s="297" t="e">
        <v>#VALUE!</v>
      </c>
      <c r="D1007" s="312" t="s">
        <v>514</v>
      </c>
      <c r="E1007" s="306" t="s">
        <v>2971</v>
      </c>
      <c r="F1007" s="314">
        <v>2163.33</v>
      </c>
      <c r="G1007" s="300">
        <v>1833.3305084745759</v>
      </c>
      <c r="H1007" s="301" t="s">
        <v>216</v>
      </c>
      <c r="I1007" s="302" t="s">
        <v>217</v>
      </c>
      <c r="J1007" s="302" t="s">
        <v>218</v>
      </c>
      <c r="K1007" s="53"/>
      <c r="L1007" s="53"/>
      <c r="M1007" s="53"/>
      <c r="N1007" s="53"/>
      <c r="O1007" s="53">
        <v>6</v>
      </c>
      <c r="P1007" s="56"/>
      <c r="Q1007" s="297">
        <v>2163.33</v>
      </c>
      <c r="R1007" s="348" t="s">
        <v>1578</v>
      </c>
      <c r="S1007" s="349">
        <v>14</v>
      </c>
      <c r="T1007" t="str">
        <f t="shared" si="39"/>
        <v>G-Suite Business</v>
      </c>
    </row>
    <row r="1008" spans="1:20" ht="15.75" thickBot="1">
      <c r="A1008" s="311">
        <v>45470</v>
      </c>
      <c r="B1008" s="384">
        <v>45444</v>
      </c>
      <c r="C1008" s="297" t="e">
        <v>#VALUE!</v>
      </c>
      <c r="D1008" s="312" t="s">
        <v>2972</v>
      </c>
      <c r="E1008" s="306" t="s">
        <v>2973</v>
      </c>
      <c r="F1008" s="314">
        <v>2655</v>
      </c>
      <c r="G1008" s="300">
        <v>2250</v>
      </c>
      <c r="H1008" s="301" t="s">
        <v>216</v>
      </c>
      <c r="I1008" s="302" t="s">
        <v>217</v>
      </c>
      <c r="J1008" s="302" t="s">
        <v>218</v>
      </c>
      <c r="K1008" s="53"/>
      <c r="L1008" s="53"/>
      <c r="M1008" s="53"/>
      <c r="N1008" s="53"/>
      <c r="O1008" s="53">
        <v>6</v>
      </c>
      <c r="P1008" s="56"/>
      <c r="Q1008" s="297">
        <v>2655</v>
      </c>
      <c r="R1008" s="348" t="s">
        <v>1578</v>
      </c>
      <c r="S1008" s="349">
        <v>14</v>
      </c>
      <c r="T1008" t="str">
        <f t="shared" si="39"/>
        <v>G-Suite Business</v>
      </c>
    </row>
    <row r="1009" spans="1:20" ht="15.75" thickBot="1">
      <c r="A1009" s="311">
        <v>45470</v>
      </c>
      <c r="B1009" s="384">
        <v>45444</v>
      </c>
      <c r="C1009" s="297" t="e">
        <v>#VALUE!</v>
      </c>
      <c r="D1009" s="312" t="s">
        <v>2048</v>
      </c>
      <c r="E1009" s="306" t="s">
        <v>2974</v>
      </c>
      <c r="F1009" s="314">
        <v>69207</v>
      </c>
      <c r="G1009" s="300">
        <v>58650</v>
      </c>
      <c r="H1009" s="301" t="s">
        <v>216</v>
      </c>
      <c r="I1009" s="302" t="s">
        <v>217</v>
      </c>
      <c r="J1009" s="302" t="s">
        <v>218</v>
      </c>
      <c r="K1009" s="53"/>
      <c r="L1009" s="53"/>
      <c r="M1009" s="53"/>
      <c r="N1009" s="53"/>
      <c r="O1009" s="53">
        <v>6</v>
      </c>
      <c r="P1009" s="56"/>
      <c r="Q1009" s="297">
        <v>69207</v>
      </c>
      <c r="R1009" s="348" t="s">
        <v>1578</v>
      </c>
      <c r="S1009" s="349">
        <v>14</v>
      </c>
      <c r="T1009" t="str">
        <f t="shared" si="39"/>
        <v>G-Suite Business</v>
      </c>
    </row>
    <row r="1010" spans="1:20" ht="15.75" thickBot="1">
      <c r="A1010" s="311">
        <v>45470</v>
      </c>
      <c r="B1010" s="384">
        <v>45444</v>
      </c>
      <c r="C1010" s="297" t="e">
        <v>#VALUE!</v>
      </c>
      <c r="D1010" s="312" t="s">
        <v>2975</v>
      </c>
      <c r="E1010" s="306" t="s">
        <v>2976</v>
      </c>
      <c r="F1010" s="314">
        <v>83827</v>
      </c>
      <c r="G1010" s="300">
        <v>71039.830508474581</v>
      </c>
      <c r="H1010" s="301" t="s">
        <v>216</v>
      </c>
      <c r="I1010" s="302" t="s">
        <v>217</v>
      </c>
      <c r="J1010" s="302" t="s">
        <v>218</v>
      </c>
      <c r="K1010" s="53"/>
      <c r="L1010" s="53"/>
      <c r="M1010" s="53"/>
      <c r="N1010" s="53"/>
      <c r="O1010" s="53">
        <v>6</v>
      </c>
      <c r="P1010" s="56"/>
      <c r="Q1010" s="297">
        <v>83827</v>
      </c>
      <c r="R1010" s="348" t="s">
        <v>1578</v>
      </c>
      <c r="S1010" s="349">
        <v>14</v>
      </c>
      <c r="T1010" t="str">
        <f t="shared" si="39"/>
        <v>G-Suite Business</v>
      </c>
    </row>
    <row r="1011" spans="1:20" ht="15.75" thickBot="1">
      <c r="A1011" s="311">
        <v>45470</v>
      </c>
      <c r="B1011" s="384">
        <v>45444</v>
      </c>
      <c r="C1011" s="297" t="e">
        <v>#VALUE!</v>
      </c>
      <c r="D1011" s="312" t="s">
        <v>2977</v>
      </c>
      <c r="E1011" s="306" t="s">
        <v>2978</v>
      </c>
      <c r="F1011" s="314">
        <v>64900</v>
      </c>
      <c r="G1011" s="300">
        <v>55000</v>
      </c>
      <c r="H1011" s="301" t="s">
        <v>216</v>
      </c>
      <c r="I1011" s="302" t="s">
        <v>217</v>
      </c>
      <c r="J1011" s="302" t="s">
        <v>218</v>
      </c>
      <c r="K1011" s="53"/>
      <c r="L1011" s="53"/>
      <c r="M1011" s="53"/>
      <c r="N1011" s="53"/>
      <c r="O1011" s="53">
        <v>6</v>
      </c>
      <c r="P1011" s="56"/>
      <c r="Q1011" s="297">
        <v>64900</v>
      </c>
      <c r="R1011" s="348" t="s">
        <v>1578</v>
      </c>
      <c r="S1011" s="349">
        <v>14</v>
      </c>
      <c r="T1011" t="str">
        <f t="shared" si="39"/>
        <v>G-Suite Business</v>
      </c>
    </row>
    <row r="1012" spans="1:20" ht="15.75" thickBot="1">
      <c r="A1012" s="311">
        <v>45470</v>
      </c>
      <c r="B1012" s="384">
        <v>45444</v>
      </c>
      <c r="C1012" s="297" t="e">
        <v>#VALUE!</v>
      </c>
      <c r="D1012" s="312" t="s">
        <v>868</v>
      </c>
      <c r="E1012" s="306" t="s">
        <v>2979</v>
      </c>
      <c r="F1012" s="314">
        <v>118000</v>
      </c>
      <c r="G1012" s="300">
        <v>100000</v>
      </c>
      <c r="H1012" s="301" t="s">
        <v>216</v>
      </c>
      <c r="I1012" s="302" t="s">
        <v>217</v>
      </c>
      <c r="J1012" s="302" t="s">
        <v>218</v>
      </c>
      <c r="K1012" s="53"/>
      <c r="L1012" s="53"/>
      <c r="M1012" s="53"/>
      <c r="N1012" s="53"/>
      <c r="O1012" s="53">
        <v>6</v>
      </c>
      <c r="P1012" s="56"/>
      <c r="Q1012" s="297">
        <v>118000</v>
      </c>
      <c r="R1012" s="348" t="s">
        <v>1578</v>
      </c>
      <c r="S1012" s="349">
        <v>14</v>
      </c>
      <c r="T1012" t="str">
        <f t="shared" si="39"/>
        <v>G-Suite Business</v>
      </c>
    </row>
    <row r="1013" spans="1:20" ht="15.75" thickBot="1">
      <c r="A1013" s="311">
        <v>45470</v>
      </c>
      <c r="B1013" s="384">
        <v>45444</v>
      </c>
      <c r="C1013" s="297" t="e">
        <v>#VALUE!</v>
      </c>
      <c r="D1013" s="312" t="s">
        <v>437</v>
      </c>
      <c r="E1013" s="306" t="s">
        <v>2980</v>
      </c>
      <c r="F1013" s="314">
        <v>24072</v>
      </c>
      <c r="G1013" s="300">
        <v>20400</v>
      </c>
      <c r="H1013" s="301" t="s">
        <v>216</v>
      </c>
      <c r="I1013" s="302" t="s">
        <v>217</v>
      </c>
      <c r="J1013" s="302" t="s">
        <v>218</v>
      </c>
      <c r="K1013" s="53"/>
      <c r="L1013" s="53"/>
      <c r="M1013" s="53"/>
      <c r="N1013" s="53"/>
      <c r="O1013" s="53">
        <v>6</v>
      </c>
      <c r="P1013" s="56"/>
      <c r="Q1013" s="297">
        <v>24072</v>
      </c>
      <c r="R1013" s="348" t="s">
        <v>1578</v>
      </c>
      <c r="S1013" s="349">
        <v>14</v>
      </c>
      <c r="T1013" t="str">
        <f t="shared" si="39"/>
        <v>G-Suite Business</v>
      </c>
    </row>
    <row r="1014" spans="1:20" ht="15.75" thickBot="1">
      <c r="A1014" s="311">
        <v>45470</v>
      </c>
      <c r="B1014" s="384">
        <v>45444</v>
      </c>
      <c r="C1014" s="297" t="e">
        <v>#VALUE!</v>
      </c>
      <c r="D1014" s="312" t="s">
        <v>2081</v>
      </c>
      <c r="E1014" s="306" t="s">
        <v>2981</v>
      </c>
      <c r="F1014" s="314">
        <v>-5841</v>
      </c>
      <c r="G1014" s="300">
        <v>-4950</v>
      </c>
      <c r="H1014" s="301" t="s">
        <v>216</v>
      </c>
      <c r="I1014" s="302" t="s">
        <v>217</v>
      </c>
      <c r="J1014" s="302" t="s">
        <v>218</v>
      </c>
      <c r="K1014" s="53"/>
      <c r="L1014" s="53"/>
      <c r="M1014" s="53"/>
      <c r="N1014" s="53"/>
      <c r="O1014" s="53">
        <v>6</v>
      </c>
      <c r="P1014" s="56"/>
      <c r="Q1014" s="297">
        <v>-5841</v>
      </c>
      <c r="R1014" s="348" t="s">
        <v>1578</v>
      </c>
      <c r="S1014" s="349">
        <v>14</v>
      </c>
      <c r="T1014" t="str">
        <f t="shared" si="39"/>
        <v>G-Suite Business</v>
      </c>
    </row>
    <row r="1015" spans="1:20" ht="15.75" thickBot="1">
      <c r="A1015" s="311">
        <v>45470</v>
      </c>
      <c r="B1015" s="384">
        <v>45444</v>
      </c>
      <c r="C1015" s="297" t="e">
        <v>#VALUE!</v>
      </c>
      <c r="D1015" s="312" t="s">
        <v>1031</v>
      </c>
      <c r="E1015" s="306" t="s">
        <v>2965</v>
      </c>
      <c r="F1015" s="314">
        <v>8850</v>
      </c>
      <c r="G1015" s="300">
        <v>7500</v>
      </c>
      <c r="H1015" s="301" t="s">
        <v>112</v>
      </c>
      <c r="I1015" s="302" t="s">
        <v>229</v>
      </c>
      <c r="J1015" s="302" t="s">
        <v>269</v>
      </c>
      <c r="K1015" s="53"/>
      <c r="L1015" s="53"/>
      <c r="M1015" s="53"/>
      <c r="N1015" s="53"/>
      <c r="O1015" s="53">
        <v>6</v>
      </c>
      <c r="P1015" s="56"/>
      <c r="Q1015" s="297">
        <v>8850</v>
      </c>
      <c r="R1015" s="348" t="s">
        <v>1578</v>
      </c>
      <c r="S1015" s="349">
        <v>14</v>
      </c>
      <c r="T1015" t="str">
        <f t="shared" si="39"/>
        <v>WhatsApp API Business</v>
      </c>
    </row>
    <row r="1016" spans="1:20" ht="15.75" thickBot="1">
      <c r="A1016" s="311">
        <v>45471</v>
      </c>
      <c r="B1016" s="384">
        <v>45444</v>
      </c>
      <c r="C1016" s="297" t="e">
        <v>#VALUE!</v>
      </c>
      <c r="D1016" s="312" t="s">
        <v>1658</v>
      </c>
      <c r="E1016" s="306" t="s">
        <v>2982</v>
      </c>
      <c r="F1016" s="314">
        <v>42480</v>
      </c>
      <c r="G1016" s="300">
        <v>36000</v>
      </c>
      <c r="H1016" s="301" t="s">
        <v>112</v>
      </c>
      <c r="I1016" s="302" t="s">
        <v>229</v>
      </c>
      <c r="J1016" s="302" t="s">
        <v>359</v>
      </c>
      <c r="K1016" s="53"/>
      <c r="L1016" s="53"/>
      <c r="M1016" s="53"/>
      <c r="N1016" s="53"/>
      <c r="O1016" s="53">
        <v>6</v>
      </c>
      <c r="P1016" s="56"/>
      <c r="Q1016" s="297">
        <v>42480</v>
      </c>
      <c r="R1016" s="348" t="s">
        <v>1578</v>
      </c>
      <c r="S1016" s="349">
        <v>14</v>
      </c>
      <c r="T1016" t="str">
        <f t="shared" si="39"/>
        <v>WhatsApp API Business</v>
      </c>
    </row>
    <row r="1017" spans="1:20" ht="15.75" thickBot="1">
      <c r="A1017" s="311">
        <v>45471</v>
      </c>
      <c r="B1017" s="384">
        <v>45444</v>
      </c>
      <c r="C1017" s="297" t="e">
        <v>#VALUE!</v>
      </c>
      <c r="D1017" s="312" t="s">
        <v>496</v>
      </c>
      <c r="E1017" s="306" t="s">
        <v>2983</v>
      </c>
      <c r="F1017" s="314">
        <v>76464</v>
      </c>
      <c r="G1017" s="300">
        <v>64800</v>
      </c>
      <c r="H1017" s="301" t="s">
        <v>112</v>
      </c>
      <c r="I1017" s="302" t="s">
        <v>229</v>
      </c>
      <c r="J1017" s="302" t="s">
        <v>359</v>
      </c>
      <c r="K1017" s="53"/>
      <c r="L1017" s="53"/>
      <c r="M1017" s="53"/>
      <c r="N1017" s="53"/>
      <c r="O1017" s="53">
        <v>6</v>
      </c>
      <c r="P1017" s="56"/>
      <c r="Q1017" s="297">
        <v>76464</v>
      </c>
      <c r="R1017" s="348" t="s">
        <v>1578</v>
      </c>
      <c r="S1017" s="349">
        <v>14</v>
      </c>
      <c r="T1017" t="str">
        <f t="shared" si="39"/>
        <v>WhatsApp API Business</v>
      </c>
    </row>
    <row r="1018" spans="1:20" ht="15.75" thickBot="1">
      <c r="A1018" s="311">
        <v>45471</v>
      </c>
      <c r="B1018" s="384">
        <v>45444</v>
      </c>
      <c r="C1018" s="297" t="e">
        <v>#VALUE!</v>
      </c>
      <c r="D1018" s="312" t="s">
        <v>2984</v>
      </c>
      <c r="E1018" s="306" t="s">
        <v>2985</v>
      </c>
      <c r="F1018" s="314">
        <v>70800</v>
      </c>
      <c r="G1018" s="300">
        <v>60000</v>
      </c>
      <c r="H1018" s="301" t="s">
        <v>291</v>
      </c>
      <c r="I1018" s="302" t="s">
        <v>226</v>
      </c>
      <c r="J1018" s="302" t="s">
        <v>32</v>
      </c>
      <c r="K1018" s="53"/>
      <c r="L1018" s="53"/>
      <c r="M1018" s="53"/>
      <c r="N1018" s="53"/>
      <c r="O1018" s="53">
        <v>6</v>
      </c>
      <c r="P1018" s="56"/>
      <c r="Q1018" s="297">
        <v>70800</v>
      </c>
      <c r="R1018" s="348" t="s">
        <v>1578</v>
      </c>
      <c r="S1018" s="349">
        <v>14</v>
      </c>
      <c r="T1018" t="s">
        <v>15</v>
      </c>
    </row>
    <row r="1019" spans="1:20" ht="15.75" thickBot="1">
      <c r="A1019" s="311">
        <v>45471</v>
      </c>
      <c r="B1019" s="384">
        <v>45444</v>
      </c>
      <c r="C1019" s="297" t="e">
        <v>#VALUE!</v>
      </c>
      <c r="D1019" s="312" t="s">
        <v>2079</v>
      </c>
      <c r="E1019" s="306" t="s">
        <v>2986</v>
      </c>
      <c r="F1019" s="314">
        <v>1871.35</v>
      </c>
      <c r="G1019" s="300">
        <v>1585.8898305084749</v>
      </c>
      <c r="H1019" s="301" t="s">
        <v>216</v>
      </c>
      <c r="I1019" s="302" t="s">
        <v>217</v>
      </c>
      <c r="J1019" s="302" t="s">
        <v>218</v>
      </c>
      <c r="K1019" s="53"/>
      <c r="L1019" s="53"/>
      <c r="M1019" s="53"/>
      <c r="N1019" s="53"/>
      <c r="O1019" s="53">
        <v>6</v>
      </c>
      <c r="P1019" s="56"/>
      <c r="Q1019" s="297">
        <v>1871.35</v>
      </c>
      <c r="R1019" s="348" t="s">
        <v>1578</v>
      </c>
      <c r="S1019" s="349">
        <v>14</v>
      </c>
      <c r="T1019" t="str">
        <f t="shared" ref="T1019:T1043" si="40">VLOOKUP(I1019,$AD$2:$AE$6,2,0)</f>
        <v>G-Suite Business</v>
      </c>
    </row>
    <row r="1020" spans="1:20" ht="15.75" thickBot="1">
      <c r="A1020" s="311">
        <v>45471</v>
      </c>
      <c r="B1020" s="384">
        <v>45444</v>
      </c>
      <c r="C1020" s="297" t="e">
        <v>#VALUE!</v>
      </c>
      <c r="D1020" s="312" t="s">
        <v>2987</v>
      </c>
      <c r="E1020" s="306" t="s">
        <v>2988</v>
      </c>
      <c r="F1020" s="314">
        <v>79650</v>
      </c>
      <c r="G1020" s="300">
        <v>67500</v>
      </c>
      <c r="H1020" s="301" t="s">
        <v>216</v>
      </c>
      <c r="I1020" s="302" t="s">
        <v>217</v>
      </c>
      <c r="J1020" s="302" t="s">
        <v>218</v>
      </c>
      <c r="K1020" s="53"/>
      <c r="L1020" s="53"/>
      <c r="M1020" s="53"/>
      <c r="N1020" s="53"/>
      <c r="O1020" s="53">
        <v>6</v>
      </c>
      <c r="P1020" s="56"/>
      <c r="Q1020" s="297">
        <v>79650</v>
      </c>
      <c r="R1020" s="348" t="s">
        <v>1578</v>
      </c>
      <c r="S1020" s="349">
        <v>14</v>
      </c>
      <c r="T1020" t="str">
        <f t="shared" si="40"/>
        <v>G-Suite Business</v>
      </c>
    </row>
    <row r="1021" spans="1:20" ht="15.75" thickBot="1">
      <c r="A1021" s="311">
        <v>45471</v>
      </c>
      <c r="B1021" s="384">
        <v>45444</v>
      </c>
      <c r="C1021" s="297" t="e">
        <v>#VALUE!</v>
      </c>
      <c r="D1021" s="312" t="s">
        <v>2989</v>
      </c>
      <c r="E1021" s="306" t="s">
        <v>2990</v>
      </c>
      <c r="F1021" s="314">
        <v>136927</v>
      </c>
      <c r="G1021" s="300">
        <v>116039.8305084746</v>
      </c>
      <c r="H1021" s="301" t="s">
        <v>216</v>
      </c>
      <c r="I1021" s="302" t="s">
        <v>217</v>
      </c>
      <c r="J1021" s="302" t="s">
        <v>218</v>
      </c>
      <c r="K1021" s="53"/>
      <c r="L1021" s="53"/>
      <c r="M1021" s="53"/>
      <c r="N1021" s="53"/>
      <c r="O1021" s="53">
        <v>6</v>
      </c>
      <c r="P1021" s="56"/>
      <c r="Q1021" s="297">
        <v>136927</v>
      </c>
      <c r="R1021" s="348" t="s">
        <v>1578</v>
      </c>
      <c r="S1021" s="349">
        <v>14</v>
      </c>
      <c r="T1021" t="str">
        <f t="shared" si="40"/>
        <v>G-Suite Business</v>
      </c>
    </row>
    <row r="1022" spans="1:20" ht="15.75" thickBot="1">
      <c r="A1022" s="311">
        <v>45471</v>
      </c>
      <c r="B1022" s="384">
        <v>45444</v>
      </c>
      <c r="C1022" s="297" t="e">
        <v>#VALUE!</v>
      </c>
      <c r="D1022" s="312" t="s">
        <v>2991</v>
      </c>
      <c r="E1022" s="306" t="s">
        <v>2992</v>
      </c>
      <c r="F1022" s="314">
        <v>7080</v>
      </c>
      <c r="G1022" s="300">
        <v>6000</v>
      </c>
      <c r="H1022" s="301" t="s">
        <v>216</v>
      </c>
      <c r="I1022" s="302" t="s">
        <v>217</v>
      </c>
      <c r="J1022" s="302" t="s">
        <v>218</v>
      </c>
      <c r="K1022" s="53"/>
      <c r="L1022" s="53"/>
      <c r="M1022" s="53"/>
      <c r="N1022" s="53"/>
      <c r="O1022" s="53">
        <v>6</v>
      </c>
      <c r="P1022" s="56"/>
      <c r="Q1022" s="297">
        <v>7080</v>
      </c>
      <c r="R1022" s="348" t="s">
        <v>1578</v>
      </c>
      <c r="S1022" s="349">
        <v>14</v>
      </c>
      <c r="T1022" t="str">
        <f t="shared" si="40"/>
        <v>G-Suite Business</v>
      </c>
    </row>
    <row r="1023" spans="1:20" ht="15.75" thickBot="1">
      <c r="A1023" s="311">
        <v>45471</v>
      </c>
      <c r="B1023" s="384">
        <v>45444</v>
      </c>
      <c r="C1023" s="297" t="e">
        <v>#VALUE!</v>
      </c>
      <c r="D1023" s="312" t="s">
        <v>2993</v>
      </c>
      <c r="E1023" s="306" t="s">
        <v>2994</v>
      </c>
      <c r="F1023" s="314">
        <v>121682</v>
      </c>
      <c r="G1023" s="300">
        <v>103120.3389830509</v>
      </c>
      <c r="H1023" s="301" t="s">
        <v>216</v>
      </c>
      <c r="I1023" s="302" t="s">
        <v>217</v>
      </c>
      <c r="J1023" s="302" t="s">
        <v>218</v>
      </c>
      <c r="K1023" s="53"/>
      <c r="L1023" s="53"/>
      <c r="M1023" s="53"/>
      <c r="N1023" s="53"/>
      <c r="O1023" s="53">
        <v>6</v>
      </c>
      <c r="P1023" s="56"/>
      <c r="Q1023" s="297">
        <v>121682</v>
      </c>
      <c r="R1023" s="348" t="s">
        <v>1578</v>
      </c>
      <c r="S1023" s="349">
        <v>14</v>
      </c>
      <c r="T1023" t="str">
        <f t="shared" si="40"/>
        <v>G-Suite Business</v>
      </c>
    </row>
    <row r="1024" spans="1:20" ht="15.75" thickBot="1">
      <c r="A1024" s="311">
        <v>45471</v>
      </c>
      <c r="B1024" s="384">
        <v>45444</v>
      </c>
      <c r="C1024" s="297" t="e">
        <v>#VALUE!</v>
      </c>
      <c r="D1024" s="312" t="s">
        <v>1467</v>
      </c>
      <c r="E1024" s="306" t="s">
        <v>2995</v>
      </c>
      <c r="F1024" s="314">
        <v>18583</v>
      </c>
      <c r="G1024" s="300">
        <v>15748.30508474576</v>
      </c>
      <c r="H1024" s="301" t="s">
        <v>216</v>
      </c>
      <c r="I1024" s="302" t="s">
        <v>217</v>
      </c>
      <c r="J1024" s="302" t="s">
        <v>218</v>
      </c>
      <c r="K1024" s="53"/>
      <c r="L1024" s="53"/>
      <c r="M1024" s="53"/>
      <c r="N1024" s="53"/>
      <c r="O1024" s="53">
        <v>6</v>
      </c>
      <c r="P1024" s="56"/>
      <c r="Q1024" s="297">
        <v>18583</v>
      </c>
      <c r="R1024" s="348" t="s">
        <v>1578</v>
      </c>
      <c r="S1024" s="349">
        <v>14</v>
      </c>
      <c r="T1024" t="str">
        <f t="shared" si="40"/>
        <v>G-Suite Business</v>
      </c>
    </row>
    <row r="1025" spans="1:20" ht="15.75" thickBot="1">
      <c r="A1025" s="311">
        <v>45471</v>
      </c>
      <c r="B1025" s="384">
        <v>45444</v>
      </c>
      <c r="C1025" s="297" t="e">
        <v>#VALUE!</v>
      </c>
      <c r="D1025" s="312" t="s">
        <v>2813</v>
      </c>
      <c r="E1025" s="306" t="s">
        <v>2996</v>
      </c>
      <c r="F1025" s="314">
        <v>6268.75</v>
      </c>
      <c r="G1025" s="300">
        <v>5312.5</v>
      </c>
      <c r="H1025" s="301" t="s">
        <v>216</v>
      </c>
      <c r="I1025" s="302" t="s">
        <v>217</v>
      </c>
      <c r="J1025" s="302" t="s">
        <v>218</v>
      </c>
      <c r="K1025" s="53"/>
      <c r="L1025" s="53"/>
      <c r="M1025" s="53"/>
      <c r="N1025" s="53"/>
      <c r="O1025" s="53">
        <v>6</v>
      </c>
      <c r="P1025" s="56"/>
      <c r="Q1025" s="297">
        <v>6268.75</v>
      </c>
      <c r="R1025" s="348" t="s">
        <v>1578</v>
      </c>
      <c r="S1025" s="349">
        <v>14</v>
      </c>
      <c r="T1025" t="str">
        <f t="shared" si="40"/>
        <v>G-Suite Business</v>
      </c>
    </row>
    <row r="1026" spans="1:20" ht="15.75" thickBot="1">
      <c r="A1026" s="311">
        <v>45471</v>
      </c>
      <c r="B1026" s="384">
        <v>45444</v>
      </c>
      <c r="C1026" s="297" t="e">
        <v>#VALUE!</v>
      </c>
      <c r="D1026" s="312" t="s">
        <v>2864</v>
      </c>
      <c r="E1026" s="306" t="s">
        <v>2997</v>
      </c>
      <c r="F1026" s="314">
        <v>-3900</v>
      </c>
      <c r="G1026" s="300">
        <v>-3305.0847457627119</v>
      </c>
      <c r="H1026" s="301" t="s">
        <v>261</v>
      </c>
      <c r="I1026" s="302" t="s">
        <v>232</v>
      </c>
      <c r="J1026" s="302" t="s">
        <v>330</v>
      </c>
      <c r="K1026" s="53"/>
      <c r="L1026" s="53"/>
      <c r="M1026" s="53"/>
      <c r="N1026" s="53"/>
      <c r="O1026" s="53">
        <v>6</v>
      </c>
      <c r="P1026" s="56"/>
      <c r="Q1026" s="297">
        <v>-3900</v>
      </c>
      <c r="R1026" s="348" t="s">
        <v>1578</v>
      </c>
      <c r="S1026" s="349">
        <v>14</v>
      </c>
      <c r="T1026" t="str">
        <f t="shared" si="40"/>
        <v>Other Services</v>
      </c>
    </row>
    <row r="1027" spans="1:20" ht="15.75" thickBot="1">
      <c r="A1027" s="311">
        <v>45472</v>
      </c>
      <c r="B1027" s="384">
        <v>45444</v>
      </c>
      <c r="C1027" s="297" t="e">
        <v>#VALUE!</v>
      </c>
      <c r="D1027" s="312" t="s">
        <v>355</v>
      </c>
      <c r="E1027" s="306" t="s">
        <v>2998</v>
      </c>
      <c r="F1027" s="314">
        <v>15930</v>
      </c>
      <c r="G1027" s="300">
        <v>13500</v>
      </c>
      <c r="H1027" s="301" t="s">
        <v>112</v>
      </c>
      <c r="I1027" s="302" t="s">
        <v>229</v>
      </c>
      <c r="J1027" s="302" t="s">
        <v>284</v>
      </c>
      <c r="K1027" s="53"/>
      <c r="L1027" s="53"/>
      <c r="M1027" s="53"/>
      <c r="N1027" s="53"/>
      <c r="O1027" s="53">
        <v>6</v>
      </c>
      <c r="P1027" s="56"/>
      <c r="Q1027" s="297">
        <v>15930</v>
      </c>
      <c r="R1027" s="348" t="s">
        <v>1578</v>
      </c>
      <c r="S1027" s="349">
        <v>14</v>
      </c>
      <c r="T1027" t="str">
        <f t="shared" si="40"/>
        <v>WhatsApp API Business</v>
      </c>
    </row>
    <row r="1028" spans="1:20" ht="15.75" thickBot="1">
      <c r="A1028" s="311">
        <v>45472</v>
      </c>
      <c r="B1028" s="384">
        <v>45444</v>
      </c>
      <c r="C1028" s="297" t="e">
        <v>#VALUE!</v>
      </c>
      <c r="D1028" s="312" t="s">
        <v>2999</v>
      </c>
      <c r="E1028" s="306" t="s">
        <v>3000</v>
      </c>
      <c r="F1028" s="314">
        <v>8850</v>
      </c>
      <c r="G1028" s="300">
        <v>7500</v>
      </c>
      <c r="H1028" s="301" t="s">
        <v>112</v>
      </c>
      <c r="I1028" s="302" t="s">
        <v>229</v>
      </c>
      <c r="J1028" s="302" t="s">
        <v>249</v>
      </c>
      <c r="K1028" s="53"/>
      <c r="L1028" s="53"/>
      <c r="M1028" s="53"/>
      <c r="N1028" s="53"/>
      <c r="O1028" s="53">
        <v>6</v>
      </c>
      <c r="P1028" s="56"/>
      <c r="Q1028" s="297">
        <v>8850</v>
      </c>
      <c r="R1028" s="348" t="s">
        <v>1578</v>
      </c>
      <c r="S1028" s="349">
        <v>14</v>
      </c>
      <c r="T1028" t="str">
        <f t="shared" si="40"/>
        <v>WhatsApp API Business</v>
      </c>
    </row>
    <row r="1029" spans="1:20" ht="15.75" thickBot="1">
      <c r="A1029" s="311">
        <v>45472</v>
      </c>
      <c r="B1029" s="384">
        <v>45444</v>
      </c>
      <c r="C1029" s="297" t="e">
        <v>#VALUE!</v>
      </c>
      <c r="D1029" s="312" t="s">
        <v>3001</v>
      </c>
      <c r="E1029" s="306" t="s">
        <v>3002</v>
      </c>
      <c r="F1029" s="314">
        <v>3900</v>
      </c>
      <c r="G1029" s="300">
        <v>3305.0847457627119</v>
      </c>
      <c r="H1029" s="301" t="s">
        <v>261</v>
      </c>
      <c r="I1029" s="302" t="s">
        <v>232</v>
      </c>
      <c r="J1029" s="302" t="s">
        <v>330</v>
      </c>
      <c r="K1029" s="53"/>
      <c r="L1029" s="53"/>
      <c r="M1029" s="53"/>
      <c r="N1029" s="53"/>
      <c r="O1029" s="53">
        <v>6</v>
      </c>
      <c r="P1029" s="56"/>
      <c r="Q1029" s="297">
        <v>3900</v>
      </c>
      <c r="R1029" s="348" t="s">
        <v>1578</v>
      </c>
      <c r="S1029" s="349">
        <v>14</v>
      </c>
      <c r="T1029" t="str">
        <f t="shared" si="40"/>
        <v>Other Services</v>
      </c>
    </row>
    <row r="1030" spans="1:20" ht="15.75" thickBot="1">
      <c r="A1030" s="311">
        <v>45472</v>
      </c>
      <c r="B1030" s="384">
        <v>45444</v>
      </c>
      <c r="C1030" s="297" t="e">
        <v>#VALUE!</v>
      </c>
      <c r="D1030" s="312" t="s">
        <v>3003</v>
      </c>
      <c r="E1030" s="306" t="s">
        <v>3004</v>
      </c>
      <c r="F1030" s="314">
        <v>48144</v>
      </c>
      <c r="G1030" s="300">
        <v>40800</v>
      </c>
      <c r="H1030" s="301" t="s">
        <v>216</v>
      </c>
      <c r="I1030" s="302" t="s">
        <v>217</v>
      </c>
      <c r="J1030" s="302" t="s">
        <v>218</v>
      </c>
      <c r="K1030" s="53"/>
      <c r="L1030" s="53"/>
      <c r="M1030" s="53"/>
      <c r="N1030" s="53"/>
      <c r="O1030" s="53">
        <v>6</v>
      </c>
      <c r="P1030" s="56"/>
      <c r="Q1030" s="297">
        <v>48144</v>
      </c>
      <c r="R1030" s="348" t="s">
        <v>1578</v>
      </c>
      <c r="S1030" s="349">
        <v>14</v>
      </c>
      <c r="T1030" t="str">
        <f t="shared" si="40"/>
        <v>G-Suite Business</v>
      </c>
    </row>
    <row r="1031" spans="1:20" ht="15.75" thickBot="1">
      <c r="A1031" s="311">
        <v>45472</v>
      </c>
      <c r="B1031" s="384">
        <v>45444</v>
      </c>
      <c r="C1031" s="297" t="e">
        <v>#VALUE!</v>
      </c>
      <c r="D1031" s="312" t="s">
        <v>401</v>
      </c>
      <c r="E1031" s="306" t="s">
        <v>3005</v>
      </c>
      <c r="F1031" s="314">
        <v>1967</v>
      </c>
      <c r="G1031" s="300">
        <v>1666.949152542373</v>
      </c>
      <c r="H1031" s="301" t="s">
        <v>216</v>
      </c>
      <c r="I1031" s="302" t="s">
        <v>217</v>
      </c>
      <c r="J1031" s="302" t="s">
        <v>218</v>
      </c>
      <c r="K1031" s="53"/>
      <c r="L1031" s="53"/>
      <c r="M1031" s="53"/>
      <c r="N1031" s="53"/>
      <c r="O1031" s="53">
        <v>6</v>
      </c>
      <c r="P1031" s="56"/>
      <c r="Q1031" s="297">
        <v>1967</v>
      </c>
      <c r="R1031" s="348" t="s">
        <v>1578</v>
      </c>
      <c r="S1031" s="349">
        <v>14</v>
      </c>
      <c r="T1031" t="str">
        <f t="shared" si="40"/>
        <v>G-Suite Business</v>
      </c>
    </row>
    <row r="1032" spans="1:20" ht="15.75" thickBot="1">
      <c r="A1032" s="311">
        <v>45472</v>
      </c>
      <c r="B1032" s="384">
        <v>45444</v>
      </c>
      <c r="C1032" s="297" t="e">
        <v>#VALUE!</v>
      </c>
      <c r="D1032" s="312" t="s">
        <v>608</v>
      </c>
      <c r="E1032" s="306" t="s">
        <v>3006</v>
      </c>
      <c r="F1032" s="314">
        <v>208577</v>
      </c>
      <c r="G1032" s="300">
        <v>176760.16949152539</v>
      </c>
      <c r="H1032" s="301" t="s">
        <v>216</v>
      </c>
      <c r="I1032" s="302" t="s">
        <v>217</v>
      </c>
      <c r="J1032" s="302" t="s">
        <v>218</v>
      </c>
      <c r="K1032" s="53"/>
      <c r="L1032" s="53"/>
      <c r="M1032" s="53"/>
      <c r="N1032" s="53"/>
      <c r="O1032" s="53">
        <v>6</v>
      </c>
      <c r="P1032" s="56"/>
      <c r="Q1032" s="297">
        <v>208577</v>
      </c>
      <c r="R1032" s="348" t="s">
        <v>1578</v>
      </c>
      <c r="S1032" s="349">
        <v>14</v>
      </c>
      <c r="T1032" t="str">
        <f t="shared" si="40"/>
        <v>G-Suite Business</v>
      </c>
    </row>
    <row r="1033" spans="1:20" ht="15.75" thickBot="1">
      <c r="A1033" s="311">
        <v>45472</v>
      </c>
      <c r="B1033" s="384">
        <v>45444</v>
      </c>
      <c r="C1033" s="297" t="e">
        <v>#VALUE!</v>
      </c>
      <c r="D1033" s="312" t="s">
        <v>250</v>
      </c>
      <c r="E1033" s="306" t="s">
        <v>3007</v>
      </c>
      <c r="F1033" s="314">
        <v>7759.68</v>
      </c>
      <c r="G1033" s="300">
        <v>6576.0000000000009</v>
      </c>
      <c r="H1033" s="301" t="s">
        <v>216</v>
      </c>
      <c r="I1033" s="302" t="s">
        <v>217</v>
      </c>
      <c r="J1033" s="302" t="s">
        <v>218</v>
      </c>
      <c r="K1033" s="53"/>
      <c r="L1033" s="53"/>
      <c r="M1033" s="53"/>
      <c r="N1033" s="53"/>
      <c r="O1033" s="53">
        <v>6</v>
      </c>
      <c r="P1033" s="56"/>
      <c r="Q1033" s="297">
        <v>7759.68</v>
      </c>
      <c r="R1033" s="348" t="s">
        <v>1578</v>
      </c>
      <c r="S1033" s="349">
        <v>14</v>
      </c>
      <c r="T1033" t="str">
        <f t="shared" si="40"/>
        <v>G-Suite Business</v>
      </c>
    </row>
    <row r="1034" spans="1:20" ht="15.75" thickBot="1">
      <c r="A1034" s="311">
        <v>45472</v>
      </c>
      <c r="B1034" s="384">
        <v>45444</v>
      </c>
      <c r="C1034" s="297" t="e">
        <v>#VALUE!</v>
      </c>
      <c r="D1034" s="312" t="s">
        <v>250</v>
      </c>
      <c r="E1034" s="306" t="s">
        <v>3008</v>
      </c>
      <c r="F1034" s="314">
        <v>5819.76</v>
      </c>
      <c r="G1034" s="300">
        <v>4932</v>
      </c>
      <c r="H1034" s="301" t="s">
        <v>216</v>
      </c>
      <c r="I1034" s="302" t="s">
        <v>217</v>
      </c>
      <c r="J1034" s="302" t="s">
        <v>218</v>
      </c>
      <c r="K1034" s="53"/>
      <c r="L1034" s="53"/>
      <c r="M1034" s="53"/>
      <c r="N1034" s="53"/>
      <c r="O1034" s="53">
        <v>6</v>
      </c>
      <c r="P1034" s="56"/>
      <c r="Q1034" s="297">
        <v>5819.76</v>
      </c>
      <c r="R1034" s="348" t="s">
        <v>1578</v>
      </c>
      <c r="S1034" s="349">
        <v>14</v>
      </c>
      <c r="T1034" t="str">
        <f t="shared" si="40"/>
        <v>G-Suite Business</v>
      </c>
    </row>
    <row r="1035" spans="1:20" ht="15.75" thickBot="1">
      <c r="A1035" s="311">
        <v>45472</v>
      </c>
      <c r="B1035" s="384">
        <v>45444</v>
      </c>
      <c r="C1035" s="297" t="e">
        <v>#VALUE!</v>
      </c>
      <c r="D1035" s="312" t="s">
        <v>3009</v>
      </c>
      <c r="E1035" s="306" t="s">
        <v>3010</v>
      </c>
      <c r="F1035" s="314">
        <v>222784</v>
      </c>
      <c r="G1035" s="300">
        <v>188800</v>
      </c>
      <c r="H1035" s="301" t="s">
        <v>216</v>
      </c>
      <c r="I1035" s="302" t="s">
        <v>217</v>
      </c>
      <c r="J1035" s="302" t="s">
        <v>218</v>
      </c>
      <c r="K1035" s="53"/>
      <c r="L1035" s="53"/>
      <c r="M1035" s="53"/>
      <c r="N1035" s="53"/>
      <c r="O1035" s="53">
        <v>6</v>
      </c>
      <c r="P1035" s="56"/>
      <c r="Q1035" s="297">
        <v>222784</v>
      </c>
      <c r="R1035" s="348" t="s">
        <v>1578</v>
      </c>
      <c r="S1035" s="349">
        <v>14</v>
      </c>
      <c r="T1035" t="str">
        <f t="shared" si="40"/>
        <v>G-Suite Business</v>
      </c>
    </row>
    <row r="1036" spans="1:20" ht="15.75" thickBot="1">
      <c r="A1036" s="311">
        <v>45472</v>
      </c>
      <c r="B1036" s="384">
        <v>45444</v>
      </c>
      <c r="C1036" s="297" t="e">
        <v>#VALUE!</v>
      </c>
      <c r="D1036" s="312" t="s">
        <v>1646</v>
      </c>
      <c r="E1036" s="306" t="s">
        <v>3011</v>
      </c>
      <c r="F1036" s="314">
        <v>12538</v>
      </c>
      <c r="G1036" s="300"/>
      <c r="H1036" s="301" t="s">
        <v>112</v>
      </c>
      <c r="I1036" s="302" t="s">
        <v>229</v>
      </c>
      <c r="J1036" s="302" t="s">
        <v>594</v>
      </c>
      <c r="K1036" s="53"/>
      <c r="L1036" s="53"/>
      <c r="M1036" s="53"/>
      <c r="N1036" s="53"/>
      <c r="O1036" s="53">
        <v>6</v>
      </c>
      <c r="P1036" s="56"/>
      <c r="Q1036" s="297">
        <v>12538</v>
      </c>
      <c r="R1036" s="348" t="s">
        <v>1578</v>
      </c>
      <c r="S1036" s="349">
        <v>14</v>
      </c>
      <c r="T1036" t="str">
        <f t="shared" si="40"/>
        <v>WhatsApp API Business</v>
      </c>
    </row>
    <row r="1037" spans="1:20" ht="15.75" thickBot="1">
      <c r="A1037" s="311">
        <v>45472</v>
      </c>
      <c r="B1037" s="384">
        <v>45444</v>
      </c>
      <c r="C1037" s="297" t="e">
        <v>#VALUE!</v>
      </c>
      <c r="D1037" s="319" t="s">
        <v>1754</v>
      </c>
      <c r="E1037" s="304" t="s">
        <v>497</v>
      </c>
      <c r="F1037" s="314">
        <v>-100000</v>
      </c>
      <c r="G1037" s="300">
        <v>-84745.762711864416</v>
      </c>
      <c r="H1037" s="301" t="s">
        <v>291</v>
      </c>
      <c r="I1037" s="302" t="s">
        <v>226</v>
      </c>
      <c r="J1037" s="302" t="s">
        <v>292</v>
      </c>
      <c r="K1037" s="53"/>
      <c r="L1037" s="53"/>
      <c r="M1037" s="53"/>
      <c r="N1037" s="53"/>
      <c r="O1037" s="53">
        <v>6</v>
      </c>
      <c r="P1037" s="56"/>
      <c r="Q1037" s="297">
        <v>-100000</v>
      </c>
      <c r="R1037" s="348" t="s">
        <v>1578</v>
      </c>
      <c r="S1037" s="349">
        <v>14</v>
      </c>
      <c r="T1037" t="str">
        <f t="shared" si="40"/>
        <v xml:space="preserve">Training Business </v>
      </c>
    </row>
    <row r="1038" spans="1:20" ht="15.75" thickBot="1">
      <c r="A1038" s="311">
        <v>45472</v>
      </c>
      <c r="B1038" s="384">
        <v>45444</v>
      </c>
      <c r="C1038" s="297" t="e">
        <v>#VALUE!</v>
      </c>
      <c r="D1038" s="319" t="s">
        <v>3012</v>
      </c>
      <c r="E1038" s="304" t="s">
        <v>497</v>
      </c>
      <c r="F1038" s="314">
        <v>-100000</v>
      </c>
      <c r="G1038" s="300">
        <v>-84745.762711864416</v>
      </c>
      <c r="H1038" s="301" t="s">
        <v>291</v>
      </c>
      <c r="I1038" s="302" t="s">
        <v>226</v>
      </c>
      <c r="J1038" s="302" t="s">
        <v>292</v>
      </c>
      <c r="K1038" s="53"/>
      <c r="L1038" s="53"/>
      <c r="M1038" s="53"/>
      <c r="N1038" s="53"/>
      <c r="O1038" s="53">
        <v>6</v>
      </c>
      <c r="P1038" s="56"/>
      <c r="Q1038" s="297">
        <v>-100000</v>
      </c>
      <c r="R1038" s="348" t="s">
        <v>1578</v>
      </c>
      <c r="S1038" s="349">
        <v>14</v>
      </c>
      <c r="T1038" t="str">
        <f t="shared" si="40"/>
        <v xml:space="preserve">Training Business </v>
      </c>
    </row>
    <row r="1039" spans="1:20" ht="15.75" thickBot="1">
      <c r="A1039" s="311">
        <v>45472</v>
      </c>
      <c r="B1039" s="384">
        <v>45444</v>
      </c>
      <c r="C1039" s="297" t="e">
        <v>#VALUE!</v>
      </c>
      <c r="D1039" s="319" t="s">
        <v>1752</v>
      </c>
      <c r="E1039" s="304" t="s">
        <v>497</v>
      </c>
      <c r="F1039" s="314">
        <v>-100000</v>
      </c>
      <c r="G1039" s="300">
        <v>-84745.762711864416</v>
      </c>
      <c r="H1039" s="301" t="s">
        <v>291</v>
      </c>
      <c r="I1039" s="302" t="s">
        <v>226</v>
      </c>
      <c r="J1039" s="302" t="s">
        <v>292</v>
      </c>
      <c r="K1039" s="53"/>
      <c r="L1039" s="53"/>
      <c r="M1039" s="53"/>
      <c r="N1039" s="53"/>
      <c r="O1039" s="53">
        <v>6</v>
      </c>
      <c r="P1039" s="56"/>
      <c r="Q1039" s="297">
        <v>-100000</v>
      </c>
      <c r="R1039" s="348" t="s">
        <v>1578</v>
      </c>
      <c r="S1039" s="349">
        <v>14</v>
      </c>
      <c r="T1039" t="str">
        <f t="shared" si="40"/>
        <v xml:space="preserve">Training Business </v>
      </c>
    </row>
    <row r="1040" spans="1:20" ht="15.75" thickBot="1">
      <c r="A1040" s="311">
        <v>45472</v>
      </c>
      <c r="B1040" s="384">
        <v>45444</v>
      </c>
      <c r="C1040" s="297" t="e">
        <v>#VALUE!</v>
      </c>
      <c r="D1040" s="319" t="s">
        <v>3013</v>
      </c>
      <c r="E1040" s="304" t="s">
        <v>497</v>
      </c>
      <c r="F1040" s="314">
        <v>-100000</v>
      </c>
      <c r="G1040" s="300">
        <v>-84745.762711864416</v>
      </c>
      <c r="H1040" s="301" t="s">
        <v>291</v>
      </c>
      <c r="I1040" s="302" t="s">
        <v>226</v>
      </c>
      <c r="J1040" s="302" t="s">
        <v>292</v>
      </c>
      <c r="K1040" s="53"/>
      <c r="L1040" s="53"/>
      <c r="M1040" s="53"/>
      <c r="N1040" s="53"/>
      <c r="O1040" s="53">
        <v>6</v>
      </c>
      <c r="P1040" s="56"/>
      <c r="Q1040" s="297">
        <v>-100000</v>
      </c>
      <c r="R1040" s="348" t="s">
        <v>1578</v>
      </c>
      <c r="S1040" s="349">
        <v>14</v>
      </c>
      <c r="T1040" t="str">
        <f t="shared" si="40"/>
        <v xml:space="preserve">Training Business </v>
      </c>
    </row>
    <row r="1041" spans="1:20" ht="15.75" thickBot="1">
      <c r="A1041" s="311">
        <v>45472</v>
      </c>
      <c r="B1041" s="384">
        <v>45444</v>
      </c>
      <c r="C1041" s="297" t="e">
        <v>#VALUE!</v>
      </c>
      <c r="D1041" s="319" t="s">
        <v>2310</v>
      </c>
      <c r="E1041" s="304" t="s">
        <v>497</v>
      </c>
      <c r="F1041" s="314">
        <v>-100000</v>
      </c>
      <c r="G1041" s="300">
        <v>-84745.762711864416</v>
      </c>
      <c r="H1041" s="301" t="s">
        <v>291</v>
      </c>
      <c r="I1041" s="302" t="s">
        <v>226</v>
      </c>
      <c r="J1041" s="302" t="s">
        <v>292</v>
      </c>
      <c r="K1041" s="53"/>
      <c r="L1041" s="53"/>
      <c r="M1041" s="53"/>
      <c r="N1041" s="53"/>
      <c r="O1041" s="53">
        <v>6</v>
      </c>
      <c r="P1041" s="56"/>
      <c r="Q1041" s="297">
        <v>-100000</v>
      </c>
      <c r="R1041" s="348" t="s">
        <v>1578</v>
      </c>
      <c r="S1041" s="349">
        <v>14</v>
      </c>
      <c r="T1041" t="str">
        <f t="shared" si="40"/>
        <v xml:space="preserve">Training Business </v>
      </c>
    </row>
    <row r="1042" spans="1:20" ht="15.75" thickBot="1">
      <c r="A1042" s="311">
        <v>45472</v>
      </c>
      <c r="B1042" s="384">
        <v>45444</v>
      </c>
      <c r="C1042" s="297" t="e">
        <v>#VALUE!</v>
      </c>
      <c r="D1042" s="319" t="s">
        <v>3014</v>
      </c>
      <c r="E1042" s="304" t="s">
        <v>497</v>
      </c>
      <c r="F1042" s="314">
        <v>-100000</v>
      </c>
      <c r="G1042" s="300">
        <v>-84745.762711864416</v>
      </c>
      <c r="H1042" s="301" t="s">
        <v>291</v>
      </c>
      <c r="I1042" s="302" t="s">
        <v>226</v>
      </c>
      <c r="J1042" s="302" t="s">
        <v>292</v>
      </c>
      <c r="K1042" s="53"/>
      <c r="L1042" s="53"/>
      <c r="M1042" s="53"/>
      <c r="N1042" s="53"/>
      <c r="O1042" s="53">
        <v>6</v>
      </c>
      <c r="P1042" s="56"/>
      <c r="Q1042" s="297">
        <v>-100000</v>
      </c>
      <c r="R1042" s="348" t="s">
        <v>1578</v>
      </c>
      <c r="S1042" s="349">
        <v>14</v>
      </c>
      <c r="T1042" t="str">
        <f t="shared" si="40"/>
        <v xml:space="preserve">Training Business </v>
      </c>
    </row>
    <row r="1043" spans="1:20" ht="15.75" thickBot="1">
      <c r="A1043" s="311">
        <v>45472</v>
      </c>
      <c r="B1043" s="384">
        <v>45444</v>
      </c>
      <c r="C1043" s="297" t="e">
        <v>#VALUE!</v>
      </c>
      <c r="D1043" s="319" t="s">
        <v>2187</v>
      </c>
      <c r="E1043" s="304" t="s">
        <v>497</v>
      </c>
      <c r="F1043" s="314">
        <v>-100000</v>
      </c>
      <c r="G1043" s="300">
        <v>-84745.762711864416</v>
      </c>
      <c r="H1043" s="301" t="s">
        <v>291</v>
      </c>
      <c r="I1043" s="302" t="s">
        <v>226</v>
      </c>
      <c r="J1043" s="302" t="s">
        <v>292</v>
      </c>
      <c r="K1043" s="53"/>
      <c r="L1043" s="53"/>
      <c r="M1043" s="53"/>
      <c r="N1043" s="53"/>
      <c r="O1043" s="53">
        <v>6</v>
      </c>
      <c r="P1043" s="56"/>
      <c r="Q1043" s="297">
        <v>-100000</v>
      </c>
      <c r="R1043" s="348" t="s">
        <v>1578</v>
      </c>
      <c r="S1043" s="349">
        <v>14</v>
      </c>
      <c r="T1043" t="str">
        <f t="shared" si="40"/>
        <v xml:space="preserve">Training Business </v>
      </c>
    </row>
    <row r="1044" spans="1:20" ht="15.75" thickBot="1">
      <c r="A1044" s="311">
        <v>45473</v>
      </c>
      <c r="B1044" s="384">
        <v>45444</v>
      </c>
      <c r="C1044" s="297" t="e">
        <v>#VALUE!</v>
      </c>
      <c r="D1044" s="298" t="s">
        <v>505</v>
      </c>
      <c r="E1044" s="306" t="s">
        <v>3015</v>
      </c>
      <c r="F1044" s="306">
        <v>-56640</v>
      </c>
      <c r="G1044" s="300">
        <v>-48000</v>
      </c>
      <c r="H1044" s="301" t="s">
        <v>291</v>
      </c>
      <c r="I1044" s="302" t="s">
        <v>226</v>
      </c>
      <c r="J1044" s="302" t="s">
        <v>32</v>
      </c>
      <c r="K1044" s="53"/>
      <c r="L1044" s="53"/>
      <c r="M1044" s="53"/>
      <c r="N1044" s="53"/>
      <c r="O1044" s="53">
        <v>6</v>
      </c>
      <c r="P1044" s="56"/>
      <c r="Q1044" s="297">
        <v>-56640</v>
      </c>
      <c r="R1044" s="348" t="s">
        <v>1578</v>
      </c>
      <c r="S1044" s="349"/>
      <c r="T1044" t="s">
        <v>15</v>
      </c>
    </row>
    <row r="1045" spans="1:20" ht="15.75" thickBot="1">
      <c r="A1045" s="311">
        <v>45473</v>
      </c>
      <c r="B1045" s="384">
        <v>45444</v>
      </c>
      <c r="C1045" s="297" t="e">
        <v>#VALUE!</v>
      </c>
      <c r="D1045" s="312" t="s">
        <v>1327</v>
      </c>
      <c r="E1045" s="306" t="s">
        <v>3016</v>
      </c>
      <c r="F1045" s="314">
        <v>2360</v>
      </c>
      <c r="G1045" s="300">
        <v>2000</v>
      </c>
      <c r="H1045" s="301" t="s">
        <v>112</v>
      </c>
      <c r="I1045" s="302" t="s">
        <v>229</v>
      </c>
      <c r="J1045" s="302" t="s">
        <v>249</v>
      </c>
      <c r="K1045" s="53"/>
      <c r="L1045" s="53"/>
      <c r="M1045" s="53"/>
      <c r="N1045" s="53"/>
      <c r="O1045" s="53">
        <v>6</v>
      </c>
      <c r="P1045" s="56"/>
      <c r="Q1045" s="297">
        <v>2360</v>
      </c>
      <c r="R1045" s="348" t="s">
        <v>1578</v>
      </c>
      <c r="S1045" s="349">
        <v>14</v>
      </c>
      <c r="T1045" t="str">
        <f t="shared" ref="T1045:T1076" si="41">VLOOKUP(I1045,$AD$2:$AE$6,2,0)</f>
        <v>WhatsApp API Business</v>
      </c>
    </row>
    <row r="1046" spans="1:20" ht="15.75" thickBot="1">
      <c r="A1046" s="311">
        <v>45473</v>
      </c>
      <c r="B1046" s="384">
        <v>45444</v>
      </c>
      <c r="C1046" s="297" t="e">
        <v>#VALUE!</v>
      </c>
      <c r="D1046" s="312" t="s">
        <v>3017</v>
      </c>
      <c r="E1046" s="306" t="s">
        <v>3018</v>
      </c>
      <c r="F1046" s="314">
        <v>299</v>
      </c>
      <c r="G1046" s="300">
        <v>253.3898305084746</v>
      </c>
      <c r="H1046" s="301" t="s">
        <v>261</v>
      </c>
      <c r="I1046" s="302" t="s">
        <v>232</v>
      </c>
      <c r="J1046" s="302" t="s">
        <v>330</v>
      </c>
      <c r="K1046" s="53"/>
      <c r="L1046" s="53"/>
      <c r="M1046" s="53"/>
      <c r="N1046" s="53"/>
      <c r="O1046" s="53">
        <v>7</v>
      </c>
      <c r="P1046" s="56"/>
      <c r="Q1046" s="297">
        <v>299</v>
      </c>
      <c r="R1046" s="348" t="s">
        <v>1578</v>
      </c>
      <c r="S1046" s="349">
        <v>14</v>
      </c>
      <c r="T1046" t="str">
        <f t="shared" si="41"/>
        <v>Other Services</v>
      </c>
    </row>
    <row r="1047" spans="1:20" ht="15.75" thickBot="1">
      <c r="A1047" s="311">
        <v>45473</v>
      </c>
      <c r="B1047" s="384">
        <v>45444</v>
      </c>
      <c r="C1047" s="297" t="e">
        <v>#VALUE!</v>
      </c>
      <c r="D1047" s="312" t="s">
        <v>3019</v>
      </c>
      <c r="E1047" s="306" t="s">
        <v>3020</v>
      </c>
      <c r="F1047" s="314">
        <v>299</v>
      </c>
      <c r="G1047" s="300">
        <v>253.3898305084746</v>
      </c>
      <c r="H1047" s="301" t="s">
        <v>261</v>
      </c>
      <c r="I1047" s="302" t="s">
        <v>232</v>
      </c>
      <c r="J1047" s="302" t="s">
        <v>330</v>
      </c>
      <c r="K1047" s="53"/>
      <c r="L1047" s="53"/>
      <c r="M1047" s="53"/>
      <c r="N1047" s="53"/>
      <c r="O1047" s="53">
        <v>7</v>
      </c>
      <c r="P1047" s="56"/>
      <c r="Q1047" s="297">
        <v>299</v>
      </c>
      <c r="R1047" s="348" t="s">
        <v>1578</v>
      </c>
      <c r="S1047" s="349">
        <v>14</v>
      </c>
      <c r="T1047" t="str">
        <f t="shared" si="41"/>
        <v>Other Services</v>
      </c>
    </row>
    <row r="1048" spans="1:20" ht="15.75" thickBot="1">
      <c r="A1048" s="311">
        <v>45473</v>
      </c>
      <c r="B1048" s="384">
        <v>45444</v>
      </c>
      <c r="C1048" s="297" t="e">
        <v>#VALUE!</v>
      </c>
      <c r="D1048" s="312" t="s">
        <v>3021</v>
      </c>
      <c r="E1048" s="306" t="s">
        <v>3022</v>
      </c>
      <c r="F1048" s="314">
        <v>299</v>
      </c>
      <c r="G1048" s="300">
        <v>253.3898305084746</v>
      </c>
      <c r="H1048" s="301" t="s">
        <v>261</v>
      </c>
      <c r="I1048" s="302" t="s">
        <v>232</v>
      </c>
      <c r="J1048" s="302" t="s">
        <v>330</v>
      </c>
      <c r="K1048" s="53"/>
      <c r="L1048" s="53"/>
      <c r="M1048" s="53"/>
      <c r="N1048" s="53"/>
      <c r="O1048" s="53">
        <v>7</v>
      </c>
      <c r="P1048" s="56"/>
      <c r="Q1048" s="297">
        <v>299</v>
      </c>
      <c r="R1048" s="348" t="s">
        <v>1578</v>
      </c>
      <c r="S1048" s="349">
        <v>14</v>
      </c>
      <c r="T1048" t="str">
        <f t="shared" si="41"/>
        <v>Other Services</v>
      </c>
    </row>
    <row r="1049" spans="1:20" ht="15.75" thickBot="1">
      <c r="A1049" s="311">
        <v>45473</v>
      </c>
      <c r="B1049" s="384">
        <v>45444</v>
      </c>
      <c r="C1049" s="297" t="e">
        <v>#VALUE!</v>
      </c>
      <c r="D1049" s="312" t="s">
        <v>339</v>
      </c>
      <c r="E1049" s="306" t="s">
        <v>3023</v>
      </c>
      <c r="F1049" s="314">
        <v>499</v>
      </c>
      <c r="G1049" s="300">
        <v>422.88135593220341</v>
      </c>
      <c r="H1049" s="301" t="s">
        <v>261</v>
      </c>
      <c r="I1049" s="302" t="s">
        <v>232</v>
      </c>
      <c r="J1049" s="302" t="s">
        <v>330</v>
      </c>
      <c r="K1049" s="53"/>
      <c r="L1049" s="53"/>
      <c r="M1049" s="53"/>
      <c r="N1049" s="53"/>
      <c r="O1049" s="53">
        <v>7</v>
      </c>
      <c r="P1049" s="56"/>
      <c r="Q1049" s="297">
        <v>499</v>
      </c>
      <c r="R1049" s="348" t="s">
        <v>1578</v>
      </c>
      <c r="S1049" s="349">
        <v>14</v>
      </c>
      <c r="T1049" t="str">
        <f t="shared" si="41"/>
        <v>Other Services</v>
      </c>
    </row>
    <row r="1050" spans="1:20" ht="15.75" thickBot="1">
      <c r="A1050" s="311">
        <v>45473</v>
      </c>
      <c r="B1050" s="384">
        <v>45444</v>
      </c>
      <c r="C1050" s="297" t="e">
        <v>#VALUE!</v>
      </c>
      <c r="D1050" s="312" t="s">
        <v>3024</v>
      </c>
      <c r="E1050" s="306" t="s">
        <v>3025</v>
      </c>
      <c r="F1050" s="314">
        <v>299</v>
      </c>
      <c r="G1050" s="300">
        <v>253.3898305084746</v>
      </c>
      <c r="H1050" s="301" t="s">
        <v>261</v>
      </c>
      <c r="I1050" s="302" t="s">
        <v>232</v>
      </c>
      <c r="J1050" s="302" t="s">
        <v>330</v>
      </c>
      <c r="K1050" s="53"/>
      <c r="L1050" s="53"/>
      <c r="M1050" s="53"/>
      <c r="N1050" s="53"/>
      <c r="O1050" s="53">
        <v>7</v>
      </c>
      <c r="P1050" s="56"/>
      <c r="Q1050" s="297">
        <v>299</v>
      </c>
      <c r="R1050" s="348" t="s">
        <v>1578</v>
      </c>
      <c r="S1050" s="349">
        <v>14</v>
      </c>
      <c r="T1050" t="str">
        <f t="shared" si="41"/>
        <v>Other Services</v>
      </c>
    </row>
    <row r="1051" spans="1:20" ht="15.75" thickBot="1">
      <c r="A1051" s="311">
        <v>45473</v>
      </c>
      <c r="B1051" s="384">
        <v>45444</v>
      </c>
      <c r="C1051" s="297" t="e">
        <v>#VALUE!</v>
      </c>
      <c r="D1051" s="312" t="s">
        <v>924</v>
      </c>
      <c r="E1051" s="306" t="s">
        <v>3026</v>
      </c>
      <c r="F1051" s="314">
        <v>3890</v>
      </c>
      <c r="G1051" s="300">
        <v>3296.610169491526</v>
      </c>
      <c r="H1051" s="301" t="s">
        <v>261</v>
      </c>
      <c r="I1051" s="302" t="s">
        <v>232</v>
      </c>
      <c r="J1051" s="302" t="s">
        <v>330</v>
      </c>
      <c r="K1051" s="53"/>
      <c r="L1051" s="53"/>
      <c r="M1051" s="53"/>
      <c r="N1051" s="53"/>
      <c r="O1051" s="53">
        <v>7</v>
      </c>
      <c r="P1051" s="56"/>
      <c r="Q1051" s="297">
        <v>3890</v>
      </c>
      <c r="R1051" s="348" t="s">
        <v>1578</v>
      </c>
      <c r="S1051" s="349">
        <v>14</v>
      </c>
      <c r="T1051" t="str">
        <f t="shared" si="41"/>
        <v>Other Services</v>
      </c>
    </row>
    <row r="1052" spans="1:20" ht="15.75" thickBot="1">
      <c r="A1052" s="311">
        <v>45473</v>
      </c>
      <c r="B1052" s="384">
        <v>45444</v>
      </c>
      <c r="C1052" s="297" t="e">
        <v>#VALUE!</v>
      </c>
      <c r="D1052" s="312" t="s">
        <v>3027</v>
      </c>
      <c r="E1052" s="306" t="s">
        <v>3028</v>
      </c>
      <c r="F1052" s="314">
        <v>8190.08</v>
      </c>
      <c r="G1052" s="300">
        <v>6940.7457627118647</v>
      </c>
      <c r="H1052" s="301" t="s">
        <v>261</v>
      </c>
      <c r="I1052" s="302" t="s">
        <v>232</v>
      </c>
      <c r="J1052" s="302" t="s">
        <v>3027</v>
      </c>
      <c r="K1052" s="53"/>
      <c r="L1052" s="53"/>
      <c r="M1052" s="53"/>
      <c r="N1052" s="53"/>
      <c r="O1052" s="53">
        <v>7</v>
      </c>
      <c r="P1052" s="56"/>
      <c r="Q1052" s="297">
        <v>8190.08</v>
      </c>
      <c r="R1052" s="348" t="s">
        <v>1578</v>
      </c>
      <c r="S1052" s="349">
        <v>14</v>
      </c>
      <c r="T1052" t="str">
        <f t="shared" si="41"/>
        <v>Other Services</v>
      </c>
    </row>
    <row r="1053" spans="1:20" ht="15.75" thickBot="1">
      <c r="A1053" s="311">
        <v>45473</v>
      </c>
      <c r="B1053" s="384">
        <v>45444</v>
      </c>
      <c r="C1053" s="297" t="e">
        <v>#VALUE!</v>
      </c>
      <c r="D1053" s="312" t="s">
        <v>924</v>
      </c>
      <c r="E1053" s="306" t="s">
        <v>3029</v>
      </c>
      <c r="F1053" s="314">
        <v>-4837</v>
      </c>
      <c r="G1053" s="300">
        <v>-4099.1525423728817</v>
      </c>
      <c r="H1053" s="301" t="s">
        <v>112</v>
      </c>
      <c r="I1053" s="302" t="s">
        <v>229</v>
      </c>
      <c r="J1053" s="302" t="s">
        <v>249</v>
      </c>
      <c r="K1053" s="53"/>
      <c r="L1053" s="53"/>
      <c r="M1053" s="53"/>
      <c r="N1053" s="53"/>
      <c r="O1053" s="53">
        <v>7</v>
      </c>
      <c r="P1053" s="56"/>
      <c r="Q1053" s="297">
        <v>-4837</v>
      </c>
      <c r="R1053" s="348" t="s">
        <v>1578</v>
      </c>
      <c r="S1053" s="349">
        <v>14</v>
      </c>
      <c r="T1053" t="str">
        <f t="shared" si="41"/>
        <v>WhatsApp API Business</v>
      </c>
    </row>
    <row r="1054" spans="1:20" ht="15.75" thickBot="1">
      <c r="A1054" s="311">
        <v>45473</v>
      </c>
      <c r="B1054" s="384">
        <v>45444</v>
      </c>
      <c r="C1054" s="297" t="e">
        <v>#VALUE!</v>
      </c>
      <c r="D1054" s="312" t="s">
        <v>1145</v>
      </c>
      <c r="E1054" s="306" t="s">
        <v>3030</v>
      </c>
      <c r="F1054" s="314">
        <v>-1297</v>
      </c>
      <c r="G1054" s="300">
        <v>-1099.152542372881</v>
      </c>
      <c r="H1054" s="301" t="s">
        <v>112</v>
      </c>
      <c r="I1054" s="302" t="s">
        <v>229</v>
      </c>
      <c r="J1054" s="302" t="s">
        <v>249</v>
      </c>
      <c r="K1054" s="53"/>
      <c r="L1054" s="53"/>
      <c r="M1054" s="53"/>
      <c r="N1054" s="53"/>
      <c r="O1054" s="53">
        <v>7</v>
      </c>
      <c r="P1054" s="56"/>
      <c r="Q1054" s="297">
        <v>-1297</v>
      </c>
      <c r="R1054" s="348" t="s">
        <v>1578</v>
      </c>
      <c r="S1054" s="349">
        <v>14</v>
      </c>
      <c r="T1054" t="str">
        <f t="shared" si="41"/>
        <v>WhatsApp API Business</v>
      </c>
    </row>
    <row r="1055" spans="1:20" ht="15.75" thickBot="1">
      <c r="A1055" s="311">
        <v>45473</v>
      </c>
      <c r="B1055" s="384">
        <v>45444</v>
      </c>
      <c r="C1055" s="297" t="e">
        <v>#VALUE!</v>
      </c>
      <c r="D1055" s="318" t="s">
        <v>3031</v>
      </c>
      <c r="E1055" s="306" t="s">
        <v>3032</v>
      </c>
      <c r="F1055" s="306">
        <v>-267640</v>
      </c>
      <c r="G1055" s="300">
        <v>-226813.55932203389</v>
      </c>
      <c r="H1055" s="301" t="s">
        <v>291</v>
      </c>
      <c r="I1055" s="302" t="s">
        <v>226</v>
      </c>
      <c r="J1055" s="302" t="s">
        <v>292</v>
      </c>
      <c r="K1055" s="53"/>
      <c r="L1055" s="53"/>
      <c r="M1055" s="53"/>
      <c r="N1055" s="53"/>
      <c r="O1055" s="53">
        <v>7</v>
      </c>
      <c r="P1055" s="56"/>
      <c r="Q1055" s="297">
        <v>-267640</v>
      </c>
      <c r="R1055" s="348" t="s">
        <v>1578</v>
      </c>
      <c r="S1055" s="350"/>
      <c r="T1055" t="str">
        <f t="shared" si="41"/>
        <v xml:space="preserve">Training Business </v>
      </c>
    </row>
    <row r="1056" spans="1:20" ht="15.75" thickBot="1">
      <c r="A1056" s="311">
        <v>45473</v>
      </c>
      <c r="B1056" s="384">
        <v>45444</v>
      </c>
      <c r="C1056" s="297" t="e">
        <v>#VALUE!</v>
      </c>
      <c r="D1056" s="318" t="s">
        <v>833</v>
      </c>
      <c r="E1056" s="310" t="s">
        <v>3033</v>
      </c>
      <c r="F1056" s="306">
        <v>-118330</v>
      </c>
      <c r="G1056" s="300">
        <v>-100279.66101694921</v>
      </c>
      <c r="H1056" s="301" t="s">
        <v>291</v>
      </c>
      <c r="I1056" s="302" t="s">
        <v>226</v>
      </c>
      <c r="J1056" s="302" t="s">
        <v>292</v>
      </c>
      <c r="K1056" s="53"/>
      <c r="L1056" s="53"/>
      <c r="M1056" s="53"/>
      <c r="N1056" s="53"/>
      <c r="O1056" s="53">
        <v>7</v>
      </c>
      <c r="P1056" s="56"/>
      <c r="Q1056" s="297">
        <v>-118330</v>
      </c>
      <c r="R1056" s="348" t="s">
        <v>1578</v>
      </c>
      <c r="S1056" s="350"/>
      <c r="T1056" t="str">
        <f t="shared" si="41"/>
        <v xml:space="preserve">Training Business </v>
      </c>
    </row>
    <row r="1057" spans="1:20" ht="15.75" thickBot="1">
      <c r="A1057" s="311">
        <v>45474</v>
      </c>
      <c r="B1057" s="384">
        <v>45474</v>
      </c>
      <c r="C1057" s="297" t="e">
        <v>#VALUE!</v>
      </c>
      <c r="D1057" s="318" t="s">
        <v>1194</v>
      </c>
      <c r="E1057" s="306" t="s">
        <v>3034</v>
      </c>
      <c r="F1057" s="306">
        <v>20400</v>
      </c>
      <c r="G1057" s="306">
        <v>20400</v>
      </c>
      <c r="H1057" s="301" t="s">
        <v>216</v>
      </c>
      <c r="I1057" s="302" t="s">
        <v>217</v>
      </c>
      <c r="J1057" s="302" t="s">
        <v>218</v>
      </c>
      <c r="K1057" s="53"/>
      <c r="L1057" s="53"/>
      <c r="M1057" s="53"/>
      <c r="N1057" s="53"/>
      <c r="O1057" s="53">
        <v>7</v>
      </c>
      <c r="P1057" s="56"/>
      <c r="Q1057" s="297">
        <v>20400</v>
      </c>
      <c r="R1057" s="348" t="s">
        <v>1578</v>
      </c>
      <c r="S1057" s="350">
        <v>15</v>
      </c>
      <c r="T1057" t="str">
        <f t="shared" si="41"/>
        <v>G-Suite Business</v>
      </c>
    </row>
    <row r="1058" spans="1:20" ht="15.75" thickBot="1">
      <c r="A1058" s="311">
        <v>45474</v>
      </c>
      <c r="B1058" s="384">
        <v>45474</v>
      </c>
      <c r="C1058" s="297" t="e">
        <v>#VALUE!</v>
      </c>
      <c r="D1058" s="318" t="s">
        <v>2329</v>
      </c>
      <c r="E1058" s="306" t="s">
        <v>3035</v>
      </c>
      <c r="F1058" s="306">
        <v>5015</v>
      </c>
      <c r="G1058" s="300">
        <v>4250</v>
      </c>
      <c r="H1058" s="301" t="s">
        <v>216</v>
      </c>
      <c r="I1058" s="302" t="s">
        <v>217</v>
      </c>
      <c r="J1058" s="302" t="s">
        <v>218</v>
      </c>
      <c r="K1058" s="53"/>
      <c r="L1058" s="53"/>
      <c r="M1058" s="53"/>
      <c r="N1058" s="53"/>
      <c r="O1058" s="53">
        <v>7</v>
      </c>
      <c r="P1058" s="56"/>
      <c r="Q1058" s="297">
        <v>5015</v>
      </c>
      <c r="R1058" s="348" t="s">
        <v>1578</v>
      </c>
      <c r="S1058" s="350">
        <v>15</v>
      </c>
      <c r="T1058" t="str">
        <f t="shared" si="41"/>
        <v>G-Suite Business</v>
      </c>
    </row>
    <row r="1059" spans="1:20" ht="15.75" thickBot="1">
      <c r="A1059" s="311">
        <v>45474</v>
      </c>
      <c r="B1059" s="384">
        <v>45474</v>
      </c>
      <c r="C1059" s="297" t="e">
        <v>#VALUE!</v>
      </c>
      <c r="D1059" s="318" t="s">
        <v>1518</v>
      </c>
      <c r="E1059" s="306" t="s">
        <v>3036</v>
      </c>
      <c r="F1059" s="306">
        <v>10620</v>
      </c>
      <c r="G1059" s="300">
        <v>9000</v>
      </c>
      <c r="H1059" s="301" t="s">
        <v>216</v>
      </c>
      <c r="I1059" s="302" t="s">
        <v>217</v>
      </c>
      <c r="J1059" s="302" t="s">
        <v>218</v>
      </c>
      <c r="K1059" s="53"/>
      <c r="L1059" s="53"/>
      <c r="M1059" s="53"/>
      <c r="N1059" s="53"/>
      <c r="O1059" s="53">
        <v>7</v>
      </c>
      <c r="P1059" s="56"/>
      <c r="Q1059" s="297">
        <v>10620</v>
      </c>
      <c r="R1059" s="348" t="s">
        <v>1578</v>
      </c>
      <c r="S1059" s="350">
        <v>15</v>
      </c>
      <c r="T1059" t="str">
        <f t="shared" si="41"/>
        <v>G-Suite Business</v>
      </c>
    </row>
    <row r="1060" spans="1:20" ht="15.75" thickBot="1">
      <c r="A1060" s="311">
        <v>45474</v>
      </c>
      <c r="B1060" s="384">
        <v>45474</v>
      </c>
      <c r="C1060" s="297" t="e">
        <v>#VALUE!</v>
      </c>
      <c r="D1060" s="318" t="s">
        <v>714</v>
      </c>
      <c r="E1060" s="306" t="s">
        <v>3037</v>
      </c>
      <c r="F1060" s="306">
        <v>411820</v>
      </c>
      <c r="G1060" s="300">
        <v>349000</v>
      </c>
      <c r="H1060" s="301" t="s">
        <v>291</v>
      </c>
      <c r="I1060" s="302" t="s">
        <v>226</v>
      </c>
      <c r="J1060" s="302" t="s">
        <v>292</v>
      </c>
      <c r="K1060" s="53"/>
      <c r="L1060" s="53"/>
      <c r="M1060" s="53"/>
      <c r="N1060" s="53"/>
      <c r="O1060" s="53">
        <v>7</v>
      </c>
      <c r="P1060" s="56"/>
      <c r="Q1060" s="297">
        <v>411820</v>
      </c>
      <c r="R1060" s="348" t="s">
        <v>1578</v>
      </c>
      <c r="S1060" s="350">
        <v>15</v>
      </c>
      <c r="T1060" t="str">
        <f t="shared" si="41"/>
        <v xml:space="preserve">Training Business </v>
      </c>
    </row>
    <row r="1061" spans="1:20" ht="15.75" thickBot="1">
      <c r="A1061" s="311">
        <v>45474</v>
      </c>
      <c r="B1061" s="384">
        <v>45474</v>
      </c>
      <c r="C1061" s="297" t="e">
        <v>#VALUE!</v>
      </c>
      <c r="D1061" s="318" t="s">
        <v>473</v>
      </c>
      <c r="E1061" s="306" t="s">
        <v>3038</v>
      </c>
      <c r="F1061" s="306">
        <v>7523</v>
      </c>
      <c r="G1061" s="300">
        <v>6375.42372881356</v>
      </c>
      <c r="H1061" s="301" t="s">
        <v>112</v>
      </c>
      <c r="I1061" s="302" t="s">
        <v>229</v>
      </c>
      <c r="J1061" s="302" t="s">
        <v>269</v>
      </c>
      <c r="K1061" s="53"/>
      <c r="L1061" s="53"/>
      <c r="M1061" s="53"/>
      <c r="N1061" s="53"/>
      <c r="O1061" s="53">
        <v>7</v>
      </c>
      <c r="P1061" s="56"/>
      <c r="Q1061" s="297">
        <v>7523</v>
      </c>
      <c r="R1061" s="348" t="s">
        <v>1578</v>
      </c>
      <c r="S1061" s="350">
        <v>15</v>
      </c>
      <c r="T1061" t="str">
        <f t="shared" si="41"/>
        <v>WhatsApp API Business</v>
      </c>
    </row>
    <row r="1062" spans="1:20" ht="15.75" thickBot="1">
      <c r="A1062" s="311">
        <v>45474</v>
      </c>
      <c r="B1062" s="384">
        <v>45474</v>
      </c>
      <c r="C1062" s="297" t="e">
        <v>#VALUE!</v>
      </c>
      <c r="D1062" s="318" t="s">
        <v>1747</v>
      </c>
      <c r="E1062" s="306" t="s">
        <v>3039</v>
      </c>
      <c r="F1062" s="306">
        <v>37760</v>
      </c>
      <c r="G1062" s="300">
        <v>32000</v>
      </c>
      <c r="H1062" s="301" t="s">
        <v>112</v>
      </c>
      <c r="I1062" s="302" t="s">
        <v>229</v>
      </c>
      <c r="J1062" s="302" t="s">
        <v>359</v>
      </c>
      <c r="K1062" s="53"/>
      <c r="L1062" s="53"/>
      <c r="M1062" s="53"/>
      <c r="N1062" s="53"/>
      <c r="O1062" s="53">
        <v>7</v>
      </c>
      <c r="P1062" s="56"/>
      <c r="Q1062" s="297">
        <v>37760</v>
      </c>
      <c r="R1062" s="348" t="s">
        <v>1578</v>
      </c>
      <c r="S1062" s="350">
        <v>15</v>
      </c>
      <c r="T1062" t="str">
        <f t="shared" si="41"/>
        <v>WhatsApp API Business</v>
      </c>
    </row>
    <row r="1063" spans="1:20" ht="15.75" thickBot="1">
      <c r="A1063" s="311">
        <v>45474</v>
      </c>
      <c r="B1063" s="384">
        <v>45474</v>
      </c>
      <c r="C1063" s="297" t="e">
        <v>#VALUE!</v>
      </c>
      <c r="D1063" s="318" t="s">
        <v>619</v>
      </c>
      <c r="E1063" s="306" t="s">
        <v>3040</v>
      </c>
      <c r="F1063" s="306">
        <v>36108</v>
      </c>
      <c r="G1063" s="300">
        <v>30600</v>
      </c>
      <c r="H1063" s="301" t="s">
        <v>112</v>
      </c>
      <c r="I1063" s="302" t="s">
        <v>229</v>
      </c>
      <c r="J1063" s="302" t="s">
        <v>359</v>
      </c>
      <c r="K1063" s="53"/>
      <c r="L1063" s="53"/>
      <c r="M1063" s="53"/>
      <c r="N1063" s="53"/>
      <c r="O1063" s="53">
        <v>7</v>
      </c>
      <c r="P1063" s="56"/>
      <c r="Q1063" s="297">
        <v>36108</v>
      </c>
      <c r="R1063" s="348" t="s">
        <v>1578</v>
      </c>
      <c r="S1063" s="350">
        <v>15</v>
      </c>
      <c r="T1063" t="str">
        <f t="shared" si="41"/>
        <v>WhatsApp API Business</v>
      </c>
    </row>
    <row r="1064" spans="1:20" ht="15.75" thickBot="1">
      <c r="A1064" s="311">
        <v>45474</v>
      </c>
      <c r="B1064" s="384">
        <v>45474</v>
      </c>
      <c r="C1064" s="297" t="e">
        <v>#VALUE!</v>
      </c>
      <c r="D1064" s="318" t="s">
        <v>1722</v>
      </c>
      <c r="E1064" s="306" t="s">
        <v>3041</v>
      </c>
      <c r="F1064" s="306">
        <v>42480</v>
      </c>
      <c r="G1064" s="300">
        <v>36000</v>
      </c>
      <c r="H1064" s="301" t="s">
        <v>112</v>
      </c>
      <c r="I1064" s="302" t="s">
        <v>229</v>
      </c>
      <c r="J1064" s="302" t="s">
        <v>359</v>
      </c>
      <c r="K1064" s="53"/>
      <c r="L1064" s="53"/>
      <c r="M1064" s="53"/>
      <c r="N1064" s="53"/>
      <c r="O1064" s="53">
        <v>7</v>
      </c>
      <c r="P1064" s="56"/>
      <c r="Q1064" s="297">
        <v>42480</v>
      </c>
      <c r="R1064" s="348" t="s">
        <v>1578</v>
      </c>
      <c r="S1064" s="350">
        <v>15</v>
      </c>
      <c r="T1064" t="str">
        <f t="shared" si="41"/>
        <v>WhatsApp API Business</v>
      </c>
    </row>
    <row r="1065" spans="1:20" ht="15.75" thickBot="1">
      <c r="A1065" s="311">
        <v>45474</v>
      </c>
      <c r="B1065" s="384">
        <v>45474</v>
      </c>
      <c r="C1065" s="297" t="e">
        <v>#VALUE!</v>
      </c>
      <c r="D1065" s="318" t="s">
        <v>2329</v>
      </c>
      <c r="E1065" s="306" t="s">
        <v>3042</v>
      </c>
      <c r="F1065" s="306">
        <v>2360</v>
      </c>
      <c r="G1065" s="300">
        <v>2000</v>
      </c>
      <c r="H1065" s="301" t="s">
        <v>112</v>
      </c>
      <c r="I1065" s="302" t="s">
        <v>229</v>
      </c>
      <c r="J1065" s="302" t="s">
        <v>249</v>
      </c>
      <c r="K1065" s="53"/>
      <c r="L1065" s="53"/>
      <c r="M1065" s="53"/>
      <c r="N1065" s="53"/>
      <c r="O1065" s="53">
        <v>7</v>
      </c>
      <c r="P1065" s="56"/>
      <c r="Q1065" s="297">
        <v>2360</v>
      </c>
      <c r="R1065" s="348" t="s">
        <v>1578</v>
      </c>
      <c r="S1065" s="350">
        <v>15</v>
      </c>
      <c r="T1065" t="str">
        <f t="shared" si="41"/>
        <v>WhatsApp API Business</v>
      </c>
    </row>
    <row r="1066" spans="1:20" ht="15.75" thickBot="1">
      <c r="A1066" s="311">
        <v>45474</v>
      </c>
      <c r="B1066" s="384">
        <v>45474</v>
      </c>
      <c r="C1066" s="297" t="e">
        <v>#VALUE!</v>
      </c>
      <c r="D1066" s="318" t="s">
        <v>3043</v>
      </c>
      <c r="E1066" s="306" t="s">
        <v>3044</v>
      </c>
      <c r="F1066" s="306">
        <v>8850</v>
      </c>
      <c r="G1066" s="300">
        <v>7500</v>
      </c>
      <c r="H1066" s="301" t="s">
        <v>112</v>
      </c>
      <c r="I1066" s="302" t="s">
        <v>229</v>
      </c>
      <c r="J1066" s="302" t="s">
        <v>269</v>
      </c>
      <c r="K1066" s="53"/>
      <c r="L1066" s="53"/>
      <c r="M1066" s="53"/>
      <c r="N1066" s="53"/>
      <c r="O1066" s="53">
        <v>7</v>
      </c>
      <c r="P1066" s="56"/>
      <c r="Q1066" s="297">
        <v>8850</v>
      </c>
      <c r="R1066" s="348" t="s">
        <v>1578</v>
      </c>
      <c r="S1066" s="350">
        <v>15</v>
      </c>
      <c r="T1066" t="str">
        <f t="shared" si="41"/>
        <v>WhatsApp API Business</v>
      </c>
    </row>
    <row r="1067" spans="1:20" ht="15.75" thickBot="1">
      <c r="A1067" s="311">
        <v>45474</v>
      </c>
      <c r="B1067" s="384">
        <v>45474</v>
      </c>
      <c r="C1067" s="297" t="e">
        <v>#VALUE!</v>
      </c>
      <c r="D1067" s="318" t="s">
        <v>3045</v>
      </c>
      <c r="E1067" s="306" t="s">
        <v>3046</v>
      </c>
      <c r="F1067" s="306">
        <v>38232</v>
      </c>
      <c r="G1067" s="300">
        <v>32400</v>
      </c>
      <c r="H1067" s="301" t="s">
        <v>112</v>
      </c>
      <c r="I1067" s="302" t="s">
        <v>229</v>
      </c>
      <c r="J1067" s="302" t="s">
        <v>359</v>
      </c>
      <c r="K1067" s="53"/>
      <c r="L1067" s="53"/>
      <c r="M1067" s="53"/>
      <c r="N1067" s="53"/>
      <c r="O1067" s="53">
        <v>7</v>
      </c>
      <c r="P1067" s="56"/>
      <c r="Q1067" s="297">
        <v>38232</v>
      </c>
      <c r="R1067" s="348" t="s">
        <v>1578</v>
      </c>
      <c r="S1067" s="350">
        <v>15</v>
      </c>
      <c r="T1067" t="str">
        <f t="shared" si="41"/>
        <v>WhatsApp API Business</v>
      </c>
    </row>
    <row r="1068" spans="1:20" ht="15.75" thickBot="1">
      <c r="A1068" s="311">
        <v>45475</v>
      </c>
      <c r="B1068" s="384">
        <v>45474</v>
      </c>
      <c r="C1068" s="297" t="e">
        <v>#VALUE!</v>
      </c>
      <c r="D1068" s="318" t="s">
        <v>1431</v>
      </c>
      <c r="E1068" s="306" t="s">
        <v>3047</v>
      </c>
      <c r="F1068" s="306">
        <v>39117</v>
      </c>
      <c r="G1068" s="300">
        <v>33150</v>
      </c>
      <c r="H1068" s="301" t="s">
        <v>216</v>
      </c>
      <c r="I1068" s="302" t="s">
        <v>217</v>
      </c>
      <c r="J1068" s="302" t="s">
        <v>218</v>
      </c>
      <c r="K1068" s="53"/>
      <c r="L1068" s="53"/>
      <c r="M1068" s="53"/>
      <c r="N1068" s="53"/>
      <c r="O1068" s="53">
        <v>7</v>
      </c>
      <c r="P1068" s="56"/>
      <c r="Q1068" s="297">
        <v>39117</v>
      </c>
      <c r="R1068" s="348" t="s">
        <v>1578</v>
      </c>
      <c r="S1068" s="350">
        <v>15</v>
      </c>
      <c r="T1068" t="str">
        <f t="shared" si="41"/>
        <v>G-Suite Business</v>
      </c>
    </row>
    <row r="1069" spans="1:20" ht="15.75" thickBot="1">
      <c r="A1069" s="311">
        <v>45475</v>
      </c>
      <c r="B1069" s="384">
        <v>45474</v>
      </c>
      <c r="C1069" s="297" t="e">
        <v>#VALUE!</v>
      </c>
      <c r="D1069" s="318" t="s">
        <v>3048</v>
      </c>
      <c r="E1069" s="306" t="s">
        <v>3049</v>
      </c>
      <c r="F1069" s="306">
        <v>79650</v>
      </c>
      <c r="G1069" s="300">
        <v>67500</v>
      </c>
      <c r="H1069" s="301" t="s">
        <v>216</v>
      </c>
      <c r="I1069" s="302" t="s">
        <v>217</v>
      </c>
      <c r="J1069" s="302" t="s">
        <v>218</v>
      </c>
      <c r="K1069" s="53"/>
      <c r="L1069" s="53"/>
      <c r="M1069" s="53"/>
      <c r="N1069" s="53"/>
      <c r="O1069" s="53">
        <v>7</v>
      </c>
      <c r="P1069" s="56"/>
      <c r="Q1069" s="297">
        <v>79650</v>
      </c>
      <c r="R1069" s="348" t="s">
        <v>1578</v>
      </c>
      <c r="S1069" s="350">
        <v>15</v>
      </c>
      <c r="T1069" t="str">
        <f t="shared" si="41"/>
        <v>G-Suite Business</v>
      </c>
    </row>
    <row r="1070" spans="1:20" ht="15.75" thickBot="1">
      <c r="A1070" s="311">
        <v>45475</v>
      </c>
      <c r="B1070" s="384">
        <v>45474</v>
      </c>
      <c r="C1070" s="297" t="e">
        <v>#VALUE!</v>
      </c>
      <c r="D1070" s="318" t="s">
        <v>405</v>
      </c>
      <c r="E1070" s="306" t="s">
        <v>3050</v>
      </c>
      <c r="F1070" s="306">
        <v>58339.199999999997</v>
      </c>
      <c r="G1070" s="300">
        <v>49440</v>
      </c>
      <c r="H1070" s="301" t="s">
        <v>216</v>
      </c>
      <c r="I1070" s="302" t="s">
        <v>217</v>
      </c>
      <c r="J1070" s="302" t="s">
        <v>218</v>
      </c>
      <c r="K1070" s="53"/>
      <c r="L1070" s="53"/>
      <c r="M1070" s="53"/>
      <c r="N1070" s="53"/>
      <c r="O1070" s="53">
        <v>7</v>
      </c>
      <c r="P1070" s="56"/>
      <c r="Q1070" s="297">
        <v>58339.199999999997</v>
      </c>
      <c r="R1070" s="348" t="s">
        <v>1578</v>
      </c>
      <c r="S1070" s="350">
        <v>15</v>
      </c>
      <c r="T1070" t="str">
        <f t="shared" si="41"/>
        <v>G-Suite Business</v>
      </c>
    </row>
    <row r="1071" spans="1:20" ht="15.75" thickBot="1">
      <c r="A1071" s="311">
        <v>45475</v>
      </c>
      <c r="B1071" s="384">
        <v>45474</v>
      </c>
      <c r="C1071" s="297" t="e">
        <v>#VALUE!</v>
      </c>
      <c r="D1071" s="318" t="s">
        <v>3051</v>
      </c>
      <c r="E1071" s="306" t="s">
        <v>3052</v>
      </c>
      <c r="F1071" s="306">
        <v>8850</v>
      </c>
      <c r="G1071" s="300">
        <v>7500</v>
      </c>
      <c r="H1071" s="301" t="s">
        <v>112</v>
      </c>
      <c r="I1071" s="302" t="s">
        <v>229</v>
      </c>
      <c r="J1071" s="302" t="s">
        <v>269</v>
      </c>
      <c r="K1071" s="53"/>
      <c r="L1071" s="53"/>
      <c r="M1071" s="53"/>
      <c r="N1071" s="53"/>
      <c r="O1071" s="53">
        <v>7</v>
      </c>
      <c r="P1071" s="56"/>
      <c r="Q1071" s="297">
        <v>8850</v>
      </c>
      <c r="R1071" s="348" t="s">
        <v>1578</v>
      </c>
      <c r="S1071" s="350">
        <v>15</v>
      </c>
      <c r="T1071" t="str">
        <f t="shared" si="41"/>
        <v>WhatsApp API Business</v>
      </c>
    </row>
    <row r="1072" spans="1:20" ht="15.75" thickBot="1">
      <c r="A1072" s="311">
        <v>45475</v>
      </c>
      <c r="B1072" s="384">
        <v>45474</v>
      </c>
      <c r="C1072" s="297" t="e">
        <v>#VALUE!</v>
      </c>
      <c r="D1072" s="318" t="s">
        <v>3053</v>
      </c>
      <c r="E1072" s="306" t="s">
        <v>3054</v>
      </c>
      <c r="F1072" s="306">
        <v>15930</v>
      </c>
      <c r="G1072" s="300">
        <v>13500</v>
      </c>
      <c r="H1072" s="301" t="s">
        <v>112</v>
      </c>
      <c r="I1072" s="302" t="s">
        <v>229</v>
      </c>
      <c r="J1072" s="302" t="s">
        <v>284</v>
      </c>
      <c r="K1072" s="53"/>
      <c r="L1072" s="53"/>
      <c r="M1072" s="53"/>
      <c r="N1072" s="53"/>
      <c r="O1072" s="53">
        <v>7</v>
      </c>
      <c r="P1072" s="56"/>
      <c r="Q1072" s="297">
        <v>15930</v>
      </c>
      <c r="R1072" s="348" t="s">
        <v>1578</v>
      </c>
      <c r="S1072" s="350">
        <v>15</v>
      </c>
      <c r="T1072" t="str">
        <f t="shared" si="41"/>
        <v>WhatsApp API Business</v>
      </c>
    </row>
    <row r="1073" spans="1:20" ht="15.75" thickBot="1">
      <c r="A1073" s="311">
        <v>45475</v>
      </c>
      <c r="B1073" s="384">
        <v>45474</v>
      </c>
      <c r="C1073" s="297" t="e">
        <v>#VALUE!</v>
      </c>
      <c r="D1073" s="318" t="s">
        <v>3055</v>
      </c>
      <c r="E1073" s="306" t="s">
        <v>3056</v>
      </c>
      <c r="F1073" s="306">
        <v>469640</v>
      </c>
      <c r="G1073" s="300">
        <v>398000</v>
      </c>
      <c r="H1073" s="301" t="s">
        <v>291</v>
      </c>
      <c r="I1073" s="302" t="s">
        <v>226</v>
      </c>
      <c r="J1073" s="302" t="s">
        <v>292</v>
      </c>
      <c r="K1073" s="53"/>
      <c r="L1073" s="53"/>
      <c r="M1073" s="53"/>
      <c r="N1073" s="53"/>
      <c r="O1073" s="53">
        <v>7</v>
      </c>
      <c r="P1073" s="56"/>
      <c r="Q1073" s="297">
        <v>469640</v>
      </c>
      <c r="R1073" s="348" t="s">
        <v>1578</v>
      </c>
      <c r="S1073" s="350">
        <v>15</v>
      </c>
      <c r="T1073" t="str">
        <f t="shared" si="41"/>
        <v xml:space="preserve">Training Business </v>
      </c>
    </row>
    <row r="1074" spans="1:20" ht="15.75" thickBot="1">
      <c r="A1074" s="311">
        <v>45475</v>
      </c>
      <c r="B1074" s="384">
        <v>45474</v>
      </c>
      <c r="C1074" s="297" t="e">
        <v>#VALUE!</v>
      </c>
      <c r="D1074" s="318" t="s">
        <v>1169</v>
      </c>
      <c r="E1074" s="306" t="s">
        <v>3057</v>
      </c>
      <c r="F1074" s="306">
        <v>2507.5</v>
      </c>
      <c r="G1074" s="300">
        <v>2125</v>
      </c>
      <c r="H1074" s="301" t="s">
        <v>112</v>
      </c>
      <c r="I1074" s="302" t="s">
        <v>229</v>
      </c>
      <c r="J1074" s="302" t="s">
        <v>258</v>
      </c>
      <c r="K1074" s="53"/>
      <c r="L1074" s="53"/>
      <c r="M1074" s="53"/>
      <c r="N1074" s="53"/>
      <c r="O1074" s="53">
        <v>7</v>
      </c>
      <c r="P1074" s="56"/>
      <c r="Q1074" s="297">
        <v>2507.5</v>
      </c>
      <c r="R1074" s="348" t="s">
        <v>1578</v>
      </c>
      <c r="S1074" s="350">
        <v>15</v>
      </c>
      <c r="T1074" t="str">
        <f t="shared" si="41"/>
        <v>WhatsApp API Business</v>
      </c>
    </row>
    <row r="1075" spans="1:20" ht="15.75" thickBot="1">
      <c r="A1075" s="311">
        <v>45476</v>
      </c>
      <c r="B1075" s="384">
        <v>45474</v>
      </c>
      <c r="C1075" s="297" t="e">
        <v>#VALUE!</v>
      </c>
      <c r="D1075" s="318" t="s">
        <v>3058</v>
      </c>
      <c r="E1075" s="306" t="s">
        <v>3059</v>
      </c>
      <c r="F1075" s="306">
        <v>149954.4</v>
      </c>
      <c r="G1075" s="300">
        <v>127080</v>
      </c>
      <c r="H1075" s="301" t="s">
        <v>216</v>
      </c>
      <c r="I1075" s="302" t="s">
        <v>217</v>
      </c>
      <c r="J1075" s="302" t="s">
        <v>218</v>
      </c>
      <c r="K1075" s="53"/>
      <c r="L1075" s="53"/>
      <c r="M1075" s="53"/>
      <c r="N1075" s="53"/>
      <c r="O1075" s="53">
        <v>7</v>
      </c>
      <c r="P1075" s="56"/>
      <c r="Q1075" s="297">
        <v>149954.4</v>
      </c>
      <c r="R1075" s="348" t="s">
        <v>1578</v>
      </c>
      <c r="S1075" s="350">
        <v>15</v>
      </c>
      <c r="T1075" t="str">
        <f t="shared" si="41"/>
        <v>G-Suite Business</v>
      </c>
    </row>
    <row r="1076" spans="1:20" ht="15.75" thickBot="1">
      <c r="A1076" s="311">
        <v>45476</v>
      </c>
      <c r="B1076" s="384">
        <v>45474</v>
      </c>
      <c r="C1076" s="297" t="e">
        <v>#VALUE!</v>
      </c>
      <c r="D1076" s="318" t="s">
        <v>2551</v>
      </c>
      <c r="E1076" s="306" t="s">
        <v>3060</v>
      </c>
      <c r="F1076" s="306">
        <v>35400</v>
      </c>
      <c r="G1076" s="300">
        <v>30000</v>
      </c>
      <c r="H1076" s="301" t="s">
        <v>216</v>
      </c>
      <c r="I1076" s="302" t="s">
        <v>217</v>
      </c>
      <c r="J1076" s="302" t="s">
        <v>218</v>
      </c>
      <c r="K1076" s="53"/>
      <c r="L1076" s="53"/>
      <c r="M1076" s="53"/>
      <c r="N1076" s="53"/>
      <c r="O1076" s="53">
        <v>7</v>
      </c>
      <c r="P1076" s="56"/>
      <c r="Q1076" s="297">
        <v>35400</v>
      </c>
      <c r="R1076" s="348" t="s">
        <v>1578</v>
      </c>
      <c r="S1076" s="350">
        <v>15</v>
      </c>
      <c r="T1076" t="str">
        <f t="shared" si="41"/>
        <v>G-Suite Business</v>
      </c>
    </row>
    <row r="1077" spans="1:20" ht="15.75" thickBot="1">
      <c r="A1077" s="311">
        <v>45476</v>
      </c>
      <c r="B1077" s="384">
        <v>45474</v>
      </c>
      <c r="C1077" s="297" t="e">
        <v>#VALUE!</v>
      </c>
      <c r="D1077" s="318" t="s">
        <v>933</v>
      </c>
      <c r="E1077" s="306" t="s">
        <v>3061</v>
      </c>
      <c r="F1077" s="306">
        <v>17700</v>
      </c>
      <c r="G1077" s="300">
        <v>15000</v>
      </c>
      <c r="H1077" s="301" t="s">
        <v>112</v>
      </c>
      <c r="I1077" s="302" t="s">
        <v>229</v>
      </c>
      <c r="J1077" s="302" t="s">
        <v>284</v>
      </c>
      <c r="K1077" s="53"/>
      <c r="L1077" s="53"/>
      <c r="M1077" s="53"/>
      <c r="N1077" s="53"/>
      <c r="O1077" s="53">
        <v>7</v>
      </c>
      <c r="P1077" s="56"/>
      <c r="Q1077" s="297">
        <v>17700</v>
      </c>
      <c r="R1077" s="348" t="s">
        <v>1578</v>
      </c>
      <c r="S1077" s="350">
        <v>15</v>
      </c>
      <c r="T1077" t="str">
        <f t="shared" ref="T1077:T1106" si="42">VLOOKUP(I1077,$AD$2:$AE$6,2,0)</f>
        <v>WhatsApp API Business</v>
      </c>
    </row>
    <row r="1078" spans="1:20" ht="15.75" thickBot="1">
      <c r="A1078" s="311">
        <v>45476</v>
      </c>
      <c r="B1078" s="384">
        <v>45474</v>
      </c>
      <c r="C1078" s="297" t="e">
        <v>#VALUE!</v>
      </c>
      <c r="D1078" s="318" t="s">
        <v>270</v>
      </c>
      <c r="E1078" s="306" t="s">
        <v>3062</v>
      </c>
      <c r="F1078" s="306">
        <v>11800</v>
      </c>
      <c r="G1078" s="300">
        <v>10000</v>
      </c>
      <c r="H1078" s="301" t="s">
        <v>112</v>
      </c>
      <c r="I1078" s="302" t="s">
        <v>229</v>
      </c>
      <c r="J1078" s="302" t="s">
        <v>352</v>
      </c>
      <c r="K1078" s="53"/>
      <c r="L1078" s="53"/>
      <c r="M1078" s="53"/>
      <c r="N1078" s="53"/>
      <c r="O1078" s="53">
        <v>7</v>
      </c>
      <c r="P1078" s="56"/>
      <c r="Q1078" s="297">
        <v>11800</v>
      </c>
      <c r="R1078" s="348" t="s">
        <v>1578</v>
      </c>
      <c r="S1078" s="350">
        <v>15</v>
      </c>
      <c r="T1078" t="str">
        <f t="shared" si="42"/>
        <v>WhatsApp API Business</v>
      </c>
    </row>
    <row r="1079" spans="1:20" ht="15.75" thickBot="1">
      <c r="A1079" s="311">
        <v>45476</v>
      </c>
      <c r="B1079" s="384">
        <v>45474</v>
      </c>
      <c r="C1079" s="297" t="e">
        <v>#VALUE!</v>
      </c>
      <c r="D1079" s="318" t="s">
        <v>1498</v>
      </c>
      <c r="E1079" s="306" t="s">
        <v>3063</v>
      </c>
      <c r="F1079" s="306">
        <v>20281.84</v>
      </c>
      <c r="G1079" s="300">
        <v>17188</v>
      </c>
      <c r="H1079" s="301" t="s">
        <v>112</v>
      </c>
      <c r="I1079" s="302" t="s">
        <v>229</v>
      </c>
      <c r="J1079" s="302" t="s">
        <v>249</v>
      </c>
      <c r="K1079" s="53"/>
      <c r="L1079" s="53"/>
      <c r="M1079" s="53"/>
      <c r="N1079" s="53"/>
      <c r="O1079" s="53">
        <v>7</v>
      </c>
      <c r="P1079" s="56"/>
      <c r="Q1079" s="297">
        <v>20281.84</v>
      </c>
      <c r="R1079" s="348" t="s">
        <v>1578</v>
      </c>
      <c r="S1079" s="350">
        <v>15</v>
      </c>
      <c r="T1079" t="str">
        <f t="shared" si="42"/>
        <v>WhatsApp API Business</v>
      </c>
    </row>
    <row r="1080" spans="1:20" ht="15.75" thickBot="1">
      <c r="A1080" s="311">
        <v>45477</v>
      </c>
      <c r="B1080" s="384">
        <v>45474</v>
      </c>
      <c r="C1080" s="297" t="e">
        <v>#VALUE!</v>
      </c>
      <c r="D1080" s="318" t="s">
        <v>3064</v>
      </c>
      <c r="E1080" s="306" t="s">
        <v>3065</v>
      </c>
      <c r="F1080" s="306">
        <v>117351</v>
      </c>
      <c r="G1080" s="300">
        <v>99450</v>
      </c>
      <c r="H1080" s="301" t="s">
        <v>216</v>
      </c>
      <c r="I1080" s="302" t="s">
        <v>217</v>
      </c>
      <c r="J1080" s="302" t="s">
        <v>218</v>
      </c>
      <c r="K1080" s="53"/>
      <c r="L1080" s="53"/>
      <c r="M1080" s="53"/>
      <c r="N1080" s="53"/>
      <c r="O1080" s="53">
        <v>7</v>
      </c>
      <c r="P1080" s="56"/>
      <c r="Q1080" s="297">
        <v>117351</v>
      </c>
      <c r="R1080" s="348" t="s">
        <v>1578</v>
      </c>
      <c r="S1080" s="350">
        <v>15</v>
      </c>
      <c r="T1080" t="str">
        <f t="shared" si="42"/>
        <v>G-Suite Business</v>
      </c>
    </row>
    <row r="1081" spans="1:20" ht="15.75" thickBot="1">
      <c r="A1081" s="311">
        <v>45477</v>
      </c>
      <c r="B1081" s="384">
        <v>45474</v>
      </c>
      <c r="C1081" s="297" t="e">
        <v>#VALUE!</v>
      </c>
      <c r="D1081" s="318" t="s">
        <v>241</v>
      </c>
      <c r="E1081" s="306" t="s">
        <v>3066</v>
      </c>
      <c r="F1081" s="306">
        <v>16107</v>
      </c>
      <c r="G1081" s="300">
        <v>13650</v>
      </c>
      <c r="H1081" s="301" t="s">
        <v>216</v>
      </c>
      <c r="I1081" s="302" t="s">
        <v>217</v>
      </c>
      <c r="J1081" s="302" t="s">
        <v>218</v>
      </c>
      <c r="K1081" s="53"/>
      <c r="L1081" s="53"/>
      <c r="M1081" s="53"/>
      <c r="N1081" s="53"/>
      <c r="O1081" s="53">
        <v>7</v>
      </c>
      <c r="P1081" s="56"/>
      <c r="Q1081" s="297">
        <v>16107</v>
      </c>
      <c r="R1081" s="348" t="s">
        <v>1578</v>
      </c>
      <c r="S1081" s="350">
        <v>15</v>
      </c>
      <c r="T1081" t="str">
        <f t="shared" si="42"/>
        <v>G-Suite Business</v>
      </c>
    </row>
    <row r="1082" spans="1:20" ht="15.75" thickBot="1">
      <c r="A1082" s="311">
        <v>45477</v>
      </c>
      <c r="B1082" s="384">
        <v>45474</v>
      </c>
      <c r="C1082" s="297" t="e">
        <v>#VALUE!</v>
      </c>
      <c r="D1082" s="318" t="s">
        <v>2529</v>
      </c>
      <c r="E1082" s="306" t="s">
        <v>3067</v>
      </c>
      <c r="F1082" s="306">
        <v>303024</v>
      </c>
      <c r="G1082" s="300">
        <v>256800</v>
      </c>
      <c r="H1082" s="301" t="s">
        <v>216</v>
      </c>
      <c r="I1082" s="302" t="s">
        <v>217</v>
      </c>
      <c r="J1082" s="302" t="s">
        <v>218</v>
      </c>
      <c r="K1082" s="53"/>
      <c r="L1082" s="53"/>
      <c r="M1082" s="53"/>
      <c r="N1082" s="53"/>
      <c r="O1082" s="53">
        <v>7</v>
      </c>
      <c r="P1082" s="56"/>
      <c r="Q1082" s="297">
        <v>303024</v>
      </c>
      <c r="R1082" s="348" t="s">
        <v>1578</v>
      </c>
      <c r="S1082" s="350">
        <v>15</v>
      </c>
      <c r="T1082" t="str">
        <f t="shared" si="42"/>
        <v>G-Suite Business</v>
      </c>
    </row>
    <row r="1083" spans="1:20" ht="15.75" thickBot="1">
      <c r="A1083" s="311">
        <v>45477</v>
      </c>
      <c r="B1083" s="384">
        <v>45474</v>
      </c>
      <c r="C1083" s="297" t="e">
        <v>#VALUE!</v>
      </c>
      <c r="D1083" s="318" t="s">
        <v>3068</v>
      </c>
      <c r="E1083" s="306" t="s">
        <v>3069</v>
      </c>
      <c r="F1083" s="306">
        <v>29311</v>
      </c>
      <c r="G1083" s="300">
        <v>24839.830508474581</v>
      </c>
      <c r="H1083" s="301" t="s">
        <v>216</v>
      </c>
      <c r="I1083" s="302" t="s">
        <v>217</v>
      </c>
      <c r="J1083" s="302" t="s">
        <v>218</v>
      </c>
      <c r="K1083" s="53"/>
      <c r="L1083" s="53"/>
      <c r="M1083" s="53"/>
      <c r="N1083" s="53"/>
      <c r="O1083" s="53">
        <v>7</v>
      </c>
      <c r="P1083" s="56"/>
      <c r="Q1083" s="297">
        <v>29311</v>
      </c>
      <c r="R1083" s="348" t="s">
        <v>1578</v>
      </c>
      <c r="S1083" s="350">
        <v>15</v>
      </c>
      <c r="T1083" t="str">
        <f t="shared" si="42"/>
        <v>G-Suite Business</v>
      </c>
    </row>
    <row r="1084" spans="1:20" ht="15.75" thickBot="1">
      <c r="A1084" s="311">
        <v>45477</v>
      </c>
      <c r="B1084" s="384">
        <v>45474</v>
      </c>
      <c r="C1084" s="297" t="e">
        <v>#VALUE!</v>
      </c>
      <c r="D1084" s="318" t="s">
        <v>3070</v>
      </c>
      <c r="E1084" s="306" t="s">
        <v>3071</v>
      </c>
      <c r="F1084" s="306">
        <v>36108</v>
      </c>
      <c r="G1084" s="300">
        <v>30600</v>
      </c>
      <c r="H1084" s="301" t="s">
        <v>216</v>
      </c>
      <c r="I1084" s="302" t="s">
        <v>217</v>
      </c>
      <c r="J1084" s="302" t="s">
        <v>218</v>
      </c>
      <c r="K1084" s="53"/>
      <c r="L1084" s="53"/>
      <c r="M1084" s="53"/>
      <c r="N1084" s="53"/>
      <c r="O1084" s="53">
        <v>7</v>
      </c>
      <c r="P1084" s="56"/>
      <c r="Q1084" s="297">
        <v>36108</v>
      </c>
      <c r="R1084" s="348" t="s">
        <v>1578</v>
      </c>
      <c r="S1084" s="350">
        <v>15</v>
      </c>
      <c r="T1084" t="str">
        <f t="shared" si="42"/>
        <v>G-Suite Business</v>
      </c>
    </row>
    <row r="1085" spans="1:20" ht="15.75" thickBot="1">
      <c r="A1085" s="311">
        <v>45477</v>
      </c>
      <c r="B1085" s="384">
        <v>45474</v>
      </c>
      <c r="C1085" s="297" t="e">
        <v>#VALUE!</v>
      </c>
      <c r="D1085" s="318" t="s">
        <v>3072</v>
      </c>
      <c r="E1085" s="306" t="s">
        <v>3073</v>
      </c>
      <c r="F1085" s="306">
        <v>3009</v>
      </c>
      <c r="G1085" s="300">
        <v>2550</v>
      </c>
      <c r="H1085" s="301" t="s">
        <v>216</v>
      </c>
      <c r="I1085" s="302" t="s">
        <v>217</v>
      </c>
      <c r="J1085" s="302" t="s">
        <v>218</v>
      </c>
      <c r="K1085" s="53"/>
      <c r="L1085" s="53"/>
      <c r="M1085" s="53"/>
      <c r="N1085" s="53"/>
      <c r="O1085" s="53">
        <v>7</v>
      </c>
      <c r="P1085" s="56"/>
      <c r="Q1085" s="297">
        <v>3009</v>
      </c>
      <c r="R1085" s="348" t="s">
        <v>1578</v>
      </c>
      <c r="S1085" s="350">
        <v>15</v>
      </c>
      <c r="T1085" t="str">
        <f t="shared" si="42"/>
        <v>G-Suite Business</v>
      </c>
    </row>
    <row r="1086" spans="1:20" ht="15.75" thickBot="1">
      <c r="A1086" s="311">
        <v>45477</v>
      </c>
      <c r="B1086" s="384">
        <v>45474</v>
      </c>
      <c r="C1086" s="297" t="e">
        <v>#VALUE!</v>
      </c>
      <c r="D1086" s="318" t="s">
        <v>2851</v>
      </c>
      <c r="E1086" s="306" t="s">
        <v>3074</v>
      </c>
      <c r="F1086" s="306">
        <v>20649</v>
      </c>
      <c r="G1086" s="300">
        <v>17499.152542372882</v>
      </c>
      <c r="H1086" s="301" t="s">
        <v>216</v>
      </c>
      <c r="I1086" s="302" t="s">
        <v>217</v>
      </c>
      <c r="J1086" s="302" t="s">
        <v>218</v>
      </c>
      <c r="K1086" s="53"/>
      <c r="L1086" s="53"/>
      <c r="M1086" s="53"/>
      <c r="N1086" s="53"/>
      <c r="O1086" s="53">
        <v>7</v>
      </c>
      <c r="P1086" s="56"/>
      <c r="Q1086" s="297">
        <v>20649</v>
      </c>
      <c r="R1086" s="348" t="s">
        <v>1578</v>
      </c>
      <c r="S1086" s="350">
        <v>15</v>
      </c>
      <c r="T1086" t="str">
        <f t="shared" si="42"/>
        <v>G-Suite Business</v>
      </c>
    </row>
    <row r="1087" spans="1:20" ht="15.75" thickBot="1">
      <c r="A1087" s="311">
        <v>45477</v>
      </c>
      <c r="B1087" s="384">
        <v>45474</v>
      </c>
      <c r="C1087" s="297" t="e">
        <v>#VALUE!</v>
      </c>
      <c r="D1087" s="318" t="s">
        <v>3075</v>
      </c>
      <c r="E1087" s="306" t="s">
        <v>3076</v>
      </c>
      <c r="F1087" s="306">
        <v>51153</v>
      </c>
      <c r="G1087" s="300">
        <v>43350</v>
      </c>
      <c r="H1087" s="301" t="s">
        <v>216</v>
      </c>
      <c r="I1087" s="302" t="s">
        <v>217</v>
      </c>
      <c r="J1087" s="302" t="s">
        <v>218</v>
      </c>
      <c r="K1087" s="53"/>
      <c r="L1087" s="53"/>
      <c r="M1087" s="53"/>
      <c r="N1087" s="53"/>
      <c r="O1087" s="53">
        <v>7</v>
      </c>
      <c r="P1087" s="56"/>
      <c r="Q1087" s="297">
        <v>51153</v>
      </c>
      <c r="R1087" s="348" t="s">
        <v>1578</v>
      </c>
      <c r="S1087" s="350">
        <v>15</v>
      </c>
      <c r="T1087" t="str">
        <f t="shared" si="42"/>
        <v>G-Suite Business</v>
      </c>
    </row>
    <row r="1088" spans="1:20" ht="15.75" thickBot="1">
      <c r="A1088" s="311">
        <v>45477</v>
      </c>
      <c r="B1088" s="384">
        <v>45474</v>
      </c>
      <c r="C1088" s="297" t="e">
        <v>#VALUE!</v>
      </c>
      <c r="D1088" s="318" t="s">
        <v>3077</v>
      </c>
      <c r="E1088" s="306" t="s">
        <v>3078</v>
      </c>
      <c r="F1088" s="306">
        <v>247800</v>
      </c>
      <c r="G1088" s="300">
        <v>210000</v>
      </c>
      <c r="H1088" s="301" t="s">
        <v>216</v>
      </c>
      <c r="I1088" s="302" t="s">
        <v>217</v>
      </c>
      <c r="J1088" s="302" t="s">
        <v>218</v>
      </c>
      <c r="K1088" s="53"/>
      <c r="L1088" s="53"/>
      <c r="M1088" s="53"/>
      <c r="N1088" s="53"/>
      <c r="O1088" s="53">
        <v>7</v>
      </c>
      <c r="P1088" s="56"/>
      <c r="Q1088" s="297">
        <v>247800</v>
      </c>
      <c r="R1088" s="348" t="s">
        <v>1578</v>
      </c>
      <c r="S1088" s="350">
        <v>15</v>
      </c>
      <c r="T1088" t="str">
        <f t="shared" si="42"/>
        <v>G-Suite Business</v>
      </c>
    </row>
    <row r="1089" spans="1:20" ht="15.75" thickBot="1">
      <c r="A1089" s="311">
        <v>45477</v>
      </c>
      <c r="B1089" s="384">
        <v>45474</v>
      </c>
      <c r="C1089" s="297" t="e">
        <v>#VALUE!</v>
      </c>
      <c r="D1089" s="318" t="s">
        <v>3079</v>
      </c>
      <c r="E1089" s="306" t="s">
        <v>3080</v>
      </c>
      <c r="F1089" s="306">
        <v>95627</v>
      </c>
      <c r="G1089" s="300">
        <v>81039.830508474581</v>
      </c>
      <c r="H1089" s="301" t="s">
        <v>216</v>
      </c>
      <c r="I1089" s="302" t="s">
        <v>217</v>
      </c>
      <c r="J1089" s="302" t="s">
        <v>218</v>
      </c>
      <c r="K1089" s="53"/>
      <c r="L1089" s="53"/>
      <c r="M1089" s="53"/>
      <c r="N1089" s="53"/>
      <c r="O1089" s="53">
        <v>7</v>
      </c>
      <c r="P1089" s="56"/>
      <c r="Q1089" s="297">
        <v>95627</v>
      </c>
      <c r="R1089" s="348" t="s">
        <v>1578</v>
      </c>
      <c r="S1089" s="350">
        <v>15</v>
      </c>
      <c r="T1089" t="str">
        <f t="shared" si="42"/>
        <v>G-Suite Business</v>
      </c>
    </row>
    <row r="1090" spans="1:20" ht="15.75" thickBot="1">
      <c r="A1090" s="311">
        <v>45477</v>
      </c>
      <c r="B1090" s="384">
        <v>45474</v>
      </c>
      <c r="C1090" s="297" t="e">
        <v>#VALUE!</v>
      </c>
      <c r="D1090" s="318" t="s">
        <v>3081</v>
      </c>
      <c r="E1090" s="306" t="s">
        <v>3082</v>
      </c>
      <c r="F1090" s="306">
        <v>82600</v>
      </c>
      <c r="G1090" s="300">
        <v>70000</v>
      </c>
      <c r="H1090" s="301" t="s">
        <v>216</v>
      </c>
      <c r="I1090" s="302" t="s">
        <v>217</v>
      </c>
      <c r="J1090" s="302" t="s">
        <v>218</v>
      </c>
      <c r="K1090" s="53"/>
      <c r="L1090" s="53"/>
      <c r="M1090" s="53"/>
      <c r="N1090" s="53"/>
      <c r="O1090" s="53">
        <v>7</v>
      </c>
      <c r="P1090" s="56"/>
      <c r="Q1090" s="297">
        <v>82600</v>
      </c>
      <c r="R1090" s="348" t="s">
        <v>1578</v>
      </c>
      <c r="S1090" s="350">
        <v>15</v>
      </c>
      <c r="T1090" t="str">
        <f t="shared" si="42"/>
        <v>G-Suite Business</v>
      </c>
    </row>
    <row r="1091" spans="1:20" ht="15.75" thickBot="1">
      <c r="A1091" s="311">
        <v>45477</v>
      </c>
      <c r="B1091" s="384">
        <v>45474</v>
      </c>
      <c r="C1091" s="297" t="e">
        <v>#VALUE!</v>
      </c>
      <c r="D1091" s="318" t="s">
        <v>3083</v>
      </c>
      <c r="E1091" s="306" t="s">
        <v>3084</v>
      </c>
      <c r="F1091" s="306">
        <v>140042</v>
      </c>
      <c r="G1091" s="300">
        <v>118679.66101694921</v>
      </c>
      <c r="H1091" s="301" t="s">
        <v>216</v>
      </c>
      <c r="I1091" s="302" t="s">
        <v>217</v>
      </c>
      <c r="J1091" s="302" t="s">
        <v>218</v>
      </c>
      <c r="K1091" s="53"/>
      <c r="L1091" s="53"/>
      <c r="M1091" s="53"/>
      <c r="N1091" s="53"/>
      <c r="O1091" s="53">
        <v>7</v>
      </c>
      <c r="P1091" s="56"/>
      <c r="Q1091" s="297">
        <v>140042</v>
      </c>
      <c r="R1091" s="348" t="s">
        <v>1578</v>
      </c>
      <c r="S1091" s="350">
        <v>15</v>
      </c>
      <c r="T1091" t="str">
        <f t="shared" si="42"/>
        <v>G-Suite Business</v>
      </c>
    </row>
    <row r="1092" spans="1:20" ht="15.75" thickBot="1">
      <c r="A1092" s="311">
        <v>45477</v>
      </c>
      <c r="B1092" s="384">
        <v>45474</v>
      </c>
      <c r="C1092" s="297" t="e">
        <v>#VALUE!</v>
      </c>
      <c r="D1092" s="318" t="s">
        <v>1604</v>
      </c>
      <c r="E1092" s="306" t="s">
        <v>3085</v>
      </c>
      <c r="F1092" s="306">
        <v>460200</v>
      </c>
      <c r="G1092" s="300">
        <v>390000</v>
      </c>
      <c r="H1092" s="301" t="s">
        <v>216</v>
      </c>
      <c r="I1092" s="302" t="s">
        <v>217</v>
      </c>
      <c r="J1092" s="302" t="s">
        <v>218</v>
      </c>
      <c r="K1092" s="53"/>
      <c r="L1092" s="53"/>
      <c r="M1092" s="53"/>
      <c r="N1092" s="53"/>
      <c r="O1092" s="53">
        <v>7</v>
      </c>
      <c r="P1092" s="56"/>
      <c r="Q1092" s="297">
        <v>460200</v>
      </c>
      <c r="R1092" s="348" t="s">
        <v>1578</v>
      </c>
      <c r="S1092" s="350">
        <v>15</v>
      </c>
      <c r="T1092" t="str">
        <f t="shared" si="42"/>
        <v>G-Suite Business</v>
      </c>
    </row>
    <row r="1093" spans="1:20" ht="15.75" thickBot="1">
      <c r="A1093" s="311">
        <v>45477</v>
      </c>
      <c r="B1093" s="384">
        <v>45474</v>
      </c>
      <c r="C1093" s="297" t="e">
        <v>#VALUE!</v>
      </c>
      <c r="D1093" s="318" t="s">
        <v>3086</v>
      </c>
      <c r="E1093" s="306" t="s">
        <v>3087</v>
      </c>
      <c r="F1093" s="306">
        <v>16935</v>
      </c>
      <c r="G1093" s="300">
        <v>14351.69491525424</v>
      </c>
      <c r="H1093" s="301" t="s">
        <v>216</v>
      </c>
      <c r="I1093" s="302" t="s">
        <v>217</v>
      </c>
      <c r="J1093" s="302" t="s">
        <v>218</v>
      </c>
      <c r="K1093" s="53"/>
      <c r="L1093" s="53"/>
      <c r="M1093" s="53"/>
      <c r="N1093" s="53"/>
      <c r="O1093" s="53">
        <v>7</v>
      </c>
      <c r="P1093" s="56"/>
      <c r="Q1093" s="297">
        <v>16935</v>
      </c>
      <c r="R1093" s="348" t="s">
        <v>1578</v>
      </c>
      <c r="S1093" s="350">
        <v>15</v>
      </c>
      <c r="T1093" t="str">
        <f t="shared" si="42"/>
        <v>G-Suite Business</v>
      </c>
    </row>
    <row r="1094" spans="1:20" ht="15.75" thickBot="1">
      <c r="A1094" s="311">
        <v>45477</v>
      </c>
      <c r="B1094" s="384">
        <v>45474</v>
      </c>
      <c r="C1094" s="297" t="e">
        <v>#VALUE!</v>
      </c>
      <c r="D1094" s="318" t="s">
        <v>2035</v>
      </c>
      <c r="E1094" s="306" t="s">
        <v>3088</v>
      </c>
      <c r="F1094" s="306">
        <v>41300</v>
      </c>
      <c r="G1094" s="300">
        <v>35000</v>
      </c>
      <c r="H1094" s="301" t="s">
        <v>3089</v>
      </c>
      <c r="I1094" s="302" t="s">
        <v>223</v>
      </c>
      <c r="J1094" s="302" t="s">
        <v>311</v>
      </c>
      <c r="K1094" s="53"/>
      <c r="L1094" s="53"/>
      <c r="M1094" s="53"/>
      <c r="N1094" s="53"/>
      <c r="O1094" s="53">
        <v>7</v>
      </c>
      <c r="P1094" s="56"/>
      <c r="Q1094" s="297">
        <v>41300</v>
      </c>
      <c r="R1094" s="348" t="s">
        <v>1578</v>
      </c>
      <c r="S1094" s="350">
        <v>15</v>
      </c>
      <c r="T1094" t="str">
        <f t="shared" si="42"/>
        <v>Tech Assist Recruitment</v>
      </c>
    </row>
    <row r="1095" spans="1:20" ht="15.75" thickBot="1">
      <c r="A1095" s="311">
        <v>45477</v>
      </c>
      <c r="B1095" s="384">
        <v>45474</v>
      </c>
      <c r="C1095" s="297" t="e">
        <v>#VALUE!</v>
      </c>
      <c r="D1095" s="318" t="s">
        <v>1794</v>
      </c>
      <c r="E1095" s="306" t="s">
        <v>3090</v>
      </c>
      <c r="F1095" s="306">
        <v>31860</v>
      </c>
      <c r="G1095" s="300">
        <v>27000</v>
      </c>
      <c r="H1095" s="301" t="s">
        <v>112</v>
      </c>
      <c r="I1095" s="302" t="s">
        <v>229</v>
      </c>
      <c r="J1095" s="302" t="s">
        <v>284</v>
      </c>
      <c r="K1095" s="53"/>
      <c r="L1095" s="53"/>
      <c r="M1095" s="53"/>
      <c r="N1095" s="53"/>
      <c r="O1095" s="53">
        <v>7</v>
      </c>
      <c r="P1095" s="56"/>
      <c r="Q1095" s="297">
        <v>31860</v>
      </c>
      <c r="R1095" s="348" t="s">
        <v>1578</v>
      </c>
      <c r="S1095" s="350">
        <v>15</v>
      </c>
      <c r="T1095" t="str">
        <f t="shared" si="42"/>
        <v>WhatsApp API Business</v>
      </c>
    </row>
    <row r="1096" spans="1:20" ht="15.75" thickBot="1">
      <c r="A1096" s="311">
        <v>45477</v>
      </c>
      <c r="B1096" s="384">
        <v>45474</v>
      </c>
      <c r="C1096" s="297" t="e">
        <v>#VALUE!</v>
      </c>
      <c r="D1096" s="318" t="s">
        <v>471</v>
      </c>
      <c r="E1096" s="306" t="s">
        <v>3091</v>
      </c>
      <c r="F1096" s="306">
        <v>2360</v>
      </c>
      <c r="G1096" s="300">
        <v>2000</v>
      </c>
      <c r="H1096" s="301" t="s">
        <v>112</v>
      </c>
      <c r="I1096" s="302" t="s">
        <v>229</v>
      </c>
      <c r="J1096" s="302" t="s">
        <v>249</v>
      </c>
      <c r="K1096" s="53"/>
      <c r="L1096" s="53"/>
      <c r="M1096" s="53"/>
      <c r="N1096" s="53"/>
      <c r="O1096" s="53">
        <v>7</v>
      </c>
      <c r="P1096" s="56"/>
      <c r="Q1096" s="297">
        <v>2360</v>
      </c>
      <c r="R1096" s="348" t="s">
        <v>1578</v>
      </c>
      <c r="S1096" s="350">
        <v>15</v>
      </c>
      <c r="T1096" t="str">
        <f t="shared" si="42"/>
        <v>WhatsApp API Business</v>
      </c>
    </row>
    <row r="1097" spans="1:20" ht="15.75" thickBot="1">
      <c r="A1097" s="311">
        <v>45477</v>
      </c>
      <c r="B1097" s="384">
        <v>45474</v>
      </c>
      <c r="C1097" s="297" t="e">
        <v>#VALUE!</v>
      </c>
      <c r="D1097" s="318" t="s">
        <v>437</v>
      </c>
      <c r="E1097" s="306" t="s">
        <v>3092</v>
      </c>
      <c r="F1097" s="306">
        <v>64900</v>
      </c>
      <c r="G1097" s="300">
        <v>55000</v>
      </c>
      <c r="H1097" s="301" t="s">
        <v>310</v>
      </c>
      <c r="I1097" s="302" t="s">
        <v>223</v>
      </c>
      <c r="J1097" s="302" t="s">
        <v>311</v>
      </c>
      <c r="K1097" s="53"/>
      <c r="L1097" s="53"/>
      <c r="M1097" s="53"/>
      <c r="N1097" s="53"/>
      <c r="O1097" s="53">
        <v>7</v>
      </c>
      <c r="P1097" s="56"/>
      <c r="Q1097" s="297">
        <v>64900</v>
      </c>
      <c r="R1097" s="348" t="s">
        <v>1578</v>
      </c>
      <c r="S1097" s="350">
        <v>15</v>
      </c>
      <c r="T1097" t="str">
        <f t="shared" si="42"/>
        <v>Tech Assist Recruitment</v>
      </c>
    </row>
    <row r="1098" spans="1:20" ht="15.75" thickBot="1">
      <c r="A1098" s="311">
        <v>45477</v>
      </c>
      <c r="B1098" s="384">
        <v>45474</v>
      </c>
      <c r="C1098" s="297" t="e">
        <v>#VALUE!</v>
      </c>
      <c r="D1098" s="318" t="s">
        <v>3093</v>
      </c>
      <c r="E1098" s="306" t="s">
        <v>3094</v>
      </c>
      <c r="F1098" s="306">
        <v>53100</v>
      </c>
      <c r="G1098" s="300">
        <v>45000</v>
      </c>
      <c r="H1098" s="301" t="s">
        <v>3095</v>
      </c>
      <c r="I1098" s="302" t="s">
        <v>223</v>
      </c>
      <c r="J1098" s="302" t="s">
        <v>311</v>
      </c>
      <c r="K1098" s="53"/>
      <c r="L1098" s="53"/>
      <c r="M1098" s="53"/>
      <c r="N1098" s="53"/>
      <c r="O1098" s="53">
        <v>7</v>
      </c>
      <c r="P1098" s="56"/>
      <c r="Q1098" s="297">
        <v>53100</v>
      </c>
      <c r="R1098" s="348" t="s">
        <v>1578</v>
      </c>
      <c r="S1098" s="350">
        <v>15</v>
      </c>
      <c r="T1098" t="str">
        <f t="shared" si="42"/>
        <v>Tech Assist Recruitment</v>
      </c>
    </row>
    <row r="1099" spans="1:20" ht="15.75" thickBot="1">
      <c r="A1099" s="311">
        <v>45477</v>
      </c>
      <c r="B1099" s="384">
        <v>45474</v>
      </c>
      <c r="C1099" s="297" t="e">
        <v>#VALUE!</v>
      </c>
      <c r="D1099" s="318" t="s">
        <v>384</v>
      </c>
      <c r="E1099" s="306" t="s">
        <v>3096</v>
      </c>
      <c r="F1099" s="306">
        <v>10030</v>
      </c>
      <c r="G1099" s="300">
        <v>8500</v>
      </c>
      <c r="H1099" s="301" t="s">
        <v>112</v>
      </c>
      <c r="I1099" s="302" t="s">
        <v>229</v>
      </c>
      <c r="J1099" s="302" t="s">
        <v>352</v>
      </c>
      <c r="K1099" s="53"/>
      <c r="L1099" s="53"/>
      <c r="M1099" s="53"/>
      <c r="N1099" s="53"/>
      <c r="O1099" s="53">
        <v>7</v>
      </c>
      <c r="P1099" s="56"/>
      <c r="Q1099" s="297">
        <v>10030</v>
      </c>
      <c r="R1099" s="348" t="s">
        <v>1578</v>
      </c>
      <c r="S1099" s="350">
        <v>15</v>
      </c>
      <c r="T1099" t="str">
        <f t="shared" si="42"/>
        <v>WhatsApp API Business</v>
      </c>
    </row>
    <row r="1100" spans="1:20" ht="15.75" thickBot="1">
      <c r="A1100" s="311">
        <v>45478</v>
      </c>
      <c r="B1100" s="384">
        <v>45474</v>
      </c>
      <c r="C1100" s="297" t="e">
        <v>#VALUE!</v>
      </c>
      <c r="D1100" s="318" t="s">
        <v>224</v>
      </c>
      <c r="E1100" s="306" t="s">
        <v>3097</v>
      </c>
      <c r="F1100" s="306">
        <v>4423</v>
      </c>
      <c r="G1100" s="300">
        <v>3748.305084745763</v>
      </c>
      <c r="H1100" s="301" t="s">
        <v>216</v>
      </c>
      <c r="I1100" s="302" t="s">
        <v>217</v>
      </c>
      <c r="J1100" s="302" t="s">
        <v>218</v>
      </c>
      <c r="K1100" s="53"/>
      <c r="L1100" s="53"/>
      <c r="M1100" s="53"/>
      <c r="N1100" s="53"/>
      <c r="O1100" s="53">
        <v>7</v>
      </c>
      <c r="P1100" s="56"/>
      <c r="Q1100" s="297">
        <v>4423</v>
      </c>
      <c r="R1100" s="348" t="s">
        <v>1578</v>
      </c>
      <c r="S1100" s="350">
        <v>15</v>
      </c>
      <c r="T1100" t="str">
        <f t="shared" si="42"/>
        <v>G-Suite Business</v>
      </c>
    </row>
    <row r="1101" spans="1:20" ht="15.75" thickBot="1">
      <c r="A1101" s="311">
        <v>45478</v>
      </c>
      <c r="B1101" s="384">
        <v>45474</v>
      </c>
      <c r="C1101" s="297" t="e">
        <v>#VALUE!</v>
      </c>
      <c r="D1101" s="318" t="s">
        <v>1941</v>
      </c>
      <c r="E1101" s="306" t="s">
        <v>3098</v>
      </c>
      <c r="F1101" s="306">
        <v>43365</v>
      </c>
      <c r="G1101" s="300">
        <v>36750</v>
      </c>
      <c r="H1101" s="301" t="s">
        <v>216</v>
      </c>
      <c r="I1101" s="302" t="s">
        <v>217</v>
      </c>
      <c r="J1101" s="302" t="s">
        <v>218</v>
      </c>
      <c r="K1101" s="53"/>
      <c r="L1101" s="53"/>
      <c r="M1101" s="53"/>
      <c r="N1101" s="53"/>
      <c r="O1101" s="53">
        <v>7</v>
      </c>
      <c r="P1101" s="56"/>
      <c r="Q1101" s="297">
        <v>43365</v>
      </c>
      <c r="R1101" s="348" t="s">
        <v>1578</v>
      </c>
      <c r="S1101" s="350">
        <v>15</v>
      </c>
      <c r="T1101" t="str">
        <f t="shared" si="42"/>
        <v>G-Suite Business</v>
      </c>
    </row>
    <row r="1102" spans="1:20" ht="15.75" thickBot="1">
      <c r="A1102" s="311">
        <v>45478</v>
      </c>
      <c r="B1102" s="384">
        <v>45474</v>
      </c>
      <c r="C1102" s="297" t="e">
        <v>#VALUE!</v>
      </c>
      <c r="D1102" s="318" t="s">
        <v>3099</v>
      </c>
      <c r="E1102" s="306" t="s">
        <v>3100</v>
      </c>
      <c r="F1102" s="306">
        <v>9027</v>
      </c>
      <c r="G1102" s="300">
        <v>7650</v>
      </c>
      <c r="H1102" s="301" t="s">
        <v>216</v>
      </c>
      <c r="I1102" s="302" t="s">
        <v>217</v>
      </c>
      <c r="J1102" s="302" t="s">
        <v>218</v>
      </c>
      <c r="K1102" s="53"/>
      <c r="L1102" s="53"/>
      <c r="M1102" s="53"/>
      <c r="N1102" s="53"/>
      <c r="O1102" s="53">
        <v>7</v>
      </c>
      <c r="P1102" s="56"/>
      <c r="Q1102" s="297">
        <v>9027</v>
      </c>
      <c r="R1102" s="348" t="s">
        <v>1578</v>
      </c>
      <c r="S1102" s="350">
        <v>15</v>
      </c>
      <c r="T1102" t="str">
        <f t="shared" si="42"/>
        <v>G-Suite Business</v>
      </c>
    </row>
    <row r="1103" spans="1:20" ht="15.75" thickBot="1">
      <c r="A1103" s="311">
        <v>45478</v>
      </c>
      <c r="B1103" s="384">
        <v>45474</v>
      </c>
      <c r="C1103" s="297" t="e">
        <v>#VALUE!</v>
      </c>
      <c r="D1103" s="318" t="s">
        <v>880</v>
      </c>
      <c r="E1103" s="306" t="s">
        <v>3101</v>
      </c>
      <c r="F1103" s="306">
        <v>753</v>
      </c>
      <c r="G1103" s="300">
        <v>638.13559322033905</v>
      </c>
      <c r="H1103" s="301" t="s">
        <v>216</v>
      </c>
      <c r="I1103" s="302" t="s">
        <v>217</v>
      </c>
      <c r="J1103" s="302" t="s">
        <v>218</v>
      </c>
      <c r="K1103" s="53"/>
      <c r="L1103" s="53"/>
      <c r="M1103" s="53"/>
      <c r="N1103" s="53"/>
      <c r="O1103" s="53">
        <v>7</v>
      </c>
      <c r="P1103" s="56"/>
      <c r="Q1103" s="297">
        <v>753</v>
      </c>
      <c r="R1103" s="348" t="s">
        <v>1578</v>
      </c>
      <c r="S1103" s="350">
        <v>15</v>
      </c>
      <c r="T1103" t="str">
        <f t="shared" si="42"/>
        <v>G-Suite Business</v>
      </c>
    </row>
    <row r="1104" spans="1:20" ht="15.75" thickBot="1">
      <c r="A1104" s="311">
        <v>45478</v>
      </c>
      <c r="B1104" s="384">
        <v>45474</v>
      </c>
      <c r="C1104" s="297" t="e">
        <v>#VALUE!</v>
      </c>
      <c r="D1104" s="318" t="s">
        <v>1019</v>
      </c>
      <c r="E1104" s="306" t="s">
        <v>3102</v>
      </c>
      <c r="F1104" s="306">
        <v>33040</v>
      </c>
      <c r="G1104" s="300">
        <v>28000</v>
      </c>
      <c r="H1104" s="301" t="s">
        <v>1589</v>
      </c>
      <c r="I1104" s="302" t="s">
        <v>223</v>
      </c>
      <c r="J1104" s="302" t="s">
        <v>311</v>
      </c>
      <c r="K1104" s="53"/>
      <c r="L1104" s="53"/>
      <c r="M1104" s="53"/>
      <c r="N1104" s="53"/>
      <c r="O1104" s="53">
        <v>7</v>
      </c>
      <c r="P1104" s="56"/>
      <c r="Q1104" s="297">
        <v>33040</v>
      </c>
      <c r="R1104" s="348" t="s">
        <v>1578</v>
      </c>
      <c r="S1104" s="350">
        <v>15</v>
      </c>
      <c r="T1104" t="str">
        <f t="shared" si="42"/>
        <v>Tech Assist Recruitment</v>
      </c>
    </row>
    <row r="1105" spans="1:20" ht="15.75" thickBot="1">
      <c r="A1105" s="311">
        <v>45478</v>
      </c>
      <c r="B1105" s="384">
        <v>45474</v>
      </c>
      <c r="C1105" s="297" t="e">
        <v>#VALUE!</v>
      </c>
      <c r="D1105" s="318" t="s">
        <v>558</v>
      </c>
      <c r="E1105" s="306" t="s">
        <v>3103</v>
      </c>
      <c r="F1105" s="306">
        <v>8850</v>
      </c>
      <c r="G1105" s="300">
        <v>7500</v>
      </c>
      <c r="H1105" s="301" t="s">
        <v>112</v>
      </c>
      <c r="I1105" s="302" t="s">
        <v>229</v>
      </c>
      <c r="J1105" s="302" t="s">
        <v>269</v>
      </c>
      <c r="K1105" s="53"/>
      <c r="L1105" s="53"/>
      <c r="M1105" s="53"/>
      <c r="N1105" s="53"/>
      <c r="O1105" s="53">
        <v>7</v>
      </c>
      <c r="P1105" s="56"/>
      <c r="Q1105" s="297">
        <v>8850</v>
      </c>
      <c r="R1105" s="348" t="s">
        <v>1578</v>
      </c>
      <c r="S1105" s="350">
        <v>15</v>
      </c>
      <c r="T1105" t="str">
        <f t="shared" si="42"/>
        <v>WhatsApp API Business</v>
      </c>
    </row>
    <row r="1106" spans="1:20" ht="15.75" thickBot="1">
      <c r="A1106" s="311">
        <v>45478</v>
      </c>
      <c r="B1106" s="384">
        <v>45474</v>
      </c>
      <c r="C1106" s="297" t="e">
        <v>#VALUE!</v>
      </c>
      <c r="D1106" s="318" t="s">
        <v>2892</v>
      </c>
      <c r="E1106" s="306" t="s">
        <v>3104</v>
      </c>
      <c r="F1106" s="306">
        <v>42480</v>
      </c>
      <c r="G1106" s="300">
        <v>36000</v>
      </c>
      <c r="H1106" s="301" t="s">
        <v>112</v>
      </c>
      <c r="I1106" s="302" t="s">
        <v>229</v>
      </c>
      <c r="J1106" s="302" t="s">
        <v>359</v>
      </c>
      <c r="K1106" s="53"/>
      <c r="L1106" s="53"/>
      <c r="M1106" s="53"/>
      <c r="N1106" s="53"/>
      <c r="O1106" s="53">
        <v>7</v>
      </c>
      <c r="P1106" s="56"/>
      <c r="Q1106" s="297">
        <v>42480</v>
      </c>
      <c r="R1106" s="348" t="s">
        <v>1578</v>
      </c>
      <c r="S1106" s="350">
        <v>15</v>
      </c>
      <c r="T1106" t="str">
        <f t="shared" si="42"/>
        <v>WhatsApp API Business</v>
      </c>
    </row>
    <row r="1107" spans="1:20" ht="15.75" thickBot="1">
      <c r="A1107" s="311">
        <v>45478</v>
      </c>
      <c r="B1107" s="384">
        <v>45474</v>
      </c>
      <c r="C1107" s="297" t="e">
        <v>#VALUE!</v>
      </c>
      <c r="D1107" s="318" t="s">
        <v>1320</v>
      </c>
      <c r="E1107" s="306" t="s">
        <v>3105</v>
      </c>
      <c r="F1107" s="306">
        <v>299720</v>
      </c>
      <c r="G1107" s="300">
        <v>254000</v>
      </c>
      <c r="H1107" s="301" t="s">
        <v>291</v>
      </c>
      <c r="I1107" s="302" t="s">
        <v>226</v>
      </c>
      <c r="J1107" s="302" t="s">
        <v>32</v>
      </c>
      <c r="K1107" s="53"/>
      <c r="L1107" s="53"/>
      <c r="M1107" s="53"/>
      <c r="N1107" s="53"/>
      <c r="O1107" s="53">
        <v>7</v>
      </c>
      <c r="P1107" s="56"/>
      <c r="Q1107" s="297">
        <v>299720</v>
      </c>
      <c r="R1107" s="348" t="s">
        <v>1578</v>
      </c>
      <c r="S1107" s="350">
        <v>15</v>
      </c>
      <c r="T1107" t="s">
        <v>15</v>
      </c>
    </row>
    <row r="1108" spans="1:20" ht="15.75" thickBot="1">
      <c r="A1108" s="311">
        <v>45479</v>
      </c>
      <c r="B1108" s="384">
        <v>45474</v>
      </c>
      <c r="C1108" s="297" t="e">
        <v>#VALUE!</v>
      </c>
      <c r="D1108" s="318" t="s">
        <v>1097</v>
      </c>
      <c r="E1108" s="306" t="s">
        <v>3106</v>
      </c>
      <c r="F1108" s="306">
        <v>969</v>
      </c>
      <c r="G1108" s="300">
        <v>821.18644067796617</v>
      </c>
      <c r="H1108" s="301" t="s">
        <v>216</v>
      </c>
      <c r="I1108" s="302" t="s">
        <v>217</v>
      </c>
      <c r="J1108" s="302" t="s">
        <v>218</v>
      </c>
      <c r="K1108" s="53"/>
      <c r="L1108" s="53"/>
      <c r="M1108" s="53"/>
      <c r="N1108" s="53"/>
      <c r="O1108" s="53">
        <v>7</v>
      </c>
      <c r="P1108" s="56"/>
      <c r="Q1108" s="297">
        <v>969</v>
      </c>
      <c r="R1108" s="348" t="s">
        <v>1578</v>
      </c>
      <c r="S1108" s="350">
        <v>15</v>
      </c>
      <c r="T1108" t="str">
        <f t="shared" ref="T1108:T1124" si="43">VLOOKUP(I1108,$AD$2:$AE$6,2,0)</f>
        <v>G-Suite Business</v>
      </c>
    </row>
    <row r="1109" spans="1:20" ht="15.75" thickBot="1">
      <c r="A1109" s="311">
        <v>45479</v>
      </c>
      <c r="B1109" s="384">
        <v>45474</v>
      </c>
      <c r="C1109" s="297" t="e">
        <v>#VALUE!</v>
      </c>
      <c r="D1109" s="318" t="s">
        <v>3107</v>
      </c>
      <c r="E1109" s="306" t="s">
        <v>3108</v>
      </c>
      <c r="F1109" s="306">
        <v>14575.36</v>
      </c>
      <c r="G1109" s="300">
        <v>12352</v>
      </c>
      <c r="H1109" s="301" t="s">
        <v>216</v>
      </c>
      <c r="I1109" s="302" t="s">
        <v>217</v>
      </c>
      <c r="J1109" s="302" t="s">
        <v>218</v>
      </c>
      <c r="K1109" s="53"/>
      <c r="L1109" s="53"/>
      <c r="M1109" s="53"/>
      <c r="N1109" s="53"/>
      <c r="O1109" s="53">
        <v>7</v>
      </c>
      <c r="P1109" s="56"/>
      <c r="Q1109" s="297">
        <v>14575.36</v>
      </c>
      <c r="R1109" s="348" t="s">
        <v>1578</v>
      </c>
      <c r="S1109" s="350">
        <v>15</v>
      </c>
      <c r="T1109" t="str">
        <f t="shared" si="43"/>
        <v>G-Suite Business</v>
      </c>
    </row>
    <row r="1110" spans="1:20" ht="15.75" thickBot="1">
      <c r="A1110" s="311">
        <v>45479</v>
      </c>
      <c r="B1110" s="384">
        <v>45474</v>
      </c>
      <c r="C1110" s="297" t="e">
        <v>#VALUE!</v>
      </c>
      <c r="D1110" s="318" t="s">
        <v>3109</v>
      </c>
      <c r="E1110" s="306" t="s">
        <v>3110</v>
      </c>
      <c r="F1110" s="306">
        <v>66198</v>
      </c>
      <c r="G1110" s="300">
        <v>56100</v>
      </c>
      <c r="H1110" s="301" t="s">
        <v>216</v>
      </c>
      <c r="I1110" s="302" t="s">
        <v>217</v>
      </c>
      <c r="J1110" s="302" t="s">
        <v>218</v>
      </c>
      <c r="K1110" s="53"/>
      <c r="L1110" s="53"/>
      <c r="M1110" s="53"/>
      <c r="N1110" s="53"/>
      <c r="O1110" s="53">
        <v>7</v>
      </c>
      <c r="P1110" s="56"/>
      <c r="Q1110" s="297">
        <v>66198</v>
      </c>
      <c r="R1110" s="348" t="s">
        <v>1578</v>
      </c>
      <c r="S1110" s="350">
        <v>15</v>
      </c>
      <c r="T1110" t="str">
        <f t="shared" si="43"/>
        <v>G-Suite Business</v>
      </c>
    </row>
    <row r="1111" spans="1:20" ht="15.75" thickBot="1">
      <c r="A1111" s="311">
        <v>45479</v>
      </c>
      <c r="B1111" s="384">
        <v>45474</v>
      </c>
      <c r="C1111" s="297" t="e">
        <v>#VALUE!</v>
      </c>
      <c r="D1111" s="318" t="s">
        <v>250</v>
      </c>
      <c r="E1111" s="306" t="s">
        <v>3111</v>
      </c>
      <c r="F1111" s="306">
        <v>161.66</v>
      </c>
      <c r="G1111" s="300">
        <v>137</v>
      </c>
      <c r="H1111" s="301" t="s">
        <v>216</v>
      </c>
      <c r="I1111" s="302" t="s">
        <v>217</v>
      </c>
      <c r="J1111" s="302" t="s">
        <v>218</v>
      </c>
      <c r="K1111" s="53"/>
      <c r="L1111" s="53"/>
      <c r="M1111" s="53"/>
      <c r="N1111" s="53"/>
      <c r="O1111" s="53">
        <v>7</v>
      </c>
      <c r="P1111" s="56"/>
      <c r="Q1111" s="297">
        <v>161.66</v>
      </c>
      <c r="R1111" s="348" t="s">
        <v>1578</v>
      </c>
      <c r="S1111" s="350">
        <v>15</v>
      </c>
      <c r="T1111" t="str">
        <f t="shared" si="43"/>
        <v>G-Suite Business</v>
      </c>
    </row>
    <row r="1112" spans="1:20" ht="15.75" thickBot="1">
      <c r="A1112" s="311">
        <v>45479</v>
      </c>
      <c r="B1112" s="384">
        <v>45474</v>
      </c>
      <c r="C1112" s="297" t="e">
        <v>#VALUE!</v>
      </c>
      <c r="D1112" s="318" t="s">
        <v>1031</v>
      </c>
      <c r="E1112" s="306" t="s">
        <v>3112</v>
      </c>
      <c r="F1112" s="306">
        <v>1755</v>
      </c>
      <c r="G1112" s="300">
        <v>1487.28813559322</v>
      </c>
      <c r="H1112" s="301" t="s">
        <v>216</v>
      </c>
      <c r="I1112" s="302" t="s">
        <v>217</v>
      </c>
      <c r="J1112" s="302" t="s">
        <v>218</v>
      </c>
      <c r="K1112" s="53"/>
      <c r="L1112" s="53"/>
      <c r="M1112" s="53"/>
      <c r="N1112" s="53"/>
      <c r="O1112" s="53">
        <v>7</v>
      </c>
      <c r="P1112" s="56"/>
      <c r="Q1112" s="297">
        <v>1755</v>
      </c>
      <c r="R1112" s="348" t="s">
        <v>1578</v>
      </c>
      <c r="S1112" s="350">
        <v>15</v>
      </c>
      <c r="T1112" t="str">
        <f t="shared" si="43"/>
        <v>G-Suite Business</v>
      </c>
    </row>
    <row r="1113" spans="1:20" ht="15.75" thickBot="1">
      <c r="A1113" s="311">
        <v>45479</v>
      </c>
      <c r="B1113" s="384">
        <v>45474</v>
      </c>
      <c r="C1113" s="297" t="e">
        <v>#VALUE!</v>
      </c>
      <c r="D1113" s="318" t="s">
        <v>355</v>
      </c>
      <c r="E1113" s="306" t="s">
        <v>3113</v>
      </c>
      <c r="F1113" s="306">
        <v>27081</v>
      </c>
      <c r="G1113" s="300">
        <v>22950</v>
      </c>
      <c r="H1113" s="301" t="s">
        <v>216</v>
      </c>
      <c r="I1113" s="302" t="s">
        <v>217</v>
      </c>
      <c r="J1113" s="302" t="s">
        <v>218</v>
      </c>
      <c r="K1113" s="53"/>
      <c r="L1113" s="53"/>
      <c r="M1113" s="53"/>
      <c r="N1113" s="53"/>
      <c r="O1113" s="53">
        <v>7</v>
      </c>
      <c r="P1113" s="56"/>
      <c r="Q1113" s="297">
        <v>27081</v>
      </c>
      <c r="R1113" s="348" t="s">
        <v>1578</v>
      </c>
      <c r="S1113" s="350">
        <v>15</v>
      </c>
      <c r="T1113" t="str">
        <f t="shared" si="43"/>
        <v>G-Suite Business</v>
      </c>
    </row>
    <row r="1114" spans="1:20" ht="15.75" thickBot="1">
      <c r="A1114" s="311">
        <v>45479</v>
      </c>
      <c r="B1114" s="384">
        <v>45474</v>
      </c>
      <c r="C1114" s="297" t="e">
        <v>#VALUE!</v>
      </c>
      <c r="D1114" s="318" t="s">
        <v>3114</v>
      </c>
      <c r="E1114" s="306" t="s">
        <v>3115</v>
      </c>
      <c r="F1114" s="306">
        <v>42480</v>
      </c>
      <c r="G1114" s="300">
        <v>36000</v>
      </c>
      <c r="H1114" s="301" t="s">
        <v>112</v>
      </c>
      <c r="I1114" s="302" t="s">
        <v>229</v>
      </c>
      <c r="J1114" s="302" t="s">
        <v>359</v>
      </c>
      <c r="K1114" s="53"/>
      <c r="L1114" s="53"/>
      <c r="M1114" s="53"/>
      <c r="N1114" s="53"/>
      <c r="O1114" s="53">
        <v>7</v>
      </c>
      <c r="P1114" s="56"/>
      <c r="Q1114" s="297">
        <v>42480</v>
      </c>
      <c r="R1114" s="348" t="s">
        <v>1578</v>
      </c>
      <c r="S1114" s="350">
        <v>15</v>
      </c>
      <c r="T1114" t="str">
        <f t="shared" si="43"/>
        <v>WhatsApp API Business</v>
      </c>
    </row>
    <row r="1115" spans="1:20" ht="15.75" thickBot="1">
      <c r="A1115" s="311">
        <v>45479</v>
      </c>
      <c r="B1115" s="384">
        <v>45474</v>
      </c>
      <c r="C1115" s="297" t="e">
        <v>#VALUE!</v>
      </c>
      <c r="D1115" s="318" t="s">
        <v>2254</v>
      </c>
      <c r="E1115" s="306" t="s">
        <v>3116</v>
      </c>
      <c r="F1115" s="306">
        <v>15930</v>
      </c>
      <c r="G1115" s="300">
        <v>13500</v>
      </c>
      <c r="H1115" s="301" t="s">
        <v>112</v>
      </c>
      <c r="I1115" s="302" t="s">
        <v>229</v>
      </c>
      <c r="J1115" s="302" t="s">
        <v>284</v>
      </c>
      <c r="K1115" s="53"/>
      <c r="L1115" s="53"/>
      <c r="M1115" s="53"/>
      <c r="N1115" s="53"/>
      <c r="O1115" s="53">
        <v>7</v>
      </c>
      <c r="P1115" s="56"/>
      <c r="Q1115" s="297">
        <v>15930</v>
      </c>
      <c r="R1115" s="348" t="s">
        <v>1578</v>
      </c>
      <c r="S1115" s="350">
        <v>15</v>
      </c>
      <c r="T1115" t="str">
        <f t="shared" si="43"/>
        <v>WhatsApp API Business</v>
      </c>
    </row>
    <row r="1116" spans="1:20" ht="15.75" thickBot="1">
      <c r="A1116" s="311">
        <v>45481</v>
      </c>
      <c r="B1116" s="384">
        <v>45474</v>
      </c>
      <c r="C1116" s="297" t="e">
        <v>#VALUE!</v>
      </c>
      <c r="D1116" s="312" t="s">
        <v>233</v>
      </c>
      <c r="E1116" s="306" t="s">
        <v>3117</v>
      </c>
      <c r="F1116" s="314">
        <v>4956</v>
      </c>
      <c r="G1116" s="300">
        <v>4200</v>
      </c>
      <c r="H1116" s="301" t="s">
        <v>216</v>
      </c>
      <c r="I1116" s="302" t="s">
        <v>217</v>
      </c>
      <c r="J1116" s="302" t="s">
        <v>218</v>
      </c>
      <c r="K1116" s="53"/>
      <c r="L1116" s="53"/>
      <c r="M1116" s="53"/>
      <c r="N1116" s="53"/>
      <c r="O1116" s="53">
        <v>7</v>
      </c>
      <c r="P1116" s="56"/>
      <c r="Q1116" s="297">
        <v>4956</v>
      </c>
      <c r="R1116" s="348" t="s">
        <v>1578</v>
      </c>
      <c r="S1116" s="350">
        <v>16</v>
      </c>
      <c r="T1116" t="str">
        <f t="shared" si="43"/>
        <v>G-Suite Business</v>
      </c>
    </row>
    <row r="1117" spans="1:20" ht="15.75" thickBot="1">
      <c r="A1117" s="311">
        <v>45481</v>
      </c>
      <c r="B1117" s="384">
        <v>45474</v>
      </c>
      <c r="C1117" s="297" t="e">
        <v>#VALUE!</v>
      </c>
      <c r="D1117" s="312" t="s">
        <v>2312</v>
      </c>
      <c r="E1117" s="306" t="s">
        <v>3118</v>
      </c>
      <c r="F1117" s="314">
        <v>56687</v>
      </c>
      <c r="G1117" s="300">
        <v>48039.830508474581</v>
      </c>
      <c r="H1117" s="301" t="s">
        <v>216</v>
      </c>
      <c r="I1117" s="302" t="s">
        <v>217</v>
      </c>
      <c r="J1117" s="302" t="s">
        <v>218</v>
      </c>
      <c r="K1117" s="53"/>
      <c r="L1117" s="53"/>
      <c r="M1117" s="53"/>
      <c r="N1117" s="53"/>
      <c r="O1117" s="53">
        <v>7</v>
      </c>
      <c r="P1117" s="56"/>
      <c r="Q1117" s="297">
        <v>56687</v>
      </c>
      <c r="R1117" s="348" t="s">
        <v>1578</v>
      </c>
      <c r="S1117" s="350">
        <v>16</v>
      </c>
      <c r="T1117" t="str">
        <f t="shared" si="43"/>
        <v>G-Suite Business</v>
      </c>
    </row>
    <row r="1118" spans="1:20" ht="15.75" thickBot="1">
      <c r="A1118" s="311">
        <v>45481</v>
      </c>
      <c r="B1118" s="384">
        <v>45474</v>
      </c>
      <c r="C1118" s="297" t="e">
        <v>#VALUE!</v>
      </c>
      <c r="D1118" s="309" t="s">
        <v>362</v>
      </c>
      <c r="E1118" s="306" t="s">
        <v>3119</v>
      </c>
      <c r="F1118" s="314"/>
      <c r="G1118" s="300">
        <v>0</v>
      </c>
      <c r="H1118" s="301" t="s">
        <v>216</v>
      </c>
      <c r="I1118" s="302" t="s">
        <v>217</v>
      </c>
      <c r="J1118" s="302" t="s">
        <v>218</v>
      </c>
      <c r="K1118" s="53"/>
      <c r="L1118" s="53"/>
      <c r="M1118" s="53"/>
      <c r="N1118" s="53"/>
      <c r="O1118" s="53">
        <v>7</v>
      </c>
      <c r="P1118" s="56"/>
      <c r="Q1118" s="297">
        <v>0</v>
      </c>
      <c r="R1118" s="348" t="s">
        <v>1578</v>
      </c>
      <c r="S1118" s="350">
        <v>16</v>
      </c>
      <c r="T1118" t="str">
        <f t="shared" si="43"/>
        <v>G-Suite Business</v>
      </c>
    </row>
    <row r="1119" spans="1:20" ht="15.75" thickBot="1">
      <c r="A1119" s="311">
        <v>45481</v>
      </c>
      <c r="B1119" s="384">
        <v>45474</v>
      </c>
      <c r="C1119" s="297" t="e">
        <v>#VALUE!</v>
      </c>
      <c r="D1119" s="312" t="s">
        <v>3120</v>
      </c>
      <c r="E1119" s="306" t="s">
        <v>3121</v>
      </c>
      <c r="F1119" s="314">
        <v>75048</v>
      </c>
      <c r="G1119" s="300">
        <v>63600</v>
      </c>
      <c r="H1119" s="301" t="s">
        <v>216</v>
      </c>
      <c r="I1119" s="302" t="s">
        <v>217</v>
      </c>
      <c r="J1119" s="302" t="s">
        <v>218</v>
      </c>
      <c r="K1119" s="53"/>
      <c r="L1119" s="53"/>
      <c r="M1119" s="53"/>
      <c r="N1119" s="53"/>
      <c r="O1119" s="53">
        <v>7</v>
      </c>
      <c r="P1119" s="56"/>
      <c r="Q1119" s="297">
        <v>75048</v>
      </c>
      <c r="R1119" s="348" t="s">
        <v>1578</v>
      </c>
      <c r="S1119" s="350">
        <v>16</v>
      </c>
      <c r="T1119" t="str">
        <f t="shared" si="43"/>
        <v>G-Suite Business</v>
      </c>
    </row>
    <row r="1120" spans="1:20" ht="15.75" thickBot="1">
      <c r="A1120" s="311">
        <v>45481</v>
      </c>
      <c r="B1120" s="384">
        <v>45474</v>
      </c>
      <c r="C1120" s="297" t="e">
        <v>#VALUE!</v>
      </c>
      <c r="D1120" s="312" t="s">
        <v>3122</v>
      </c>
      <c r="E1120" s="306" t="s">
        <v>3123</v>
      </c>
      <c r="F1120" s="314">
        <v>29311</v>
      </c>
      <c r="G1120" s="300">
        <v>24839.830508474581</v>
      </c>
      <c r="H1120" s="301" t="s">
        <v>216</v>
      </c>
      <c r="I1120" s="302" t="s">
        <v>217</v>
      </c>
      <c r="J1120" s="302" t="s">
        <v>218</v>
      </c>
      <c r="K1120" s="53"/>
      <c r="L1120" s="53"/>
      <c r="M1120" s="53"/>
      <c r="N1120" s="53"/>
      <c r="O1120" s="53">
        <v>7</v>
      </c>
      <c r="P1120" s="56"/>
      <c r="Q1120" s="297">
        <v>29311</v>
      </c>
      <c r="R1120" s="348" t="s">
        <v>1578</v>
      </c>
      <c r="S1120" s="350">
        <v>16</v>
      </c>
      <c r="T1120" t="str">
        <f t="shared" si="43"/>
        <v>G-Suite Business</v>
      </c>
    </row>
    <row r="1121" spans="1:20" ht="15.75" thickBot="1">
      <c r="A1121" s="311">
        <v>45481</v>
      </c>
      <c r="B1121" s="384">
        <v>45474</v>
      </c>
      <c r="C1121" s="297" t="e">
        <v>#VALUE!</v>
      </c>
      <c r="D1121" s="312" t="s">
        <v>3124</v>
      </c>
      <c r="E1121" s="306" t="s">
        <v>3125</v>
      </c>
      <c r="F1121" s="314">
        <v>24072</v>
      </c>
      <c r="G1121" s="300">
        <v>20400</v>
      </c>
      <c r="H1121" s="301" t="s">
        <v>216</v>
      </c>
      <c r="I1121" s="302" t="s">
        <v>217</v>
      </c>
      <c r="J1121" s="302" t="s">
        <v>218</v>
      </c>
      <c r="K1121" s="53"/>
      <c r="L1121" s="53"/>
      <c r="M1121" s="53"/>
      <c r="N1121" s="53"/>
      <c r="O1121" s="53">
        <v>7</v>
      </c>
      <c r="P1121" s="56"/>
      <c r="Q1121" s="297">
        <v>24072</v>
      </c>
      <c r="R1121" s="348" t="s">
        <v>1578</v>
      </c>
      <c r="S1121" s="350">
        <v>16</v>
      </c>
      <c r="T1121" t="str">
        <f t="shared" si="43"/>
        <v>G-Suite Business</v>
      </c>
    </row>
    <row r="1122" spans="1:20" ht="15.75" thickBot="1">
      <c r="A1122" s="311">
        <v>45481</v>
      </c>
      <c r="B1122" s="384">
        <v>45474</v>
      </c>
      <c r="C1122" s="297" t="e">
        <v>#VALUE!</v>
      </c>
      <c r="D1122" s="312" t="s">
        <v>3126</v>
      </c>
      <c r="E1122" s="306" t="s">
        <v>3127</v>
      </c>
      <c r="F1122" s="314">
        <v>8536.1200000000008</v>
      </c>
      <c r="G1122" s="300">
        <v>7234.0000000000009</v>
      </c>
      <c r="H1122" s="301" t="s">
        <v>216</v>
      </c>
      <c r="I1122" s="302" t="s">
        <v>217</v>
      </c>
      <c r="J1122" s="302" t="s">
        <v>218</v>
      </c>
      <c r="K1122" s="53"/>
      <c r="L1122" s="53"/>
      <c r="M1122" s="53"/>
      <c r="N1122" s="53"/>
      <c r="O1122" s="53">
        <v>7</v>
      </c>
      <c r="P1122" s="56"/>
      <c r="Q1122" s="297">
        <v>8536.1200000000008</v>
      </c>
      <c r="R1122" s="348" t="s">
        <v>1578</v>
      </c>
      <c r="S1122" s="350">
        <v>16</v>
      </c>
      <c r="T1122" t="str">
        <f t="shared" si="43"/>
        <v>G-Suite Business</v>
      </c>
    </row>
    <row r="1123" spans="1:20" ht="15.75" thickBot="1">
      <c r="A1123" s="311">
        <v>45481</v>
      </c>
      <c r="B1123" s="384">
        <v>45474</v>
      </c>
      <c r="C1123" s="297" t="e">
        <v>#VALUE!</v>
      </c>
      <c r="D1123" s="312" t="s">
        <v>3128</v>
      </c>
      <c r="E1123" s="306" t="s">
        <v>3129</v>
      </c>
      <c r="F1123" s="314">
        <v>3879.84</v>
      </c>
      <c r="G1123" s="300">
        <v>3288</v>
      </c>
      <c r="H1123" s="301" t="s">
        <v>216</v>
      </c>
      <c r="I1123" s="302" t="s">
        <v>217</v>
      </c>
      <c r="J1123" s="302" t="s">
        <v>218</v>
      </c>
      <c r="K1123" s="53"/>
      <c r="L1123" s="53"/>
      <c r="M1123" s="53"/>
      <c r="N1123" s="53"/>
      <c r="O1123" s="53">
        <v>7</v>
      </c>
      <c r="P1123" s="56"/>
      <c r="Q1123" s="297">
        <v>3879.84</v>
      </c>
      <c r="R1123" s="348" t="s">
        <v>1578</v>
      </c>
      <c r="S1123" s="350">
        <v>16</v>
      </c>
      <c r="T1123" t="str">
        <f t="shared" si="43"/>
        <v>G-Suite Business</v>
      </c>
    </row>
    <row r="1124" spans="1:20" ht="15.75" thickBot="1">
      <c r="A1124" s="311">
        <v>45481</v>
      </c>
      <c r="B1124" s="384">
        <v>45474</v>
      </c>
      <c r="C1124" s="297" t="e">
        <v>#VALUE!</v>
      </c>
      <c r="D1124" s="312" t="s">
        <v>1147</v>
      </c>
      <c r="E1124" s="306" t="s">
        <v>3130</v>
      </c>
      <c r="F1124" s="314">
        <v>15045</v>
      </c>
      <c r="G1124" s="300">
        <v>12750</v>
      </c>
      <c r="H1124" s="301" t="s">
        <v>112</v>
      </c>
      <c r="I1124" s="302" t="s">
        <v>229</v>
      </c>
      <c r="J1124" s="302" t="s">
        <v>284</v>
      </c>
      <c r="K1124" s="53"/>
      <c r="L1124" s="53"/>
      <c r="M1124" s="53"/>
      <c r="N1124" s="53"/>
      <c r="O1124" s="53">
        <v>7</v>
      </c>
      <c r="P1124" s="56"/>
      <c r="Q1124" s="297">
        <v>15045</v>
      </c>
      <c r="R1124" s="348" t="s">
        <v>1578</v>
      </c>
      <c r="S1124" s="350">
        <v>16</v>
      </c>
      <c r="T1124" t="str">
        <f t="shared" si="43"/>
        <v>WhatsApp API Business</v>
      </c>
    </row>
    <row r="1125" spans="1:20" ht="15.75" thickBot="1">
      <c r="A1125" s="311">
        <v>45481</v>
      </c>
      <c r="B1125" s="384">
        <v>45474</v>
      </c>
      <c r="C1125" s="297" t="e">
        <v>#VALUE!</v>
      </c>
      <c r="D1125" s="312" t="s">
        <v>3131</v>
      </c>
      <c r="E1125" s="306" t="s">
        <v>3132</v>
      </c>
      <c r="F1125" s="314">
        <v>141600</v>
      </c>
      <c r="G1125" s="300">
        <v>120000</v>
      </c>
      <c r="H1125" s="301" t="s">
        <v>291</v>
      </c>
      <c r="I1125" s="302" t="s">
        <v>226</v>
      </c>
      <c r="J1125" s="302" t="s">
        <v>503</v>
      </c>
      <c r="K1125" s="53"/>
      <c r="L1125" s="53"/>
      <c r="M1125" s="53"/>
      <c r="N1125" s="53"/>
      <c r="O1125" s="53">
        <v>7</v>
      </c>
      <c r="P1125" s="56"/>
      <c r="Q1125" s="297">
        <v>141600</v>
      </c>
      <c r="R1125" s="348" t="s">
        <v>1578</v>
      </c>
      <c r="S1125" s="350">
        <v>16</v>
      </c>
      <c r="T1125" t="s">
        <v>15</v>
      </c>
    </row>
    <row r="1126" spans="1:20" ht="15.75" thickBot="1">
      <c r="A1126" s="311">
        <v>45481</v>
      </c>
      <c r="B1126" s="384">
        <v>45474</v>
      </c>
      <c r="C1126" s="297" t="e">
        <v>#VALUE!</v>
      </c>
      <c r="D1126" s="312" t="s">
        <v>3133</v>
      </c>
      <c r="E1126" s="306" t="s">
        <v>3134</v>
      </c>
      <c r="F1126" s="314">
        <v>99</v>
      </c>
      <c r="G1126" s="300">
        <v>83.898305084745772</v>
      </c>
      <c r="H1126" s="301" t="s">
        <v>261</v>
      </c>
      <c r="I1126" s="302" t="s">
        <v>232</v>
      </c>
      <c r="J1126" s="302" t="s">
        <v>330</v>
      </c>
      <c r="K1126" s="53"/>
      <c r="L1126" s="53"/>
      <c r="M1126" s="53"/>
      <c r="N1126" s="53"/>
      <c r="O1126" s="53">
        <v>7</v>
      </c>
      <c r="P1126" s="56"/>
      <c r="Q1126" s="297">
        <v>99</v>
      </c>
      <c r="R1126" s="348" t="s">
        <v>1578</v>
      </c>
      <c r="S1126" s="350">
        <v>16</v>
      </c>
      <c r="T1126" t="str">
        <f t="shared" ref="T1126:T1160" si="44">VLOOKUP(I1126,$AD$2:$AE$6,2,0)</f>
        <v>Other Services</v>
      </c>
    </row>
    <row r="1127" spans="1:20" ht="15.75" thickBot="1">
      <c r="A1127" s="311">
        <v>45481</v>
      </c>
      <c r="B1127" s="384">
        <v>45474</v>
      </c>
      <c r="C1127" s="297" t="e">
        <v>#VALUE!</v>
      </c>
      <c r="D1127" s="312" t="s">
        <v>3135</v>
      </c>
      <c r="E1127" s="306" t="s">
        <v>3136</v>
      </c>
      <c r="F1127" s="314">
        <v>99</v>
      </c>
      <c r="G1127" s="300">
        <v>83.898305084745772</v>
      </c>
      <c r="H1127" s="301" t="s">
        <v>261</v>
      </c>
      <c r="I1127" s="302" t="s">
        <v>232</v>
      </c>
      <c r="J1127" s="302" t="s">
        <v>330</v>
      </c>
      <c r="K1127" s="53"/>
      <c r="L1127" s="53"/>
      <c r="M1127" s="53"/>
      <c r="N1127" s="53"/>
      <c r="O1127" s="53">
        <v>7</v>
      </c>
      <c r="P1127" s="56"/>
      <c r="Q1127" s="297">
        <v>99</v>
      </c>
      <c r="R1127" s="348" t="s">
        <v>1578</v>
      </c>
      <c r="S1127" s="350">
        <v>16</v>
      </c>
      <c r="T1127" t="str">
        <f t="shared" si="44"/>
        <v>Other Services</v>
      </c>
    </row>
    <row r="1128" spans="1:20" ht="15.75" thickBot="1">
      <c r="A1128" s="311">
        <v>45481</v>
      </c>
      <c r="B1128" s="384">
        <v>45474</v>
      </c>
      <c r="C1128" s="297" t="e">
        <v>#VALUE!</v>
      </c>
      <c r="D1128" s="312" t="s">
        <v>3137</v>
      </c>
      <c r="E1128" s="306" t="s">
        <v>3138</v>
      </c>
      <c r="F1128" s="314">
        <v>1900</v>
      </c>
      <c r="G1128" s="300">
        <v>1610.1694915254241</v>
      </c>
      <c r="H1128" s="301" t="s">
        <v>112</v>
      </c>
      <c r="I1128" s="302" t="s">
        <v>229</v>
      </c>
      <c r="J1128" s="302" t="s">
        <v>594</v>
      </c>
      <c r="K1128" s="53"/>
      <c r="L1128" s="53"/>
      <c r="M1128" s="53"/>
      <c r="N1128" s="53"/>
      <c r="O1128" s="53">
        <v>7</v>
      </c>
      <c r="P1128" s="56"/>
      <c r="Q1128" s="297">
        <v>1900</v>
      </c>
      <c r="R1128" s="348" t="s">
        <v>1578</v>
      </c>
      <c r="S1128" s="350">
        <v>16</v>
      </c>
      <c r="T1128" t="str">
        <f t="shared" si="44"/>
        <v>WhatsApp API Business</v>
      </c>
    </row>
    <row r="1129" spans="1:20" ht="15.75" thickBot="1">
      <c r="A1129" s="311">
        <v>45482</v>
      </c>
      <c r="B1129" s="384">
        <v>45474</v>
      </c>
      <c r="C1129" s="297" t="e">
        <v>#VALUE!</v>
      </c>
      <c r="D1129" s="312" t="s">
        <v>695</v>
      </c>
      <c r="E1129" s="306" t="s">
        <v>3139</v>
      </c>
      <c r="F1129" s="314">
        <v>656670</v>
      </c>
      <c r="G1129" s="300">
        <v>556500</v>
      </c>
      <c r="H1129" s="301" t="s">
        <v>216</v>
      </c>
      <c r="I1129" s="302" t="s">
        <v>217</v>
      </c>
      <c r="J1129" s="302" t="s">
        <v>218</v>
      </c>
      <c r="K1129" s="53"/>
      <c r="L1129" s="53"/>
      <c r="M1129" s="53"/>
      <c r="N1129" s="53"/>
      <c r="O1129" s="53">
        <v>7</v>
      </c>
      <c r="P1129" s="56"/>
      <c r="Q1129" s="297">
        <v>656670</v>
      </c>
      <c r="R1129" s="348" t="s">
        <v>1578</v>
      </c>
      <c r="S1129" s="350">
        <v>16</v>
      </c>
      <c r="T1129" t="str">
        <f t="shared" si="44"/>
        <v>G-Suite Business</v>
      </c>
    </row>
    <row r="1130" spans="1:20" ht="15.75" thickBot="1">
      <c r="A1130" s="311">
        <v>45482</v>
      </c>
      <c r="B1130" s="384">
        <v>45474</v>
      </c>
      <c r="C1130" s="297" t="e">
        <v>#VALUE!</v>
      </c>
      <c r="D1130" s="312" t="s">
        <v>2821</v>
      </c>
      <c r="E1130" s="306" t="s">
        <v>3140</v>
      </c>
      <c r="F1130" s="314">
        <v>5716</v>
      </c>
      <c r="G1130" s="300">
        <v>4844.0677966101694</v>
      </c>
      <c r="H1130" s="301" t="s">
        <v>216</v>
      </c>
      <c r="I1130" s="302" t="s">
        <v>217</v>
      </c>
      <c r="J1130" s="302" t="s">
        <v>218</v>
      </c>
      <c r="K1130" s="53"/>
      <c r="L1130" s="53"/>
      <c r="M1130" s="53"/>
      <c r="N1130" s="53"/>
      <c r="O1130" s="53">
        <v>7</v>
      </c>
      <c r="P1130" s="56"/>
      <c r="Q1130" s="297">
        <v>5716</v>
      </c>
      <c r="R1130" s="348" t="s">
        <v>1578</v>
      </c>
      <c r="S1130" s="350">
        <v>16</v>
      </c>
      <c r="T1130" t="str">
        <f t="shared" si="44"/>
        <v>G-Suite Business</v>
      </c>
    </row>
    <row r="1131" spans="1:20" ht="15.75" thickBot="1">
      <c r="A1131" s="311">
        <v>45482</v>
      </c>
      <c r="B1131" s="384">
        <v>45474</v>
      </c>
      <c r="C1131" s="297" t="e">
        <v>#VALUE!</v>
      </c>
      <c r="D1131" s="312" t="s">
        <v>3009</v>
      </c>
      <c r="E1131" s="306" t="s">
        <v>3141</v>
      </c>
      <c r="F1131" s="314">
        <v>213014</v>
      </c>
      <c r="G1131" s="300">
        <v>180520.3389830509</v>
      </c>
      <c r="H1131" s="301" t="s">
        <v>216</v>
      </c>
      <c r="I1131" s="302" t="s">
        <v>217</v>
      </c>
      <c r="J1131" s="302" t="s">
        <v>218</v>
      </c>
      <c r="K1131" s="53"/>
      <c r="L1131" s="53"/>
      <c r="M1131" s="53"/>
      <c r="N1131" s="53"/>
      <c r="O1131" s="53">
        <v>7</v>
      </c>
      <c r="P1131" s="56"/>
      <c r="Q1131" s="297">
        <v>213014</v>
      </c>
      <c r="R1131" s="348" t="s">
        <v>1578</v>
      </c>
      <c r="S1131" s="350">
        <v>16</v>
      </c>
      <c r="T1131" t="str">
        <f t="shared" si="44"/>
        <v>G-Suite Business</v>
      </c>
    </row>
    <row r="1132" spans="1:20" ht="15.75" thickBot="1">
      <c r="A1132" s="311">
        <v>45482</v>
      </c>
      <c r="B1132" s="384">
        <v>45474</v>
      </c>
      <c r="C1132" s="297" t="e">
        <v>#VALUE!</v>
      </c>
      <c r="D1132" s="312" t="s">
        <v>3142</v>
      </c>
      <c r="E1132" s="306" t="s">
        <v>3143</v>
      </c>
      <c r="F1132" s="314">
        <v>118</v>
      </c>
      <c r="G1132" s="300">
        <v>100</v>
      </c>
      <c r="H1132" s="301" t="s">
        <v>216</v>
      </c>
      <c r="I1132" s="302" t="s">
        <v>217</v>
      </c>
      <c r="J1132" s="302" t="s">
        <v>218</v>
      </c>
      <c r="K1132" s="53"/>
      <c r="L1132" s="53"/>
      <c r="M1132" s="53"/>
      <c r="N1132" s="53"/>
      <c r="O1132" s="53">
        <v>7</v>
      </c>
      <c r="P1132" s="56"/>
      <c r="Q1132" s="297">
        <v>118</v>
      </c>
      <c r="R1132" s="348" t="s">
        <v>1578</v>
      </c>
      <c r="S1132" s="350">
        <v>16</v>
      </c>
      <c r="T1132" t="str">
        <f t="shared" si="44"/>
        <v>G-Suite Business</v>
      </c>
    </row>
    <row r="1133" spans="1:20" ht="15.75" thickBot="1">
      <c r="A1133" s="311">
        <v>45482</v>
      </c>
      <c r="B1133" s="384">
        <v>45474</v>
      </c>
      <c r="C1133" s="297" t="e">
        <v>#VALUE!</v>
      </c>
      <c r="D1133" s="312" t="s">
        <v>2488</v>
      </c>
      <c r="E1133" s="306" t="s">
        <v>3144</v>
      </c>
      <c r="F1133" s="314">
        <v>27081</v>
      </c>
      <c r="G1133" s="300">
        <v>22950</v>
      </c>
      <c r="H1133" s="301" t="s">
        <v>216</v>
      </c>
      <c r="I1133" s="302" t="s">
        <v>217</v>
      </c>
      <c r="J1133" s="302" t="s">
        <v>218</v>
      </c>
      <c r="K1133" s="53"/>
      <c r="L1133" s="53"/>
      <c r="M1133" s="53"/>
      <c r="N1133" s="53"/>
      <c r="O1133" s="53">
        <v>7</v>
      </c>
      <c r="P1133" s="56"/>
      <c r="Q1133" s="297">
        <v>27081</v>
      </c>
      <c r="R1133" s="348" t="s">
        <v>1578</v>
      </c>
      <c r="S1133" s="350">
        <v>16</v>
      </c>
      <c r="T1133" t="str">
        <f t="shared" si="44"/>
        <v>G-Suite Business</v>
      </c>
    </row>
    <row r="1134" spans="1:20" ht="15.75" thickBot="1">
      <c r="A1134" s="311">
        <v>45482</v>
      </c>
      <c r="B1134" s="384">
        <v>45474</v>
      </c>
      <c r="C1134" s="297" t="e">
        <v>#VALUE!</v>
      </c>
      <c r="D1134" s="312" t="s">
        <v>3145</v>
      </c>
      <c r="E1134" s="306" t="s">
        <v>3146</v>
      </c>
      <c r="F1134" s="314">
        <v>35400</v>
      </c>
      <c r="G1134" s="300">
        <v>30000</v>
      </c>
      <c r="H1134" s="301" t="s">
        <v>216</v>
      </c>
      <c r="I1134" s="302" t="s">
        <v>217</v>
      </c>
      <c r="J1134" s="302" t="s">
        <v>218</v>
      </c>
      <c r="K1134" s="53"/>
      <c r="L1134" s="53"/>
      <c r="M1134" s="53"/>
      <c r="N1134" s="53"/>
      <c r="O1134" s="53">
        <v>7</v>
      </c>
      <c r="P1134" s="56"/>
      <c r="Q1134" s="297">
        <v>35400</v>
      </c>
      <c r="R1134" s="348" t="s">
        <v>1578</v>
      </c>
      <c r="S1134" s="350">
        <v>16</v>
      </c>
      <c r="T1134" t="str">
        <f t="shared" si="44"/>
        <v>G-Suite Business</v>
      </c>
    </row>
    <row r="1135" spans="1:20" ht="15.75" thickBot="1">
      <c r="A1135" s="311">
        <v>45482</v>
      </c>
      <c r="B1135" s="384">
        <v>45474</v>
      </c>
      <c r="C1135" s="297" t="e">
        <v>#VALUE!</v>
      </c>
      <c r="D1135" s="312" t="s">
        <v>3147</v>
      </c>
      <c r="E1135" s="306" t="s">
        <v>3148</v>
      </c>
      <c r="F1135" s="314">
        <v>30090</v>
      </c>
      <c r="G1135" s="300">
        <v>25500</v>
      </c>
      <c r="H1135" s="301" t="s">
        <v>216</v>
      </c>
      <c r="I1135" s="302" t="s">
        <v>217</v>
      </c>
      <c r="J1135" s="302" t="s">
        <v>218</v>
      </c>
      <c r="K1135" s="53"/>
      <c r="L1135" s="53"/>
      <c r="M1135" s="53"/>
      <c r="N1135" s="53"/>
      <c r="O1135" s="53">
        <v>7</v>
      </c>
      <c r="P1135" s="56"/>
      <c r="Q1135" s="297">
        <v>30090</v>
      </c>
      <c r="R1135" s="348" t="s">
        <v>1578</v>
      </c>
      <c r="S1135" s="350">
        <v>16</v>
      </c>
      <c r="T1135" t="str">
        <f t="shared" si="44"/>
        <v>G-Suite Business</v>
      </c>
    </row>
    <row r="1136" spans="1:20" ht="15.75" thickBot="1">
      <c r="A1136" s="311">
        <v>45482</v>
      </c>
      <c r="B1136" s="384">
        <v>45474</v>
      </c>
      <c r="C1136" s="297" t="e">
        <v>#VALUE!</v>
      </c>
      <c r="D1136" s="312" t="s">
        <v>3149</v>
      </c>
      <c r="E1136" s="306" t="s">
        <v>3150</v>
      </c>
      <c r="F1136" s="314">
        <v>15045</v>
      </c>
      <c r="G1136" s="300">
        <v>12750</v>
      </c>
      <c r="H1136" s="301" t="s">
        <v>216</v>
      </c>
      <c r="I1136" s="302" t="s">
        <v>217</v>
      </c>
      <c r="J1136" s="302" t="s">
        <v>218</v>
      </c>
      <c r="K1136" s="53"/>
      <c r="L1136" s="53"/>
      <c r="M1136" s="53"/>
      <c r="N1136" s="53"/>
      <c r="O1136" s="53">
        <v>7</v>
      </c>
      <c r="P1136" s="56"/>
      <c r="Q1136" s="297">
        <v>15045</v>
      </c>
      <c r="R1136" s="348" t="s">
        <v>1578</v>
      </c>
      <c r="S1136" s="350">
        <v>16</v>
      </c>
      <c r="T1136" t="str">
        <f t="shared" si="44"/>
        <v>G-Suite Business</v>
      </c>
    </row>
    <row r="1137" spans="1:20" ht="15.75" thickBot="1">
      <c r="A1137" s="311">
        <v>45482</v>
      </c>
      <c r="B1137" s="384">
        <v>45474</v>
      </c>
      <c r="C1137" s="297" t="e">
        <v>#VALUE!</v>
      </c>
      <c r="D1137" s="312" t="s">
        <v>3151</v>
      </c>
      <c r="E1137" s="306" t="s">
        <v>3152</v>
      </c>
      <c r="F1137" s="314">
        <v>18054</v>
      </c>
      <c r="G1137" s="300">
        <v>15300</v>
      </c>
      <c r="H1137" s="301" t="s">
        <v>216</v>
      </c>
      <c r="I1137" s="302" t="s">
        <v>217</v>
      </c>
      <c r="J1137" s="302" t="s">
        <v>218</v>
      </c>
      <c r="K1137" s="53"/>
      <c r="L1137" s="53"/>
      <c r="M1137" s="53"/>
      <c r="N1137" s="53"/>
      <c r="O1137" s="53">
        <v>7</v>
      </c>
      <c r="P1137" s="56"/>
      <c r="Q1137" s="297">
        <v>18054</v>
      </c>
      <c r="R1137" s="348" t="s">
        <v>1578</v>
      </c>
      <c r="S1137" s="350">
        <v>16</v>
      </c>
      <c r="T1137" t="str">
        <f t="shared" si="44"/>
        <v>G-Suite Business</v>
      </c>
    </row>
    <row r="1138" spans="1:20" ht="15.75" thickBot="1">
      <c r="A1138" s="311">
        <v>45482</v>
      </c>
      <c r="B1138" s="384">
        <v>45474</v>
      </c>
      <c r="C1138" s="297" t="e">
        <v>#VALUE!</v>
      </c>
      <c r="D1138" s="312" t="s">
        <v>2720</v>
      </c>
      <c r="E1138" s="306" t="s">
        <v>3153</v>
      </c>
      <c r="F1138" s="314">
        <v>9027</v>
      </c>
      <c r="G1138" s="300">
        <v>7650</v>
      </c>
      <c r="H1138" s="301" t="s">
        <v>216</v>
      </c>
      <c r="I1138" s="302" t="s">
        <v>217</v>
      </c>
      <c r="J1138" s="302" t="s">
        <v>218</v>
      </c>
      <c r="K1138" s="53"/>
      <c r="L1138" s="53"/>
      <c r="M1138" s="53"/>
      <c r="N1138" s="53"/>
      <c r="O1138" s="53">
        <v>7</v>
      </c>
      <c r="P1138" s="56"/>
      <c r="Q1138" s="297">
        <v>9027</v>
      </c>
      <c r="R1138" s="348" t="s">
        <v>1578</v>
      </c>
      <c r="S1138" s="350">
        <v>16</v>
      </c>
      <c r="T1138" t="str">
        <f t="shared" si="44"/>
        <v>G-Suite Business</v>
      </c>
    </row>
    <row r="1139" spans="1:20" ht="15.75" thickBot="1">
      <c r="A1139" s="311">
        <v>45482</v>
      </c>
      <c r="B1139" s="384">
        <v>45474</v>
      </c>
      <c r="C1139" s="297" t="e">
        <v>#VALUE!</v>
      </c>
      <c r="D1139" s="312" t="s">
        <v>463</v>
      </c>
      <c r="E1139" s="306" t="s">
        <v>3154</v>
      </c>
      <c r="F1139" s="314">
        <v>11800</v>
      </c>
      <c r="G1139" s="300">
        <v>10000</v>
      </c>
      <c r="H1139" s="301" t="s">
        <v>112</v>
      </c>
      <c r="I1139" s="302" t="s">
        <v>229</v>
      </c>
      <c r="J1139" s="302" t="s">
        <v>249</v>
      </c>
      <c r="K1139" s="53"/>
      <c r="L1139" s="53"/>
      <c r="M1139" s="53"/>
      <c r="N1139" s="53"/>
      <c r="O1139" s="53">
        <v>7</v>
      </c>
      <c r="P1139" s="56"/>
      <c r="Q1139" s="297">
        <v>11800</v>
      </c>
      <c r="R1139" s="348" t="s">
        <v>1578</v>
      </c>
      <c r="S1139" s="350">
        <v>16</v>
      </c>
      <c r="T1139" t="str">
        <f t="shared" si="44"/>
        <v>WhatsApp API Business</v>
      </c>
    </row>
    <row r="1140" spans="1:20" ht="15.75" thickBot="1">
      <c r="A1140" s="311">
        <v>45482</v>
      </c>
      <c r="B1140" s="384">
        <v>45474</v>
      </c>
      <c r="C1140" s="297" t="e">
        <v>#VALUE!</v>
      </c>
      <c r="D1140" s="312" t="s">
        <v>463</v>
      </c>
      <c r="E1140" s="306" t="s">
        <v>3155</v>
      </c>
      <c r="F1140" s="314">
        <v>1296.82</v>
      </c>
      <c r="G1140" s="300">
        <v>1099</v>
      </c>
      <c r="H1140" s="301" t="s">
        <v>112</v>
      </c>
      <c r="I1140" s="302" t="s">
        <v>229</v>
      </c>
      <c r="J1140" s="302" t="s">
        <v>249</v>
      </c>
      <c r="K1140" s="53"/>
      <c r="L1140" s="53"/>
      <c r="M1140" s="53"/>
      <c r="N1140" s="53"/>
      <c r="O1140" s="53">
        <v>7</v>
      </c>
      <c r="P1140" s="56"/>
      <c r="Q1140" s="297">
        <v>1296.82</v>
      </c>
      <c r="R1140" s="348" t="s">
        <v>1578</v>
      </c>
      <c r="S1140" s="350">
        <v>16</v>
      </c>
      <c r="T1140" t="str">
        <f t="shared" si="44"/>
        <v>WhatsApp API Business</v>
      </c>
    </row>
    <row r="1141" spans="1:20" ht="15.75" thickBot="1">
      <c r="A1141" s="311">
        <v>45482</v>
      </c>
      <c r="B1141" s="384">
        <v>45474</v>
      </c>
      <c r="C1141" s="297" t="e">
        <v>#VALUE!</v>
      </c>
      <c r="D1141" s="312" t="s">
        <v>2329</v>
      </c>
      <c r="E1141" s="306" t="s">
        <v>3156</v>
      </c>
      <c r="F1141" s="314">
        <v>3540</v>
      </c>
      <c r="G1141" s="300">
        <v>3000</v>
      </c>
      <c r="H1141" s="301" t="s">
        <v>112</v>
      </c>
      <c r="I1141" s="302" t="s">
        <v>229</v>
      </c>
      <c r="J1141" s="302" t="s">
        <v>249</v>
      </c>
      <c r="K1141" s="53"/>
      <c r="L1141" s="53"/>
      <c r="M1141" s="53"/>
      <c r="N1141" s="53"/>
      <c r="O1141" s="53">
        <v>7</v>
      </c>
      <c r="P1141" s="56"/>
      <c r="Q1141" s="297">
        <v>3540</v>
      </c>
      <c r="R1141" s="348" t="s">
        <v>1578</v>
      </c>
      <c r="S1141" s="350">
        <v>16</v>
      </c>
      <c r="T1141" t="str">
        <f t="shared" si="44"/>
        <v>WhatsApp API Business</v>
      </c>
    </row>
    <row r="1142" spans="1:20" ht="15.75" thickBot="1">
      <c r="A1142" s="311">
        <v>45482</v>
      </c>
      <c r="B1142" s="384">
        <v>45474</v>
      </c>
      <c r="C1142" s="297" t="e">
        <v>#VALUE!</v>
      </c>
      <c r="D1142" s="312" t="s">
        <v>2821</v>
      </c>
      <c r="E1142" s="306" t="s">
        <v>3157</v>
      </c>
      <c r="F1142" s="314">
        <v>-5556</v>
      </c>
      <c r="G1142" s="300">
        <v>-4708.4745762711864</v>
      </c>
      <c r="H1142" s="301" t="s">
        <v>216</v>
      </c>
      <c r="I1142" s="302" t="s">
        <v>217</v>
      </c>
      <c r="J1142" s="302" t="s">
        <v>218</v>
      </c>
      <c r="K1142" s="53"/>
      <c r="L1142" s="53"/>
      <c r="M1142" s="53"/>
      <c r="N1142" s="53"/>
      <c r="O1142" s="53">
        <v>7</v>
      </c>
      <c r="P1142" s="56"/>
      <c r="Q1142" s="297">
        <v>-5556</v>
      </c>
      <c r="R1142" s="348" t="s">
        <v>1578</v>
      </c>
      <c r="S1142" s="350">
        <v>16</v>
      </c>
      <c r="T1142" t="str">
        <f t="shared" si="44"/>
        <v>G-Suite Business</v>
      </c>
    </row>
    <row r="1143" spans="1:20" ht="15.75" thickBot="1">
      <c r="A1143" s="311">
        <v>45482</v>
      </c>
      <c r="B1143" s="384">
        <v>45474</v>
      </c>
      <c r="C1143" s="297" t="e">
        <v>#VALUE!</v>
      </c>
      <c r="D1143" s="312" t="s">
        <v>3009</v>
      </c>
      <c r="E1143" s="306" t="s">
        <v>3158</v>
      </c>
      <c r="F1143" s="314">
        <v>-222784</v>
      </c>
      <c r="G1143" s="300">
        <v>-188800</v>
      </c>
      <c r="H1143" s="301" t="s">
        <v>216</v>
      </c>
      <c r="I1143" s="302" t="s">
        <v>217</v>
      </c>
      <c r="J1143" s="302" t="s">
        <v>218</v>
      </c>
      <c r="K1143" s="53"/>
      <c r="L1143" s="53"/>
      <c r="M1143" s="53"/>
      <c r="N1143" s="53"/>
      <c r="O1143" s="53">
        <v>7</v>
      </c>
      <c r="P1143" s="56"/>
      <c r="Q1143" s="297">
        <v>-222784</v>
      </c>
      <c r="R1143" s="348" t="s">
        <v>1578</v>
      </c>
      <c r="S1143" s="350">
        <v>16</v>
      </c>
      <c r="T1143" t="str">
        <f t="shared" si="44"/>
        <v>G-Suite Business</v>
      </c>
    </row>
    <row r="1144" spans="1:20" ht="15.75" thickBot="1">
      <c r="A1144" s="311">
        <v>45483</v>
      </c>
      <c r="B1144" s="384">
        <v>45474</v>
      </c>
      <c r="C1144" s="297" t="e">
        <v>#VALUE!</v>
      </c>
      <c r="D1144" s="312" t="s">
        <v>1443</v>
      </c>
      <c r="E1144" s="306" t="s">
        <v>3159</v>
      </c>
      <c r="F1144" s="314">
        <v>21830</v>
      </c>
      <c r="G1144" s="300">
        <v>18500</v>
      </c>
      <c r="H1144" s="301" t="s">
        <v>216</v>
      </c>
      <c r="I1144" s="302" t="s">
        <v>217</v>
      </c>
      <c r="J1144" s="302" t="s">
        <v>218</v>
      </c>
      <c r="K1144" s="53"/>
      <c r="L1144" s="53"/>
      <c r="M1144" s="53"/>
      <c r="N1144" s="53"/>
      <c r="O1144" s="53">
        <v>7</v>
      </c>
      <c r="P1144" s="56"/>
      <c r="Q1144" s="297">
        <v>21830</v>
      </c>
      <c r="R1144" s="348" t="s">
        <v>1578</v>
      </c>
      <c r="S1144" s="350">
        <v>16</v>
      </c>
      <c r="T1144" t="str">
        <f t="shared" si="44"/>
        <v>G-Suite Business</v>
      </c>
    </row>
    <row r="1145" spans="1:20" ht="15.75" thickBot="1">
      <c r="A1145" s="311">
        <v>45483</v>
      </c>
      <c r="B1145" s="384">
        <v>45474</v>
      </c>
      <c r="C1145" s="297" t="e">
        <v>#VALUE!</v>
      </c>
      <c r="D1145" s="312" t="s">
        <v>3120</v>
      </c>
      <c r="E1145" s="306" t="s">
        <v>3160</v>
      </c>
      <c r="F1145" s="314">
        <v>16933</v>
      </c>
      <c r="G1145" s="300">
        <v>14350</v>
      </c>
      <c r="H1145" s="301" t="s">
        <v>216</v>
      </c>
      <c r="I1145" s="302" t="s">
        <v>217</v>
      </c>
      <c r="J1145" s="302" t="s">
        <v>218</v>
      </c>
      <c r="K1145" s="53"/>
      <c r="L1145" s="53"/>
      <c r="M1145" s="53"/>
      <c r="N1145" s="53"/>
      <c r="O1145" s="53">
        <v>7</v>
      </c>
      <c r="P1145" s="56"/>
      <c r="Q1145" s="297">
        <v>16933</v>
      </c>
      <c r="R1145" s="348" t="s">
        <v>1578</v>
      </c>
      <c r="S1145" s="350">
        <v>16</v>
      </c>
      <c r="T1145" t="str">
        <f t="shared" si="44"/>
        <v>G-Suite Business</v>
      </c>
    </row>
    <row r="1146" spans="1:20" ht="15.75" thickBot="1">
      <c r="A1146" s="311">
        <v>45483</v>
      </c>
      <c r="B1146" s="384">
        <v>45474</v>
      </c>
      <c r="C1146" s="297" t="e">
        <v>#VALUE!</v>
      </c>
      <c r="D1146" s="312" t="s">
        <v>250</v>
      </c>
      <c r="E1146" s="306" t="s">
        <v>3161</v>
      </c>
      <c r="F1146" s="314">
        <v>3879.84</v>
      </c>
      <c r="G1146" s="300">
        <v>3288</v>
      </c>
      <c r="H1146" s="301" t="s">
        <v>216</v>
      </c>
      <c r="I1146" s="302" t="s">
        <v>217</v>
      </c>
      <c r="J1146" s="302" t="s">
        <v>218</v>
      </c>
      <c r="K1146" s="53"/>
      <c r="L1146" s="53"/>
      <c r="M1146" s="53"/>
      <c r="N1146" s="53"/>
      <c r="O1146" s="53">
        <v>7</v>
      </c>
      <c r="P1146" s="56"/>
      <c r="Q1146" s="297">
        <v>3879.84</v>
      </c>
      <c r="R1146" s="348" t="s">
        <v>1578</v>
      </c>
      <c r="S1146" s="350">
        <v>16</v>
      </c>
      <c r="T1146" t="str">
        <f t="shared" si="44"/>
        <v>G-Suite Business</v>
      </c>
    </row>
    <row r="1147" spans="1:20" ht="15.75" thickBot="1">
      <c r="A1147" s="311">
        <v>45483</v>
      </c>
      <c r="B1147" s="384">
        <v>45474</v>
      </c>
      <c r="C1147" s="297" t="e">
        <v>#VALUE!</v>
      </c>
      <c r="D1147" s="312" t="s">
        <v>1686</v>
      </c>
      <c r="E1147" s="306" t="s">
        <v>3162</v>
      </c>
      <c r="F1147" s="314">
        <v>24072</v>
      </c>
      <c r="G1147" s="300">
        <v>20400</v>
      </c>
      <c r="H1147" s="301" t="s">
        <v>216</v>
      </c>
      <c r="I1147" s="302" t="s">
        <v>217</v>
      </c>
      <c r="J1147" s="302" t="s">
        <v>218</v>
      </c>
      <c r="K1147" s="53"/>
      <c r="L1147" s="53"/>
      <c r="M1147" s="53"/>
      <c r="N1147" s="53"/>
      <c r="O1147" s="53">
        <v>7</v>
      </c>
      <c r="P1147" s="56"/>
      <c r="Q1147" s="297">
        <v>24072</v>
      </c>
      <c r="R1147" s="348" t="s">
        <v>1578</v>
      </c>
      <c r="S1147" s="350">
        <v>16</v>
      </c>
      <c r="T1147" t="str">
        <f t="shared" si="44"/>
        <v>G-Suite Business</v>
      </c>
    </row>
    <row r="1148" spans="1:20" ht="15.75" thickBot="1">
      <c r="A1148" s="311">
        <v>45483</v>
      </c>
      <c r="B1148" s="384">
        <v>45474</v>
      </c>
      <c r="C1148" s="297" t="e">
        <v>#VALUE!</v>
      </c>
      <c r="D1148" s="312" t="s">
        <v>3163</v>
      </c>
      <c r="E1148" s="306" t="s">
        <v>3164</v>
      </c>
      <c r="F1148" s="314">
        <v>12036</v>
      </c>
      <c r="G1148" s="300">
        <v>10200</v>
      </c>
      <c r="H1148" s="301" t="s">
        <v>216</v>
      </c>
      <c r="I1148" s="302" t="s">
        <v>217</v>
      </c>
      <c r="J1148" s="302" t="s">
        <v>218</v>
      </c>
      <c r="K1148" s="53"/>
      <c r="L1148" s="53"/>
      <c r="M1148" s="53"/>
      <c r="N1148" s="53"/>
      <c r="O1148" s="53">
        <v>7</v>
      </c>
      <c r="P1148" s="56"/>
      <c r="Q1148" s="297">
        <v>12036</v>
      </c>
      <c r="R1148" s="348" t="s">
        <v>1578</v>
      </c>
      <c r="S1148" s="350">
        <v>16</v>
      </c>
      <c r="T1148" t="str">
        <f t="shared" si="44"/>
        <v>G-Suite Business</v>
      </c>
    </row>
    <row r="1149" spans="1:20" ht="15.75" thickBot="1">
      <c r="A1149" s="311">
        <v>45483</v>
      </c>
      <c r="B1149" s="384">
        <v>45474</v>
      </c>
      <c r="C1149" s="297" t="e">
        <v>#VALUE!</v>
      </c>
      <c r="D1149" s="312" t="s">
        <v>1382</v>
      </c>
      <c r="E1149" s="306" t="s">
        <v>3165</v>
      </c>
      <c r="F1149" s="314">
        <v>37760</v>
      </c>
      <c r="G1149" s="300">
        <v>32000</v>
      </c>
      <c r="H1149" s="301" t="s">
        <v>112</v>
      </c>
      <c r="I1149" s="302" t="s">
        <v>229</v>
      </c>
      <c r="J1149" s="302" t="s">
        <v>359</v>
      </c>
      <c r="K1149" s="53"/>
      <c r="L1149" s="53"/>
      <c r="M1149" s="53"/>
      <c r="N1149" s="53"/>
      <c r="O1149" s="53">
        <v>7</v>
      </c>
      <c r="P1149" s="56"/>
      <c r="Q1149" s="297">
        <v>37760</v>
      </c>
      <c r="R1149" s="348" t="s">
        <v>1578</v>
      </c>
      <c r="S1149" s="350">
        <v>16</v>
      </c>
      <c r="T1149" t="str">
        <f t="shared" si="44"/>
        <v>WhatsApp API Business</v>
      </c>
    </row>
    <row r="1150" spans="1:20" ht="15.75" thickBot="1">
      <c r="A1150" s="311">
        <v>45483</v>
      </c>
      <c r="B1150" s="384">
        <v>45474</v>
      </c>
      <c r="C1150" s="297" t="e">
        <v>#VALUE!</v>
      </c>
      <c r="D1150" s="312" t="s">
        <v>2329</v>
      </c>
      <c r="E1150" s="306" t="s">
        <v>3166</v>
      </c>
      <c r="F1150" s="314">
        <v>5900</v>
      </c>
      <c r="G1150" s="300">
        <v>5000</v>
      </c>
      <c r="H1150" s="301" t="s">
        <v>112</v>
      </c>
      <c r="I1150" s="302" t="s">
        <v>229</v>
      </c>
      <c r="J1150" s="302" t="s">
        <v>249</v>
      </c>
      <c r="K1150" s="53"/>
      <c r="L1150" s="53"/>
      <c r="M1150" s="53"/>
      <c r="N1150" s="53"/>
      <c r="O1150" s="53">
        <v>7</v>
      </c>
      <c r="P1150" s="56"/>
      <c r="Q1150" s="297">
        <v>5900</v>
      </c>
      <c r="R1150" s="348" t="s">
        <v>1578</v>
      </c>
      <c r="S1150" s="350">
        <v>16</v>
      </c>
      <c r="T1150" t="str">
        <f t="shared" si="44"/>
        <v>WhatsApp API Business</v>
      </c>
    </row>
    <row r="1151" spans="1:20" ht="15.75" thickBot="1">
      <c r="A1151" s="311">
        <v>45483</v>
      </c>
      <c r="B1151" s="384">
        <v>45474</v>
      </c>
      <c r="C1151" s="297" t="e">
        <v>#VALUE!</v>
      </c>
      <c r="D1151" s="312" t="s">
        <v>860</v>
      </c>
      <c r="E1151" s="306" t="s">
        <v>3167</v>
      </c>
      <c r="F1151" s="314">
        <v>42480</v>
      </c>
      <c r="G1151" s="300">
        <v>36000</v>
      </c>
      <c r="H1151" s="301" t="s">
        <v>112</v>
      </c>
      <c r="I1151" s="302" t="s">
        <v>229</v>
      </c>
      <c r="J1151" s="302" t="s">
        <v>359</v>
      </c>
      <c r="K1151" s="53"/>
      <c r="L1151" s="53"/>
      <c r="M1151" s="53"/>
      <c r="N1151" s="53"/>
      <c r="O1151" s="53">
        <v>7</v>
      </c>
      <c r="P1151" s="56"/>
      <c r="Q1151" s="297">
        <v>42480</v>
      </c>
      <c r="R1151" s="348" t="s">
        <v>1578</v>
      </c>
      <c r="S1151" s="350">
        <v>16</v>
      </c>
      <c r="T1151" t="str">
        <f t="shared" si="44"/>
        <v>WhatsApp API Business</v>
      </c>
    </row>
    <row r="1152" spans="1:20" ht="15.75" thickBot="1">
      <c r="A1152" s="311">
        <v>45483</v>
      </c>
      <c r="B1152" s="384">
        <v>45474</v>
      </c>
      <c r="C1152" s="297" t="e">
        <v>#VALUE!</v>
      </c>
      <c r="D1152" s="312" t="s">
        <v>3168</v>
      </c>
      <c r="E1152" s="306" t="s">
        <v>3169</v>
      </c>
      <c r="F1152" s="314">
        <v>6016.82</v>
      </c>
      <c r="G1152" s="300">
        <v>5099</v>
      </c>
      <c r="H1152" s="301" t="s">
        <v>112</v>
      </c>
      <c r="I1152" s="302" t="s">
        <v>229</v>
      </c>
      <c r="J1152" s="302" t="s">
        <v>249</v>
      </c>
      <c r="K1152" s="53"/>
      <c r="L1152" s="53"/>
      <c r="M1152" s="53"/>
      <c r="N1152" s="53"/>
      <c r="O1152" s="53">
        <v>7</v>
      </c>
      <c r="P1152" s="56"/>
      <c r="Q1152" s="297">
        <v>6016.82</v>
      </c>
      <c r="R1152" s="348" t="s">
        <v>1578</v>
      </c>
      <c r="S1152" s="350">
        <v>16</v>
      </c>
      <c r="T1152" t="str">
        <f t="shared" si="44"/>
        <v>WhatsApp API Business</v>
      </c>
    </row>
    <row r="1153" spans="1:20" ht="15.75" thickBot="1">
      <c r="A1153" s="311">
        <v>45483</v>
      </c>
      <c r="B1153" s="384">
        <v>45474</v>
      </c>
      <c r="C1153" s="297" t="e">
        <v>#VALUE!</v>
      </c>
      <c r="D1153" s="312" t="s">
        <v>3170</v>
      </c>
      <c r="E1153" s="306" t="s">
        <v>3171</v>
      </c>
      <c r="F1153" s="314">
        <v>2950</v>
      </c>
      <c r="G1153" s="300">
        <v>2500</v>
      </c>
      <c r="H1153" s="301" t="s">
        <v>112</v>
      </c>
      <c r="I1153" s="302" t="s">
        <v>229</v>
      </c>
      <c r="J1153" s="302" t="s">
        <v>258</v>
      </c>
      <c r="K1153" s="53"/>
      <c r="L1153" s="53"/>
      <c r="M1153" s="53"/>
      <c r="N1153" s="53"/>
      <c r="O1153" s="53">
        <v>7</v>
      </c>
      <c r="P1153" s="56"/>
      <c r="Q1153" s="297">
        <v>2950</v>
      </c>
      <c r="R1153" s="348" t="s">
        <v>1578</v>
      </c>
      <c r="S1153" s="350">
        <v>16</v>
      </c>
      <c r="T1153" t="str">
        <f t="shared" si="44"/>
        <v>WhatsApp API Business</v>
      </c>
    </row>
    <row r="1154" spans="1:20" ht="15.75" thickBot="1">
      <c r="A1154" s="311">
        <v>45483</v>
      </c>
      <c r="B1154" s="384">
        <v>45474</v>
      </c>
      <c r="C1154" s="297" t="e">
        <v>#VALUE!</v>
      </c>
      <c r="D1154" s="312" t="s">
        <v>2421</v>
      </c>
      <c r="E1154" s="306" t="s">
        <v>3172</v>
      </c>
      <c r="F1154" s="314">
        <v>15045</v>
      </c>
      <c r="G1154" s="300">
        <v>12750</v>
      </c>
      <c r="H1154" s="301" t="s">
        <v>112</v>
      </c>
      <c r="I1154" s="302" t="s">
        <v>229</v>
      </c>
      <c r="J1154" s="302" t="s">
        <v>284</v>
      </c>
      <c r="K1154" s="53"/>
      <c r="L1154" s="53"/>
      <c r="M1154" s="53"/>
      <c r="N1154" s="53"/>
      <c r="O1154" s="53">
        <v>7</v>
      </c>
      <c r="P1154" s="56"/>
      <c r="Q1154" s="297">
        <v>15045</v>
      </c>
      <c r="R1154" s="348" t="s">
        <v>1578</v>
      </c>
      <c r="S1154" s="350">
        <v>16</v>
      </c>
      <c r="T1154" t="str">
        <f t="shared" si="44"/>
        <v>WhatsApp API Business</v>
      </c>
    </row>
    <row r="1155" spans="1:20" ht="15.75" thickBot="1">
      <c r="A1155" s="311">
        <v>45483</v>
      </c>
      <c r="B1155" s="384">
        <v>45474</v>
      </c>
      <c r="C1155" s="297" t="e">
        <v>#VALUE!</v>
      </c>
      <c r="D1155" s="312" t="s">
        <v>1458</v>
      </c>
      <c r="E1155" s="306" t="s">
        <v>3173</v>
      </c>
      <c r="F1155" s="314">
        <v>15045</v>
      </c>
      <c r="G1155" s="300">
        <v>12750</v>
      </c>
      <c r="H1155" s="301" t="s">
        <v>112</v>
      </c>
      <c r="I1155" s="302" t="s">
        <v>229</v>
      </c>
      <c r="J1155" s="302" t="s">
        <v>284</v>
      </c>
      <c r="K1155" s="53"/>
      <c r="L1155" s="53"/>
      <c r="M1155" s="53"/>
      <c r="N1155" s="53"/>
      <c r="O1155" s="53">
        <v>7</v>
      </c>
      <c r="P1155" s="56"/>
      <c r="Q1155" s="297">
        <v>15045</v>
      </c>
      <c r="R1155" s="348" t="s">
        <v>1578</v>
      </c>
      <c r="S1155" s="350">
        <v>16</v>
      </c>
      <c r="T1155" t="str">
        <f t="shared" si="44"/>
        <v>WhatsApp API Business</v>
      </c>
    </row>
    <row r="1156" spans="1:20" ht="15.75" thickBot="1">
      <c r="A1156" s="311">
        <v>45483</v>
      </c>
      <c r="B1156" s="384">
        <v>45474</v>
      </c>
      <c r="C1156" s="297" t="e">
        <v>#VALUE!</v>
      </c>
      <c r="D1156" s="312" t="s">
        <v>2132</v>
      </c>
      <c r="E1156" s="306" t="s">
        <v>3174</v>
      </c>
      <c r="F1156" s="314">
        <v>2477</v>
      </c>
      <c r="G1156" s="300">
        <v>2099.1525423728808</v>
      </c>
      <c r="H1156" s="301" t="s">
        <v>112</v>
      </c>
      <c r="I1156" s="302" t="s">
        <v>229</v>
      </c>
      <c r="J1156" s="302" t="s">
        <v>249</v>
      </c>
      <c r="K1156" s="53"/>
      <c r="L1156" s="53"/>
      <c r="M1156" s="53"/>
      <c r="N1156" s="53"/>
      <c r="O1156" s="53">
        <v>7</v>
      </c>
      <c r="P1156" s="56"/>
      <c r="Q1156" s="297">
        <v>2477</v>
      </c>
      <c r="R1156" s="348" t="s">
        <v>1578</v>
      </c>
      <c r="S1156" s="350">
        <v>16</v>
      </c>
      <c r="T1156" t="str">
        <f t="shared" si="44"/>
        <v>WhatsApp API Business</v>
      </c>
    </row>
    <row r="1157" spans="1:20" ht="15.75" thickBot="1">
      <c r="A1157" s="311">
        <v>45483</v>
      </c>
      <c r="B1157" s="384">
        <v>45474</v>
      </c>
      <c r="C1157" s="297" t="e">
        <v>#VALUE!</v>
      </c>
      <c r="D1157" s="312" t="s">
        <v>473</v>
      </c>
      <c r="E1157" s="306" t="s">
        <v>3175</v>
      </c>
      <c r="F1157" s="314">
        <v>6490</v>
      </c>
      <c r="G1157" s="300">
        <v>5500</v>
      </c>
      <c r="H1157" s="301" t="s">
        <v>112</v>
      </c>
      <c r="I1157" s="302" t="s">
        <v>229</v>
      </c>
      <c r="J1157" s="302" t="s">
        <v>249</v>
      </c>
      <c r="K1157" s="53"/>
      <c r="L1157" s="53"/>
      <c r="M1157" s="53"/>
      <c r="N1157" s="53"/>
      <c r="O1157" s="53">
        <v>7</v>
      </c>
      <c r="P1157" s="56"/>
      <c r="Q1157" s="297">
        <v>6490</v>
      </c>
      <c r="R1157" s="348" t="s">
        <v>1578</v>
      </c>
      <c r="S1157" s="350">
        <v>16</v>
      </c>
      <c r="T1157" t="str">
        <f t="shared" si="44"/>
        <v>WhatsApp API Business</v>
      </c>
    </row>
    <row r="1158" spans="1:20" ht="15.75" thickBot="1">
      <c r="A1158" s="311">
        <v>45484</v>
      </c>
      <c r="B1158" s="384">
        <v>45474</v>
      </c>
      <c r="C1158" s="297" t="e">
        <v>#VALUE!</v>
      </c>
      <c r="D1158" s="312" t="s">
        <v>3176</v>
      </c>
      <c r="E1158" s="306" t="s">
        <v>3177</v>
      </c>
      <c r="F1158" s="314">
        <v>45135</v>
      </c>
      <c r="G1158" s="300">
        <v>38250</v>
      </c>
      <c r="H1158" s="301" t="s">
        <v>216</v>
      </c>
      <c r="I1158" s="302" t="s">
        <v>217</v>
      </c>
      <c r="J1158" s="302" t="s">
        <v>218</v>
      </c>
      <c r="K1158" s="53"/>
      <c r="L1158" s="53"/>
      <c r="M1158" s="53"/>
      <c r="N1158" s="53"/>
      <c r="O1158" s="53">
        <v>7</v>
      </c>
      <c r="P1158" s="56"/>
      <c r="Q1158" s="297">
        <v>45135</v>
      </c>
      <c r="R1158" s="348" t="s">
        <v>1578</v>
      </c>
      <c r="S1158" s="350">
        <v>16</v>
      </c>
      <c r="T1158" t="str">
        <f t="shared" si="44"/>
        <v>G-Suite Business</v>
      </c>
    </row>
    <row r="1159" spans="1:20" ht="15.75" thickBot="1">
      <c r="A1159" s="311">
        <v>45484</v>
      </c>
      <c r="B1159" s="384">
        <v>45474</v>
      </c>
      <c r="C1159" s="297" t="e">
        <v>#VALUE!</v>
      </c>
      <c r="D1159" s="312" t="s">
        <v>3178</v>
      </c>
      <c r="E1159" s="306" t="s">
        <v>3179</v>
      </c>
      <c r="F1159" s="314">
        <v>6018</v>
      </c>
      <c r="G1159" s="300">
        <v>5100</v>
      </c>
      <c r="H1159" s="301" t="s">
        <v>216</v>
      </c>
      <c r="I1159" s="302" t="s">
        <v>217</v>
      </c>
      <c r="J1159" s="302" t="s">
        <v>218</v>
      </c>
      <c r="K1159" s="53"/>
      <c r="L1159" s="53"/>
      <c r="M1159" s="53"/>
      <c r="N1159" s="53"/>
      <c r="O1159" s="53">
        <v>7</v>
      </c>
      <c r="P1159" s="56"/>
      <c r="Q1159" s="297">
        <v>6018</v>
      </c>
      <c r="R1159" s="348" t="s">
        <v>1578</v>
      </c>
      <c r="S1159" s="350">
        <v>16</v>
      </c>
      <c r="T1159" t="str">
        <f t="shared" si="44"/>
        <v>G-Suite Business</v>
      </c>
    </row>
    <row r="1160" spans="1:20" ht="15.75" thickBot="1">
      <c r="A1160" s="311">
        <v>45484</v>
      </c>
      <c r="B1160" s="384">
        <v>45474</v>
      </c>
      <c r="C1160" s="297" t="e">
        <v>#VALUE!</v>
      </c>
      <c r="D1160" s="312" t="s">
        <v>3180</v>
      </c>
      <c r="E1160" s="306" t="s">
        <v>3181</v>
      </c>
      <c r="F1160" s="314">
        <v>5900</v>
      </c>
      <c r="G1160" s="300">
        <v>5000</v>
      </c>
      <c r="H1160" s="301" t="s">
        <v>310</v>
      </c>
      <c r="I1160" s="302" t="s">
        <v>223</v>
      </c>
      <c r="J1160" s="302" t="s">
        <v>311</v>
      </c>
      <c r="K1160" s="53"/>
      <c r="L1160" s="53"/>
      <c r="M1160" s="53"/>
      <c r="N1160" s="53"/>
      <c r="O1160" s="53">
        <v>7</v>
      </c>
      <c r="P1160" s="56"/>
      <c r="Q1160" s="297">
        <v>5900</v>
      </c>
      <c r="R1160" s="348" t="s">
        <v>1578</v>
      </c>
      <c r="S1160" s="350">
        <v>16</v>
      </c>
      <c r="T1160" t="str">
        <f t="shared" si="44"/>
        <v>Tech Assist Recruitment</v>
      </c>
    </row>
    <row r="1161" spans="1:20" ht="15.75" thickBot="1">
      <c r="A1161" s="311">
        <v>45484</v>
      </c>
      <c r="B1161" s="384">
        <v>45474</v>
      </c>
      <c r="C1161" s="297" t="e">
        <v>#VALUE!</v>
      </c>
      <c r="D1161" s="312" t="s">
        <v>3182</v>
      </c>
      <c r="E1161" s="306" t="s">
        <v>3183</v>
      </c>
      <c r="F1161" s="314">
        <v>56640</v>
      </c>
      <c r="G1161" s="300">
        <v>48000</v>
      </c>
      <c r="H1161" s="301" t="s">
        <v>291</v>
      </c>
      <c r="I1161" s="302" t="s">
        <v>226</v>
      </c>
      <c r="J1161" s="302" t="s">
        <v>32</v>
      </c>
      <c r="K1161" s="53"/>
      <c r="L1161" s="53"/>
      <c r="M1161" s="53"/>
      <c r="N1161" s="53"/>
      <c r="O1161" s="53">
        <v>7</v>
      </c>
      <c r="P1161" s="56"/>
      <c r="Q1161" s="297">
        <v>56640</v>
      </c>
      <c r="R1161" s="348" t="s">
        <v>1578</v>
      </c>
      <c r="S1161" s="350">
        <v>16</v>
      </c>
      <c r="T1161" t="s">
        <v>15</v>
      </c>
    </row>
    <row r="1162" spans="1:20" ht="15.75" thickBot="1">
      <c r="A1162" s="311">
        <v>45485</v>
      </c>
      <c r="B1162" s="384">
        <v>45474</v>
      </c>
      <c r="C1162" s="297" t="e">
        <v>#VALUE!</v>
      </c>
      <c r="D1162" s="312" t="s">
        <v>3184</v>
      </c>
      <c r="E1162" s="306" t="s">
        <v>3185</v>
      </c>
      <c r="F1162" s="314">
        <v>12036</v>
      </c>
      <c r="G1162" s="300">
        <v>10200</v>
      </c>
      <c r="H1162" s="301" t="s">
        <v>216</v>
      </c>
      <c r="I1162" s="302" t="s">
        <v>217</v>
      </c>
      <c r="J1162" s="302" t="s">
        <v>218</v>
      </c>
      <c r="K1162" s="53"/>
      <c r="L1162" s="53"/>
      <c r="M1162" s="53"/>
      <c r="N1162" s="53"/>
      <c r="O1162" s="53">
        <v>7</v>
      </c>
      <c r="P1162" s="56"/>
      <c r="Q1162" s="297">
        <v>12036</v>
      </c>
      <c r="R1162" s="348" t="s">
        <v>1578</v>
      </c>
      <c r="S1162" s="350">
        <v>16</v>
      </c>
      <c r="T1162" t="str">
        <f>VLOOKUP(I1162,$AD$2:$AE$6,2,0)</f>
        <v>G-Suite Business</v>
      </c>
    </row>
    <row r="1163" spans="1:20" ht="15.75" thickBot="1">
      <c r="A1163" s="311">
        <v>45485</v>
      </c>
      <c r="B1163" s="384">
        <v>45474</v>
      </c>
      <c r="C1163" s="297" t="e">
        <v>#VALUE!</v>
      </c>
      <c r="D1163" s="312" t="s">
        <v>3186</v>
      </c>
      <c r="E1163" s="306" t="s">
        <v>3187</v>
      </c>
      <c r="F1163" s="314">
        <v>49135</v>
      </c>
      <c r="G1163" s="300">
        <v>41639.830508474581</v>
      </c>
      <c r="H1163" s="301" t="s">
        <v>216</v>
      </c>
      <c r="I1163" s="302" t="s">
        <v>217</v>
      </c>
      <c r="J1163" s="302" t="s">
        <v>218</v>
      </c>
      <c r="K1163" s="53"/>
      <c r="L1163" s="53"/>
      <c r="M1163" s="53"/>
      <c r="N1163" s="53"/>
      <c r="O1163" s="53">
        <v>7</v>
      </c>
      <c r="P1163" s="56"/>
      <c r="Q1163" s="297">
        <v>49135</v>
      </c>
      <c r="R1163" s="348" t="s">
        <v>1578</v>
      </c>
      <c r="S1163" s="350">
        <v>16</v>
      </c>
      <c r="T1163" t="str">
        <f>VLOOKUP(I1163,$AD$2:$AE$6,2,0)</f>
        <v>G-Suite Business</v>
      </c>
    </row>
    <row r="1164" spans="1:20" ht="15.75" thickBot="1">
      <c r="A1164" s="311">
        <v>45485</v>
      </c>
      <c r="B1164" s="384">
        <v>45474</v>
      </c>
      <c r="C1164" s="297" t="e">
        <v>#VALUE!</v>
      </c>
      <c r="D1164" s="312" t="s">
        <v>1997</v>
      </c>
      <c r="E1164" s="306" t="s">
        <v>3188</v>
      </c>
      <c r="F1164" s="314">
        <v>56640</v>
      </c>
      <c r="G1164" s="300">
        <v>48000</v>
      </c>
      <c r="H1164" s="301" t="s">
        <v>291</v>
      </c>
      <c r="I1164" s="302" t="s">
        <v>226</v>
      </c>
      <c r="J1164" s="302" t="s">
        <v>32</v>
      </c>
      <c r="K1164" s="53"/>
      <c r="L1164" s="53"/>
      <c r="M1164" s="53"/>
      <c r="N1164" s="53"/>
      <c r="O1164" s="53">
        <v>7</v>
      </c>
      <c r="P1164" s="56"/>
      <c r="Q1164" s="297">
        <v>56640</v>
      </c>
      <c r="R1164" s="348" t="s">
        <v>1578</v>
      </c>
      <c r="S1164" s="350">
        <v>16</v>
      </c>
      <c r="T1164" t="s">
        <v>15</v>
      </c>
    </row>
    <row r="1165" spans="1:20" ht="15.75" thickBot="1">
      <c r="A1165" s="311">
        <v>45485</v>
      </c>
      <c r="B1165" s="384">
        <v>45474</v>
      </c>
      <c r="C1165" s="297" t="e">
        <v>#VALUE!</v>
      </c>
      <c r="D1165" s="312" t="s">
        <v>3189</v>
      </c>
      <c r="E1165" s="306" t="s">
        <v>3190</v>
      </c>
      <c r="F1165" s="314">
        <v>56640</v>
      </c>
      <c r="G1165" s="300">
        <v>48000</v>
      </c>
      <c r="H1165" s="301" t="s">
        <v>291</v>
      </c>
      <c r="I1165" s="302" t="s">
        <v>226</v>
      </c>
      <c r="J1165" s="302" t="s">
        <v>32</v>
      </c>
      <c r="K1165" s="53"/>
      <c r="L1165" s="53"/>
      <c r="M1165" s="53"/>
      <c r="N1165" s="53"/>
      <c r="O1165" s="53">
        <v>7</v>
      </c>
      <c r="P1165" s="56"/>
      <c r="Q1165" s="297">
        <v>56640</v>
      </c>
      <c r="R1165" s="348" t="s">
        <v>1578</v>
      </c>
      <c r="S1165" s="350">
        <v>16</v>
      </c>
      <c r="T1165" t="s">
        <v>15</v>
      </c>
    </row>
    <row r="1166" spans="1:20" ht="15.75" thickBot="1">
      <c r="A1166" s="311">
        <v>45485</v>
      </c>
      <c r="B1166" s="384">
        <v>45474</v>
      </c>
      <c r="C1166" s="297" t="e">
        <v>#VALUE!</v>
      </c>
      <c r="D1166" s="312" t="s">
        <v>3189</v>
      </c>
      <c r="E1166" s="306"/>
      <c r="F1166" s="314">
        <v>-23600</v>
      </c>
      <c r="G1166" s="300">
        <v>-20000</v>
      </c>
      <c r="H1166" s="301" t="s">
        <v>310</v>
      </c>
      <c r="I1166" s="302" t="s">
        <v>223</v>
      </c>
      <c r="J1166" s="302" t="s">
        <v>311</v>
      </c>
      <c r="K1166" s="53"/>
      <c r="L1166" s="53"/>
      <c r="M1166" s="53"/>
      <c r="N1166" s="53"/>
      <c r="O1166" s="53">
        <v>7</v>
      </c>
      <c r="P1166" s="56"/>
      <c r="Q1166" s="297">
        <v>-23600</v>
      </c>
      <c r="R1166" s="348" t="s">
        <v>1578</v>
      </c>
      <c r="S1166" s="350">
        <v>16</v>
      </c>
      <c r="T1166" t="str">
        <f t="shared" ref="T1166:T1171" si="45">VLOOKUP(I1166,$AD$2:$AE$6,2,0)</f>
        <v>Tech Assist Recruitment</v>
      </c>
    </row>
    <row r="1167" spans="1:20" ht="15.75" thickBot="1">
      <c r="A1167" s="311">
        <v>45485</v>
      </c>
      <c r="B1167" s="384">
        <v>45474</v>
      </c>
      <c r="C1167" s="297" t="e">
        <v>#VALUE!</v>
      </c>
      <c r="D1167" s="312" t="s">
        <v>1658</v>
      </c>
      <c r="E1167" s="306" t="s">
        <v>2074</v>
      </c>
      <c r="F1167" s="314">
        <v>150000</v>
      </c>
      <c r="G1167" s="300">
        <v>127118.6440677966</v>
      </c>
      <c r="H1167" s="301" t="s">
        <v>291</v>
      </c>
      <c r="I1167" s="302" t="s">
        <v>226</v>
      </c>
      <c r="J1167" s="302" t="s">
        <v>292</v>
      </c>
      <c r="K1167" s="53"/>
      <c r="L1167" s="53"/>
      <c r="M1167" s="53"/>
      <c r="N1167" s="53"/>
      <c r="O1167" s="53">
        <v>7</v>
      </c>
      <c r="P1167" s="56"/>
      <c r="Q1167" s="297">
        <v>150000</v>
      </c>
      <c r="R1167" s="348" t="s">
        <v>1578</v>
      </c>
      <c r="S1167" s="350"/>
      <c r="T1167" t="str">
        <f t="shared" si="45"/>
        <v xml:space="preserve">Training Business </v>
      </c>
    </row>
    <row r="1168" spans="1:20" ht="15.75" thickBot="1">
      <c r="A1168" s="311">
        <v>45486</v>
      </c>
      <c r="B1168" s="384">
        <v>45474</v>
      </c>
      <c r="C1168" s="297" t="e">
        <v>#VALUE!</v>
      </c>
      <c r="D1168" s="312" t="s">
        <v>2488</v>
      </c>
      <c r="E1168" s="306" t="s">
        <v>3191</v>
      </c>
      <c r="F1168" s="314">
        <v>3009</v>
      </c>
      <c r="G1168" s="300">
        <v>2550</v>
      </c>
      <c r="H1168" s="301" t="s">
        <v>216</v>
      </c>
      <c r="I1168" s="302" t="s">
        <v>217</v>
      </c>
      <c r="J1168" s="302" t="s">
        <v>218</v>
      </c>
      <c r="K1168" s="53"/>
      <c r="L1168" s="53"/>
      <c r="M1168" s="53"/>
      <c r="N1168" s="53"/>
      <c r="O1168" s="53">
        <v>7</v>
      </c>
      <c r="P1168" s="56"/>
      <c r="Q1168" s="297">
        <v>3009</v>
      </c>
      <c r="R1168" s="348" t="s">
        <v>1578</v>
      </c>
      <c r="S1168" s="350">
        <v>16</v>
      </c>
      <c r="T1168" t="str">
        <f t="shared" si="45"/>
        <v>G-Suite Business</v>
      </c>
    </row>
    <row r="1169" spans="1:20" ht="15.75" thickBot="1">
      <c r="A1169" s="311">
        <v>45486</v>
      </c>
      <c r="B1169" s="384">
        <v>45474</v>
      </c>
      <c r="C1169" s="297" t="e">
        <v>#VALUE!</v>
      </c>
      <c r="D1169" s="312" t="s">
        <v>250</v>
      </c>
      <c r="E1169" s="306" t="s">
        <v>3192</v>
      </c>
      <c r="F1169" s="314">
        <v>13579.44</v>
      </c>
      <c r="G1169" s="300">
        <v>11508</v>
      </c>
      <c r="H1169" s="301" t="s">
        <v>216</v>
      </c>
      <c r="I1169" s="302" t="s">
        <v>217</v>
      </c>
      <c r="J1169" s="302" t="s">
        <v>218</v>
      </c>
      <c r="K1169" s="53"/>
      <c r="L1169" s="53"/>
      <c r="M1169" s="53"/>
      <c r="N1169" s="53"/>
      <c r="O1169" s="53">
        <v>7</v>
      </c>
      <c r="P1169" s="56"/>
      <c r="Q1169" s="297">
        <v>13579.44</v>
      </c>
      <c r="R1169" s="348" t="s">
        <v>1578</v>
      </c>
      <c r="S1169" s="350">
        <v>16</v>
      </c>
      <c r="T1169" t="str">
        <f t="shared" si="45"/>
        <v>G-Suite Business</v>
      </c>
    </row>
    <row r="1170" spans="1:20" ht="15.75" thickBot="1">
      <c r="A1170" s="311">
        <v>45486</v>
      </c>
      <c r="B1170" s="384">
        <v>45474</v>
      </c>
      <c r="C1170" s="297" t="e">
        <v>#VALUE!</v>
      </c>
      <c r="D1170" s="312" t="s">
        <v>235</v>
      </c>
      <c r="E1170" s="306" t="s">
        <v>3193</v>
      </c>
      <c r="F1170" s="314">
        <v>13563</v>
      </c>
      <c r="G1170" s="300">
        <v>11494.06779661017</v>
      </c>
      <c r="H1170" s="301" t="s">
        <v>216</v>
      </c>
      <c r="I1170" s="302" t="s">
        <v>217</v>
      </c>
      <c r="J1170" s="302" t="s">
        <v>218</v>
      </c>
      <c r="K1170" s="53"/>
      <c r="L1170" s="53"/>
      <c r="M1170" s="53"/>
      <c r="N1170" s="53"/>
      <c r="O1170" s="53">
        <v>7</v>
      </c>
      <c r="P1170" s="56"/>
      <c r="Q1170" s="297">
        <v>13563</v>
      </c>
      <c r="R1170" s="348" t="s">
        <v>1578</v>
      </c>
      <c r="S1170" s="350">
        <v>16</v>
      </c>
      <c r="T1170" t="str">
        <f t="shared" si="45"/>
        <v>G-Suite Business</v>
      </c>
    </row>
    <row r="1171" spans="1:20" ht="15.75" thickBot="1">
      <c r="A1171" s="311">
        <v>45486</v>
      </c>
      <c r="B1171" s="384">
        <v>45474</v>
      </c>
      <c r="C1171" s="297" t="e">
        <v>#VALUE!</v>
      </c>
      <c r="D1171" s="312" t="s">
        <v>2045</v>
      </c>
      <c r="E1171" s="306" t="s">
        <v>3194</v>
      </c>
      <c r="F1171" s="314">
        <v>11505</v>
      </c>
      <c r="G1171" s="300">
        <v>9750</v>
      </c>
      <c r="H1171" s="301" t="s">
        <v>216</v>
      </c>
      <c r="I1171" s="302" t="s">
        <v>217</v>
      </c>
      <c r="J1171" s="302" t="s">
        <v>218</v>
      </c>
      <c r="K1171" s="53"/>
      <c r="L1171" s="53"/>
      <c r="M1171" s="53"/>
      <c r="N1171" s="53"/>
      <c r="O1171" s="53">
        <v>7</v>
      </c>
      <c r="P1171" s="56"/>
      <c r="Q1171" s="297">
        <v>11505</v>
      </c>
      <c r="R1171" s="348" t="s">
        <v>1578</v>
      </c>
      <c r="S1171" s="350">
        <v>16</v>
      </c>
      <c r="T1171" t="str">
        <f t="shared" si="45"/>
        <v>G-Suite Business</v>
      </c>
    </row>
    <row r="1172" spans="1:20" ht="15.75" thickBot="1">
      <c r="A1172" s="311">
        <v>45486</v>
      </c>
      <c r="B1172" s="384">
        <v>45474</v>
      </c>
      <c r="C1172" s="297" t="e">
        <v>#VALUE!</v>
      </c>
      <c r="D1172" s="312" t="s">
        <v>265</v>
      </c>
      <c r="E1172" s="306" t="s">
        <v>3195</v>
      </c>
      <c r="F1172" s="314">
        <v>56640</v>
      </c>
      <c r="G1172" s="300">
        <v>48000</v>
      </c>
      <c r="H1172" s="301" t="s">
        <v>291</v>
      </c>
      <c r="I1172" s="302" t="s">
        <v>226</v>
      </c>
      <c r="J1172" s="302" t="s">
        <v>32</v>
      </c>
      <c r="K1172" s="53"/>
      <c r="L1172" s="53"/>
      <c r="M1172" s="53"/>
      <c r="N1172" s="53"/>
      <c r="O1172" s="53">
        <v>7</v>
      </c>
      <c r="P1172" s="56"/>
      <c r="Q1172" s="297">
        <v>56640</v>
      </c>
      <c r="R1172" s="348" t="s">
        <v>1578</v>
      </c>
      <c r="S1172" s="350">
        <v>16</v>
      </c>
      <c r="T1172" t="s">
        <v>15</v>
      </c>
    </row>
    <row r="1173" spans="1:20" ht="15.75" thickBot="1">
      <c r="A1173" s="311">
        <v>45486</v>
      </c>
      <c r="B1173" s="384">
        <v>45474</v>
      </c>
      <c r="C1173" s="297" t="e">
        <v>#VALUE!</v>
      </c>
      <c r="D1173" s="312" t="s">
        <v>1516</v>
      </c>
      <c r="E1173" s="306" t="s">
        <v>3196</v>
      </c>
      <c r="F1173" s="314">
        <v>299</v>
      </c>
      <c r="G1173" s="300">
        <v>253.3898305084746</v>
      </c>
      <c r="H1173" s="320" t="s">
        <v>261</v>
      </c>
      <c r="I1173" s="302" t="s">
        <v>232</v>
      </c>
      <c r="J1173" s="302" t="s">
        <v>330</v>
      </c>
      <c r="K1173" s="53"/>
      <c r="L1173" s="53"/>
      <c r="M1173" s="53"/>
      <c r="N1173" s="53"/>
      <c r="O1173" s="53">
        <v>7</v>
      </c>
      <c r="P1173" s="56">
        <v>15977.2</v>
      </c>
      <c r="Q1173" s="297">
        <v>299</v>
      </c>
      <c r="R1173" s="348" t="s">
        <v>1578</v>
      </c>
      <c r="S1173" s="350">
        <v>16</v>
      </c>
      <c r="T1173" t="str">
        <f t="shared" ref="T1173:T1204" si="46">VLOOKUP(I1173,$AD$2:$AE$6,2,0)</f>
        <v>Other Services</v>
      </c>
    </row>
    <row r="1174" spans="1:20" ht="15.75" thickBot="1">
      <c r="A1174" s="311">
        <v>45486</v>
      </c>
      <c r="B1174" s="384">
        <v>45474</v>
      </c>
      <c r="C1174" s="297" t="e">
        <v>#VALUE!</v>
      </c>
      <c r="D1174" s="312" t="s">
        <v>3083</v>
      </c>
      <c r="E1174" s="306" t="s">
        <v>3197</v>
      </c>
      <c r="F1174" s="314">
        <v>4484</v>
      </c>
      <c r="G1174" s="300">
        <v>3800</v>
      </c>
      <c r="H1174" s="320" t="s">
        <v>261</v>
      </c>
      <c r="I1174" s="302" t="s">
        <v>232</v>
      </c>
      <c r="J1174" s="302" t="s">
        <v>661</v>
      </c>
      <c r="K1174" s="53"/>
      <c r="L1174" s="53"/>
      <c r="M1174" s="53"/>
      <c r="N1174" s="53"/>
      <c r="O1174" s="53">
        <v>7</v>
      </c>
      <c r="P1174" s="56">
        <v>5819.76</v>
      </c>
      <c r="Q1174" s="297">
        <v>4484</v>
      </c>
      <c r="R1174" s="348" t="s">
        <v>1578</v>
      </c>
      <c r="S1174" s="350">
        <v>16</v>
      </c>
      <c r="T1174" t="str">
        <f t="shared" si="46"/>
        <v>Other Services</v>
      </c>
    </row>
    <row r="1175" spans="1:20" ht="15.75" thickBot="1">
      <c r="A1175" s="311">
        <v>45486</v>
      </c>
      <c r="B1175" s="384">
        <v>45474</v>
      </c>
      <c r="C1175" s="297" t="e">
        <v>#VALUE!</v>
      </c>
      <c r="D1175" s="312" t="s">
        <v>3198</v>
      </c>
      <c r="E1175" s="306" t="s">
        <v>3199</v>
      </c>
      <c r="F1175" s="314">
        <v>2242</v>
      </c>
      <c r="G1175" s="300">
        <v>1900</v>
      </c>
      <c r="H1175" s="320" t="s">
        <v>261</v>
      </c>
      <c r="I1175" s="302" t="s">
        <v>232</v>
      </c>
      <c r="J1175" s="302" t="s">
        <v>661</v>
      </c>
      <c r="K1175" s="53"/>
      <c r="L1175" s="53"/>
      <c r="M1175" s="53"/>
      <c r="N1175" s="53"/>
      <c r="O1175" s="53">
        <v>7</v>
      </c>
      <c r="P1175" s="56">
        <v>31152</v>
      </c>
      <c r="Q1175" s="297">
        <v>2242</v>
      </c>
      <c r="R1175" s="348" t="s">
        <v>1578</v>
      </c>
      <c r="S1175" s="350">
        <v>16</v>
      </c>
      <c r="T1175" t="str">
        <f t="shared" si="46"/>
        <v>Other Services</v>
      </c>
    </row>
    <row r="1176" spans="1:20" ht="15.75" thickBot="1">
      <c r="A1176" s="311">
        <v>45486</v>
      </c>
      <c r="B1176" s="384">
        <v>45474</v>
      </c>
      <c r="C1176" s="297" t="e">
        <v>#VALUE!</v>
      </c>
      <c r="D1176" s="312" t="s">
        <v>730</v>
      </c>
      <c r="E1176" s="306" t="s">
        <v>3200</v>
      </c>
      <c r="F1176" s="314">
        <v>2242</v>
      </c>
      <c r="G1176" s="300">
        <v>1900</v>
      </c>
      <c r="H1176" s="320" t="s">
        <v>261</v>
      </c>
      <c r="I1176" s="302" t="s">
        <v>232</v>
      </c>
      <c r="J1176" s="302" t="s">
        <v>661</v>
      </c>
      <c r="K1176" s="53"/>
      <c r="L1176" s="53"/>
      <c r="M1176" s="53"/>
      <c r="N1176" s="53"/>
      <c r="O1176" s="53">
        <v>7</v>
      </c>
      <c r="P1176" s="56"/>
      <c r="Q1176" s="297">
        <v>2242</v>
      </c>
      <c r="R1176" s="348" t="s">
        <v>1578</v>
      </c>
      <c r="S1176" s="350">
        <v>16</v>
      </c>
      <c r="T1176" t="str">
        <f t="shared" si="46"/>
        <v>Other Services</v>
      </c>
    </row>
    <row r="1177" spans="1:20" ht="15.75" thickBot="1">
      <c r="A1177" s="311">
        <v>45486</v>
      </c>
      <c r="B1177" s="384">
        <v>45474</v>
      </c>
      <c r="C1177" s="297" t="e">
        <v>#VALUE!</v>
      </c>
      <c r="D1177" s="312" t="s">
        <v>3201</v>
      </c>
      <c r="E1177" s="306" t="s">
        <v>3202</v>
      </c>
      <c r="F1177" s="314">
        <v>8850</v>
      </c>
      <c r="G1177" s="300">
        <v>7500</v>
      </c>
      <c r="H1177" s="301" t="s">
        <v>112</v>
      </c>
      <c r="I1177" s="302" t="s">
        <v>229</v>
      </c>
      <c r="J1177" s="302" t="s">
        <v>269</v>
      </c>
      <c r="K1177" s="53"/>
      <c r="L1177" s="53"/>
      <c r="M1177" s="53"/>
      <c r="N1177" s="53"/>
      <c r="O1177" s="53">
        <v>7</v>
      </c>
      <c r="P1177" s="56"/>
      <c r="Q1177" s="297">
        <v>8850</v>
      </c>
      <c r="R1177" s="348" t="s">
        <v>1578</v>
      </c>
      <c r="S1177" s="350">
        <v>16</v>
      </c>
      <c r="T1177" t="str">
        <f t="shared" si="46"/>
        <v>WhatsApp API Business</v>
      </c>
    </row>
    <row r="1178" spans="1:20" ht="15.75" thickBot="1">
      <c r="A1178" s="311">
        <v>45486</v>
      </c>
      <c r="B1178" s="384">
        <v>45474</v>
      </c>
      <c r="C1178" s="297" t="e">
        <v>#VALUE!</v>
      </c>
      <c r="D1178" s="312" t="s">
        <v>2103</v>
      </c>
      <c r="E1178" s="306" t="s">
        <v>3203</v>
      </c>
      <c r="F1178" s="314">
        <v>3066</v>
      </c>
      <c r="G1178" s="300">
        <v>2598.305084745763</v>
      </c>
      <c r="H1178" s="301" t="s">
        <v>112</v>
      </c>
      <c r="I1178" s="302" t="s">
        <v>229</v>
      </c>
      <c r="J1178" s="302" t="s">
        <v>249</v>
      </c>
      <c r="K1178" s="53"/>
      <c r="L1178" s="53"/>
      <c r="M1178" s="53"/>
      <c r="N1178" s="53"/>
      <c r="O1178" s="53">
        <v>7</v>
      </c>
      <c r="P1178" s="56"/>
      <c r="Q1178" s="297">
        <v>3066</v>
      </c>
      <c r="R1178" s="348" t="s">
        <v>1578</v>
      </c>
      <c r="S1178" s="350">
        <v>16</v>
      </c>
      <c r="T1178" t="str">
        <f t="shared" si="46"/>
        <v>WhatsApp API Business</v>
      </c>
    </row>
    <row r="1179" spans="1:20" ht="15.75" thickBot="1">
      <c r="A1179" s="311">
        <v>45486</v>
      </c>
      <c r="B1179" s="384">
        <v>45474</v>
      </c>
      <c r="C1179" s="297" t="e">
        <v>#VALUE!</v>
      </c>
      <c r="D1179" s="312" t="s">
        <v>2215</v>
      </c>
      <c r="E1179" s="306" t="s">
        <v>3204</v>
      </c>
      <c r="F1179" s="314">
        <v>-2390</v>
      </c>
      <c r="G1179" s="300">
        <v>-2025.4237288135589</v>
      </c>
      <c r="H1179" s="320" t="s">
        <v>261</v>
      </c>
      <c r="I1179" s="302" t="s">
        <v>232</v>
      </c>
      <c r="J1179" s="302" t="s">
        <v>330</v>
      </c>
      <c r="K1179" s="53"/>
      <c r="L1179" s="53"/>
      <c r="M1179" s="53"/>
      <c r="N1179" s="53"/>
      <c r="O1179" s="53">
        <v>7</v>
      </c>
      <c r="P1179" s="56"/>
      <c r="Q1179" s="297">
        <v>-2390</v>
      </c>
      <c r="R1179" s="348" t="s">
        <v>1578</v>
      </c>
      <c r="S1179" s="350">
        <v>16</v>
      </c>
      <c r="T1179" t="str">
        <f t="shared" si="46"/>
        <v>Other Services</v>
      </c>
    </row>
    <row r="1180" spans="1:20" ht="15.75" thickBot="1">
      <c r="A1180" s="311">
        <v>45486</v>
      </c>
      <c r="B1180" s="384">
        <v>45474</v>
      </c>
      <c r="C1180" s="297" t="e">
        <v>#VALUE!</v>
      </c>
      <c r="D1180" s="312" t="s">
        <v>1239</v>
      </c>
      <c r="E1180" s="306" t="s">
        <v>3205</v>
      </c>
      <c r="F1180" s="314">
        <v>-1505</v>
      </c>
      <c r="G1180" s="300">
        <v>-1275.4237288135589</v>
      </c>
      <c r="H1180" s="301" t="s">
        <v>216</v>
      </c>
      <c r="I1180" s="302" t="s">
        <v>217</v>
      </c>
      <c r="J1180" s="302" t="s">
        <v>218</v>
      </c>
      <c r="K1180" s="53"/>
      <c r="L1180" s="53"/>
      <c r="M1180" s="53"/>
      <c r="N1180" s="53"/>
      <c r="O1180" s="53">
        <v>7</v>
      </c>
      <c r="P1180" s="56"/>
      <c r="Q1180" s="297">
        <v>-1505</v>
      </c>
      <c r="R1180" s="348" t="s">
        <v>1578</v>
      </c>
      <c r="S1180" s="350">
        <v>16</v>
      </c>
      <c r="T1180" t="str">
        <f t="shared" si="46"/>
        <v>G-Suite Business</v>
      </c>
    </row>
    <row r="1181" spans="1:20" ht="15.75" thickBot="1">
      <c r="A1181" s="311">
        <v>45486</v>
      </c>
      <c r="B1181" s="384">
        <v>45474</v>
      </c>
      <c r="C1181" s="297" t="e">
        <v>#VALUE!</v>
      </c>
      <c r="D1181" s="312" t="s">
        <v>3068</v>
      </c>
      <c r="E1181" s="306" t="s">
        <v>3206</v>
      </c>
      <c r="F1181" s="314">
        <v>-29311</v>
      </c>
      <c r="G1181" s="300">
        <v>-24839.830508474581</v>
      </c>
      <c r="H1181" s="301" t="s">
        <v>216</v>
      </c>
      <c r="I1181" s="302" t="s">
        <v>217</v>
      </c>
      <c r="J1181" s="302" t="s">
        <v>218</v>
      </c>
      <c r="K1181" s="53"/>
      <c r="L1181" s="53"/>
      <c r="M1181" s="53"/>
      <c r="N1181" s="53"/>
      <c r="O1181" s="53">
        <v>7</v>
      </c>
      <c r="P1181" s="56"/>
      <c r="Q1181" s="297">
        <v>-29311</v>
      </c>
      <c r="R1181" s="348" t="s">
        <v>1578</v>
      </c>
      <c r="S1181" s="350">
        <v>16</v>
      </c>
      <c r="T1181" t="str">
        <f t="shared" si="46"/>
        <v>G-Suite Business</v>
      </c>
    </row>
    <row r="1182" spans="1:20" ht="15.75" thickBot="1">
      <c r="A1182" s="311">
        <v>45486</v>
      </c>
      <c r="B1182" s="384">
        <v>45474</v>
      </c>
      <c r="C1182" s="297" t="e">
        <v>#VALUE!</v>
      </c>
      <c r="D1182" s="312" t="s">
        <v>1129</v>
      </c>
      <c r="E1182" s="306" t="s">
        <v>3207</v>
      </c>
      <c r="F1182" s="314">
        <v>-8260</v>
      </c>
      <c r="G1182" s="300">
        <v>-7000</v>
      </c>
      <c r="H1182" s="301" t="s">
        <v>216</v>
      </c>
      <c r="I1182" s="302" t="s">
        <v>217</v>
      </c>
      <c r="J1182" s="302" t="s">
        <v>218</v>
      </c>
      <c r="K1182" s="53"/>
      <c r="L1182" s="53"/>
      <c r="M1182" s="53"/>
      <c r="N1182" s="53"/>
      <c r="O1182" s="53">
        <v>7</v>
      </c>
      <c r="P1182" s="56"/>
      <c r="Q1182" s="297">
        <v>-8260</v>
      </c>
      <c r="R1182" s="348" t="s">
        <v>1578</v>
      </c>
      <c r="S1182" s="350">
        <v>16</v>
      </c>
      <c r="T1182" t="str">
        <f t="shared" si="46"/>
        <v>G-Suite Business</v>
      </c>
    </row>
    <row r="1183" spans="1:20" ht="15.75" thickBot="1">
      <c r="A1183" s="321">
        <v>45486</v>
      </c>
      <c r="B1183" s="384">
        <v>45474</v>
      </c>
      <c r="C1183" s="322" t="e">
        <v>#VALUE!</v>
      </c>
      <c r="D1183" s="323" t="s">
        <v>2938</v>
      </c>
      <c r="E1183" s="323" t="s">
        <v>2939</v>
      </c>
      <c r="F1183" s="324">
        <v>287640</v>
      </c>
      <c r="G1183" s="325">
        <v>243762.7118644068</v>
      </c>
      <c r="H1183" s="301" t="s">
        <v>291</v>
      </c>
      <c r="I1183" s="316" t="s">
        <v>226</v>
      </c>
      <c r="J1183" s="316" t="s">
        <v>292</v>
      </c>
      <c r="K1183" s="53"/>
      <c r="L1183" s="53"/>
      <c r="M1183" s="53"/>
      <c r="N1183" s="53"/>
      <c r="O1183" s="53">
        <v>7</v>
      </c>
      <c r="P1183" s="56"/>
      <c r="Q1183" s="297">
        <v>287640</v>
      </c>
      <c r="R1183" s="348" t="s">
        <v>1578</v>
      </c>
      <c r="S1183" s="350">
        <v>16</v>
      </c>
      <c r="T1183" t="str">
        <f t="shared" si="46"/>
        <v xml:space="preserve">Training Business </v>
      </c>
    </row>
    <row r="1184" spans="1:20" ht="15.75" thickBot="1">
      <c r="A1184" s="311">
        <v>45488</v>
      </c>
      <c r="B1184" s="384">
        <v>45474</v>
      </c>
      <c r="C1184" s="297" t="e">
        <v>#VALUE!</v>
      </c>
      <c r="D1184" s="312" t="s">
        <v>2537</v>
      </c>
      <c r="E1184" s="306" t="s">
        <v>3208</v>
      </c>
      <c r="F1184" s="314">
        <v>15977.2</v>
      </c>
      <c r="G1184" s="300">
        <v>13540</v>
      </c>
      <c r="H1184" s="301" t="s">
        <v>216</v>
      </c>
      <c r="I1184" s="302" t="s">
        <v>217</v>
      </c>
      <c r="J1184" s="302" t="s">
        <v>218</v>
      </c>
      <c r="K1184" s="53"/>
      <c r="L1184" s="53"/>
      <c r="M1184" s="53"/>
      <c r="N1184" s="53"/>
      <c r="O1184" s="53">
        <v>7</v>
      </c>
      <c r="P1184" s="56"/>
      <c r="Q1184" s="297">
        <v>0</v>
      </c>
      <c r="R1184" s="348" t="s">
        <v>1578</v>
      </c>
      <c r="S1184" s="350">
        <v>17</v>
      </c>
      <c r="T1184" t="str">
        <f t="shared" si="46"/>
        <v>G-Suite Business</v>
      </c>
    </row>
    <row r="1185" spans="1:20" ht="15.75" thickBot="1">
      <c r="A1185" s="311">
        <v>45488</v>
      </c>
      <c r="B1185" s="384">
        <v>45474</v>
      </c>
      <c r="C1185" s="297" t="e">
        <v>#VALUE!</v>
      </c>
      <c r="D1185" s="312" t="s">
        <v>250</v>
      </c>
      <c r="E1185" s="306" t="s">
        <v>3209</v>
      </c>
      <c r="F1185" s="314">
        <v>5819.76</v>
      </c>
      <c r="G1185" s="300">
        <v>4932</v>
      </c>
      <c r="H1185" s="301" t="s">
        <v>216</v>
      </c>
      <c r="I1185" s="302" t="s">
        <v>217</v>
      </c>
      <c r="J1185" s="302" t="s">
        <v>218</v>
      </c>
      <c r="K1185" s="53"/>
      <c r="L1185" s="53"/>
      <c r="M1185" s="53"/>
      <c r="N1185" s="53"/>
      <c r="O1185" s="53">
        <v>7</v>
      </c>
      <c r="P1185" s="56"/>
      <c r="Q1185" s="297">
        <v>0</v>
      </c>
      <c r="R1185" s="348" t="s">
        <v>1578</v>
      </c>
      <c r="S1185" s="350">
        <v>17</v>
      </c>
      <c r="T1185" t="str">
        <f t="shared" si="46"/>
        <v>G-Suite Business</v>
      </c>
    </row>
    <row r="1186" spans="1:20" ht="15.75" thickBot="1">
      <c r="A1186" s="311">
        <v>45488</v>
      </c>
      <c r="B1186" s="384">
        <v>45474</v>
      </c>
      <c r="C1186" s="297" t="e">
        <v>#VALUE!</v>
      </c>
      <c r="D1186" s="312" t="s">
        <v>3210</v>
      </c>
      <c r="E1186" s="306" t="s">
        <v>3211</v>
      </c>
      <c r="F1186" s="314">
        <v>31152</v>
      </c>
      <c r="G1186" s="300">
        <v>26400</v>
      </c>
      <c r="H1186" s="301" t="s">
        <v>216</v>
      </c>
      <c r="I1186" s="302" t="s">
        <v>217</v>
      </c>
      <c r="J1186" s="302" t="s">
        <v>218</v>
      </c>
      <c r="K1186" s="53"/>
      <c r="L1186" s="53"/>
      <c r="M1186" s="53"/>
      <c r="N1186" s="53"/>
      <c r="O1186" s="53">
        <v>7</v>
      </c>
      <c r="P1186" s="56"/>
      <c r="Q1186" s="297">
        <v>0</v>
      </c>
      <c r="R1186" s="348" t="s">
        <v>1578</v>
      </c>
      <c r="S1186" s="350">
        <v>17</v>
      </c>
      <c r="T1186" t="str">
        <f t="shared" si="46"/>
        <v>G-Suite Business</v>
      </c>
    </row>
    <row r="1187" spans="1:20" ht="15.75" thickBot="1">
      <c r="A1187" s="311">
        <v>45488</v>
      </c>
      <c r="B1187" s="384">
        <v>45474</v>
      </c>
      <c r="C1187" s="297" t="e">
        <v>#VALUE!</v>
      </c>
      <c r="D1187" s="312" t="s">
        <v>303</v>
      </c>
      <c r="E1187" s="306" t="s">
        <v>3212</v>
      </c>
      <c r="F1187" s="314">
        <v>7522</v>
      </c>
      <c r="G1187" s="300">
        <v>6374.5762711864409</v>
      </c>
      <c r="H1187" s="301" t="s">
        <v>112</v>
      </c>
      <c r="I1187" s="302" t="s">
        <v>229</v>
      </c>
      <c r="J1187" s="302" t="s">
        <v>269</v>
      </c>
      <c r="K1187" s="53"/>
      <c r="L1187" s="53"/>
      <c r="M1187" s="53"/>
      <c r="N1187" s="53"/>
      <c r="O1187" s="53">
        <v>7</v>
      </c>
      <c r="P1187" s="56"/>
      <c r="Q1187" s="297">
        <v>7522</v>
      </c>
      <c r="R1187" s="348" t="s">
        <v>1578</v>
      </c>
      <c r="S1187" s="350">
        <v>17</v>
      </c>
      <c r="T1187" t="str">
        <f t="shared" si="46"/>
        <v>WhatsApp API Business</v>
      </c>
    </row>
    <row r="1188" spans="1:20" ht="15.75" thickBot="1">
      <c r="A1188" s="311">
        <v>45488</v>
      </c>
      <c r="B1188" s="384">
        <v>45474</v>
      </c>
      <c r="C1188" s="297" t="e">
        <v>#VALUE!</v>
      </c>
      <c r="D1188" s="312" t="s">
        <v>270</v>
      </c>
      <c r="E1188" s="306" t="s">
        <v>3213</v>
      </c>
      <c r="F1188" s="314">
        <v>11800</v>
      </c>
      <c r="G1188" s="300">
        <v>10000</v>
      </c>
      <c r="H1188" s="301" t="s">
        <v>112</v>
      </c>
      <c r="I1188" s="302" t="s">
        <v>229</v>
      </c>
      <c r="J1188" s="302" t="s">
        <v>352</v>
      </c>
      <c r="K1188" s="53"/>
      <c r="L1188" s="53"/>
      <c r="M1188" s="53"/>
      <c r="N1188" s="53"/>
      <c r="O1188" s="53">
        <v>7</v>
      </c>
      <c r="P1188" s="56">
        <v>63201</v>
      </c>
      <c r="Q1188" s="297">
        <v>11800</v>
      </c>
      <c r="R1188" s="348" t="s">
        <v>1578</v>
      </c>
      <c r="S1188" s="350">
        <v>17</v>
      </c>
      <c r="T1188" t="str">
        <f t="shared" si="46"/>
        <v>WhatsApp API Business</v>
      </c>
    </row>
    <row r="1189" spans="1:20" ht="15.75" thickBot="1">
      <c r="A1189" s="311">
        <v>45488</v>
      </c>
      <c r="B1189" s="384">
        <v>45474</v>
      </c>
      <c r="C1189" s="297" t="e">
        <v>#VALUE!</v>
      </c>
      <c r="D1189" s="312" t="s">
        <v>1950</v>
      </c>
      <c r="E1189" s="306" t="s">
        <v>3214</v>
      </c>
      <c r="F1189" s="314">
        <v>25075</v>
      </c>
      <c r="G1189" s="300">
        <v>21250</v>
      </c>
      <c r="H1189" s="301" t="s">
        <v>112</v>
      </c>
      <c r="I1189" s="302" t="s">
        <v>229</v>
      </c>
      <c r="J1189" s="302" t="s">
        <v>1504</v>
      </c>
      <c r="K1189" s="53"/>
      <c r="L1189" s="53"/>
      <c r="M1189" s="53"/>
      <c r="N1189" s="53"/>
      <c r="O1189" s="53">
        <v>7</v>
      </c>
      <c r="P1189" s="56">
        <v>7080</v>
      </c>
      <c r="Q1189" s="297">
        <v>25075</v>
      </c>
      <c r="R1189" s="348" t="s">
        <v>1578</v>
      </c>
      <c r="S1189" s="350">
        <v>17</v>
      </c>
      <c r="T1189" t="str">
        <f t="shared" si="46"/>
        <v>WhatsApp API Business</v>
      </c>
    </row>
    <row r="1190" spans="1:20" ht="15.75" thickBot="1">
      <c r="A1190" s="311">
        <v>45488</v>
      </c>
      <c r="B1190" s="384">
        <v>45474</v>
      </c>
      <c r="C1190" s="297" t="e">
        <v>#VALUE!</v>
      </c>
      <c r="D1190" s="312" t="s">
        <v>2257</v>
      </c>
      <c r="E1190" s="306" t="s">
        <v>3215</v>
      </c>
      <c r="F1190" s="314">
        <v>7523</v>
      </c>
      <c r="G1190" s="300">
        <v>6375.42372881356</v>
      </c>
      <c r="H1190" s="301" t="s">
        <v>112</v>
      </c>
      <c r="I1190" s="302" t="s">
        <v>229</v>
      </c>
      <c r="J1190" s="302" t="s">
        <v>269</v>
      </c>
      <c r="K1190" s="53"/>
      <c r="L1190" s="53"/>
      <c r="M1190" s="53"/>
      <c r="N1190" s="53"/>
      <c r="O1190" s="53">
        <v>7</v>
      </c>
      <c r="P1190" s="56">
        <v>15045</v>
      </c>
      <c r="Q1190" s="297">
        <v>7523</v>
      </c>
      <c r="R1190" s="348" t="s">
        <v>1578</v>
      </c>
      <c r="S1190" s="350">
        <v>17</v>
      </c>
      <c r="T1190" t="str">
        <f t="shared" si="46"/>
        <v>WhatsApp API Business</v>
      </c>
    </row>
    <row r="1191" spans="1:20" ht="15.75" thickBot="1">
      <c r="A1191" s="311">
        <v>45488</v>
      </c>
      <c r="B1191" s="384">
        <v>45474</v>
      </c>
      <c r="C1191" s="297" t="e">
        <v>#VALUE!</v>
      </c>
      <c r="D1191" s="312" t="s">
        <v>874</v>
      </c>
      <c r="E1191" s="306" t="s">
        <v>3216</v>
      </c>
      <c r="F1191" s="314">
        <v>1297</v>
      </c>
      <c r="G1191" s="300">
        <v>1099.152542372881</v>
      </c>
      <c r="H1191" s="301" t="s">
        <v>112</v>
      </c>
      <c r="I1191" s="302" t="s">
        <v>229</v>
      </c>
      <c r="J1191" s="302" t="s">
        <v>249</v>
      </c>
      <c r="K1191" s="53"/>
      <c r="L1191" s="53"/>
      <c r="M1191" s="53"/>
      <c r="N1191" s="53"/>
      <c r="O1191" s="53">
        <v>7</v>
      </c>
      <c r="P1191" s="56">
        <v>3776</v>
      </c>
      <c r="Q1191" s="297">
        <v>1297</v>
      </c>
      <c r="R1191" s="348" t="s">
        <v>1578</v>
      </c>
      <c r="S1191" s="350">
        <v>17</v>
      </c>
      <c r="T1191" t="str">
        <f t="shared" si="46"/>
        <v>WhatsApp API Business</v>
      </c>
    </row>
    <row r="1192" spans="1:20" ht="15.75" thickBot="1">
      <c r="A1192" s="311">
        <v>45488</v>
      </c>
      <c r="B1192" s="384">
        <v>45474</v>
      </c>
      <c r="C1192" s="297" t="e">
        <v>#VALUE!</v>
      </c>
      <c r="D1192" s="312" t="s">
        <v>2085</v>
      </c>
      <c r="E1192" s="306" t="s">
        <v>3217</v>
      </c>
      <c r="F1192" s="314">
        <v>1297</v>
      </c>
      <c r="G1192" s="300">
        <v>1099.152542372881</v>
      </c>
      <c r="H1192" s="301" t="s">
        <v>112</v>
      </c>
      <c r="I1192" s="302" t="s">
        <v>229</v>
      </c>
      <c r="J1192" s="302" t="s">
        <v>249</v>
      </c>
      <c r="K1192" s="53"/>
      <c r="L1192" s="53"/>
      <c r="M1192" s="53"/>
      <c r="N1192" s="53"/>
      <c r="O1192" s="53">
        <v>7</v>
      </c>
      <c r="P1192" s="56">
        <v>18054</v>
      </c>
      <c r="Q1192" s="297">
        <v>1297</v>
      </c>
      <c r="R1192" s="348" t="s">
        <v>1578</v>
      </c>
      <c r="S1192" s="350">
        <v>17</v>
      </c>
      <c r="T1192" t="str">
        <f t="shared" si="46"/>
        <v>WhatsApp API Business</v>
      </c>
    </row>
    <row r="1193" spans="1:20" ht="15.75" thickBot="1">
      <c r="A1193" s="311">
        <v>45488</v>
      </c>
      <c r="B1193" s="384">
        <v>45474</v>
      </c>
      <c r="C1193" s="297" t="e">
        <v>#VALUE!</v>
      </c>
      <c r="D1193" s="312" t="s">
        <v>592</v>
      </c>
      <c r="E1193" s="306" t="s">
        <v>3218</v>
      </c>
      <c r="F1193" s="314">
        <v>1297</v>
      </c>
      <c r="G1193" s="300">
        <v>1099.152542372881</v>
      </c>
      <c r="H1193" s="301" t="s">
        <v>112</v>
      </c>
      <c r="I1193" s="302" t="s">
        <v>229</v>
      </c>
      <c r="J1193" s="302" t="s">
        <v>249</v>
      </c>
      <c r="K1193" s="53"/>
      <c r="L1193" s="53"/>
      <c r="M1193" s="53"/>
      <c r="N1193" s="53"/>
      <c r="O1193" s="53">
        <v>7</v>
      </c>
      <c r="P1193" s="56">
        <v>1205</v>
      </c>
      <c r="Q1193" s="297">
        <v>1297</v>
      </c>
      <c r="R1193" s="348" t="s">
        <v>1578</v>
      </c>
      <c r="S1193" s="350">
        <v>17</v>
      </c>
      <c r="T1193" t="str">
        <f t="shared" si="46"/>
        <v>WhatsApp API Business</v>
      </c>
    </row>
    <row r="1194" spans="1:20" ht="15.75" thickBot="1">
      <c r="A1194" s="311">
        <v>45488</v>
      </c>
      <c r="B1194" s="384">
        <v>45474</v>
      </c>
      <c r="C1194" s="297" t="e">
        <v>#VALUE!</v>
      </c>
      <c r="D1194" s="312" t="s">
        <v>471</v>
      </c>
      <c r="E1194" s="306" t="s">
        <v>3219</v>
      </c>
      <c r="F1194" s="314">
        <v>3067</v>
      </c>
      <c r="G1194" s="300">
        <v>2599.1525423728808</v>
      </c>
      <c r="H1194" s="301" t="s">
        <v>112</v>
      </c>
      <c r="I1194" s="302" t="s">
        <v>229</v>
      </c>
      <c r="J1194" s="302" t="s">
        <v>249</v>
      </c>
      <c r="K1194" s="53"/>
      <c r="L1194" s="53"/>
      <c r="M1194" s="53"/>
      <c r="N1194" s="53"/>
      <c r="O1194" s="53">
        <v>7</v>
      </c>
      <c r="P1194" s="56">
        <v>48144</v>
      </c>
      <c r="Q1194" s="297">
        <v>3067</v>
      </c>
      <c r="R1194" s="348" t="s">
        <v>1578</v>
      </c>
      <c r="S1194" s="350">
        <v>17</v>
      </c>
      <c r="T1194" t="str">
        <f t="shared" si="46"/>
        <v>WhatsApp API Business</v>
      </c>
    </row>
    <row r="1195" spans="1:20" ht="15.75" thickBot="1">
      <c r="A1195" s="311">
        <v>45488</v>
      </c>
      <c r="B1195" s="384">
        <v>45474</v>
      </c>
      <c r="C1195" s="297" t="e">
        <v>#VALUE!</v>
      </c>
      <c r="D1195" s="312" t="s">
        <v>570</v>
      </c>
      <c r="E1195" s="306" t="s">
        <v>3220</v>
      </c>
      <c r="F1195" s="314">
        <v>1297</v>
      </c>
      <c r="G1195" s="300">
        <v>1099.152542372881</v>
      </c>
      <c r="H1195" s="301" t="s">
        <v>112</v>
      </c>
      <c r="I1195" s="302" t="s">
        <v>229</v>
      </c>
      <c r="J1195" s="302" t="s">
        <v>249</v>
      </c>
      <c r="K1195" s="53"/>
      <c r="L1195" s="53"/>
      <c r="M1195" s="53"/>
      <c r="N1195" s="53"/>
      <c r="O1195" s="53">
        <v>7</v>
      </c>
      <c r="P1195" s="56"/>
      <c r="Q1195" s="297">
        <v>1297</v>
      </c>
      <c r="R1195" s="348" t="s">
        <v>1578</v>
      </c>
      <c r="S1195" s="350">
        <v>17</v>
      </c>
      <c r="T1195" t="str">
        <f t="shared" si="46"/>
        <v>WhatsApp API Business</v>
      </c>
    </row>
    <row r="1196" spans="1:20" ht="15.75" thickBot="1">
      <c r="A1196" s="311">
        <v>45488</v>
      </c>
      <c r="B1196" s="384">
        <v>45474</v>
      </c>
      <c r="C1196" s="297" t="e">
        <v>#VALUE!</v>
      </c>
      <c r="D1196" s="312" t="s">
        <v>463</v>
      </c>
      <c r="E1196" s="306" t="s">
        <v>3221</v>
      </c>
      <c r="F1196" s="314">
        <v>1297</v>
      </c>
      <c r="G1196" s="300">
        <v>1099.152542372881</v>
      </c>
      <c r="H1196" s="301" t="s">
        <v>112</v>
      </c>
      <c r="I1196" s="302" t="s">
        <v>229</v>
      </c>
      <c r="J1196" s="302" t="s">
        <v>249</v>
      </c>
      <c r="K1196" s="53"/>
      <c r="L1196" s="53"/>
      <c r="M1196" s="53"/>
      <c r="N1196" s="53"/>
      <c r="O1196" s="53">
        <v>7</v>
      </c>
      <c r="P1196" s="56"/>
      <c r="Q1196" s="297">
        <v>1297</v>
      </c>
      <c r="R1196" s="348" t="s">
        <v>1578</v>
      </c>
      <c r="S1196" s="350">
        <v>17</v>
      </c>
      <c r="T1196" t="str">
        <f t="shared" si="46"/>
        <v>WhatsApp API Business</v>
      </c>
    </row>
    <row r="1197" spans="1:20" ht="15.75" thickBot="1">
      <c r="A1197" s="311">
        <v>45488</v>
      </c>
      <c r="B1197" s="384">
        <v>45474</v>
      </c>
      <c r="C1197" s="297" t="e">
        <v>#VALUE!</v>
      </c>
      <c r="D1197" s="312" t="s">
        <v>2963</v>
      </c>
      <c r="E1197" s="306" t="s">
        <v>3222</v>
      </c>
      <c r="F1197" s="314">
        <v>42480</v>
      </c>
      <c r="G1197" s="300">
        <v>36000</v>
      </c>
      <c r="H1197" s="301" t="s">
        <v>112</v>
      </c>
      <c r="I1197" s="302" t="s">
        <v>229</v>
      </c>
      <c r="J1197" s="302" t="s">
        <v>359</v>
      </c>
      <c r="K1197" s="53"/>
      <c r="L1197" s="53"/>
      <c r="M1197" s="53"/>
      <c r="N1197" s="53"/>
      <c r="O1197" s="53">
        <v>7</v>
      </c>
      <c r="P1197" s="56"/>
      <c r="Q1197" s="297">
        <v>42480</v>
      </c>
      <c r="R1197" s="348" t="s">
        <v>1578</v>
      </c>
      <c r="S1197" s="350">
        <v>17</v>
      </c>
      <c r="T1197" t="str">
        <f t="shared" si="46"/>
        <v>WhatsApp API Business</v>
      </c>
    </row>
    <row r="1198" spans="1:20" ht="15.75" thickBot="1">
      <c r="A1198" s="311">
        <v>45488</v>
      </c>
      <c r="B1198" s="384">
        <v>45474</v>
      </c>
      <c r="C1198" s="297" t="e">
        <v>#VALUE!</v>
      </c>
      <c r="D1198" s="312" t="s">
        <v>2329</v>
      </c>
      <c r="E1198" s="306" t="s">
        <v>3223</v>
      </c>
      <c r="F1198" s="314">
        <v>3540</v>
      </c>
      <c r="G1198" s="300">
        <v>3000</v>
      </c>
      <c r="H1198" s="301" t="s">
        <v>112</v>
      </c>
      <c r="I1198" s="302" t="s">
        <v>229</v>
      </c>
      <c r="J1198" s="302" t="s">
        <v>249</v>
      </c>
      <c r="K1198" s="53"/>
      <c r="L1198" s="53"/>
      <c r="M1198" s="53"/>
      <c r="N1198" s="53"/>
      <c r="O1198" s="53">
        <v>7</v>
      </c>
      <c r="P1198" s="56"/>
      <c r="Q1198" s="297">
        <v>3540</v>
      </c>
      <c r="R1198" s="348" t="s">
        <v>1578</v>
      </c>
      <c r="S1198" s="350">
        <v>17</v>
      </c>
      <c r="T1198" t="str">
        <f t="shared" si="46"/>
        <v>WhatsApp API Business</v>
      </c>
    </row>
    <row r="1199" spans="1:20" ht="15.75" thickBot="1">
      <c r="A1199" s="311">
        <v>45489</v>
      </c>
      <c r="B1199" s="384">
        <v>45474</v>
      </c>
      <c r="C1199" s="297" t="e">
        <v>#VALUE!</v>
      </c>
      <c r="D1199" s="312" t="s">
        <v>1147</v>
      </c>
      <c r="E1199" s="306" t="s">
        <v>3224</v>
      </c>
      <c r="F1199" s="314">
        <v>63201</v>
      </c>
      <c r="G1199" s="300">
        <v>53560.169491525427</v>
      </c>
      <c r="H1199" s="301" t="s">
        <v>216</v>
      </c>
      <c r="I1199" s="302" t="s">
        <v>217</v>
      </c>
      <c r="J1199" s="302" t="s">
        <v>218</v>
      </c>
      <c r="K1199" s="53"/>
      <c r="L1199" s="53"/>
      <c r="M1199" s="53"/>
      <c r="N1199" s="53"/>
      <c r="O1199" s="53">
        <v>7</v>
      </c>
      <c r="P1199" s="56"/>
      <c r="Q1199" s="297">
        <v>0</v>
      </c>
      <c r="R1199" s="348" t="s">
        <v>1578</v>
      </c>
      <c r="S1199" s="350">
        <v>17</v>
      </c>
      <c r="T1199" t="str">
        <f t="shared" si="46"/>
        <v>G-Suite Business</v>
      </c>
    </row>
    <row r="1200" spans="1:20" ht="15.75" thickBot="1">
      <c r="A1200" s="311">
        <v>45489</v>
      </c>
      <c r="B1200" s="384">
        <v>45474</v>
      </c>
      <c r="C1200" s="297" t="e">
        <v>#VALUE!</v>
      </c>
      <c r="D1200" s="312" t="s">
        <v>2523</v>
      </c>
      <c r="E1200" s="306" t="s">
        <v>3225</v>
      </c>
      <c r="F1200" s="314">
        <v>7080</v>
      </c>
      <c r="G1200" s="300">
        <v>6000</v>
      </c>
      <c r="H1200" s="301" t="s">
        <v>216</v>
      </c>
      <c r="I1200" s="302" t="s">
        <v>217</v>
      </c>
      <c r="J1200" s="302" t="s">
        <v>218</v>
      </c>
      <c r="K1200" s="53"/>
      <c r="L1200" s="53"/>
      <c r="M1200" s="53"/>
      <c r="N1200" s="53"/>
      <c r="O1200" s="53">
        <v>7</v>
      </c>
      <c r="P1200" s="56"/>
      <c r="Q1200" s="297">
        <v>0</v>
      </c>
      <c r="R1200" s="348" t="s">
        <v>1578</v>
      </c>
      <c r="S1200" s="350">
        <v>17</v>
      </c>
      <c r="T1200" t="str">
        <f t="shared" si="46"/>
        <v>G-Suite Business</v>
      </c>
    </row>
    <row r="1201" spans="1:20" ht="15.75" thickBot="1">
      <c r="A1201" s="311">
        <v>45489</v>
      </c>
      <c r="B1201" s="384">
        <v>45474</v>
      </c>
      <c r="C1201" s="297" t="e">
        <v>#VALUE!</v>
      </c>
      <c r="D1201" s="312" t="s">
        <v>3226</v>
      </c>
      <c r="E1201" s="306" t="s">
        <v>3227</v>
      </c>
      <c r="F1201" s="314">
        <v>15045</v>
      </c>
      <c r="G1201" s="300">
        <v>12750</v>
      </c>
      <c r="H1201" s="301" t="s">
        <v>216</v>
      </c>
      <c r="I1201" s="302" t="s">
        <v>217</v>
      </c>
      <c r="J1201" s="302" t="s">
        <v>218</v>
      </c>
      <c r="K1201" s="53"/>
      <c r="L1201" s="53"/>
      <c r="M1201" s="53"/>
      <c r="N1201" s="53"/>
      <c r="O1201" s="53">
        <v>7</v>
      </c>
      <c r="P1201" s="56"/>
      <c r="Q1201" s="297">
        <v>0</v>
      </c>
      <c r="R1201" s="348" t="s">
        <v>1578</v>
      </c>
      <c r="S1201" s="350">
        <v>17</v>
      </c>
      <c r="T1201" t="str">
        <f t="shared" si="46"/>
        <v>G-Suite Business</v>
      </c>
    </row>
    <row r="1202" spans="1:20" ht="15.75" thickBot="1">
      <c r="A1202" s="311">
        <v>45489</v>
      </c>
      <c r="B1202" s="384">
        <v>45474</v>
      </c>
      <c r="C1202" s="297" t="e">
        <v>#VALUE!</v>
      </c>
      <c r="D1202" s="312" t="s">
        <v>2459</v>
      </c>
      <c r="E1202" s="306" t="s">
        <v>3228</v>
      </c>
      <c r="F1202" s="314">
        <v>3776</v>
      </c>
      <c r="G1202" s="300">
        <v>3200</v>
      </c>
      <c r="H1202" s="301" t="s">
        <v>216</v>
      </c>
      <c r="I1202" s="302" t="s">
        <v>217</v>
      </c>
      <c r="J1202" s="302" t="s">
        <v>218</v>
      </c>
      <c r="K1202" s="53"/>
      <c r="L1202" s="53"/>
      <c r="M1202" s="53"/>
      <c r="N1202" s="53"/>
      <c r="O1202" s="53">
        <v>7</v>
      </c>
      <c r="P1202" s="56"/>
      <c r="Q1202" s="297">
        <v>0</v>
      </c>
      <c r="R1202" s="348" t="s">
        <v>1578</v>
      </c>
      <c r="S1202" s="350">
        <v>17</v>
      </c>
      <c r="T1202" t="str">
        <f t="shared" si="46"/>
        <v>G-Suite Business</v>
      </c>
    </row>
    <row r="1203" spans="1:20" ht="15.75" thickBot="1">
      <c r="A1203" s="311">
        <v>45489</v>
      </c>
      <c r="B1203" s="384">
        <v>45474</v>
      </c>
      <c r="C1203" s="297" t="e">
        <v>#VALUE!</v>
      </c>
      <c r="D1203" s="312" t="s">
        <v>502</v>
      </c>
      <c r="E1203" s="306" t="s">
        <v>3229</v>
      </c>
      <c r="F1203" s="314">
        <v>18054</v>
      </c>
      <c r="G1203" s="300">
        <v>15300</v>
      </c>
      <c r="H1203" s="301" t="s">
        <v>216</v>
      </c>
      <c r="I1203" s="302" t="s">
        <v>217</v>
      </c>
      <c r="J1203" s="302" t="s">
        <v>218</v>
      </c>
      <c r="K1203" s="53"/>
      <c r="L1203" s="53"/>
      <c r="M1203" s="53"/>
      <c r="N1203" s="53"/>
      <c r="O1203" s="53">
        <v>7</v>
      </c>
      <c r="P1203" s="56"/>
      <c r="Q1203" s="297">
        <v>0</v>
      </c>
      <c r="R1203" s="348" t="s">
        <v>1578</v>
      </c>
      <c r="S1203" s="350">
        <v>17</v>
      </c>
      <c r="T1203" t="str">
        <f t="shared" si="46"/>
        <v>G-Suite Business</v>
      </c>
    </row>
    <row r="1204" spans="1:20" ht="15.75" thickBot="1">
      <c r="A1204" s="311">
        <v>45489</v>
      </c>
      <c r="B1204" s="384">
        <v>45474</v>
      </c>
      <c r="C1204" s="297" t="e">
        <v>#VALUE!</v>
      </c>
      <c r="D1204" s="312" t="s">
        <v>1233</v>
      </c>
      <c r="E1204" s="306" t="s">
        <v>3230</v>
      </c>
      <c r="F1204" s="314">
        <v>1205</v>
      </c>
      <c r="G1204" s="300">
        <v>1021.1864406779659</v>
      </c>
      <c r="H1204" s="301" t="s">
        <v>216</v>
      </c>
      <c r="I1204" s="302" t="s">
        <v>217</v>
      </c>
      <c r="J1204" s="302" t="s">
        <v>218</v>
      </c>
      <c r="K1204" s="53"/>
      <c r="L1204" s="53"/>
      <c r="M1204" s="53"/>
      <c r="N1204" s="53"/>
      <c r="O1204" s="53">
        <v>7</v>
      </c>
      <c r="P1204" s="56">
        <v>0</v>
      </c>
      <c r="Q1204" s="297">
        <v>0</v>
      </c>
      <c r="R1204" s="348" t="s">
        <v>1578</v>
      </c>
      <c r="S1204" s="350">
        <v>17</v>
      </c>
      <c r="T1204" t="str">
        <f t="shared" si="46"/>
        <v>G-Suite Business</v>
      </c>
    </row>
    <row r="1205" spans="1:20" ht="15.75" thickBot="1">
      <c r="A1205" s="311">
        <v>45489</v>
      </c>
      <c r="B1205" s="384">
        <v>45474</v>
      </c>
      <c r="C1205" s="297" t="e">
        <v>#VALUE!</v>
      </c>
      <c r="D1205" s="312" t="s">
        <v>3231</v>
      </c>
      <c r="E1205" s="306" t="s">
        <v>3232</v>
      </c>
      <c r="F1205" s="314">
        <v>48144</v>
      </c>
      <c r="G1205" s="300">
        <v>40800</v>
      </c>
      <c r="H1205" s="301" t="s">
        <v>216</v>
      </c>
      <c r="I1205" s="302" t="s">
        <v>217</v>
      </c>
      <c r="J1205" s="302" t="s">
        <v>218</v>
      </c>
      <c r="K1205" s="53"/>
      <c r="L1205" s="53"/>
      <c r="M1205" s="53"/>
      <c r="N1205" s="53"/>
      <c r="O1205" s="53">
        <v>7</v>
      </c>
      <c r="P1205" s="56">
        <v>5486</v>
      </c>
      <c r="Q1205" s="297">
        <v>0</v>
      </c>
      <c r="R1205" s="348" t="s">
        <v>1578</v>
      </c>
      <c r="S1205" s="350">
        <v>17</v>
      </c>
      <c r="T1205" t="str">
        <f t="shared" ref="T1205:T1236" si="47">VLOOKUP(I1205,$AD$2:$AE$6,2,0)</f>
        <v>G-Suite Business</v>
      </c>
    </row>
    <row r="1206" spans="1:20" ht="15.75" thickBot="1">
      <c r="A1206" s="311">
        <v>45489</v>
      </c>
      <c r="B1206" s="384">
        <v>45474</v>
      </c>
      <c r="C1206" s="297" t="e">
        <v>#VALUE!</v>
      </c>
      <c r="D1206" s="312" t="s">
        <v>3233</v>
      </c>
      <c r="E1206" s="306" t="s">
        <v>3234</v>
      </c>
      <c r="F1206" s="314">
        <v>15045</v>
      </c>
      <c r="G1206" s="300">
        <v>12750</v>
      </c>
      <c r="H1206" s="301" t="s">
        <v>112</v>
      </c>
      <c r="I1206" s="302" t="s">
        <v>229</v>
      </c>
      <c r="J1206" s="302" t="s">
        <v>284</v>
      </c>
      <c r="K1206" s="53"/>
      <c r="L1206" s="53"/>
      <c r="M1206" s="53"/>
      <c r="N1206" s="53"/>
      <c r="O1206" s="53">
        <v>7</v>
      </c>
      <c r="P1206" s="56">
        <v>15045</v>
      </c>
      <c r="Q1206" s="297">
        <v>15045</v>
      </c>
      <c r="R1206" s="348" t="s">
        <v>1578</v>
      </c>
      <c r="S1206" s="350">
        <v>17</v>
      </c>
      <c r="T1206" t="str">
        <f t="shared" si="47"/>
        <v>WhatsApp API Business</v>
      </c>
    </row>
    <row r="1207" spans="1:20" ht="15.75" thickBot="1">
      <c r="A1207" s="311">
        <v>45489</v>
      </c>
      <c r="B1207" s="384">
        <v>45474</v>
      </c>
      <c r="C1207" s="297" t="e">
        <v>#VALUE!</v>
      </c>
      <c r="D1207" s="312" t="s">
        <v>2450</v>
      </c>
      <c r="E1207" s="306" t="s">
        <v>3235</v>
      </c>
      <c r="F1207" s="314">
        <v>2242</v>
      </c>
      <c r="G1207" s="300">
        <v>1900</v>
      </c>
      <c r="H1207" s="301" t="s">
        <v>261</v>
      </c>
      <c r="I1207" s="302" t="s">
        <v>232</v>
      </c>
      <c r="J1207" s="302" t="s">
        <v>661</v>
      </c>
      <c r="K1207" s="53"/>
      <c r="L1207" s="53"/>
      <c r="M1207" s="53"/>
      <c r="N1207" s="53"/>
      <c r="O1207" s="53">
        <v>7</v>
      </c>
      <c r="P1207" s="56">
        <v>5819.76</v>
      </c>
      <c r="Q1207" s="297">
        <v>2242</v>
      </c>
      <c r="R1207" s="348" t="s">
        <v>1578</v>
      </c>
      <c r="S1207" s="350">
        <v>17</v>
      </c>
      <c r="T1207" t="str">
        <f t="shared" si="47"/>
        <v>Other Services</v>
      </c>
    </row>
    <row r="1208" spans="1:20" ht="15.75" thickBot="1">
      <c r="A1208" s="311">
        <v>45489</v>
      </c>
      <c r="B1208" s="384">
        <v>45474</v>
      </c>
      <c r="C1208" s="297" t="e">
        <v>#VALUE!</v>
      </c>
      <c r="D1208" s="312" t="s">
        <v>829</v>
      </c>
      <c r="E1208" s="306" t="s">
        <v>3236</v>
      </c>
      <c r="F1208" s="314">
        <v>2242</v>
      </c>
      <c r="G1208" s="300">
        <v>1900</v>
      </c>
      <c r="H1208" s="301" t="s">
        <v>261</v>
      </c>
      <c r="I1208" s="302" t="s">
        <v>232</v>
      </c>
      <c r="J1208" s="302" t="s">
        <v>661</v>
      </c>
      <c r="K1208" s="53"/>
      <c r="L1208" s="53"/>
      <c r="M1208" s="53"/>
      <c r="N1208" s="53"/>
      <c r="O1208" s="53">
        <v>7</v>
      </c>
      <c r="P1208" s="56">
        <v>11639.52</v>
      </c>
      <c r="Q1208" s="297">
        <v>2242</v>
      </c>
      <c r="R1208" s="348" t="s">
        <v>1578</v>
      </c>
      <c r="S1208" s="350">
        <v>17</v>
      </c>
      <c r="T1208" t="str">
        <f t="shared" si="47"/>
        <v>Other Services</v>
      </c>
    </row>
    <row r="1209" spans="1:20" ht="15.75" thickBot="1">
      <c r="A1209" s="311">
        <v>45489</v>
      </c>
      <c r="B1209" s="384">
        <v>45474</v>
      </c>
      <c r="C1209" s="297" t="e">
        <v>#VALUE!</v>
      </c>
      <c r="D1209" s="312" t="s">
        <v>1699</v>
      </c>
      <c r="E1209" s="306" t="s">
        <v>3237</v>
      </c>
      <c r="F1209" s="314">
        <v>299</v>
      </c>
      <c r="G1209" s="300">
        <v>253.3898305084746</v>
      </c>
      <c r="H1209" s="301" t="s">
        <v>261</v>
      </c>
      <c r="I1209" s="302" t="s">
        <v>232</v>
      </c>
      <c r="J1209" s="302" t="s">
        <v>330</v>
      </c>
      <c r="K1209" s="53"/>
      <c r="L1209" s="53"/>
      <c r="M1209" s="53"/>
      <c r="N1209" s="53"/>
      <c r="O1209" s="53">
        <v>7</v>
      </c>
      <c r="P1209" s="56"/>
      <c r="Q1209" s="297">
        <v>299</v>
      </c>
      <c r="R1209" s="348" t="s">
        <v>1578</v>
      </c>
      <c r="S1209" s="350">
        <v>17</v>
      </c>
      <c r="T1209" t="str">
        <f t="shared" si="47"/>
        <v>Other Services</v>
      </c>
    </row>
    <row r="1210" spans="1:20" ht="15.75" thickBot="1">
      <c r="A1210" s="311">
        <v>45489</v>
      </c>
      <c r="B1210" s="384">
        <v>45474</v>
      </c>
      <c r="C1210" s="297" t="e">
        <v>#VALUE!</v>
      </c>
      <c r="D1210" s="312" t="s">
        <v>3238</v>
      </c>
      <c r="E1210" s="306" t="s">
        <v>3239</v>
      </c>
      <c r="F1210" s="314">
        <v>2242</v>
      </c>
      <c r="G1210" s="300">
        <v>1900</v>
      </c>
      <c r="H1210" s="301" t="s">
        <v>261</v>
      </c>
      <c r="I1210" s="302" t="s">
        <v>232</v>
      </c>
      <c r="J1210" s="302" t="s">
        <v>661</v>
      </c>
      <c r="K1210" s="53"/>
      <c r="L1210" s="53"/>
      <c r="M1210" s="53"/>
      <c r="N1210" s="53"/>
      <c r="O1210" s="53">
        <v>7</v>
      </c>
      <c r="P1210" s="56"/>
      <c r="Q1210" s="297">
        <v>2242</v>
      </c>
      <c r="R1210" s="348" t="s">
        <v>1578</v>
      </c>
      <c r="S1210" s="350">
        <v>17</v>
      </c>
      <c r="T1210" t="str">
        <f t="shared" si="47"/>
        <v>Other Services</v>
      </c>
    </row>
    <row r="1211" spans="1:20" ht="15.75" thickBot="1">
      <c r="A1211" s="311">
        <v>45489</v>
      </c>
      <c r="B1211" s="384">
        <v>45474</v>
      </c>
      <c r="C1211" s="297" t="e">
        <v>#VALUE!</v>
      </c>
      <c r="D1211" s="312" t="s">
        <v>1701</v>
      </c>
      <c r="E1211" s="306" t="s">
        <v>2547</v>
      </c>
      <c r="F1211" s="314">
        <v>305692</v>
      </c>
      <c r="G1211" s="300">
        <v>259061.01694915249</v>
      </c>
      <c r="H1211" s="301" t="s">
        <v>291</v>
      </c>
      <c r="I1211" s="302" t="s">
        <v>226</v>
      </c>
      <c r="J1211" s="302" t="s">
        <v>292</v>
      </c>
      <c r="K1211" s="53"/>
      <c r="L1211" s="53"/>
      <c r="M1211" s="53"/>
      <c r="N1211" s="53"/>
      <c r="O1211" s="53">
        <v>7</v>
      </c>
      <c r="P1211" s="56">
        <v>95693.28</v>
      </c>
      <c r="Q1211" s="297">
        <v>305692</v>
      </c>
      <c r="R1211" s="348" t="s">
        <v>1578</v>
      </c>
      <c r="S1211" s="350">
        <v>17</v>
      </c>
      <c r="T1211" t="str">
        <f t="shared" si="47"/>
        <v xml:space="preserve">Training Business </v>
      </c>
    </row>
    <row r="1212" spans="1:20" ht="15.75" thickBot="1">
      <c r="A1212" s="311">
        <v>45489</v>
      </c>
      <c r="B1212" s="384">
        <v>45474</v>
      </c>
      <c r="C1212" s="297" t="e">
        <v>#VALUE!</v>
      </c>
      <c r="D1212" s="312" t="s">
        <v>3240</v>
      </c>
      <c r="E1212" s="306" t="s">
        <v>3241</v>
      </c>
      <c r="F1212" s="314">
        <v>11800</v>
      </c>
      <c r="G1212" s="300">
        <v>10000</v>
      </c>
      <c r="H1212" s="301" t="s">
        <v>112</v>
      </c>
      <c r="I1212" s="302" t="s">
        <v>229</v>
      </c>
      <c r="J1212" s="302" t="s">
        <v>352</v>
      </c>
      <c r="K1212" s="53"/>
      <c r="L1212" s="53"/>
      <c r="M1212" s="53"/>
      <c r="N1212" s="53"/>
      <c r="O1212" s="53">
        <v>7</v>
      </c>
      <c r="P1212" s="56">
        <v>664</v>
      </c>
      <c r="Q1212" s="297">
        <v>11800</v>
      </c>
      <c r="R1212" s="348" t="s">
        <v>1578</v>
      </c>
      <c r="S1212" s="350">
        <v>17</v>
      </c>
      <c r="T1212" t="str">
        <f t="shared" si="47"/>
        <v>WhatsApp API Business</v>
      </c>
    </row>
    <row r="1213" spans="1:20" ht="15.75" thickBot="1">
      <c r="A1213" s="311">
        <v>45489</v>
      </c>
      <c r="B1213" s="384">
        <v>45474</v>
      </c>
      <c r="C1213" s="297" t="e">
        <v>#VALUE!</v>
      </c>
      <c r="D1213" s="312" t="s">
        <v>3180</v>
      </c>
      <c r="E1213" s="306" t="s">
        <v>3242</v>
      </c>
      <c r="F1213" s="314">
        <v>469640</v>
      </c>
      <c r="G1213" s="300">
        <v>398000</v>
      </c>
      <c r="H1213" s="301" t="s">
        <v>291</v>
      </c>
      <c r="I1213" s="302" t="s">
        <v>226</v>
      </c>
      <c r="J1213" s="302" t="s">
        <v>292</v>
      </c>
      <c r="K1213" s="53"/>
      <c r="L1213" s="53"/>
      <c r="M1213" s="53"/>
      <c r="N1213" s="53"/>
      <c r="O1213" s="53">
        <v>7</v>
      </c>
      <c r="P1213" s="56">
        <v>6018</v>
      </c>
      <c r="Q1213" s="297">
        <v>469640</v>
      </c>
      <c r="R1213" s="348" t="s">
        <v>1578</v>
      </c>
      <c r="S1213" s="350">
        <v>17</v>
      </c>
      <c r="T1213" t="str">
        <f t="shared" si="47"/>
        <v xml:space="preserve">Training Business </v>
      </c>
    </row>
    <row r="1214" spans="1:20" ht="15.75" thickBot="1">
      <c r="A1214" s="311">
        <v>45489</v>
      </c>
      <c r="B1214" s="384">
        <v>45474</v>
      </c>
      <c r="C1214" s="297" t="e">
        <v>#VALUE!</v>
      </c>
      <c r="D1214" s="312" t="s">
        <v>423</v>
      </c>
      <c r="E1214" s="306" t="s">
        <v>3243</v>
      </c>
      <c r="F1214" s="314">
        <v>2950</v>
      </c>
      <c r="G1214" s="300">
        <v>2500</v>
      </c>
      <c r="H1214" s="301" t="s">
        <v>112</v>
      </c>
      <c r="I1214" s="302" t="s">
        <v>229</v>
      </c>
      <c r="J1214" s="302" t="s">
        <v>258</v>
      </c>
      <c r="K1214" s="53"/>
      <c r="L1214" s="53"/>
      <c r="M1214" s="53"/>
      <c r="N1214" s="53"/>
      <c r="O1214" s="53">
        <v>7</v>
      </c>
      <c r="P1214" s="56">
        <v>21063</v>
      </c>
      <c r="Q1214" s="297">
        <v>2950</v>
      </c>
      <c r="R1214" s="348" t="s">
        <v>1578</v>
      </c>
      <c r="S1214" s="350">
        <v>17</v>
      </c>
      <c r="T1214" t="str">
        <f t="shared" si="47"/>
        <v>WhatsApp API Business</v>
      </c>
    </row>
    <row r="1215" spans="1:20" ht="15.75" thickBot="1">
      <c r="A1215" s="321">
        <v>45490</v>
      </c>
      <c r="B1215" s="384">
        <v>45474</v>
      </c>
      <c r="C1215" s="322" t="e">
        <v>#VALUE!</v>
      </c>
      <c r="D1215" s="323" t="s">
        <v>347</v>
      </c>
      <c r="E1215" s="326" t="s">
        <v>3244</v>
      </c>
      <c r="F1215" s="324">
        <v>236000</v>
      </c>
      <c r="G1215" s="300">
        <v>200000</v>
      </c>
      <c r="H1215" s="301" t="s">
        <v>291</v>
      </c>
      <c r="I1215" s="316" t="s">
        <v>226</v>
      </c>
      <c r="J1215" s="316" t="s">
        <v>292</v>
      </c>
      <c r="K1215" s="53"/>
      <c r="L1215" s="53"/>
      <c r="M1215" s="53"/>
      <c r="N1215" s="53"/>
      <c r="O1215" s="53">
        <v>7</v>
      </c>
      <c r="P1215" s="56">
        <v>8260</v>
      </c>
      <c r="Q1215" s="297">
        <v>236000</v>
      </c>
      <c r="R1215" s="348" t="s">
        <v>1578</v>
      </c>
      <c r="S1215" s="350">
        <v>16</v>
      </c>
      <c r="T1215" t="str">
        <f t="shared" si="47"/>
        <v xml:space="preserve">Training Business </v>
      </c>
    </row>
    <row r="1216" spans="1:20" ht="15.75" thickBot="1">
      <c r="A1216" s="311">
        <v>45490</v>
      </c>
      <c r="B1216" s="384">
        <v>45474</v>
      </c>
      <c r="C1216" s="297" t="e">
        <v>#VALUE!</v>
      </c>
      <c r="D1216" s="312" t="s">
        <v>2421</v>
      </c>
      <c r="E1216" s="306" t="s">
        <v>3245</v>
      </c>
      <c r="F1216" s="314">
        <v>603594</v>
      </c>
      <c r="G1216" s="300">
        <v>511520.3389830509</v>
      </c>
      <c r="H1216" s="301" t="s">
        <v>216</v>
      </c>
      <c r="I1216" s="302" t="s">
        <v>217</v>
      </c>
      <c r="J1216" s="302" t="s">
        <v>218</v>
      </c>
      <c r="K1216" s="53"/>
      <c r="L1216" s="53"/>
      <c r="M1216" s="53"/>
      <c r="N1216" s="53"/>
      <c r="O1216" s="53">
        <v>7</v>
      </c>
      <c r="P1216" s="56">
        <v>0</v>
      </c>
      <c r="Q1216" s="297">
        <v>603594</v>
      </c>
      <c r="R1216" s="348" t="s">
        <v>1578</v>
      </c>
      <c r="S1216" s="350">
        <v>17</v>
      </c>
      <c r="T1216" t="str">
        <f t="shared" si="47"/>
        <v>G-Suite Business</v>
      </c>
    </row>
    <row r="1217" spans="1:20" ht="15.75" thickBot="1">
      <c r="A1217" s="311">
        <v>45490</v>
      </c>
      <c r="B1217" s="384">
        <v>45474</v>
      </c>
      <c r="C1217" s="297" t="e">
        <v>#VALUE!</v>
      </c>
      <c r="D1217" s="312" t="s">
        <v>3246</v>
      </c>
      <c r="E1217" s="306" t="s">
        <v>3247</v>
      </c>
      <c r="F1217" s="314">
        <v>5486</v>
      </c>
      <c r="G1217" s="300">
        <v>4649.1525423728817</v>
      </c>
      <c r="H1217" s="301" t="s">
        <v>216</v>
      </c>
      <c r="I1217" s="302" t="s">
        <v>217</v>
      </c>
      <c r="J1217" s="302" t="s">
        <v>218</v>
      </c>
      <c r="K1217" s="53"/>
      <c r="L1217" s="53"/>
      <c r="M1217" s="53"/>
      <c r="N1217" s="53"/>
      <c r="O1217" s="53">
        <v>7</v>
      </c>
      <c r="P1217" s="56">
        <v>0</v>
      </c>
      <c r="Q1217" s="297">
        <v>0</v>
      </c>
      <c r="R1217" s="348" t="s">
        <v>1578</v>
      </c>
      <c r="S1217" s="350">
        <v>17</v>
      </c>
      <c r="T1217" t="str">
        <f t="shared" si="47"/>
        <v>G-Suite Business</v>
      </c>
    </row>
    <row r="1218" spans="1:20" ht="15.75" thickBot="1">
      <c r="A1218" s="311">
        <v>45490</v>
      </c>
      <c r="B1218" s="384">
        <v>45474</v>
      </c>
      <c r="C1218" s="297" t="e">
        <v>#VALUE!</v>
      </c>
      <c r="D1218" s="312" t="s">
        <v>3248</v>
      </c>
      <c r="E1218" s="306" t="s">
        <v>3249</v>
      </c>
      <c r="F1218" s="314">
        <v>15045</v>
      </c>
      <c r="G1218" s="300">
        <v>12750</v>
      </c>
      <c r="H1218" s="301" t="s">
        <v>216</v>
      </c>
      <c r="I1218" s="302" t="s">
        <v>217</v>
      </c>
      <c r="J1218" s="302" t="s">
        <v>218</v>
      </c>
      <c r="K1218" s="53"/>
      <c r="L1218" s="53"/>
      <c r="M1218" s="53"/>
      <c r="N1218" s="53"/>
      <c r="O1218" s="53">
        <v>7</v>
      </c>
      <c r="P1218" s="56">
        <v>2758.25</v>
      </c>
      <c r="Q1218" s="297">
        <v>0</v>
      </c>
      <c r="R1218" s="348" t="s">
        <v>1578</v>
      </c>
      <c r="S1218" s="350">
        <v>17</v>
      </c>
      <c r="T1218" t="str">
        <f t="shared" si="47"/>
        <v>G-Suite Business</v>
      </c>
    </row>
    <row r="1219" spans="1:20" ht="15.75" thickBot="1">
      <c r="A1219" s="311">
        <v>45490</v>
      </c>
      <c r="B1219" s="384">
        <v>45474</v>
      </c>
      <c r="C1219" s="297" t="e">
        <v>#VALUE!</v>
      </c>
      <c r="D1219" s="312" t="s">
        <v>250</v>
      </c>
      <c r="E1219" s="306" t="s">
        <v>3250</v>
      </c>
      <c r="F1219" s="314">
        <v>5819.76</v>
      </c>
      <c r="G1219" s="300">
        <v>4932</v>
      </c>
      <c r="H1219" s="301" t="s">
        <v>216</v>
      </c>
      <c r="I1219" s="302" t="s">
        <v>217</v>
      </c>
      <c r="J1219" s="302" t="s">
        <v>218</v>
      </c>
      <c r="K1219" s="53"/>
      <c r="L1219" s="53"/>
      <c r="M1219" s="53"/>
      <c r="N1219" s="53"/>
      <c r="O1219" s="53">
        <v>7</v>
      </c>
      <c r="P1219" s="56"/>
      <c r="Q1219" s="297">
        <v>0</v>
      </c>
      <c r="R1219" s="348" t="s">
        <v>1578</v>
      </c>
      <c r="S1219" s="350">
        <v>17</v>
      </c>
      <c r="T1219" t="str">
        <f t="shared" si="47"/>
        <v>G-Suite Business</v>
      </c>
    </row>
    <row r="1220" spans="1:20" ht="15.75" thickBot="1">
      <c r="A1220" s="311">
        <v>45490</v>
      </c>
      <c r="B1220" s="384">
        <v>45474</v>
      </c>
      <c r="C1220" s="297" t="e">
        <v>#VALUE!</v>
      </c>
      <c r="D1220" s="312" t="s">
        <v>250</v>
      </c>
      <c r="E1220" s="306" t="s">
        <v>3251</v>
      </c>
      <c r="F1220" s="314">
        <v>11639.52</v>
      </c>
      <c r="G1220" s="300">
        <v>9864</v>
      </c>
      <c r="H1220" s="301" t="s">
        <v>216</v>
      </c>
      <c r="I1220" s="302" t="s">
        <v>217</v>
      </c>
      <c r="J1220" s="302" t="s">
        <v>218</v>
      </c>
      <c r="K1220" s="53"/>
      <c r="L1220" s="53"/>
      <c r="M1220" s="53"/>
      <c r="N1220" s="53"/>
      <c r="O1220" s="53">
        <v>7</v>
      </c>
      <c r="P1220" s="56"/>
      <c r="Q1220" s="297">
        <v>0</v>
      </c>
      <c r="R1220" s="348" t="s">
        <v>1578</v>
      </c>
      <c r="S1220" s="350">
        <v>17</v>
      </c>
      <c r="T1220" t="str">
        <f t="shared" si="47"/>
        <v>G-Suite Business</v>
      </c>
    </row>
    <row r="1221" spans="1:20" ht="15.75" thickBot="1">
      <c r="A1221" s="311">
        <v>45490</v>
      </c>
      <c r="B1221" s="384">
        <v>45474</v>
      </c>
      <c r="C1221" s="297" t="e">
        <v>#VALUE!</v>
      </c>
      <c r="D1221" s="312" t="s">
        <v>267</v>
      </c>
      <c r="E1221" s="306" t="s">
        <v>3252</v>
      </c>
      <c r="F1221" s="314">
        <v>7522.5</v>
      </c>
      <c r="G1221" s="300">
        <v>6375</v>
      </c>
      <c r="H1221" s="301" t="s">
        <v>112</v>
      </c>
      <c r="I1221" s="302" t="s">
        <v>229</v>
      </c>
      <c r="J1221" s="302" t="s">
        <v>269</v>
      </c>
      <c r="K1221" s="53"/>
      <c r="L1221" s="53"/>
      <c r="M1221" s="53"/>
      <c r="N1221" s="53"/>
      <c r="O1221" s="53">
        <v>7</v>
      </c>
      <c r="P1221" s="56"/>
      <c r="Q1221" s="297">
        <v>7522.5</v>
      </c>
      <c r="R1221" s="348" t="s">
        <v>1578</v>
      </c>
      <c r="S1221" s="350">
        <v>17</v>
      </c>
      <c r="T1221" t="str">
        <f t="shared" si="47"/>
        <v>WhatsApp API Business</v>
      </c>
    </row>
    <row r="1222" spans="1:20" ht="15.75" thickBot="1">
      <c r="A1222" s="311">
        <v>45490</v>
      </c>
      <c r="B1222" s="384">
        <v>45474</v>
      </c>
      <c r="C1222" s="297" t="e">
        <v>#VALUE!</v>
      </c>
      <c r="D1222" s="312" t="s">
        <v>714</v>
      </c>
      <c r="E1222" s="306" t="s">
        <v>3253</v>
      </c>
      <c r="F1222" s="314">
        <v>411820</v>
      </c>
      <c r="G1222" s="300">
        <v>349000</v>
      </c>
      <c r="H1222" s="301" t="s">
        <v>291</v>
      </c>
      <c r="I1222" s="302" t="s">
        <v>226</v>
      </c>
      <c r="J1222" s="302" t="s">
        <v>292</v>
      </c>
      <c r="K1222" s="53"/>
      <c r="L1222" s="53"/>
      <c r="M1222" s="53"/>
      <c r="N1222" s="53"/>
      <c r="O1222" s="53">
        <v>7</v>
      </c>
      <c r="P1222" s="56"/>
      <c r="Q1222" s="297">
        <v>411820</v>
      </c>
      <c r="R1222" s="348" t="s">
        <v>1578</v>
      </c>
      <c r="S1222" s="350">
        <v>17</v>
      </c>
      <c r="T1222" t="str">
        <f t="shared" si="47"/>
        <v xml:space="preserve">Training Business </v>
      </c>
    </row>
    <row r="1223" spans="1:20" ht="15.75" thickBot="1">
      <c r="A1223" s="311">
        <v>45491</v>
      </c>
      <c r="B1223" s="384">
        <v>45474</v>
      </c>
      <c r="C1223" s="297" t="e">
        <v>#VALUE!</v>
      </c>
      <c r="D1223" s="312" t="s">
        <v>252</v>
      </c>
      <c r="E1223" s="306" t="s">
        <v>3254</v>
      </c>
      <c r="F1223" s="314">
        <v>95693.28</v>
      </c>
      <c r="G1223" s="300">
        <v>81096</v>
      </c>
      <c r="H1223" s="301" t="s">
        <v>216</v>
      </c>
      <c r="I1223" s="302" t="s">
        <v>217</v>
      </c>
      <c r="J1223" s="302" t="s">
        <v>218</v>
      </c>
      <c r="K1223" s="53"/>
      <c r="L1223" s="53"/>
      <c r="M1223" s="53"/>
      <c r="N1223" s="53"/>
      <c r="O1223" s="53">
        <v>7</v>
      </c>
      <c r="P1223" s="56"/>
      <c r="Q1223" s="297">
        <v>0</v>
      </c>
      <c r="R1223" s="348" t="s">
        <v>1578</v>
      </c>
      <c r="S1223" s="350">
        <v>17</v>
      </c>
      <c r="T1223" t="str">
        <f t="shared" si="47"/>
        <v>G-Suite Business</v>
      </c>
    </row>
    <row r="1224" spans="1:20" ht="15.75" thickBot="1">
      <c r="A1224" s="311">
        <v>45491</v>
      </c>
      <c r="B1224" s="384">
        <v>45474</v>
      </c>
      <c r="C1224" s="297" t="e">
        <v>#VALUE!</v>
      </c>
      <c r="D1224" s="312" t="s">
        <v>450</v>
      </c>
      <c r="E1224" s="306" t="s">
        <v>3255</v>
      </c>
      <c r="F1224" s="314">
        <v>664</v>
      </c>
      <c r="G1224" s="300">
        <v>562.71186440677968</v>
      </c>
      <c r="H1224" s="301" t="s">
        <v>216</v>
      </c>
      <c r="I1224" s="302" t="s">
        <v>217</v>
      </c>
      <c r="J1224" s="302" t="s">
        <v>218</v>
      </c>
      <c r="K1224" s="53"/>
      <c r="L1224" s="53"/>
      <c r="M1224" s="53"/>
      <c r="N1224" s="53"/>
      <c r="O1224" s="53">
        <v>7</v>
      </c>
      <c r="P1224" s="56"/>
      <c r="Q1224" s="297">
        <v>0</v>
      </c>
      <c r="R1224" s="348" t="s">
        <v>1578</v>
      </c>
      <c r="S1224" s="350">
        <v>17</v>
      </c>
      <c r="T1224" t="str">
        <f t="shared" si="47"/>
        <v>G-Suite Business</v>
      </c>
    </row>
    <row r="1225" spans="1:20" ht="15.75" thickBot="1">
      <c r="A1225" s="311">
        <v>45491</v>
      </c>
      <c r="B1225" s="384">
        <v>45474</v>
      </c>
      <c r="C1225" s="297" t="e">
        <v>#VALUE!</v>
      </c>
      <c r="D1225" s="312" t="s">
        <v>3256</v>
      </c>
      <c r="E1225" s="306" t="s">
        <v>3257</v>
      </c>
      <c r="F1225" s="314">
        <v>6018</v>
      </c>
      <c r="G1225" s="300">
        <v>5100</v>
      </c>
      <c r="H1225" s="301" t="s">
        <v>216</v>
      </c>
      <c r="I1225" s="302" t="s">
        <v>217</v>
      </c>
      <c r="J1225" s="302" t="s">
        <v>218</v>
      </c>
      <c r="K1225" s="53"/>
      <c r="L1225" s="53"/>
      <c r="M1225" s="53"/>
      <c r="N1225" s="53"/>
      <c r="O1225" s="53">
        <v>7</v>
      </c>
      <c r="P1225" s="56"/>
      <c r="Q1225" s="297">
        <v>0</v>
      </c>
      <c r="R1225" s="348" t="s">
        <v>1578</v>
      </c>
      <c r="S1225" s="350">
        <v>17</v>
      </c>
      <c r="T1225" t="str">
        <f t="shared" si="47"/>
        <v>G-Suite Business</v>
      </c>
    </row>
    <row r="1226" spans="1:20" ht="15.75" thickBot="1">
      <c r="A1226" s="311">
        <v>45491</v>
      </c>
      <c r="B1226" s="384">
        <v>45474</v>
      </c>
      <c r="C1226" s="297" t="e">
        <v>#VALUE!</v>
      </c>
      <c r="D1226" s="312" t="s">
        <v>2503</v>
      </c>
      <c r="E1226" s="306" t="s">
        <v>3258</v>
      </c>
      <c r="F1226" s="314">
        <v>21063</v>
      </c>
      <c r="G1226" s="300">
        <v>17850</v>
      </c>
      <c r="H1226" s="301" t="s">
        <v>216</v>
      </c>
      <c r="I1226" s="302" t="s">
        <v>217</v>
      </c>
      <c r="J1226" s="302" t="s">
        <v>218</v>
      </c>
      <c r="K1226" s="53"/>
      <c r="L1226" s="53"/>
      <c r="M1226" s="53"/>
      <c r="N1226" s="53"/>
      <c r="O1226" s="53">
        <v>7</v>
      </c>
      <c r="P1226" s="56">
        <v>-2594</v>
      </c>
      <c r="Q1226" s="297">
        <v>0</v>
      </c>
      <c r="R1226" s="348" t="s">
        <v>1578</v>
      </c>
      <c r="S1226" s="350">
        <v>17</v>
      </c>
      <c r="T1226" t="str">
        <f t="shared" si="47"/>
        <v>G-Suite Business</v>
      </c>
    </row>
    <row r="1227" spans="1:20" ht="15.75" thickBot="1">
      <c r="A1227" s="311">
        <v>45491</v>
      </c>
      <c r="B1227" s="384">
        <v>45474</v>
      </c>
      <c r="C1227" s="297" t="e">
        <v>#VALUE!</v>
      </c>
      <c r="D1227" s="312" t="s">
        <v>2167</v>
      </c>
      <c r="E1227" s="306" t="s">
        <v>3259</v>
      </c>
      <c r="F1227" s="314">
        <v>8260</v>
      </c>
      <c r="G1227" s="300">
        <v>7000</v>
      </c>
      <c r="H1227" s="301" t="s">
        <v>216</v>
      </c>
      <c r="I1227" s="302" t="s">
        <v>217</v>
      </c>
      <c r="J1227" s="302" t="s">
        <v>218</v>
      </c>
      <c r="K1227" s="53"/>
      <c r="L1227" s="53"/>
      <c r="M1227" s="53"/>
      <c r="N1227" s="53"/>
      <c r="O1227" s="53">
        <v>7</v>
      </c>
      <c r="P1227" s="56">
        <v>-3009</v>
      </c>
      <c r="Q1227" s="297">
        <v>0</v>
      </c>
      <c r="R1227" s="348" t="s">
        <v>1578</v>
      </c>
      <c r="S1227" s="350">
        <v>17</v>
      </c>
      <c r="T1227" t="str">
        <f t="shared" si="47"/>
        <v>G-Suite Business</v>
      </c>
    </row>
    <row r="1228" spans="1:20" ht="15.75" thickBot="1">
      <c r="A1228" s="311">
        <v>45491</v>
      </c>
      <c r="B1228" s="384">
        <v>45474</v>
      </c>
      <c r="C1228" s="297" t="e">
        <v>#VALUE!</v>
      </c>
      <c r="D1228" s="309" t="s">
        <v>362</v>
      </c>
      <c r="E1228" s="306" t="s">
        <v>3260</v>
      </c>
      <c r="F1228" s="314"/>
      <c r="G1228" s="300">
        <v>0</v>
      </c>
      <c r="H1228" s="301" t="s">
        <v>216</v>
      </c>
      <c r="I1228" s="302" t="s">
        <v>217</v>
      </c>
      <c r="J1228" s="302" t="s">
        <v>218</v>
      </c>
      <c r="K1228" s="53"/>
      <c r="L1228" s="53"/>
      <c r="M1228" s="53"/>
      <c r="N1228" s="53"/>
      <c r="O1228" s="53">
        <v>7</v>
      </c>
      <c r="P1228" s="56">
        <v>-3009</v>
      </c>
      <c r="Q1228" s="297">
        <v>0</v>
      </c>
      <c r="R1228" s="348" t="s">
        <v>1578</v>
      </c>
      <c r="S1228" s="350">
        <v>17</v>
      </c>
      <c r="T1228" t="str">
        <f t="shared" si="47"/>
        <v>G-Suite Business</v>
      </c>
    </row>
    <row r="1229" spans="1:20" ht="15.75" thickBot="1">
      <c r="A1229" s="311">
        <v>45491</v>
      </c>
      <c r="B1229" s="384">
        <v>45474</v>
      </c>
      <c r="C1229" s="297" t="e">
        <v>#VALUE!</v>
      </c>
      <c r="D1229" s="309" t="s">
        <v>362</v>
      </c>
      <c r="E1229" s="306" t="s">
        <v>3261</v>
      </c>
      <c r="F1229" s="314"/>
      <c r="G1229" s="300">
        <v>0</v>
      </c>
      <c r="H1229" s="301" t="s">
        <v>216</v>
      </c>
      <c r="I1229" s="302" t="s">
        <v>217</v>
      </c>
      <c r="J1229" s="302" t="s">
        <v>218</v>
      </c>
      <c r="K1229" s="53"/>
      <c r="L1229" s="53"/>
      <c r="M1229" s="53"/>
      <c r="N1229" s="53"/>
      <c r="O1229" s="53">
        <v>7</v>
      </c>
      <c r="P1229" s="56">
        <v>-6018</v>
      </c>
      <c r="Q1229" s="297">
        <v>0</v>
      </c>
      <c r="R1229" s="348" t="s">
        <v>1578</v>
      </c>
      <c r="S1229" s="350">
        <v>17</v>
      </c>
      <c r="T1229" t="str">
        <f t="shared" si="47"/>
        <v>G-Suite Business</v>
      </c>
    </row>
    <row r="1230" spans="1:20" ht="15.75" thickBot="1">
      <c r="A1230" s="311">
        <v>45491</v>
      </c>
      <c r="B1230" s="384">
        <v>45474</v>
      </c>
      <c r="C1230" s="297" t="e">
        <v>#VALUE!</v>
      </c>
      <c r="D1230" s="312" t="s">
        <v>1819</v>
      </c>
      <c r="E1230" s="306" t="s">
        <v>3262</v>
      </c>
      <c r="F1230" s="314">
        <v>2758.25</v>
      </c>
      <c r="G1230" s="300">
        <v>2337.5</v>
      </c>
      <c r="H1230" s="301" t="s">
        <v>216</v>
      </c>
      <c r="I1230" s="302" t="s">
        <v>217</v>
      </c>
      <c r="J1230" s="302" t="s">
        <v>218</v>
      </c>
      <c r="K1230" s="53"/>
      <c r="L1230" s="53"/>
      <c r="M1230" s="53"/>
      <c r="N1230" s="53"/>
      <c r="O1230" s="53">
        <v>7</v>
      </c>
      <c r="P1230" s="56">
        <v>-5015</v>
      </c>
      <c r="Q1230" s="297">
        <v>0</v>
      </c>
      <c r="R1230" s="348" t="s">
        <v>1578</v>
      </c>
      <c r="S1230" s="350">
        <v>17</v>
      </c>
      <c r="T1230" t="str">
        <f t="shared" si="47"/>
        <v>G-Suite Business</v>
      </c>
    </row>
    <row r="1231" spans="1:20" ht="15.75" thickBot="1">
      <c r="A1231" s="311">
        <v>45491</v>
      </c>
      <c r="B1231" s="384">
        <v>45474</v>
      </c>
      <c r="C1231" s="297" t="e">
        <v>#VALUE!</v>
      </c>
      <c r="D1231" s="312" t="s">
        <v>1583</v>
      </c>
      <c r="E1231" s="306" t="s">
        <v>3263</v>
      </c>
      <c r="F1231" s="314">
        <v>87640</v>
      </c>
      <c r="G1231" s="300">
        <v>74271.186440677964</v>
      </c>
      <c r="H1231" s="301" t="s">
        <v>291</v>
      </c>
      <c r="I1231" s="302" t="s">
        <v>226</v>
      </c>
      <c r="J1231" s="302" t="s">
        <v>292</v>
      </c>
      <c r="K1231" s="53"/>
      <c r="L1231" s="53"/>
      <c r="M1231" s="53"/>
      <c r="N1231" s="53"/>
      <c r="O1231" s="53">
        <v>7</v>
      </c>
      <c r="P1231" s="56">
        <v>-66019</v>
      </c>
      <c r="Q1231" s="297">
        <v>87640</v>
      </c>
      <c r="R1231" s="348" t="s">
        <v>1578</v>
      </c>
      <c r="S1231" s="350">
        <v>17</v>
      </c>
      <c r="T1231" t="str">
        <f t="shared" si="47"/>
        <v xml:space="preserve">Training Business </v>
      </c>
    </row>
    <row r="1232" spans="1:20" ht="15.75" thickBot="1">
      <c r="A1232" s="311">
        <v>45491</v>
      </c>
      <c r="B1232" s="384">
        <v>45474</v>
      </c>
      <c r="C1232" s="297" t="e">
        <v>#VALUE!</v>
      </c>
      <c r="D1232" s="312" t="s">
        <v>3264</v>
      </c>
      <c r="E1232" s="306" t="s">
        <v>3265</v>
      </c>
      <c r="F1232" s="314">
        <v>8850</v>
      </c>
      <c r="G1232" s="300">
        <v>7500</v>
      </c>
      <c r="H1232" s="301" t="s">
        <v>112</v>
      </c>
      <c r="I1232" s="302" t="s">
        <v>229</v>
      </c>
      <c r="J1232" s="302" t="s">
        <v>269</v>
      </c>
      <c r="K1232" s="53"/>
      <c r="L1232" s="53"/>
      <c r="M1232" s="53"/>
      <c r="N1232" s="53"/>
      <c r="O1232" s="53">
        <v>7</v>
      </c>
      <c r="P1232" s="56">
        <v>-10030</v>
      </c>
      <c r="Q1232" s="297">
        <v>8850</v>
      </c>
      <c r="R1232" s="348" t="s">
        <v>1578</v>
      </c>
      <c r="S1232" s="350">
        <v>17</v>
      </c>
      <c r="T1232" t="str">
        <f t="shared" si="47"/>
        <v>WhatsApp API Business</v>
      </c>
    </row>
    <row r="1233" spans="1:20" ht="15.75" thickBot="1">
      <c r="A1233" s="311">
        <v>45491</v>
      </c>
      <c r="B1233" s="384">
        <v>45474</v>
      </c>
      <c r="C1233" s="297" t="e">
        <v>#VALUE!</v>
      </c>
      <c r="D1233" s="312" t="s">
        <v>3266</v>
      </c>
      <c r="E1233" s="306" t="s">
        <v>3267</v>
      </c>
      <c r="F1233" s="314">
        <v>37760</v>
      </c>
      <c r="G1233" s="300">
        <v>32000</v>
      </c>
      <c r="H1233" s="301" t="s">
        <v>112</v>
      </c>
      <c r="I1233" s="302" t="s">
        <v>229</v>
      </c>
      <c r="J1233" s="302" t="s">
        <v>359</v>
      </c>
      <c r="K1233" s="53"/>
      <c r="L1233" s="53"/>
      <c r="M1233" s="53"/>
      <c r="N1233" s="53"/>
      <c r="O1233" s="53">
        <v>7</v>
      </c>
      <c r="P1233" s="56">
        <v>13570</v>
      </c>
      <c r="Q1233" s="297">
        <v>37760</v>
      </c>
      <c r="R1233" s="348" t="s">
        <v>1578</v>
      </c>
      <c r="S1233" s="350">
        <v>17</v>
      </c>
      <c r="T1233" t="str">
        <f t="shared" si="47"/>
        <v>WhatsApp API Business</v>
      </c>
    </row>
    <row r="1234" spans="1:20" ht="15.75" thickBot="1">
      <c r="A1234" s="311">
        <v>45491</v>
      </c>
      <c r="B1234" s="384">
        <v>45474</v>
      </c>
      <c r="C1234" s="297" t="e">
        <v>#VALUE!</v>
      </c>
      <c r="D1234" s="312" t="s">
        <v>3268</v>
      </c>
      <c r="E1234" s="306" t="s">
        <v>3269</v>
      </c>
      <c r="F1234" s="314">
        <v>823640</v>
      </c>
      <c r="G1234" s="300">
        <v>698000</v>
      </c>
      <c r="H1234" s="301" t="s">
        <v>291</v>
      </c>
      <c r="I1234" s="302" t="s">
        <v>226</v>
      </c>
      <c r="J1234" s="302" t="s">
        <v>292</v>
      </c>
      <c r="K1234" s="53"/>
      <c r="L1234" s="53"/>
      <c r="M1234" s="53"/>
      <c r="N1234" s="53"/>
      <c r="O1234" s="53">
        <v>7</v>
      </c>
      <c r="P1234" s="56">
        <v>18054</v>
      </c>
      <c r="Q1234" s="297">
        <v>823640</v>
      </c>
      <c r="R1234" s="348" t="s">
        <v>1578</v>
      </c>
      <c r="S1234" s="350">
        <v>17</v>
      </c>
      <c r="T1234" t="str">
        <f t="shared" si="47"/>
        <v xml:space="preserve">Training Business </v>
      </c>
    </row>
    <row r="1235" spans="1:20" ht="15.75" thickBot="1">
      <c r="A1235" s="311">
        <v>45491</v>
      </c>
      <c r="B1235" s="384">
        <v>45474</v>
      </c>
      <c r="C1235" s="297" t="e">
        <v>#VALUE!</v>
      </c>
      <c r="D1235" s="312" t="s">
        <v>2279</v>
      </c>
      <c r="E1235" s="306" t="s">
        <v>3270</v>
      </c>
      <c r="F1235" s="314">
        <v>33040</v>
      </c>
      <c r="G1235" s="300">
        <v>28000</v>
      </c>
      <c r="H1235" s="301" t="s">
        <v>3089</v>
      </c>
      <c r="I1235" s="302" t="s">
        <v>223</v>
      </c>
      <c r="J1235" s="302" t="s">
        <v>311</v>
      </c>
      <c r="K1235" s="53"/>
      <c r="L1235" s="53"/>
      <c r="M1235" s="53"/>
      <c r="N1235" s="53"/>
      <c r="O1235" s="53">
        <v>7</v>
      </c>
      <c r="P1235" s="56">
        <v>1939.92</v>
      </c>
      <c r="Q1235" s="297">
        <v>33040</v>
      </c>
      <c r="R1235" s="348" t="s">
        <v>1578</v>
      </c>
      <c r="S1235" s="350">
        <v>17</v>
      </c>
      <c r="T1235" t="str">
        <f t="shared" si="47"/>
        <v>Tech Assist Recruitment</v>
      </c>
    </row>
    <row r="1236" spans="1:20" ht="15.75" thickBot="1">
      <c r="A1236" s="311">
        <v>45491</v>
      </c>
      <c r="B1236" s="384">
        <v>45474</v>
      </c>
      <c r="C1236" s="297" t="e">
        <v>#VALUE!</v>
      </c>
      <c r="D1236" s="312" t="s">
        <v>1766</v>
      </c>
      <c r="E1236" s="306" t="s">
        <v>3271</v>
      </c>
      <c r="F1236" s="314">
        <v>1297</v>
      </c>
      <c r="G1236" s="300">
        <v>1099.152542372881</v>
      </c>
      <c r="H1236" s="301" t="s">
        <v>112</v>
      </c>
      <c r="I1236" s="302" t="s">
        <v>229</v>
      </c>
      <c r="J1236" s="302" t="s">
        <v>249</v>
      </c>
      <c r="K1236" s="53"/>
      <c r="L1236" s="53"/>
      <c r="M1236" s="53"/>
      <c r="N1236" s="53"/>
      <c r="O1236" s="53">
        <v>7</v>
      </c>
      <c r="P1236" s="56">
        <v>12036</v>
      </c>
      <c r="Q1236" s="297">
        <v>1297</v>
      </c>
      <c r="R1236" s="348" t="s">
        <v>1578</v>
      </c>
      <c r="S1236" s="350">
        <v>17</v>
      </c>
      <c r="T1236" t="str">
        <f t="shared" si="47"/>
        <v>WhatsApp API Business</v>
      </c>
    </row>
    <row r="1237" spans="1:20" ht="15.75" thickBot="1">
      <c r="A1237" s="311">
        <v>45491</v>
      </c>
      <c r="B1237" s="384">
        <v>45474</v>
      </c>
      <c r="C1237" s="297" t="e">
        <v>#VALUE!</v>
      </c>
      <c r="D1237" s="312" t="s">
        <v>961</v>
      </c>
      <c r="E1237" s="306" t="s">
        <v>3272</v>
      </c>
      <c r="F1237" s="314">
        <v>15045</v>
      </c>
      <c r="G1237" s="300">
        <v>12750</v>
      </c>
      <c r="H1237" s="301" t="s">
        <v>112</v>
      </c>
      <c r="I1237" s="302" t="s">
        <v>229</v>
      </c>
      <c r="J1237" s="302" t="s">
        <v>284</v>
      </c>
      <c r="K1237" s="53"/>
      <c r="L1237" s="53"/>
      <c r="M1237" s="53"/>
      <c r="N1237" s="53"/>
      <c r="O1237" s="53">
        <v>7</v>
      </c>
      <c r="P1237" s="56"/>
      <c r="Q1237" s="297">
        <v>15045</v>
      </c>
      <c r="R1237" s="348" t="s">
        <v>1578</v>
      </c>
      <c r="S1237" s="350">
        <v>17</v>
      </c>
      <c r="T1237" t="str">
        <f t="shared" ref="T1237:T1261" si="48">VLOOKUP(I1237,$AD$2:$AE$6,2,0)</f>
        <v>WhatsApp API Business</v>
      </c>
    </row>
    <row r="1238" spans="1:20" ht="15.75" thickBot="1">
      <c r="A1238" s="311">
        <v>45491</v>
      </c>
      <c r="B1238" s="384">
        <v>45474</v>
      </c>
      <c r="C1238" s="297" t="e">
        <v>#VALUE!</v>
      </c>
      <c r="D1238" s="312" t="s">
        <v>1599</v>
      </c>
      <c r="E1238" s="306" t="s">
        <v>3273</v>
      </c>
      <c r="F1238" s="314">
        <v>-2594</v>
      </c>
      <c r="G1238" s="300">
        <v>-2198.305084745763</v>
      </c>
      <c r="H1238" s="301" t="s">
        <v>216</v>
      </c>
      <c r="I1238" s="302" t="s">
        <v>217</v>
      </c>
      <c r="J1238" s="302" t="s">
        <v>218</v>
      </c>
      <c r="K1238" s="53"/>
      <c r="L1238" s="53"/>
      <c r="M1238" s="53"/>
      <c r="N1238" s="53"/>
      <c r="O1238" s="53">
        <v>7</v>
      </c>
      <c r="P1238" s="56"/>
      <c r="Q1238" s="297">
        <v>0</v>
      </c>
      <c r="R1238" s="348" t="s">
        <v>1578</v>
      </c>
      <c r="S1238" s="350">
        <v>17</v>
      </c>
      <c r="T1238" t="str">
        <f t="shared" si="48"/>
        <v>G-Suite Business</v>
      </c>
    </row>
    <row r="1239" spans="1:20" ht="15.75" thickBot="1">
      <c r="A1239" s="311">
        <v>45491</v>
      </c>
      <c r="B1239" s="384">
        <v>45474</v>
      </c>
      <c r="C1239" s="297" t="e">
        <v>#VALUE!</v>
      </c>
      <c r="D1239" s="312" t="s">
        <v>1599</v>
      </c>
      <c r="E1239" s="306" t="s">
        <v>3274</v>
      </c>
      <c r="F1239" s="314">
        <v>-3009</v>
      </c>
      <c r="G1239" s="300">
        <v>-2550</v>
      </c>
      <c r="H1239" s="301" t="s">
        <v>216</v>
      </c>
      <c r="I1239" s="302" t="s">
        <v>217</v>
      </c>
      <c r="J1239" s="302" t="s">
        <v>218</v>
      </c>
      <c r="K1239" s="53"/>
      <c r="L1239" s="53"/>
      <c r="M1239" s="53"/>
      <c r="N1239" s="53"/>
      <c r="O1239" s="53">
        <v>7</v>
      </c>
      <c r="P1239" s="56"/>
      <c r="Q1239" s="297">
        <v>0</v>
      </c>
      <c r="R1239" s="348" t="s">
        <v>1578</v>
      </c>
      <c r="S1239" s="350">
        <v>17</v>
      </c>
      <c r="T1239" t="str">
        <f t="shared" si="48"/>
        <v>G-Suite Business</v>
      </c>
    </row>
    <row r="1240" spans="1:20" ht="15.75" thickBot="1">
      <c r="A1240" s="311">
        <v>45491</v>
      </c>
      <c r="B1240" s="384">
        <v>45474</v>
      </c>
      <c r="C1240" s="297" t="e">
        <v>#VALUE!</v>
      </c>
      <c r="D1240" s="312" t="s">
        <v>1599</v>
      </c>
      <c r="E1240" s="306" t="s">
        <v>3275</v>
      </c>
      <c r="F1240" s="314">
        <v>-3009</v>
      </c>
      <c r="G1240" s="300">
        <v>-2550</v>
      </c>
      <c r="H1240" s="301" t="s">
        <v>216</v>
      </c>
      <c r="I1240" s="302" t="s">
        <v>217</v>
      </c>
      <c r="J1240" s="302" t="s">
        <v>218</v>
      </c>
      <c r="K1240" s="53"/>
      <c r="L1240" s="53"/>
      <c r="M1240" s="53"/>
      <c r="N1240" s="53"/>
      <c r="O1240" s="53">
        <v>7</v>
      </c>
      <c r="P1240" s="56"/>
      <c r="Q1240" s="297">
        <v>0</v>
      </c>
      <c r="R1240" s="348" t="s">
        <v>1578</v>
      </c>
      <c r="S1240" s="350">
        <v>17</v>
      </c>
      <c r="T1240" t="str">
        <f t="shared" si="48"/>
        <v>G-Suite Business</v>
      </c>
    </row>
    <row r="1241" spans="1:20" ht="15.75" thickBot="1">
      <c r="A1241" s="311">
        <v>45491</v>
      </c>
      <c r="B1241" s="384">
        <v>45474</v>
      </c>
      <c r="C1241" s="297" t="e">
        <v>#VALUE!</v>
      </c>
      <c r="D1241" s="312" t="s">
        <v>1599</v>
      </c>
      <c r="E1241" s="306" t="s">
        <v>3276</v>
      </c>
      <c r="F1241" s="314">
        <v>-6018</v>
      </c>
      <c r="G1241" s="300">
        <v>-5100</v>
      </c>
      <c r="H1241" s="301" t="s">
        <v>216</v>
      </c>
      <c r="I1241" s="302" t="s">
        <v>217</v>
      </c>
      <c r="J1241" s="302" t="s">
        <v>218</v>
      </c>
      <c r="K1241" s="53"/>
      <c r="L1241" s="53"/>
      <c r="M1241" s="53"/>
      <c r="N1241" s="53"/>
      <c r="O1241" s="53">
        <v>7</v>
      </c>
      <c r="P1241" s="56"/>
      <c r="Q1241" s="297">
        <v>0</v>
      </c>
      <c r="R1241" s="348" t="s">
        <v>1578</v>
      </c>
      <c r="S1241" s="350">
        <v>17</v>
      </c>
      <c r="T1241" t="str">
        <f t="shared" si="48"/>
        <v>G-Suite Business</v>
      </c>
    </row>
    <row r="1242" spans="1:20" ht="15.75" thickBot="1">
      <c r="A1242" s="311">
        <v>45491</v>
      </c>
      <c r="B1242" s="384">
        <v>45474</v>
      </c>
      <c r="C1242" s="297" t="e">
        <v>#VALUE!</v>
      </c>
      <c r="D1242" s="312" t="s">
        <v>1599</v>
      </c>
      <c r="E1242" s="306" t="s">
        <v>3277</v>
      </c>
      <c r="F1242" s="314">
        <v>-5015</v>
      </c>
      <c r="G1242" s="300">
        <v>-4250</v>
      </c>
      <c r="H1242" s="301" t="s">
        <v>216</v>
      </c>
      <c r="I1242" s="302" t="s">
        <v>217</v>
      </c>
      <c r="J1242" s="302" t="s">
        <v>218</v>
      </c>
      <c r="K1242" s="53"/>
      <c r="L1242" s="53"/>
      <c r="M1242" s="53"/>
      <c r="N1242" s="53"/>
      <c r="O1242" s="53">
        <v>7</v>
      </c>
      <c r="P1242" s="56"/>
      <c r="Q1242" s="297">
        <v>0</v>
      </c>
      <c r="R1242" s="348" t="s">
        <v>1578</v>
      </c>
      <c r="S1242" s="350">
        <v>17</v>
      </c>
      <c r="T1242" t="str">
        <f t="shared" si="48"/>
        <v>G-Suite Business</v>
      </c>
    </row>
    <row r="1243" spans="1:20" ht="15.75" thickBot="1">
      <c r="A1243" s="311">
        <v>45491</v>
      </c>
      <c r="B1243" s="384">
        <v>45474</v>
      </c>
      <c r="C1243" s="297" t="e">
        <v>#VALUE!</v>
      </c>
      <c r="D1243" s="312" t="s">
        <v>1599</v>
      </c>
      <c r="E1243" s="306" t="s">
        <v>3278</v>
      </c>
      <c r="F1243" s="314">
        <v>-66019</v>
      </c>
      <c r="G1243" s="300">
        <v>-55948.305084745763</v>
      </c>
      <c r="H1243" s="301" t="s">
        <v>216</v>
      </c>
      <c r="I1243" s="302" t="s">
        <v>217</v>
      </c>
      <c r="J1243" s="302" t="s">
        <v>218</v>
      </c>
      <c r="K1243" s="53"/>
      <c r="L1243" s="53"/>
      <c r="M1243" s="53"/>
      <c r="N1243" s="53"/>
      <c r="O1243" s="53">
        <v>7</v>
      </c>
      <c r="P1243" s="56"/>
      <c r="Q1243" s="297">
        <v>0</v>
      </c>
      <c r="R1243" s="348" t="s">
        <v>1578</v>
      </c>
      <c r="S1243" s="350">
        <v>17</v>
      </c>
      <c r="T1243" t="str">
        <f t="shared" si="48"/>
        <v>G-Suite Business</v>
      </c>
    </row>
    <row r="1244" spans="1:20" ht="15.75" thickBot="1">
      <c r="A1244" s="311">
        <v>45491</v>
      </c>
      <c r="B1244" s="384">
        <v>45474</v>
      </c>
      <c r="C1244" s="297" t="e">
        <v>#VALUE!</v>
      </c>
      <c r="D1244" s="312" t="s">
        <v>1599</v>
      </c>
      <c r="E1244" s="306" t="s">
        <v>3279</v>
      </c>
      <c r="F1244" s="314">
        <v>-10030</v>
      </c>
      <c r="G1244" s="300">
        <v>-8500</v>
      </c>
      <c r="H1244" s="301" t="s">
        <v>216</v>
      </c>
      <c r="I1244" s="302" t="s">
        <v>217</v>
      </c>
      <c r="J1244" s="302" t="s">
        <v>218</v>
      </c>
      <c r="K1244" s="53"/>
      <c r="L1244" s="53"/>
      <c r="M1244" s="53"/>
      <c r="N1244" s="53"/>
      <c r="O1244" s="53">
        <v>7</v>
      </c>
      <c r="P1244" s="56">
        <v>126826</v>
      </c>
      <c r="Q1244" s="297">
        <v>0</v>
      </c>
      <c r="R1244" s="348" t="s">
        <v>1578</v>
      </c>
      <c r="S1244" s="350">
        <v>17</v>
      </c>
      <c r="T1244" t="str">
        <f t="shared" si="48"/>
        <v>G-Suite Business</v>
      </c>
    </row>
    <row r="1245" spans="1:20" ht="15.75" thickBot="1">
      <c r="A1245" s="311">
        <v>45492</v>
      </c>
      <c r="B1245" s="384">
        <v>45474</v>
      </c>
      <c r="C1245" s="297" t="e">
        <v>#VALUE!</v>
      </c>
      <c r="D1245" s="312" t="s">
        <v>1886</v>
      </c>
      <c r="E1245" s="306" t="s">
        <v>3280</v>
      </c>
      <c r="F1245" s="314">
        <v>13570</v>
      </c>
      <c r="G1245" s="300">
        <v>11500</v>
      </c>
      <c r="H1245" s="301" t="s">
        <v>216</v>
      </c>
      <c r="I1245" s="302" t="s">
        <v>217</v>
      </c>
      <c r="J1245" s="302" t="s">
        <v>218</v>
      </c>
      <c r="K1245" s="53"/>
      <c r="L1245" s="53"/>
      <c r="M1245" s="53"/>
      <c r="N1245" s="53"/>
      <c r="O1245" s="53">
        <v>7</v>
      </c>
      <c r="P1245" s="56">
        <v>382320</v>
      </c>
      <c r="Q1245" s="297">
        <v>0</v>
      </c>
      <c r="R1245" s="348" t="s">
        <v>1578</v>
      </c>
      <c r="S1245" s="350">
        <v>17</v>
      </c>
      <c r="T1245" t="str">
        <f t="shared" si="48"/>
        <v>G-Suite Business</v>
      </c>
    </row>
    <row r="1246" spans="1:20" ht="15.75" thickBot="1">
      <c r="A1246" s="311">
        <v>45492</v>
      </c>
      <c r="B1246" s="384">
        <v>45474</v>
      </c>
      <c r="C1246" s="297" t="e">
        <v>#VALUE!</v>
      </c>
      <c r="D1246" s="312" t="s">
        <v>453</v>
      </c>
      <c r="E1246" s="306" t="s">
        <v>3281</v>
      </c>
      <c r="F1246" s="314">
        <v>18054</v>
      </c>
      <c r="G1246" s="300">
        <v>15300</v>
      </c>
      <c r="H1246" s="301" t="s">
        <v>216</v>
      </c>
      <c r="I1246" s="302" t="s">
        <v>217</v>
      </c>
      <c r="J1246" s="302" t="s">
        <v>218</v>
      </c>
      <c r="K1246" s="53"/>
      <c r="L1246" s="53"/>
      <c r="M1246" s="53"/>
      <c r="N1246" s="53"/>
      <c r="O1246" s="53">
        <v>7</v>
      </c>
      <c r="P1246" s="56">
        <v>123900</v>
      </c>
      <c r="Q1246" s="297">
        <v>0</v>
      </c>
      <c r="R1246" s="348" t="s">
        <v>1578</v>
      </c>
      <c r="S1246" s="350">
        <v>17</v>
      </c>
      <c r="T1246" t="str">
        <f t="shared" si="48"/>
        <v>G-Suite Business</v>
      </c>
    </row>
    <row r="1247" spans="1:20" ht="15.75" thickBot="1">
      <c r="A1247" s="311">
        <v>45492</v>
      </c>
      <c r="B1247" s="384">
        <v>45474</v>
      </c>
      <c r="C1247" s="297" t="e">
        <v>#VALUE!</v>
      </c>
      <c r="D1247" s="312" t="s">
        <v>250</v>
      </c>
      <c r="E1247" s="306" t="s">
        <v>3282</v>
      </c>
      <c r="F1247" s="314">
        <v>1939.92</v>
      </c>
      <c r="G1247" s="300">
        <v>1644</v>
      </c>
      <c r="H1247" s="301" t="s">
        <v>216</v>
      </c>
      <c r="I1247" s="302" t="s">
        <v>217</v>
      </c>
      <c r="J1247" s="302" t="s">
        <v>218</v>
      </c>
      <c r="K1247" s="53"/>
      <c r="L1247" s="53"/>
      <c r="M1247" s="53"/>
      <c r="N1247" s="53"/>
      <c r="O1247" s="53">
        <v>7</v>
      </c>
      <c r="P1247" s="56">
        <v>14868</v>
      </c>
      <c r="Q1247" s="297">
        <v>0</v>
      </c>
      <c r="R1247" s="348" t="s">
        <v>1578</v>
      </c>
      <c r="S1247" s="350">
        <v>17</v>
      </c>
      <c r="T1247" t="str">
        <f t="shared" si="48"/>
        <v>G-Suite Business</v>
      </c>
    </row>
    <row r="1248" spans="1:20" ht="15.75" thickBot="1">
      <c r="A1248" s="311">
        <v>45492</v>
      </c>
      <c r="B1248" s="384">
        <v>45474</v>
      </c>
      <c r="C1248" s="297" t="e">
        <v>#VALUE!</v>
      </c>
      <c r="D1248" s="312" t="s">
        <v>3283</v>
      </c>
      <c r="E1248" s="306" t="s">
        <v>3284</v>
      </c>
      <c r="F1248" s="314">
        <v>12036</v>
      </c>
      <c r="G1248" s="300">
        <v>10200</v>
      </c>
      <c r="H1248" s="301" t="s">
        <v>216</v>
      </c>
      <c r="I1248" s="302" t="s">
        <v>217</v>
      </c>
      <c r="J1248" s="302" t="s">
        <v>218</v>
      </c>
      <c r="K1248" s="53"/>
      <c r="L1248" s="53"/>
      <c r="M1248" s="53"/>
      <c r="N1248" s="53"/>
      <c r="O1248" s="53">
        <v>7</v>
      </c>
      <c r="P1248" s="56">
        <v>3009</v>
      </c>
      <c r="Q1248" s="297">
        <v>0</v>
      </c>
      <c r="R1248" s="348" t="s">
        <v>1578</v>
      </c>
      <c r="S1248" s="350">
        <v>17</v>
      </c>
      <c r="T1248" t="str">
        <f t="shared" si="48"/>
        <v>G-Suite Business</v>
      </c>
    </row>
    <row r="1249" spans="1:20" ht="15.75" thickBot="1">
      <c r="A1249" s="311">
        <v>45492</v>
      </c>
      <c r="B1249" s="384">
        <v>45474</v>
      </c>
      <c r="C1249" s="297" t="e">
        <v>#VALUE!</v>
      </c>
      <c r="D1249" s="312" t="s">
        <v>922</v>
      </c>
      <c r="E1249" s="306" t="s">
        <v>3285</v>
      </c>
      <c r="F1249" s="314">
        <v>1297</v>
      </c>
      <c r="G1249" s="300">
        <v>1099.152542372881</v>
      </c>
      <c r="H1249" s="301" t="s">
        <v>112</v>
      </c>
      <c r="I1249" s="302" t="s">
        <v>229</v>
      </c>
      <c r="J1249" s="302" t="s">
        <v>258</v>
      </c>
      <c r="K1249" s="53"/>
      <c r="L1249" s="53"/>
      <c r="M1249" s="53"/>
      <c r="N1249" s="53"/>
      <c r="O1249" s="53">
        <v>7</v>
      </c>
      <c r="P1249" s="56">
        <v>66198</v>
      </c>
      <c r="Q1249" s="297">
        <v>1297</v>
      </c>
      <c r="R1249" s="348" t="s">
        <v>1578</v>
      </c>
      <c r="S1249" s="350">
        <v>17</v>
      </c>
      <c r="T1249" t="str">
        <f t="shared" si="48"/>
        <v>WhatsApp API Business</v>
      </c>
    </row>
    <row r="1250" spans="1:20" ht="15.75" thickBot="1">
      <c r="A1250" s="311">
        <v>45492</v>
      </c>
      <c r="B1250" s="384">
        <v>45474</v>
      </c>
      <c r="C1250" s="297" t="e">
        <v>#VALUE!</v>
      </c>
      <c r="D1250" s="312" t="s">
        <v>3286</v>
      </c>
      <c r="E1250" s="306" t="s">
        <v>3287</v>
      </c>
      <c r="F1250" s="314">
        <v>17700</v>
      </c>
      <c r="G1250" s="300">
        <v>15000</v>
      </c>
      <c r="H1250" s="301" t="s">
        <v>112</v>
      </c>
      <c r="I1250" s="302" t="s">
        <v>229</v>
      </c>
      <c r="J1250" s="302" t="s">
        <v>284</v>
      </c>
      <c r="K1250" s="53"/>
      <c r="L1250" s="53"/>
      <c r="M1250" s="53"/>
      <c r="N1250" s="53"/>
      <c r="O1250" s="53">
        <v>7</v>
      </c>
      <c r="P1250" s="56"/>
      <c r="Q1250" s="297">
        <v>17700</v>
      </c>
      <c r="R1250" s="348" t="s">
        <v>1578</v>
      </c>
      <c r="S1250" s="350">
        <v>17</v>
      </c>
      <c r="T1250" t="str">
        <f t="shared" si="48"/>
        <v>WhatsApp API Business</v>
      </c>
    </row>
    <row r="1251" spans="1:20" ht="15.75" thickBot="1">
      <c r="A1251" s="311">
        <v>45492</v>
      </c>
      <c r="B1251" s="384">
        <v>45474</v>
      </c>
      <c r="C1251" s="297" t="e">
        <v>#VALUE!</v>
      </c>
      <c r="D1251" s="312" t="s">
        <v>1768</v>
      </c>
      <c r="E1251" s="306" t="s">
        <v>3288</v>
      </c>
      <c r="F1251" s="314">
        <v>2508</v>
      </c>
      <c r="G1251" s="300">
        <v>2125.42372881356</v>
      </c>
      <c r="H1251" s="301" t="s">
        <v>112</v>
      </c>
      <c r="I1251" s="302" t="s">
        <v>229</v>
      </c>
      <c r="J1251" s="302" t="s">
        <v>258</v>
      </c>
      <c r="K1251" s="53"/>
      <c r="L1251" s="53"/>
      <c r="M1251" s="53"/>
      <c r="N1251" s="53"/>
      <c r="O1251" s="53">
        <v>7</v>
      </c>
      <c r="P1251" s="56"/>
      <c r="Q1251" s="297">
        <v>2508</v>
      </c>
      <c r="R1251" s="348" t="s">
        <v>1578</v>
      </c>
      <c r="S1251" s="350">
        <v>17</v>
      </c>
      <c r="T1251" t="str">
        <f t="shared" si="48"/>
        <v>WhatsApp API Business</v>
      </c>
    </row>
    <row r="1252" spans="1:20" ht="15.75" thickBot="1">
      <c r="A1252" s="311">
        <v>45492</v>
      </c>
      <c r="B1252" s="384">
        <v>45474</v>
      </c>
      <c r="C1252" s="297" t="e">
        <v>#VALUE!</v>
      </c>
      <c r="D1252" s="312" t="s">
        <v>3289</v>
      </c>
      <c r="E1252" s="306" t="s">
        <v>3290</v>
      </c>
      <c r="F1252" s="314">
        <v>2950</v>
      </c>
      <c r="G1252" s="300">
        <v>2500</v>
      </c>
      <c r="H1252" s="301" t="s">
        <v>112</v>
      </c>
      <c r="I1252" s="302" t="s">
        <v>229</v>
      </c>
      <c r="J1252" s="302" t="s">
        <v>258</v>
      </c>
      <c r="K1252" s="53"/>
      <c r="L1252" s="53"/>
      <c r="M1252" s="53"/>
      <c r="N1252" s="53"/>
      <c r="O1252" s="53">
        <v>7</v>
      </c>
      <c r="P1252" s="56"/>
      <c r="Q1252" s="297">
        <v>2950</v>
      </c>
      <c r="R1252" s="348" t="s">
        <v>1578</v>
      </c>
      <c r="S1252" s="350">
        <v>17</v>
      </c>
      <c r="T1252" t="str">
        <f t="shared" si="48"/>
        <v>WhatsApp API Business</v>
      </c>
    </row>
    <row r="1253" spans="1:20" ht="15.75" thickBot="1">
      <c r="A1253" s="311">
        <v>45492</v>
      </c>
      <c r="B1253" s="384">
        <v>45474</v>
      </c>
      <c r="C1253" s="297" t="e">
        <v>#VALUE!</v>
      </c>
      <c r="D1253" s="312" t="s">
        <v>3291</v>
      </c>
      <c r="E1253" s="306" t="s">
        <v>3292</v>
      </c>
      <c r="F1253" s="314">
        <v>1951</v>
      </c>
      <c r="G1253" s="300">
        <v>1653.3898305084749</v>
      </c>
      <c r="H1253" s="301" t="s">
        <v>261</v>
      </c>
      <c r="I1253" s="302" t="s">
        <v>232</v>
      </c>
      <c r="J1253" s="302" t="s">
        <v>330</v>
      </c>
      <c r="K1253" s="53"/>
      <c r="L1253" s="53"/>
      <c r="M1253" s="53"/>
      <c r="N1253" s="53"/>
      <c r="O1253" s="53">
        <v>7</v>
      </c>
      <c r="P1253" s="56"/>
      <c r="Q1253" s="297">
        <v>1951</v>
      </c>
      <c r="R1253" s="348" t="s">
        <v>1578</v>
      </c>
      <c r="S1253" s="350">
        <v>17</v>
      </c>
      <c r="T1253" t="str">
        <f t="shared" si="48"/>
        <v>Other Services</v>
      </c>
    </row>
    <row r="1254" spans="1:20" ht="15.75" thickBot="1">
      <c r="A1254" s="311">
        <v>45492</v>
      </c>
      <c r="B1254" s="384">
        <v>45474</v>
      </c>
      <c r="C1254" s="297" t="e">
        <v>#VALUE!</v>
      </c>
      <c r="D1254" s="312" t="s">
        <v>3293</v>
      </c>
      <c r="E1254" s="306" t="s">
        <v>3294</v>
      </c>
      <c r="F1254" s="314">
        <v>2507.5</v>
      </c>
      <c r="G1254" s="300">
        <v>2125</v>
      </c>
      <c r="H1254" s="301" t="s">
        <v>112</v>
      </c>
      <c r="I1254" s="302" t="s">
        <v>229</v>
      </c>
      <c r="J1254" s="302" t="s">
        <v>258</v>
      </c>
      <c r="K1254" s="53"/>
      <c r="L1254" s="53"/>
      <c r="M1254" s="53"/>
      <c r="N1254" s="53"/>
      <c r="O1254" s="53">
        <v>7</v>
      </c>
      <c r="P1254" s="56"/>
      <c r="Q1254" s="297">
        <v>2507.5</v>
      </c>
      <c r="R1254" s="348" t="s">
        <v>1578</v>
      </c>
      <c r="S1254" s="350">
        <v>17</v>
      </c>
      <c r="T1254" t="str">
        <f t="shared" si="48"/>
        <v>WhatsApp API Business</v>
      </c>
    </row>
    <row r="1255" spans="1:20" ht="15.75" thickBot="1">
      <c r="A1255" s="311">
        <v>45492</v>
      </c>
      <c r="B1255" s="384">
        <v>45474</v>
      </c>
      <c r="C1255" s="297" t="e">
        <v>#VALUE!</v>
      </c>
      <c r="D1255" s="312" t="s">
        <v>1599</v>
      </c>
      <c r="E1255" s="306" t="s">
        <v>3295</v>
      </c>
      <c r="F1255" s="314">
        <v>-1950</v>
      </c>
      <c r="G1255" s="300">
        <v>-1652.542372881356</v>
      </c>
      <c r="H1255" s="301" t="s">
        <v>261</v>
      </c>
      <c r="I1255" s="302" t="s">
        <v>232</v>
      </c>
      <c r="J1255" s="302" t="s">
        <v>330</v>
      </c>
      <c r="K1255" s="53"/>
      <c r="L1255" s="53"/>
      <c r="M1255" s="53"/>
      <c r="N1255" s="53"/>
      <c r="O1255" s="53">
        <v>7</v>
      </c>
      <c r="P1255" s="56"/>
      <c r="Q1255" s="297">
        <v>-1950</v>
      </c>
      <c r="R1255" s="348" t="s">
        <v>1578</v>
      </c>
      <c r="S1255" s="350">
        <v>17</v>
      </c>
      <c r="T1255" t="str">
        <f t="shared" si="48"/>
        <v>Other Services</v>
      </c>
    </row>
    <row r="1256" spans="1:20" ht="15.75" thickBot="1">
      <c r="A1256" s="311">
        <v>45493</v>
      </c>
      <c r="B1256" s="384">
        <v>45474</v>
      </c>
      <c r="C1256" s="297" t="e">
        <v>#VALUE!</v>
      </c>
      <c r="D1256" s="312" t="s">
        <v>674</v>
      </c>
      <c r="E1256" s="306" t="s">
        <v>3296</v>
      </c>
      <c r="F1256" s="314">
        <v>126826</v>
      </c>
      <c r="G1256" s="300">
        <v>107479.66101694921</v>
      </c>
      <c r="H1256" s="301" t="s">
        <v>216</v>
      </c>
      <c r="I1256" s="302" t="s">
        <v>217</v>
      </c>
      <c r="J1256" s="302" t="s">
        <v>218</v>
      </c>
      <c r="K1256" s="53"/>
      <c r="L1256" s="53"/>
      <c r="M1256" s="53"/>
      <c r="N1256" s="53"/>
      <c r="O1256" s="53">
        <v>7</v>
      </c>
      <c r="P1256" s="56"/>
      <c r="Q1256" s="297">
        <v>0</v>
      </c>
      <c r="R1256" s="348" t="s">
        <v>1578</v>
      </c>
      <c r="S1256" s="350">
        <v>17</v>
      </c>
      <c r="T1256" t="str">
        <f t="shared" si="48"/>
        <v>G-Suite Business</v>
      </c>
    </row>
    <row r="1257" spans="1:20" ht="15.75" thickBot="1">
      <c r="A1257" s="311">
        <v>45493</v>
      </c>
      <c r="B1257" s="384">
        <v>45474</v>
      </c>
      <c r="C1257" s="297" t="e">
        <v>#VALUE!</v>
      </c>
      <c r="D1257" s="312" t="s">
        <v>3297</v>
      </c>
      <c r="E1257" s="306" t="s">
        <v>3298</v>
      </c>
      <c r="F1257" s="314">
        <v>382320</v>
      </c>
      <c r="G1257" s="300">
        <v>324000</v>
      </c>
      <c r="H1257" s="301" t="s">
        <v>216</v>
      </c>
      <c r="I1257" s="302" t="s">
        <v>217</v>
      </c>
      <c r="J1257" s="302" t="s">
        <v>218</v>
      </c>
      <c r="K1257" s="53"/>
      <c r="L1257" s="53"/>
      <c r="M1257" s="53"/>
      <c r="N1257" s="53"/>
      <c r="O1257" s="53">
        <v>7</v>
      </c>
      <c r="P1257" s="56"/>
      <c r="Q1257" s="297">
        <v>0</v>
      </c>
      <c r="R1257" s="348" t="s">
        <v>1578</v>
      </c>
      <c r="S1257" s="350">
        <v>17</v>
      </c>
      <c r="T1257" t="str">
        <f t="shared" si="48"/>
        <v>G-Suite Business</v>
      </c>
    </row>
    <row r="1258" spans="1:20" ht="15.75" thickBot="1">
      <c r="A1258" s="311">
        <v>45493</v>
      </c>
      <c r="B1258" s="384">
        <v>45474</v>
      </c>
      <c r="C1258" s="297" t="e">
        <v>#VALUE!</v>
      </c>
      <c r="D1258" s="312" t="s">
        <v>3299</v>
      </c>
      <c r="E1258" s="306" t="s">
        <v>3300</v>
      </c>
      <c r="F1258" s="314">
        <v>123900</v>
      </c>
      <c r="G1258" s="300">
        <v>105000</v>
      </c>
      <c r="H1258" s="301" t="s">
        <v>216</v>
      </c>
      <c r="I1258" s="302" t="s">
        <v>217</v>
      </c>
      <c r="J1258" s="302" t="s">
        <v>218</v>
      </c>
      <c r="K1258" s="53"/>
      <c r="L1258" s="53"/>
      <c r="M1258" s="53"/>
      <c r="N1258" s="53"/>
      <c r="O1258" s="53">
        <v>7</v>
      </c>
      <c r="P1258" s="56"/>
      <c r="Q1258" s="297">
        <v>0</v>
      </c>
      <c r="R1258" s="348" t="s">
        <v>1578</v>
      </c>
      <c r="S1258" s="350">
        <v>17</v>
      </c>
      <c r="T1258" t="str">
        <f t="shared" si="48"/>
        <v>G-Suite Business</v>
      </c>
    </row>
    <row r="1259" spans="1:20" ht="15.75" thickBot="1">
      <c r="A1259" s="311">
        <v>45493</v>
      </c>
      <c r="B1259" s="384">
        <v>45474</v>
      </c>
      <c r="C1259" s="297" t="e">
        <v>#VALUE!</v>
      </c>
      <c r="D1259" s="312" t="s">
        <v>3301</v>
      </c>
      <c r="E1259" s="306" t="s">
        <v>3302</v>
      </c>
      <c r="F1259" s="314">
        <v>14868</v>
      </c>
      <c r="G1259" s="300">
        <v>12600</v>
      </c>
      <c r="H1259" s="301" t="s">
        <v>216</v>
      </c>
      <c r="I1259" s="302" t="s">
        <v>217</v>
      </c>
      <c r="J1259" s="302" t="s">
        <v>218</v>
      </c>
      <c r="K1259" s="53"/>
      <c r="L1259" s="53"/>
      <c r="M1259" s="53"/>
      <c r="N1259" s="53"/>
      <c r="O1259" s="53">
        <v>7</v>
      </c>
      <c r="P1259" s="56"/>
      <c r="Q1259" s="297">
        <v>0</v>
      </c>
      <c r="R1259" s="348" t="s">
        <v>1578</v>
      </c>
      <c r="S1259" s="350">
        <v>17</v>
      </c>
      <c r="T1259" t="str">
        <f t="shared" si="48"/>
        <v>G-Suite Business</v>
      </c>
    </row>
    <row r="1260" spans="1:20" ht="15.75" thickBot="1">
      <c r="A1260" s="311">
        <v>45493</v>
      </c>
      <c r="B1260" s="384">
        <v>45474</v>
      </c>
      <c r="C1260" s="297" t="e">
        <v>#VALUE!</v>
      </c>
      <c r="D1260" s="312" t="s">
        <v>3303</v>
      </c>
      <c r="E1260" s="306" t="s">
        <v>3304</v>
      </c>
      <c r="F1260" s="314">
        <v>3009</v>
      </c>
      <c r="G1260" s="300">
        <v>2550</v>
      </c>
      <c r="H1260" s="301" t="s">
        <v>216</v>
      </c>
      <c r="I1260" s="302" t="s">
        <v>217</v>
      </c>
      <c r="J1260" s="302" t="s">
        <v>218</v>
      </c>
      <c r="K1260" s="53"/>
      <c r="L1260" s="53"/>
      <c r="M1260" s="53"/>
      <c r="N1260" s="53"/>
      <c r="O1260" s="53">
        <v>7</v>
      </c>
      <c r="P1260" s="56"/>
      <c r="Q1260" s="297">
        <v>0</v>
      </c>
      <c r="R1260" s="348" t="s">
        <v>1578</v>
      </c>
      <c r="S1260" s="350">
        <v>17</v>
      </c>
      <c r="T1260" t="str">
        <f t="shared" si="48"/>
        <v>G-Suite Business</v>
      </c>
    </row>
    <row r="1261" spans="1:20" ht="15.75" thickBot="1">
      <c r="A1261" s="311">
        <v>45493</v>
      </c>
      <c r="B1261" s="384">
        <v>45474</v>
      </c>
      <c r="C1261" s="297" t="e">
        <v>#VALUE!</v>
      </c>
      <c r="D1261" s="312" t="s">
        <v>572</v>
      </c>
      <c r="E1261" s="306" t="s">
        <v>3305</v>
      </c>
      <c r="F1261" s="314">
        <v>66198</v>
      </c>
      <c r="G1261" s="300">
        <v>56100</v>
      </c>
      <c r="H1261" s="301" t="s">
        <v>216</v>
      </c>
      <c r="I1261" s="302" t="s">
        <v>217</v>
      </c>
      <c r="J1261" s="302" t="s">
        <v>218</v>
      </c>
      <c r="K1261" s="53"/>
      <c r="L1261" s="53"/>
      <c r="M1261" s="53"/>
      <c r="N1261" s="53"/>
      <c r="O1261" s="53">
        <v>7</v>
      </c>
      <c r="P1261" s="56"/>
      <c r="Q1261" s="297">
        <v>0</v>
      </c>
      <c r="R1261" s="348" t="s">
        <v>1578</v>
      </c>
      <c r="S1261" s="350">
        <v>17</v>
      </c>
      <c r="T1261" t="str">
        <f t="shared" si="48"/>
        <v>G-Suite Business</v>
      </c>
    </row>
    <row r="1262" spans="1:20" ht="15.75" thickBot="1">
      <c r="A1262" s="311">
        <v>45493</v>
      </c>
      <c r="B1262" s="384">
        <v>45474</v>
      </c>
      <c r="C1262" s="297" t="e">
        <v>#VALUE!</v>
      </c>
      <c r="D1262" s="312" t="s">
        <v>2553</v>
      </c>
      <c r="E1262" s="306" t="s">
        <v>3306</v>
      </c>
      <c r="F1262" s="314">
        <v>70800</v>
      </c>
      <c r="G1262" s="300">
        <v>60000</v>
      </c>
      <c r="H1262" s="301" t="s">
        <v>291</v>
      </c>
      <c r="I1262" s="302" t="s">
        <v>226</v>
      </c>
      <c r="J1262" s="302" t="s">
        <v>503</v>
      </c>
      <c r="K1262" s="53"/>
      <c r="L1262" s="53"/>
      <c r="M1262" s="53"/>
      <c r="N1262" s="53"/>
      <c r="O1262" s="53">
        <v>7</v>
      </c>
      <c r="P1262" s="56"/>
      <c r="Q1262" s="297">
        <v>70800</v>
      </c>
      <c r="R1262" s="348" t="s">
        <v>1578</v>
      </c>
      <c r="S1262" s="350">
        <v>17</v>
      </c>
      <c r="T1262" t="s">
        <v>15</v>
      </c>
    </row>
    <row r="1263" spans="1:20" ht="15.75" thickBot="1">
      <c r="A1263" s="311">
        <v>45493</v>
      </c>
      <c r="B1263" s="384">
        <v>45474</v>
      </c>
      <c r="C1263" s="297" t="e">
        <v>#VALUE!</v>
      </c>
      <c r="D1263" s="312" t="s">
        <v>3307</v>
      </c>
      <c r="E1263" s="306" t="s">
        <v>3308</v>
      </c>
      <c r="F1263" s="314">
        <v>6133</v>
      </c>
      <c r="G1263" s="300">
        <v>5197.4576271186443</v>
      </c>
      <c r="H1263" s="301" t="s">
        <v>112</v>
      </c>
      <c r="I1263" s="302" t="s">
        <v>229</v>
      </c>
      <c r="J1263" s="302" t="s">
        <v>249</v>
      </c>
      <c r="K1263" s="53"/>
      <c r="L1263" s="53"/>
      <c r="M1263" s="53"/>
      <c r="N1263" s="53"/>
      <c r="O1263" s="53">
        <v>7</v>
      </c>
      <c r="P1263" s="56"/>
      <c r="Q1263" s="297">
        <v>6133</v>
      </c>
      <c r="R1263" s="348" t="s">
        <v>1578</v>
      </c>
      <c r="S1263" s="350">
        <v>17</v>
      </c>
      <c r="T1263" t="str">
        <f t="shared" ref="T1263:T1294" si="49">VLOOKUP(I1263,$AD$2:$AE$6,2,0)</f>
        <v>WhatsApp API Business</v>
      </c>
    </row>
    <row r="1264" spans="1:20" ht="15.75" thickBot="1">
      <c r="A1264" s="311">
        <v>45493</v>
      </c>
      <c r="B1264" s="384">
        <v>45474</v>
      </c>
      <c r="C1264" s="297" t="e">
        <v>#VALUE!</v>
      </c>
      <c r="D1264" s="312" t="s">
        <v>3291</v>
      </c>
      <c r="E1264" s="306" t="s">
        <v>3309</v>
      </c>
      <c r="F1264" s="314">
        <v>2242</v>
      </c>
      <c r="G1264" s="300">
        <v>1900</v>
      </c>
      <c r="H1264" s="301" t="s">
        <v>261</v>
      </c>
      <c r="I1264" s="302" t="s">
        <v>232</v>
      </c>
      <c r="J1264" s="302" t="s">
        <v>661</v>
      </c>
      <c r="K1264" s="53"/>
      <c r="L1264" s="53"/>
      <c r="M1264" s="53"/>
      <c r="N1264" s="53"/>
      <c r="O1264" s="53">
        <v>7</v>
      </c>
      <c r="P1264" s="56"/>
      <c r="Q1264" s="297">
        <v>2242</v>
      </c>
      <c r="R1264" s="348" t="s">
        <v>1578</v>
      </c>
      <c r="S1264" s="350">
        <v>17</v>
      </c>
      <c r="T1264" t="str">
        <f t="shared" si="49"/>
        <v>Other Services</v>
      </c>
    </row>
    <row r="1265" spans="1:20" ht="15.75" thickBot="1">
      <c r="A1265" s="311">
        <v>45493</v>
      </c>
      <c r="B1265" s="384">
        <v>45474</v>
      </c>
      <c r="C1265" s="297" t="e">
        <v>#VALUE!</v>
      </c>
      <c r="D1265" s="312" t="s">
        <v>2175</v>
      </c>
      <c r="E1265" s="306" t="s">
        <v>3310</v>
      </c>
      <c r="F1265" s="314">
        <v>5900</v>
      </c>
      <c r="G1265" s="300">
        <v>5000</v>
      </c>
      <c r="H1265" s="301" t="s">
        <v>310</v>
      </c>
      <c r="I1265" s="302" t="s">
        <v>223</v>
      </c>
      <c r="J1265" s="302" t="s">
        <v>311</v>
      </c>
      <c r="K1265" s="53"/>
      <c r="L1265" s="53"/>
      <c r="M1265" s="53"/>
      <c r="N1265" s="53"/>
      <c r="O1265" s="53">
        <v>7</v>
      </c>
      <c r="P1265" s="56"/>
      <c r="Q1265" s="297">
        <v>5900</v>
      </c>
      <c r="R1265" s="348" t="s">
        <v>1578</v>
      </c>
      <c r="S1265" s="350">
        <v>17</v>
      </c>
      <c r="T1265" t="str">
        <f t="shared" si="49"/>
        <v>Tech Assist Recruitment</v>
      </c>
    </row>
    <row r="1266" spans="1:20" ht="15.75" thickBot="1">
      <c r="A1266" s="311">
        <v>45493</v>
      </c>
      <c r="B1266" s="384">
        <v>45474</v>
      </c>
      <c r="C1266" s="297" t="e">
        <v>#VALUE!</v>
      </c>
      <c r="D1266" s="312" t="s">
        <v>322</v>
      </c>
      <c r="E1266" s="306" t="s">
        <v>3311</v>
      </c>
      <c r="F1266" s="314">
        <v>2242</v>
      </c>
      <c r="G1266" s="300">
        <v>1900</v>
      </c>
      <c r="H1266" s="301" t="s">
        <v>261</v>
      </c>
      <c r="I1266" s="302" t="s">
        <v>232</v>
      </c>
      <c r="J1266" s="302" t="s">
        <v>661</v>
      </c>
      <c r="K1266" s="53"/>
      <c r="L1266" s="53"/>
      <c r="M1266" s="53"/>
      <c r="N1266" s="53"/>
      <c r="O1266" s="53">
        <v>7</v>
      </c>
      <c r="P1266" s="56"/>
      <c r="Q1266" s="297">
        <v>2242</v>
      </c>
      <c r="R1266" s="348" t="s">
        <v>1578</v>
      </c>
      <c r="S1266" s="350">
        <v>17</v>
      </c>
      <c r="T1266" t="str">
        <f t="shared" si="49"/>
        <v>Other Services</v>
      </c>
    </row>
    <row r="1267" spans="1:20" ht="15.75" thickBot="1">
      <c r="A1267" s="311">
        <v>45493</v>
      </c>
      <c r="B1267" s="384">
        <v>45474</v>
      </c>
      <c r="C1267" s="297" t="e">
        <v>#VALUE!</v>
      </c>
      <c r="D1267" s="312" t="s">
        <v>2121</v>
      </c>
      <c r="E1267" s="306" t="s">
        <v>3312</v>
      </c>
      <c r="F1267" s="314">
        <v>99</v>
      </c>
      <c r="G1267" s="300">
        <v>83.898305084745772</v>
      </c>
      <c r="H1267" s="301" t="s">
        <v>261</v>
      </c>
      <c r="I1267" s="302" t="s">
        <v>232</v>
      </c>
      <c r="J1267" s="302" t="s">
        <v>330</v>
      </c>
      <c r="K1267" s="53"/>
      <c r="L1267" s="53"/>
      <c r="M1267" s="53"/>
      <c r="N1267" s="53"/>
      <c r="O1267" s="53">
        <v>7</v>
      </c>
      <c r="P1267" s="56"/>
      <c r="Q1267" s="297">
        <v>99</v>
      </c>
      <c r="R1267" s="348" t="s">
        <v>1578</v>
      </c>
      <c r="S1267" s="350">
        <v>17</v>
      </c>
      <c r="T1267" t="str">
        <f t="shared" si="49"/>
        <v>Other Services</v>
      </c>
    </row>
    <row r="1268" spans="1:20" ht="15.75" thickBot="1">
      <c r="A1268" s="311">
        <v>45493</v>
      </c>
      <c r="B1268" s="384">
        <v>45474</v>
      </c>
      <c r="C1268" s="297" t="e">
        <v>#VALUE!</v>
      </c>
      <c r="D1268" s="312" t="s">
        <v>3313</v>
      </c>
      <c r="E1268" s="306" t="s">
        <v>3314</v>
      </c>
      <c r="F1268" s="314">
        <v>99</v>
      </c>
      <c r="G1268" s="300">
        <v>83.898305084745772</v>
      </c>
      <c r="H1268" s="301" t="s">
        <v>261</v>
      </c>
      <c r="I1268" s="302" t="s">
        <v>232</v>
      </c>
      <c r="J1268" s="302" t="s">
        <v>330</v>
      </c>
      <c r="K1268" s="53"/>
      <c r="L1268" s="53"/>
      <c r="M1268" s="53"/>
      <c r="N1268" s="53"/>
      <c r="O1268" s="53">
        <v>7</v>
      </c>
      <c r="P1268" s="56"/>
      <c r="Q1268" s="297">
        <v>99</v>
      </c>
      <c r="R1268" s="348" t="s">
        <v>1578</v>
      </c>
      <c r="S1268" s="350">
        <v>17</v>
      </c>
      <c r="T1268" t="str">
        <f t="shared" si="49"/>
        <v>Other Services</v>
      </c>
    </row>
    <row r="1269" spans="1:20" ht="15.75" thickBot="1">
      <c r="A1269" s="311">
        <v>45493</v>
      </c>
      <c r="B1269" s="384">
        <v>45474</v>
      </c>
      <c r="C1269" s="297" t="e">
        <v>#VALUE!</v>
      </c>
      <c r="D1269" s="312" t="s">
        <v>773</v>
      </c>
      <c r="E1269" s="306" t="s">
        <v>3315</v>
      </c>
      <c r="F1269" s="314">
        <v>99</v>
      </c>
      <c r="G1269" s="300">
        <v>83.898305084745772</v>
      </c>
      <c r="H1269" s="301" t="s">
        <v>261</v>
      </c>
      <c r="I1269" s="302" t="s">
        <v>232</v>
      </c>
      <c r="J1269" s="302" t="s">
        <v>330</v>
      </c>
      <c r="K1269" s="53"/>
      <c r="L1269" s="53"/>
      <c r="M1269" s="53"/>
      <c r="N1269" s="53"/>
      <c r="O1269" s="53">
        <v>7</v>
      </c>
      <c r="P1269" s="56"/>
      <c r="Q1269" s="297">
        <v>99</v>
      </c>
      <c r="R1269" s="348" t="s">
        <v>1578</v>
      </c>
      <c r="S1269" s="350">
        <v>17</v>
      </c>
      <c r="T1269" t="str">
        <f t="shared" si="49"/>
        <v>Other Services</v>
      </c>
    </row>
    <row r="1270" spans="1:20" ht="15.75" thickBot="1">
      <c r="A1270" s="311">
        <v>45493</v>
      </c>
      <c r="B1270" s="384">
        <v>45474</v>
      </c>
      <c r="C1270" s="297" t="e">
        <v>#VALUE!</v>
      </c>
      <c r="D1270" s="312" t="s">
        <v>3293</v>
      </c>
      <c r="E1270" s="306" t="s">
        <v>3316</v>
      </c>
      <c r="F1270" s="314">
        <v>99</v>
      </c>
      <c r="G1270" s="300">
        <v>83.898305084745772</v>
      </c>
      <c r="H1270" s="301" t="s">
        <v>261</v>
      </c>
      <c r="I1270" s="302" t="s">
        <v>232</v>
      </c>
      <c r="J1270" s="302" t="s">
        <v>330</v>
      </c>
      <c r="K1270" s="53"/>
      <c r="L1270" s="53"/>
      <c r="M1270" s="53"/>
      <c r="N1270" s="53"/>
      <c r="O1270" s="53">
        <v>7</v>
      </c>
      <c r="P1270" s="56"/>
      <c r="Q1270" s="297">
        <v>99</v>
      </c>
      <c r="R1270" s="348" t="s">
        <v>1578</v>
      </c>
      <c r="S1270" s="350">
        <v>17</v>
      </c>
      <c r="T1270" t="str">
        <f t="shared" si="49"/>
        <v>Other Services</v>
      </c>
    </row>
    <row r="1271" spans="1:20" ht="15.75" thickBot="1">
      <c r="A1271" s="311">
        <v>45493</v>
      </c>
      <c r="B1271" s="384">
        <v>45474</v>
      </c>
      <c r="C1271" s="297" t="e">
        <v>#VALUE!</v>
      </c>
      <c r="D1271" s="312" t="s">
        <v>3317</v>
      </c>
      <c r="E1271" s="306" t="s">
        <v>3318</v>
      </c>
      <c r="F1271" s="314">
        <v>99</v>
      </c>
      <c r="G1271" s="300">
        <v>83.898305084745772</v>
      </c>
      <c r="H1271" s="301" t="s">
        <v>261</v>
      </c>
      <c r="I1271" s="302" t="s">
        <v>232</v>
      </c>
      <c r="J1271" s="302" t="s">
        <v>330</v>
      </c>
      <c r="K1271" s="53"/>
      <c r="L1271" s="53"/>
      <c r="M1271" s="53"/>
      <c r="N1271" s="53"/>
      <c r="O1271" s="53">
        <v>7</v>
      </c>
      <c r="P1271" s="56"/>
      <c r="Q1271" s="297">
        <v>99</v>
      </c>
      <c r="R1271" s="348" t="s">
        <v>1578</v>
      </c>
      <c r="S1271" s="350">
        <v>17</v>
      </c>
      <c r="T1271" t="str">
        <f t="shared" si="49"/>
        <v>Other Services</v>
      </c>
    </row>
    <row r="1272" spans="1:20" ht="15.75" thickBot="1">
      <c r="A1272" s="311">
        <v>45493</v>
      </c>
      <c r="B1272" s="384">
        <v>45474</v>
      </c>
      <c r="C1272" s="297" t="e">
        <v>#VALUE!</v>
      </c>
      <c r="D1272" s="312" t="s">
        <v>3319</v>
      </c>
      <c r="E1272" s="306" t="s">
        <v>3320</v>
      </c>
      <c r="F1272" s="314">
        <v>99</v>
      </c>
      <c r="G1272" s="300">
        <v>83.898305084745772</v>
      </c>
      <c r="H1272" s="301" t="s">
        <v>261</v>
      </c>
      <c r="I1272" s="302" t="s">
        <v>232</v>
      </c>
      <c r="J1272" s="302" t="s">
        <v>330</v>
      </c>
      <c r="K1272" s="53"/>
      <c r="L1272" s="53"/>
      <c r="M1272" s="53"/>
      <c r="N1272" s="53"/>
      <c r="O1272" s="53">
        <v>7</v>
      </c>
      <c r="P1272" s="56"/>
      <c r="Q1272" s="297">
        <v>99</v>
      </c>
      <c r="R1272" s="348" t="s">
        <v>1578</v>
      </c>
      <c r="S1272" s="350">
        <v>17</v>
      </c>
      <c r="T1272" t="str">
        <f t="shared" si="49"/>
        <v>Other Services</v>
      </c>
    </row>
    <row r="1273" spans="1:20" ht="15.75" thickBot="1">
      <c r="A1273" s="311">
        <v>45493</v>
      </c>
      <c r="B1273" s="384">
        <v>45474</v>
      </c>
      <c r="C1273" s="297" t="e">
        <v>#VALUE!</v>
      </c>
      <c r="D1273" s="312" t="s">
        <v>3321</v>
      </c>
      <c r="E1273" s="306" t="s">
        <v>3322</v>
      </c>
      <c r="F1273" s="314">
        <v>99</v>
      </c>
      <c r="G1273" s="300">
        <v>83.898305084745772</v>
      </c>
      <c r="H1273" s="301" t="s">
        <v>261</v>
      </c>
      <c r="I1273" s="302" t="s">
        <v>232</v>
      </c>
      <c r="J1273" s="302" t="s">
        <v>330</v>
      </c>
      <c r="K1273" s="53"/>
      <c r="L1273" s="53"/>
      <c r="M1273" s="53"/>
      <c r="N1273" s="53"/>
      <c r="O1273" s="53">
        <v>7</v>
      </c>
      <c r="P1273" s="56"/>
      <c r="Q1273" s="297">
        <v>99</v>
      </c>
      <c r="R1273" s="348" t="s">
        <v>1578</v>
      </c>
      <c r="S1273" s="350">
        <v>17</v>
      </c>
      <c r="T1273" t="str">
        <f t="shared" si="49"/>
        <v>Other Services</v>
      </c>
    </row>
    <row r="1274" spans="1:20" ht="15.75" thickBot="1">
      <c r="A1274" s="311">
        <v>45493</v>
      </c>
      <c r="B1274" s="384">
        <v>45474</v>
      </c>
      <c r="C1274" s="297" t="e">
        <v>#VALUE!</v>
      </c>
      <c r="D1274" s="312" t="s">
        <v>3323</v>
      </c>
      <c r="E1274" s="306" t="s">
        <v>3324</v>
      </c>
      <c r="F1274" s="314">
        <v>99</v>
      </c>
      <c r="G1274" s="300">
        <v>83.898305084745772</v>
      </c>
      <c r="H1274" s="301" t="s">
        <v>261</v>
      </c>
      <c r="I1274" s="302" t="s">
        <v>232</v>
      </c>
      <c r="J1274" s="302" t="s">
        <v>330</v>
      </c>
      <c r="K1274" s="53"/>
      <c r="L1274" s="53"/>
      <c r="M1274" s="53"/>
      <c r="N1274" s="53"/>
      <c r="O1274" s="53">
        <v>7</v>
      </c>
      <c r="P1274" s="56"/>
      <c r="Q1274" s="297">
        <v>99</v>
      </c>
      <c r="R1274" s="348" t="s">
        <v>1578</v>
      </c>
      <c r="S1274" s="350">
        <v>17</v>
      </c>
      <c r="T1274" t="str">
        <f t="shared" si="49"/>
        <v>Other Services</v>
      </c>
    </row>
    <row r="1275" spans="1:20" ht="15.75" thickBot="1">
      <c r="A1275" s="311">
        <v>45493</v>
      </c>
      <c r="B1275" s="384">
        <v>45474</v>
      </c>
      <c r="C1275" s="297" t="e">
        <v>#VALUE!</v>
      </c>
      <c r="D1275" s="312" t="s">
        <v>3325</v>
      </c>
      <c r="E1275" s="306" t="s">
        <v>3326</v>
      </c>
      <c r="F1275" s="314">
        <v>99</v>
      </c>
      <c r="G1275" s="300">
        <v>83.898305084745772</v>
      </c>
      <c r="H1275" s="301" t="s">
        <v>261</v>
      </c>
      <c r="I1275" s="302" t="s">
        <v>232</v>
      </c>
      <c r="J1275" s="302" t="s">
        <v>330</v>
      </c>
      <c r="K1275" s="53"/>
      <c r="L1275" s="53"/>
      <c r="M1275" s="53"/>
      <c r="N1275" s="53"/>
      <c r="O1275" s="53">
        <v>7</v>
      </c>
      <c r="P1275" s="56"/>
      <c r="Q1275" s="297">
        <v>99</v>
      </c>
      <c r="R1275" s="348" t="s">
        <v>1578</v>
      </c>
      <c r="S1275" s="350">
        <v>17</v>
      </c>
      <c r="T1275" t="str">
        <f t="shared" si="49"/>
        <v>Other Services</v>
      </c>
    </row>
    <row r="1276" spans="1:20" ht="15.75" thickBot="1">
      <c r="A1276" s="311">
        <v>45493</v>
      </c>
      <c r="B1276" s="384">
        <v>45474</v>
      </c>
      <c r="C1276" s="297" t="e">
        <v>#VALUE!</v>
      </c>
      <c r="D1276" s="312" t="s">
        <v>3327</v>
      </c>
      <c r="E1276" s="306" t="s">
        <v>3328</v>
      </c>
      <c r="F1276" s="314">
        <v>99</v>
      </c>
      <c r="G1276" s="300">
        <v>83.898305084745772</v>
      </c>
      <c r="H1276" s="301" t="s">
        <v>261</v>
      </c>
      <c r="I1276" s="302" t="s">
        <v>232</v>
      </c>
      <c r="J1276" s="302" t="s">
        <v>330</v>
      </c>
      <c r="K1276" s="53"/>
      <c r="L1276" s="53"/>
      <c r="M1276" s="53"/>
      <c r="N1276" s="53"/>
      <c r="O1276" s="53">
        <v>7</v>
      </c>
      <c r="P1276" s="56"/>
      <c r="Q1276" s="297">
        <v>99</v>
      </c>
      <c r="R1276" s="348" t="s">
        <v>1578</v>
      </c>
      <c r="S1276" s="350">
        <v>17</v>
      </c>
      <c r="T1276" t="str">
        <f t="shared" si="49"/>
        <v>Other Services</v>
      </c>
    </row>
    <row r="1277" spans="1:20" ht="15.75" thickBot="1">
      <c r="A1277" s="311">
        <v>45493</v>
      </c>
      <c r="B1277" s="384">
        <v>45474</v>
      </c>
      <c r="C1277" s="297" t="e">
        <v>#VALUE!</v>
      </c>
      <c r="D1277" s="312" t="s">
        <v>860</v>
      </c>
      <c r="E1277" s="306" t="s">
        <v>3329</v>
      </c>
      <c r="F1277" s="314">
        <v>99</v>
      </c>
      <c r="G1277" s="300">
        <v>83.898305084745772</v>
      </c>
      <c r="H1277" s="301" t="s">
        <v>261</v>
      </c>
      <c r="I1277" s="302" t="s">
        <v>232</v>
      </c>
      <c r="J1277" s="302" t="s">
        <v>330</v>
      </c>
      <c r="K1277" s="53"/>
      <c r="L1277" s="53"/>
      <c r="M1277" s="53"/>
      <c r="N1277" s="53"/>
      <c r="O1277" s="53">
        <v>7</v>
      </c>
      <c r="P1277" s="56"/>
      <c r="Q1277" s="297">
        <v>99</v>
      </c>
      <c r="R1277" s="348" t="s">
        <v>1578</v>
      </c>
      <c r="S1277" s="350">
        <v>17</v>
      </c>
      <c r="T1277" t="str">
        <f t="shared" si="49"/>
        <v>Other Services</v>
      </c>
    </row>
    <row r="1278" spans="1:20" ht="15.75" thickBot="1">
      <c r="A1278" s="311">
        <v>45493</v>
      </c>
      <c r="B1278" s="384">
        <v>45474</v>
      </c>
      <c r="C1278" s="297" t="e">
        <v>#VALUE!</v>
      </c>
      <c r="D1278" s="312" t="s">
        <v>2874</v>
      </c>
      <c r="E1278" s="306" t="s">
        <v>3330</v>
      </c>
      <c r="F1278" s="314">
        <v>99</v>
      </c>
      <c r="G1278" s="300">
        <v>83.898305084745772</v>
      </c>
      <c r="H1278" s="301" t="s">
        <v>261</v>
      </c>
      <c r="I1278" s="302" t="s">
        <v>232</v>
      </c>
      <c r="J1278" s="302" t="s">
        <v>330</v>
      </c>
      <c r="K1278" s="53"/>
      <c r="L1278" s="53"/>
      <c r="M1278" s="53"/>
      <c r="N1278" s="53"/>
      <c r="O1278" s="53">
        <v>7</v>
      </c>
      <c r="P1278" s="56"/>
      <c r="Q1278" s="297">
        <v>99</v>
      </c>
      <c r="R1278" s="348" t="s">
        <v>1578</v>
      </c>
      <c r="S1278" s="350">
        <v>17</v>
      </c>
      <c r="T1278" t="str">
        <f t="shared" si="49"/>
        <v>Other Services</v>
      </c>
    </row>
    <row r="1279" spans="1:20" ht="15.75" thickBot="1">
      <c r="A1279" s="311">
        <v>45493</v>
      </c>
      <c r="B1279" s="384">
        <v>45474</v>
      </c>
      <c r="C1279" s="297" t="e">
        <v>#VALUE!</v>
      </c>
      <c r="D1279" s="312" t="s">
        <v>3331</v>
      </c>
      <c r="E1279" s="306" t="s">
        <v>3332</v>
      </c>
      <c r="F1279" s="314">
        <v>99</v>
      </c>
      <c r="G1279" s="300">
        <v>83.898305084745772</v>
      </c>
      <c r="H1279" s="301" t="s">
        <v>261</v>
      </c>
      <c r="I1279" s="302" t="s">
        <v>232</v>
      </c>
      <c r="J1279" s="302" t="s">
        <v>330</v>
      </c>
      <c r="K1279" s="53"/>
      <c r="L1279" s="53"/>
      <c r="M1279" s="53"/>
      <c r="N1279" s="53"/>
      <c r="O1279" s="53">
        <v>7</v>
      </c>
      <c r="P1279" s="56"/>
      <c r="Q1279" s="297">
        <v>99</v>
      </c>
      <c r="R1279" s="348" t="s">
        <v>1578</v>
      </c>
      <c r="S1279" s="350">
        <v>17</v>
      </c>
      <c r="T1279" t="str">
        <f t="shared" si="49"/>
        <v>Other Services</v>
      </c>
    </row>
    <row r="1280" spans="1:20" ht="15.75" thickBot="1">
      <c r="A1280" s="311">
        <v>45493</v>
      </c>
      <c r="B1280" s="384">
        <v>45474</v>
      </c>
      <c r="C1280" s="297" t="e">
        <v>#VALUE!</v>
      </c>
      <c r="D1280" s="312" t="s">
        <v>3333</v>
      </c>
      <c r="E1280" s="306" t="s">
        <v>3334</v>
      </c>
      <c r="F1280" s="314">
        <v>99</v>
      </c>
      <c r="G1280" s="300">
        <v>83.898305084745772</v>
      </c>
      <c r="H1280" s="301" t="s">
        <v>261</v>
      </c>
      <c r="I1280" s="302" t="s">
        <v>232</v>
      </c>
      <c r="J1280" s="302" t="s">
        <v>330</v>
      </c>
      <c r="K1280" s="53"/>
      <c r="L1280" s="53"/>
      <c r="M1280" s="53"/>
      <c r="N1280" s="53"/>
      <c r="O1280" s="53">
        <v>7</v>
      </c>
      <c r="P1280" s="56"/>
      <c r="Q1280" s="297">
        <v>99</v>
      </c>
      <c r="R1280" s="348" t="s">
        <v>1578</v>
      </c>
      <c r="S1280" s="350">
        <v>17</v>
      </c>
      <c r="T1280" t="str">
        <f t="shared" si="49"/>
        <v>Other Services</v>
      </c>
    </row>
    <row r="1281" spans="1:20" ht="15.75" thickBot="1">
      <c r="A1281" s="311">
        <v>45493</v>
      </c>
      <c r="B1281" s="384">
        <v>45474</v>
      </c>
      <c r="C1281" s="297" t="e">
        <v>#VALUE!</v>
      </c>
      <c r="D1281" s="312" t="s">
        <v>3335</v>
      </c>
      <c r="E1281" s="306" t="s">
        <v>3336</v>
      </c>
      <c r="F1281" s="314">
        <v>99</v>
      </c>
      <c r="G1281" s="300">
        <v>83.898305084745772</v>
      </c>
      <c r="H1281" s="301" t="s">
        <v>261</v>
      </c>
      <c r="I1281" s="302" t="s">
        <v>232</v>
      </c>
      <c r="J1281" s="302" t="s">
        <v>330</v>
      </c>
      <c r="K1281" s="53"/>
      <c r="L1281" s="53"/>
      <c r="M1281" s="53"/>
      <c r="N1281" s="53"/>
      <c r="O1281" s="53">
        <v>7</v>
      </c>
      <c r="P1281" s="56"/>
      <c r="Q1281" s="297">
        <v>99</v>
      </c>
      <c r="R1281" s="348" t="s">
        <v>1578</v>
      </c>
      <c r="S1281" s="350">
        <v>17</v>
      </c>
      <c r="T1281" t="str">
        <f t="shared" si="49"/>
        <v>Other Services</v>
      </c>
    </row>
    <row r="1282" spans="1:20" ht="15.75" thickBot="1">
      <c r="A1282" s="311">
        <v>45493</v>
      </c>
      <c r="B1282" s="384">
        <v>45474</v>
      </c>
      <c r="C1282" s="297" t="e">
        <v>#VALUE!</v>
      </c>
      <c r="D1282" s="312" t="s">
        <v>2869</v>
      </c>
      <c r="E1282" s="306" t="s">
        <v>3337</v>
      </c>
      <c r="F1282" s="314">
        <v>99</v>
      </c>
      <c r="G1282" s="300">
        <v>83.898305084745772</v>
      </c>
      <c r="H1282" s="301" t="s">
        <v>261</v>
      </c>
      <c r="I1282" s="302" t="s">
        <v>232</v>
      </c>
      <c r="J1282" s="302" t="s">
        <v>330</v>
      </c>
      <c r="K1282" s="53"/>
      <c r="L1282" s="53"/>
      <c r="M1282" s="53"/>
      <c r="N1282" s="53"/>
      <c r="O1282" s="53">
        <v>7</v>
      </c>
      <c r="P1282" s="56"/>
      <c r="Q1282" s="297">
        <v>99</v>
      </c>
      <c r="R1282" s="348" t="s">
        <v>1578</v>
      </c>
      <c r="S1282" s="350">
        <v>17</v>
      </c>
      <c r="T1282" t="str">
        <f t="shared" si="49"/>
        <v>Other Services</v>
      </c>
    </row>
    <row r="1283" spans="1:20" ht="15.75" thickBot="1">
      <c r="A1283" s="311">
        <v>45493</v>
      </c>
      <c r="B1283" s="384">
        <v>45474</v>
      </c>
      <c r="C1283" s="297" t="e">
        <v>#VALUE!</v>
      </c>
      <c r="D1283" s="312" t="s">
        <v>3338</v>
      </c>
      <c r="E1283" s="306" t="s">
        <v>3339</v>
      </c>
      <c r="F1283" s="314">
        <v>99</v>
      </c>
      <c r="G1283" s="300">
        <v>83.898305084745772</v>
      </c>
      <c r="H1283" s="301" t="s">
        <v>261</v>
      </c>
      <c r="I1283" s="302" t="s">
        <v>232</v>
      </c>
      <c r="J1283" s="302" t="s">
        <v>330</v>
      </c>
      <c r="K1283" s="53"/>
      <c r="L1283" s="53"/>
      <c r="M1283" s="53"/>
      <c r="N1283" s="53"/>
      <c r="O1283" s="53">
        <v>7</v>
      </c>
      <c r="P1283" s="56"/>
      <c r="Q1283" s="297">
        <v>99</v>
      </c>
      <c r="R1283" s="348" t="s">
        <v>1578</v>
      </c>
      <c r="S1283" s="350">
        <v>17</v>
      </c>
      <c r="T1283" t="str">
        <f t="shared" si="49"/>
        <v>Other Services</v>
      </c>
    </row>
    <row r="1284" spans="1:20" ht="15.75" thickBot="1">
      <c r="A1284" s="311">
        <v>45493</v>
      </c>
      <c r="B1284" s="384">
        <v>45474</v>
      </c>
      <c r="C1284" s="297" t="e">
        <v>#VALUE!</v>
      </c>
      <c r="D1284" s="312" t="s">
        <v>3340</v>
      </c>
      <c r="E1284" s="306" t="s">
        <v>3341</v>
      </c>
      <c r="F1284" s="314">
        <v>99</v>
      </c>
      <c r="G1284" s="300">
        <v>83.898305084745772</v>
      </c>
      <c r="H1284" s="301" t="s">
        <v>261</v>
      </c>
      <c r="I1284" s="302" t="s">
        <v>232</v>
      </c>
      <c r="J1284" s="302" t="s">
        <v>330</v>
      </c>
      <c r="K1284" s="53"/>
      <c r="L1284" s="53"/>
      <c r="M1284" s="53"/>
      <c r="N1284" s="53"/>
      <c r="O1284" s="53">
        <v>7</v>
      </c>
      <c r="P1284" s="56"/>
      <c r="Q1284" s="297">
        <v>99</v>
      </c>
      <c r="R1284" s="348" t="s">
        <v>1578</v>
      </c>
      <c r="S1284" s="350">
        <v>17</v>
      </c>
      <c r="T1284" t="str">
        <f t="shared" si="49"/>
        <v>Other Services</v>
      </c>
    </row>
    <row r="1285" spans="1:20" ht="15.75" thickBot="1">
      <c r="A1285" s="311">
        <v>45493</v>
      </c>
      <c r="B1285" s="384">
        <v>45474</v>
      </c>
      <c r="C1285" s="297" t="e">
        <v>#VALUE!</v>
      </c>
      <c r="D1285" s="312" t="s">
        <v>3342</v>
      </c>
      <c r="E1285" s="306" t="s">
        <v>3343</v>
      </c>
      <c r="F1285" s="314">
        <v>99</v>
      </c>
      <c r="G1285" s="300">
        <v>83.898305084745772</v>
      </c>
      <c r="H1285" s="301" t="s">
        <v>261</v>
      </c>
      <c r="I1285" s="302" t="s">
        <v>232</v>
      </c>
      <c r="J1285" s="302" t="s">
        <v>330</v>
      </c>
      <c r="K1285" s="53"/>
      <c r="L1285" s="53"/>
      <c r="M1285" s="53"/>
      <c r="N1285" s="53"/>
      <c r="O1285" s="53">
        <v>7</v>
      </c>
      <c r="P1285" s="56"/>
      <c r="Q1285" s="297">
        <v>99</v>
      </c>
      <c r="R1285" s="348" t="s">
        <v>1578</v>
      </c>
      <c r="S1285" s="350">
        <v>17</v>
      </c>
      <c r="T1285" t="str">
        <f t="shared" si="49"/>
        <v>Other Services</v>
      </c>
    </row>
    <row r="1286" spans="1:20" ht="15.75" thickBot="1">
      <c r="A1286" s="311">
        <v>45493</v>
      </c>
      <c r="B1286" s="384">
        <v>45474</v>
      </c>
      <c r="C1286" s="297" t="e">
        <v>#VALUE!</v>
      </c>
      <c r="D1286" s="312" t="s">
        <v>1231</v>
      </c>
      <c r="E1286" s="306" t="s">
        <v>3344</v>
      </c>
      <c r="F1286" s="314">
        <v>99</v>
      </c>
      <c r="G1286" s="300">
        <v>83.898305084745772</v>
      </c>
      <c r="H1286" s="301" t="s">
        <v>261</v>
      </c>
      <c r="I1286" s="302" t="s">
        <v>232</v>
      </c>
      <c r="J1286" s="302" t="s">
        <v>330</v>
      </c>
      <c r="K1286" s="53"/>
      <c r="L1286" s="53"/>
      <c r="M1286" s="53"/>
      <c r="N1286" s="53"/>
      <c r="O1286" s="53">
        <v>7</v>
      </c>
      <c r="P1286" s="56"/>
      <c r="Q1286" s="297">
        <v>99</v>
      </c>
      <c r="R1286" s="348" t="s">
        <v>1578</v>
      </c>
      <c r="S1286" s="350">
        <v>17</v>
      </c>
      <c r="T1286" t="str">
        <f t="shared" si="49"/>
        <v>Other Services</v>
      </c>
    </row>
    <row r="1287" spans="1:20" ht="15.75" thickBot="1">
      <c r="A1287" s="311">
        <v>45493</v>
      </c>
      <c r="B1287" s="384">
        <v>45474</v>
      </c>
      <c r="C1287" s="297" t="e">
        <v>#VALUE!</v>
      </c>
      <c r="D1287" s="312" t="s">
        <v>3345</v>
      </c>
      <c r="E1287" s="306" t="s">
        <v>3346</v>
      </c>
      <c r="F1287" s="314">
        <v>99</v>
      </c>
      <c r="G1287" s="300">
        <v>83.898305084745772</v>
      </c>
      <c r="H1287" s="301" t="s">
        <v>261</v>
      </c>
      <c r="I1287" s="302" t="s">
        <v>232</v>
      </c>
      <c r="J1287" s="302" t="s">
        <v>330</v>
      </c>
      <c r="K1287" s="53"/>
      <c r="L1287" s="53"/>
      <c r="M1287" s="53"/>
      <c r="N1287" s="53"/>
      <c r="O1287" s="53">
        <v>7</v>
      </c>
      <c r="P1287" s="56"/>
      <c r="Q1287" s="297">
        <v>99</v>
      </c>
      <c r="R1287" s="348" t="s">
        <v>1578</v>
      </c>
      <c r="S1287" s="350">
        <v>17</v>
      </c>
      <c r="T1287" t="str">
        <f t="shared" si="49"/>
        <v>Other Services</v>
      </c>
    </row>
    <row r="1288" spans="1:20" ht="15.75" thickBot="1">
      <c r="A1288" s="311">
        <v>45493</v>
      </c>
      <c r="B1288" s="384">
        <v>45474</v>
      </c>
      <c r="C1288" s="297" t="e">
        <v>#VALUE!</v>
      </c>
      <c r="D1288" s="312" t="s">
        <v>3347</v>
      </c>
      <c r="E1288" s="306" t="s">
        <v>3348</v>
      </c>
      <c r="F1288" s="314">
        <v>99</v>
      </c>
      <c r="G1288" s="300">
        <v>83.898305084745772</v>
      </c>
      <c r="H1288" s="301" t="s">
        <v>261</v>
      </c>
      <c r="I1288" s="302" t="s">
        <v>232</v>
      </c>
      <c r="J1288" s="302" t="s">
        <v>330</v>
      </c>
      <c r="K1288" s="53"/>
      <c r="L1288" s="53"/>
      <c r="M1288" s="53"/>
      <c r="N1288" s="53"/>
      <c r="O1288" s="53">
        <v>7</v>
      </c>
      <c r="P1288" s="56"/>
      <c r="Q1288" s="297">
        <v>99</v>
      </c>
      <c r="R1288" s="348" t="s">
        <v>1578</v>
      </c>
      <c r="S1288" s="350">
        <v>17</v>
      </c>
      <c r="T1288" t="str">
        <f t="shared" si="49"/>
        <v>Other Services</v>
      </c>
    </row>
    <row r="1289" spans="1:20" ht="15.75" thickBot="1">
      <c r="A1289" s="311">
        <v>45493</v>
      </c>
      <c r="B1289" s="384">
        <v>45474</v>
      </c>
      <c r="C1289" s="297" t="e">
        <v>#VALUE!</v>
      </c>
      <c r="D1289" s="312" t="s">
        <v>3349</v>
      </c>
      <c r="E1289" s="306" t="s">
        <v>3350</v>
      </c>
      <c r="F1289" s="314">
        <v>99</v>
      </c>
      <c r="G1289" s="300">
        <v>83.898305084745772</v>
      </c>
      <c r="H1289" s="301" t="s">
        <v>261</v>
      </c>
      <c r="I1289" s="302" t="s">
        <v>232</v>
      </c>
      <c r="J1289" s="302" t="s">
        <v>330</v>
      </c>
      <c r="K1289" s="53"/>
      <c r="L1289" s="53"/>
      <c r="M1289" s="53"/>
      <c r="N1289" s="53"/>
      <c r="O1289" s="53">
        <v>7</v>
      </c>
      <c r="P1289" s="56"/>
      <c r="Q1289" s="297">
        <v>99</v>
      </c>
      <c r="R1289" s="348" t="s">
        <v>1578</v>
      </c>
      <c r="S1289" s="350">
        <v>17</v>
      </c>
      <c r="T1289" t="str">
        <f t="shared" si="49"/>
        <v>Other Services</v>
      </c>
    </row>
    <row r="1290" spans="1:20" ht="15.75" thickBot="1">
      <c r="A1290" s="311">
        <v>45493</v>
      </c>
      <c r="B1290" s="384">
        <v>45474</v>
      </c>
      <c r="C1290" s="297" t="e">
        <v>#VALUE!</v>
      </c>
      <c r="D1290" s="312" t="s">
        <v>3351</v>
      </c>
      <c r="E1290" s="306" t="s">
        <v>3352</v>
      </c>
      <c r="F1290" s="314">
        <v>99</v>
      </c>
      <c r="G1290" s="300">
        <v>83.898305084745772</v>
      </c>
      <c r="H1290" s="301" t="s">
        <v>261</v>
      </c>
      <c r="I1290" s="302" t="s">
        <v>232</v>
      </c>
      <c r="J1290" s="302" t="s">
        <v>330</v>
      </c>
      <c r="K1290" s="53"/>
      <c r="L1290" s="53"/>
      <c r="M1290" s="53"/>
      <c r="N1290" s="53"/>
      <c r="O1290" s="53">
        <v>7</v>
      </c>
      <c r="P1290" s="56"/>
      <c r="Q1290" s="297">
        <v>99</v>
      </c>
      <c r="R1290" s="348" t="s">
        <v>1578</v>
      </c>
      <c r="S1290" s="350">
        <v>17</v>
      </c>
      <c r="T1290" t="str">
        <f t="shared" si="49"/>
        <v>Other Services</v>
      </c>
    </row>
    <row r="1291" spans="1:20" ht="15.75" thickBot="1">
      <c r="A1291" s="311">
        <v>45493</v>
      </c>
      <c r="B1291" s="384">
        <v>45474</v>
      </c>
      <c r="C1291" s="297" t="e">
        <v>#VALUE!</v>
      </c>
      <c r="D1291" s="312" t="s">
        <v>2041</v>
      </c>
      <c r="E1291" s="306" t="s">
        <v>3353</v>
      </c>
      <c r="F1291" s="314">
        <v>99</v>
      </c>
      <c r="G1291" s="300">
        <v>83.898305084745772</v>
      </c>
      <c r="H1291" s="301" t="s">
        <v>261</v>
      </c>
      <c r="I1291" s="302" t="s">
        <v>232</v>
      </c>
      <c r="J1291" s="302" t="s">
        <v>330</v>
      </c>
      <c r="K1291" s="53"/>
      <c r="L1291" s="53"/>
      <c r="M1291" s="53"/>
      <c r="N1291" s="53"/>
      <c r="O1291" s="53">
        <v>7</v>
      </c>
      <c r="P1291" s="56"/>
      <c r="Q1291" s="297">
        <v>99</v>
      </c>
      <c r="R1291" s="348" t="s">
        <v>1578</v>
      </c>
      <c r="S1291" s="350">
        <v>17</v>
      </c>
      <c r="T1291" t="str">
        <f t="shared" si="49"/>
        <v>Other Services</v>
      </c>
    </row>
    <row r="1292" spans="1:20" ht="15.75" thickBot="1">
      <c r="A1292" s="311">
        <v>45493</v>
      </c>
      <c r="B1292" s="384">
        <v>45474</v>
      </c>
      <c r="C1292" s="297" t="e">
        <v>#VALUE!</v>
      </c>
      <c r="D1292" s="312" t="s">
        <v>3354</v>
      </c>
      <c r="E1292" s="306" t="s">
        <v>3355</v>
      </c>
      <c r="F1292" s="314">
        <v>99</v>
      </c>
      <c r="G1292" s="300">
        <v>83.898305084745772</v>
      </c>
      <c r="H1292" s="301" t="s">
        <v>261</v>
      </c>
      <c r="I1292" s="302" t="s">
        <v>232</v>
      </c>
      <c r="J1292" s="302" t="s">
        <v>330</v>
      </c>
      <c r="K1292" s="53"/>
      <c r="L1292" s="53"/>
      <c r="M1292" s="53"/>
      <c r="N1292" s="53"/>
      <c r="O1292" s="53">
        <v>7</v>
      </c>
      <c r="P1292" s="56"/>
      <c r="Q1292" s="297">
        <v>99</v>
      </c>
      <c r="R1292" s="348" t="s">
        <v>1578</v>
      </c>
      <c r="S1292" s="350">
        <v>17</v>
      </c>
      <c r="T1292" t="str">
        <f t="shared" si="49"/>
        <v>Other Services</v>
      </c>
    </row>
    <row r="1293" spans="1:20" ht="15.75" thickBot="1">
      <c r="A1293" s="311">
        <v>45493</v>
      </c>
      <c r="B1293" s="384">
        <v>45474</v>
      </c>
      <c r="C1293" s="297" t="e">
        <v>#VALUE!</v>
      </c>
      <c r="D1293" s="312" t="s">
        <v>3356</v>
      </c>
      <c r="E1293" s="306" t="s">
        <v>3357</v>
      </c>
      <c r="F1293" s="314">
        <v>99</v>
      </c>
      <c r="G1293" s="300">
        <v>83.898305084745772</v>
      </c>
      <c r="H1293" s="301" t="s">
        <v>261</v>
      </c>
      <c r="I1293" s="302" t="s">
        <v>232</v>
      </c>
      <c r="J1293" s="302" t="s">
        <v>330</v>
      </c>
      <c r="K1293" s="53"/>
      <c r="L1293" s="53"/>
      <c r="M1293" s="53"/>
      <c r="N1293" s="53"/>
      <c r="O1293" s="53">
        <v>7</v>
      </c>
      <c r="P1293" s="56"/>
      <c r="Q1293" s="297">
        <v>99</v>
      </c>
      <c r="R1293" s="348" t="s">
        <v>1578</v>
      </c>
      <c r="S1293" s="350">
        <v>17</v>
      </c>
      <c r="T1293" t="str">
        <f t="shared" si="49"/>
        <v>Other Services</v>
      </c>
    </row>
    <row r="1294" spans="1:20" ht="15.75" thickBot="1">
      <c r="A1294" s="311">
        <v>45493</v>
      </c>
      <c r="B1294" s="384">
        <v>45474</v>
      </c>
      <c r="C1294" s="297" t="e">
        <v>#VALUE!</v>
      </c>
      <c r="D1294" s="312" t="s">
        <v>3358</v>
      </c>
      <c r="E1294" s="306" t="s">
        <v>3359</v>
      </c>
      <c r="F1294" s="314">
        <v>99</v>
      </c>
      <c r="G1294" s="300">
        <v>83.898305084745772</v>
      </c>
      <c r="H1294" s="301" t="s">
        <v>261</v>
      </c>
      <c r="I1294" s="302" t="s">
        <v>232</v>
      </c>
      <c r="J1294" s="302" t="s">
        <v>330</v>
      </c>
      <c r="K1294" s="53"/>
      <c r="L1294" s="53"/>
      <c r="M1294" s="53"/>
      <c r="N1294" s="53"/>
      <c r="O1294" s="53">
        <v>7</v>
      </c>
      <c r="P1294" s="56"/>
      <c r="Q1294" s="297">
        <v>99</v>
      </c>
      <c r="R1294" s="348" t="s">
        <v>1578</v>
      </c>
      <c r="S1294" s="350">
        <v>17</v>
      </c>
      <c r="T1294" t="str">
        <f t="shared" si="49"/>
        <v>Other Services</v>
      </c>
    </row>
    <row r="1295" spans="1:20" ht="15.75" thickBot="1">
      <c r="A1295" s="311">
        <v>45493</v>
      </c>
      <c r="B1295" s="384">
        <v>45474</v>
      </c>
      <c r="C1295" s="297" t="e">
        <v>#VALUE!</v>
      </c>
      <c r="D1295" s="312" t="s">
        <v>3360</v>
      </c>
      <c r="E1295" s="306" t="s">
        <v>3361</v>
      </c>
      <c r="F1295" s="314">
        <v>99</v>
      </c>
      <c r="G1295" s="300">
        <v>83.898305084745772</v>
      </c>
      <c r="H1295" s="301" t="s">
        <v>261</v>
      </c>
      <c r="I1295" s="302" t="s">
        <v>232</v>
      </c>
      <c r="J1295" s="302" t="s">
        <v>330</v>
      </c>
      <c r="K1295" s="53"/>
      <c r="L1295" s="53"/>
      <c r="M1295" s="53"/>
      <c r="N1295" s="53"/>
      <c r="O1295" s="53">
        <v>7</v>
      </c>
      <c r="P1295" s="56"/>
      <c r="Q1295" s="297">
        <v>99</v>
      </c>
      <c r="R1295" s="348" t="s">
        <v>1578</v>
      </c>
      <c r="S1295" s="350">
        <v>17</v>
      </c>
      <c r="T1295" t="str">
        <f t="shared" ref="T1295:T1326" si="50">VLOOKUP(I1295,$AD$2:$AE$6,2,0)</f>
        <v>Other Services</v>
      </c>
    </row>
    <row r="1296" spans="1:20" ht="15.75" thickBot="1">
      <c r="A1296" s="311">
        <v>45493</v>
      </c>
      <c r="B1296" s="384">
        <v>45474</v>
      </c>
      <c r="C1296" s="297" t="e">
        <v>#VALUE!</v>
      </c>
      <c r="D1296" s="312" t="s">
        <v>3362</v>
      </c>
      <c r="E1296" s="306" t="s">
        <v>3363</v>
      </c>
      <c r="F1296" s="314">
        <v>99</v>
      </c>
      <c r="G1296" s="300">
        <v>83.898305084745772</v>
      </c>
      <c r="H1296" s="301" t="s">
        <v>261</v>
      </c>
      <c r="I1296" s="302" t="s">
        <v>232</v>
      </c>
      <c r="J1296" s="302" t="s">
        <v>330</v>
      </c>
      <c r="K1296" s="53"/>
      <c r="L1296" s="53"/>
      <c r="M1296" s="53"/>
      <c r="N1296" s="53"/>
      <c r="O1296" s="53">
        <v>7</v>
      </c>
      <c r="P1296" s="56"/>
      <c r="Q1296" s="297">
        <v>99</v>
      </c>
      <c r="R1296" s="348" t="s">
        <v>1578</v>
      </c>
      <c r="S1296" s="350">
        <v>17</v>
      </c>
      <c r="T1296" t="str">
        <f t="shared" si="50"/>
        <v>Other Services</v>
      </c>
    </row>
    <row r="1297" spans="1:20" ht="15.75" thickBot="1">
      <c r="A1297" s="311">
        <v>45493</v>
      </c>
      <c r="B1297" s="384">
        <v>45474</v>
      </c>
      <c r="C1297" s="297" t="e">
        <v>#VALUE!</v>
      </c>
      <c r="D1297" s="312" t="s">
        <v>3364</v>
      </c>
      <c r="E1297" s="306" t="s">
        <v>3365</v>
      </c>
      <c r="F1297" s="314">
        <v>99</v>
      </c>
      <c r="G1297" s="300">
        <v>83.898305084745772</v>
      </c>
      <c r="H1297" s="301" t="s">
        <v>261</v>
      </c>
      <c r="I1297" s="302" t="s">
        <v>232</v>
      </c>
      <c r="J1297" s="302" t="s">
        <v>330</v>
      </c>
      <c r="K1297" s="53"/>
      <c r="L1297" s="53"/>
      <c r="M1297" s="53"/>
      <c r="N1297" s="53"/>
      <c r="O1297" s="53">
        <v>7</v>
      </c>
      <c r="P1297" s="56"/>
      <c r="Q1297" s="297">
        <v>99</v>
      </c>
      <c r="R1297" s="348" t="s">
        <v>1578</v>
      </c>
      <c r="S1297" s="350">
        <v>17</v>
      </c>
      <c r="T1297" t="str">
        <f t="shared" si="50"/>
        <v>Other Services</v>
      </c>
    </row>
    <row r="1298" spans="1:20" ht="15.75" thickBot="1">
      <c r="A1298" s="311">
        <v>45493</v>
      </c>
      <c r="B1298" s="384">
        <v>45474</v>
      </c>
      <c r="C1298" s="297" t="e">
        <v>#VALUE!</v>
      </c>
      <c r="D1298" s="312" t="s">
        <v>3366</v>
      </c>
      <c r="E1298" s="306" t="s">
        <v>3367</v>
      </c>
      <c r="F1298" s="314">
        <v>99</v>
      </c>
      <c r="G1298" s="300">
        <v>83.898305084745772</v>
      </c>
      <c r="H1298" s="301" t="s">
        <v>261</v>
      </c>
      <c r="I1298" s="302" t="s">
        <v>232</v>
      </c>
      <c r="J1298" s="302" t="s">
        <v>330</v>
      </c>
      <c r="K1298" s="53"/>
      <c r="L1298" s="53"/>
      <c r="M1298" s="53"/>
      <c r="N1298" s="53"/>
      <c r="O1298" s="53">
        <v>7</v>
      </c>
      <c r="P1298" s="56"/>
      <c r="Q1298" s="297">
        <v>99</v>
      </c>
      <c r="R1298" s="348" t="s">
        <v>1578</v>
      </c>
      <c r="S1298" s="350">
        <v>17</v>
      </c>
      <c r="T1298" t="str">
        <f t="shared" si="50"/>
        <v>Other Services</v>
      </c>
    </row>
    <row r="1299" spans="1:20" ht="15.75" thickBot="1">
      <c r="A1299" s="311">
        <v>45493</v>
      </c>
      <c r="B1299" s="384">
        <v>45474</v>
      </c>
      <c r="C1299" s="297" t="e">
        <v>#VALUE!</v>
      </c>
      <c r="D1299" s="312" t="s">
        <v>2169</v>
      </c>
      <c r="E1299" s="306" t="s">
        <v>3368</v>
      </c>
      <c r="F1299" s="314">
        <v>99</v>
      </c>
      <c r="G1299" s="300">
        <v>83.898305084745772</v>
      </c>
      <c r="H1299" s="301" t="s">
        <v>261</v>
      </c>
      <c r="I1299" s="302" t="s">
        <v>232</v>
      </c>
      <c r="J1299" s="302" t="s">
        <v>330</v>
      </c>
      <c r="K1299" s="53"/>
      <c r="L1299" s="53"/>
      <c r="M1299" s="53"/>
      <c r="N1299" s="53"/>
      <c r="O1299" s="53">
        <v>7</v>
      </c>
      <c r="P1299" s="56"/>
      <c r="Q1299" s="297">
        <v>99</v>
      </c>
      <c r="R1299" s="348" t="s">
        <v>1578</v>
      </c>
      <c r="S1299" s="350">
        <v>17</v>
      </c>
      <c r="T1299" t="str">
        <f t="shared" si="50"/>
        <v>Other Services</v>
      </c>
    </row>
    <row r="1300" spans="1:20" ht="15.75" thickBot="1">
      <c r="A1300" s="311">
        <v>45493</v>
      </c>
      <c r="B1300" s="384">
        <v>45474</v>
      </c>
      <c r="C1300" s="297" t="e">
        <v>#VALUE!</v>
      </c>
      <c r="D1300" s="312" t="s">
        <v>3289</v>
      </c>
      <c r="E1300" s="306" t="s">
        <v>3369</v>
      </c>
      <c r="F1300" s="314">
        <v>99</v>
      </c>
      <c r="G1300" s="300">
        <v>83.898305084745772</v>
      </c>
      <c r="H1300" s="301" t="s">
        <v>261</v>
      </c>
      <c r="I1300" s="302" t="s">
        <v>232</v>
      </c>
      <c r="J1300" s="302" t="s">
        <v>330</v>
      </c>
      <c r="K1300" s="53"/>
      <c r="L1300" s="53"/>
      <c r="M1300" s="53"/>
      <c r="N1300" s="53"/>
      <c r="O1300" s="53">
        <v>7</v>
      </c>
      <c r="P1300" s="56"/>
      <c r="Q1300" s="297">
        <v>99</v>
      </c>
      <c r="R1300" s="348" t="s">
        <v>1578</v>
      </c>
      <c r="S1300" s="350">
        <v>17</v>
      </c>
      <c r="T1300" t="str">
        <f t="shared" si="50"/>
        <v>Other Services</v>
      </c>
    </row>
    <row r="1301" spans="1:20" ht="15.75" thickBot="1">
      <c r="A1301" s="311">
        <v>45493</v>
      </c>
      <c r="B1301" s="384">
        <v>45474</v>
      </c>
      <c r="C1301" s="297" t="e">
        <v>#VALUE!</v>
      </c>
      <c r="D1301" s="312" t="s">
        <v>3370</v>
      </c>
      <c r="E1301" s="306" t="s">
        <v>3371</v>
      </c>
      <c r="F1301" s="314">
        <v>99</v>
      </c>
      <c r="G1301" s="300">
        <v>83.898305084745772</v>
      </c>
      <c r="H1301" s="301" t="s">
        <v>261</v>
      </c>
      <c r="I1301" s="302" t="s">
        <v>232</v>
      </c>
      <c r="J1301" s="302" t="s">
        <v>330</v>
      </c>
      <c r="K1301" s="53"/>
      <c r="L1301" s="53"/>
      <c r="M1301" s="53"/>
      <c r="N1301" s="53"/>
      <c r="O1301" s="53">
        <v>7</v>
      </c>
      <c r="P1301" s="56"/>
      <c r="Q1301" s="297">
        <v>99</v>
      </c>
      <c r="R1301" s="348" t="s">
        <v>1578</v>
      </c>
      <c r="S1301" s="350">
        <v>17</v>
      </c>
      <c r="T1301" t="str">
        <f t="shared" si="50"/>
        <v>Other Services</v>
      </c>
    </row>
    <row r="1302" spans="1:20" ht="15.75" thickBot="1">
      <c r="A1302" s="311">
        <v>45493</v>
      </c>
      <c r="B1302" s="384">
        <v>45474</v>
      </c>
      <c r="C1302" s="297" t="e">
        <v>#VALUE!</v>
      </c>
      <c r="D1302" s="312" t="s">
        <v>2045</v>
      </c>
      <c r="E1302" s="306" t="s">
        <v>3372</v>
      </c>
      <c r="F1302" s="314">
        <v>99</v>
      </c>
      <c r="G1302" s="300">
        <v>83.898305084745772</v>
      </c>
      <c r="H1302" s="301" t="s">
        <v>261</v>
      </c>
      <c r="I1302" s="302" t="s">
        <v>232</v>
      </c>
      <c r="J1302" s="302" t="s">
        <v>330</v>
      </c>
      <c r="K1302" s="53"/>
      <c r="L1302" s="53"/>
      <c r="M1302" s="53"/>
      <c r="N1302" s="53"/>
      <c r="O1302" s="53">
        <v>7</v>
      </c>
      <c r="P1302" s="56"/>
      <c r="Q1302" s="297">
        <v>99</v>
      </c>
      <c r="R1302" s="348" t="s">
        <v>1578</v>
      </c>
      <c r="S1302" s="350">
        <v>17</v>
      </c>
      <c r="T1302" t="str">
        <f t="shared" si="50"/>
        <v>Other Services</v>
      </c>
    </row>
    <row r="1303" spans="1:20" ht="15.75" thickBot="1">
      <c r="A1303" s="311">
        <v>45493</v>
      </c>
      <c r="B1303" s="384">
        <v>45474</v>
      </c>
      <c r="C1303" s="297" t="e">
        <v>#VALUE!</v>
      </c>
      <c r="D1303" s="312" t="s">
        <v>2640</v>
      </c>
      <c r="E1303" s="306" t="s">
        <v>3373</v>
      </c>
      <c r="F1303" s="314">
        <v>99</v>
      </c>
      <c r="G1303" s="300">
        <v>83.898305084745772</v>
      </c>
      <c r="H1303" s="301" t="s">
        <v>261</v>
      </c>
      <c r="I1303" s="302" t="s">
        <v>232</v>
      </c>
      <c r="J1303" s="302" t="s">
        <v>330</v>
      </c>
      <c r="K1303" s="53"/>
      <c r="L1303" s="53"/>
      <c r="M1303" s="53"/>
      <c r="N1303" s="53"/>
      <c r="O1303" s="53">
        <v>7</v>
      </c>
      <c r="P1303" s="56"/>
      <c r="Q1303" s="297">
        <v>99</v>
      </c>
      <c r="R1303" s="348" t="s">
        <v>1578</v>
      </c>
      <c r="S1303" s="350">
        <v>17</v>
      </c>
      <c r="T1303" t="str">
        <f t="shared" si="50"/>
        <v>Other Services</v>
      </c>
    </row>
    <row r="1304" spans="1:20" ht="15.75" thickBot="1">
      <c r="A1304" s="311">
        <v>45493</v>
      </c>
      <c r="B1304" s="384">
        <v>45474</v>
      </c>
      <c r="C1304" s="297" t="e">
        <v>#VALUE!</v>
      </c>
      <c r="D1304" s="312" t="s">
        <v>3374</v>
      </c>
      <c r="E1304" s="306" t="s">
        <v>3375</v>
      </c>
      <c r="F1304" s="314">
        <v>198</v>
      </c>
      <c r="G1304" s="300">
        <v>167.79661016949149</v>
      </c>
      <c r="H1304" s="301" t="s">
        <v>261</v>
      </c>
      <c r="I1304" s="302" t="s">
        <v>232</v>
      </c>
      <c r="J1304" s="302" t="s">
        <v>330</v>
      </c>
      <c r="K1304" s="53"/>
      <c r="L1304" s="53"/>
      <c r="M1304" s="53"/>
      <c r="N1304" s="53"/>
      <c r="O1304" s="53">
        <v>7</v>
      </c>
      <c r="P1304" s="56"/>
      <c r="Q1304" s="297">
        <v>198</v>
      </c>
      <c r="R1304" s="348" t="s">
        <v>1578</v>
      </c>
      <c r="S1304" s="350">
        <v>17</v>
      </c>
      <c r="T1304" t="str">
        <f t="shared" si="50"/>
        <v>Other Services</v>
      </c>
    </row>
    <row r="1305" spans="1:20" ht="15.75" thickBot="1">
      <c r="A1305" s="311">
        <v>45493</v>
      </c>
      <c r="B1305" s="384">
        <v>45474</v>
      </c>
      <c r="C1305" s="297" t="e">
        <v>#VALUE!</v>
      </c>
      <c r="D1305" s="312" t="s">
        <v>3376</v>
      </c>
      <c r="E1305" s="306" t="s">
        <v>3377</v>
      </c>
      <c r="F1305" s="314">
        <v>198</v>
      </c>
      <c r="G1305" s="300">
        <v>167.79661016949149</v>
      </c>
      <c r="H1305" s="301" t="s">
        <v>261</v>
      </c>
      <c r="I1305" s="302" t="s">
        <v>232</v>
      </c>
      <c r="J1305" s="302" t="s">
        <v>330</v>
      </c>
      <c r="K1305" s="53"/>
      <c r="L1305" s="53"/>
      <c r="M1305" s="53"/>
      <c r="N1305" s="53"/>
      <c r="O1305" s="53">
        <v>7</v>
      </c>
      <c r="P1305" s="56"/>
      <c r="Q1305" s="297">
        <v>198</v>
      </c>
      <c r="R1305" s="348" t="s">
        <v>1578</v>
      </c>
      <c r="S1305" s="350">
        <v>17</v>
      </c>
      <c r="T1305" t="str">
        <f t="shared" si="50"/>
        <v>Other Services</v>
      </c>
    </row>
    <row r="1306" spans="1:20" ht="15.75" thickBot="1">
      <c r="A1306" s="311">
        <v>45493</v>
      </c>
      <c r="B1306" s="384">
        <v>45474</v>
      </c>
      <c r="C1306" s="297" t="e">
        <v>#VALUE!</v>
      </c>
      <c r="D1306" s="312" t="s">
        <v>3378</v>
      </c>
      <c r="E1306" s="306" t="s">
        <v>3379</v>
      </c>
      <c r="F1306" s="314">
        <v>99</v>
      </c>
      <c r="G1306" s="300">
        <v>83.898305084745772</v>
      </c>
      <c r="H1306" s="301" t="s">
        <v>261</v>
      </c>
      <c r="I1306" s="302" t="s">
        <v>232</v>
      </c>
      <c r="J1306" s="302" t="s">
        <v>330</v>
      </c>
      <c r="K1306" s="53"/>
      <c r="L1306" s="53"/>
      <c r="M1306" s="53"/>
      <c r="N1306" s="53"/>
      <c r="O1306" s="53">
        <v>7</v>
      </c>
      <c r="P1306" s="56"/>
      <c r="Q1306" s="297">
        <v>99</v>
      </c>
      <c r="R1306" s="348" t="s">
        <v>1578</v>
      </c>
      <c r="S1306" s="350">
        <v>17</v>
      </c>
      <c r="T1306" t="str">
        <f t="shared" si="50"/>
        <v>Other Services</v>
      </c>
    </row>
    <row r="1307" spans="1:20" ht="15.75" thickBot="1">
      <c r="A1307" s="311">
        <v>45493</v>
      </c>
      <c r="B1307" s="384">
        <v>45474</v>
      </c>
      <c r="C1307" s="297" t="e">
        <v>#VALUE!</v>
      </c>
      <c r="D1307" s="312" t="s">
        <v>2438</v>
      </c>
      <c r="E1307" s="306" t="s">
        <v>3380</v>
      </c>
      <c r="F1307" s="314">
        <v>99</v>
      </c>
      <c r="G1307" s="300">
        <v>83.898305084745772</v>
      </c>
      <c r="H1307" s="301" t="s">
        <v>261</v>
      </c>
      <c r="I1307" s="302" t="s">
        <v>232</v>
      </c>
      <c r="J1307" s="302" t="s">
        <v>330</v>
      </c>
      <c r="K1307" s="53"/>
      <c r="L1307" s="53"/>
      <c r="M1307" s="53"/>
      <c r="N1307" s="53"/>
      <c r="O1307" s="53">
        <v>7</v>
      </c>
      <c r="P1307" s="56"/>
      <c r="Q1307" s="297">
        <v>99</v>
      </c>
      <c r="R1307" s="348" t="s">
        <v>1578</v>
      </c>
      <c r="S1307" s="350">
        <v>17</v>
      </c>
      <c r="T1307" t="str">
        <f t="shared" si="50"/>
        <v>Other Services</v>
      </c>
    </row>
    <row r="1308" spans="1:20" ht="15.75" thickBot="1">
      <c r="A1308" s="311">
        <v>45493</v>
      </c>
      <c r="B1308" s="384">
        <v>45474</v>
      </c>
      <c r="C1308" s="297" t="e">
        <v>#VALUE!</v>
      </c>
      <c r="D1308" s="312" t="s">
        <v>3381</v>
      </c>
      <c r="E1308" s="306" t="s">
        <v>3382</v>
      </c>
      <c r="F1308" s="314">
        <v>99</v>
      </c>
      <c r="G1308" s="300">
        <v>83.898305084745772</v>
      </c>
      <c r="H1308" s="301" t="s">
        <v>261</v>
      </c>
      <c r="I1308" s="302" t="s">
        <v>232</v>
      </c>
      <c r="J1308" s="302" t="s">
        <v>330</v>
      </c>
      <c r="K1308" s="53"/>
      <c r="L1308" s="53"/>
      <c r="M1308" s="53"/>
      <c r="N1308" s="53"/>
      <c r="O1308" s="53">
        <v>7</v>
      </c>
      <c r="P1308" s="56"/>
      <c r="Q1308" s="297">
        <v>99</v>
      </c>
      <c r="R1308" s="348" t="s">
        <v>1578</v>
      </c>
      <c r="S1308" s="350">
        <v>17</v>
      </c>
      <c r="T1308" t="str">
        <f t="shared" si="50"/>
        <v>Other Services</v>
      </c>
    </row>
    <row r="1309" spans="1:20" ht="15.75" thickBot="1">
      <c r="A1309" s="311">
        <v>45493</v>
      </c>
      <c r="B1309" s="384">
        <v>45474</v>
      </c>
      <c r="C1309" s="297" t="e">
        <v>#VALUE!</v>
      </c>
      <c r="D1309" s="312" t="s">
        <v>905</v>
      </c>
      <c r="E1309" s="306" t="s">
        <v>3383</v>
      </c>
      <c r="F1309" s="314">
        <v>99</v>
      </c>
      <c r="G1309" s="300">
        <v>83.898305084745772</v>
      </c>
      <c r="H1309" s="301" t="s">
        <v>261</v>
      </c>
      <c r="I1309" s="302" t="s">
        <v>232</v>
      </c>
      <c r="J1309" s="302" t="s">
        <v>330</v>
      </c>
      <c r="K1309" s="53"/>
      <c r="L1309" s="53"/>
      <c r="M1309" s="53"/>
      <c r="N1309" s="53"/>
      <c r="O1309" s="53">
        <v>7</v>
      </c>
      <c r="P1309" s="56"/>
      <c r="Q1309" s="297">
        <v>99</v>
      </c>
      <c r="R1309" s="348" t="s">
        <v>1578</v>
      </c>
      <c r="S1309" s="350">
        <v>17</v>
      </c>
      <c r="T1309" t="str">
        <f t="shared" si="50"/>
        <v>Other Services</v>
      </c>
    </row>
    <row r="1310" spans="1:20" ht="15.75" thickBot="1">
      <c r="A1310" s="311">
        <v>45493</v>
      </c>
      <c r="B1310" s="384">
        <v>45474</v>
      </c>
      <c r="C1310" s="297" t="e">
        <v>#VALUE!</v>
      </c>
      <c r="D1310" s="312" t="s">
        <v>3384</v>
      </c>
      <c r="E1310" s="306" t="s">
        <v>3385</v>
      </c>
      <c r="F1310" s="314">
        <v>99</v>
      </c>
      <c r="G1310" s="300">
        <v>83.898305084745772</v>
      </c>
      <c r="H1310" s="301" t="s">
        <v>261</v>
      </c>
      <c r="I1310" s="302" t="s">
        <v>232</v>
      </c>
      <c r="J1310" s="302" t="s">
        <v>330</v>
      </c>
      <c r="K1310" s="53"/>
      <c r="L1310" s="53"/>
      <c r="M1310" s="53"/>
      <c r="N1310" s="53"/>
      <c r="O1310" s="53">
        <v>7</v>
      </c>
      <c r="P1310" s="56"/>
      <c r="Q1310" s="297">
        <v>99</v>
      </c>
      <c r="R1310" s="348" t="s">
        <v>1578</v>
      </c>
      <c r="S1310" s="350">
        <v>17</v>
      </c>
      <c r="T1310" t="str">
        <f t="shared" si="50"/>
        <v>Other Services</v>
      </c>
    </row>
    <row r="1311" spans="1:20" ht="15.75" thickBot="1">
      <c r="A1311" s="311">
        <v>45493</v>
      </c>
      <c r="B1311" s="384">
        <v>45474</v>
      </c>
      <c r="C1311" s="297" t="e">
        <v>#VALUE!</v>
      </c>
      <c r="D1311" s="312" t="s">
        <v>3386</v>
      </c>
      <c r="E1311" s="306" t="s">
        <v>3387</v>
      </c>
      <c r="F1311" s="314">
        <v>99</v>
      </c>
      <c r="G1311" s="300">
        <v>83.898305084745772</v>
      </c>
      <c r="H1311" s="301" t="s">
        <v>261</v>
      </c>
      <c r="I1311" s="302" t="s">
        <v>232</v>
      </c>
      <c r="J1311" s="302" t="s">
        <v>330</v>
      </c>
      <c r="K1311" s="53"/>
      <c r="L1311" s="53"/>
      <c r="M1311" s="53"/>
      <c r="N1311" s="53"/>
      <c r="O1311" s="53">
        <v>7</v>
      </c>
      <c r="P1311" s="56"/>
      <c r="Q1311" s="297">
        <v>99</v>
      </c>
      <c r="R1311" s="348" t="s">
        <v>1578</v>
      </c>
      <c r="S1311" s="350">
        <v>17</v>
      </c>
      <c r="T1311" t="str">
        <f t="shared" si="50"/>
        <v>Other Services</v>
      </c>
    </row>
    <row r="1312" spans="1:20" ht="15.75" thickBot="1">
      <c r="A1312" s="311">
        <v>45493</v>
      </c>
      <c r="B1312" s="384">
        <v>45474</v>
      </c>
      <c r="C1312" s="297" t="e">
        <v>#VALUE!</v>
      </c>
      <c r="D1312" s="312" t="s">
        <v>1693</v>
      </c>
      <c r="E1312" s="306" t="s">
        <v>3388</v>
      </c>
      <c r="F1312" s="314">
        <v>99</v>
      </c>
      <c r="G1312" s="300">
        <v>83.898305084745772</v>
      </c>
      <c r="H1312" s="301" t="s">
        <v>261</v>
      </c>
      <c r="I1312" s="302" t="s">
        <v>232</v>
      </c>
      <c r="J1312" s="302" t="s">
        <v>330</v>
      </c>
      <c r="K1312" s="53"/>
      <c r="L1312" s="53"/>
      <c r="M1312" s="53"/>
      <c r="N1312" s="53"/>
      <c r="O1312" s="53">
        <v>7</v>
      </c>
      <c r="P1312" s="56"/>
      <c r="Q1312" s="297">
        <v>99</v>
      </c>
      <c r="R1312" s="348" t="s">
        <v>1578</v>
      </c>
      <c r="S1312" s="350">
        <v>17</v>
      </c>
      <c r="T1312" t="str">
        <f t="shared" si="50"/>
        <v>Other Services</v>
      </c>
    </row>
    <row r="1313" spans="1:20" ht="15.75" thickBot="1">
      <c r="A1313" s="311">
        <v>45493</v>
      </c>
      <c r="B1313" s="384">
        <v>45474</v>
      </c>
      <c r="C1313" s="297" t="e">
        <v>#VALUE!</v>
      </c>
      <c r="D1313" s="312" t="s">
        <v>3389</v>
      </c>
      <c r="E1313" s="306" t="s">
        <v>3390</v>
      </c>
      <c r="F1313" s="314">
        <v>99</v>
      </c>
      <c r="G1313" s="300">
        <v>83.898305084745772</v>
      </c>
      <c r="H1313" s="301" t="s">
        <v>261</v>
      </c>
      <c r="I1313" s="302" t="s">
        <v>232</v>
      </c>
      <c r="J1313" s="302" t="s">
        <v>330</v>
      </c>
      <c r="K1313" s="53"/>
      <c r="L1313" s="53"/>
      <c r="M1313" s="53"/>
      <c r="N1313" s="53"/>
      <c r="O1313" s="53">
        <v>7</v>
      </c>
      <c r="P1313" s="56"/>
      <c r="Q1313" s="297">
        <v>99</v>
      </c>
      <c r="R1313" s="348" t="s">
        <v>1578</v>
      </c>
      <c r="S1313" s="350">
        <v>17</v>
      </c>
      <c r="T1313" t="str">
        <f t="shared" si="50"/>
        <v>Other Services</v>
      </c>
    </row>
    <row r="1314" spans="1:20" ht="15.75" thickBot="1">
      <c r="A1314" s="311">
        <v>45493</v>
      </c>
      <c r="B1314" s="384">
        <v>45474</v>
      </c>
      <c r="C1314" s="297" t="e">
        <v>#VALUE!</v>
      </c>
      <c r="D1314" s="312" t="s">
        <v>562</v>
      </c>
      <c r="E1314" s="306" t="s">
        <v>3391</v>
      </c>
      <c r="F1314" s="314">
        <v>99</v>
      </c>
      <c r="G1314" s="300">
        <v>83.898305084745772</v>
      </c>
      <c r="H1314" s="301" t="s">
        <v>261</v>
      </c>
      <c r="I1314" s="302" t="s">
        <v>232</v>
      </c>
      <c r="J1314" s="302" t="s">
        <v>330</v>
      </c>
      <c r="K1314" s="53"/>
      <c r="L1314" s="53"/>
      <c r="M1314" s="53"/>
      <c r="N1314" s="53"/>
      <c r="O1314" s="53">
        <v>7</v>
      </c>
      <c r="P1314" s="56"/>
      <c r="Q1314" s="297">
        <v>99</v>
      </c>
      <c r="R1314" s="348" t="s">
        <v>1578</v>
      </c>
      <c r="S1314" s="350">
        <v>17</v>
      </c>
      <c r="T1314" t="str">
        <f t="shared" si="50"/>
        <v>Other Services</v>
      </c>
    </row>
    <row r="1315" spans="1:20" ht="15.75" thickBot="1">
      <c r="A1315" s="311">
        <v>45493</v>
      </c>
      <c r="B1315" s="384">
        <v>45474</v>
      </c>
      <c r="C1315" s="297" t="e">
        <v>#VALUE!</v>
      </c>
      <c r="D1315" s="312" t="s">
        <v>3392</v>
      </c>
      <c r="E1315" s="306" t="s">
        <v>3393</v>
      </c>
      <c r="F1315" s="314">
        <v>99</v>
      </c>
      <c r="G1315" s="300">
        <v>83.898305084745772</v>
      </c>
      <c r="H1315" s="301" t="s">
        <v>261</v>
      </c>
      <c r="I1315" s="302" t="s">
        <v>232</v>
      </c>
      <c r="J1315" s="302" t="s">
        <v>330</v>
      </c>
      <c r="K1315" s="53"/>
      <c r="L1315" s="53"/>
      <c r="M1315" s="53"/>
      <c r="N1315" s="53"/>
      <c r="O1315" s="53">
        <v>7</v>
      </c>
      <c r="P1315" s="56"/>
      <c r="Q1315" s="297">
        <v>99</v>
      </c>
      <c r="R1315" s="348" t="s">
        <v>1578</v>
      </c>
      <c r="S1315" s="350">
        <v>17</v>
      </c>
      <c r="T1315" t="str">
        <f t="shared" si="50"/>
        <v>Other Services</v>
      </c>
    </row>
    <row r="1316" spans="1:20" ht="15.75" thickBot="1">
      <c r="A1316" s="311">
        <v>45493</v>
      </c>
      <c r="B1316" s="384">
        <v>45474</v>
      </c>
      <c r="C1316" s="297" t="e">
        <v>#VALUE!</v>
      </c>
      <c r="D1316" s="312" t="s">
        <v>1641</v>
      </c>
      <c r="E1316" s="306" t="s">
        <v>3394</v>
      </c>
      <c r="F1316" s="314">
        <v>495</v>
      </c>
      <c r="G1316" s="300">
        <v>419.49152542372877</v>
      </c>
      <c r="H1316" s="301" t="s">
        <v>261</v>
      </c>
      <c r="I1316" s="302" t="s">
        <v>232</v>
      </c>
      <c r="J1316" s="302" t="s">
        <v>330</v>
      </c>
      <c r="K1316" s="53"/>
      <c r="L1316" s="53"/>
      <c r="M1316" s="53"/>
      <c r="N1316" s="53"/>
      <c r="O1316" s="53">
        <v>7</v>
      </c>
      <c r="P1316" s="56"/>
      <c r="Q1316" s="297">
        <v>495</v>
      </c>
      <c r="R1316" s="348" t="s">
        <v>1578</v>
      </c>
      <c r="S1316" s="350">
        <v>17</v>
      </c>
      <c r="T1316" t="str">
        <f t="shared" si="50"/>
        <v>Other Services</v>
      </c>
    </row>
    <row r="1317" spans="1:20" ht="15.75" thickBot="1">
      <c r="A1317" s="311">
        <v>45493</v>
      </c>
      <c r="B1317" s="384">
        <v>45474</v>
      </c>
      <c r="C1317" s="297" t="e">
        <v>#VALUE!</v>
      </c>
      <c r="D1317" s="312" t="s">
        <v>3395</v>
      </c>
      <c r="E1317" s="306" t="s">
        <v>3396</v>
      </c>
      <c r="F1317" s="314">
        <v>99</v>
      </c>
      <c r="G1317" s="300">
        <v>83.898305084745772</v>
      </c>
      <c r="H1317" s="301" t="s">
        <v>261</v>
      </c>
      <c r="I1317" s="302" t="s">
        <v>232</v>
      </c>
      <c r="J1317" s="302" t="s">
        <v>330</v>
      </c>
      <c r="K1317" s="53"/>
      <c r="L1317" s="53"/>
      <c r="M1317" s="53"/>
      <c r="N1317" s="53"/>
      <c r="O1317" s="53">
        <v>7</v>
      </c>
      <c r="P1317" s="56"/>
      <c r="Q1317" s="297">
        <v>99</v>
      </c>
      <c r="R1317" s="348" t="s">
        <v>1578</v>
      </c>
      <c r="S1317" s="350">
        <v>17</v>
      </c>
      <c r="T1317" t="str">
        <f t="shared" si="50"/>
        <v>Other Services</v>
      </c>
    </row>
    <row r="1318" spans="1:20" ht="15.75" thickBot="1">
      <c r="A1318" s="311">
        <v>45493</v>
      </c>
      <c r="B1318" s="384">
        <v>45474</v>
      </c>
      <c r="C1318" s="297" t="e">
        <v>#VALUE!</v>
      </c>
      <c r="D1318" s="312" t="s">
        <v>794</v>
      </c>
      <c r="E1318" s="306" t="s">
        <v>3397</v>
      </c>
      <c r="F1318" s="314">
        <v>99</v>
      </c>
      <c r="G1318" s="300">
        <v>83.898305084745772</v>
      </c>
      <c r="H1318" s="301" t="s">
        <v>261</v>
      </c>
      <c r="I1318" s="302" t="s">
        <v>232</v>
      </c>
      <c r="J1318" s="302" t="s">
        <v>330</v>
      </c>
      <c r="K1318" s="53"/>
      <c r="L1318" s="53"/>
      <c r="M1318" s="53"/>
      <c r="N1318" s="53"/>
      <c r="O1318" s="53">
        <v>7</v>
      </c>
      <c r="P1318" s="56"/>
      <c r="Q1318" s="297">
        <v>99</v>
      </c>
      <c r="R1318" s="348" t="s">
        <v>1578</v>
      </c>
      <c r="S1318" s="350">
        <v>17</v>
      </c>
      <c r="T1318" t="str">
        <f t="shared" si="50"/>
        <v>Other Services</v>
      </c>
    </row>
    <row r="1319" spans="1:20" ht="15.75" thickBot="1">
      <c r="A1319" s="311">
        <v>45493</v>
      </c>
      <c r="B1319" s="384">
        <v>45474</v>
      </c>
      <c r="C1319" s="297" t="e">
        <v>#VALUE!</v>
      </c>
      <c r="D1319" s="312" t="s">
        <v>3398</v>
      </c>
      <c r="E1319" s="306" t="s">
        <v>3399</v>
      </c>
      <c r="F1319" s="314">
        <v>99</v>
      </c>
      <c r="G1319" s="300">
        <v>83.898305084745772</v>
      </c>
      <c r="H1319" s="301" t="s">
        <v>261</v>
      </c>
      <c r="I1319" s="302" t="s">
        <v>232</v>
      </c>
      <c r="J1319" s="302" t="s">
        <v>330</v>
      </c>
      <c r="K1319" s="53"/>
      <c r="L1319" s="53"/>
      <c r="M1319" s="53"/>
      <c r="N1319" s="53"/>
      <c r="O1319" s="53">
        <v>7</v>
      </c>
      <c r="P1319" s="56"/>
      <c r="Q1319" s="297">
        <v>99</v>
      </c>
      <c r="R1319" s="348" t="s">
        <v>1578</v>
      </c>
      <c r="S1319" s="350">
        <v>17</v>
      </c>
      <c r="T1319" t="str">
        <f t="shared" si="50"/>
        <v>Other Services</v>
      </c>
    </row>
    <row r="1320" spans="1:20" ht="15.75" thickBot="1">
      <c r="A1320" s="311">
        <v>45493</v>
      </c>
      <c r="B1320" s="384">
        <v>45474</v>
      </c>
      <c r="C1320" s="297" t="e">
        <v>#VALUE!</v>
      </c>
      <c r="D1320" s="312" t="s">
        <v>3400</v>
      </c>
      <c r="E1320" s="306" t="s">
        <v>3401</v>
      </c>
      <c r="F1320" s="314">
        <v>99</v>
      </c>
      <c r="G1320" s="300">
        <v>83.898305084745772</v>
      </c>
      <c r="H1320" s="301" t="s">
        <v>261</v>
      </c>
      <c r="I1320" s="302" t="s">
        <v>232</v>
      </c>
      <c r="J1320" s="302" t="s">
        <v>330</v>
      </c>
      <c r="K1320" s="53"/>
      <c r="L1320" s="53"/>
      <c r="M1320" s="53"/>
      <c r="N1320" s="53"/>
      <c r="O1320" s="53">
        <v>7</v>
      </c>
      <c r="P1320" s="56"/>
      <c r="Q1320" s="297">
        <v>99</v>
      </c>
      <c r="R1320" s="348" t="s">
        <v>1578</v>
      </c>
      <c r="S1320" s="350">
        <v>17</v>
      </c>
      <c r="T1320" t="str">
        <f t="shared" si="50"/>
        <v>Other Services</v>
      </c>
    </row>
    <row r="1321" spans="1:20" ht="15.75" thickBot="1">
      <c r="A1321" s="311">
        <v>45493</v>
      </c>
      <c r="B1321" s="384">
        <v>45474</v>
      </c>
      <c r="C1321" s="297" t="e">
        <v>#VALUE!</v>
      </c>
      <c r="D1321" s="312" t="s">
        <v>3402</v>
      </c>
      <c r="E1321" s="306" t="s">
        <v>3403</v>
      </c>
      <c r="F1321" s="314">
        <v>198</v>
      </c>
      <c r="G1321" s="300">
        <v>167.79661016949149</v>
      </c>
      <c r="H1321" s="301" t="s">
        <v>261</v>
      </c>
      <c r="I1321" s="302" t="s">
        <v>232</v>
      </c>
      <c r="J1321" s="302" t="s">
        <v>330</v>
      </c>
      <c r="K1321" s="53"/>
      <c r="L1321" s="53"/>
      <c r="M1321" s="53"/>
      <c r="N1321" s="53"/>
      <c r="O1321" s="53">
        <v>7</v>
      </c>
      <c r="P1321" s="56"/>
      <c r="Q1321" s="297">
        <v>198</v>
      </c>
      <c r="R1321" s="348" t="s">
        <v>1578</v>
      </c>
      <c r="S1321" s="350">
        <v>17</v>
      </c>
      <c r="T1321" t="str">
        <f t="shared" si="50"/>
        <v>Other Services</v>
      </c>
    </row>
    <row r="1322" spans="1:20" ht="15.75" thickBot="1">
      <c r="A1322" s="311">
        <v>45493</v>
      </c>
      <c r="B1322" s="384">
        <v>45474</v>
      </c>
      <c r="C1322" s="297" t="e">
        <v>#VALUE!</v>
      </c>
      <c r="D1322" s="312" t="s">
        <v>3404</v>
      </c>
      <c r="E1322" s="306" t="s">
        <v>3405</v>
      </c>
      <c r="F1322" s="314">
        <v>99</v>
      </c>
      <c r="G1322" s="300">
        <v>83.898305084745772</v>
      </c>
      <c r="H1322" s="301" t="s">
        <v>261</v>
      </c>
      <c r="I1322" s="302" t="s">
        <v>232</v>
      </c>
      <c r="J1322" s="302" t="s">
        <v>330</v>
      </c>
      <c r="K1322" s="53"/>
      <c r="L1322" s="53"/>
      <c r="M1322" s="53"/>
      <c r="N1322" s="53"/>
      <c r="O1322" s="53">
        <v>7</v>
      </c>
      <c r="P1322" s="56"/>
      <c r="Q1322" s="297">
        <v>99</v>
      </c>
      <c r="R1322" s="348" t="s">
        <v>1578</v>
      </c>
      <c r="S1322" s="350">
        <v>17</v>
      </c>
      <c r="T1322" t="str">
        <f t="shared" si="50"/>
        <v>Other Services</v>
      </c>
    </row>
    <row r="1323" spans="1:20" ht="15.75" thickBot="1">
      <c r="A1323" s="311">
        <v>45493</v>
      </c>
      <c r="B1323" s="384">
        <v>45474</v>
      </c>
      <c r="C1323" s="297" t="e">
        <v>#VALUE!</v>
      </c>
      <c r="D1323" s="312" t="s">
        <v>3406</v>
      </c>
      <c r="E1323" s="306" t="s">
        <v>3407</v>
      </c>
      <c r="F1323" s="314">
        <v>99</v>
      </c>
      <c r="G1323" s="300">
        <v>83.898305084745772</v>
      </c>
      <c r="H1323" s="301" t="s">
        <v>261</v>
      </c>
      <c r="I1323" s="302" t="s">
        <v>232</v>
      </c>
      <c r="J1323" s="302" t="s">
        <v>330</v>
      </c>
      <c r="K1323" s="53"/>
      <c r="L1323" s="53"/>
      <c r="M1323" s="53"/>
      <c r="N1323" s="53"/>
      <c r="O1323" s="53">
        <v>7</v>
      </c>
      <c r="P1323" s="56"/>
      <c r="Q1323" s="297">
        <v>99</v>
      </c>
      <c r="R1323" s="348" t="s">
        <v>1578</v>
      </c>
      <c r="S1323" s="350">
        <v>17</v>
      </c>
      <c r="T1323" t="str">
        <f t="shared" si="50"/>
        <v>Other Services</v>
      </c>
    </row>
    <row r="1324" spans="1:20" ht="15.75" thickBot="1">
      <c r="A1324" s="311">
        <v>45493</v>
      </c>
      <c r="B1324" s="384">
        <v>45474</v>
      </c>
      <c r="C1324" s="297" t="e">
        <v>#VALUE!</v>
      </c>
      <c r="D1324" s="312" t="s">
        <v>3408</v>
      </c>
      <c r="E1324" s="306" t="s">
        <v>3409</v>
      </c>
      <c r="F1324" s="314">
        <v>99</v>
      </c>
      <c r="G1324" s="300">
        <v>83.898305084745772</v>
      </c>
      <c r="H1324" s="301" t="s">
        <v>261</v>
      </c>
      <c r="I1324" s="302" t="s">
        <v>232</v>
      </c>
      <c r="J1324" s="302" t="s">
        <v>330</v>
      </c>
      <c r="K1324" s="53"/>
      <c r="L1324" s="53"/>
      <c r="M1324" s="53"/>
      <c r="N1324" s="53"/>
      <c r="O1324" s="53">
        <v>7</v>
      </c>
      <c r="P1324" s="56"/>
      <c r="Q1324" s="297">
        <v>99</v>
      </c>
      <c r="R1324" s="348" t="s">
        <v>1578</v>
      </c>
      <c r="S1324" s="350">
        <v>17</v>
      </c>
      <c r="T1324" t="str">
        <f t="shared" si="50"/>
        <v>Other Services</v>
      </c>
    </row>
    <row r="1325" spans="1:20" ht="15.75" thickBot="1">
      <c r="A1325" s="311">
        <v>45493</v>
      </c>
      <c r="B1325" s="384">
        <v>45474</v>
      </c>
      <c r="C1325" s="297" t="e">
        <v>#VALUE!</v>
      </c>
      <c r="D1325" s="312" t="s">
        <v>3410</v>
      </c>
      <c r="E1325" s="306" t="s">
        <v>3411</v>
      </c>
      <c r="F1325" s="314">
        <v>99</v>
      </c>
      <c r="G1325" s="300">
        <v>83.898305084745772</v>
      </c>
      <c r="H1325" s="301" t="s">
        <v>261</v>
      </c>
      <c r="I1325" s="302" t="s">
        <v>232</v>
      </c>
      <c r="J1325" s="302" t="s">
        <v>330</v>
      </c>
      <c r="K1325" s="53"/>
      <c r="L1325" s="53"/>
      <c r="M1325" s="53"/>
      <c r="N1325" s="53"/>
      <c r="O1325" s="53">
        <v>7</v>
      </c>
      <c r="P1325" s="56"/>
      <c r="Q1325" s="297">
        <v>99</v>
      </c>
      <c r="R1325" s="348" t="s">
        <v>1578</v>
      </c>
      <c r="S1325" s="350">
        <v>17</v>
      </c>
      <c r="T1325" t="str">
        <f t="shared" si="50"/>
        <v>Other Services</v>
      </c>
    </row>
    <row r="1326" spans="1:20" ht="15.75" thickBot="1">
      <c r="A1326" s="311">
        <v>45493</v>
      </c>
      <c r="B1326" s="384">
        <v>45474</v>
      </c>
      <c r="C1326" s="297" t="e">
        <v>#VALUE!</v>
      </c>
      <c r="D1326" s="312" t="s">
        <v>3412</v>
      </c>
      <c r="E1326" s="306" t="s">
        <v>3413</v>
      </c>
      <c r="F1326" s="314">
        <v>99</v>
      </c>
      <c r="G1326" s="300">
        <v>83.898305084745772</v>
      </c>
      <c r="H1326" s="301" t="s">
        <v>261</v>
      </c>
      <c r="I1326" s="302" t="s">
        <v>232</v>
      </c>
      <c r="J1326" s="302" t="s">
        <v>330</v>
      </c>
      <c r="K1326" s="53"/>
      <c r="L1326" s="53"/>
      <c r="M1326" s="53"/>
      <c r="N1326" s="53"/>
      <c r="O1326" s="53">
        <v>7</v>
      </c>
      <c r="P1326" s="56"/>
      <c r="Q1326" s="297">
        <v>99</v>
      </c>
      <c r="R1326" s="348" t="s">
        <v>1578</v>
      </c>
      <c r="S1326" s="350">
        <v>17</v>
      </c>
      <c r="T1326" t="str">
        <f t="shared" si="50"/>
        <v>Other Services</v>
      </c>
    </row>
    <row r="1327" spans="1:20" ht="15.75" thickBot="1">
      <c r="A1327" s="311">
        <v>45493</v>
      </c>
      <c r="B1327" s="384">
        <v>45474</v>
      </c>
      <c r="C1327" s="297" t="e">
        <v>#VALUE!</v>
      </c>
      <c r="D1327" s="312" t="s">
        <v>1028</v>
      </c>
      <c r="E1327" s="306" t="s">
        <v>3414</v>
      </c>
      <c r="F1327" s="314">
        <v>99</v>
      </c>
      <c r="G1327" s="300">
        <v>83.898305084745772</v>
      </c>
      <c r="H1327" s="301" t="s">
        <v>261</v>
      </c>
      <c r="I1327" s="302" t="s">
        <v>232</v>
      </c>
      <c r="J1327" s="302" t="s">
        <v>330</v>
      </c>
      <c r="K1327" s="53"/>
      <c r="L1327" s="53"/>
      <c r="M1327" s="53"/>
      <c r="N1327" s="53"/>
      <c r="O1327" s="53">
        <v>7</v>
      </c>
      <c r="P1327" s="56"/>
      <c r="Q1327" s="297">
        <v>99</v>
      </c>
      <c r="R1327" s="348" t="s">
        <v>1578</v>
      </c>
      <c r="S1327" s="350">
        <v>17</v>
      </c>
      <c r="T1327" t="str">
        <f t="shared" ref="T1327:T1333" si="51">VLOOKUP(I1327,$AD$2:$AE$6,2,0)</f>
        <v>Other Services</v>
      </c>
    </row>
    <row r="1328" spans="1:20" ht="15.75" thickBot="1">
      <c r="A1328" s="311">
        <v>45493</v>
      </c>
      <c r="B1328" s="384">
        <v>45474</v>
      </c>
      <c r="C1328" s="297" t="e">
        <v>#VALUE!</v>
      </c>
      <c r="D1328" s="312" t="s">
        <v>3415</v>
      </c>
      <c r="E1328" s="306" t="s">
        <v>3416</v>
      </c>
      <c r="F1328" s="314">
        <v>99</v>
      </c>
      <c r="G1328" s="300">
        <v>83.898305084745772</v>
      </c>
      <c r="H1328" s="301" t="s">
        <v>261</v>
      </c>
      <c r="I1328" s="302" t="s">
        <v>232</v>
      </c>
      <c r="J1328" s="302" t="s">
        <v>330</v>
      </c>
      <c r="K1328" s="53"/>
      <c r="L1328" s="53"/>
      <c r="M1328" s="53"/>
      <c r="N1328" s="53"/>
      <c r="O1328" s="53">
        <v>7</v>
      </c>
      <c r="P1328" s="56"/>
      <c r="Q1328" s="297">
        <v>99</v>
      </c>
      <c r="R1328" s="348" t="s">
        <v>1578</v>
      </c>
      <c r="S1328" s="350">
        <v>17</v>
      </c>
      <c r="T1328" t="str">
        <f t="shared" si="51"/>
        <v>Other Services</v>
      </c>
    </row>
    <row r="1329" spans="1:20" ht="15.75" thickBot="1">
      <c r="A1329" s="311">
        <v>45493</v>
      </c>
      <c r="B1329" s="384">
        <v>45474</v>
      </c>
      <c r="C1329" s="297" t="e">
        <v>#VALUE!</v>
      </c>
      <c r="D1329" s="312" t="s">
        <v>3417</v>
      </c>
      <c r="E1329" s="306" t="s">
        <v>3418</v>
      </c>
      <c r="F1329" s="314">
        <v>99</v>
      </c>
      <c r="G1329" s="300">
        <v>83.898305084745772</v>
      </c>
      <c r="H1329" s="301" t="s">
        <v>261</v>
      </c>
      <c r="I1329" s="302" t="s">
        <v>232</v>
      </c>
      <c r="J1329" s="302" t="s">
        <v>330</v>
      </c>
      <c r="K1329" s="53"/>
      <c r="L1329" s="53"/>
      <c r="M1329" s="53"/>
      <c r="N1329" s="53"/>
      <c r="O1329" s="53">
        <v>7</v>
      </c>
      <c r="P1329" s="56"/>
      <c r="Q1329" s="297">
        <v>99</v>
      </c>
      <c r="R1329" s="348" t="s">
        <v>1578</v>
      </c>
      <c r="S1329" s="350">
        <v>17</v>
      </c>
      <c r="T1329" t="str">
        <f t="shared" si="51"/>
        <v>Other Services</v>
      </c>
    </row>
    <row r="1330" spans="1:20" ht="15.75" thickBot="1">
      <c r="A1330" s="311">
        <v>45495</v>
      </c>
      <c r="B1330" s="384">
        <v>45474</v>
      </c>
      <c r="C1330" s="297" t="e">
        <v>#VALUE!</v>
      </c>
      <c r="D1330" s="312" t="s">
        <v>2329</v>
      </c>
      <c r="E1330" s="306" t="s">
        <v>3419</v>
      </c>
      <c r="F1330" s="314">
        <v>1180</v>
      </c>
      <c r="G1330" s="300">
        <v>1000</v>
      </c>
      <c r="H1330" s="301" t="s">
        <v>112</v>
      </c>
      <c r="I1330" s="302" t="s">
        <v>229</v>
      </c>
      <c r="J1330" s="302" t="s">
        <v>249</v>
      </c>
      <c r="K1330" s="53"/>
      <c r="L1330" s="53"/>
      <c r="M1330" s="53"/>
      <c r="N1330" s="53"/>
      <c r="O1330" s="53">
        <v>7</v>
      </c>
      <c r="P1330" s="56"/>
      <c r="Q1330" s="297">
        <v>1180</v>
      </c>
      <c r="R1330" s="348" t="s">
        <v>1578</v>
      </c>
      <c r="S1330" s="350">
        <v>18</v>
      </c>
      <c r="T1330" t="str">
        <f t="shared" si="51"/>
        <v>WhatsApp API Business</v>
      </c>
    </row>
    <row r="1331" spans="1:20" ht="15.75" thickBot="1">
      <c r="A1331" s="311">
        <v>45495</v>
      </c>
      <c r="B1331" s="384">
        <v>45474</v>
      </c>
      <c r="C1331" s="297" t="e">
        <v>#VALUE!</v>
      </c>
      <c r="D1331" s="312" t="s">
        <v>2132</v>
      </c>
      <c r="E1331" s="306" t="s">
        <v>3420</v>
      </c>
      <c r="F1331" s="314">
        <v>1297</v>
      </c>
      <c r="G1331" s="300">
        <v>1099.152542372881</v>
      </c>
      <c r="H1331" s="301" t="s">
        <v>112</v>
      </c>
      <c r="I1331" s="302" t="s">
        <v>229</v>
      </c>
      <c r="J1331" s="302" t="s">
        <v>249</v>
      </c>
      <c r="K1331" s="53"/>
      <c r="L1331" s="53"/>
      <c r="M1331" s="53"/>
      <c r="N1331" s="53"/>
      <c r="O1331" s="53">
        <v>7</v>
      </c>
      <c r="P1331" s="56"/>
      <c r="Q1331" s="297">
        <v>1297</v>
      </c>
      <c r="R1331" s="348" t="s">
        <v>1578</v>
      </c>
      <c r="S1331" s="350">
        <v>18</v>
      </c>
      <c r="T1331" t="str">
        <f t="shared" si="51"/>
        <v>WhatsApp API Business</v>
      </c>
    </row>
    <row r="1332" spans="1:20" ht="15.75" thickBot="1">
      <c r="A1332" s="311">
        <v>45495</v>
      </c>
      <c r="B1332" s="384">
        <v>45474</v>
      </c>
      <c r="C1332" s="297" t="e">
        <v>#VALUE!</v>
      </c>
      <c r="D1332" s="312" t="s">
        <v>1587</v>
      </c>
      <c r="E1332" s="306" t="s">
        <v>3421</v>
      </c>
      <c r="F1332" s="314">
        <v>1297</v>
      </c>
      <c r="G1332" s="300">
        <v>1099.152542372881</v>
      </c>
      <c r="H1332" s="301" t="s">
        <v>112</v>
      </c>
      <c r="I1332" s="302" t="s">
        <v>229</v>
      </c>
      <c r="J1332" s="302" t="s">
        <v>249</v>
      </c>
      <c r="K1332" s="53"/>
      <c r="L1332" s="53"/>
      <c r="M1332" s="53"/>
      <c r="N1332" s="53"/>
      <c r="O1332" s="53">
        <v>7</v>
      </c>
      <c r="P1332" s="56"/>
      <c r="Q1332" s="297">
        <v>1297</v>
      </c>
      <c r="R1332" s="348" t="s">
        <v>1578</v>
      </c>
      <c r="S1332" s="350">
        <v>18</v>
      </c>
      <c r="T1332" t="str">
        <f t="shared" si="51"/>
        <v>WhatsApp API Business</v>
      </c>
    </row>
    <row r="1333" spans="1:20" ht="15.75" thickBot="1">
      <c r="A1333" s="311">
        <v>45495</v>
      </c>
      <c r="B1333" s="384">
        <v>45474</v>
      </c>
      <c r="C1333" s="297" t="e">
        <v>#VALUE!</v>
      </c>
      <c r="D1333" s="312" t="s">
        <v>3422</v>
      </c>
      <c r="E1333" s="306" t="s">
        <v>3423</v>
      </c>
      <c r="F1333" s="314">
        <v>23600</v>
      </c>
      <c r="G1333" s="300">
        <v>20000</v>
      </c>
      <c r="H1333" s="301" t="s">
        <v>112</v>
      </c>
      <c r="I1333" s="302" t="s">
        <v>229</v>
      </c>
      <c r="J1333" s="302" t="s">
        <v>485</v>
      </c>
      <c r="K1333" s="53"/>
      <c r="L1333" s="53"/>
      <c r="M1333" s="53"/>
      <c r="N1333" s="53"/>
      <c r="O1333" s="53">
        <v>7</v>
      </c>
      <c r="P1333" s="56"/>
      <c r="Q1333" s="297">
        <v>23600</v>
      </c>
      <c r="R1333" s="348" t="s">
        <v>1578</v>
      </c>
      <c r="S1333" s="350">
        <v>18</v>
      </c>
      <c r="T1333" t="str">
        <f t="shared" si="51"/>
        <v>WhatsApp API Business</v>
      </c>
    </row>
    <row r="1334" spans="1:20" ht="15.75" thickBot="1">
      <c r="A1334" s="311">
        <v>45495</v>
      </c>
      <c r="B1334" s="384">
        <v>45474</v>
      </c>
      <c r="C1334" s="297" t="e">
        <v>#VALUE!</v>
      </c>
      <c r="D1334" s="312" t="s">
        <v>708</v>
      </c>
      <c r="E1334" s="306" t="s">
        <v>3424</v>
      </c>
      <c r="F1334" s="314">
        <v>56640</v>
      </c>
      <c r="G1334" s="300">
        <v>48000</v>
      </c>
      <c r="H1334" s="301" t="s">
        <v>291</v>
      </c>
      <c r="I1334" s="302" t="s">
        <v>226</v>
      </c>
      <c r="J1334" s="302" t="s">
        <v>503</v>
      </c>
      <c r="K1334" s="53"/>
      <c r="L1334" s="53"/>
      <c r="M1334" s="53"/>
      <c r="N1334" s="53"/>
      <c r="O1334" s="53">
        <v>7</v>
      </c>
      <c r="P1334" s="56"/>
      <c r="Q1334" s="297">
        <v>56640</v>
      </c>
      <c r="R1334" s="348" t="s">
        <v>1578</v>
      </c>
      <c r="S1334" s="350">
        <v>18</v>
      </c>
      <c r="T1334" t="s">
        <v>15</v>
      </c>
    </row>
    <row r="1335" spans="1:20" ht="15.75" thickBot="1">
      <c r="A1335" s="311">
        <v>45495</v>
      </c>
      <c r="B1335" s="384">
        <v>45474</v>
      </c>
      <c r="C1335" s="297" t="e">
        <v>#VALUE!</v>
      </c>
      <c r="D1335" s="312" t="s">
        <v>3425</v>
      </c>
      <c r="E1335" s="306" t="s">
        <v>3426</v>
      </c>
      <c r="F1335" s="314">
        <v>38350</v>
      </c>
      <c r="G1335" s="300">
        <v>32500</v>
      </c>
      <c r="H1335" s="301" t="s">
        <v>310</v>
      </c>
      <c r="I1335" s="302" t="s">
        <v>223</v>
      </c>
      <c r="J1335" s="302" t="s">
        <v>311</v>
      </c>
      <c r="K1335" s="53"/>
      <c r="L1335" s="53"/>
      <c r="M1335" s="53"/>
      <c r="N1335" s="53"/>
      <c r="O1335" s="53">
        <v>7</v>
      </c>
      <c r="P1335" s="56"/>
      <c r="Q1335" s="297">
        <v>38350</v>
      </c>
      <c r="R1335" s="348" t="s">
        <v>1578</v>
      </c>
      <c r="S1335" s="350">
        <v>18</v>
      </c>
      <c r="T1335" t="str">
        <f t="shared" ref="T1335:T1381" si="52">VLOOKUP(I1335,$AD$2:$AE$6,2,0)</f>
        <v>Tech Assist Recruitment</v>
      </c>
    </row>
    <row r="1336" spans="1:20" ht="15.75" thickBot="1">
      <c r="A1336" s="311">
        <v>45495</v>
      </c>
      <c r="B1336" s="384">
        <v>45474</v>
      </c>
      <c r="C1336" s="297" t="e">
        <v>#VALUE!</v>
      </c>
      <c r="D1336" s="312" t="s">
        <v>773</v>
      </c>
      <c r="E1336" s="306" t="s">
        <v>3427</v>
      </c>
      <c r="F1336" s="314">
        <v>7523</v>
      </c>
      <c r="G1336" s="300">
        <v>6375.42372881356</v>
      </c>
      <c r="H1336" s="301" t="s">
        <v>112</v>
      </c>
      <c r="I1336" s="302" t="s">
        <v>229</v>
      </c>
      <c r="J1336" s="302" t="s">
        <v>269</v>
      </c>
      <c r="K1336" s="53"/>
      <c r="L1336" s="53"/>
      <c r="M1336" s="53"/>
      <c r="N1336" s="53"/>
      <c r="O1336" s="53">
        <v>7</v>
      </c>
      <c r="P1336" s="56"/>
      <c r="Q1336" s="297">
        <v>7523</v>
      </c>
      <c r="R1336" s="348" t="s">
        <v>1578</v>
      </c>
      <c r="S1336" s="350">
        <v>18</v>
      </c>
      <c r="T1336" t="str">
        <f t="shared" si="52"/>
        <v>WhatsApp API Business</v>
      </c>
    </row>
    <row r="1337" spans="1:20" ht="15.75" thickBot="1">
      <c r="A1337" s="311">
        <v>45495</v>
      </c>
      <c r="B1337" s="384">
        <v>45474</v>
      </c>
      <c r="C1337" s="297" t="e">
        <v>#VALUE!</v>
      </c>
      <c r="D1337" s="312" t="s">
        <v>815</v>
      </c>
      <c r="E1337" s="306" t="s">
        <v>3428</v>
      </c>
      <c r="F1337" s="314">
        <v>2242</v>
      </c>
      <c r="G1337" s="300">
        <v>1900</v>
      </c>
      <c r="H1337" s="301" t="s">
        <v>261</v>
      </c>
      <c r="I1337" s="302" t="s">
        <v>232</v>
      </c>
      <c r="J1337" s="302" t="s">
        <v>661</v>
      </c>
      <c r="K1337" s="53"/>
      <c r="L1337" s="53"/>
      <c r="M1337" s="53"/>
      <c r="N1337" s="53"/>
      <c r="O1337" s="53">
        <v>7</v>
      </c>
      <c r="P1337" s="56"/>
      <c r="Q1337" s="297">
        <v>2242</v>
      </c>
      <c r="R1337" s="348" t="s">
        <v>1578</v>
      </c>
      <c r="S1337" s="350">
        <v>18</v>
      </c>
      <c r="T1337" t="str">
        <f t="shared" si="52"/>
        <v>Other Services</v>
      </c>
    </row>
    <row r="1338" spans="1:20" ht="15.75" thickBot="1">
      <c r="A1338" s="311">
        <v>45495</v>
      </c>
      <c r="B1338" s="384">
        <v>45474</v>
      </c>
      <c r="C1338" s="297" t="e">
        <v>#VALUE!</v>
      </c>
      <c r="D1338" s="312" t="s">
        <v>2180</v>
      </c>
      <c r="E1338" s="306" t="s">
        <v>3429</v>
      </c>
      <c r="F1338" s="314">
        <v>2242</v>
      </c>
      <c r="G1338" s="300">
        <v>1900</v>
      </c>
      <c r="H1338" s="301" t="s">
        <v>261</v>
      </c>
      <c r="I1338" s="302" t="s">
        <v>232</v>
      </c>
      <c r="J1338" s="302" t="s">
        <v>661</v>
      </c>
      <c r="K1338" s="53"/>
      <c r="L1338" s="53"/>
      <c r="M1338" s="53"/>
      <c r="N1338" s="53"/>
      <c r="O1338" s="53">
        <v>7</v>
      </c>
      <c r="P1338" s="56"/>
      <c r="Q1338" s="297">
        <v>2242</v>
      </c>
      <c r="R1338" s="348" t="s">
        <v>1578</v>
      </c>
      <c r="S1338" s="350">
        <v>18</v>
      </c>
      <c r="T1338" t="str">
        <f t="shared" si="52"/>
        <v>Other Services</v>
      </c>
    </row>
    <row r="1339" spans="1:20" ht="15.75" thickBot="1">
      <c r="A1339" s="311">
        <v>45495</v>
      </c>
      <c r="B1339" s="384">
        <v>45474</v>
      </c>
      <c r="C1339" s="297" t="e">
        <v>#VALUE!</v>
      </c>
      <c r="D1339" s="312" t="s">
        <v>1726</v>
      </c>
      <c r="E1339" s="306" t="s">
        <v>3430</v>
      </c>
      <c r="F1339" s="314">
        <v>2242</v>
      </c>
      <c r="G1339" s="300">
        <v>1900</v>
      </c>
      <c r="H1339" s="301" t="s">
        <v>261</v>
      </c>
      <c r="I1339" s="302" t="s">
        <v>232</v>
      </c>
      <c r="J1339" s="302" t="s">
        <v>661</v>
      </c>
      <c r="K1339" s="53"/>
      <c r="L1339" s="53"/>
      <c r="M1339" s="53"/>
      <c r="N1339" s="53"/>
      <c r="O1339" s="53">
        <v>7</v>
      </c>
      <c r="P1339" s="56"/>
      <c r="Q1339" s="297">
        <v>2242</v>
      </c>
      <c r="R1339" s="348" t="s">
        <v>1578</v>
      </c>
      <c r="S1339" s="350">
        <v>18</v>
      </c>
      <c r="T1339" t="str">
        <f t="shared" si="52"/>
        <v>Other Services</v>
      </c>
    </row>
    <row r="1340" spans="1:20" ht="15.75" thickBot="1">
      <c r="A1340" s="311">
        <v>45495</v>
      </c>
      <c r="B1340" s="384">
        <v>45474</v>
      </c>
      <c r="C1340" s="297" t="e">
        <v>#VALUE!</v>
      </c>
      <c r="D1340" s="312" t="s">
        <v>3431</v>
      </c>
      <c r="E1340" s="306" t="s">
        <v>3432</v>
      </c>
      <c r="F1340" s="314">
        <v>38232</v>
      </c>
      <c r="G1340" s="300">
        <v>32400</v>
      </c>
      <c r="H1340" s="301" t="s">
        <v>112</v>
      </c>
      <c r="I1340" s="302" t="s">
        <v>229</v>
      </c>
      <c r="J1340" s="302" t="s">
        <v>359</v>
      </c>
      <c r="K1340" s="53"/>
      <c r="L1340" s="53"/>
      <c r="M1340" s="53"/>
      <c r="N1340" s="53"/>
      <c r="O1340" s="53">
        <v>7</v>
      </c>
      <c r="P1340" s="56"/>
      <c r="Q1340" s="297">
        <v>38232</v>
      </c>
      <c r="R1340" s="348" t="s">
        <v>1578</v>
      </c>
      <c r="S1340" s="350">
        <v>18</v>
      </c>
      <c r="T1340" t="str">
        <f t="shared" si="52"/>
        <v>WhatsApp API Business</v>
      </c>
    </row>
    <row r="1341" spans="1:20" ht="15.75" thickBot="1">
      <c r="A1341" s="311">
        <v>45495</v>
      </c>
      <c r="B1341" s="384">
        <v>45474</v>
      </c>
      <c r="C1341" s="297" t="e">
        <v>#VALUE!</v>
      </c>
      <c r="D1341" s="312" t="s">
        <v>3433</v>
      </c>
      <c r="E1341" s="306" t="s">
        <v>3434</v>
      </c>
      <c r="F1341" s="314">
        <v>15045</v>
      </c>
      <c r="G1341" s="300">
        <v>12750</v>
      </c>
      <c r="H1341" s="301" t="s">
        <v>216</v>
      </c>
      <c r="I1341" s="302" t="s">
        <v>217</v>
      </c>
      <c r="J1341" s="302" t="s">
        <v>218</v>
      </c>
      <c r="K1341" s="53"/>
      <c r="L1341" s="53"/>
      <c r="M1341" s="53"/>
      <c r="N1341" s="53"/>
      <c r="O1341" s="53">
        <v>7</v>
      </c>
      <c r="P1341" s="56"/>
      <c r="Q1341" s="297">
        <v>15045</v>
      </c>
      <c r="R1341" s="348" t="s">
        <v>1578</v>
      </c>
      <c r="S1341" s="350">
        <v>18</v>
      </c>
      <c r="T1341" t="str">
        <f t="shared" si="52"/>
        <v>G-Suite Business</v>
      </c>
    </row>
    <row r="1342" spans="1:20" ht="15.75" thickBot="1">
      <c r="A1342" s="311">
        <v>45496</v>
      </c>
      <c r="B1342" s="384">
        <v>45474</v>
      </c>
      <c r="C1342" s="297" t="e">
        <v>#VALUE!</v>
      </c>
      <c r="D1342" s="312" t="s">
        <v>3435</v>
      </c>
      <c r="E1342" s="306" t="s">
        <v>3436</v>
      </c>
      <c r="F1342" s="314">
        <v>8850</v>
      </c>
      <c r="G1342" s="300">
        <v>7500</v>
      </c>
      <c r="H1342" s="301" t="s">
        <v>112</v>
      </c>
      <c r="I1342" s="302" t="s">
        <v>229</v>
      </c>
      <c r="J1342" s="302" t="s">
        <v>269</v>
      </c>
      <c r="K1342" s="53"/>
      <c r="L1342" s="53"/>
      <c r="M1342" s="53"/>
      <c r="N1342" s="53"/>
      <c r="O1342" s="53">
        <v>7</v>
      </c>
      <c r="P1342" s="56"/>
      <c r="Q1342" s="297">
        <v>8850</v>
      </c>
      <c r="R1342" s="348" t="s">
        <v>1578</v>
      </c>
      <c r="S1342" s="350">
        <v>18</v>
      </c>
      <c r="T1342" t="str">
        <f t="shared" si="52"/>
        <v>WhatsApp API Business</v>
      </c>
    </row>
    <row r="1343" spans="1:20" ht="15.75" thickBot="1">
      <c r="A1343" s="311">
        <v>45496</v>
      </c>
      <c r="B1343" s="384">
        <v>45474</v>
      </c>
      <c r="C1343" s="297" t="e">
        <v>#VALUE!</v>
      </c>
      <c r="D1343" s="312" t="s">
        <v>3437</v>
      </c>
      <c r="E1343" s="306" t="s">
        <v>3438</v>
      </c>
      <c r="F1343" s="314">
        <v>36108</v>
      </c>
      <c r="G1343" s="300">
        <v>30600</v>
      </c>
      <c r="H1343" s="301" t="s">
        <v>112</v>
      </c>
      <c r="I1343" s="302" t="s">
        <v>229</v>
      </c>
      <c r="J1343" s="302" t="s">
        <v>359</v>
      </c>
      <c r="K1343" s="53"/>
      <c r="L1343" s="53"/>
      <c r="M1343" s="53"/>
      <c r="N1343" s="53"/>
      <c r="O1343" s="53">
        <v>7</v>
      </c>
      <c r="P1343" s="56"/>
      <c r="Q1343" s="297">
        <v>36108</v>
      </c>
      <c r="R1343" s="348" t="s">
        <v>1578</v>
      </c>
      <c r="S1343" s="350">
        <v>18</v>
      </c>
      <c r="T1343" t="str">
        <f t="shared" si="52"/>
        <v>WhatsApp API Business</v>
      </c>
    </row>
    <row r="1344" spans="1:20" ht="15.75" thickBot="1">
      <c r="A1344" s="311">
        <v>45496</v>
      </c>
      <c r="B1344" s="384">
        <v>45474</v>
      </c>
      <c r="C1344" s="297" t="e">
        <v>#VALUE!</v>
      </c>
      <c r="D1344" s="312" t="s">
        <v>3439</v>
      </c>
      <c r="E1344" s="306" t="s">
        <v>3440</v>
      </c>
      <c r="F1344" s="314">
        <v>15045</v>
      </c>
      <c r="G1344" s="300">
        <v>12750</v>
      </c>
      <c r="H1344" s="301" t="s">
        <v>112</v>
      </c>
      <c r="I1344" s="302" t="s">
        <v>229</v>
      </c>
      <c r="J1344" s="302" t="s">
        <v>284</v>
      </c>
      <c r="K1344" s="53"/>
      <c r="L1344" s="53"/>
      <c r="M1344" s="53"/>
      <c r="N1344" s="53"/>
      <c r="O1344" s="53">
        <v>7</v>
      </c>
      <c r="P1344" s="56"/>
      <c r="Q1344" s="297">
        <v>15045</v>
      </c>
      <c r="R1344" s="348" t="s">
        <v>1578</v>
      </c>
      <c r="S1344" s="350">
        <v>18</v>
      </c>
      <c r="T1344" t="str">
        <f t="shared" si="52"/>
        <v>WhatsApp API Business</v>
      </c>
    </row>
    <row r="1345" spans="1:20" ht="15.75" thickBot="1">
      <c r="A1345" s="311">
        <v>45496</v>
      </c>
      <c r="B1345" s="384">
        <v>45474</v>
      </c>
      <c r="C1345" s="297" t="e">
        <v>#VALUE!</v>
      </c>
      <c r="D1345" s="312" t="s">
        <v>384</v>
      </c>
      <c r="E1345" s="306" t="s">
        <v>3441</v>
      </c>
      <c r="F1345" s="314">
        <v>10030</v>
      </c>
      <c r="G1345" s="300">
        <v>8500</v>
      </c>
      <c r="H1345" s="301" t="s">
        <v>112</v>
      </c>
      <c r="I1345" s="302" t="s">
        <v>229</v>
      </c>
      <c r="J1345" s="302" t="s">
        <v>352</v>
      </c>
      <c r="K1345" s="53"/>
      <c r="L1345" s="53"/>
      <c r="M1345" s="53"/>
      <c r="N1345" s="53"/>
      <c r="O1345" s="53">
        <v>7</v>
      </c>
      <c r="P1345" s="56"/>
      <c r="Q1345" s="297">
        <v>10030</v>
      </c>
      <c r="R1345" s="348" t="s">
        <v>1578</v>
      </c>
      <c r="S1345" s="350">
        <v>18</v>
      </c>
      <c r="T1345" t="str">
        <f t="shared" si="52"/>
        <v>WhatsApp API Business</v>
      </c>
    </row>
    <row r="1346" spans="1:20" ht="15.75" thickBot="1">
      <c r="A1346" s="311">
        <v>45496</v>
      </c>
      <c r="B1346" s="384">
        <v>45474</v>
      </c>
      <c r="C1346" s="297" t="e">
        <v>#VALUE!</v>
      </c>
      <c r="D1346" s="312" t="s">
        <v>1724</v>
      </c>
      <c r="E1346" s="306" t="s">
        <v>3442</v>
      </c>
      <c r="F1346" s="314">
        <v>41300</v>
      </c>
      <c r="G1346" s="300">
        <v>35000</v>
      </c>
      <c r="H1346" s="301" t="s">
        <v>310</v>
      </c>
      <c r="I1346" s="302" t="s">
        <v>223</v>
      </c>
      <c r="J1346" s="302" t="s">
        <v>246</v>
      </c>
      <c r="K1346" s="53"/>
      <c r="L1346" s="53"/>
      <c r="M1346" s="53"/>
      <c r="N1346" s="53"/>
      <c r="O1346" s="53">
        <v>7</v>
      </c>
      <c r="P1346" s="56"/>
      <c r="Q1346" s="297">
        <v>41300</v>
      </c>
      <c r="R1346" s="348" t="s">
        <v>1578</v>
      </c>
      <c r="S1346" s="350">
        <v>18</v>
      </c>
      <c r="T1346" t="str">
        <f t="shared" si="52"/>
        <v>Tech Assist Recruitment</v>
      </c>
    </row>
    <row r="1347" spans="1:20" ht="15.75" thickBot="1">
      <c r="A1347" s="311">
        <v>45496</v>
      </c>
      <c r="B1347" s="384">
        <v>45474</v>
      </c>
      <c r="C1347" s="297" t="e">
        <v>#VALUE!</v>
      </c>
      <c r="D1347" s="312" t="s">
        <v>1726</v>
      </c>
      <c r="E1347" s="306" t="s">
        <v>3443</v>
      </c>
      <c r="F1347" s="314">
        <v>8496</v>
      </c>
      <c r="G1347" s="300">
        <v>7200</v>
      </c>
      <c r="H1347" s="301" t="s">
        <v>112</v>
      </c>
      <c r="I1347" s="302" t="s">
        <v>229</v>
      </c>
      <c r="J1347" s="302" t="s">
        <v>1256</v>
      </c>
      <c r="K1347" s="53"/>
      <c r="L1347" s="53"/>
      <c r="M1347" s="53"/>
      <c r="N1347" s="53"/>
      <c r="O1347" s="53">
        <v>7</v>
      </c>
      <c r="P1347" s="56"/>
      <c r="Q1347" s="297">
        <v>8496</v>
      </c>
      <c r="R1347" s="348" t="s">
        <v>1578</v>
      </c>
      <c r="S1347" s="350">
        <v>18</v>
      </c>
      <c r="T1347" t="str">
        <f t="shared" si="52"/>
        <v>WhatsApp API Business</v>
      </c>
    </row>
    <row r="1348" spans="1:20" ht="15.75" thickBot="1">
      <c r="A1348" s="311">
        <v>45496</v>
      </c>
      <c r="B1348" s="384">
        <v>45474</v>
      </c>
      <c r="C1348" s="297" t="e">
        <v>#VALUE!</v>
      </c>
      <c r="D1348" s="312" t="s">
        <v>3444</v>
      </c>
      <c r="E1348" s="306" t="s">
        <v>3445</v>
      </c>
      <c r="F1348" s="314">
        <v>7965</v>
      </c>
      <c r="G1348" s="300">
        <v>6750</v>
      </c>
      <c r="H1348" s="301" t="s">
        <v>112</v>
      </c>
      <c r="I1348" s="302" t="s">
        <v>229</v>
      </c>
      <c r="J1348" s="302" t="s">
        <v>269</v>
      </c>
      <c r="K1348" s="53"/>
      <c r="L1348" s="53"/>
      <c r="M1348" s="53"/>
      <c r="N1348" s="53"/>
      <c r="O1348" s="53">
        <v>7</v>
      </c>
      <c r="P1348" s="56"/>
      <c r="Q1348" s="297">
        <v>7965</v>
      </c>
      <c r="R1348" s="348" t="s">
        <v>1578</v>
      </c>
      <c r="S1348" s="350">
        <v>18</v>
      </c>
      <c r="T1348" t="str">
        <f t="shared" si="52"/>
        <v>WhatsApp API Business</v>
      </c>
    </row>
    <row r="1349" spans="1:20" ht="15.75" thickBot="1">
      <c r="A1349" s="311">
        <v>45496</v>
      </c>
      <c r="B1349" s="384">
        <v>45474</v>
      </c>
      <c r="C1349" s="297" t="e">
        <v>#VALUE!</v>
      </c>
      <c r="D1349" s="312" t="s">
        <v>303</v>
      </c>
      <c r="E1349" s="306" t="s">
        <v>3446</v>
      </c>
      <c r="F1349" s="314">
        <v>2242</v>
      </c>
      <c r="G1349" s="300">
        <v>1900</v>
      </c>
      <c r="H1349" s="301" t="s">
        <v>261</v>
      </c>
      <c r="I1349" s="302" t="s">
        <v>232</v>
      </c>
      <c r="J1349" s="302" t="s">
        <v>661</v>
      </c>
      <c r="K1349" s="53"/>
      <c r="L1349" s="53"/>
      <c r="M1349" s="53"/>
      <c r="N1349" s="53"/>
      <c r="O1349" s="53">
        <v>7</v>
      </c>
      <c r="P1349" s="56"/>
      <c r="Q1349" s="297">
        <v>2242</v>
      </c>
      <c r="R1349" s="348" t="s">
        <v>1578</v>
      </c>
      <c r="S1349" s="350">
        <v>18</v>
      </c>
      <c r="T1349" t="str">
        <f t="shared" si="52"/>
        <v>Other Services</v>
      </c>
    </row>
    <row r="1350" spans="1:20" ht="15.75" thickBot="1">
      <c r="A1350" s="311">
        <v>45496</v>
      </c>
      <c r="B1350" s="384">
        <v>45474</v>
      </c>
      <c r="C1350" s="297" t="e">
        <v>#VALUE!</v>
      </c>
      <c r="D1350" s="312" t="s">
        <v>322</v>
      </c>
      <c r="E1350" s="306" t="s">
        <v>3447</v>
      </c>
      <c r="F1350" s="314">
        <v>2242</v>
      </c>
      <c r="G1350" s="300">
        <v>1900</v>
      </c>
      <c r="H1350" s="301" t="s">
        <v>261</v>
      </c>
      <c r="I1350" s="302" t="s">
        <v>232</v>
      </c>
      <c r="J1350" s="302" t="s">
        <v>661</v>
      </c>
      <c r="K1350" s="53"/>
      <c r="L1350" s="53"/>
      <c r="M1350" s="53"/>
      <c r="N1350" s="53"/>
      <c r="O1350" s="53">
        <v>7</v>
      </c>
      <c r="P1350" s="56"/>
      <c r="Q1350" s="297">
        <v>2242</v>
      </c>
      <c r="R1350" s="348" t="s">
        <v>1578</v>
      </c>
      <c r="S1350" s="350">
        <v>18</v>
      </c>
      <c r="T1350" t="str">
        <f t="shared" si="52"/>
        <v>Other Services</v>
      </c>
    </row>
    <row r="1351" spans="1:20" ht="15.75" thickBot="1">
      <c r="A1351" s="311">
        <v>45496</v>
      </c>
      <c r="B1351" s="384">
        <v>45474</v>
      </c>
      <c r="C1351" s="297" t="e">
        <v>#VALUE!</v>
      </c>
      <c r="D1351" s="312" t="s">
        <v>969</v>
      </c>
      <c r="E1351" s="306" t="s">
        <v>3448</v>
      </c>
      <c r="F1351" s="314">
        <v>99</v>
      </c>
      <c r="G1351" s="300">
        <v>83.898305084745772</v>
      </c>
      <c r="H1351" s="301" t="s">
        <v>261</v>
      </c>
      <c r="I1351" s="302" t="s">
        <v>232</v>
      </c>
      <c r="J1351" s="302" t="s">
        <v>661</v>
      </c>
      <c r="K1351" s="53"/>
      <c r="L1351" s="53"/>
      <c r="M1351" s="53"/>
      <c r="N1351" s="53"/>
      <c r="O1351" s="53">
        <v>7</v>
      </c>
      <c r="P1351" s="56"/>
      <c r="Q1351" s="297">
        <v>99</v>
      </c>
      <c r="R1351" s="348" t="s">
        <v>1578</v>
      </c>
      <c r="S1351" s="350">
        <v>18</v>
      </c>
      <c r="T1351" t="str">
        <f t="shared" si="52"/>
        <v>Other Services</v>
      </c>
    </row>
    <row r="1352" spans="1:20" ht="15.75" thickBot="1">
      <c r="A1352" s="311">
        <v>45496</v>
      </c>
      <c r="B1352" s="384">
        <v>45474</v>
      </c>
      <c r="C1352" s="297" t="e">
        <v>#VALUE!</v>
      </c>
      <c r="D1352" s="312" t="s">
        <v>2041</v>
      </c>
      <c r="E1352" s="306" t="s">
        <v>3449</v>
      </c>
      <c r="F1352" s="314">
        <v>2242</v>
      </c>
      <c r="G1352" s="300">
        <v>1900</v>
      </c>
      <c r="H1352" s="301" t="s">
        <v>261</v>
      </c>
      <c r="I1352" s="302" t="s">
        <v>232</v>
      </c>
      <c r="J1352" s="302" t="s">
        <v>661</v>
      </c>
      <c r="K1352" s="53"/>
      <c r="L1352" s="53"/>
      <c r="M1352" s="53"/>
      <c r="N1352" s="53"/>
      <c r="O1352" s="53">
        <v>7</v>
      </c>
      <c r="P1352" s="56"/>
      <c r="Q1352" s="297">
        <v>2242</v>
      </c>
      <c r="R1352" s="348" t="s">
        <v>1578</v>
      </c>
      <c r="S1352" s="350">
        <v>18</v>
      </c>
      <c r="T1352" t="str">
        <f t="shared" si="52"/>
        <v>Other Services</v>
      </c>
    </row>
    <row r="1353" spans="1:20" ht="15.75" thickBot="1">
      <c r="A1353" s="311">
        <v>45496</v>
      </c>
      <c r="B1353" s="384">
        <v>45474</v>
      </c>
      <c r="C1353" s="297" t="e">
        <v>#VALUE!</v>
      </c>
      <c r="D1353" s="312" t="s">
        <v>2459</v>
      </c>
      <c r="E1353" s="306" t="s">
        <v>3450</v>
      </c>
      <c r="F1353" s="314">
        <v>1888</v>
      </c>
      <c r="G1353" s="300">
        <v>1600</v>
      </c>
      <c r="H1353" s="301" t="s">
        <v>216</v>
      </c>
      <c r="I1353" s="302" t="s">
        <v>217</v>
      </c>
      <c r="J1353" s="302" t="s">
        <v>218</v>
      </c>
      <c r="K1353" s="53"/>
      <c r="L1353" s="53"/>
      <c r="M1353" s="53"/>
      <c r="N1353" s="53"/>
      <c r="O1353" s="53">
        <v>7</v>
      </c>
      <c r="P1353" s="56"/>
      <c r="Q1353" s="297">
        <v>1888</v>
      </c>
      <c r="R1353" s="348" t="s">
        <v>1578</v>
      </c>
      <c r="S1353" s="350">
        <v>18</v>
      </c>
      <c r="T1353" t="str">
        <f t="shared" si="52"/>
        <v>G-Suite Business</v>
      </c>
    </row>
    <row r="1354" spans="1:20" ht="15.75" thickBot="1">
      <c r="A1354" s="311">
        <v>45496</v>
      </c>
      <c r="B1354" s="384">
        <v>45474</v>
      </c>
      <c r="C1354" s="297" t="e">
        <v>#VALUE!</v>
      </c>
      <c r="D1354" s="312" t="s">
        <v>1233</v>
      </c>
      <c r="E1354" s="306" t="s">
        <v>3451</v>
      </c>
      <c r="F1354" s="314">
        <v>1205</v>
      </c>
      <c r="G1354" s="300">
        <v>1021.1864406779659</v>
      </c>
      <c r="H1354" s="301" t="s">
        <v>216</v>
      </c>
      <c r="I1354" s="302" t="s">
        <v>217</v>
      </c>
      <c r="J1354" s="302" t="s">
        <v>218</v>
      </c>
      <c r="K1354" s="53"/>
      <c r="L1354" s="53"/>
      <c r="M1354" s="53"/>
      <c r="N1354" s="53"/>
      <c r="O1354" s="53">
        <v>7</v>
      </c>
      <c r="P1354" s="56"/>
      <c r="Q1354" s="297">
        <v>1205</v>
      </c>
      <c r="R1354" s="348" t="s">
        <v>1578</v>
      </c>
      <c r="S1354" s="350">
        <v>18</v>
      </c>
      <c r="T1354" t="str">
        <f t="shared" si="52"/>
        <v>G-Suite Business</v>
      </c>
    </row>
    <row r="1355" spans="1:20" ht="15.75" thickBot="1">
      <c r="A1355" s="311">
        <v>45496</v>
      </c>
      <c r="B1355" s="384">
        <v>45474</v>
      </c>
      <c r="C1355" s="297" t="e">
        <v>#VALUE!</v>
      </c>
      <c r="D1355" s="312" t="s">
        <v>2081</v>
      </c>
      <c r="E1355" s="306" t="s">
        <v>3452</v>
      </c>
      <c r="F1355" s="314">
        <v>4484</v>
      </c>
      <c r="G1355" s="300">
        <v>3800</v>
      </c>
      <c r="H1355" s="301" t="s">
        <v>216</v>
      </c>
      <c r="I1355" s="302" t="s">
        <v>217</v>
      </c>
      <c r="J1355" s="302" t="s">
        <v>218</v>
      </c>
      <c r="K1355" s="53"/>
      <c r="L1355" s="53"/>
      <c r="M1355" s="53"/>
      <c r="N1355" s="53"/>
      <c r="O1355" s="53">
        <v>7</v>
      </c>
      <c r="P1355" s="56"/>
      <c r="Q1355" s="297">
        <v>4484</v>
      </c>
      <c r="R1355" s="348" t="s">
        <v>1578</v>
      </c>
      <c r="S1355" s="350">
        <v>18</v>
      </c>
      <c r="T1355" t="str">
        <f t="shared" si="52"/>
        <v>G-Suite Business</v>
      </c>
    </row>
    <row r="1356" spans="1:20" ht="15.75" thickBot="1">
      <c r="A1356" s="311">
        <v>45496</v>
      </c>
      <c r="B1356" s="384">
        <v>45474</v>
      </c>
      <c r="C1356" s="297" t="e">
        <v>#VALUE!</v>
      </c>
      <c r="D1356" s="312" t="s">
        <v>1604</v>
      </c>
      <c r="E1356" s="306" t="s">
        <v>3453</v>
      </c>
      <c r="F1356" s="314">
        <v>76700</v>
      </c>
      <c r="G1356" s="300">
        <v>65000</v>
      </c>
      <c r="H1356" s="301" t="s">
        <v>216</v>
      </c>
      <c r="I1356" s="302" t="s">
        <v>217</v>
      </c>
      <c r="J1356" s="302" t="s">
        <v>218</v>
      </c>
      <c r="K1356" s="53"/>
      <c r="L1356" s="53"/>
      <c r="M1356" s="53"/>
      <c r="N1356" s="53"/>
      <c r="O1356" s="53">
        <v>7</v>
      </c>
      <c r="P1356" s="56"/>
      <c r="Q1356" s="297">
        <v>76700</v>
      </c>
      <c r="R1356" s="348" t="s">
        <v>1578</v>
      </c>
      <c r="S1356" s="350">
        <v>18</v>
      </c>
      <c r="T1356" t="str">
        <f t="shared" si="52"/>
        <v>G-Suite Business</v>
      </c>
    </row>
    <row r="1357" spans="1:20" ht="15.75" thickBot="1">
      <c r="A1357" s="311">
        <v>45496</v>
      </c>
      <c r="B1357" s="384">
        <v>45474</v>
      </c>
      <c r="C1357" s="297" t="e">
        <v>#VALUE!</v>
      </c>
      <c r="D1357" s="312" t="s">
        <v>1604</v>
      </c>
      <c r="E1357" s="306" t="s">
        <v>3454</v>
      </c>
      <c r="F1357" s="314">
        <v>150450</v>
      </c>
      <c r="G1357" s="300">
        <v>127500</v>
      </c>
      <c r="H1357" s="301" t="s">
        <v>216</v>
      </c>
      <c r="I1357" s="302" t="s">
        <v>217</v>
      </c>
      <c r="J1357" s="302" t="s">
        <v>218</v>
      </c>
      <c r="K1357" s="53"/>
      <c r="L1357" s="53"/>
      <c r="M1357" s="53"/>
      <c r="N1357" s="53"/>
      <c r="O1357" s="53">
        <v>7</v>
      </c>
      <c r="P1357" s="56"/>
      <c r="Q1357" s="297">
        <v>150450</v>
      </c>
      <c r="R1357" s="348" t="s">
        <v>1578</v>
      </c>
      <c r="S1357" s="350">
        <v>18</v>
      </c>
      <c r="T1357" t="str">
        <f t="shared" si="52"/>
        <v>G-Suite Business</v>
      </c>
    </row>
    <row r="1358" spans="1:20" ht="15.75" thickBot="1">
      <c r="A1358" s="311">
        <v>45496</v>
      </c>
      <c r="B1358" s="384">
        <v>45474</v>
      </c>
      <c r="C1358" s="297" t="e">
        <v>#VALUE!</v>
      </c>
      <c r="D1358" s="312" t="s">
        <v>551</v>
      </c>
      <c r="E1358" s="306" t="s">
        <v>3455</v>
      </c>
      <c r="F1358" s="314">
        <v>4012</v>
      </c>
      <c r="G1358" s="300">
        <v>3400</v>
      </c>
      <c r="H1358" s="301" t="s">
        <v>216</v>
      </c>
      <c r="I1358" s="302" t="s">
        <v>217</v>
      </c>
      <c r="J1358" s="302" t="s">
        <v>218</v>
      </c>
      <c r="K1358" s="53"/>
      <c r="L1358" s="53"/>
      <c r="M1358" s="53"/>
      <c r="N1358" s="53"/>
      <c r="O1358" s="53">
        <v>7</v>
      </c>
      <c r="P1358" s="56"/>
      <c r="Q1358" s="297">
        <v>4012</v>
      </c>
      <c r="R1358" s="348" t="s">
        <v>1578</v>
      </c>
      <c r="S1358" s="350">
        <v>18</v>
      </c>
      <c r="T1358" t="str">
        <f t="shared" si="52"/>
        <v>G-Suite Business</v>
      </c>
    </row>
    <row r="1359" spans="1:20" ht="15.75" thickBot="1">
      <c r="A1359" s="311">
        <v>45496</v>
      </c>
      <c r="B1359" s="384">
        <v>45474</v>
      </c>
      <c r="C1359" s="297" t="e">
        <v>#VALUE!</v>
      </c>
      <c r="D1359" s="312" t="s">
        <v>214</v>
      </c>
      <c r="E1359" s="306" t="s">
        <v>3456</v>
      </c>
      <c r="F1359" s="314">
        <v>2508</v>
      </c>
      <c r="G1359" s="300">
        <v>2125.42372881356</v>
      </c>
      <c r="H1359" s="301" t="s">
        <v>216</v>
      </c>
      <c r="I1359" s="302" t="s">
        <v>217</v>
      </c>
      <c r="J1359" s="302" t="s">
        <v>218</v>
      </c>
      <c r="K1359" s="53"/>
      <c r="L1359" s="53"/>
      <c r="M1359" s="53"/>
      <c r="N1359" s="53"/>
      <c r="O1359" s="53">
        <v>7</v>
      </c>
      <c r="P1359" s="56"/>
      <c r="Q1359" s="297">
        <v>2508</v>
      </c>
      <c r="R1359" s="348" t="s">
        <v>1578</v>
      </c>
      <c r="S1359" s="350">
        <v>18</v>
      </c>
      <c r="T1359" t="str">
        <f t="shared" si="52"/>
        <v>G-Suite Business</v>
      </c>
    </row>
    <row r="1360" spans="1:20" ht="15.75" thickBot="1">
      <c r="A1360" s="311">
        <v>45496</v>
      </c>
      <c r="B1360" s="384">
        <v>45474</v>
      </c>
      <c r="C1360" s="297" t="e">
        <v>#VALUE!</v>
      </c>
      <c r="D1360" s="312" t="s">
        <v>3457</v>
      </c>
      <c r="E1360" s="306" t="s">
        <v>3458</v>
      </c>
      <c r="F1360" s="314">
        <v>3009</v>
      </c>
      <c r="G1360" s="300">
        <v>2550</v>
      </c>
      <c r="H1360" s="301" t="s">
        <v>216</v>
      </c>
      <c r="I1360" s="302" t="s">
        <v>217</v>
      </c>
      <c r="J1360" s="302" t="s">
        <v>218</v>
      </c>
      <c r="K1360" s="53"/>
      <c r="L1360" s="53"/>
      <c r="M1360" s="53"/>
      <c r="N1360" s="53"/>
      <c r="O1360" s="53">
        <v>7</v>
      </c>
      <c r="P1360" s="56"/>
      <c r="Q1360" s="297">
        <v>3009</v>
      </c>
      <c r="R1360" s="348" t="s">
        <v>1578</v>
      </c>
      <c r="S1360" s="350">
        <v>18</v>
      </c>
      <c r="T1360" t="str">
        <f t="shared" si="52"/>
        <v>G-Suite Business</v>
      </c>
    </row>
    <row r="1361" spans="1:20" ht="15.75" thickBot="1">
      <c r="A1361" s="311">
        <v>45496</v>
      </c>
      <c r="B1361" s="384">
        <v>45474</v>
      </c>
      <c r="C1361" s="297" t="e">
        <v>#VALUE!</v>
      </c>
      <c r="D1361" s="312" t="s">
        <v>3459</v>
      </c>
      <c r="E1361" s="306" t="s">
        <v>3460</v>
      </c>
      <c r="F1361" s="314">
        <v>88500</v>
      </c>
      <c r="G1361" s="300">
        <v>75000</v>
      </c>
      <c r="H1361" s="301" t="s">
        <v>216</v>
      </c>
      <c r="I1361" s="302" t="s">
        <v>217</v>
      </c>
      <c r="J1361" s="302" t="s">
        <v>218</v>
      </c>
      <c r="K1361" s="53"/>
      <c r="L1361" s="53"/>
      <c r="M1361" s="53"/>
      <c r="N1361" s="53"/>
      <c r="O1361" s="53">
        <v>7</v>
      </c>
      <c r="P1361" s="56"/>
      <c r="Q1361" s="297">
        <v>88500</v>
      </c>
      <c r="R1361" s="348" t="s">
        <v>1578</v>
      </c>
      <c r="S1361" s="350">
        <v>18</v>
      </c>
      <c r="T1361" t="str">
        <f t="shared" si="52"/>
        <v>G-Suite Business</v>
      </c>
    </row>
    <row r="1362" spans="1:20" ht="15.75" thickBot="1">
      <c r="A1362" s="311">
        <v>45496</v>
      </c>
      <c r="B1362" s="384">
        <v>45474</v>
      </c>
      <c r="C1362" s="297" t="e">
        <v>#VALUE!</v>
      </c>
      <c r="D1362" s="312" t="s">
        <v>3461</v>
      </c>
      <c r="E1362" s="306" t="s">
        <v>3462</v>
      </c>
      <c r="F1362" s="314">
        <v>34090</v>
      </c>
      <c r="G1362" s="300">
        <v>28889.830508474581</v>
      </c>
      <c r="H1362" s="301" t="s">
        <v>216</v>
      </c>
      <c r="I1362" s="302" t="s">
        <v>217</v>
      </c>
      <c r="J1362" s="302" t="s">
        <v>218</v>
      </c>
      <c r="K1362" s="53"/>
      <c r="L1362" s="53"/>
      <c r="M1362" s="53"/>
      <c r="N1362" s="53"/>
      <c r="O1362" s="53">
        <v>7</v>
      </c>
      <c r="P1362" s="56"/>
      <c r="Q1362" s="297">
        <v>34090</v>
      </c>
      <c r="R1362" s="348" t="s">
        <v>1578</v>
      </c>
      <c r="S1362" s="350">
        <v>18</v>
      </c>
      <c r="T1362" t="str">
        <f t="shared" si="52"/>
        <v>G-Suite Business</v>
      </c>
    </row>
    <row r="1363" spans="1:20" ht="15.75" thickBot="1">
      <c r="A1363" s="311">
        <v>45496</v>
      </c>
      <c r="B1363" s="384">
        <v>45474</v>
      </c>
      <c r="C1363" s="297" t="e">
        <v>#VALUE!</v>
      </c>
      <c r="D1363" s="312" t="s">
        <v>3463</v>
      </c>
      <c r="E1363" s="306" t="s">
        <v>3464</v>
      </c>
      <c r="F1363" s="314">
        <v>13027</v>
      </c>
      <c r="G1363" s="300">
        <v>11039.830508474581</v>
      </c>
      <c r="H1363" s="301" t="s">
        <v>216</v>
      </c>
      <c r="I1363" s="302" t="s">
        <v>217</v>
      </c>
      <c r="J1363" s="302" t="s">
        <v>218</v>
      </c>
      <c r="K1363" s="53"/>
      <c r="L1363" s="53"/>
      <c r="M1363" s="53"/>
      <c r="N1363" s="53"/>
      <c r="O1363" s="53">
        <v>7</v>
      </c>
      <c r="P1363" s="56"/>
      <c r="Q1363" s="297">
        <v>13027</v>
      </c>
      <c r="R1363" s="348" t="s">
        <v>1578</v>
      </c>
      <c r="S1363" s="350">
        <v>18</v>
      </c>
      <c r="T1363" t="str">
        <f t="shared" si="52"/>
        <v>G-Suite Business</v>
      </c>
    </row>
    <row r="1364" spans="1:20" ht="15.75" thickBot="1">
      <c r="A1364" s="311">
        <v>45496</v>
      </c>
      <c r="B1364" s="384">
        <v>45474</v>
      </c>
      <c r="C1364" s="297" t="e">
        <v>#VALUE!</v>
      </c>
      <c r="D1364" s="312" t="s">
        <v>3465</v>
      </c>
      <c r="E1364" s="306" t="s">
        <v>3466</v>
      </c>
      <c r="F1364" s="314">
        <v>752</v>
      </c>
      <c r="G1364" s="300">
        <v>637.28813559322032</v>
      </c>
      <c r="H1364" s="301" t="s">
        <v>216</v>
      </c>
      <c r="I1364" s="302" t="s">
        <v>217</v>
      </c>
      <c r="J1364" s="302" t="s">
        <v>218</v>
      </c>
      <c r="K1364" s="53"/>
      <c r="L1364" s="53"/>
      <c r="M1364" s="53"/>
      <c r="N1364" s="53"/>
      <c r="O1364" s="53">
        <v>7</v>
      </c>
      <c r="P1364" s="56"/>
      <c r="Q1364" s="297">
        <v>752</v>
      </c>
      <c r="R1364" s="348" t="s">
        <v>1578</v>
      </c>
      <c r="S1364" s="350">
        <v>18</v>
      </c>
      <c r="T1364" t="str">
        <f t="shared" si="52"/>
        <v>G-Suite Business</v>
      </c>
    </row>
    <row r="1365" spans="1:20" ht="15.75" thickBot="1">
      <c r="A1365" s="311">
        <v>45496</v>
      </c>
      <c r="B1365" s="384">
        <v>45474</v>
      </c>
      <c r="C1365" s="297" t="e">
        <v>#VALUE!</v>
      </c>
      <c r="D1365" s="318" t="s">
        <v>1233</v>
      </c>
      <c r="E1365" s="306" t="s">
        <v>3467</v>
      </c>
      <c r="F1365" s="314">
        <v>1204</v>
      </c>
      <c r="G1365" s="300">
        <v>1020.338983050848</v>
      </c>
      <c r="H1365" s="301" t="s">
        <v>216</v>
      </c>
      <c r="I1365" s="302" t="s">
        <v>217</v>
      </c>
      <c r="J1365" s="302" t="s">
        <v>218</v>
      </c>
      <c r="K1365" s="53"/>
      <c r="L1365" s="53"/>
      <c r="M1365" s="53"/>
      <c r="N1365" s="53"/>
      <c r="O1365" s="53">
        <v>7</v>
      </c>
      <c r="P1365" s="56"/>
      <c r="Q1365" s="297">
        <v>1204</v>
      </c>
      <c r="R1365" s="351" t="s">
        <v>1578</v>
      </c>
      <c r="S1365" s="350"/>
      <c r="T1365" t="str">
        <f t="shared" si="52"/>
        <v>G-Suite Business</v>
      </c>
    </row>
    <row r="1366" spans="1:20" ht="15.75" thickBot="1">
      <c r="A1366" s="311">
        <v>45497</v>
      </c>
      <c r="B1366" s="384">
        <v>45474</v>
      </c>
      <c r="C1366" s="297" t="e">
        <v>#VALUE!</v>
      </c>
      <c r="D1366" s="312" t="s">
        <v>427</v>
      </c>
      <c r="E1366" s="306" t="s">
        <v>3468</v>
      </c>
      <c r="F1366" s="314">
        <v>2242</v>
      </c>
      <c r="G1366" s="300">
        <v>1900</v>
      </c>
      <c r="H1366" s="301" t="s">
        <v>261</v>
      </c>
      <c r="I1366" s="302" t="s">
        <v>232</v>
      </c>
      <c r="J1366" s="302" t="s">
        <v>661</v>
      </c>
      <c r="K1366" s="53"/>
      <c r="L1366" s="53"/>
      <c r="M1366" s="53"/>
      <c r="N1366" s="53"/>
      <c r="O1366" s="53">
        <v>7</v>
      </c>
      <c r="P1366" s="56"/>
      <c r="Q1366" s="297">
        <v>2242</v>
      </c>
      <c r="R1366" s="348" t="s">
        <v>1578</v>
      </c>
      <c r="S1366" s="350">
        <v>18</v>
      </c>
      <c r="T1366" t="str">
        <f t="shared" si="52"/>
        <v>Other Services</v>
      </c>
    </row>
    <row r="1367" spans="1:20" ht="15.75" thickBot="1">
      <c r="A1367" s="311">
        <v>45497</v>
      </c>
      <c r="B1367" s="384">
        <v>45474</v>
      </c>
      <c r="C1367" s="297" t="e">
        <v>#VALUE!</v>
      </c>
      <c r="D1367" s="312" t="s">
        <v>1646</v>
      </c>
      <c r="E1367" s="306" t="s">
        <v>3469</v>
      </c>
      <c r="F1367" s="314">
        <v>36580</v>
      </c>
      <c r="G1367" s="300">
        <v>31000</v>
      </c>
      <c r="H1367" s="301" t="s">
        <v>310</v>
      </c>
      <c r="I1367" s="302" t="s">
        <v>223</v>
      </c>
      <c r="J1367" s="302" t="s">
        <v>311</v>
      </c>
      <c r="K1367" s="53"/>
      <c r="L1367" s="53"/>
      <c r="M1367" s="53"/>
      <c r="N1367" s="53"/>
      <c r="O1367" s="53">
        <v>7</v>
      </c>
      <c r="P1367" s="56"/>
      <c r="Q1367" s="297">
        <v>36580</v>
      </c>
      <c r="R1367" s="348" t="s">
        <v>1578</v>
      </c>
      <c r="S1367" s="350">
        <v>18</v>
      </c>
      <c r="T1367" t="str">
        <f t="shared" si="52"/>
        <v>Tech Assist Recruitment</v>
      </c>
    </row>
    <row r="1368" spans="1:20" ht="15.75" thickBot="1">
      <c r="A1368" s="311">
        <v>45497</v>
      </c>
      <c r="B1368" s="384">
        <v>45474</v>
      </c>
      <c r="C1368" s="297" t="e">
        <v>#VALUE!</v>
      </c>
      <c r="D1368" s="312" t="s">
        <v>953</v>
      </c>
      <c r="E1368" s="306" t="s">
        <v>3470</v>
      </c>
      <c r="F1368" s="314">
        <v>36108</v>
      </c>
      <c r="G1368" s="300">
        <v>30600</v>
      </c>
      <c r="H1368" s="301" t="s">
        <v>112</v>
      </c>
      <c r="I1368" s="302" t="s">
        <v>229</v>
      </c>
      <c r="J1368" s="302" t="s">
        <v>359</v>
      </c>
      <c r="K1368" s="53"/>
      <c r="L1368" s="53"/>
      <c r="M1368" s="53"/>
      <c r="N1368" s="53"/>
      <c r="O1368" s="53">
        <v>7</v>
      </c>
      <c r="P1368" s="56"/>
      <c r="Q1368" s="297">
        <v>36108</v>
      </c>
      <c r="R1368" s="348" t="s">
        <v>1578</v>
      </c>
      <c r="S1368" s="350">
        <v>18</v>
      </c>
      <c r="T1368" t="str">
        <f t="shared" si="52"/>
        <v>WhatsApp API Business</v>
      </c>
    </row>
    <row r="1369" spans="1:20" ht="15.75" thickBot="1">
      <c r="A1369" s="311">
        <v>45497</v>
      </c>
      <c r="B1369" s="384">
        <v>45474</v>
      </c>
      <c r="C1369" s="297" t="e">
        <v>#VALUE!</v>
      </c>
      <c r="D1369" s="312" t="s">
        <v>1747</v>
      </c>
      <c r="E1369" s="306" t="s">
        <v>3471</v>
      </c>
      <c r="F1369" s="314">
        <v>11210</v>
      </c>
      <c r="G1369" s="300">
        <v>9500</v>
      </c>
      <c r="H1369" s="301" t="s">
        <v>261</v>
      </c>
      <c r="I1369" s="302" t="s">
        <v>232</v>
      </c>
      <c r="J1369" s="302" t="s">
        <v>661</v>
      </c>
      <c r="K1369" s="53"/>
      <c r="L1369" s="53"/>
      <c r="M1369" s="53"/>
      <c r="N1369" s="53"/>
      <c r="O1369" s="53">
        <v>7</v>
      </c>
      <c r="P1369" s="56"/>
      <c r="Q1369" s="297">
        <v>11210</v>
      </c>
      <c r="R1369" s="348" t="s">
        <v>1578</v>
      </c>
      <c r="S1369" s="350">
        <v>18</v>
      </c>
      <c r="T1369" t="str">
        <f t="shared" si="52"/>
        <v>Other Services</v>
      </c>
    </row>
    <row r="1370" spans="1:20" ht="15.75" thickBot="1">
      <c r="A1370" s="311">
        <v>45497</v>
      </c>
      <c r="B1370" s="384">
        <v>45474</v>
      </c>
      <c r="C1370" s="297" t="e">
        <v>#VALUE!</v>
      </c>
      <c r="D1370" s="312" t="s">
        <v>2259</v>
      </c>
      <c r="E1370" s="306" t="s">
        <v>3472</v>
      </c>
      <c r="F1370" s="314">
        <v>209002</v>
      </c>
      <c r="G1370" s="300">
        <v>177120.3389830509</v>
      </c>
      <c r="H1370" s="301" t="s">
        <v>216</v>
      </c>
      <c r="I1370" s="302" t="s">
        <v>217</v>
      </c>
      <c r="J1370" s="302" t="s">
        <v>218</v>
      </c>
      <c r="K1370" s="53"/>
      <c r="L1370" s="53"/>
      <c r="M1370" s="53"/>
      <c r="N1370" s="53"/>
      <c r="O1370" s="53">
        <v>7</v>
      </c>
      <c r="P1370" s="56"/>
      <c r="Q1370" s="297">
        <v>209002</v>
      </c>
      <c r="R1370" s="348" t="s">
        <v>1578</v>
      </c>
      <c r="S1370" s="350">
        <v>18</v>
      </c>
      <c r="T1370" t="str">
        <f t="shared" si="52"/>
        <v>G-Suite Business</v>
      </c>
    </row>
    <row r="1371" spans="1:20" ht="15.75" thickBot="1">
      <c r="A1371" s="311">
        <v>45498</v>
      </c>
      <c r="B1371" s="384">
        <v>45474</v>
      </c>
      <c r="C1371" s="297" t="e">
        <v>#VALUE!</v>
      </c>
      <c r="D1371" s="312" t="s">
        <v>826</v>
      </c>
      <c r="E1371" s="306" t="s">
        <v>3473</v>
      </c>
      <c r="F1371" s="314">
        <v>7523</v>
      </c>
      <c r="G1371" s="300">
        <v>6375.42372881356</v>
      </c>
      <c r="H1371" s="301" t="s">
        <v>112</v>
      </c>
      <c r="I1371" s="302" t="s">
        <v>229</v>
      </c>
      <c r="J1371" s="302" t="s">
        <v>269</v>
      </c>
      <c r="K1371" s="53"/>
      <c r="L1371" s="53"/>
      <c r="M1371" s="53"/>
      <c r="N1371" s="53"/>
      <c r="O1371" s="53">
        <v>7</v>
      </c>
      <c r="P1371" s="56"/>
      <c r="Q1371" s="297">
        <v>7523</v>
      </c>
      <c r="R1371" s="348" t="s">
        <v>1578</v>
      </c>
      <c r="S1371" s="350">
        <v>18</v>
      </c>
      <c r="T1371" t="str">
        <f t="shared" si="52"/>
        <v>WhatsApp API Business</v>
      </c>
    </row>
    <row r="1372" spans="1:20" ht="15.75" thickBot="1">
      <c r="A1372" s="311">
        <v>45498</v>
      </c>
      <c r="B1372" s="384">
        <v>45474</v>
      </c>
      <c r="C1372" s="297" t="e">
        <v>#VALUE!</v>
      </c>
      <c r="D1372" s="312" t="s">
        <v>2329</v>
      </c>
      <c r="E1372" s="306" t="s">
        <v>3474</v>
      </c>
      <c r="F1372" s="314">
        <v>3540</v>
      </c>
      <c r="G1372" s="300">
        <v>3000</v>
      </c>
      <c r="H1372" s="301" t="s">
        <v>112</v>
      </c>
      <c r="I1372" s="302" t="s">
        <v>229</v>
      </c>
      <c r="J1372" s="302" t="s">
        <v>249</v>
      </c>
      <c r="K1372" s="53"/>
      <c r="L1372" s="53"/>
      <c r="M1372" s="53"/>
      <c r="N1372" s="53"/>
      <c r="O1372" s="53">
        <v>7</v>
      </c>
      <c r="P1372" s="56"/>
      <c r="Q1372" s="297">
        <v>3540</v>
      </c>
      <c r="R1372" s="348" t="s">
        <v>1578</v>
      </c>
      <c r="S1372" s="350">
        <v>18</v>
      </c>
      <c r="T1372" t="str">
        <f t="shared" si="52"/>
        <v>WhatsApp API Business</v>
      </c>
    </row>
    <row r="1373" spans="1:20" ht="15.75" thickBot="1">
      <c r="A1373" s="311">
        <v>45498</v>
      </c>
      <c r="B1373" s="384">
        <v>45474</v>
      </c>
      <c r="C1373" s="297" t="e">
        <v>#VALUE!</v>
      </c>
      <c r="D1373" s="312" t="s">
        <v>1646</v>
      </c>
      <c r="E1373" s="306" t="s">
        <v>3475</v>
      </c>
      <c r="F1373" s="314">
        <v>2242</v>
      </c>
      <c r="G1373" s="300">
        <v>1900</v>
      </c>
      <c r="H1373" s="301" t="s">
        <v>261</v>
      </c>
      <c r="I1373" s="302" t="s">
        <v>232</v>
      </c>
      <c r="J1373" s="302" t="s">
        <v>661</v>
      </c>
      <c r="K1373" s="53"/>
      <c r="L1373" s="53"/>
      <c r="M1373" s="53"/>
      <c r="N1373" s="53"/>
      <c r="O1373" s="53">
        <v>7</v>
      </c>
      <c r="P1373" s="56"/>
      <c r="Q1373" s="297">
        <v>2242</v>
      </c>
      <c r="R1373" s="348" t="s">
        <v>1578</v>
      </c>
      <c r="S1373" s="350">
        <v>18</v>
      </c>
      <c r="T1373" t="str">
        <f t="shared" si="52"/>
        <v>Other Services</v>
      </c>
    </row>
    <row r="1374" spans="1:20" ht="15.75" thickBot="1">
      <c r="A1374" s="311">
        <v>45498</v>
      </c>
      <c r="B1374" s="384">
        <v>45474</v>
      </c>
      <c r="C1374" s="297" t="e">
        <v>#VALUE!</v>
      </c>
      <c r="D1374" s="312" t="s">
        <v>1646</v>
      </c>
      <c r="E1374" s="306" t="s">
        <v>3476</v>
      </c>
      <c r="F1374" s="314">
        <v>70800</v>
      </c>
      <c r="G1374" s="300">
        <v>60000</v>
      </c>
      <c r="H1374" s="301" t="s">
        <v>291</v>
      </c>
      <c r="I1374" s="302" t="s">
        <v>226</v>
      </c>
      <c r="J1374" s="302" t="s">
        <v>292</v>
      </c>
      <c r="K1374" s="53"/>
      <c r="L1374" s="53"/>
      <c r="M1374" s="53"/>
      <c r="N1374" s="53"/>
      <c r="O1374" s="53">
        <v>7</v>
      </c>
      <c r="P1374" s="56"/>
      <c r="Q1374" s="297">
        <v>70800</v>
      </c>
      <c r="R1374" s="348" t="s">
        <v>1578</v>
      </c>
      <c r="S1374" s="350">
        <v>18</v>
      </c>
      <c r="T1374" t="str">
        <f t="shared" si="52"/>
        <v xml:space="preserve">Training Business </v>
      </c>
    </row>
    <row r="1375" spans="1:20" ht="15.75" thickBot="1">
      <c r="A1375" s="311">
        <v>45498</v>
      </c>
      <c r="B1375" s="384">
        <v>45474</v>
      </c>
      <c r="C1375" s="297" t="e">
        <v>#VALUE!</v>
      </c>
      <c r="D1375" s="312" t="s">
        <v>496</v>
      </c>
      <c r="E1375" s="306" t="s">
        <v>3477</v>
      </c>
      <c r="F1375" s="314">
        <v>2242</v>
      </c>
      <c r="G1375" s="300">
        <v>1900</v>
      </c>
      <c r="H1375" s="301" t="s">
        <v>261</v>
      </c>
      <c r="I1375" s="302" t="s">
        <v>232</v>
      </c>
      <c r="J1375" s="302" t="s">
        <v>661</v>
      </c>
      <c r="K1375" s="53"/>
      <c r="L1375" s="53"/>
      <c r="M1375" s="53"/>
      <c r="N1375" s="53"/>
      <c r="O1375" s="53">
        <v>7</v>
      </c>
      <c r="P1375" s="56"/>
      <c r="Q1375" s="297">
        <v>2242</v>
      </c>
      <c r="R1375" s="348" t="s">
        <v>1578</v>
      </c>
      <c r="S1375" s="350">
        <v>18</v>
      </c>
      <c r="T1375" t="str">
        <f t="shared" si="52"/>
        <v>Other Services</v>
      </c>
    </row>
    <row r="1376" spans="1:20" ht="15.75" thickBot="1">
      <c r="A1376" s="311">
        <v>45498</v>
      </c>
      <c r="B1376" s="384">
        <v>45474</v>
      </c>
      <c r="C1376" s="297" t="e">
        <v>#VALUE!</v>
      </c>
      <c r="D1376" s="312" t="s">
        <v>2312</v>
      </c>
      <c r="E1376" s="306" t="s">
        <v>3478</v>
      </c>
      <c r="F1376" s="314">
        <v>2242</v>
      </c>
      <c r="G1376" s="300">
        <v>1900</v>
      </c>
      <c r="H1376" s="301" t="s">
        <v>261</v>
      </c>
      <c r="I1376" s="302" t="s">
        <v>232</v>
      </c>
      <c r="J1376" s="302" t="s">
        <v>661</v>
      </c>
      <c r="K1376" s="53"/>
      <c r="L1376" s="53"/>
      <c r="M1376" s="53"/>
      <c r="N1376" s="53"/>
      <c r="O1376" s="53">
        <v>7</v>
      </c>
      <c r="P1376" s="56"/>
      <c r="Q1376" s="297">
        <v>2242</v>
      </c>
      <c r="R1376" s="348" t="s">
        <v>1578</v>
      </c>
      <c r="S1376" s="350">
        <v>18</v>
      </c>
      <c r="T1376" t="str">
        <f t="shared" si="52"/>
        <v>Other Services</v>
      </c>
    </row>
    <row r="1377" spans="1:20" ht="15.75" thickBot="1">
      <c r="A1377" s="311">
        <v>45498</v>
      </c>
      <c r="B1377" s="384">
        <v>45474</v>
      </c>
      <c r="C1377" s="297" t="e">
        <v>#VALUE!</v>
      </c>
      <c r="D1377" s="312" t="s">
        <v>2452</v>
      </c>
      <c r="E1377" s="306" t="s">
        <v>3479</v>
      </c>
      <c r="F1377" s="314">
        <v>2242</v>
      </c>
      <c r="G1377" s="300">
        <v>1900</v>
      </c>
      <c r="H1377" s="301" t="s">
        <v>261</v>
      </c>
      <c r="I1377" s="302" t="s">
        <v>232</v>
      </c>
      <c r="J1377" s="302" t="s">
        <v>661</v>
      </c>
      <c r="K1377" s="53"/>
      <c r="L1377" s="53"/>
      <c r="M1377" s="53"/>
      <c r="N1377" s="53"/>
      <c r="O1377" s="53">
        <v>7</v>
      </c>
      <c r="P1377" s="56"/>
      <c r="Q1377" s="297">
        <v>2242</v>
      </c>
      <c r="R1377" s="348" t="s">
        <v>1578</v>
      </c>
      <c r="S1377" s="350">
        <v>18</v>
      </c>
      <c r="T1377" t="str">
        <f t="shared" si="52"/>
        <v>Other Services</v>
      </c>
    </row>
    <row r="1378" spans="1:20" ht="15.75" thickBot="1">
      <c r="A1378" s="311">
        <v>45498</v>
      </c>
      <c r="B1378" s="384">
        <v>45474</v>
      </c>
      <c r="C1378" s="297" t="e">
        <v>#VALUE!</v>
      </c>
      <c r="D1378" s="312" t="s">
        <v>3480</v>
      </c>
      <c r="E1378" s="306" t="s">
        <v>3481</v>
      </c>
      <c r="F1378" s="314">
        <v>8850</v>
      </c>
      <c r="G1378" s="300">
        <v>7500</v>
      </c>
      <c r="H1378" s="301" t="s">
        <v>112</v>
      </c>
      <c r="I1378" s="302" t="s">
        <v>229</v>
      </c>
      <c r="J1378" s="302" t="s">
        <v>269</v>
      </c>
      <c r="K1378" s="53"/>
      <c r="L1378" s="53"/>
      <c r="M1378" s="53"/>
      <c r="N1378" s="53"/>
      <c r="O1378" s="53">
        <v>7</v>
      </c>
      <c r="P1378" s="56"/>
      <c r="Q1378" s="297">
        <v>8850</v>
      </c>
      <c r="R1378" s="348" t="s">
        <v>1578</v>
      </c>
      <c r="S1378" s="350">
        <v>18</v>
      </c>
      <c r="T1378" t="str">
        <f t="shared" si="52"/>
        <v>WhatsApp API Business</v>
      </c>
    </row>
    <row r="1379" spans="1:20" ht="15.75" thickBot="1">
      <c r="A1379" s="311">
        <v>45498</v>
      </c>
      <c r="B1379" s="384">
        <v>45474</v>
      </c>
      <c r="C1379" s="297" t="e">
        <v>#VALUE!</v>
      </c>
      <c r="D1379" s="312" t="s">
        <v>3307</v>
      </c>
      <c r="E1379" s="306" t="s">
        <v>3482</v>
      </c>
      <c r="F1379" s="314">
        <v>42480</v>
      </c>
      <c r="G1379" s="300">
        <v>36000</v>
      </c>
      <c r="H1379" s="301" t="s">
        <v>112</v>
      </c>
      <c r="I1379" s="302" t="s">
        <v>229</v>
      </c>
      <c r="J1379" s="302" t="s">
        <v>359</v>
      </c>
      <c r="K1379" s="53"/>
      <c r="L1379" s="53"/>
      <c r="M1379" s="53"/>
      <c r="N1379" s="53"/>
      <c r="O1379" s="53">
        <v>7</v>
      </c>
      <c r="P1379" s="56"/>
      <c r="Q1379" s="297">
        <v>42480</v>
      </c>
      <c r="R1379" s="348" t="s">
        <v>1578</v>
      </c>
      <c r="S1379" s="350">
        <v>18</v>
      </c>
      <c r="T1379" t="str">
        <f t="shared" si="52"/>
        <v>WhatsApp API Business</v>
      </c>
    </row>
    <row r="1380" spans="1:20" ht="15.75" thickBot="1">
      <c r="A1380" s="311">
        <v>45498</v>
      </c>
      <c r="B1380" s="384">
        <v>45474</v>
      </c>
      <c r="C1380" s="297" t="e">
        <v>#VALUE!</v>
      </c>
      <c r="D1380" s="312" t="s">
        <v>570</v>
      </c>
      <c r="E1380" s="306" t="s">
        <v>3483</v>
      </c>
      <c r="F1380" s="314">
        <v>2360</v>
      </c>
      <c r="G1380" s="300">
        <v>2000</v>
      </c>
      <c r="H1380" s="301" t="s">
        <v>112</v>
      </c>
      <c r="I1380" s="302" t="s">
        <v>229</v>
      </c>
      <c r="J1380" s="302" t="s">
        <v>249</v>
      </c>
      <c r="K1380" s="53"/>
      <c r="L1380" s="53"/>
      <c r="M1380" s="53"/>
      <c r="N1380" s="53"/>
      <c r="O1380" s="53">
        <v>7</v>
      </c>
      <c r="P1380" s="56"/>
      <c r="Q1380" s="297">
        <v>2360</v>
      </c>
      <c r="R1380" s="348" t="s">
        <v>1578</v>
      </c>
      <c r="S1380" s="350">
        <v>18</v>
      </c>
      <c r="T1380" t="str">
        <f t="shared" si="52"/>
        <v>WhatsApp API Business</v>
      </c>
    </row>
    <row r="1381" spans="1:20" ht="15.75" thickBot="1">
      <c r="A1381" s="311">
        <v>45498</v>
      </c>
      <c r="B1381" s="384">
        <v>45474</v>
      </c>
      <c r="C1381" s="297" t="e">
        <v>#VALUE!</v>
      </c>
      <c r="D1381" s="312" t="s">
        <v>3412</v>
      </c>
      <c r="E1381" s="306" t="s">
        <v>3484</v>
      </c>
      <c r="F1381" s="314">
        <v>42480</v>
      </c>
      <c r="G1381" s="300">
        <v>36000</v>
      </c>
      <c r="H1381" s="301" t="s">
        <v>112</v>
      </c>
      <c r="I1381" s="302" t="s">
        <v>229</v>
      </c>
      <c r="J1381" s="302" t="s">
        <v>359</v>
      </c>
      <c r="K1381" s="53"/>
      <c r="L1381" s="53"/>
      <c r="M1381" s="53"/>
      <c r="N1381" s="53"/>
      <c r="O1381" s="53">
        <v>7</v>
      </c>
      <c r="P1381" s="56"/>
      <c r="Q1381" s="297">
        <v>42480</v>
      </c>
      <c r="R1381" s="348" t="s">
        <v>1578</v>
      </c>
      <c r="S1381" s="350">
        <v>18</v>
      </c>
      <c r="T1381" t="str">
        <f t="shared" si="52"/>
        <v>WhatsApp API Business</v>
      </c>
    </row>
    <row r="1382" spans="1:20" ht="15.75" thickBot="1">
      <c r="A1382" s="311">
        <v>45498</v>
      </c>
      <c r="B1382" s="384">
        <v>45474</v>
      </c>
      <c r="C1382" s="297" t="e">
        <v>#VALUE!</v>
      </c>
      <c r="D1382" s="312" t="s">
        <v>3485</v>
      </c>
      <c r="E1382" s="306" t="s">
        <v>3486</v>
      </c>
      <c r="F1382" s="314">
        <v>269748</v>
      </c>
      <c r="G1382" s="300">
        <v>228600</v>
      </c>
      <c r="H1382" s="301" t="s">
        <v>291</v>
      </c>
      <c r="I1382" s="302" t="s">
        <v>226</v>
      </c>
      <c r="J1382" s="302" t="s">
        <v>503</v>
      </c>
      <c r="K1382" s="53"/>
      <c r="L1382" s="53"/>
      <c r="M1382" s="53"/>
      <c r="N1382" s="53"/>
      <c r="O1382" s="53">
        <v>7</v>
      </c>
      <c r="P1382" s="56"/>
      <c r="Q1382" s="297">
        <v>269748</v>
      </c>
      <c r="R1382" s="348" t="s">
        <v>1578</v>
      </c>
      <c r="S1382" s="350">
        <v>18</v>
      </c>
      <c r="T1382" t="s">
        <v>15</v>
      </c>
    </row>
    <row r="1383" spans="1:20" ht="15.75" thickBot="1">
      <c r="A1383" s="311">
        <v>45498</v>
      </c>
      <c r="B1383" s="384">
        <v>45474</v>
      </c>
      <c r="C1383" s="297" t="e">
        <v>#VALUE!</v>
      </c>
      <c r="D1383" s="312" t="s">
        <v>1360</v>
      </c>
      <c r="E1383" s="306" t="s">
        <v>3487</v>
      </c>
      <c r="F1383" s="314">
        <v>84960</v>
      </c>
      <c r="G1383" s="300">
        <v>72000</v>
      </c>
      <c r="H1383" s="301" t="s">
        <v>291</v>
      </c>
      <c r="I1383" s="302" t="s">
        <v>226</v>
      </c>
      <c r="J1383" s="302" t="s">
        <v>503</v>
      </c>
      <c r="K1383" s="53"/>
      <c r="L1383" s="53"/>
      <c r="M1383" s="53"/>
      <c r="N1383" s="53"/>
      <c r="O1383" s="53">
        <v>7</v>
      </c>
      <c r="P1383" s="56"/>
      <c r="Q1383" s="297">
        <v>84960</v>
      </c>
      <c r="R1383" s="348" t="s">
        <v>1578</v>
      </c>
      <c r="S1383" s="350">
        <v>18</v>
      </c>
      <c r="T1383" t="s">
        <v>15</v>
      </c>
    </row>
    <row r="1384" spans="1:20" ht="15.75" thickBot="1">
      <c r="A1384" s="311">
        <v>45498</v>
      </c>
      <c r="B1384" s="384">
        <v>45474</v>
      </c>
      <c r="C1384" s="297" t="e">
        <v>#VALUE!</v>
      </c>
      <c r="D1384" s="312" t="s">
        <v>243</v>
      </c>
      <c r="E1384" s="306" t="s">
        <v>3488</v>
      </c>
      <c r="F1384" s="314">
        <v>23600</v>
      </c>
      <c r="G1384" s="300">
        <v>20000</v>
      </c>
      <c r="H1384" s="301" t="s">
        <v>310</v>
      </c>
      <c r="I1384" s="302" t="s">
        <v>223</v>
      </c>
      <c r="J1384" s="302" t="s">
        <v>311</v>
      </c>
      <c r="K1384" s="53"/>
      <c r="L1384" s="53"/>
      <c r="M1384" s="53"/>
      <c r="N1384" s="53"/>
      <c r="O1384" s="53">
        <v>7</v>
      </c>
      <c r="P1384" s="56"/>
      <c r="Q1384" s="297">
        <v>23600</v>
      </c>
      <c r="R1384" s="348" t="s">
        <v>1578</v>
      </c>
      <c r="S1384" s="350">
        <v>18</v>
      </c>
      <c r="T1384" t="str">
        <f t="shared" ref="T1384:T1415" si="53">VLOOKUP(I1384,$AD$2:$AE$6,2,0)</f>
        <v>Tech Assist Recruitment</v>
      </c>
    </row>
    <row r="1385" spans="1:20" ht="15.75" thickBot="1">
      <c r="A1385" s="311">
        <v>45498</v>
      </c>
      <c r="B1385" s="384">
        <v>45474</v>
      </c>
      <c r="C1385" s="297" t="e">
        <v>#VALUE!</v>
      </c>
      <c r="D1385" s="312" t="s">
        <v>450</v>
      </c>
      <c r="E1385" s="306" t="s">
        <v>3489</v>
      </c>
      <c r="F1385" s="314">
        <v>753</v>
      </c>
      <c r="G1385" s="300">
        <v>638.13559322033905</v>
      </c>
      <c r="H1385" s="301" t="s">
        <v>216</v>
      </c>
      <c r="I1385" s="302" t="s">
        <v>217</v>
      </c>
      <c r="J1385" s="302" t="s">
        <v>218</v>
      </c>
      <c r="K1385" s="53"/>
      <c r="L1385" s="53"/>
      <c r="M1385" s="53"/>
      <c r="N1385" s="53"/>
      <c r="O1385" s="53">
        <v>7</v>
      </c>
      <c r="P1385" s="56"/>
      <c r="Q1385" s="297">
        <v>753</v>
      </c>
      <c r="R1385" s="348" t="s">
        <v>1578</v>
      </c>
      <c r="S1385" s="350">
        <v>18</v>
      </c>
      <c r="T1385" t="str">
        <f t="shared" si="53"/>
        <v>G-Suite Business</v>
      </c>
    </row>
    <row r="1386" spans="1:20" ht="15.75" thickBot="1">
      <c r="A1386" s="311">
        <v>45498</v>
      </c>
      <c r="B1386" s="384">
        <v>45474</v>
      </c>
      <c r="C1386" s="297" t="e">
        <v>#VALUE!</v>
      </c>
      <c r="D1386" s="312" t="s">
        <v>235</v>
      </c>
      <c r="E1386" s="306" t="s">
        <v>3490</v>
      </c>
      <c r="F1386" s="314">
        <v>78234</v>
      </c>
      <c r="G1386" s="300">
        <v>66300</v>
      </c>
      <c r="H1386" s="301" t="s">
        <v>216</v>
      </c>
      <c r="I1386" s="302" t="s">
        <v>217</v>
      </c>
      <c r="J1386" s="302" t="s">
        <v>218</v>
      </c>
      <c r="K1386" s="53"/>
      <c r="L1386" s="53"/>
      <c r="M1386" s="53"/>
      <c r="N1386" s="53"/>
      <c r="O1386" s="53">
        <v>7</v>
      </c>
      <c r="P1386" s="56"/>
      <c r="Q1386" s="297">
        <v>78234</v>
      </c>
      <c r="R1386" s="348" t="s">
        <v>1578</v>
      </c>
      <c r="S1386" s="350">
        <v>18</v>
      </c>
      <c r="T1386" t="str">
        <f t="shared" si="53"/>
        <v>G-Suite Business</v>
      </c>
    </row>
    <row r="1387" spans="1:20" ht="15.75" thickBot="1">
      <c r="A1387" s="311">
        <v>45498</v>
      </c>
      <c r="B1387" s="384">
        <v>45474</v>
      </c>
      <c r="C1387" s="297" t="e">
        <v>#VALUE!</v>
      </c>
      <c r="D1387" s="312" t="s">
        <v>1211</v>
      </c>
      <c r="E1387" s="306" t="s">
        <v>3491</v>
      </c>
      <c r="F1387" s="314">
        <v>1180</v>
      </c>
      <c r="G1387" s="300">
        <v>1000</v>
      </c>
      <c r="H1387" s="301" t="s">
        <v>216</v>
      </c>
      <c r="I1387" s="302" t="s">
        <v>217</v>
      </c>
      <c r="J1387" s="302" t="s">
        <v>218</v>
      </c>
      <c r="K1387" s="53"/>
      <c r="L1387" s="53"/>
      <c r="M1387" s="53"/>
      <c r="N1387" s="53"/>
      <c r="O1387" s="53">
        <v>7</v>
      </c>
      <c r="P1387" s="56"/>
      <c r="Q1387" s="297">
        <v>1180</v>
      </c>
      <c r="R1387" s="348" t="s">
        <v>1578</v>
      </c>
      <c r="S1387" s="350">
        <v>18</v>
      </c>
      <c r="T1387" t="str">
        <f t="shared" si="53"/>
        <v>G-Suite Business</v>
      </c>
    </row>
    <row r="1388" spans="1:20" ht="15.75" thickBot="1">
      <c r="A1388" s="311">
        <v>45498</v>
      </c>
      <c r="B1388" s="384">
        <v>45474</v>
      </c>
      <c r="C1388" s="297" t="e">
        <v>#VALUE!</v>
      </c>
      <c r="D1388" s="312" t="s">
        <v>2505</v>
      </c>
      <c r="E1388" s="306" t="s">
        <v>3492</v>
      </c>
      <c r="F1388" s="314">
        <v>3319</v>
      </c>
      <c r="G1388" s="300">
        <v>2812.71186440678</v>
      </c>
      <c r="H1388" s="301" t="s">
        <v>216</v>
      </c>
      <c r="I1388" s="302" t="s">
        <v>217</v>
      </c>
      <c r="J1388" s="302" t="s">
        <v>218</v>
      </c>
      <c r="K1388" s="53"/>
      <c r="L1388" s="53"/>
      <c r="M1388" s="53"/>
      <c r="N1388" s="53"/>
      <c r="O1388" s="53">
        <v>7</v>
      </c>
      <c r="P1388" s="56"/>
      <c r="Q1388" s="297">
        <v>3319</v>
      </c>
      <c r="R1388" s="348" t="s">
        <v>1578</v>
      </c>
      <c r="S1388" s="350">
        <v>18</v>
      </c>
      <c r="T1388" t="str">
        <f t="shared" si="53"/>
        <v>G-Suite Business</v>
      </c>
    </row>
    <row r="1389" spans="1:20" ht="15.75" thickBot="1">
      <c r="A1389" s="311">
        <v>45498</v>
      </c>
      <c r="B1389" s="384">
        <v>45474</v>
      </c>
      <c r="C1389" s="297" t="e">
        <v>#VALUE!</v>
      </c>
      <c r="D1389" s="312" t="s">
        <v>3493</v>
      </c>
      <c r="E1389" s="306" t="s">
        <v>3494</v>
      </c>
      <c r="F1389" s="314">
        <v>12743</v>
      </c>
      <c r="G1389" s="300">
        <v>10799.15254237288</v>
      </c>
      <c r="H1389" s="301" t="s">
        <v>216</v>
      </c>
      <c r="I1389" s="302" t="s">
        <v>217</v>
      </c>
      <c r="J1389" s="302" t="s">
        <v>218</v>
      </c>
      <c r="K1389" s="53"/>
      <c r="L1389" s="53"/>
      <c r="M1389" s="53"/>
      <c r="N1389" s="53"/>
      <c r="O1389" s="53">
        <v>7</v>
      </c>
      <c r="P1389" s="56"/>
      <c r="Q1389" s="297">
        <v>12743</v>
      </c>
      <c r="R1389" s="348" t="s">
        <v>1578</v>
      </c>
      <c r="S1389" s="350">
        <v>18</v>
      </c>
      <c r="T1389" t="str">
        <f t="shared" si="53"/>
        <v>G-Suite Business</v>
      </c>
    </row>
    <row r="1390" spans="1:20" ht="15.75" thickBot="1">
      <c r="A1390" s="311">
        <v>45498</v>
      </c>
      <c r="B1390" s="384">
        <v>45474</v>
      </c>
      <c r="C1390" s="297" t="e">
        <v>#VALUE!</v>
      </c>
      <c r="D1390" s="312" t="s">
        <v>2079</v>
      </c>
      <c r="E1390" s="306" t="s">
        <v>3495</v>
      </c>
      <c r="F1390" s="314">
        <v>7489.42</v>
      </c>
      <c r="G1390" s="300">
        <v>6346.9661016949158</v>
      </c>
      <c r="H1390" s="301" t="s">
        <v>216</v>
      </c>
      <c r="I1390" s="302" t="s">
        <v>217</v>
      </c>
      <c r="J1390" s="302" t="s">
        <v>218</v>
      </c>
      <c r="K1390" s="53"/>
      <c r="L1390" s="53"/>
      <c r="M1390" s="53"/>
      <c r="N1390" s="53"/>
      <c r="O1390" s="53">
        <v>7</v>
      </c>
      <c r="P1390" s="56"/>
      <c r="Q1390" s="297">
        <v>7489.42</v>
      </c>
      <c r="R1390" s="348" t="s">
        <v>1578</v>
      </c>
      <c r="S1390" s="350">
        <v>18</v>
      </c>
      <c r="T1390" t="str">
        <f t="shared" si="53"/>
        <v>G-Suite Business</v>
      </c>
    </row>
    <row r="1391" spans="1:20" ht="15.75" thickBot="1">
      <c r="A1391" s="311">
        <v>45498</v>
      </c>
      <c r="B1391" s="384">
        <v>45474</v>
      </c>
      <c r="C1391" s="297" t="e">
        <v>#VALUE!</v>
      </c>
      <c r="D1391" s="312" t="s">
        <v>3496</v>
      </c>
      <c r="E1391" s="306" t="s">
        <v>3497</v>
      </c>
      <c r="F1391" s="314">
        <v>146650</v>
      </c>
      <c r="G1391" s="300">
        <v>124279.66101694921</v>
      </c>
      <c r="H1391" s="301" t="s">
        <v>216</v>
      </c>
      <c r="I1391" s="302" t="s">
        <v>217</v>
      </c>
      <c r="J1391" s="302" t="s">
        <v>218</v>
      </c>
      <c r="K1391" s="53"/>
      <c r="L1391" s="53"/>
      <c r="M1391" s="53"/>
      <c r="N1391" s="53"/>
      <c r="O1391" s="53">
        <v>7</v>
      </c>
      <c r="P1391" s="56"/>
      <c r="Q1391" s="297">
        <v>146650</v>
      </c>
      <c r="R1391" s="348" t="s">
        <v>1578</v>
      </c>
      <c r="S1391" s="350">
        <v>18</v>
      </c>
      <c r="T1391" t="str">
        <f t="shared" si="53"/>
        <v>G-Suite Business</v>
      </c>
    </row>
    <row r="1392" spans="1:20" ht="15.75" thickBot="1">
      <c r="A1392" s="311">
        <v>45498</v>
      </c>
      <c r="B1392" s="384">
        <v>45474</v>
      </c>
      <c r="C1392" s="297" t="e">
        <v>#VALUE!</v>
      </c>
      <c r="D1392" s="312" t="s">
        <v>1846</v>
      </c>
      <c r="E1392" s="306" t="s">
        <v>3498</v>
      </c>
      <c r="F1392" s="314">
        <v>2070</v>
      </c>
      <c r="G1392" s="300">
        <v>1754.237288135593</v>
      </c>
      <c r="H1392" s="301" t="s">
        <v>216</v>
      </c>
      <c r="I1392" s="302" t="s">
        <v>217</v>
      </c>
      <c r="J1392" s="302" t="s">
        <v>218</v>
      </c>
      <c r="K1392" s="53"/>
      <c r="L1392" s="53"/>
      <c r="M1392" s="53"/>
      <c r="N1392" s="53"/>
      <c r="O1392" s="53">
        <v>7</v>
      </c>
      <c r="P1392" s="56"/>
      <c r="Q1392" s="297">
        <v>2070</v>
      </c>
      <c r="R1392" s="348" t="s">
        <v>1578</v>
      </c>
      <c r="S1392" s="350">
        <v>18</v>
      </c>
      <c r="T1392" t="str">
        <f t="shared" si="53"/>
        <v>G-Suite Business</v>
      </c>
    </row>
    <row r="1393" spans="1:20" ht="15.75" thickBot="1">
      <c r="A1393" s="311">
        <v>45499</v>
      </c>
      <c r="B1393" s="384">
        <v>45474</v>
      </c>
      <c r="C1393" s="297" t="e">
        <v>#VALUE!</v>
      </c>
      <c r="D1393" s="312" t="s">
        <v>3186</v>
      </c>
      <c r="E1393" s="306" t="s">
        <v>3499</v>
      </c>
      <c r="F1393" s="314">
        <v>84960</v>
      </c>
      <c r="G1393" s="300">
        <v>72000</v>
      </c>
      <c r="H1393" s="301" t="s">
        <v>112</v>
      </c>
      <c r="I1393" s="302" t="s">
        <v>229</v>
      </c>
      <c r="J1393" s="302" t="s">
        <v>359</v>
      </c>
      <c r="K1393" s="53"/>
      <c r="L1393" s="53"/>
      <c r="M1393" s="53"/>
      <c r="N1393" s="53"/>
      <c r="O1393" s="53">
        <v>7</v>
      </c>
      <c r="P1393" s="56"/>
      <c r="Q1393" s="297">
        <v>84960</v>
      </c>
      <c r="R1393" s="348" t="s">
        <v>1578</v>
      </c>
      <c r="S1393" s="350">
        <v>18</v>
      </c>
      <c r="T1393" t="str">
        <f t="shared" si="53"/>
        <v>WhatsApp API Business</v>
      </c>
    </row>
    <row r="1394" spans="1:20" ht="15.75" thickBot="1">
      <c r="A1394" s="311">
        <v>45499</v>
      </c>
      <c r="B1394" s="384">
        <v>45474</v>
      </c>
      <c r="C1394" s="297" t="e">
        <v>#VALUE!</v>
      </c>
      <c r="D1394" s="312" t="s">
        <v>2311</v>
      </c>
      <c r="E1394" s="306" t="s">
        <v>3500</v>
      </c>
      <c r="F1394" s="314">
        <v>16520</v>
      </c>
      <c r="G1394" s="300">
        <v>14000</v>
      </c>
      <c r="H1394" s="301" t="s">
        <v>310</v>
      </c>
      <c r="I1394" s="302" t="s">
        <v>223</v>
      </c>
      <c r="J1394" s="302" t="s">
        <v>311</v>
      </c>
      <c r="K1394" s="53"/>
      <c r="L1394" s="53"/>
      <c r="M1394" s="53"/>
      <c r="N1394" s="53"/>
      <c r="O1394" s="53">
        <v>7</v>
      </c>
      <c r="P1394" s="56"/>
      <c r="Q1394" s="297">
        <v>16520</v>
      </c>
      <c r="R1394" s="348" t="s">
        <v>1578</v>
      </c>
      <c r="S1394" s="350">
        <v>18</v>
      </c>
      <c r="T1394" t="str">
        <f t="shared" si="53"/>
        <v>Tech Assist Recruitment</v>
      </c>
    </row>
    <row r="1395" spans="1:20" ht="15.75" thickBot="1">
      <c r="A1395" s="311">
        <v>45499</v>
      </c>
      <c r="B1395" s="384">
        <v>45474</v>
      </c>
      <c r="C1395" s="297" t="e">
        <v>#VALUE!</v>
      </c>
      <c r="D1395" s="312" t="s">
        <v>2514</v>
      </c>
      <c r="E1395" s="306" t="s">
        <v>3501</v>
      </c>
      <c r="F1395" s="314">
        <v>2242</v>
      </c>
      <c r="G1395" s="300">
        <v>1900</v>
      </c>
      <c r="H1395" s="301" t="s">
        <v>261</v>
      </c>
      <c r="I1395" s="302" t="s">
        <v>232</v>
      </c>
      <c r="J1395" s="302" t="s">
        <v>661</v>
      </c>
      <c r="K1395" s="53"/>
      <c r="L1395" s="53"/>
      <c r="M1395" s="53"/>
      <c r="N1395" s="53"/>
      <c r="O1395" s="53">
        <v>7</v>
      </c>
      <c r="P1395" s="56"/>
      <c r="Q1395" s="297">
        <v>2242</v>
      </c>
      <c r="R1395" s="348" t="s">
        <v>1578</v>
      </c>
      <c r="S1395" s="350">
        <v>18</v>
      </c>
      <c r="T1395" t="str">
        <f t="shared" si="53"/>
        <v>Other Services</v>
      </c>
    </row>
    <row r="1396" spans="1:20" ht="15.75" thickBot="1">
      <c r="A1396" s="311">
        <v>45499</v>
      </c>
      <c r="B1396" s="384">
        <v>45474</v>
      </c>
      <c r="C1396" s="297" t="e">
        <v>#VALUE!</v>
      </c>
      <c r="D1396" s="312" t="s">
        <v>1948</v>
      </c>
      <c r="E1396" s="306" t="s">
        <v>3502</v>
      </c>
      <c r="F1396" s="314">
        <v>950</v>
      </c>
      <c r="G1396" s="300">
        <v>805.08474576271192</v>
      </c>
      <c r="H1396" s="301" t="s">
        <v>112</v>
      </c>
      <c r="I1396" s="302" t="s">
        <v>229</v>
      </c>
      <c r="J1396" s="302" t="s">
        <v>594</v>
      </c>
      <c r="K1396" s="53"/>
      <c r="L1396" s="53"/>
      <c r="M1396" s="53"/>
      <c r="N1396" s="53"/>
      <c r="O1396" s="53">
        <v>7</v>
      </c>
      <c r="P1396" s="56"/>
      <c r="Q1396" s="297">
        <v>950</v>
      </c>
      <c r="R1396" s="348" t="s">
        <v>1578</v>
      </c>
      <c r="S1396" s="350">
        <v>18</v>
      </c>
      <c r="T1396" t="str">
        <f t="shared" si="53"/>
        <v>WhatsApp API Business</v>
      </c>
    </row>
    <row r="1397" spans="1:20" ht="15.75" thickBot="1">
      <c r="A1397" s="311">
        <v>45499</v>
      </c>
      <c r="B1397" s="384">
        <v>45474</v>
      </c>
      <c r="C1397" s="297" t="e">
        <v>#VALUE!</v>
      </c>
      <c r="D1397" s="312" t="s">
        <v>2105</v>
      </c>
      <c r="E1397" s="306" t="s">
        <v>3503</v>
      </c>
      <c r="F1397" s="314">
        <v>2242</v>
      </c>
      <c r="G1397" s="300">
        <v>1900</v>
      </c>
      <c r="H1397" s="301" t="s">
        <v>261</v>
      </c>
      <c r="I1397" s="302" t="s">
        <v>232</v>
      </c>
      <c r="J1397" s="302" t="s">
        <v>661</v>
      </c>
      <c r="K1397" s="53"/>
      <c r="L1397" s="53"/>
      <c r="M1397" s="53"/>
      <c r="N1397" s="53"/>
      <c r="O1397" s="53">
        <v>7</v>
      </c>
      <c r="P1397" s="56"/>
      <c r="Q1397" s="297">
        <v>2242</v>
      </c>
      <c r="R1397" s="348" t="s">
        <v>1578</v>
      </c>
      <c r="S1397" s="350">
        <v>18</v>
      </c>
      <c r="T1397" t="str">
        <f t="shared" si="53"/>
        <v>Other Services</v>
      </c>
    </row>
    <row r="1398" spans="1:20" ht="15.75" thickBot="1">
      <c r="A1398" s="311">
        <v>45499</v>
      </c>
      <c r="B1398" s="384">
        <v>45474</v>
      </c>
      <c r="C1398" s="297" t="e">
        <v>#VALUE!</v>
      </c>
      <c r="D1398" s="312" t="s">
        <v>2105</v>
      </c>
      <c r="E1398" s="306" t="s">
        <v>3504</v>
      </c>
      <c r="F1398" s="314">
        <v>17552.5</v>
      </c>
      <c r="G1398" s="300">
        <v>14875</v>
      </c>
      <c r="H1398" s="301" t="s">
        <v>112</v>
      </c>
      <c r="I1398" s="302" t="s">
        <v>229</v>
      </c>
      <c r="J1398" s="302" t="s">
        <v>269</v>
      </c>
      <c r="K1398" s="53"/>
      <c r="L1398" s="53"/>
      <c r="M1398" s="53"/>
      <c r="N1398" s="53"/>
      <c r="O1398" s="53">
        <v>7</v>
      </c>
      <c r="P1398" s="56"/>
      <c r="Q1398" s="297">
        <v>17552.5</v>
      </c>
      <c r="R1398" s="348" t="s">
        <v>1578</v>
      </c>
      <c r="S1398" s="350">
        <v>18</v>
      </c>
      <c r="T1398" t="str">
        <f t="shared" si="53"/>
        <v>WhatsApp API Business</v>
      </c>
    </row>
    <row r="1399" spans="1:20" ht="15.75" thickBot="1">
      <c r="A1399" s="311">
        <v>45499</v>
      </c>
      <c r="B1399" s="384">
        <v>45474</v>
      </c>
      <c r="C1399" s="297" t="e">
        <v>#VALUE!</v>
      </c>
      <c r="D1399" s="312" t="s">
        <v>3505</v>
      </c>
      <c r="E1399" s="306" t="s">
        <v>3506</v>
      </c>
      <c r="F1399" s="314">
        <v>25075</v>
      </c>
      <c r="G1399" s="300">
        <v>21250</v>
      </c>
      <c r="H1399" s="301" t="s">
        <v>112</v>
      </c>
      <c r="I1399" s="302" t="s">
        <v>229</v>
      </c>
      <c r="J1399" s="302" t="s">
        <v>1504</v>
      </c>
      <c r="K1399" s="53"/>
      <c r="L1399" s="53"/>
      <c r="M1399" s="53"/>
      <c r="N1399" s="53"/>
      <c r="O1399" s="53">
        <v>7</v>
      </c>
      <c r="P1399" s="56"/>
      <c r="Q1399" s="297">
        <v>25075</v>
      </c>
      <c r="R1399" s="348" t="s">
        <v>1578</v>
      </c>
      <c r="S1399" s="350">
        <v>18</v>
      </c>
      <c r="T1399" t="str">
        <f t="shared" si="53"/>
        <v>WhatsApp API Business</v>
      </c>
    </row>
    <row r="1400" spans="1:20" ht="15.75" thickBot="1">
      <c r="A1400" s="311">
        <v>45499</v>
      </c>
      <c r="B1400" s="384">
        <v>45474</v>
      </c>
      <c r="C1400" s="297" t="e">
        <v>#VALUE!</v>
      </c>
      <c r="D1400" s="312" t="s">
        <v>3505</v>
      </c>
      <c r="E1400" s="306" t="s">
        <v>3506</v>
      </c>
      <c r="F1400" s="314">
        <v>10030</v>
      </c>
      <c r="G1400" s="300">
        <v>8500</v>
      </c>
      <c r="H1400" s="301" t="s">
        <v>112</v>
      </c>
      <c r="I1400" s="302" t="s">
        <v>229</v>
      </c>
      <c r="J1400" s="302" t="s">
        <v>352</v>
      </c>
      <c r="K1400" s="53"/>
      <c r="L1400" s="53"/>
      <c r="M1400" s="53"/>
      <c r="N1400" s="53"/>
      <c r="O1400" s="53">
        <v>7</v>
      </c>
      <c r="P1400" s="56"/>
      <c r="Q1400" s="297">
        <v>10030</v>
      </c>
      <c r="R1400" s="348" t="s">
        <v>1578</v>
      </c>
      <c r="S1400" s="350">
        <v>18</v>
      </c>
      <c r="T1400" t="str">
        <f t="shared" si="53"/>
        <v>WhatsApp API Business</v>
      </c>
    </row>
    <row r="1401" spans="1:20" ht="15.75" thickBot="1">
      <c r="A1401" s="311">
        <v>45499</v>
      </c>
      <c r="B1401" s="384">
        <v>45474</v>
      </c>
      <c r="C1401" s="297" t="e">
        <v>#VALUE!</v>
      </c>
      <c r="D1401" s="312" t="s">
        <v>2763</v>
      </c>
      <c r="E1401" s="306" t="s">
        <v>3507</v>
      </c>
      <c r="F1401" s="314">
        <v>20060</v>
      </c>
      <c r="G1401" s="300">
        <v>17000</v>
      </c>
      <c r="H1401" s="301" t="s">
        <v>112</v>
      </c>
      <c r="I1401" s="302" t="s">
        <v>229</v>
      </c>
      <c r="J1401" s="302" t="s">
        <v>485</v>
      </c>
      <c r="K1401" s="53"/>
      <c r="L1401" s="53"/>
      <c r="M1401" s="53"/>
      <c r="N1401" s="53"/>
      <c r="O1401" s="53">
        <v>7</v>
      </c>
      <c r="P1401" s="56"/>
      <c r="Q1401" s="297">
        <v>20060</v>
      </c>
      <c r="R1401" s="348" t="s">
        <v>1578</v>
      </c>
      <c r="S1401" s="350">
        <v>18</v>
      </c>
      <c r="T1401" t="str">
        <f t="shared" si="53"/>
        <v>WhatsApp API Business</v>
      </c>
    </row>
    <row r="1402" spans="1:20" ht="15.75" thickBot="1">
      <c r="A1402" s="311">
        <v>45499</v>
      </c>
      <c r="B1402" s="384">
        <v>45474</v>
      </c>
      <c r="C1402" s="297" t="e">
        <v>#VALUE!</v>
      </c>
      <c r="D1402" s="312" t="s">
        <v>1997</v>
      </c>
      <c r="E1402" s="306" t="s">
        <v>3508</v>
      </c>
      <c r="F1402" s="314">
        <v>36108</v>
      </c>
      <c r="G1402" s="300">
        <v>30600</v>
      </c>
      <c r="H1402" s="301" t="s">
        <v>112</v>
      </c>
      <c r="I1402" s="302" t="s">
        <v>229</v>
      </c>
      <c r="J1402" s="302" t="s">
        <v>359</v>
      </c>
      <c r="K1402" s="53"/>
      <c r="L1402" s="53"/>
      <c r="M1402" s="53"/>
      <c r="N1402" s="53"/>
      <c r="O1402" s="53">
        <v>7</v>
      </c>
      <c r="P1402" s="56"/>
      <c r="Q1402" s="297">
        <v>36108</v>
      </c>
      <c r="R1402" s="348" t="s">
        <v>1578</v>
      </c>
      <c r="S1402" s="350">
        <v>18</v>
      </c>
      <c r="T1402" t="str">
        <f t="shared" si="53"/>
        <v>WhatsApp API Business</v>
      </c>
    </row>
    <row r="1403" spans="1:20" ht="15.75" thickBot="1">
      <c r="A1403" s="311">
        <v>45499</v>
      </c>
      <c r="B1403" s="384">
        <v>45474</v>
      </c>
      <c r="C1403" s="297" t="e">
        <v>#VALUE!</v>
      </c>
      <c r="D1403" s="312" t="s">
        <v>3509</v>
      </c>
      <c r="E1403" s="306" t="s">
        <v>3510</v>
      </c>
      <c r="F1403" s="314">
        <v>42480</v>
      </c>
      <c r="G1403" s="300">
        <v>36000</v>
      </c>
      <c r="H1403" s="301" t="s">
        <v>112</v>
      </c>
      <c r="I1403" s="302" t="s">
        <v>229</v>
      </c>
      <c r="J1403" s="302" t="s">
        <v>359</v>
      </c>
      <c r="K1403" s="53"/>
      <c r="L1403" s="53"/>
      <c r="M1403" s="53"/>
      <c r="N1403" s="53"/>
      <c r="O1403" s="53">
        <v>7</v>
      </c>
      <c r="P1403" s="56"/>
      <c r="Q1403" s="297">
        <v>42480</v>
      </c>
      <c r="R1403" s="348" t="s">
        <v>1578</v>
      </c>
      <c r="S1403" s="350">
        <v>18</v>
      </c>
      <c r="T1403" t="str">
        <f t="shared" si="53"/>
        <v>WhatsApp API Business</v>
      </c>
    </row>
    <row r="1404" spans="1:20" ht="15.75" thickBot="1">
      <c r="A1404" s="311">
        <v>45499</v>
      </c>
      <c r="B1404" s="384">
        <v>45474</v>
      </c>
      <c r="C1404" s="297" t="e">
        <v>#VALUE!</v>
      </c>
      <c r="D1404" s="312" t="s">
        <v>3511</v>
      </c>
      <c r="E1404" s="306" t="s">
        <v>3512</v>
      </c>
      <c r="F1404" s="314">
        <v>15930</v>
      </c>
      <c r="G1404" s="300">
        <v>13500</v>
      </c>
      <c r="H1404" s="301" t="s">
        <v>112</v>
      </c>
      <c r="I1404" s="302" t="s">
        <v>229</v>
      </c>
      <c r="J1404" s="302" t="s">
        <v>284</v>
      </c>
      <c r="K1404" s="53"/>
      <c r="L1404" s="53"/>
      <c r="M1404" s="53"/>
      <c r="N1404" s="53"/>
      <c r="O1404" s="53">
        <v>7</v>
      </c>
      <c r="P1404" s="56"/>
      <c r="Q1404" s="297">
        <v>15930</v>
      </c>
      <c r="R1404" s="348" t="s">
        <v>1578</v>
      </c>
      <c r="S1404" s="350">
        <v>18</v>
      </c>
      <c r="T1404" t="str">
        <f t="shared" si="53"/>
        <v>WhatsApp API Business</v>
      </c>
    </row>
    <row r="1405" spans="1:20" ht="15.75" thickBot="1">
      <c r="A1405" s="311">
        <v>45499</v>
      </c>
      <c r="B1405" s="384">
        <v>45474</v>
      </c>
      <c r="C1405" s="297" t="e">
        <v>#VALUE!</v>
      </c>
      <c r="D1405" s="312" t="s">
        <v>1984</v>
      </c>
      <c r="E1405" s="306" t="s">
        <v>3513</v>
      </c>
      <c r="F1405" s="314">
        <v>21462</v>
      </c>
      <c r="G1405" s="300">
        <v>18188.135593220341</v>
      </c>
      <c r="H1405" s="301" t="s">
        <v>112</v>
      </c>
      <c r="I1405" s="302" t="s">
        <v>229</v>
      </c>
      <c r="J1405" s="302" t="s">
        <v>249</v>
      </c>
      <c r="K1405" s="53"/>
      <c r="L1405" s="53"/>
      <c r="M1405" s="53"/>
      <c r="N1405" s="53"/>
      <c r="O1405" s="53">
        <v>7</v>
      </c>
      <c r="P1405" s="56"/>
      <c r="Q1405" s="297">
        <v>21462</v>
      </c>
      <c r="R1405" s="348" t="s">
        <v>1578</v>
      </c>
      <c r="S1405" s="350">
        <v>18</v>
      </c>
      <c r="T1405" t="str">
        <f t="shared" si="53"/>
        <v>WhatsApp API Business</v>
      </c>
    </row>
    <row r="1406" spans="1:20" ht="15.75" thickBot="1">
      <c r="A1406" s="311">
        <v>45499</v>
      </c>
      <c r="B1406" s="384">
        <v>45474</v>
      </c>
      <c r="C1406" s="297" t="e">
        <v>#VALUE!</v>
      </c>
      <c r="D1406" s="312" t="s">
        <v>3514</v>
      </c>
      <c r="E1406" s="306" t="s">
        <v>3515</v>
      </c>
      <c r="F1406" s="314">
        <v>2242</v>
      </c>
      <c r="G1406" s="300">
        <v>1900</v>
      </c>
      <c r="H1406" s="301" t="s">
        <v>261</v>
      </c>
      <c r="I1406" s="302" t="s">
        <v>232</v>
      </c>
      <c r="J1406" s="302" t="s">
        <v>661</v>
      </c>
      <c r="K1406" s="53"/>
      <c r="L1406" s="53"/>
      <c r="M1406" s="53"/>
      <c r="N1406" s="53"/>
      <c r="O1406" s="53">
        <v>7</v>
      </c>
      <c r="P1406" s="56"/>
      <c r="Q1406" s="297">
        <v>2242</v>
      </c>
      <c r="R1406" s="348" t="s">
        <v>1578</v>
      </c>
      <c r="S1406" s="350">
        <v>18</v>
      </c>
      <c r="T1406" t="str">
        <f t="shared" si="53"/>
        <v>Other Services</v>
      </c>
    </row>
    <row r="1407" spans="1:20" ht="15.75" thickBot="1">
      <c r="A1407" s="311">
        <v>45499</v>
      </c>
      <c r="B1407" s="384">
        <v>45474</v>
      </c>
      <c r="C1407" s="297" t="e">
        <v>#VALUE!</v>
      </c>
      <c r="D1407" s="312" t="s">
        <v>3516</v>
      </c>
      <c r="E1407" s="306" t="s">
        <v>3517</v>
      </c>
      <c r="F1407" s="314">
        <v>12036</v>
      </c>
      <c r="G1407" s="300">
        <v>10200</v>
      </c>
      <c r="H1407" s="301" t="s">
        <v>216</v>
      </c>
      <c r="I1407" s="302" t="s">
        <v>217</v>
      </c>
      <c r="J1407" s="302" t="s">
        <v>218</v>
      </c>
      <c r="K1407" s="53"/>
      <c r="L1407" s="53"/>
      <c r="M1407" s="53"/>
      <c r="N1407" s="53"/>
      <c r="O1407" s="53">
        <v>7</v>
      </c>
      <c r="P1407" s="56"/>
      <c r="Q1407" s="297">
        <v>12036</v>
      </c>
      <c r="R1407" s="348" t="s">
        <v>1578</v>
      </c>
      <c r="S1407" s="350">
        <v>18</v>
      </c>
      <c r="T1407" t="str">
        <f t="shared" si="53"/>
        <v>G-Suite Business</v>
      </c>
    </row>
    <row r="1408" spans="1:20" ht="15.75" thickBot="1">
      <c r="A1408" s="311">
        <v>45499</v>
      </c>
      <c r="B1408" s="384">
        <v>45474</v>
      </c>
      <c r="C1408" s="297" t="e">
        <v>#VALUE!</v>
      </c>
      <c r="D1408" s="312" t="s">
        <v>3518</v>
      </c>
      <c r="E1408" s="306" t="s">
        <v>3519</v>
      </c>
      <c r="F1408" s="314">
        <v>1937.56</v>
      </c>
      <c r="G1408" s="300">
        <v>1642</v>
      </c>
      <c r="H1408" s="301" t="s">
        <v>216</v>
      </c>
      <c r="I1408" s="302" t="s">
        <v>217</v>
      </c>
      <c r="J1408" s="302" t="s">
        <v>218</v>
      </c>
      <c r="K1408" s="53"/>
      <c r="L1408" s="53"/>
      <c r="M1408" s="53"/>
      <c r="N1408" s="53"/>
      <c r="O1408" s="53">
        <v>7</v>
      </c>
      <c r="P1408" s="56"/>
      <c r="Q1408" s="297">
        <v>1937.56</v>
      </c>
      <c r="R1408" s="348" t="s">
        <v>1578</v>
      </c>
      <c r="S1408" s="350">
        <v>18</v>
      </c>
      <c r="T1408" t="str">
        <f t="shared" si="53"/>
        <v>G-Suite Business</v>
      </c>
    </row>
    <row r="1409" spans="1:20" ht="15.75" thickBot="1">
      <c r="A1409" s="311">
        <v>45499</v>
      </c>
      <c r="B1409" s="384">
        <v>45474</v>
      </c>
      <c r="C1409" s="297" t="e">
        <v>#VALUE!</v>
      </c>
      <c r="D1409" s="312" t="s">
        <v>3520</v>
      </c>
      <c r="E1409" s="306" t="s">
        <v>3521</v>
      </c>
      <c r="F1409" s="314">
        <v>1847.88</v>
      </c>
      <c r="G1409" s="300">
        <v>1566</v>
      </c>
      <c r="H1409" s="301" t="s">
        <v>216</v>
      </c>
      <c r="I1409" s="302" t="s">
        <v>217</v>
      </c>
      <c r="J1409" s="302" t="s">
        <v>218</v>
      </c>
      <c r="K1409" s="53"/>
      <c r="L1409" s="53"/>
      <c r="M1409" s="53"/>
      <c r="N1409" s="53"/>
      <c r="O1409" s="53">
        <v>7</v>
      </c>
      <c r="P1409" s="56"/>
      <c r="Q1409" s="297">
        <v>1847.88</v>
      </c>
      <c r="R1409" s="348" t="s">
        <v>1578</v>
      </c>
      <c r="S1409" s="350">
        <v>18</v>
      </c>
      <c r="T1409" t="str">
        <f t="shared" si="53"/>
        <v>G-Suite Business</v>
      </c>
    </row>
    <row r="1410" spans="1:20" ht="15.75" thickBot="1">
      <c r="A1410" s="311">
        <v>45499</v>
      </c>
      <c r="B1410" s="384">
        <v>45474</v>
      </c>
      <c r="C1410" s="297" t="e">
        <v>#VALUE!</v>
      </c>
      <c r="D1410" s="312" t="s">
        <v>1984</v>
      </c>
      <c r="E1410" s="306" t="s">
        <v>3522</v>
      </c>
      <c r="F1410" s="314">
        <v>-31860</v>
      </c>
      <c r="G1410" s="300">
        <v>-27000</v>
      </c>
      <c r="H1410" s="301" t="s">
        <v>112</v>
      </c>
      <c r="I1410" s="302" t="s">
        <v>229</v>
      </c>
      <c r="J1410" s="302" t="s">
        <v>359</v>
      </c>
      <c r="K1410" s="53"/>
      <c r="L1410" s="53"/>
      <c r="M1410" s="53"/>
      <c r="N1410" s="53"/>
      <c r="O1410" s="53">
        <v>7</v>
      </c>
      <c r="P1410" s="56"/>
      <c r="Q1410" s="297">
        <v>-31860</v>
      </c>
      <c r="R1410" s="348" t="s">
        <v>1578</v>
      </c>
      <c r="S1410" s="350">
        <v>18</v>
      </c>
      <c r="T1410" t="str">
        <f t="shared" si="53"/>
        <v>WhatsApp API Business</v>
      </c>
    </row>
    <row r="1411" spans="1:20" ht="15.75" thickBot="1">
      <c r="A1411" s="311">
        <v>45500</v>
      </c>
      <c r="B1411" s="384">
        <v>45474</v>
      </c>
      <c r="C1411" s="297" t="e">
        <v>#VALUE!</v>
      </c>
      <c r="D1411" s="312" t="s">
        <v>2169</v>
      </c>
      <c r="E1411" s="306" t="s">
        <v>3523</v>
      </c>
      <c r="F1411" s="314">
        <v>2242</v>
      </c>
      <c r="G1411" s="300">
        <v>1900</v>
      </c>
      <c r="H1411" s="301" t="s">
        <v>261</v>
      </c>
      <c r="I1411" s="302" t="s">
        <v>232</v>
      </c>
      <c r="J1411" s="302" t="s">
        <v>661</v>
      </c>
      <c r="K1411" s="53"/>
      <c r="L1411" s="53"/>
      <c r="M1411" s="53"/>
      <c r="N1411" s="53"/>
      <c r="O1411" s="53">
        <v>7</v>
      </c>
      <c r="P1411" s="56"/>
      <c r="Q1411" s="297">
        <v>2242</v>
      </c>
      <c r="R1411" s="348" t="s">
        <v>1578</v>
      </c>
      <c r="S1411" s="350">
        <v>18</v>
      </c>
      <c r="T1411" t="str">
        <f t="shared" si="53"/>
        <v>Other Services</v>
      </c>
    </row>
    <row r="1412" spans="1:20" ht="15.75" thickBot="1">
      <c r="A1412" s="311">
        <v>45500</v>
      </c>
      <c r="B1412" s="384">
        <v>45474</v>
      </c>
      <c r="C1412" s="297" t="e">
        <v>#VALUE!</v>
      </c>
      <c r="D1412" s="312" t="s">
        <v>2180</v>
      </c>
      <c r="E1412" s="306" t="s">
        <v>3524</v>
      </c>
      <c r="F1412" s="314">
        <v>2242</v>
      </c>
      <c r="G1412" s="300">
        <v>1900</v>
      </c>
      <c r="H1412" s="301" t="s">
        <v>261</v>
      </c>
      <c r="I1412" s="302" t="s">
        <v>232</v>
      </c>
      <c r="J1412" s="302" t="s">
        <v>661</v>
      </c>
      <c r="K1412" s="53"/>
      <c r="L1412" s="53"/>
      <c r="M1412" s="53"/>
      <c r="N1412" s="53"/>
      <c r="O1412" s="53">
        <v>7</v>
      </c>
      <c r="P1412" s="56"/>
      <c r="Q1412" s="297">
        <v>2242</v>
      </c>
      <c r="R1412" s="348" t="s">
        <v>1578</v>
      </c>
      <c r="S1412" s="350">
        <v>18</v>
      </c>
      <c r="T1412" t="str">
        <f t="shared" si="53"/>
        <v>Other Services</v>
      </c>
    </row>
    <row r="1413" spans="1:20" ht="15.75" thickBot="1">
      <c r="A1413" s="311">
        <v>45500</v>
      </c>
      <c r="B1413" s="384">
        <v>45474</v>
      </c>
      <c r="C1413" s="297" t="e">
        <v>#VALUE!</v>
      </c>
      <c r="D1413" s="312" t="s">
        <v>1827</v>
      </c>
      <c r="E1413" s="306" t="s">
        <v>3525</v>
      </c>
      <c r="F1413" s="314">
        <v>2950</v>
      </c>
      <c r="G1413" s="300">
        <v>2500</v>
      </c>
      <c r="H1413" s="301" t="s">
        <v>112</v>
      </c>
      <c r="I1413" s="302" t="s">
        <v>229</v>
      </c>
      <c r="J1413" s="302" t="s">
        <v>359</v>
      </c>
      <c r="K1413" s="53"/>
      <c r="L1413" s="53"/>
      <c r="M1413" s="53"/>
      <c r="N1413" s="53"/>
      <c r="O1413" s="53">
        <v>7</v>
      </c>
      <c r="P1413" s="56"/>
      <c r="Q1413" s="297">
        <v>2950</v>
      </c>
      <c r="R1413" s="348" t="s">
        <v>1578</v>
      </c>
      <c r="S1413" s="350">
        <v>18</v>
      </c>
      <c r="T1413" t="str">
        <f t="shared" si="53"/>
        <v>WhatsApp API Business</v>
      </c>
    </row>
    <row r="1414" spans="1:20" ht="15.75" thickBot="1">
      <c r="A1414" s="311">
        <v>45500</v>
      </c>
      <c r="B1414" s="384">
        <v>45474</v>
      </c>
      <c r="C1414" s="297" t="e">
        <v>#VALUE!</v>
      </c>
      <c r="D1414" s="312" t="s">
        <v>874</v>
      </c>
      <c r="E1414" s="306" t="s">
        <v>3526</v>
      </c>
      <c r="F1414" s="314">
        <v>5900</v>
      </c>
      <c r="G1414" s="300">
        <v>5000</v>
      </c>
      <c r="H1414" s="301" t="s">
        <v>112</v>
      </c>
      <c r="I1414" s="302" t="s">
        <v>229</v>
      </c>
      <c r="J1414" s="302" t="s">
        <v>249</v>
      </c>
      <c r="K1414" s="53"/>
      <c r="L1414" s="53"/>
      <c r="M1414" s="53"/>
      <c r="N1414" s="53"/>
      <c r="O1414" s="53">
        <v>7</v>
      </c>
      <c r="P1414" s="56"/>
      <c r="Q1414" s="297">
        <v>5900</v>
      </c>
      <c r="R1414" s="348" t="s">
        <v>1578</v>
      </c>
      <c r="S1414" s="350">
        <v>18</v>
      </c>
      <c r="T1414" t="str">
        <f t="shared" si="53"/>
        <v>WhatsApp API Business</v>
      </c>
    </row>
    <row r="1415" spans="1:20" ht="15.75" thickBot="1">
      <c r="A1415" s="311">
        <v>45500</v>
      </c>
      <c r="B1415" s="384">
        <v>45474</v>
      </c>
      <c r="C1415" s="297" t="e">
        <v>#VALUE!</v>
      </c>
      <c r="D1415" s="312" t="s">
        <v>3527</v>
      </c>
      <c r="E1415" s="306" t="s">
        <v>3528</v>
      </c>
      <c r="F1415" s="314">
        <v>7965</v>
      </c>
      <c r="G1415" s="300">
        <v>6750</v>
      </c>
      <c r="H1415" s="301" t="s">
        <v>112</v>
      </c>
      <c r="I1415" s="302" t="s">
        <v>229</v>
      </c>
      <c r="J1415" s="302" t="s">
        <v>269</v>
      </c>
      <c r="K1415" s="53"/>
      <c r="L1415" s="53"/>
      <c r="M1415" s="53"/>
      <c r="N1415" s="53"/>
      <c r="O1415" s="53">
        <v>7</v>
      </c>
      <c r="P1415" s="56"/>
      <c r="Q1415" s="297">
        <v>7965</v>
      </c>
      <c r="R1415" s="348" t="s">
        <v>1578</v>
      </c>
      <c r="S1415" s="350">
        <v>18</v>
      </c>
      <c r="T1415" t="str">
        <f t="shared" si="53"/>
        <v>WhatsApp API Business</v>
      </c>
    </row>
    <row r="1416" spans="1:20" ht="15.75" thickBot="1">
      <c r="A1416" s="311">
        <v>45500</v>
      </c>
      <c r="B1416" s="384">
        <v>45474</v>
      </c>
      <c r="C1416" s="297" t="e">
        <v>#VALUE!</v>
      </c>
      <c r="D1416" s="312" t="s">
        <v>2329</v>
      </c>
      <c r="E1416" s="306" t="s">
        <v>3529</v>
      </c>
      <c r="F1416" s="314">
        <v>3540</v>
      </c>
      <c r="G1416" s="300">
        <v>3000</v>
      </c>
      <c r="H1416" s="301" t="s">
        <v>112</v>
      </c>
      <c r="I1416" s="302" t="s">
        <v>229</v>
      </c>
      <c r="J1416" s="302" t="s">
        <v>249</v>
      </c>
      <c r="K1416" s="53"/>
      <c r="L1416" s="53"/>
      <c r="M1416" s="53"/>
      <c r="N1416" s="53"/>
      <c r="O1416" s="53">
        <v>7</v>
      </c>
      <c r="P1416" s="56"/>
      <c r="Q1416" s="297">
        <v>3540</v>
      </c>
      <c r="R1416" s="348" t="s">
        <v>1578</v>
      </c>
      <c r="S1416" s="350">
        <v>18</v>
      </c>
      <c r="T1416" t="str">
        <f t="shared" ref="T1416:T1447" si="54">VLOOKUP(I1416,$AD$2:$AE$6,2,0)</f>
        <v>WhatsApp API Business</v>
      </c>
    </row>
    <row r="1417" spans="1:20" ht="15.75" thickBot="1">
      <c r="A1417" s="311">
        <v>45500</v>
      </c>
      <c r="B1417" s="384">
        <v>45474</v>
      </c>
      <c r="C1417" s="297" t="e">
        <v>#VALUE!</v>
      </c>
      <c r="D1417" s="312" t="s">
        <v>3530</v>
      </c>
      <c r="E1417" s="306" t="s">
        <v>3531</v>
      </c>
      <c r="F1417" s="314">
        <v>2242</v>
      </c>
      <c r="G1417" s="300">
        <v>1900</v>
      </c>
      <c r="H1417" s="301" t="s">
        <v>261</v>
      </c>
      <c r="I1417" s="302" t="s">
        <v>232</v>
      </c>
      <c r="J1417" s="302" t="s">
        <v>661</v>
      </c>
      <c r="K1417" s="53"/>
      <c r="L1417" s="53"/>
      <c r="M1417" s="53"/>
      <c r="N1417" s="53"/>
      <c r="O1417" s="53">
        <v>7</v>
      </c>
      <c r="P1417" s="56"/>
      <c r="Q1417" s="297">
        <v>2242</v>
      </c>
      <c r="R1417" s="348" t="s">
        <v>1578</v>
      </c>
      <c r="S1417" s="350">
        <v>18</v>
      </c>
      <c r="T1417" t="str">
        <f t="shared" si="54"/>
        <v>Other Services</v>
      </c>
    </row>
    <row r="1418" spans="1:20" ht="15.75" thickBot="1">
      <c r="A1418" s="311">
        <v>45500</v>
      </c>
      <c r="B1418" s="384">
        <v>45474</v>
      </c>
      <c r="C1418" s="297" t="e">
        <v>#VALUE!</v>
      </c>
      <c r="D1418" s="312" t="s">
        <v>3532</v>
      </c>
      <c r="E1418" s="306" t="s">
        <v>3533</v>
      </c>
      <c r="F1418" s="314">
        <v>4484</v>
      </c>
      <c r="G1418" s="300">
        <v>3800</v>
      </c>
      <c r="H1418" s="301" t="s">
        <v>261</v>
      </c>
      <c r="I1418" s="302" t="s">
        <v>232</v>
      </c>
      <c r="J1418" s="302" t="s">
        <v>661</v>
      </c>
      <c r="K1418" s="53"/>
      <c r="L1418" s="53"/>
      <c r="M1418" s="53"/>
      <c r="N1418" s="53"/>
      <c r="O1418" s="53">
        <v>7</v>
      </c>
      <c r="P1418" s="56"/>
      <c r="Q1418" s="297">
        <v>4484</v>
      </c>
      <c r="R1418" s="348" t="s">
        <v>1578</v>
      </c>
      <c r="S1418" s="350">
        <v>18</v>
      </c>
      <c r="T1418" t="str">
        <f t="shared" si="54"/>
        <v>Other Services</v>
      </c>
    </row>
    <row r="1419" spans="1:20" ht="15.75" thickBot="1">
      <c r="A1419" s="311">
        <v>45500</v>
      </c>
      <c r="B1419" s="384">
        <v>45474</v>
      </c>
      <c r="C1419" s="297" t="e">
        <v>#VALUE!</v>
      </c>
      <c r="D1419" s="312" t="s">
        <v>2010</v>
      </c>
      <c r="E1419" s="306" t="s">
        <v>3534</v>
      </c>
      <c r="F1419" s="314">
        <v>4484</v>
      </c>
      <c r="G1419" s="300">
        <v>3800</v>
      </c>
      <c r="H1419" s="301" t="s">
        <v>261</v>
      </c>
      <c r="I1419" s="302" t="s">
        <v>232</v>
      </c>
      <c r="J1419" s="302" t="s">
        <v>661</v>
      </c>
      <c r="K1419" s="53"/>
      <c r="L1419" s="53"/>
      <c r="M1419" s="53"/>
      <c r="N1419" s="53"/>
      <c r="O1419" s="53">
        <v>7</v>
      </c>
      <c r="P1419" s="56"/>
      <c r="Q1419" s="297">
        <v>4484</v>
      </c>
      <c r="R1419" s="348" t="s">
        <v>1578</v>
      </c>
      <c r="S1419" s="350">
        <v>18</v>
      </c>
      <c r="T1419" t="str">
        <f t="shared" si="54"/>
        <v>Other Services</v>
      </c>
    </row>
    <row r="1420" spans="1:20" ht="15.75" thickBot="1">
      <c r="A1420" s="311">
        <v>45500</v>
      </c>
      <c r="B1420" s="384">
        <v>45474</v>
      </c>
      <c r="C1420" s="297" t="e">
        <v>#VALUE!</v>
      </c>
      <c r="D1420" s="312" t="s">
        <v>3535</v>
      </c>
      <c r="E1420" s="306" t="s">
        <v>3536</v>
      </c>
      <c r="F1420" s="314">
        <v>8850</v>
      </c>
      <c r="G1420" s="300">
        <v>7500</v>
      </c>
      <c r="H1420" s="301" t="s">
        <v>112</v>
      </c>
      <c r="I1420" s="302" t="s">
        <v>229</v>
      </c>
      <c r="J1420" s="302" t="s">
        <v>269</v>
      </c>
      <c r="K1420" s="53"/>
      <c r="L1420" s="53"/>
      <c r="M1420" s="53"/>
      <c r="N1420" s="53"/>
      <c r="O1420" s="53">
        <v>7</v>
      </c>
      <c r="P1420" s="56"/>
      <c r="Q1420" s="297">
        <v>8850</v>
      </c>
      <c r="R1420" s="348" t="s">
        <v>1578</v>
      </c>
      <c r="S1420" s="350">
        <v>18</v>
      </c>
      <c r="T1420" t="str">
        <f t="shared" si="54"/>
        <v>WhatsApp API Business</v>
      </c>
    </row>
    <row r="1421" spans="1:20" ht="15.75" thickBot="1">
      <c r="A1421" s="311">
        <v>45500</v>
      </c>
      <c r="B1421" s="384">
        <v>45474</v>
      </c>
      <c r="C1421" s="297" t="e">
        <v>#VALUE!</v>
      </c>
      <c r="D1421" s="312" t="s">
        <v>3537</v>
      </c>
      <c r="E1421" s="306" t="s">
        <v>3538</v>
      </c>
      <c r="F1421" s="314">
        <v>153400</v>
      </c>
      <c r="G1421" s="300">
        <v>130000</v>
      </c>
      <c r="H1421" s="301" t="s">
        <v>216</v>
      </c>
      <c r="I1421" s="302" t="s">
        <v>217</v>
      </c>
      <c r="J1421" s="302" t="s">
        <v>218</v>
      </c>
      <c r="K1421" s="53"/>
      <c r="L1421" s="53"/>
      <c r="M1421" s="53"/>
      <c r="N1421" s="53"/>
      <c r="O1421" s="53">
        <v>7</v>
      </c>
      <c r="P1421" s="56"/>
      <c r="Q1421" s="297">
        <v>153400</v>
      </c>
      <c r="R1421" s="348" t="s">
        <v>1578</v>
      </c>
      <c r="S1421" s="350">
        <v>18</v>
      </c>
      <c r="T1421" t="str">
        <f t="shared" si="54"/>
        <v>G-Suite Business</v>
      </c>
    </row>
    <row r="1422" spans="1:20" ht="15.75" thickBot="1">
      <c r="A1422" s="311">
        <v>45500</v>
      </c>
      <c r="B1422" s="384">
        <v>45474</v>
      </c>
      <c r="C1422" s="297" t="e">
        <v>#VALUE!</v>
      </c>
      <c r="D1422" s="312" t="s">
        <v>3539</v>
      </c>
      <c r="E1422" s="306" t="s">
        <v>3540</v>
      </c>
      <c r="F1422" s="314">
        <v>222819</v>
      </c>
      <c r="G1422" s="300">
        <v>188829.66101694919</v>
      </c>
      <c r="H1422" s="301" t="s">
        <v>216</v>
      </c>
      <c r="I1422" s="302" t="s">
        <v>217</v>
      </c>
      <c r="J1422" s="302" t="s">
        <v>218</v>
      </c>
      <c r="K1422" s="53"/>
      <c r="L1422" s="53"/>
      <c r="M1422" s="53"/>
      <c r="N1422" s="53"/>
      <c r="O1422" s="53">
        <v>7</v>
      </c>
      <c r="P1422" s="56"/>
      <c r="Q1422" s="297">
        <v>222819</v>
      </c>
      <c r="R1422" s="348" t="s">
        <v>1578</v>
      </c>
      <c r="S1422" s="350">
        <v>18</v>
      </c>
      <c r="T1422" t="str">
        <f t="shared" si="54"/>
        <v>G-Suite Business</v>
      </c>
    </row>
    <row r="1423" spans="1:20" ht="15.75" thickBot="1">
      <c r="A1423" s="311">
        <v>45500</v>
      </c>
      <c r="B1423" s="384">
        <v>45474</v>
      </c>
      <c r="C1423" s="297" t="e">
        <v>#VALUE!</v>
      </c>
      <c r="D1423" s="312" t="s">
        <v>3541</v>
      </c>
      <c r="E1423" s="306" t="s">
        <v>3542</v>
      </c>
      <c r="F1423" s="314">
        <v>324500</v>
      </c>
      <c r="G1423" s="300">
        <v>275000</v>
      </c>
      <c r="H1423" s="301" t="s">
        <v>216</v>
      </c>
      <c r="I1423" s="302" t="s">
        <v>217</v>
      </c>
      <c r="J1423" s="302" t="s">
        <v>218</v>
      </c>
      <c r="K1423" s="53"/>
      <c r="L1423" s="53"/>
      <c r="M1423" s="53"/>
      <c r="N1423" s="53"/>
      <c r="O1423" s="53">
        <v>7</v>
      </c>
      <c r="P1423" s="56"/>
      <c r="Q1423" s="297">
        <v>324500</v>
      </c>
      <c r="R1423" s="348" t="s">
        <v>1578</v>
      </c>
      <c r="S1423" s="350">
        <v>18</v>
      </c>
      <c r="T1423" t="str">
        <f t="shared" si="54"/>
        <v>G-Suite Business</v>
      </c>
    </row>
    <row r="1424" spans="1:20" ht="15.75" thickBot="1">
      <c r="A1424" s="311">
        <v>45500</v>
      </c>
      <c r="B1424" s="384">
        <v>45474</v>
      </c>
      <c r="C1424" s="297" t="e">
        <v>#VALUE!</v>
      </c>
      <c r="D1424" s="312" t="s">
        <v>3543</v>
      </c>
      <c r="E1424" s="306" t="s">
        <v>3544</v>
      </c>
      <c r="F1424" s="314">
        <v>165200</v>
      </c>
      <c r="G1424" s="300">
        <v>140000</v>
      </c>
      <c r="H1424" s="301" t="s">
        <v>216</v>
      </c>
      <c r="I1424" s="302" t="s">
        <v>217</v>
      </c>
      <c r="J1424" s="302" t="s">
        <v>218</v>
      </c>
      <c r="K1424" s="53"/>
      <c r="L1424" s="53"/>
      <c r="M1424" s="53"/>
      <c r="N1424" s="53"/>
      <c r="O1424" s="53">
        <v>7</v>
      </c>
      <c r="P1424" s="56"/>
      <c r="Q1424" s="297">
        <v>165200</v>
      </c>
      <c r="R1424" s="348" t="s">
        <v>1578</v>
      </c>
      <c r="S1424" s="350">
        <v>18</v>
      </c>
      <c r="T1424" t="str">
        <f t="shared" si="54"/>
        <v>G-Suite Business</v>
      </c>
    </row>
    <row r="1425" spans="1:20" ht="15.75" thickBot="1">
      <c r="A1425" s="311">
        <v>45500</v>
      </c>
      <c r="B1425" s="384">
        <v>45474</v>
      </c>
      <c r="C1425" s="297" t="e">
        <v>#VALUE!</v>
      </c>
      <c r="D1425" s="312" t="s">
        <v>3545</v>
      </c>
      <c r="E1425" s="306" t="s">
        <v>3546</v>
      </c>
      <c r="F1425" s="314">
        <v>248744</v>
      </c>
      <c r="G1425" s="300">
        <v>210800</v>
      </c>
      <c r="H1425" s="301" t="s">
        <v>216</v>
      </c>
      <c r="I1425" s="302" t="s">
        <v>217</v>
      </c>
      <c r="J1425" s="302" t="s">
        <v>218</v>
      </c>
      <c r="K1425" s="53"/>
      <c r="L1425" s="53"/>
      <c r="M1425" s="53"/>
      <c r="N1425" s="53"/>
      <c r="O1425" s="53">
        <v>7</v>
      </c>
      <c r="P1425" s="56"/>
      <c r="Q1425" s="297">
        <v>248744</v>
      </c>
      <c r="R1425" s="348" t="s">
        <v>1578</v>
      </c>
      <c r="S1425" s="350">
        <v>18</v>
      </c>
      <c r="T1425" t="str">
        <f t="shared" si="54"/>
        <v>G-Suite Business</v>
      </c>
    </row>
    <row r="1426" spans="1:20" ht="15.75" thickBot="1">
      <c r="A1426" s="311">
        <v>45500</v>
      </c>
      <c r="B1426" s="384">
        <v>45474</v>
      </c>
      <c r="C1426" s="297" t="e">
        <v>#VALUE!</v>
      </c>
      <c r="D1426" s="312" t="s">
        <v>3547</v>
      </c>
      <c r="E1426" s="306" t="s">
        <v>3548</v>
      </c>
      <c r="F1426" s="314">
        <v>159300</v>
      </c>
      <c r="G1426" s="300">
        <v>135000</v>
      </c>
      <c r="H1426" s="301" t="s">
        <v>216</v>
      </c>
      <c r="I1426" s="302" t="s">
        <v>217</v>
      </c>
      <c r="J1426" s="302" t="s">
        <v>218</v>
      </c>
      <c r="K1426" s="53"/>
      <c r="L1426" s="53"/>
      <c r="M1426" s="53"/>
      <c r="N1426" s="53"/>
      <c r="O1426" s="53">
        <v>7</v>
      </c>
      <c r="P1426" s="56"/>
      <c r="Q1426" s="297">
        <v>159300</v>
      </c>
      <c r="R1426" s="348" t="s">
        <v>1578</v>
      </c>
      <c r="S1426" s="350">
        <v>18</v>
      </c>
      <c r="T1426" t="str">
        <f t="shared" si="54"/>
        <v>G-Suite Business</v>
      </c>
    </row>
    <row r="1427" spans="1:20" ht="15.75" thickBot="1">
      <c r="A1427" s="311">
        <v>45500</v>
      </c>
      <c r="B1427" s="384">
        <v>45474</v>
      </c>
      <c r="C1427" s="297" t="e">
        <v>#VALUE!</v>
      </c>
      <c r="D1427" s="312" t="s">
        <v>3549</v>
      </c>
      <c r="E1427" s="306" t="s">
        <v>3550</v>
      </c>
      <c r="F1427" s="314">
        <v>173655</v>
      </c>
      <c r="G1427" s="300">
        <v>147165.25423728811</v>
      </c>
      <c r="H1427" s="301" t="s">
        <v>216</v>
      </c>
      <c r="I1427" s="302" t="s">
        <v>217</v>
      </c>
      <c r="J1427" s="302" t="s">
        <v>218</v>
      </c>
      <c r="K1427" s="53"/>
      <c r="L1427" s="53"/>
      <c r="M1427" s="53"/>
      <c r="N1427" s="53"/>
      <c r="O1427" s="53">
        <v>7</v>
      </c>
      <c r="P1427" s="56"/>
      <c r="Q1427" s="297">
        <v>173655</v>
      </c>
      <c r="R1427" s="348" t="s">
        <v>1578</v>
      </c>
      <c r="S1427" s="350">
        <v>18</v>
      </c>
      <c r="T1427" t="str">
        <f t="shared" si="54"/>
        <v>G-Suite Business</v>
      </c>
    </row>
    <row r="1428" spans="1:20" ht="15.75" thickBot="1">
      <c r="A1428" s="311">
        <v>45500</v>
      </c>
      <c r="B1428" s="384">
        <v>45474</v>
      </c>
      <c r="C1428" s="297" t="e">
        <v>#VALUE!</v>
      </c>
      <c r="D1428" s="312" t="s">
        <v>3551</v>
      </c>
      <c r="E1428" s="306" t="s">
        <v>3552</v>
      </c>
      <c r="F1428" s="314">
        <v>181720</v>
      </c>
      <c r="G1428" s="300">
        <v>154000</v>
      </c>
      <c r="H1428" s="301" t="s">
        <v>216</v>
      </c>
      <c r="I1428" s="302" t="s">
        <v>217</v>
      </c>
      <c r="J1428" s="302" t="s">
        <v>218</v>
      </c>
      <c r="K1428" s="53"/>
      <c r="L1428" s="53"/>
      <c r="M1428" s="53"/>
      <c r="N1428" s="53"/>
      <c r="O1428" s="53">
        <v>7</v>
      </c>
      <c r="P1428" s="56"/>
      <c r="Q1428" s="297">
        <v>181720</v>
      </c>
      <c r="R1428" s="348" t="s">
        <v>1578</v>
      </c>
      <c r="S1428" s="350">
        <v>18</v>
      </c>
      <c r="T1428" t="str">
        <f t="shared" si="54"/>
        <v>G-Suite Business</v>
      </c>
    </row>
    <row r="1429" spans="1:20" ht="15.75" thickBot="1">
      <c r="A1429" s="311">
        <v>45500</v>
      </c>
      <c r="B1429" s="384">
        <v>45474</v>
      </c>
      <c r="C1429" s="297" t="e">
        <v>#VALUE!</v>
      </c>
      <c r="D1429" s="312" t="s">
        <v>3553</v>
      </c>
      <c r="E1429" s="306" t="s">
        <v>3554</v>
      </c>
      <c r="F1429" s="314">
        <v>106306</v>
      </c>
      <c r="G1429" s="300">
        <v>90089.830508474581</v>
      </c>
      <c r="H1429" s="301" t="s">
        <v>216</v>
      </c>
      <c r="I1429" s="302" t="s">
        <v>217</v>
      </c>
      <c r="J1429" s="302" t="s">
        <v>218</v>
      </c>
      <c r="K1429" s="53"/>
      <c r="L1429" s="53"/>
      <c r="M1429" s="53"/>
      <c r="N1429" s="53"/>
      <c r="O1429" s="53">
        <v>7</v>
      </c>
      <c r="P1429" s="56"/>
      <c r="Q1429" s="297">
        <v>106306</v>
      </c>
      <c r="R1429" s="348" t="s">
        <v>1578</v>
      </c>
      <c r="S1429" s="350">
        <v>18</v>
      </c>
      <c r="T1429" t="str">
        <f t="shared" si="54"/>
        <v>G-Suite Business</v>
      </c>
    </row>
    <row r="1430" spans="1:20" ht="15.75" thickBot="1">
      <c r="A1430" s="311">
        <v>45500</v>
      </c>
      <c r="B1430" s="384">
        <v>45474</v>
      </c>
      <c r="C1430" s="297" t="e">
        <v>#VALUE!</v>
      </c>
      <c r="D1430" s="312" t="s">
        <v>3555</v>
      </c>
      <c r="E1430" s="306" t="s">
        <v>3556</v>
      </c>
      <c r="F1430" s="314">
        <v>8762</v>
      </c>
      <c r="G1430" s="300">
        <v>7425.42372881356</v>
      </c>
      <c r="H1430" s="301" t="s">
        <v>216</v>
      </c>
      <c r="I1430" s="302" t="s">
        <v>217</v>
      </c>
      <c r="J1430" s="302" t="s">
        <v>218</v>
      </c>
      <c r="K1430" s="53"/>
      <c r="L1430" s="53"/>
      <c r="M1430" s="53"/>
      <c r="N1430" s="53"/>
      <c r="O1430" s="53">
        <v>7</v>
      </c>
      <c r="P1430" s="56"/>
      <c r="Q1430" s="297">
        <v>8762</v>
      </c>
      <c r="R1430" s="348" t="s">
        <v>1578</v>
      </c>
      <c r="S1430" s="350">
        <v>18</v>
      </c>
      <c r="T1430" t="str">
        <f t="shared" si="54"/>
        <v>G-Suite Business</v>
      </c>
    </row>
    <row r="1431" spans="1:20" ht="15.75" thickBot="1">
      <c r="A1431" s="311">
        <v>45500</v>
      </c>
      <c r="B1431" s="384">
        <v>45474</v>
      </c>
      <c r="C1431" s="297" t="e">
        <v>#VALUE!</v>
      </c>
      <c r="D1431" s="312" t="s">
        <v>250</v>
      </c>
      <c r="E1431" s="306" t="s">
        <v>3557</v>
      </c>
      <c r="F1431" s="314">
        <v>1939.92</v>
      </c>
      <c r="G1431" s="300">
        <v>1644</v>
      </c>
      <c r="H1431" s="301" t="s">
        <v>216</v>
      </c>
      <c r="I1431" s="302" t="s">
        <v>217</v>
      </c>
      <c r="J1431" s="302" t="s">
        <v>218</v>
      </c>
      <c r="K1431" s="53"/>
      <c r="L1431" s="53"/>
      <c r="M1431" s="53"/>
      <c r="N1431" s="53"/>
      <c r="O1431" s="53">
        <v>7</v>
      </c>
      <c r="P1431" s="56"/>
      <c r="Q1431" s="297">
        <v>1939.92</v>
      </c>
      <c r="R1431" s="348" t="s">
        <v>1578</v>
      </c>
      <c r="S1431" s="350">
        <v>18</v>
      </c>
      <c r="T1431" t="str">
        <f t="shared" si="54"/>
        <v>G-Suite Business</v>
      </c>
    </row>
    <row r="1432" spans="1:20" ht="15.75" thickBot="1">
      <c r="A1432" s="311">
        <v>45500</v>
      </c>
      <c r="B1432" s="384">
        <v>45474</v>
      </c>
      <c r="C1432" s="297" t="e">
        <v>#VALUE!</v>
      </c>
      <c r="D1432" s="312" t="s">
        <v>3558</v>
      </c>
      <c r="E1432" s="306" t="s">
        <v>3559</v>
      </c>
      <c r="F1432" s="314">
        <v>12036</v>
      </c>
      <c r="G1432" s="300">
        <v>10200</v>
      </c>
      <c r="H1432" s="301" t="s">
        <v>216</v>
      </c>
      <c r="I1432" s="302" t="s">
        <v>217</v>
      </c>
      <c r="J1432" s="302" t="s">
        <v>218</v>
      </c>
      <c r="K1432" s="53"/>
      <c r="L1432" s="53"/>
      <c r="M1432" s="53"/>
      <c r="N1432" s="53"/>
      <c r="O1432" s="53">
        <v>7</v>
      </c>
      <c r="P1432" s="56"/>
      <c r="Q1432" s="297">
        <v>12036</v>
      </c>
      <c r="R1432" s="348" t="s">
        <v>1578</v>
      </c>
      <c r="S1432" s="350">
        <v>18</v>
      </c>
      <c r="T1432" t="str">
        <f t="shared" si="54"/>
        <v>G-Suite Business</v>
      </c>
    </row>
    <row r="1433" spans="1:20" ht="15.75" thickBot="1">
      <c r="A1433" s="311">
        <v>45500</v>
      </c>
      <c r="B1433" s="384">
        <v>45474</v>
      </c>
      <c r="C1433" s="297" t="e">
        <v>#VALUE!</v>
      </c>
      <c r="D1433" s="312" t="s">
        <v>3560</v>
      </c>
      <c r="E1433" s="306" t="s">
        <v>3561</v>
      </c>
      <c r="F1433" s="314">
        <v>3009</v>
      </c>
      <c r="G1433" s="300">
        <v>2550</v>
      </c>
      <c r="H1433" s="301" t="s">
        <v>216</v>
      </c>
      <c r="I1433" s="302" t="s">
        <v>217</v>
      </c>
      <c r="J1433" s="302" t="s">
        <v>218</v>
      </c>
      <c r="K1433" s="53"/>
      <c r="L1433" s="53"/>
      <c r="M1433" s="53"/>
      <c r="N1433" s="53"/>
      <c r="O1433" s="53">
        <v>7</v>
      </c>
      <c r="P1433" s="56"/>
      <c r="Q1433" s="297">
        <v>3009</v>
      </c>
      <c r="R1433" s="348" t="s">
        <v>1578</v>
      </c>
      <c r="S1433" s="350">
        <v>18</v>
      </c>
      <c r="T1433" t="str">
        <f t="shared" si="54"/>
        <v>G-Suite Business</v>
      </c>
    </row>
    <row r="1434" spans="1:20" ht="15.75" thickBot="1">
      <c r="A1434" s="311">
        <v>45500</v>
      </c>
      <c r="B1434" s="384">
        <v>45474</v>
      </c>
      <c r="C1434" s="297" t="e">
        <v>#VALUE!</v>
      </c>
      <c r="D1434" s="312" t="s">
        <v>2017</v>
      </c>
      <c r="E1434" s="306" t="s">
        <v>3562</v>
      </c>
      <c r="F1434" s="314">
        <v>21063</v>
      </c>
      <c r="G1434" s="300">
        <v>17850</v>
      </c>
      <c r="H1434" s="301" t="s">
        <v>216</v>
      </c>
      <c r="I1434" s="302" t="s">
        <v>217</v>
      </c>
      <c r="J1434" s="302" t="s">
        <v>218</v>
      </c>
      <c r="K1434" s="53"/>
      <c r="L1434" s="53"/>
      <c r="M1434" s="53"/>
      <c r="N1434" s="53"/>
      <c r="O1434" s="53">
        <v>7</v>
      </c>
      <c r="P1434" s="56"/>
      <c r="Q1434" s="297">
        <v>21063</v>
      </c>
      <c r="R1434" s="348" t="s">
        <v>1578</v>
      </c>
      <c r="S1434" s="350">
        <v>18</v>
      </c>
      <c r="T1434" t="str">
        <f t="shared" si="54"/>
        <v>G-Suite Business</v>
      </c>
    </row>
    <row r="1435" spans="1:20" ht="15.75" thickBot="1">
      <c r="A1435" s="311">
        <v>45500</v>
      </c>
      <c r="B1435" s="384">
        <v>45474</v>
      </c>
      <c r="C1435" s="297" t="e">
        <v>#VALUE!</v>
      </c>
      <c r="D1435" s="312" t="s">
        <v>3079</v>
      </c>
      <c r="E1435" s="306" t="s">
        <v>3563</v>
      </c>
      <c r="F1435" s="314">
        <v>24072</v>
      </c>
      <c r="G1435" s="300">
        <v>20400</v>
      </c>
      <c r="H1435" s="301" t="s">
        <v>216</v>
      </c>
      <c r="I1435" s="302" t="s">
        <v>217</v>
      </c>
      <c r="J1435" s="302" t="s">
        <v>218</v>
      </c>
      <c r="K1435" s="53"/>
      <c r="L1435" s="53"/>
      <c r="M1435" s="53"/>
      <c r="N1435" s="53"/>
      <c r="O1435" s="53">
        <v>7</v>
      </c>
      <c r="P1435" s="56"/>
      <c r="Q1435" s="297">
        <v>24072</v>
      </c>
      <c r="R1435" s="348" t="s">
        <v>1578</v>
      </c>
      <c r="S1435" s="350">
        <v>18</v>
      </c>
      <c r="T1435" t="str">
        <f t="shared" si="54"/>
        <v>G-Suite Business</v>
      </c>
    </row>
    <row r="1436" spans="1:20" ht="15.75" thickBot="1">
      <c r="A1436" s="311">
        <v>45500</v>
      </c>
      <c r="B1436" s="384">
        <v>45474</v>
      </c>
      <c r="C1436" s="297" t="e">
        <v>#VALUE!</v>
      </c>
      <c r="D1436" s="312" t="s">
        <v>303</v>
      </c>
      <c r="E1436" s="306" t="s">
        <v>3564</v>
      </c>
      <c r="F1436" s="314">
        <v>-499</v>
      </c>
      <c r="G1436" s="300">
        <v>-422.88135593220341</v>
      </c>
      <c r="H1436" s="301" t="s">
        <v>261</v>
      </c>
      <c r="I1436" s="302" t="s">
        <v>232</v>
      </c>
      <c r="J1436" s="302" t="s">
        <v>330</v>
      </c>
      <c r="K1436" s="53"/>
      <c r="L1436" s="53"/>
      <c r="M1436" s="53"/>
      <c r="N1436" s="53"/>
      <c r="O1436" s="53">
        <v>7</v>
      </c>
      <c r="P1436" s="56"/>
      <c r="Q1436" s="297">
        <v>-499</v>
      </c>
      <c r="R1436" s="348" t="s">
        <v>1578</v>
      </c>
      <c r="S1436" s="350">
        <v>18</v>
      </c>
      <c r="T1436" t="str">
        <f t="shared" si="54"/>
        <v>Other Services</v>
      </c>
    </row>
    <row r="1437" spans="1:20" ht="15.75" thickBot="1">
      <c r="A1437" s="311">
        <v>45500</v>
      </c>
      <c r="B1437" s="384">
        <v>45474</v>
      </c>
      <c r="C1437" s="297" t="e">
        <v>#VALUE!</v>
      </c>
      <c r="D1437" s="312" t="s">
        <v>1006</v>
      </c>
      <c r="E1437" s="306" t="s">
        <v>3565</v>
      </c>
      <c r="F1437" s="314">
        <v>200000</v>
      </c>
      <c r="G1437" s="300">
        <v>169491.5254237288</v>
      </c>
      <c r="H1437" s="301" t="s">
        <v>291</v>
      </c>
      <c r="I1437" s="302" t="s">
        <v>226</v>
      </c>
      <c r="J1437" s="302" t="s">
        <v>292</v>
      </c>
      <c r="K1437" s="53"/>
      <c r="L1437" s="53"/>
      <c r="M1437" s="53"/>
      <c r="N1437" s="53"/>
      <c r="O1437" s="53">
        <v>7</v>
      </c>
      <c r="P1437" s="56"/>
      <c r="Q1437" s="297">
        <v>200000</v>
      </c>
      <c r="R1437" s="348" t="s">
        <v>1578</v>
      </c>
      <c r="S1437" s="350">
        <v>18</v>
      </c>
      <c r="T1437" t="str">
        <f t="shared" si="54"/>
        <v xml:space="preserve">Training Business </v>
      </c>
    </row>
    <row r="1438" spans="1:20" ht="15.75" thickBot="1">
      <c r="A1438" s="311">
        <v>45502</v>
      </c>
      <c r="B1438" s="384">
        <v>45474</v>
      </c>
      <c r="C1438" s="297" t="e">
        <v>#VALUE!</v>
      </c>
      <c r="D1438" s="312" t="s">
        <v>3566</v>
      </c>
      <c r="E1438" s="306" t="s">
        <v>3567</v>
      </c>
      <c r="F1438" s="314">
        <v>299</v>
      </c>
      <c r="G1438" s="300">
        <v>253.3898305084746</v>
      </c>
      <c r="H1438" s="301" t="s">
        <v>261</v>
      </c>
      <c r="I1438" s="302" t="s">
        <v>232</v>
      </c>
      <c r="J1438" s="302" t="s">
        <v>330</v>
      </c>
      <c r="K1438" s="53"/>
      <c r="L1438" s="53"/>
      <c r="M1438" s="53"/>
      <c r="N1438" s="53"/>
      <c r="O1438" s="53">
        <v>7</v>
      </c>
      <c r="P1438" s="56"/>
      <c r="Q1438" s="297">
        <v>299</v>
      </c>
      <c r="R1438" s="348" t="s">
        <v>1578</v>
      </c>
      <c r="S1438" s="350">
        <v>19</v>
      </c>
      <c r="T1438" t="str">
        <f t="shared" si="54"/>
        <v>Other Services</v>
      </c>
    </row>
    <row r="1439" spans="1:20" ht="15.75" thickBot="1">
      <c r="A1439" s="311">
        <v>45502</v>
      </c>
      <c r="B1439" s="384">
        <v>45474</v>
      </c>
      <c r="C1439" s="297" t="e">
        <v>#VALUE!</v>
      </c>
      <c r="D1439" s="312" t="s">
        <v>3307</v>
      </c>
      <c r="E1439" s="306" t="s">
        <v>3568</v>
      </c>
      <c r="F1439" s="314">
        <v>5900</v>
      </c>
      <c r="G1439" s="300">
        <v>5000</v>
      </c>
      <c r="H1439" s="301" t="s">
        <v>112</v>
      </c>
      <c r="I1439" s="302" t="s">
        <v>229</v>
      </c>
      <c r="J1439" s="302" t="s">
        <v>249</v>
      </c>
      <c r="K1439" s="53"/>
      <c r="L1439" s="53"/>
      <c r="M1439" s="53"/>
      <c r="N1439" s="53"/>
      <c r="O1439" s="53">
        <v>7</v>
      </c>
      <c r="P1439" s="56"/>
      <c r="Q1439" s="297">
        <v>5900</v>
      </c>
      <c r="R1439" s="348" t="s">
        <v>1578</v>
      </c>
      <c r="S1439" s="350">
        <v>19</v>
      </c>
      <c r="T1439" t="str">
        <f t="shared" si="54"/>
        <v>WhatsApp API Business</v>
      </c>
    </row>
    <row r="1440" spans="1:20" ht="15.75" thickBot="1">
      <c r="A1440" s="311">
        <v>45502</v>
      </c>
      <c r="B1440" s="384">
        <v>45474</v>
      </c>
      <c r="C1440" s="297" t="e">
        <v>#VALUE!</v>
      </c>
      <c r="D1440" s="312" t="s">
        <v>1380</v>
      </c>
      <c r="E1440" s="306" t="s">
        <v>3569</v>
      </c>
      <c r="F1440" s="314">
        <v>23600</v>
      </c>
      <c r="G1440" s="300">
        <v>20000</v>
      </c>
      <c r="H1440" s="301" t="s">
        <v>112</v>
      </c>
      <c r="I1440" s="302" t="s">
        <v>229</v>
      </c>
      <c r="J1440" s="302" t="s">
        <v>485</v>
      </c>
      <c r="K1440" s="53"/>
      <c r="L1440" s="53"/>
      <c r="M1440" s="53"/>
      <c r="N1440" s="53"/>
      <c r="O1440" s="53">
        <v>7</v>
      </c>
      <c r="P1440" s="56"/>
      <c r="Q1440" s="297">
        <v>23600</v>
      </c>
      <c r="R1440" s="348" t="s">
        <v>1578</v>
      </c>
      <c r="S1440" s="350">
        <v>19</v>
      </c>
      <c r="T1440" t="str">
        <f t="shared" si="54"/>
        <v>WhatsApp API Business</v>
      </c>
    </row>
    <row r="1441" spans="1:20" ht="15.75" thickBot="1">
      <c r="A1441" s="311">
        <v>45502</v>
      </c>
      <c r="B1441" s="384">
        <v>45474</v>
      </c>
      <c r="C1441" s="297" t="e">
        <v>#VALUE!</v>
      </c>
      <c r="D1441" s="312" t="s">
        <v>3570</v>
      </c>
      <c r="E1441" s="306" t="s">
        <v>3571</v>
      </c>
      <c r="F1441" s="314">
        <v>3540</v>
      </c>
      <c r="G1441" s="300">
        <v>3000</v>
      </c>
      <c r="H1441" s="301" t="s">
        <v>112</v>
      </c>
      <c r="I1441" s="302" t="s">
        <v>229</v>
      </c>
      <c r="J1441" s="302" t="s">
        <v>249</v>
      </c>
      <c r="K1441" s="53"/>
      <c r="L1441" s="53"/>
      <c r="M1441" s="53"/>
      <c r="N1441" s="53"/>
      <c r="O1441" s="53">
        <v>7</v>
      </c>
      <c r="P1441" s="56"/>
      <c r="Q1441" s="297">
        <v>3540</v>
      </c>
      <c r="R1441" s="348" t="s">
        <v>1578</v>
      </c>
      <c r="S1441" s="350">
        <v>19</v>
      </c>
      <c r="T1441" t="str">
        <f t="shared" si="54"/>
        <v>WhatsApp API Business</v>
      </c>
    </row>
    <row r="1442" spans="1:20" ht="15.75" thickBot="1">
      <c r="A1442" s="311">
        <v>45502</v>
      </c>
      <c r="B1442" s="384">
        <v>45474</v>
      </c>
      <c r="C1442" s="297" t="e">
        <v>#VALUE!</v>
      </c>
      <c r="D1442" s="312" t="s">
        <v>3572</v>
      </c>
      <c r="E1442" s="306" t="s">
        <v>3573</v>
      </c>
      <c r="F1442" s="314">
        <v>17700</v>
      </c>
      <c r="G1442" s="300">
        <v>15000</v>
      </c>
      <c r="H1442" s="301" t="s">
        <v>112</v>
      </c>
      <c r="I1442" s="302" t="s">
        <v>229</v>
      </c>
      <c r="J1442" s="302" t="s">
        <v>284</v>
      </c>
      <c r="K1442" s="53"/>
      <c r="L1442" s="53"/>
      <c r="M1442" s="53"/>
      <c r="N1442" s="53"/>
      <c r="O1442" s="53">
        <v>7</v>
      </c>
      <c r="P1442" s="56"/>
      <c r="Q1442" s="297">
        <v>17700</v>
      </c>
      <c r="R1442" s="348" t="s">
        <v>1578</v>
      </c>
      <c r="S1442" s="350">
        <v>19</v>
      </c>
      <c r="T1442" t="str">
        <f t="shared" si="54"/>
        <v>WhatsApp API Business</v>
      </c>
    </row>
    <row r="1443" spans="1:20" ht="15.75" thickBot="1">
      <c r="A1443" s="311">
        <v>45502</v>
      </c>
      <c r="B1443" s="384">
        <v>45474</v>
      </c>
      <c r="C1443" s="297" t="e">
        <v>#VALUE!</v>
      </c>
      <c r="D1443" s="312" t="s">
        <v>3574</v>
      </c>
      <c r="E1443" s="306" t="s">
        <v>3575</v>
      </c>
      <c r="F1443" s="314">
        <v>4484</v>
      </c>
      <c r="G1443" s="300">
        <v>3800</v>
      </c>
      <c r="H1443" s="301" t="s">
        <v>261</v>
      </c>
      <c r="I1443" s="302" t="s">
        <v>232</v>
      </c>
      <c r="J1443" s="302" t="s">
        <v>661</v>
      </c>
      <c r="K1443" s="53"/>
      <c r="L1443" s="53"/>
      <c r="M1443" s="53"/>
      <c r="N1443" s="53"/>
      <c r="O1443" s="53">
        <v>7</v>
      </c>
      <c r="P1443" s="56"/>
      <c r="Q1443" s="297">
        <v>4484</v>
      </c>
      <c r="R1443" s="348" t="s">
        <v>1578</v>
      </c>
      <c r="S1443" s="350">
        <v>19</v>
      </c>
      <c r="T1443" t="str">
        <f t="shared" si="54"/>
        <v>Other Services</v>
      </c>
    </row>
    <row r="1444" spans="1:20" ht="15.75" thickBot="1">
      <c r="A1444" s="311">
        <v>45502</v>
      </c>
      <c r="B1444" s="384">
        <v>45474</v>
      </c>
      <c r="C1444" s="297" t="e">
        <v>#VALUE!</v>
      </c>
      <c r="D1444" s="312" t="s">
        <v>2400</v>
      </c>
      <c r="E1444" s="306" t="s">
        <v>3576</v>
      </c>
      <c r="F1444" s="314">
        <v>2242</v>
      </c>
      <c r="G1444" s="300">
        <v>1900</v>
      </c>
      <c r="H1444" s="301" t="s">
        <v>261</v>
      </c>
      <c r="I1444" s="302" t="s">
        <v>232</v>
      </c>
      <c r="J1444" s="302" t="s">
        <v>661</v>
      </c>
      <c r="K1444" s="53"/>
      <c r="L1444" s="53"/>
      <c r="M1444" s="53"/>
      <c r="N1444" s="53"/>
      <c r="O1444" s="53">
        <v>7</v>
      </c>
      <c r="P1444" s="56"/>
      <c r="Q1444" s="297">
        <v>2242</v>
      </c>
      <c r="R1444" s="348" t="s">
        <v>1578</v>
      </c>
      <c r="S1444" s="350">
        <v>19</v>
      </c>
      <c r="T1444" t="str">
        <f t="shared" si="54"/>
        <v>Other Services</v>
      </c>
    </row>
    <row r="1445" spans="1:20" ht="15.75" thickBot="1">
      <c r="A1445" s="311">
        <v>45502</v>
      </c>
      <c r="B1445" s="384">
        <v>45474</v>
      </c>
      <c r="C1445" s="297" t="e">
        <v>#VALUE!</v>
      </c>
      <c r="D1445" s="312" t="s">
        <v>1830</v>
      </c>
      <c r="E1445" s="306" t="s">
        <v>3577</v>
      </c>
      <c r="F1445" s="314">
        <v>27081</v>
      </c>
      <c r="G1445" s="300">
        <v>22950</v>
      </c>
      <c r="H1445" s="301" t="s">
        <v>216</v>
      </c>
      <c r="I1445" s="302" t="s">
        <v>217</v>
      </c>
      <c r="J1445" s="302" t="s">
        <v>218</v>
      </c>
      <c r="K1445" s="53"/>
      <c r="L1445" s="53"/>
      <c r="M1445" s="53"/>
      <c r="N1445" s="53"/>
      <c r="O1445" s="53">
        <v>7</v>
      </c>
      <c r="P1445" s="56"/>
      <c r="Q1445" s="297">
        <v>27081</v>
      </c>
      <c r="R1445" s="348" t="s">
        <v>1578</v>
      </c>
      <c r="S1445" s="350">
        <v>19</v>
      </c>
      <c r="T1445" t="str">
        <f t="shared" si="54"/>
        <v>G-Suite Business</v>
      </c>
    </row>
    <row r="1446" spans="1:20" ht="15.75" thickBot="1">
      <c r="A1446" s="311">
        <v>45502</v>
      </c>
      <c r="B1446" s="384">
        <v>45474</v>
      </c>
      <c r="C1446" s="297" t="e">
        <v>#VALUE!</v>
      </c>
      <c r="D1446" s="312" t="s">
        <v>3578</v>
      </c>
      <c r="E1446" s="306" t="s">
        <v>3579</v>
      </c>
      <c r="F1446" s="314">
        <v>24072</v>
      </c>
      <c r="G1446" s="300">
        <v>20400</v>
      </c>
      <c r="H1446" s="301" t="s">
        <v>216</v>
      </c>
      <c r="I1446" s="302" t="s">
        <v>217</v>
      </c>
      <c r="J1446" s="302" t="s">
        <v>218</v>
      </c>
      <c r="K1446" s="53"/>
      <c r="L1446" s="53"/>
      <c r="M1446" s="53"/>
      <c r="N1446" s="53"/>
      <c r="O1446" s="53">
        <v>7</v>
      </c>
      <c r="P1446" s="56"/>
      <c r="Q1446" s="297">
        <v>24072</v>
      </c>
      <c r="R1446" s="348" t="s">
        <v>1578</v>
      </c>
      <c r="S1446" s="350">
        <v>19</v>
      </c>
      <c r="T1446" t="str">
        <f t="shared" si="54"/>
        <v>G-Suite Business</v>
      </c>
    </row>
    <row r="1447" spans="1:20" ht="15.75" thickBot="1">
      <c r="A1447" s="311">
        <v>45503</v>
      </c>
      <c r="B1447" s="384">
        <v>45474</v>
      </c>
      <c r="C1447" s="297" t="e">
        <v>#VALUE!</v>
      </c>
      <c r="D1447" s="312" t="s">
        <v>2172</v>
      </c>
      <c r="E1447" s="306" t="s">
        <v>3580</v>
      </c>
      <c r="F1447" s="314">
        <v>2242</v>
      </c>
      <c r="G1447" s="300">
        <v>1900</v>
      </c>
      <c r="H1447" s="301" t="s">
        <v>261</v>
      </c>
      <c r="I1447" s="302" t="s">
        <v>232</v>
      </c>
      <c r="J1447" s="302" t="s">
        <v>661</v>
      </c>
      <c r="K1447" s="53"/>
      <c r="L1447" s="53"/>
      <c r="M1447" s="53"/>
      <c r="N1447" s="53"/>
      <c r="O1447" s="53">
        <v>7</v>
      </c>
      <c r="P1447" s="56"/>
      <c r="Q1447" s="297">
        <v>2242</v>
      </c>
      <c r="R1447" s="348" t="s">
        <v>1578</v>
      </c>
      <c r="S1447" s="350">
        <v>19</v>
      </c>
      <c r="T1447" t="str">
        <f t="shared" si="54"/>
        <v>Other Services</v>
      </c>
    </row>
    <row r="1448" spans="1:20" ht="15.75" thickBot="1">
      <c r="A1448" s="311">
        <v>45503</v>
      </c>
      <c r="B1448" s="384">
        <v>45474</v>
      </c>
      <c r="C1448" s="297" t="e">
        <v>#VALUE!</v>
      </c>
      <c r="D1448" s="312" t="s">
        <v>353</v>
      </c>
      <c r="E1448" s="306" t="s">
        <v>3581</v>
      </c>
      <c r="F1448" s="314">
        <v>4484</v>
      </c>
      <c r="G1448" s="300">
        <v>3800</v>
      </c>
      <c r="H1448" s="301" t="s">
        <v>261</v>
      </c>
      <c r="I1448" s="302" t="s">
        <v>232</v>
      </c>
      <c r="J1448" s="302" t="s">
        <v>661</v>
      </c>
      <c r="K1448" s="53"/>
      <c r="L1448" s="53"/>
      <c r="M1448" s="53"/>
      <c r="N1448" s="53"/>
      <c r="O1448" s="53">
        <v>7</v>
      </c>
      <c r="P1448" s="56"/>
      <c r="Q1448" s="297">
        <v>4484</v>
      </c>
      <c r="R1448" s="348" t="s">
        <v>1578</v>
      </c>
      <c r="S1448" s="350">
        <v>19</v>
      </c>
      <c r="T1448" t="str">
        <f t="shared" ref="T1448:T1477" si="55">VLOOKUP(I1448,$AD$2:$AE$6,2,0)</f>
        <v>Other Services</v>
      </c>
    </row>
    <row r="1449" spans="1:20" ht="15.75" thickBot="1">
      <c r="A1449" s="311">
        <v>45503</v>
      </c>
      <c r="B1449" s="384">
        <v>45474</v>
      </c>
      <c r="C1449" s="297" t="e">
        <v>#VALUE!</v>
      </c>
      <c r="D1449" s="312" t="s">
        <v>3578</v>
      </c>
      <c r="E1449" s="306" t="s">
        <v>3582</v>
      </c>
      <c r="F1449" s="314">
        <v>2242</v>
      </c>
      <c r="G1449" s="300">
        <v>1900</v>
      </c>
      <c r="H1449" s="301" t="s">
        <v>261</v>
      </c>
      <c r="I1449" s="302" t="s">
        <v>232</v>
      </c>
      <c r="J1449" s="302" t="s">
        <v>661</v>
      </c>
      <c r="K1449" s="53"/>
      <c r="L1449" s="53"/>
      <c r="M1449" s="53"/>
      <c r="N1449" s="53"/>
      <c r="O1449" s="53">
        <v>7</v>
      </c>
      <c r="P1449" s="56"/>
      <c r="Q1449" s="297">
        <v>2242</v>
      </c>
      <c r="R1449" s="348" t="s">
        <v>1578</v>
      </c>
      <c r="S1449" s="350">
        <v>19</v>
      </c>
      <c r="T1449" t="str">
        <f t="shared" si="55"/>
        <v>Other Services</v>
      </c>
    </row>
    <row r="1450" spans="1:20" ht="15.75" thickBot="1">
      <c r="A1450" s="311">
        <v>45503</v>
      </c>
      <c r="B1450" s="384">
        <v>45474</v>
      </c>
      <c r="C1450" s="297" t="e">
        <v>#VALUE!</v>
      </c>
      <c r="D1450" s="312" t="s">
        <v>357</v>
      </c>
      <c r="E1450" s="306" t="s">
        <v>3583</v>
      </c>
      <c r="F1450" s="314">
        <v>15045</v>
      </c>
      <c r="G1450" s="300">
        <v>12750</v>
      </c>
      <c r="H1450" s="301" t="s">
        <v>112</v>
      </c>
      <c r="I1450" s="302" t="s">
        <v>229</v>
      </c>
      <c r="J1450" s="302" t="s">
        <v>284</v>
      </c>
      <c r="K1450" s="53"/>
      <c r="L1450" s="53"/>
      <c r="M1450" s="53"/>
      <c r="N1450" s="53"/>
      <c r="O1450" s="53">
        <v>7</v>
      </c>
      <c r="P1450" s="56"/>
      <c r="Q1450" s="297">
        <v>15045</v>
      </c>
      <c r="R1450" s="348" t="s">
        <v>1578</v>
      </c>
      <c r="S1450" s="350">
        <v>19</v>
      </c>
      <c r="T1450" t="str">
        <f t="shared" si="55"/>
        <v>WhatsApp API Business</v>
      </c>
    </row>
    <row r="1451" spans="1:20" ht="15.75" thickBot="1">
      <c r="A1451" s="311">
        <v>45503</v>
      </c>
      <c r="B1451" s="384">
        <v>45474</v>
      </c>
      <c r="C1451" s="297" t="e">
        <v>#VALUE!</v>
      </c>
      <c r="D1451" s="312" t="s">
        <v>3535</v>
      </c>
      <c r="E1451" s="306" t="s">
        <v>3584</v>
      </c>
      <c r="F1451" s="314">
        <v>8850</v>
      </c>
      <c r="G1451" s="300">
        <v>7500</v>
      </c>
      <c r="H1451" s="301" t="s">
        <v>112</v>
      </c>
      <c r="I1451" s="302" t="s">
        <v>229</v>
      </c>
      <c r="J1451" s="302" t="s">
        <v>269</v>
      </c>
      <c r="K1451" s="53"/>
      <c r="L1451" s="53"/>
      <c r="M1451" s="53"/>
      <c r="N1451" s="53"/>
      <c r="O1451" s="53">
        <v>7</v>
      </c>
      <c r="P1451" s="56"/>
      <c r="Q1451" s="297">
        <v>8850</v>
      </c>
      <c r="R1451" s="348" t="s">
        <v>1578</v>
      </c>
      <c r="S1451" s="350">
        <v>19</v>
      </c>
      <c r="T1451" t="str">
        <f t="shared" si="55"/>
        <v>WhatsApp API Business</v>
      </c>
    </row>
    <row r="1452" spans="1:20" ht="15.75" thickBot="1">
      <c r="A1452" s="311">
        <v>45503</v>
      </c>
      <c r="B1452" s="384">
        <v>45474</v>
      </c>
      <c r="C1452" s="297" t="e">
        <v>#VALUE!</v>
      </c>
      <c r="D1452" s="312" t="s">
        <v>2192</v>
      </c>
      <c r="E1452" s="306" t="s">
        <v>3585</v>
      </c>
      <c r="F1452" s="314">
        <v>12390</v>
      </c>
      <c r="G1452" s="300">
        <v>10500</v>
      </c>
      <c r="H1452" s="301" t="s">
        <v>112</v>
      </c>
      <c r="I1452" s="302" t="s">
        <v>229</v>
      </c>
      <c r="J1452" s="302" t="s">
        <v>485</v>
      </c>
      <c r="K1452" s="53"/>
      <c r="L1452" s="53"/>
      <c r="M1452" s="53"/>
      <c r="N1452" s="53"/>
      <c r="O1452" s="53">
        <v>7</v>
      </c>
      <c r="P1452" s="56"/>
      <c r="Q1452" s="297">
        <v>12390</v>
      </c>
      <c r="R1452" s="348" t="s">
        <v>1578</v>
      </c>
      <c r="S1452" s="350">
        <v>19</v>
      </c>
      <c r="T1452" t="str">
        <f t="shared" si="55"/>
        <v>WhatsApp API Business</v>
      </c>
    </row>
    <row r="1453" spans="1:20" ht="15.75" thickBot="1">
      <c r="A1453" s="311">
        <v>45503</v>
      </c>
      <c r="B1453" s="384">
        <v>45474</v>
      </c>
      <c r="C1453" s="297" t="e">
        <v>#VALUE!</v>
      </c>
      <c r="D1453" s="312" t="s">
        <v>2085</v>
      </c>
      <c r="E1453" s="306" t="s">
        <v>3586</v>
      </c>
      <c r="F1453" s="314">
        <v>42480</v>
      </c>
      <c r="G1453" s="300">
        <v>36000</v>
      </c>
      <c r="H1453" s="301" t="s">
        <v>112</v>
      </c>
      <c r="I1453" s="302" t="s">
        <v>229</v>
      </c>
      <c r="J1453" s="302" t="s">
        <v>359</v>
      </c>
      <c r="K1453" s="53"/>
      <c r="L1453" s="53"/>
      <c r="M1453" s="53"/>
      <c r="N1453" s="53"/>
      <c r="O1453" s="53">
        <v>7</v>
      </c>
      <c r="P1453" s="56"/>
      <c r="Q1453" s="297">
        <v>42480</v>
      </c>
      <c r="R1453" s="348" t="s">
        <v>1578</v>
      </c>
      <c r="S1453" s="350">
        <v>19</v>
      </c>
      <c r="T1453" t="str">
        <f t="shared" si="55"/>
        <v>WhatsApp API Business</v>
      </c>
    </row>
    <row r="1454" spans="1:20" ht="15.75" thickBot="1">
      <c r="A1454" s="311">
        <v>45503</v>
      </c>
      <c r="B1454" s="384">
        <v>45474</v>
      </c>
      <c r="C1454" s="297" t="e">
        <v>#VALUE!</v>
      </c>
      <c r="D1454" s="312" t="s">
        <v>368</v>
      </c>
      <c r="E1454" s="306" t="s">
        <v>3587</v>
      </c>
      <c r="F1454" s="314">
        <v>2950</v>
      </c>
      <c r="G1454" s="300">
        <v>2500</v>
      </c>
      <c r="H1454" s="301" t="s">
        <v>261</v>
      </c>
      <c r="I1454" s="302" t="s">
        <v>232</v>
      </c>
      <c r="J1454" s="302" t="s">
        <v>661</v>
      </c>
      <c r="K1454" s="53"/>
      <c r="L1454" s="53"/>
      <c r="M1454" s="53"/>
      <c r="N1454" s="53"/>
      <c r="O1454" s="53">
        <v>7</v>
      </c>
      <c r="P1454" s="56"/>
      <c r="Q1454" s="297">
        <v>2950</v>
      </c>
      <c r="R1454" s="348" t="s">
        <v>1578</v>
      </c>
      <c r="S1454" s="350">
        <v>19</v>
      </c>
      <c r="T1454" t="str">
        <f t="shared" si="55"/>
        <v>Other Services</v>
      </c>
    </row>
    <row r="1455" spans="1:20" ht="15.75" thickBot="1">
      <c r="A1455" s="311">
        <v>45503</v>
      </c>
      <c r="B1455" s="384">
        <v>45474</v>
      </c>
      <c r="C1455" s="297" t="e">
        <v>#VALUE!</v>
      </c>
      <c r="D1455" s="312" t="s">
        <v>2465</v>
      </c>
      <c r="E1455" s="306" t="s">
        <v>3588</v>
      </c>
      <c r="F1455" s="314">
        <v>11800</v>
      </c>
      <c r="G1455" s="300">
        <v>10000</v>
      </c>
      <c r="H1455" s="301" t="s">
        <v>112</v>
      </c>
      <c r="I1455" s="302" t="s">
        <v>229</v>
      </c>
      <c r="J1455" s="302" t="s">
        <v>352</v>
      </c>
      <c r="K1455" s="53"/>
      <c r="L1455" s="53"/>
      <c r="M1455" s="53"/>
      <c r="N1455" s="53"/>
      <c r="O1455" s="53">
        <v>7</v>
      </c>
      <c r="P1455" s="56"/>
      <c r="Q1455" s="297">
        <v>11800</v>
      </c>
      <c r="R1455" s="348" t="s">
        <v>1578</v>
      </c>
      <c r="S1455" s="350">
        <v>19</v>
      </c>
      <c r="T1455" t="str">
        <f t="shared" si="55"/>
        <v>WhatsApp API Business</v>
      </c>
    </row>
    <row r="1456" spans="1:20" ht="15.75" thickBot="1">
      <c r="A1456" s="311">
        <v>45503</v>
      </c>
      <c r="B1456" s="384">
        <v>45474</v>
      </c>
      <c r="C1456" s="297" t="e">
        <v>#VALUE!</v>
      </c>
      <c r="D1456" s="312" t="s">
        <v>3589</v>
      </c>
      <c r="E1456" s="306" t="s">
        <v>3590</v>
      </c>
      <c r="F1456" s="314">
        <v>299</v>
      </c>
      <c r="G1456" s="300">
        <v>253.3898305084746</v>
      </c>
      <c r="H1456" s="301" t="s">
        <v>261</v>
      </c>
      <c r="I1456" s="302" t="s">
        <v>232</v>
      </c>
      <c r="J1456" s="302" t="s">
        <v>330</v>
      </c>
      <c r="K1456" s="53"/>
      <c r="L1456" s="53"/>
      <c r="M1456" s="53"/>
      <c r="N1456" s="53"/>
      <c r="O1456" s="53">
        <v>7</v>
      </c>
      <c r="P1456" s="56"/>
      <c r="Q1456" s="297">
        <v>299</v>
      </c>
      <c r="R1456" s="348" t="s">
        <v>1578</v>
      </c>
      <c r="S1456" s="350">
        <v>19</v>
      </c>
      <c r="T1456" t="str">
        <f t="shared" si="55"/>
        <v>Other Services</v>
      </c>
    </row>
    <row r="1457" spans="1:20" ht="15.75" thickBot="1">
      <c r="A1457" s="311">
        <v>45503</v>
      </c>
      <c r="B1457" s="384">
        <v>45474</v>
      </c>
      <c r="C1457" s="297" t="e">
        <v>#VALUE!</v>
      </c>
      <c r="D1457" s="312" t="s">
        <v>2217</v>
      </c>
      <c r="E1457" s="306" t="s">
        <v>3591</v>
      </c>
      <c r="F1457" s="314">
        <v>8850</v>
      </c>
      <c r="G1457" s="300">
        <v>7500</v>
      </c>
      <c r="H1457" s="301" t="s">
        <v>261</v>
      </c>
      <c r="I1457" s="302" t="s">
        <v>232</v>
      </c>
      <c r="J1457" s="302" t="s">
        <v>661</v>
      </c>
      <c r="K1457" s="53"/>
      <c r="L1457" s="53"/>
      <c r="M1457" s="53"/>
      <c r="N1457" s="53"/>
      <c r="O1457" s="53">
        <v>7</v>
      </c>
      <c r="P1457" s="56"/>
      <c r="Q1457" s="297">
        <v>8850</v>
      </c>
      <c r="R1457" s="348" t="s">
        <v>1578</v>
      </c>
      <c r="S1457" s="350">
        <v>19</v>
      </c>
      <c r="T1457" t="str">
        <f t="shared" si="55"/>
        <v>Other Services</v>
      </c>
    </row>
    <row r="1458" spans="1:20" ht="15.75" thickBot="1">
      <c r="A1458" s="311">
        <v>45503</v>
      </c>
      <c r="B1458" s="384">
        <v>45474</v>
      </c>
      <c r="C1458" s="297" t="e">
        <v>#VALUE!</v>
      </c>
      <c r="D1458" s="312" t="s">
        <v>3592</v>
      </c>
      <c r="E1458" s="306" t="s">
        <v>3593</v>
      </c>
      <c r="F1458" s="314">
        <v>299</v>
      </c>
      <c r="G1458" s="300">
        <v>253.3898305084746</v>
      </c>
      <c r="H1458" s="301" t="s">
        <v>261</v>
      </c>
      <c r="I1458" s="302" t="s">
        <v>232</v>
      </c>
      <c r="J1458" s="302" t="s">
        <v>661</v>
      </c>
      <c r="K1458" s="53"/>
      <c r="L1458" s="53"/>
      <c r="M1458" s="53"/>
      <c r="N1458" s="53"/>
      <c r="O1458" s="53">
        <v>7</v>
      </c>
      <c r="P1458" s="56"/>
      <c r="Q1458" s="297">
        <v>299</v>
      </c>
      <c r="R1458" s="348" t="s">
        <v>1578</v>
      </c>
      <c r="S1458" s="350">
        <v>19</v>
      </c>
      <c r="T1458" t="str">
        <f t="shared" si="55"/>
        <v>Other Services</v>
      </c>
    </row>
    <row r="1459" spans="1:20" ht="15.75" thickBot="1">
      <c r="A1459" s="311">
        <v>45503</v>
      </c>
      <c r="B1459" s="384">
        <v>45474</v>
      </c>
      <c r="C1459" s="297" t="e">
        <v>#VALUE!</v>
      </c>
      <c r="D1459" s="312" t="s">
        <v>3594</v>
      </c>
      <c r="E1459" s="306" t="s">
        <v>3595</v>
      </c>
      <c r="F1459" s="314">
        <v>2950</v>
      </c>
      <c r="G1459" s="300">
        <v>2500</v>
      </c>
      <c r="H1459" s="301" t="s">
        <v>261</v>
      </c>
      <c r="I1459" s="302" t="s">
        <v>232</v>
      </c>
      <c r="J1459" s="302" t="s">
        <v>661</v>
      </c>
      <c r="K1459" s="53"/>
      <c r="L1459" s="53"/>
      <c r="M1459" s="53"/>
      <c r="N1459" s="53"/>
      <c r="O1459" s="53">
        <v>7</v>
      </c>
      <c r="P1459" s="56"/>
      <c r="Q1459" s="297">
        <v>2950</v>
      </c>
      <c r="R1459" s="348" t="s">
        <v>1578</v>
      </c>
      <c r="S1459" s="350">
        <v>19</v>
      </c>
      <c r="T1459" t="str">
        <f t="shared" si="55"/>
        <v>Other Services</v>
      </c>
    </row>
    <row r="1460" spans="1:20" ht="15.75" thickBot="1">
      <c r="A1460" s="311">
        <v>45503</v>
      </c>
      <c r="B1460" s="384">
        <v>45474</v>
      </c>
      <c r="C1460" s="297" t="e">
        <v>#VALUE!</v>
      </c>
      <c r="D1460" s="312" t="s">
        <v>303</v>
      </c>
      <c r="E1460" s="306" t="s">
        <v>3596</v>
      </c>
      <c r="F1460" s="314">
        <v>7523</v>
      </c>
      <c r="G1460" s="300">
        <v>6375.42372881356</v>
      </c>
      <c r="H1460" s="301" t="s">
        <v>112</v>
      </c>
      <c r="I1460" s="302" t="s">
        <v>229</v>
      </c>
      <c r="J1460" s="302" t="s">
        <v>269</v>
      </c>
      <c r="K1460" s="53"/>
      <c r="L1460" s="53"/>
      <c r="M1460" s="53"/>
      <c r="N1460" s="53"/>
      <c r="O1460" s="53">
        <v>7</v>
      </c>
      <c r="P1460" s="56"/>
      <c r="Q1460" s="297">
        <v>7523</v>
      </c>
      <c r="R1460" s="348" t="s">
        <v>1578</v>
      </c>
      <c r="S1460" s="350">
        <v>19</v>
      </c>
      <c r="T1460" t="str">
        <f t="shared" si="55"/>
        <v>WhatsApp API Business</v>
      </c>
    </row>
    <row r="1461" spans="1:20" ht="15.75" thickBot="1">
      <c r="A1461" s="311">
        <v>45503</v>
      </c>
      <c r="B1461" s="384">
        <v>45474</v>
      </c>
      <c r="C1461" s="297" t="e">
        <v>#VALUE!</v>
      </c>
      <c r="D1461" s="312" t="s">
        <v>3597</v>
      </c>
      <c r="E1461" s="306" t="s">
        <v>3598</v>
      </c>
      <c r="F1461" s="314">
        <v>340713</v>
      </c>
      <c r="G1461" s="300">
        <v>288739.83050847461</v>
      </c>
      <c r="H1461" s="301" t="s">
        <v>216</v>
      </c>
      <c r="I1461" s="302" t="s">
        <v>217</v>
      </c>
      <c r="J1461" s="302" t="s">
        <v>218</v>
      </c>
      <c r="K1461" s="53"/>
      <c r="L1461" s="53"/>
      <c r="M1461" s="53"/>
      <c r="N1461" s="53"/>
      <c r="O1461" s="53">
        <v>7</v>
      </c>
      <c r="P1461" s="56"/>
      <c r="Q1461" s="297">
        <v>340713</v>
      </c>
      <c r="R1461" s="348" t="s">
        <v>1578</v>
      </c>
      <c r="S1461" s="350">
        <v>19</v>
      </c>
      <c r="T1461" t="str">
        <f t="shared" si="55"/>
        <v>G-Suite Business</v>
      </c>
    </row>
    <row r="1462" spans="1:20" ht="15.75" thickBot="1">
      <c r="A1462" s="311">
        <v>45503</v>
      </c>
      <c r="B1462" s="384">
        <v>45474</v>
      </c>
      <c r="C1462" s="297" t="e">
        <v>#VALUE!</v>
      </c>
      <c r="D1462" s="312" t="s">
        <v>3599</v>
      </c>
      <c r="E1462" s="306" t="s">
        <v>3600</v>
      </c>
      <c r="F1462" s="314">
        <v>7788</v>
      </c>
      <c r="G1462" s="300">
        <v>6600</v>
      </c>
      <c r="H1462" s="301" t="s">
        <v>216</v>
      </c>
      <c r="I1462" s="302" t="s">
        <v>217</v>
      </c>
      <c r="J1462" s="302" t="s">
        <v>218</v>
      </c>
      <c r="K1462" s="53"/>
      <c r="L1462" s="53"/>
      <c r="M1462" s="53"/>
      <c r="N1462" s="53"/>
      <c r="O1462" s="53">
        <v>7</v>
      </c>
      <c r="P1462" s="56"/>
      <c r="Q1462" s="297">
        <v>7788</v>
      </c>
      <c r="R1462" s="348" t="s">
        <v>1578</v>
      </c>
      <c r="S1462" s="350">
        <v>19</v>
      </c>
      <c r="T1462" t="str">
        <f t="shared" si="55"/>
        <v>G-Suite Business</v>
      </c>
    </row>
    <row r="1463" spans="1:20" ht="15.75" thickBot="1">
      <c r="A1463" s="311">
        <v>45503</v>
      </c>
      <c r="B1463" s="384">
        <v>45474</v>
      </c>
      <c r="C1463" s="297" t="e">
        <v>#VALUE!</v>
      </c>
      <c r="D1463" s="312" t="s">
        <v>1280</v>
      </c>
      <c r="E1463" s="306" t="s">
        <v>3601</v>
      </c>
      <c r="F1463" s="314">
        <v>75225</v>
      </c>
      <c r="G1463" s="300">
        <v>63750</v>
      </c>
      <c r="H1463" s="301" t="s">
        <v>216</v>
      </c>
      <c r="I1463" s="302" t="s">
        <v>217</v>
      </c>
      <c r="J1463" s="302" t="s">
        <v>218</v>
      </c>
      <c r="K1463" s="53"/>
      <c r="L1463" s="53"/>
      <c r="M1463" s="53"/>
      <c r="N1463" s="53"/>
      <c r="O1463" s="53">
        <v>7</v>
      </c>
      <c r="P1463" s="56"/>
      <c r="Q1463" s="297">
        <v>75225</v>
      </c>
      <c r="R1463" s="348" t="s">
        <v>1578</v>
      </c>
      <c r="S1463" s="350">
        <v>19</v>
      </c>
      <c r="T1463" t="str">
        <f t="shared" si="55"/>
        <v>G-Suite Business</v>
      </c>
    </row>
    <row r="1464" spans="1:20" ht="15.75" thickBot="1">
      <c r="A1464" s="311">
        <v>45503</v>
      </c>
      <c r="B1464" s="384">
        <v>45474</v>
      </c>
      <c r="C1464" s="297" t="e">
        <v>#VALUE!</v>
      </c>
      <c r="D1464" s="312" t="s">
        <v>3602</v>
      </c>
      <c r="E1464" s="306" t="s">
        <v>3603</v>
      </c>
      <c r="F1464" s="314">
        <v>712</v>
      </c>
      <c r="G1464" s="300">
        <v>603.38983050847457</v>
      </c>
      <c r="H1464" s="301" t="s">
        <v>216</v>
      </c>
      <c r="I1464" s="302" t="s">
        <v>217</v>
      </c>
      <c r="J1464" s="302" t="s">
        <v>218</v>
      </c>
      <c r="K1464" s="53"/>
      <c r="L1464" s="53"/>
      <c r="M1464" s="53"/>
      <c r="N1464" s="53"/>
      <c r="O1464" s="53">
        <v>7</v>
      </c>
      <c r="P1464" s="56"/>
      <c r="Q1464" s="297">
        <v>712</v>
      </c>
      <c r="R1464" s="348" t="s">
        <v>1578</v>
      </c>
      <c r="S1464" s="350">
        <v>19</v>
      </c>
      <c r="T1464" t="str">
        <f t="shared" si="55"/>
        <v>G-Suite Business</v>
      </c>
    </row>
    <row r="1465" spans="1:20" ht="15.75" thickBot="1">
      <c r="A1465" s="311">
        <v>45503</v>
      </c>
      <c r="B1465" s="384">
        <v>45474</v>
      </c>
      <c r="C1465" s="297" t="e">
        <v>#VALUE!</v>
      </c>
      <c r="D1465" s="312" t="s">
        <v>1346</v>
      </c>
      <c r="E1465" s="306" t="s">
        <v>3604</v>
      </c>
      <c r="F1465" s="314">
        <v>137812.20000000001</v>
      </c>
      <c r="G1465" s="300">
        <v>116790</v>
      </c>
      <c r="H1465" s="301" t="s">
        <v>216</v>
      </c>
      <c r="I1465" s="302" t="s">
        <v>217</v>
      </c>
      <c r="J1465" s="302" t="s">
        <v>218</v>
      </c>
      <c r="K1465" s="53"/>
      <c r="L1465" s="53"/>
      <c r="M1465" s="53"/>
      <c r="N1465" s="53"/>
      <c r="O1465" s="53">
        <v>7</v>
      </c>
      <c r="P1465" s="56"/>
      <c r="Q1465" s="297">
        <v>137812.20000000001</v>
      </c>
      <c r="R1465" s="348" t="s">
        <v>1578</v>
      </c>
      <c r="S1465" s="350">
        <v>19</v>
      </c>
      <c r="T1465" t="str">
        <f t="shared" si="55"/>
        <v>G-Suite Business</v>
      </c>
    </row>
    <row r="1466" spans="1:20" ht="15.75" thickBot="1">
      <c r="A1466" s="311">
        <v>45503</v>
      </c>
      <c r="B1466" s="384">
        <v>45474</v>
      </c>
      <c r="C1466" s="297" t="e">
        <v>#VALUE!</v>
      </c>
      <c r="D1466" s="312" t="s">
        <v>2813</v>
      </c>
      <c r="E1466" s="306" t="s">
        <v>3605</v>
      </c>
      <c r="F1466" s="314">
        <v>48144</v>
      </c>
      <c r="G1466" s="300">
        <v>40800</v>
      </c>
      <c r="H1466" s="301" t="s">
        <v>216</v>
      </c>
      <c r="I1466" s="302" t="s">
        <v>217</v>
      </c>
      <c r="J1466" s="302" t="s">
        <v>218</v>
      </c>
      <c r="K1466" s="53"/>
      <c r="L1466" s="53"/>
      <c r="M1466" s="53"/>
      <c r="N1466" s="53"/>
      <c r="O1466" s="53">
        <v>7</v>
      </c>
      <c r="P1466" s="56"/>
      <c r="Q1466" s="297">
        <v>48144</v>
      </c>
      <c r="R1466" s="348" t="s">
        <v>1578</v>
      </c>
      <c r="S1466" s="350">
        <v>19</v>
      </c>
      <c r="T1466" t="str">
        <f t="shared" si="55"/>
        <v>G-Suite Business</v>
      </c>
    </row>
    <row r="1467" spans="1:20" ht="15.75" thickBot="1">
      <c r="A1467" s="311">
        <v>45503</v>
      </c>
      <c r="B1467" s="384">
        <v>45474</v>
      </c>
      <c r="C1467" s="297" t="e">
        <v>#VALUE!</v>
      </c>
      <c r="D1467" s="312" t="s">
        <v>1337</v>
      </c>
      <c r="E1467" s="306" t="s">
        <v>3606</v>
      </c>
      <c r="F1467" s="314">
        <v>1937.56</v>
      </c>
      <c r="G1467" s="300">
        <v>1642</v>
      </c>
      <c r="H1467" s="301" t="s">
        <v>216</v>
      </c>
      <c r="I1467" s="302" t="s">
        <v>217</v>
      </c>
      <c r="J1467" s="302" t="s">
        <v>218</v>
      </c>
      <c r="K1467" s="53"/>
      <c r="L1467" s="53"/>
      <c r="M1467" s="53"/>
      <c r="N1467" s="53"/>
      <c r="O1467" s="53">
        <v>7</v>
      </c>
      <c r="P1467" s="56"/>
      <c r="Q1467" s="297">
        <v>1937.56</v>
      </c>
      <c r="R1467" s="348" t="s">
        <v>1578</v>
      </c>
      <c r="S1467" s="350">
        <v>19</v>
      </c>
      <c r="T1467" t="str">
        <f t="shared" si="55"/>
        <v>G-Suite Business</v>
      </c>
    </row>
    <row r="1468" spans="1:20" ht="15.75" thickBot="1">
      <c r="A1468" s="311">
        <v>45503</v>
      </c>
      <c r="B1468" s="384">
        <v>45474</v>
      </c>
      <c r="C1468" s="297" t="e">
        <v>#VALUE!</v>
      </c>
      <c r="D1468" s="312" t="s">
        <v>250</v>
      </c>
      <c r="E1468" s="306" t="s">
        <v>3607</v>
      </c>
      <c r="F1468" s="314">
        <v>13579.44</v>
      </c>
      <c r="G1468" s="300">
        <v>11508</v>
      </c>
      <c r="H1468" s="301" t="s">
        <v>216</v>
      </c>
      <c r="I1468" s="302" t="s">
        <v>217</v>
      </c>
      <c r="J1468" s="302" t="s">
        <v>218</v>
      </c>
      <c r="K1468" s="53"/>
      <c r="L1468" s="53"/>
      <c r="M1468" s="53"/>
      <c r="N1468" s="53"/>
      <c r="O1468" s="53">
        <v>7</v>
      </c>
      <c r="P1468" s="56"/>
      <c r="Q1468" s="297">
        <v>13579.44</v>
      </c>
      <c r="R1468" s="348" t="s">
        <v>1578</v>
      </c>
      <c r="S1468" s="350">
        <v>19</v>
      </c>
      <c r="T1468" t="str">
        <f t="shared" si="55"/>
        <v>G-Suite Business</v>
      </c>
    </row>
    <row r="1469" spans="1:20" ht="15.75" thickBot="1">
      <c r="A1469" s="311">
        <v>45503</v>
      </c>
      <c r="B1469" s="384">
        <v>45474</v>
      </c>
      <c r="C1469" s="297" t="e">
        <v>#VALUE!</v>
      </c>
      <c r="D1469" s="312" t="s">
        <v>250</v>
      </c>
      <c r="E1469" s="306" t="s">
        <v>3608</v>
      </c>
      <c r="F1469" s="314">
        <v>7759.68</v>
      </c>
      <c r="G1469" s="300">
        <v>6576.0000000000009</v>
      </c>
      <c r="H1469" s="301" t="s">
        <v>216</v>
      </c>
      <c r="I1469" s="302" t="s">
        <v>217</v>
      </c>
      <c r="J1469" s="302" t="s">
        <v>218</v>
      </c>
      <c r="K1469" s="53"/>
      <c r="L1469" s="53"/>
      <c r="M1469" s="53"/>
      <c r="N1469" s="53"/>
      <c r="O1469" s="53">
        <v>7</v>
      </c>
      <c r="P1469" s="56"/>
      <c r="Q1469" s="297">
        <v>7759.68</v>
      </c>
      <c r="R1469" s="348" t="s">
        <v>1578</v>
      </c>
      <c r="S1469" s="350">
        <v>19</v>
      </c>
      <c r="T1469" t="str">
        <f t="shared" si="55"/>
        <v>G-Suite Business</v>
      </c>
    </row>
    <row r="1470" spans="1:20" ht="15.75" thickBot="1">
      <c r="A1470" s="311">
        <v>45503</v>
      </c>
      <c r="B1470" s="384">
        <v>45474</v>
      </c>
      <c r="C1470" s="297" t="e">
        <v>#VALUE!</v>
      </c>
      <c r="D1470" s="312" t="s">
        <v>250</v>
      </c>
      <c r="E1470" s="306" t="s">
        <v>3609</v>
      </c>
      <c r="F1470" s="314">
        <v>27158.880000000001</v>
      </c>
      <c r="G1470" s="300">
        <v>23016</v>
      </c>
      <c r="H1470" s="301" t="s">
        <v>216</v>
      </c>
      <c r="I1470" s="302" t="s">
        <v>217</v>
      </c>
      <c r="J1470" s="302" t="s">
        <v>218</v>
      </c>
      <c r="K1470" s="53"/>
      <c r="L1470" s="53"/>
      <c r="M1470" s="53"/>
      <c r="N1470" s="53"/>
      <c r="O1470" s="53">
        <v>7</v>
      </c>
      <c r="P1470" s="56"/>
      <c r="Q1470" s="297">
        <v>27158.880000000001</v>
      </c>
      <c r="R1470" s="348" t="s">
        <v>1578</v>
      </c>
      <c r="S1470" s="350">
        <v>19</v>
      </c>
      <c r="T1470" t="str">
        <f t="shared" si="55"/>
        <v>G-Suite Business</v>
      </c>
    </row>
    <row r="1471" spans="1:20" ht="15.75" thickBot="1">
      <c r="A1471" s="311">
        <v>45503</v>
      </c>
      <c r="B1471" s="384">
        <v>45474</v>
      </c>
      <c r="C1471" s="297" t="e">
        <v>#VALUE!</v>
      </c>
      <c r="D1471" s="312" t="s">
        <v>3511</v>
      </c>
      <c r="E1471" s="306" t="s">
        <v>3610</v>
      </c>
      <c r="F1471" s="314">
        <v>-885</v>
      </c>
      <c r="G1471" s="300">
        <v>-750</v>
      </c>
      <c r="H1471" s="301" t="s">
        <v>112</v>
      </c>
      <c r="I1471" s="302" t="s">
        <v>229</v>
      </c>
      <c r="J1471" s="302" t="s">
        <v>284</v>
      </c>
      <c r="K1471" s="53"/>
      <c r="L1471" s="53"/>
      <c r="M1471" s="53"/>
      <c r="N1471" s="53"/>
      <c r="O1471" s="53">
        <v>7</v>
      </c>
      <c r="P1471" s="56"/>
      <c r="Q1471" s="297">
        <v>-885</v>
      </c>
      <c r="R1471" s="348" t="s">
        <v>1578</v>
      </c>
      <c r="S1471" s="350">
        <v>19</v>
      </c>
      <c r="T1471" t="str">
        <f t="shared" si="55"/>
        <v>WhatsApp API Business</v>
      </c>
    </row>
    <row r="1472" spans="1:20" ht="15.75" thickBot="1">
      <c r="A1472" s="311">
        <v>45504</v>
      </c>
      <c r="B1472" s="384">
        <v>45474</v>
      </c>
      <c r="C1472" s="297" t="e">
        <v>#VALUE!</v>
      </c>
      <c r="D1472" s="312" t="s">
        <v>1749</v>
      </c>
      <c r="E1472" s="306" t="s">
        <v>1750</v>
      </c>
      <c r="F1472" s="314">
        <v>487640</v>
      </c>
      <c r="G1472" s="300">
        <v>413254.23728813563</v>
      </c>
      <c r="H1472" s="301" t="s">
        <v>291</v>
      </c>
      <c r="I1472" s="302" t="s">
        <v>226</v>
      </c>
      <c r="J1472" s="302" t="s">
        <v>292</v>
      </c>
      <c r="K1472" s="53"/>
      <c r="L1472" s="53"/>
      <c r="M1472" s="53"/>
      <c r="N1472" s="53"/>
      <c r="O1472" s="53">
        <v>7</v>
      </c>
      <c r="P1472" s="56"/>
      <c r="Q1472" s="297">
        <v>487640</v>
      </c>
      <c r="R1472" s="348" t="s">
        <v>1578</v>
      </c>
      <c r="S1472" s="350">
        <v>19</v>
      </c>
      <c r="T1472" t="str">
        <f t="shared" si="55"/>
        <v xml:space="preserve">Training Business </v>
      </c>
    </row>
    <row r="1473" spans="1:20" ht="15.75" thickBot="1">
      <c r="A1473" s="311">
        <v>45504</v>
      </c>
      <c r="B1473" s="384">
        <v>45474</v>
      </c>
      <c r="C1473" s="297" t="e">
        <v>#VALUE!</v>
      </c>
      <c r="D1473" s="312" t="s">
        <v>3404</v>
      </c>
      <c r="E1473" s="306" t="s">
        <v>3611</v>
      </c>
      <c r="F1473" s="314">
        <v>587640</v>
      </c>
      <c r="G1473" s="300">
        <v>498000</v>
      </c>
      <c r="H1473" s="301" t="s">
        <v>291</v>
      </c>
      <c r="I1473" s="302" t="s">
        <v>226</v>
      </c>
      <c r="J1473" s="302" t="s">
        <v>292</v>
      </c>
      <c r="K1473" s="53"/>
      <c r="L1473" s="53"/>
      <c r="M1473" s="53"/>
      <c r="N1473" s="53"/>
      <c r="O1473" s="53">
        <v>7</v>
      </c>
      <c r="P1473" s="56"/>
      <c r="Q1473" s="297">
        <v>587640</v>
      </c>
      <c r="R1473" s="348" t="s">
        <v>1578</v>
      </c>
      <c r="S1473" s="350">
        <v>19</v>
      </c>
      <c r="T1473" t="str">
        <f t="shared" si="55"/>
        <v xml:space="preserve">Training Business </v>
      </c>
    </row>
    <row r="1474" spans="1:20" ht="15.75" thickBot="1">
      <c r="A1474" s="311">
        <v>45504</v>
      </c>
      <c r="B1474" s="384">
        <v>45474</v>
      </c>
      <c r="C1474" s="297" t="e">
        <v>#VALUE!</v>
      </c>
      <c r="D1474" s="312" t="s">
        <v>833</v>
      </c>
      <c r="E1474" s="306" t="s">
        <v>3612</v>
      </c>
      <c r="F1474" s="314">
        <v>118330</v>
      </c>
      <c r="G1474" s="300">
        <v>100279.66101694921</v>
      </c>
      <c r="H1474" s="301" t="s">
        <v>291</v>
      </c>
      <c r="I1474" s="302" t="s">
        <v>226</v>
      </c>
      <c r="J1474" s="302" t="s">
        <v>292</v>
      </c>
      <c r="K1474" s="53"/>
      <c r="L1474" s="53"/>
      <c r="M1474" s="53"/>
      <c r="N1474" s="53"/>
      <c r="O1474" s="53">
        <v>7</v>
      </c>
      <c r="P1474" s="56"/>
      <c r="Q1474" s="297">
        <v>118330</v>
      </c>
      <c r="R1474" s="348" t="s">
        <v>1578</v>
      </c>
      <c r="S1474" s="350">
        <v>19</v>
      </c>
      <c r="T1474" t="str">
        <f t="shared" si="55"/>
        <v xml:space="preserve">Training Business </v>
      </c>
    </row>
    <row r="1475" spans="1:20" ht="15.75" thickBot="1">
      <c r="A1475" s="311">
        <v>45504</v>
      </c>
      <c r="B1475" s="384">
        <v>45474</v>
      </c>
      <c r="C1475" s="297" t="e">
        <v>#VALUE!</v>
      </c>
      <c r="D1475" s="312" t="s">
        <v>3613</v>
      </c>
      <c r="E1475" s="306" t="s">
        <v>3614</v>
      </c>
      <c r="F1475" s="314">
        <v>2950</v>
      </c>
      <c r="G1475" s="300">
        <v>2500</v>
      </c>
      <c r="H1475" s="301" t="s">
        <v>261</v>
      </c>
      <c r="I1475" s="302" t="s">
        <v>232</v>
      </c>
      <c r="J1475" s="302" t="s">
        <v>661</v>
      </c>
      <c r="K1475" s="53"/>
      <c r="L1475" s="53"/>
      <c r="M1475" s="53"/>
      <c r="N1475" s="53"/>
      <c r="O1475" s="53">
        <v>7</v>
      </c>
      <c r="P1475" s="56"/>
      <c r="Q1475" s="297">
        <v>2950</v>
      </c>
      <c r="R1475" s="348" t="s">
        <v>1578</v>
      </c>
      <c r="S1475" s="350">
        <v>19</v>
      </c>
      <c r="T1475" t="str">
        <f t="shared" si="55"/>
        <v>Other Services</v>
      </c>
    </row>
    <row r="1476" spans="1:20" ht="15.75" thickBot="1">
      <c r="A1476" s="311">
        <v>45504</v>
      </c>
      <c r="B1476" s="384">
        <v>45474</v>
      </c>
      <c r="C1476" s="297" t="e">
        <v>#VALUE!</v>
      </c>
      <c r="D1476" s="312" t="s">
        <v>1857</v>
      </c>
      <c r="E1476" s="306" t="s">
        <v>3615</v>
      </c>
      <c r="F1476" s="314">
        <v>5900</v>
      </c>
      <c r="G1476" s="300">
        <v>5000</v>
      </c>
      <c r="H1476" s="301" t="s">
        <v>261</v>
      </c>
      <c r="I1476" s="302" t="s">
        <v>232</v>
      </c>
      <c r="J1476" s="302" t="s">
        <v>661</v>
      </c>
      <c r="K1476" s="53"/>
      <c r="L1476" s="53"/>
      <c r="M1476" s="53"/>
      <c r="N1476" s="53"/>
      <c r="O1476" s="53">
        <v>7</v>
      </c>
      <c r="P1476" s="56"/>
      <c r="Q1476" s="297">
        <v>5900</v>
      </c>
      <c r="R1476" s="348" t="s">
        <v>1578</v>
      </c>
      <c r="S1476" s="350">
        <v>19</v>
      </c>
      <c r="T1476" t="str">
        <f t="shared" si="55"/>
        <v>Other Services</v>
      </c>
    </row>
    <row r="1477" spans="1:20" ht="15.75" thickBot="1">
      <c r="A1477" s="311">
        <v>45504</v>
      </c>
      <c r="B1477" s="384">
        <v>45474</v>
      </c>
      <c r="C1477" s="297" t="e">
        <v>#VALUE!</v>
      </c>
      <c r="D1477" s="312" t="s">
        <v>3616</v>
      </c>
      <c r="E1477" s="306" t="s">
        <v>3617</v>
      </c>
      <c r="F1477" s="314">
        <v>2950</v>
      </c>
      <c r="G1477" s="300">
        <v>2500</v>
      </c>
      <c r="H1477" s="301" t="s">
        <v>261</v>
      </c>
      <c r="I1477" s="302" t="s">
        <v>232</v>
      </c>
      <c r="J1477" s="302" t="s">
        <v>661</v>
      </c>
      <c r="K1477" s="53"/>
      <c r="L1477" s="53"/>
      <c r="M1477" s="53"/>
      <c r="N1477" s="53"/>
      <c r="O1477" s="53">
        <v>7</v>
      </c>
      <c r="P1477" s="56"/>
      <c r="Q1477" s="297">
        <v>2950</v>
      </c>
      <c r="R1477" s="348" t="s">
        <v>1578</v>
      </c>
      <c r="S1477" s="350">
        <v>19</v>
      </c>
      <c r="T1477" t="str">
        <f t="shared" si="55"/>
        <v>Other Services</v>
      </c>
    </row>
    <row r="1478" spans="1:20" ht="15.75" thickBot="1">
      <c r="A1478" s="311">
        <v>45504</v>
      </c>
      <c r="B1478" s="384">
        <v>45474</v>
      </c>
      <c r="C1478" s="297" t="e">
        <v>#VALUE!</v>
      </c>
      <c r="D1478" s="312" t="s">
        <v>1360</v>
      </c>
      <c r="E1478" s="306" t="s">
        <v>3618</v>
      </c>
      <c r="F1478" s="314">
        <v>56640</v>
      </c>
      <c r="G1478" s="300">
        <v>48000</v>
      </c>
      <c r="H1478" s="301" t="s">
        <v>291</v>
      </c>
      <c r="I1478" s="302" t="s">
        <v>226</v>
      </c>
      <c r="J1478" s="302" t="s">
        <v>503</v>
      </c>
      <c r="K1478" s="53"/>
      <c r="L1478" s="53"/>
      <c r="M1478" s="53"/>
      <c r="N1478" s="53"/>
      <c r="O1478" s="53">
        <v>7</v>
      </c>
      <c r="P1478" s="56"/>
      <c r="Q1478" s="297">
        <v>56640</v>
      </c>
      <c r="R1478" s="348" t="s">
        <v>1578</v>
      </c>
      <c r="S1478" s="350">
        <v>19</v>
      </c>
      <c r="T1478" t="s">
        <v>15</v>
      </c>
    </row>
    <row r="1479" spans="1:20" ht="15.75" thickBot="1">
      <c r="A1479" s="311">
        <v>45504</v>
      </c>
      <c r="B1479" s="384">
        <v>45474</v>
      </c>
      <c r="C1479" s="297" t="e">
        <v>#VALUE!</v>
      </c>
      <c r="D1479" s="312" t="s">
        <v>349</v>
      </c>
      <c r="E1479" s="306" t="s">
        <v>3619</v>
      </c>
      <c r="F1479" s="314">
        <v>42480</v>
      </c>
      <c r="G1479" s="300">
        <v>36000</v>
      </c>
      <c r="H1479" s="301" t="s">
        <v>112</v>
      </c>
      <c r="I1479" s="302" t="s">
        <v>229</v>
      </c>
      <c r="J1479" s="302" t="s">
        <v>359</v>
      </c>
      <c r="K1479" s="53"/>
      <c r="L1479" s="53"/>
      <c r="M1479" s="53"/>
      <c r="N1479" s="53"/>
      <c r="O1479" s="53">
        <v>7</v>
      </c>
      <c r="P1479" s="56"/>
      <c r="Q1479" s="297">
        <v>42480</v>
      </c>
      <c r="R1479" s="348" t="s">
        <v>1578</v>
      </c>
      <c r="S1479" s="350">
        <v>19</v>
      </c>
      <c r="T1479" t="str">
        <f t="shared" ref="T1479:T1509" si="56">VLOOKUP(I1479,$AD$2:$AE$6,2,0)</f>
        <v>WhatsApp API Business</v>
      </c>
    </row>
    <row r="1480" spans="1:20" ht="15.75" thickBot="1">
      <c r="A1480" s="311">
        <v>45504</v>
      </c>
      <c r="B1480" s="384">
        <v>45474</v>
      </c>
      <c r="C1480" s="297" t="e">
        <v>#VALUE!</v>
      </c>
      <c r="D1480" s="312" t="s">
        <v>357</v>
      </c>
      <c r="E1480" s="306" t="s">
        <v>3620</v>
      </c>
      <c r="F1480" s="314">
        <v>40202</v>
      </c>
      <c r="G1480" s="300">
        <v>34069.491525423728</v>
      </c>
      <c r="H1480" s="301" t="s">
        <v>112</v>
      </c>
      <c r="I1480" s="302" t="s">
        <v>229</v>
      </c>
      <c r="J1480" s="302" t="s">
        <v>249</v>
      </c>
      <c r="K1480" s="53"/>
      <c r="L1480" s="53"/>
      <c r="M1480" s="53"/>
      <c r="N1480" s="53"/>
      <c r="O1480" s="53">
        <v>7</v>
      </c>
      <c r="P1480" s="56"/>
      <c r="Q1480" s="297">
        <v>40202</v>
      </c>
      <c r="R1480" s="348" t="s">
        <v>1578</v>
      </c>
      <c r="S1480" s="350">
        <v>19</v>
      </c>
      <c r="T1480" t="str">
        <f t="shared" si="56"/>
        <v>WhatsApp API Business</v>
      </c>
    </row>
    <row r="1481" spans="1:20" ht="15.75" thickBot="1">
      <c r="A1481" s="311">
        <v>45504</v>
      </c>
      <c r="B1481" s="384">
        <v>45474</v>
      </c>
      <c r="C1481" s="297" t="e">
        <v>#VALUE!</v>
      </c>
      <c r="D1481" s="312" t="s">
        <v>1969</v>
      </c>
      <c r="E1481" s="306" t="s">
        <v>3621</v>
      </c>
      <c r="F1481" s="314">
        <v>1180</v>
      </c>
      <c r="G1481" s="300">
        <v>1000</v>
      </c>
      <c r="H1481" s="301" t="s">
        <v>112</v>
      </c>
      <c r="I1481" s="302" t="s">
        <v>229</v>
      </c>
      <c r="J1481" s="302" t="s">
        <v>249</v>
      </c>
      <c r="K1481" s="53"/>
      <c r="L1481" s="53"/>
      <c r="M1481" s="53"/>
      <c r="N1481" s="53"/>
      <c r="O1481" s="53">
        <v>7</v>
      </c>
      <c r="P1481" s="56"/>
      <c r="Q1481" s="297">
        <v>1180</v>
      </c>
      <c r="R1481" s="348" t="s">
        <v>1578</v>
      </c>
      <c r="S1481" s="350">
        <v>19</v>
      </c>
      <c r="T1481" t="str">
        <f t="shared" si="56"/>
        <v>WhatsApp API Business</v>
      </c>
    </row>
    <row r="1482" spans="1:20" ht="15.75" thickBot="1">
      <c r="A1482" s="311">
        <v>45504</v>
      </c>
      <c r="B1482" s="384">
        <v>45474</v>
      </c>
      <c r="C1482" s="297" t="e">
        <v>#VALUE!</v>
      </c>
      <c r="D1482" s="312" t="s">
        <v>3622</v>
      </c>
      <c r="E1482" s="306" t="s">
        <v>3623</v>
      </c>
      <c r="F1482" s="314">
        <v>605692</v>
      </c>
      <c r="G1482" s="300">
        <v>513298.30508474581</v>
      </c>
      <c r="H1482" s="301" t="s">
        <v>291</v>
      </c>
      <c r="I1482" s="302" t="s">
        <v>226</v>
      </c>
      <c r="J1482" s="302" t="s">
        <v>292</v>
      </c>
      <c r="K1482" s="53"/>
      <c r="L1482" s="53"/>
      <c r="M1482" s="53"/>
      <c r="N1482" s="53"/>
      <c r="O1482" s="53">
        <v>7</v>
      </c>
      <c r="P1482" s="56"/>
      <c r="Q1482" s="297">
        <v>605692</v>
      </c>
      <c r="R1482" s="348" t="s">
        <v>1578</v>
      </c>
      <c r="S1482" s="350">
        <v>19</v>
      </c>
      <c r="T1482" t="str">
        <f t="shared" si="56"/>
        <v xml:space="preserve">Training Business </v>
      </c>
    </row>
    <row r="1483" spans="1:20" ht="15.75" thickBot="1">
      <c r="A1483" s="311">
        <v>45504</v>
      </c>
      <c r="B1483" s="384">
        <v>45474</v>
      </c>
      <c r="C1483" s="297" t="e">
        <v>#VALUE!</v>
      </c>
      <c r="D1483" s="312" t="s">
        <v>592</v>
      </c>
      <c r="E1483" s="306" t="s">
        <v>3624</v>
      </c>
      <c r="F1483" s="314">
        <v>17700</v>
      </c>
      <c r="G1483" s="300">
        <v>15000</v>
      </c>
      <c r="H1483" s="301" t="s">
        <v>112</v>
      </c>
      <c r="I1483" s="302" t="s">
        <v>229</v>
      </c>
      <c r="J1483" s="302" t="s">
        <v>249</v>
      </c>
      <c r="K1483" s="53"/>
      <c r="L1483" s="53"/>
      <c r="M1483" s="53"/>
      <c r="N1483" s="53"/>
      <c r="O1483" s="53">
        <v>7</v>
      </c>
      <c r="P1483" s="56"/>
      <c r="Q1483" s="297">
        <v>17700</v>
      </c>
      <c r="R1483" s="348" t="s">
        <v>1578</v>
      </c>
      <c r="S1483" s="350">
        <v>19</v>
      </c>
      <c r="T1483" t="str">
        <f t="shared" si="56"/>
        <v>WhatsApp API Business</v>
      </c>
    </row>
    <row r="1484" spans="1:20" ht="15.75" thickBot="1">
      <c r="A1484" s="311">
        <v>45504</v>
      </c>
      <c r="B1484" s="384">
        <v>45474</v>
      </c>
      <c r="C1484" s="297" t="e">
        <v>#VALUE!</v>
      </c>
      <c r="D1484" s="312" t="s">
        <v>592</v>
      </c>
      <c r="E1484" s="306" t="s">
        <v>3625</v>
      </c>
      <c r="F1484" s="314">
        <v>9440</v>
      </c>
      <c r="G1484" s="300">
        <v>8000</v>
      </c>
      <c r="H1484" s="301" t="s">
        <v>112</v>
      </c>
      <c r="I1484" s="302" t="s">
        <v>229</v>
      </c>
      <c r="J1484" s="302" t="s">
        <v>249</v>
      </c>
      <c r="K1484" s="53"/>
      <c r="L1484" s="53"/>
      <c r="M1484" s="53"/>
      <c r="N1484" s="53"/>
      <c r="O1484" s="53">
        <v>8</v>
      </c>
      <c r="P1484" s="56"/>
      <c r="Q1484" s="297">
        <v>9440</v>
      </c>
      <c r="R1484" s="348" t="s">
        <v>1578</v>
      </c>
      <c r="S1484" s="350">
        <v>19</v>
      </c>
      <c r="T1484" t="str">
        <f t="shared" si="56"/>
        <v>WhatsApp API Business</v>
      </c>
    </row>
    <row r="1485" spans="1:20" ht="15.75" thickBot="1">
      <c r="A1485" s="311">
        <v>45504</v>
      </c>
      <c r="B1485" s="384">
        <v>45474</v>
      </c>
      <c r="C1485" s="297" t="e">
        <v>#VALUE!</v>
      </c>
      <c r="D1485" s="312" t="s">
        <v>463</v>
      </c>
      <c r="E1485" s="306" t="s">
        <v>3626</v>
      </c>
      <c r="F1485" s="314">
        <v>5900</v>
      </c>
      <c r="G1485" s="300">
        <v>5000</v>
      </c>
      <c r="H1485" s="301" t="s">
        <v>216</v>
      </c>
      <c r="I1485" s="302" t="s">
        <v>217</v>
      </c>
      <c r="J1485" s="302" t="s">
        <v>218</v>
      </c>
      <c r="K1485" s="53"/>
      <c r="L1485" s="53"/>
      <c r="M1485" s="53"/>
      <c r="N1485" s="53"/>
      <c r="O1485" s="53">
        <v>8</v>
      </c>
      <c r="P1485" s="56"/>
      <c r="Q1485" s="297">
        <v>5900</v>
      </c>
      <c r="R1485" s="348" t="s">
        <v>1578</v>
      </c>
      <c r="S1485" s="350">
        <v>19</v>
      </c>
      <c r="T1485" t="str">
        <f t="shared" si="56"/>
        <v>G-Suite Business</v>
      </c>
    </row>
    <row r="1486" spans="1:20" ht="15.75" thickBot="1">
      <c r="A1486" s="311">
        <v>45504</v>
      </c>
      <c r="B1486" s="384">
        <v>45474</v>
      </c>
      <c r="C1486" s="297" t="e">
        <v>#VALUE!</v>
      </c>
      <c r="D1486" s="312" t="s">
        <v>450</v>
      </c>
      <c r="E1486" s="306" t="s">
        <v>3627</v>
      </c>
      <c r="F1486" s="314">
        <v>2950</v>
      </c>
      <c r="G1486" s="300">
        <v>2500</v>
      </c>
      <c r="H1486" s="301" t="s">
        <v>216</v>
      </c>
      <c r="I1486" s="302" t="s">
        <v>217</v>
      </c>
      <c r="J1486" s="302" t="s">
        <v>218</v>
      </c>
      <c r="K1486" s="53"/>
      <c r="L1486" s="53"/>
      <c r="M1486" s="53"/>
      <c r="N1486" s="53"/>
      <c r="O1486" s="53">
        <v>8</v>
      </c>
      <c r="P1486" s="56"/>
      <c r="Q1486" s="297">
        <v>2950</v>
      </c>
      <c r="R1486" s="348" t="s">
        <v>1578</v>
      </c>
      <c r="S1486" s="350">
        <v>19</v>
      </c>
      <c r="T1486" t="str">
        <f t="shared" si="56"/>
        <v>G-Suite Business</v>
      </c>
    </row>
    <row r="1487" spans="1:20" ht="15.75" thickBot="1">
      <c r="A1487" s="311">
        <v>45504</v>
      </c>
      <c r="B1487" s="384">
        <v>45474</v>
      </c>
      <c r="C1487" s="297" t="e">
        <v>#VALUE!</v>
      </c>
      <c r="D1487" s="312" t="s">
        <v>347</v>
      </c>
      <c r="E1487" s="306" t="s">
        <v>3628</v>
      </c>
      <c r="F1487" s="314">
        <v>63189</v>
      </c>
      <c r="G1487" s="300">
        <v>53550</v>
      </c>
      <c r="H1487" s="301" t="s">
        <v>216</v>
      </c>
      <c r="I1487" s="302" t="s">
        <v>217</v>
      </c>
      <c r="J1487" s="302" t="s">
        <v>218</v>
      </c>
      <c r="K1487" s="53"/>
      <c r="L1487" s="53"/>
      <c r="M1487" s="53"/>
      <c r="N1487" s="53"/>
      <c r="O1487" s="53">
        <v>8</v>
      </c>
      <c r="P1487" s="56"/>
      <c r="Q1487" s="297">
        <v>63189</v>
      </c>
      <c r="R1487" s="348" t="s">
        <v>1578</v>
      </c>
      <c r="S1487" s="350">
        <v>19</v>
      </c>
      <c r="T1487" t="str">
        <f t="shared" si="56"/>
        <v>G-Suite Business</v>
      </c>
    </row>
    <row r="1488" spans="1:20" ht="15.75" thickBot="1">
      <c r="A1488" s="311">
        <v>45504</v>
      </c>
      <c r="B1488" s="384">
        <v>45474</v>
      </c>
      <c r="C1488" s="297" t="e">
        <v>#VALUE!</v>
      </c>
      <c r="D1488" s="312" t="s">
        <v>3629</v>
      </c>
      <c r="E1488" s="306" t="s">
        <v>3630</v>
      </c>
      <c r="F1488" s="314">
        <v>12036</v>
      </c>
      <c r="G1488" s="300">
        <v>10200</v>
      </c>
      <c r="H1488" s="301" t="s">
        <v>216</v>
      </c>
      <c r="I1488" s="302" t="s">
        <v>217</v>
      </c>
      <c r="J1488" s="302" t="s">
        <v>218</v>
      </c>
      <c r="K1488" s="53"/>
      <c r="L1488" s="53"/>
      <c r="M1488" s="53"/>
      <c r="N1488" s="53"/>
      <c r="O1488" s="53">
        <v>8</v>
      </c>
      <c r="P1488" s="56"/>
      <c r="Q1488" s="297">
        <v>12036</v>
      </c>
      <c r="R1488" s="348" t="s">
        <v>1578</v>
      </c>
      <c r="S1488" s="350">
        <v>19</v>
      </c>
      <c r="T1488" t="str">
        <f t="shared" si="56"/>
        <v>G-Suite Business</v>
      </c>
    </row>
    <row r="1489" spans="1:20" ht="15.75" thickBot="1">
      <c r="A1489" s="311">
        <v>45504</v>
      </c>
      <c r="B1489" s="384">
        <v>45474</v>
      </c>
      <c r="C1489" s="297" t="e">
        <v>#VALUE!</v>
      </c>
      <c r="D1489" s="312" t="s">
        <v>3631</v>
      </c>
      <c r="E1489" s="306" t="s">
        <v>3632</v>
      </c>
      <c r="F1489" s="314">
        <v>34090</v>
      </c>
      <c r="G1489" s="300">
        <v>28889.830508474581</v>
      </c>
      <c r="H1489" s="301" t="s">
        <v>216</v>
      </c>
      <c r="I1489" s="302" t="s">
        <v>217</v>
      </c>
      <c r="J1489" s="302" t="s">
        <v>218</v>
      </c>
      <c r="K1489" s="53"/>
      <c r="L1489" s="53"/>
      <c r="M1489" s="53"/>
      <c r="N1489" s="53"/>
      <c r="O1489" s="53">
        <v>8</v>
      </c>
      <c r="P1489" s="56"/>
      <c r="Q1489" s="297">
        <v>34090</v>
      </c>
      <c r="R1489" s="348" t="s">
        <v>1578</v>
      </c>
      <c r="S1489" s="350">
        <v>19</v>
      </c>
      <c r="T1489" t="str">
        <f t="shared" si="56"/>
        <v>G-Suite Business</v>
      </c>
    </row>
    <row r="1490" spans="1:20" ht="15.75" thickBot="1">
      <c r="A1490" s="311">
        <v>45504</v>
      </c>
      <c r="B1490" s="384">
        <v>45474</v>
      </c>
      <c r="C1490" s="297" t="e">
        <v>#VALUE!</v>
      </c>
      <c r="D1490" s="312" t="s">
        <v>3541</v>
      </c>
      <c r="E1490" s="306" t="s">
        <v>3633</v>
      </c>
      <c r="F1490" s="314">
        <v>275000</v>
      </c>
      <c r="G1490" s="300">
        <v>233050.8474576271</v>
      </c>
      <c r="H1490" s="301" t="s">
        <v>216</v>
      </c>
      <c r="I1490" s="302" t="s">
        <v>217</v>
      </c>
      <c r="J1490" s="302" t="s">
        <v>218</v>
      </c>
      <c r="K1490" s="53"/>
      <c r="L1490" s="53"/>
      <c r="M1490" s="53"/>
      <c r="N1490" s="53"/>
      <c r="O1490" s="53">
        <v>8</v>
      </c>
      <c r="P1490" s="56"/>
      <c r="Q1490" s="297">
        <v>275000</v>
      </c>
      <c r="R1490" s="348" t="s">
        <v>1578</v>
      </c>
      <c r="S1490" s="350">
        <v>19</v>
      </c>
      <c r="T1490" t="str">
        <f t="shared" si="56"/>
        <v>G-Suite Business</v>
      </c>
    </row>
    <row r="1491" spans="1:20" ht="15.75" thickBot="1">
      <c r="A1491" s="311">
        <v>45504</v>
      </c>
      <c r="B1491" s="384">
        <v>45474</v>
      </c>
      <c r="C1491" s="297" t="e">
        <v>#VALUE!</v>
      </c>
      <c r="D1491" s="312" t="s">
        <v>608</v>
      </c>
      <c r="E1491" s="306" t="s">
        <v>3634</v>
      </c>
      <c r="F1491" s="314">
        <v>9027</v>
      </c>
      <c r="G1491" s="300">
        <v>7650</v>
      </c>
      <c r="H1491" s="301" t="s">
        <v>216</v>
      </c>
      <c r="I1491" s="302" t="s">
        <v>217</v>
      </c>
      <c r="J1491" s="302" t="s">
        <v>218</v>
      </c>
      <c r="K1491" s="53"/>
      <c r="L1491" s="53"/>
      <c r="M1491" s="53"/>
      <c r="N1491" s="53"/>
      <c r="O1491" s="53">
        <v>8</v>
      </c>
      <c r="P1491" s="56"/>
      <c r="Q1491" s="297">
        <v>9027</v>
      </c>
      <c r="R1491" s="348" t="s">
        <v>1578</v>
      </c>
      <c r="S1491" s="350">
        <v>19</v>
      </c>
      <c r="T1491" t="str">
        <f t="shared" si="56"/>
        <v>G-Suite Business</v>
      </c>
    </row>
    <row r="1492" spans="1:20" ht="15.75" thickBot="1">
      <c r="A1492" s="311">
        <v>45504</v>
      </c>
      <c r="B1492" s="384">
        <v>45474</v>
      </c>
      <c r="C1492" s="297" t="e">
        <v>#VALUE!</v>
      </c>
      <c r="D1492" s="312" t="s">
        <v>3635</v>
      </c>
      <c r="E1492" s="306" t="s">
        <v>3636</v>
      </c>
      <c r="F1492" s="314">
        <v>4514</v>
      </c>
      <c r="G1492" s="300">
        <v>3825.42372881356</v>
      </c>
      <c r="H1492" s="301" t="s">
        <v>216</v>
      </c>
      <c r="I1492" s="302" t="s">
        <v>217</v>
      </c>
      <c r="J1492" s="302" t="s">
        <v>218</v>
      </c>
      <c r="K1492" s="53"/>
      <c r="L1492" s="53"/>
      <c r="M1492" s="53"/>
      <c r="N1492" s="53"/>
      <c r="O1492" s="53">
        <v>8</v>
      </c>
      <c r="P1492" s="56"/>
      <c r="Q1492" s="297">
        <v>4514</v>
      </c>
      <c r="R1492" s="348" t="s">
        <v>1578</v>
      </c>
      <c r="S1492" s="350">
        <v>19</v>
      </c>
      <c r="T1492" t="str">
        <f t="shared" si="56"/>
        <v>G-Suite Business</v>
      </c>
    </row>
    <row r="1493" spans="1:20" ht="15.75" thickBot="1">
      <c r="A1493" s="311">
        <v>45504</v>
      </c>
      <c r="B1493" s="384">
        <v>45474</v>
      </c>
      <c r="C1493" s="297" t="e">
        <v>#VALUE!</v>
      </c>
      <c r="D1493" s="312" t="s">
        <v>3637</v>
      </c>
      <c r="E1493" s="306" t="s">
        <v>3638</v>
      </c>
      <c r="F1493" s="314">
        <v>24072</v>
      </c>
      <c r="G1493" s="300">
        <v>20400</v>
      </c>
      <c r="H1493" s="301" t="s">
        <v>216</v>
      </c>
      <c r="I1493" s="302" t="s">
        <v>217</v>
      </c>
      <c r="J1493" s="302" t="s">
        <v>218</v>
      </c>
      <c r="K1493" s="53"/>
      <c r="L1493" s="53"/>
      <c r="M1493" s="53"/>
      <c r="N1493" s="53"/>
      <c r="O1493" s="53">
        <v>8</v>
      </c>
      <c r="P1493" s="56"/>
      <c r="Q1493" s="297">
        <v>24072</v>
      </c>
      <c r="R1493" s="348" t="s">
        <v>1578</v>
      </c>
      <c r="S1493" s="350">
        <v>19</v>
      </c>
      <c r="T1493" t="str">
        <f t="shared" si="56"/>
        <v>G-Suite Business</v>
      </c>
    </row>
    <row r="1494" spans="1:20" ht="15.75" thickBot="1">
      <c r="A1494" s="311">
        <v>45504</v>
      </c>
      <c r="B1494" s="384">
        <v>45474</v>
      </c>
      <c r="C1494" s="297" t="e">
        <v>#VALUE!</v>
      </c>
      <c r="D1494" s="312" t="s">
        <v>1701</v>
      </c>
      <c r="E1494" s="306" t="s">
        <v>3639</v>
      </c>
      <c r="F1494" s="314">
        <v>-605692</v>
      </c>
      <c r="G1494" s="300">
        <v>-513298.30508474581</v>
      </c>
      <c r="H1494" s="301" t="s">
        <v>291</v>
      </c>
      <c r="I1494" s="302" t="s">
        <v>226</v>
      </c>
      <c r="J1494" s="302" t="s">
        <v>292</v>
      </c>
      <c r="K1494" s="53"/>
      <c r="L1494" s="53"/>
      <c r="M1494" s="53"/>
      <c r="N1494" s="53"/>
      <c r="O1494" s="53">
        <v>8</v>
      </c>
      <c r="P1494" s="56"/>
      <c r="Q1494" s="297">
        <v>-605692</v>
      </c>
      <c r="R1494" s="348" t="s">
        <v>1578</v>
      </c>
      <c r="S1494" s="350">
        <v>19</v>
      </c>
      <c r="T1494" t="str">
        <f t="shared" si="56"/>
        <v xml:space="preserve">Training Business </v>
      </c>
    </row>
    <row r="1495" spans="1:20" ht="15.75" thickBot="1">
      <c r="A1495" s="311">
        <v>45504</v>
      </c>
      <c r="B1495" s="384">
        <v>45474</v>
      </c>
      <c r="C1495" s="297" t="e">
        <v>#VALUE!</v>
      </c>
      <c r="D1495" s="312" t="s">
        <v>3541</v>
      </c>
      <c r="E1495" s="306" t="s">
        <v>3640</v>
      </c>
      <c r="F1495" s="314">
        <v>-324500</v>
      </c>
      <c r="G1495" s="300">
        <v>-275000</v>
      </c>
      <c r="H1495" s="301" t="s">
        <v>216</v>
      </c>
      <c r="I1495" s="302" t="s">
        <v>217</v>
      </c>
      <c r="J1495" s="302" t="s">
        <v>218</v>
      </c>
      <c r="K1495" s="53"/>
      <c r="L1495" s="53"/>
      <c r="M1495" s="53"/>
      <c r="N1495" s="53"/>
      <c r="O1495" s="53">
        <v>8</v>
      </c>
      <c r="P1495" s="56"/>
      <c r="Q1495" s="297">
        <v>-324500</v>
      </c>
      <c r="R1495" s="348" t="s">
        <v>1578</v>
      </c>
      <c r="S1495" s="350">
        <v>19</v>
      </c>
      <c r="T1495" t="str">
        <f t="shared" si="56"/>
        <v>G-Suite Business</v>
      </c>
    </row>
    <row r="1496" spans="1:20" ht="15.75" thickBot="1">
      <c r="A1496" s="311">
        <v>45505</v>
      </c>
      <c r="B1496" s="384">
        <v>45505</v>
      </c>
      <c r="C1496" s="297" t="e">
        <v>#VALUE!</v>
      </c>
      <c r="D1496" s="309" t="s">
        <v>362</v>
      </c>
      <c r="E1496" s="306" t="s">
        <v>3641</v>
      </c>
      <c r="F1496" s="314"/>
      <c r="G1496" s="300">
        <v>0</v>
      </c>
      <c r="H1496" s="301"/>
      <c r="I1496" s="302"/>
      <c r="J1496" s="302"/>
      <c r="K1496" s="53"/>
      <c r="L1496" s="53"/>
      <c r="M1496" s="53"/>
      <c r="N1496" s="53"/>
      <c r="O1496" s="53">
        <v>8</v>
      </c>
      <c r="P1496" s="56"/>
      <c r="Q1496" s="297">
        <v>0</v>
      </c>
      <c r="R1496" s="348" t="s">
        <v>1578</v>
      </c>
      <c r="S1496" s="350">
        <v>20</v>
      </c>
      <c r="T1496" t="e">
        <f t="shared" si="56"/>
        <v>#N/A</v>
      </c>
    </row>
    <row r="1497" spans="1:20" ht="15.75" thickBot="1">
      <c r="A1497" s="311">
        <v>45505</v>
      </c>
      <c r="B1497" s="384">
        <v>45505</v>
      </c>
      <c r="C1497" s="297" t="e">
        <v>#VALUE!</v>
      </c>
      <c r="D1497" s="312" t="s">
        <v>1758</v>
      </c>
      <c r="E1497" s="306" t="s">
        <v>3642</v>
      </c>
      <c r="F1497" s="314">
        <v>5900</v>
      </c>
      <c r="G1497" s="300">
        <v>5000</v>
      </c>
      <c r="H1497" s="301" t="s">
        <v>261</v>
      </c>
      <c r="I1497" s="302" t="s">
        <v>232</v>
      </c>
      <c r="J1497" s="302" t="s">
        <v>661</v>
      </c>
      <c r="K1497" s="53"/>
      <c r="L1497" s="53"/>
      <c r="M1497" s="53"/>
      <c r="N1497" s="53"/>
      <c r="O1497" s="53">
        <v>8</v>
      </c>
      <c r="P1497" s="56"/>
      <c r="Q1497" s="297">
        <v>5900</v>
      </c>
      <c r="R1497" s="348" t="s">
        <v>1578</v>
      </c>
      <c r="S1497" s="350">
        <v>20</v>
      </c>
      <c r="T1497" t="str">
        <f t="shared" si="56"/>
        <v>Other Services</v>
      </c>
    </row>
    <row r="1498" spans="1:20" ht="15.75" thickBot="1">
      <c r="A1498" s="311">
        <v>45505</v>
      </c>
      <c r="B1498" s="384">
        <v>45505</v>
      </c>
      <c r="C1498" s="297" t="e">
        <v>#VALUE!</v>
      </c>
      <c r="D1498" s="312" t="s">
        <v>1957</v>
      </c>
      <c r="E1498" s="306" t="s">
        <v>3643</v>
      </c>
      <c r="F1498" s="314">
        <v>2950</v>
      </c>
      <c r="G1498" s="300">
        <v>2500</v>
      </c>
      <c r="H1498" s="301" t="s">
        <v>261</v>
      </c>
      <c r="I1498" s="302" t="s">
        <v>232</v>
      </c>
      <c r="J1498" s="302" t="s">
        <v>661</v>
      </c>
      <c r="K1498" s="53"/>
      <c r="L1498" s="53"/>
      <c r="M1498" s="53"/>
      <c r="N1498" s="53"/>
      <c r="O1498" s="53">
        <v>8</v>
      </c>
      <c r="P1498" s="56"/>
      <c r="Q1498" s="297">
        <v>2950</v>
      </c>
      <c r="R1498" s="348" t="s">
        <v>1578</v>
      </c>
      <c r="S1498" s="350">
        <v>20</v>
      </c>
      <c r="T1498" t="str">
        <f t="shared" si="56"/>
        <v>Other Services</v>
      </c>
    </row>
    <row r="1499" spans="1:20" ht="15.75" thickBot="1">
      <c r="A1499" s="311">
        <v>45505</v>
      </c>
      <c r="B1499" s="384">
        <v>45505</v>
      </c>
      <c r="C1499" s="297" t="e">
        <v>#VALUE!</v>
      </c>
      <c r="D1499" s="312" t="s">
        <v>3644</v>
      </c>
      <c r="E1499" s="306" t="s">
        <v>3645</v>
      </c>
      <c r="F1499" s="314">
        <v>8850</v>
      </c>
      <c r="G1499" s="300">
        <v>7500</v>
      </c>
      <c r="H1499" s="301" t="s">
        <v>112</v>
      </c>
      <c r="I1499" s="302" t="s">
        <v>229</v>
      </c>
      <c r="J1499" s="302" t="s">
        <v>269</v>
      </c>
      <c r="K1499" s="53"/>
      <c r="L1499" s="53"/>
      <c r="M1499" s="53"/>
      <c r="N1499" s="53"/>
      <c r="O1499" s="53">
        <v>8</v>
      </c>
      <c r="P1499" s="56"/>
      <c r="Q1499" s="297">
        <v>8850</v>
      </c>
      <c r="R1499" s="348" t="s">
        <v>1578</v>
      </c>
      <c r="S1499" s="350">
        <v>20</v>
      </c>
      <c r="T1499" t="str">
        <f t="shared" si="56"/>
        <v>WhatsApp API Business</v>
      </c>
    </row>
    <row r="1500" spans="1:20" ht="15.75" thickBot="1">
      <c r="A1500" s="311">
        <v>45505</v>
      </c>
      <c r="B1500" s="384">
        <v>45505</v>
      </c>
      <c r="C1500" s="297" t="e">
        <v>#VALUE!</v>
      </c>
      <c r="D1500" s="312" t="s">
        <v>384</v>
      </c>
      <c r="E1500" s="306" t="s">
        <v>3646</v>
      </c>
      <c r="F1500" s="314">
        <v>5900</v>
      </c>
      <c r="G1500" s="300">
        <v>5000</v>
      </c>
      <c r="H1500" s="301" t="s">
        <v>261</v>
      </c>
      <c r="I1500" s="302" t="s">
        <v>232</v>
      </c>
      <c r="J1500" s="302" t="s">
        <v>661</v>
      </c>
      <c r="K1500" s="53"/>
      <c r="L1500" s="53"/>
      <c r="M1500" s="53"/>
      <c r="N1500" s="53"/>
      <c r="O1500" s="53">
        <v>8</v>
      </c>
      <c r="P1500" s="56"/>
      <c r="Q1500" s="297">
        <v>5900</v>
      </c>
      <c r="R1500" s="348" t="s">
        <v>1578</v>
      </c>
      <c r="S1500" s="350">
        <v>20</v>
      </c>
      <c r="T1500" t="str">
        <f t="shared" si="56"/>
        <v>Other Services</v>
      </c>
    </row>
    <row r="1501" spans="1:20" ht="15.75" thickBot="1">
      <c r="A1501" s="311">
        <v>45505</v>
      </c>
      <c r="B1501" s="384">
        <v>45505</v>
      </c>
      <c r="C1501" s="297" t="e">
        <v>#VALUE!</v>
      </c>
      <c r="D1501" s="312" t="s">
        <v>1285</v>
      </c>
      <c r="E1501" s="306" t="s">
        <v>3647</v>
      </c>
      <c r="F1501" s="314">
        <v>30975</v>
      </c>
      <c r="G1501" s="300">
        <v>26250</v>
      </c>
      <c r="H1501" s="301" t="s">
        <v>216</v>
      </c>
      <c r="I1501" s="302" t="s">
        <v>217</v>
      </c>
      <c r="J1501" s="302" t="s">
        <v>218</v>
      </c>
      <c r="K1501" s="53"/>
      <c r="L1501" s="53"/>
      <c r="M1501" s="53"/>
      <c r="N1501" s="53"/>
      <c r="O1501" s="53">
        <v>8</v>
      </c>
      <c r="P1501" s="56"/>
      <c r="Q1501" s="297">
        <v>30975</v>
      </c>
      <c r="R1501" s="348" t="s">
        <v>1578</v>
      </c>
      <c r="S1501" s="350">
        <v>20</v>
      </c>
      <c r="T1501" t="str">
        <f t="shared" si="56"/>
        <v>G-Suite Business</v>
      </c>
    </row>
    <row r="1502" spans="1:20" ht="15.75" thickBot="1">
      <c r="A1502" s="311">
        <v>45505</v>
      </c>
      <c r="B1502" s="384">
        <v>45505</v>
      </c>
      <c r="C1502" s="297" t="e">
        <v>#VALUE!</v>
      </c>
      <c r="D1502" s="312" t="s">
        <v>3648</v>
      </c>
      <c r="E1502" s="306" t="s">
        <v>3649</v>
      </c>
      <c r="F1502" s="314">
        <v>21063</v>
      </c>
      <c r="G1502" s="300">
        <v>17850</v>
      </c>
      <c r="H1502" s="301" t="s">
        <v>216</v>
      </c>
      <c r="I1502" s="302" t="s">
        <v>217</v>
      </c>
      <c r="J1502" s="302" t="s">
        <v>218</v>
      </c>
      <c r="K1502" s="53"/>
      <c r="L1502" s="53"/>
      <c r="M1502" s="53"/>
      <c r="N1502" s="53"/>
      <c r="O1502" s="53">
        <v>8</v>
      </c>
      <c r="P1502" s="56"/>
      <c r="Q1502" s="297">
        <v>21063</v>
      </c>
      <c r="R1502" s="348" t="s">
        <v>1578</v>
      </c>
      <c r="S1502" s="350">
        <v>20</v>
      </c>
      <c r="T1502" t="str">
        <f t="shared" si="56"/>
        <v>G-Suite Business</v>
      </c>
    </row>
    <row r="1503" spans="1:20" ht="15.75" thickBot="1">
      <c r="A1503" s="311">
        <v>45505</v>
      </c>
      <c r="B1503" s="384">
        <v>45505</v>
      </c>
      <c r="C1503" s="297" t="e">
        <v>#VALUE!</v>
      </c>
      <c r="D1503" s="312" t="s">
        <v>3650</v>
      </c>
      <c r="E1503" s="306" t="s">
        <v>3651</v>
      </c>
      <c r="F1503" s="314">
        <v>32745</v>
      </c>
      <c r="G1503" s="300">
        <v>27750</v>
      </c>
      <c r="H1503" s="301" t="s">
        <v>216</v>
      </c>
      <c r="I1503" s="302" t="s">
        <v>217</v>
      </c>
      <c r="J1503" s="302" t="s">
        <v>218</v>
      </c>
      <c r="K1503" s="53"/>
      <c r="L1503" s="53"/>
      <c r="M1503" s="53"/>
      <c r="N1503" s="53"/>
      <c r="O1503" s="53">
        <v>8</v>
      </c>
      <c r="P1503" s="56"/>
      <c r="Q1503" s="297">
        <v>32745</v>
      </c>
      <c r="R1503" s="348" t="s">
        <v>1578</v>
      </c>
      <c r="S1503" s="350">
        <v>20</v>
      </c>
      <c r="T1503" t="str">
        <f t="shared" si="56"/>
        <v>G-Suite Business</v>
      </c>
    </row>
    <row r="1504" spans="1:20" ht="15.75" thickBot="1">
      <c r="A1504" s="311">
        <v>45505</v>
      </c>
      <c r="B1504" s="384">
        <v>45505</v>
      </c>
      <c r="C1504" s="297" t="e">
        <v>#VALUE!</v>
      </c>
      <c r="D1504" s="312" t="s">
        <v>2002</v>
      </c>
      <c r="E1504" s="306" t="s">
        <v>3652</v>
      </c>
      <c r="F1504" s="314">
        <v>24072</v>
      </c>
      <c r="G1504" s="300">
        <v>20400</v>
      </c>
      <c r="H1504" s="301" t="s">
        <v>216</v>
      </c>
      <c r="I1504" s="302" t="s">
        <v>217</v>
      </c>
      <c r="J1504" s="302" t="s">
        <v>218</v>
      </c>
      <c r="K1504" s="53"/>
      <c r="L1504" s="53"/>
      <c r="M1504" s="53"/>
      <c r="N1504" s="53"/>
      <c r="O1504" s="53">
        <v>8</v>
      </c>
      <c r="P1504" s="56"/>
      <c r="Q1504" s="297">
        <v>24072</v>
      </c>
      <c r="R1504" s="348" t="s">
        <v>1578</v>
      </c>
      <c r="S1504" s="350">
        <v>20</v>
      </c>
      <c r="T1504" t="str">
        <f t="shared" si="56"/>
        <v>G-Suite Business</v>
      </c>
    </row>
    <row r="1505" spans="1:20" ht="15.75" thickBot="1">
      <c r="A1505" s="311">
        <v>45505</v>
      </c>
      <c r="B1505" s="384">
        <v>45505</v>
      </c>
      <c r="C1505" s="297" t="e">
        <v>#VALUE!</v>
      </c>
      <c r="D1505" s="312" t="s">
        <v>501</v>
      </c>
      <c r="E1505" s="306" t="s">
        <v>3653</v>
      </c>
      <c r="F1505" s="314">
        <v>1770</v>
      </c>
      <c r="G1505" s="300">
        <v>1500</v>
      </c>
      <c r="H1505" s="301" t="s">
        <v>216</v>
      </c>
      <c r="I1505" s="302" t="s">
        <v>217</v>
      </c>
      <c r="J1505" s="302" t="s">
        <v>218</v>
      </c>
      <c r="K1505" s="53"/>
      <c r="L1505" s="53"/>
      <c r="M1505" s="53"/>
      <c r="N1505" s="53"/>
      <c r="O1505" s="53">
        <v>8</v>
      </c>
      <c r="P1505" s="56"/>
      <c r="Q1505" s="297">
        <v>1770</v>
      </c>
      <c r="R1505" s="348" t="s">
        <v>1578</v>
      </c>
      <c r="S1505" s="350">
        <v>20</v>
      </c>
      <c r="T1505" t="str">
        <f t="shared" si="56"/>
        <v>G-Suite Business</v>
      </c>
    </row>
    <row r="1506" spans="1:20" ht="15.75" thickBot="1">
      <c r="A1506" s="311">
        <v>45505</v>
      </c>
      <c r="B1506" s="384">
        <v>45505</v>
      </c>
      <c r="C1506" s="297" t="e">
        <v>#VALUE!</v>
      </c>
      <c r="D1506" s="312" t="s">
        <v>3654</v>
      </c>
      <c r="E1506" s="306" t="s">
        <v>3655</v>
      </c>
      <c r="F1506" s="314">
        <v>27022</v>
      </c>
      <c r="G1506" s="300">
        <v>22900</v>
      </c>
      <c r="H1506" s="301" t="s">
        <v>216</v>
      </c>
      <c r="I1506" s="302" t="s">
        <v>217</v>
      </c>
      <c r="J1506" s="302" t="s">
        <v>218</v>
      </c>
      <c r="K1506" s="53"/>
      <c r="L1506" s="53"/>
      <c r="M1506" s="53"/>
      <c r="N1506" s="53"/>
      <c r="O1506" s="53">
        <v>8</v>
      </c>
      <c r="P1506" s="56"/>
      <c r="Q1506" s="297">
        <v>27022</v>
      </c>
      <c r="R1506" s="348" t="s">
        <v>1578</v>
      </c>
      <c r="S1506" s="350">
        <v>20</v>
      </c>
      <c r="T1506" t="str">
        <f t="shared" si="56"/>
        <v>G-Suite Business</v>
      </c>
    </row>
    <row r="1507" spans="1:20" ht="15.75" thickBot="1">
      <c r="A1507" s="311">
        <v>45505</v>
      </c>
      <c r="B1507" s="384">
        <v>45505</v>
      </c>
      <c r="C1507" s="297" t="e">
        <v>#VALUE!</v>
      </c>
      <c r="D1507" s="312" t="s">
        <v>1031</v>
      </c>
      <c r="E1507" s="306" t="s">
        <v>3656</v>
      </c>
      <c r="F1507" s="314">
        <v>1504.5</v>
      </c>
      <c r="G1507" s="300">
        <v>1275</v>
      </c>
      <c r="H1507" s="301" t="s">
        <v>216</v>
      </c>
      <c r="I1507" s="302" t="s">
        <v>217</v>
      </c>
      <c r="J1507" s="302" t="s">
        <v>218</v>
      </c>
      <c r="K1507" s="53"/>
      <c r="L1507" s="53"/>
      <c r="M1507" s="53"/>
      <c r="N1507" s="53"/>
      <c r="O1507" s="53">
        <v>8</v>
      </c>
      <c r="P1507" s="56"/>
      <c r="Q1507" s="297">
        <v>1504.5</v>
      </c>
      <c r="R1507" s="348" t="s">
        <v>1578</v>
      </c>
      <c r="S1507" s="350">
        <v>20</v>
      </c>
      <c r="T1507" t="str">
        <f t="shared" si="56"/>
        <v>G-Suite Business</v>
      </c>
    </row>
    <row r="1508" spans="1:20" ht="15.75" thickBot="1">
      <c r="A1508" s="311">
        <v>45506</v>
      </c>
      <c r="B1508" s="384">
        <v>45505</v>
      </c>
      <c r="C1508" s="297" t="e">
        <v>#VALUE!</v>
      </c>
      <c r="D1508" s="312" t="s">
        <v>3657</v>
      </c>
      <c r="E1508" s="306" t="s">
        <v>3658</v>
      </c>
      <c r="F1508" s="314">
        <v>2950</v>
      </c>
      <c r="G1508" s="300">
        <v>2500</v>
      </c>
      <c r="H1508" s="301" t="s">
        <v>261</v>
      </c>
      <c r="I1508" s="302" t="s">
        <v>232</v>
      </c>
      <c r="J1508" s="302" t="s">
        <v>661</v>
      </c>
      <c r="K1508" s="53"/>
      <c r="L1508" s="53"/>
      <c r="M1508" s="53"/>
      <c r="N1508" s="53"/>
      <c r="O1508" s="53">
        <v>8</v>
      </c>
      <c r="P1508" s="56"/>
      <c r="Q1508" s="297">
        <v>2950</v>
      </c>
      <c r="R1508" s="348" t="s">
        <v>1578</v>
      </c>
      <c r="S1508" s="350">
        <v>20</v>
      </c>
      <c r="T1508" t="str">
        <f t="shared" si="56"/>
        <v>Other Services</v>
      </c>
    </row>
    <row r="1509" spans="1:20" ht="15.75" thickBot="1">
      <c r="A1509" s="311">
        <v>45506</v>
      </c>
      <c r="B1509" s="384">
        <v>45505</v>
      </c>
      <c r="C1509" s="297" t="e">
        <v>#VALUE!</v>
      </c>
      <c r="D1509" s="312" t="s">
        <v>368</v>
      </c>
      <c r="E1509" s="306" t="s">
        <v>3659</v>
      </c>
      <c r="F1509" s="314">
        <v>2950</v>
      </c>
      <c r="G1509" s="300">
        <v>2500</v>
      </c>
      <c r="H1509" s="301" t="s">
        <v>261</v>
      </c>
      <c r="I1509" s="302" t="s">
        <v>232</v>
      </c>
      <c r="J1509" s="302" t="s">
        <v>661</v>
      </c>
      <c r="K1509" s="53"/>
      <c r="L1509" s="53"/>
      <c r="M1509" s="53"/>
      <c r="N1509" s="53"/>
      <c r="O1509" s="53">
        <v>8</v>
      </c>
      <c r="P1509" s="56"/>
      <c r="Q1509" s="297">
        <v>2950</v>
      </c>
      <c r="R1509" s="348" t="s">
        <v>1578</v>
      </c>
      <c r="S1509" s="350">
        <v>20</v>
      </c>
      <c r="T1509" t="str">
        <f t="shared" si="56"/>
        <v>Other Services</v>
      </c>
    </row>
    <row r="1510" spans="1:20" ht="15.75" thickBot="1">
      <c r="A1510" s="311">
        <v>45506</v>
      </c>
      <c r="B1510" s="384">
        <v>45505</v>
      </c>
      <c r="C1510" s="297" t="e">
        <v>#VALUE!</v>
      </c>
      <c r="D1510" s="312" t="s">
        <v>764</v>
      </c>
      <c r="E1510" s="306" t="s">
        <v>3660</v>
      </c>
      <c r="F1510" s="314">
        <v>56640</v>
      </c>
      <c r="G1510" s="300">
        <v>48000</v>
      </c>
      <c r="H1510" s="301" t="s">
        <v>291</v>
      </c>
      <c r="I1510" s="302" t="s">
        <v>226</v>
      </c>
      <c r="J1510" s="302" t="s">
        <v>503</v>
      </c>
      <c r="K1510" s="53"/>
      <c r="L1510" s="53"/>
      <c r="M1510" s="53"/>
      <c r="N1510" s="53"/>
      <c r="O1510" s="53">
        <v>8</v>
      </c>
      <c r="P1510" s="56"/>
      <c r="Q1510" s="297">
        <v>56640</v>
      </c>
      <c r="R1510" s="348" t="s">
        <v>1578</v>
      </c>
      <c r="S1510" s="350">
        <v>20</v>
      </c>
      <c r="T1510" t="s">
        <v>15</v>
      </c>
    </row>
    <row r="1511" spans="1:20" ht="15.75" thickBot="1">
      <c r="A1511" s="311">
        <v>45506</v>
      </c>
      <c r="B1511" s="384">
        <v>45505</v>
      </c>
      <c r="C1511" s="297" t="e">
        <v>#VALUE!</v>
      </c>
      <c r="D1511" s="312" t="s">
        <v>2364</v>
      </c>
      <c r="E1511" s="306" t="s">
        <v>3661</v>
      </c>
      <c r="F1511" s="314">
        <v>42480</v>
      </c>
      <c r="G1511" s="300">
        <v>36000</v>
      </c>
      <c r="H1511" s="301" t="s">
        <v>112</v>
      </c>
      <c r="I1511" s="302" t="s">
        <v>229</v>
      </c>
      <c r="J1511" s="302" t="s">
        <v>359</v>
      </c>
      <c r="K1511" s="53"/>
      <c r="L1511" s="53"/>
      <c r="M1511" s="53"/>
      <c r="N1511" s="53"/>
      <c r="O1511" s="53">
        <v>8</v>
      </c>
      <c r="P1511" s="56"/>
      <c r="Q1511" s="297">
        <v>42480</v>
      </c>
      <c r="R1511" s="348" t="s">
        <v>1578</v>
      </c>
      <c r="S1511" s="350">
        <v>20</v>
      </c>
      <c r="T1511" t="str">
        <f t="shared" ref="T1511:T1536" si="57">VLOOKUP(I1511,$AD$2:$AE$6,2,0)</f>
        <v>WhatsApp API Business</v>
      </c>
    </row>
    <row r="1512" spans="1:20" ht="15.75" thickBot="1">
      <c r="A1512" s="311">
        <v>45506</v>
      </c>
      <c r="B1512" s="384">
        <v>45505</v>
      </c>
      <c r="C1512" s="297" t="e">
        <v>#VALUE!</v>
      </c>
      <c r="D1512" s="312" t="s">
        <v>2048</v>
      </c>
      <c r="E1512" s="306" t="s">
        <v>3662</v>
      </c>
      <c r="F1512" s="314">
        <v>2950</v>
      </c>
      <c r="G1512" s="300">
        <v>2500</v>
      </c>
      <c r="H1512" s="301" t="s">
        <v>261</v>
      </c>
      <c r="I1512" s="302" t="s">
        <v>232</v>
      </c>
      <c r="J1512" s="302" t="s">
        <v>661</v>
      </c>
      <c r="K1512" s="53"/>
      <c r="L1512" s="53"/>
      <c r="M1512" s="53"/>
      <c r="N1512" s="53"/>
      <c r="O1512" s="53">
        <v>8</v>
      </c>
      <c r="P1512" s="56"/>
      <c r="Q1512" s="297">
        <v>2950</v>
      </c>
      <c r="R1512" s="348" t="s">
        <v>1578</v>
      </c>
      <c r="S1512" s="350">
        <v>20</v>
      </c>
      <c r="T1512" t="str">
        <f t="shared" si="57"/>
        <v>Other Services</v>
      </c>
    </row>
    <row r="1513" spans="1:20" ht="15.75" thickBot="1">
      <c r="A1513" s="311">
        <v>45506</v>
      </c>
      <c r="B1513" s="384">
        <v>45505</v>
      </c>
      <c r="C1513" s="297" t="e">
        <v>#VALUE!</v>
      </c>
      <c r="D1513" s="312" t="s">
        <v>1327</v>
      </c>
      <c r="E1513" s="306" t="s">
        <v>3663</v>
      </c>
      <c r="F1513" s="314">
        <v>2950</v>
      </c>
      <c r="G1513" s="300">
        <v>2500</v>
      </c>
      <c r="H1513" s="301" t="s">
        <v>261</v>
      </c>
      <c r="I1513" s="302" t="s">
        <v>232</v>
      </c>
      <c r="J1513" s="302" t="s">
        <v>661</v>
      </c>
      <c r="K1513" s="53"/>
      <c r="L1513" s="53"/>
      <c r="M1513" s="53"/>
      <c r="N1513" s="53"/>
      <c r="O1513" s="53">
        <v>8</v>
      </c>
      <c r="P1513" s="56"/>
      <c r="Q1513" s="297">
        <v>2950</v>
      </c>
      <c r="R1513" s="348" t="s">
        <v>1578</v>
      </c>
      <c r="S1513" s="350">
        <v>20</v>
      </c>
      <c r="T1513" t="str">
        <f t="shared" si="57"/>
        <v>Other Services</v>
      </c>
    </row>
    <row r="1514" spans="1:20" ht="15.75" thickBot="1">
      <c r="A1514" s="311">
        <v>45506</v>
      </c>
      <c r="B1514" s="384">
        <v>45505</v>
      </c>
      <c r="C1514" s="297" t="e">
        <v>#VALUE!</v>
      </c>
      <c r="D1514" s="312" t="s">
        <v>3664</v>
      </c>
      <c r="E1514" s="306" t="s">
        <v>3665</v>
      </c>
      <c r="F1514" s="314">
        <v>2950</v>
      </c>
      <c r="G1514" s="300">
        <v>2500</v>
      </c>
      <c r="H1514" s="301" t="s">
        <v>261</v>
      </c>
      <c r="I1514" s="302" t="s">
        <v>232</v>
      </c>
      <c r="J1514" s="302" t="s">
        <v>661</v>
      </c>
      <c r="K1514" s="53"/>
      <c r="L1514" s="53"/>
      <c r="M1514" s="53"/>
      <c r="N1514" s="53"/>
      <c r="O1514" s="53">
        <v>8</v>
      </c>
      <c r="P1514" s="56"/>
      <c r="Q1514" s="297">
        <v>2950</v>
      </c>
      <c r="R1514" s="348" t="s">
        <v>1578</v>
      </c>
      <c r="S1514" s="350">
        <v>20</v>
      </c>
      <c r="T1514" t="str">
        <f t="shared" si="57"/>
        <v>Other Services</v>
      </c>
    </row>
    <row r="1515" spans="1:20" ht="15.75" thickBot="1">
      <c r="A1515" s="311">
        <v>45506</v>
      </c>
      <c r="B1515" s="384">
        <v>45505</v>
      </c>
      <c r="C1515" s="297" t="e">
        <v>#VALUE!</v>
      </c>
      <c r="D1515" s="312" t="s">
        <v>2090</v>
      </c>
      <c r="E1515" s="306" t="s">
        <v>3666</v>
      </c>
      <c r="F1515" s="314">
        <v>2242</v>
      </c>
      <c r="G1515" s="300">
        <v>1900</v>
      </c>
      <c r="H1515" s="301" t="s">
        <v>261</v>
      </c>
      <c r="I1515" s="302" t="s">
        <v>232</v>
      </c>
      <c r="J1515" s="302" t="s">
        <v>661</v>
      </c>
      <c r="K1515" s="53"/>
      <c r="L1515" s="53"/>
      <c r="M1515" s="53"/>
      <c r="N1515" s="53"/>
      <c r="O1515" s="53">
        <v>8</v>
      </c>
      <c r="P1515" s="56"/>
      <c r="Q1515" s="297">
        <v>2242</v>
      </c>
      <c r="R1515" s="348" t="s">
        <v>1578</v>
      </c>
      <c r="S1515" s="350">
        <v>20</v>
      </c>
      <c r="T1515" t="str">
        <f t="shared" si="57"/>
        <v>Other Services</v>
      </c>
    </row>
    <row r="1516" spans="1:20" ht="15.75" thickBot="1">
      <c r="A1516" s="311">
        <v>45506</v>
      </c>
      <c r="B1516" s="384">
        <v>45505</v>
      </c>
      <c r="C1516" s="297" t="e">
        <v>#VALUE!</v>
      </c>
      <c r="D1516" s="312" t="s">
        <v>752</v>
      </c>
      <c r="E1516" s="306" t="s">
        <v>3667</v>
      </c>
      <c r="F1516" s="314">
        <v>5900</v>
      </c>
      <c r="G1516" s="300">
        <v>5000</v>
      </c>
      <c r="H1516" s="301" t="s">
        <v>261</v>
      </c>
      <c r="I1516" s="302" t="s">
        <v>232</v>
      </c>
      <c r="J1516" s="302" t="s">
        <v>661</v>
      </c>
      <c r="K1516" s="53"/>
      <c r="L1516" s="53"/>
      <c r="M1516" s="53"/>
      <c r="N1516" s="53"/>
      <c r="O1516" s="53">
        <v>8</v>
      </c>
      <c r="P1516" s="56"/>
      <c r="Q1516" s="297">
        <v>5900</v>
      </c>
      <c r="R1516" s="348" t="s">
        <v>1578</v>
      </c>
      <c r="S1516" s="350">
        <v>20</v>
      </c>
      <c r="T1516" t="str">
        <f t="shared" si="57"/>
        <v>Other Services</v>
      </c>
    </row>
    <row r="1517" spans="1:20" ht="15.75" thickBot="1">
      <c r="A1517" s="311">
        <v>45506</v>
      </c>
      <c r="B1517" s="384">
        <v>45505</v>
      </c>
      <c r="C1517" s="297" t="e">
        <v>#VALUE!</v>
      </c>
      <c r="D1517" s="312" t="s">
        <v>2007</v>
      </c>
      <c r="E1517" s="306" t="s">
        <v>3668</v>
      </c>
      <c r="F1517" s="314">
        <v>2950</v>
      </c>
      <c r="G1517" s="300">
        <v>2500</v>
      </c>
      <c r="H1517" s="301" t="s">
        <v>261</v>
      </c>
      <c r="I1517" s="302" t="s">
        <v>232</v>
      </c>
      <c r="J1517" s="302" t="s">
        <v>661</v>
      </c>
      <c r="K1517" s="53"/>
      <c r="L1517" s="53"/>
      <c r="M1517" s="53"/>
      <c r="N1517" s="53"/>
      <c r="O1517" s="53">
        <v>8</v>
      </c>
      <c r="P1517" s="56"/>
      <c r="Q1517" s="297">
        <v>2950</v>
      </c>
      <c r="R1517" s="348" t="s">
        <v>1578</v>
      </c>
      <c r="S1517" s="350">
        <v>20</v>
      </c>
      <c r="T1517" t="str">
        <f t="shared" si="57"/>
        <v>Other Services</v>
      </c>
    </row>
    <row r="1518" spans="1:20" ht="15.75" thickBot="1">
      <c r="A1518" s="311">
        <v>45506</v>
      </c>
      <c r="B1518" s="384">
        <v>45505</v>
      </c>
      <c r="C1518" s="297" t="e">
        <v>#VALUE!</v>
      </c>
      <c r="D1518" s="312" t="s">
        <v>3669</v>
      </c>
      <c r="E1518" s="306" t="s">
        <v>3670</v>
      </c>
      <c r="F1518" s="314">
        <v>3009</v>
      </c>
      <c r="G1518" s="300">
        <v>2550</v>
      </c>
      <c r="H1518" s="301" t="s">
        <v>216</v>
      </c>
      <c r="I1518" s="302" t="s">
        <v>217</v>
      </c>
      <c r="J1518" s="302" t="s">
        <v>218</v>
      </c>
      <c r="K1518" s="53"/>
      <c r="L1518" s="53"/>
      <c r="M1518" s="53"/>
      <c r="N1518" s="53"/>
      <c r="O1518" s="53">
        <v>8</v>
      </c>
      <c r="P1518" s="56"/>
      <c r="Q1518" s="297">
        <v>3009</v>
      </c>
      <c r="R1518" s="348" t="s">
        <v>1578</v>
      </c>
      <c r="S1518" s="350">
        <v>20</v>
      </c>
      <c r="T1518" t="str">
        <f t="shared" si="57"/>
        <v>G-Suite Business</v>
      </c>
    </row>
    <row r="1519" spans="1:20" ht="15.75" thickBot="1">
      <c r="A1519" s="311">
        <v>45506</v>
      </c>
      <c r="B1519" s="384">
        <v>45505</v>
      </c>
      <c r="C1519" s="297" t="e">
        <v>#VALUE!</v>
      </c>
      <c r="D1519" s="312" t="s">
        <v>405</v>
      </c>
      <c r="E1519" s="306" t="s">
        <v>3671</v>
      </c>
      <c r="F1519" s="314">
        <v>2714</v>
      </c>
      <c r="G1519" s="300">
        <v>2300</v>
      </c>
      <c r="H1519" s="301" t="s">
        <v>216</v>
      </c>
      <c r="I1519" s="302" t="s">
        <v>217</v>
      </c>
      <c r="J1519" s="302" t="s">
        <v>218</v>
      </c>
      <c r="K1519" s="53"/>
      <c r="L1519" s="53"/>
      <c r="M1519" s="53"/>
      <c r="N1519" s="53"/>
      <c r="O1519" s="53">
        <v>8</v>
      </c>
      <c r="P1519" s="56"/>
      <c r="Q1519" s="297">
        <v>2714</v>
      </c>
      <c r="R1519" s="348" t="s">
        <v>1578</v>
      </c>
      <c r="S1519" s="350">
        <v>20</v>
      </c>
      <c r="T1519" t="str">
        <f t="shared" si="57"/>
        <v>G-Suite Business</v>
      </c>
    </row>
    <row r="1520" spans="1:20" ht="15.75" thickBot="1">
      <c r="A1520" s="311">
        <v>45506</v>
      </c>
      <c r="B1520" s="384">
        <v>45505</v>
      </c>
      <c r="C1520" s="297" t="e">
        <v>#VALUE!</v>
      </c>
      <c r="D1520" s="312" t="s">
        <v>3672</v>
      </c>
      <c r="E1520" s="306" t="s">
        <v>3673</v>
      </c>
      <c r="F1520" s="314">
        <v>944</v>
      </c>
      <c r="G1520" s="300">
        <v>800</v>
      </c>
      <c r="H1520" s="301" t="s">
        <v>216</v>
      </c>
      <c r="I1520" s="302" t="s">
        <v>217</v>
      </c>
      <c r="J1520" s="302" t="s">
        <v>218</v>
      </c>
      <c r="K1520" s="53"/>
      <c r="L1520" s="53"/>
      <c r="M1520" s="53"/>
      <c r="N1520" s="53"/>
      <c r="O1520" s="53">
        <v>8</v>
      </c>
      <c r="P1520" s="56"/>
      <c r="Q1520" s="297">
        <v>944</v>
      </c>
      <c r="R1520" s="348" t="s">
        <v>1578</v>
      </c>
      <c r="S1520" s="350">
        <v>20</v>
      </c>
      <c r="T1520" t="str">
        <f t="shared" si="57"/>
        <v>G-Suite Business</v>
      </c>
    </row>
    <row r="1521" spans="1:20" ht="15.75" thickBot="1">
      <c r="A1521" s="311">
        <v>45506</v>
      </c>
      <c r="B1521" s="384">
        <v>45505</v>
      </c>
      <c r="C1521" s="297" t="e">
        <v>#VALUE!</v>
      </c>
      <c r="D1521" s="312" t="s">
        <v>2364</v>
      </c>
      <c r="E1521" s="306" t="s">
        <v>3674</v>
      </c>
      <c r="F1521" s="314">
        <v>144432</v>
      </c>
      <c r="G1521" s="300">
        <v>122400</v>
      </c>
      <c r="H1521" s="301" t="s">
        <v>216</v>
      </c>
      <c r="I1521" s="302" t="s">
        <v>217</v>
      </c>
      <c r="J1521" s="302" t="s">
        <v>218</v>
      </c>
      <c r="K1521" s="53"/>
      <c r="L1521" s="53"/>
      <c r="M1521" s="53"/>
      <c r="N1521" s="53"/>
      <c r="O1521" s="53">
        <v>8</v>
      </c>
      <c r="P1521" s="56"/>
      <c r="Q1521" s="297">
        <v>144432</v>
      </c>
      <c r="R1521" s="348" t="s">
        <v>1578</v>
      </c>
      <c r="S1521" s="350">
        <v>20</v>
      </c>
      <c r="T1521" t="str">
        <f t="shared" si="57"/>
        <v>G-Suite Business</v>
      </c>
    </row>
    <row r="1522" spans="1:20" ht="15.75" thickBot="1">
      <c r="A1522" s="311">
        <v>45506</v>
      </c>
      <c r="B1522" s="384">
        <v>45505</v>
      </c>
      <c r="C1522" s="297" t="e">
        <v>#VALUE!</v>
      </c>
      <c r="D1522" s="312" t="s">
        <v>250</v>
      </c>
      <c r="E1522" s="306" t="s">
        <v>3675</v>
      </c>
      <c r="F1522" s="314">
        <v>3879.84</v>
      </c>
      <c r="G1522" s="300">
        <v>3288</v>
      </c>
      <c r="H1522" s="301" t="s">
        <v>216</v>
      </c>
      <c r="I1522" s="302" t="s">
        <v>217</v>
      </c>
      <c r="J1522" s="302" t="s">
        <v>218</v>
      </c>
      <c r="K1522" s="53"/>
      <c r="L1522" s="53"/>
      <c r="M1522" s="53"/>
      <c r="N1522" s="53"/>
      <c r="O1522" s="53">
        <v>8</v>
      </c>
      <c r="P1522" s="56"/>
      <c r="Q1522" s="297">
        <v>3879.84</v>
      </c>
      <c r="R1522" s="348" t="s">
        <v>1578</v>
      </c>
      <c r="S1522" s="350">
        <v>20</v>
      </c>
      <c r="T1522" t="str">
        <f t="shared" si="57"/>
        <v>G-Suite Business</v>
      </c>
    </row>
    <row r="1523" spans="1:20" ht="15.75" thickBot="1">
      <c r="A1523" s="311">
        <v>45506</v>
      </c>
      <c r="B1523" s="384">
        <v>45505</v>
      </c>
      <c r="C1523" s="297" t="e">
        <v>#VALUE!</v>
      </c>
      <c r="D1523" s="312" t="s">
        <v>3676</v>
      </c>
      <c r="E1523" s="306" t="s">
        <v>3677</v>
      </c>
      <c r="F1523" s="314">
        <v>19376</v>
      </c>
      <c r="G1523" s="300">
        <v>16420.338983050849</v>
      </c>
      <c r="H1523" s="301" t="s">
        <v>216</v>
      </c>
      <c r="I1523" s="302" t="s">
        <v>217</v>
      </c>
      <c r="J1523" s="302" t="s">
        <v>218</v>
      </c>
      <c r="K1523" s="53"/>
      <c r="L1523" s="53"/>
      <c r="M1523" s="53"/>
      <c r="N1523" s="53"/>
      <c r="O1523" s="53">
        <v>8</v>
      </c>
      <c r="P1523" s="56"/>
      <c r="Q1523" s="297">
        <v>19376</v>
      </c>
      <c r="R1523" s="348" t="s">
        <v>1578</v>
      </c>
      <c r="S1523" s="350">
        <v>20</v>
      </c>
      <c r="T1523" t="str">
        <f t="shared" si="57"/>
        <v>G-Suite Business</v>
      </c>
    </row>
    <row r="1524" spans="1:20" ht="15.75" thickBot="1">
      <c r="A1524" s="311">
        <v>45507</v>
      </c>
      <c r="B1524" s="384">
        <v>45505</v>
      </c>
      <c r="C1524" s="297" t="e">
        <v>#VALUE!</v>
      </c>
      <c r="D1524" s="312" t="s">
        <v>3678</v>
      </c>
      <c r="E1524" s="306" t="s">
        <v>3679</v>
      </c>
      <c r="F1524" s="314">
        <v>2950</v>
      </c>
      <c r="G1524" s="300">
        <v>2500</v>
      </c>
      <c r="H1524" s="301" t="s">
        <v>261</v>
      </c>
      <c r="I1524" s="302" t="s">
        <v>232</v>
      </c>
      <c r="J1524" s="302" t="s">
        <v>661</v>
      </c>
      <c r="K1524" s="53"/>
      <c r="L1524" s="53"/>
      <c r="M1524" s="53"/>
      <c r="N1524" s="53"/>
      <c r="O1524" s="53">
        <v>8</v>
      </c>
      <c r="P1524" s="56"/>
      <c r="Q1524" s="297">
        <v>2950</v>
      </c>
      <c r="R1524" s="348" t="s">
        <v>1578</v>
      </c>
      <c r="S1524" s="350">
        <v>20</v>
      </c>
      <c r="T1524" t="str">
        <f t="shared" si="57"/>
        <v>Other Services</v>
      </c>
    </row>
    <row r="1525" spans="1:20" ht="15.75" thickBot="1">
      <c r="A1525" s="311">
        <v>45507</v>
      </c>
      <c r="B1525" s="384">
        <v>45505</v>
      </c>
      <c r="C1525" s="297" t="e">
        <v>#VALUE!</v>
      </c>
      <c r="D1525" s="312" t="s">
        <v>2139</v>
      </c>
      <c r="E1525" s="306" t="s">
        <v>3680</v>
      </c>
      <c r="F1525" s="314">
        <v>2950</v>
      </c>
      <c r="G1525" s="300">
        <v>2500</v>
      </c>
      <c r="H1525" s="301" t="s">
        <v>261</v>
      </c>
      <c r="I1525" s="302" t="s">
        <v>232</v>
      </c>
      <c r="J1525" s="302" t="s">
        <v>661</v>
      </c>
      <c r="K1525" s="53"/>
      <c r="L1525" s="53"/>
      <c r="M1525" s="53"/>
      <c r="N1525" s="53"/>
      <c r="O1525" s="53">
        <v>8</v>
      </c>
      <c r="P1525" s="56"/>
      <c r="Q1525" s="297">
        <v>2950</v>
      </c>
      <c r="R1525" s="348" t="s">
        <v>1578</v>
      </c>
      <c r="S1525" s="350">
        <v>20</v>
      </c>
      <c r="T1525" t="str">
        <f t="shared" si="57"/>
        <v>Other Services</v>
      </c>
    </row>
    <row r="1526" spans="1:20" ht="15.75" thickBot="1">
      <c r="A1526" s="311">
        <v>45507</v>
      </c>
      <c r="B1526" s="384">
        <v>45505</v>
      </c>
      <c r="C1526" s="297" t="e">
        <v>#VALUE!</v>
      </c>
      <c r="D1526" s="312" t="s">
        <v>1587</v>
      </c>
      <c r="E1526" s="306" t="s">
        <v>3681</v>
      </c>
      <c r="F1526" s="314">
        <v>2950</v>
      </c>
      <c r="G1526" s="300">
        <v>2500</v>
      </c>
      <c r="H1526" s="301" t="s">
        <v>261</v>
      </c>
      <c r="I1526" s="302" t="s">
        <v>232</v>
      </c>
      <c r="J1526" s="302" t="s">
        <v>661</v>
      </c>
      <c r="K1526" s="53"/>
      <c r="L1526" s="53"/>
      <c r="M1526" s="53"/>
      <c r="N1526" s="53"/>
      <c r="O1526" s="53">
        <v>8</v>
      </c>
      <c r="P1526" s="56"/>
      <c r="Q1526" s="297">
        <v>2950</v>
      </c>
      <c r="R1526" s="348" t="s">
        <v>1578</v>
      </c>
      <c r="S1526" s="350">
        <v>20</v>
      </c>
      <c r="T1526" t="str">
        <f t="shared" si="57"/>
        <v>Other Services</v>
      </c>
    </row>
    <row r="1527" spans="1:20" ht="15.75" thickBot="1">
      <c r="A1527" s="311">
        <v>45507</v>
      </c>
      <c r="B1527" s="384">
        <v>45505</v>
      </c>
      <c r="C1527" s="297" t="e">
        <v>#VALUE!</v>
      </c>
      <c r="D1527" s="312" t="s">
        <v>3682</v>
      </c>
      <c r="E1527" s="306" t="s">
        <v>3683</v>
      </c>
      <c r="F1527" s="314">
        <v>2950</v>
      </c>
      <c r="G1527" s="300">
        <v>2500</v>
      </c>
      <c r="H1527" s="301" t="s">
        <v>261</v>
      </c>
      <c r="I1527" s="302" t="s">
        <v>232</v>
      </c>
      <c r="J1527" s="302" t="s">
        <v>661</v>
      </c>
      <c r="K1527" s="53"/>
      <c r="L1527" s="53"/>
      <c r="M1527" s="53"/>
      <c r="N1527" s="53"/>
      <c r="O1527" s="53">
        <v>8</v>
      </c>
      <c r="P1527" s="56"/>
      <c r="Q1527" s="297">
        <v>2950</v>
      </c>
      <c r="R1527" s="348" t="s">
        <v>1578</v>
      </c>
      <c r="S1527" s="350">
        <v>20</v>
      </c>
      <c r="T1527" t="str">
        <f t="shared" si="57"/>
        <v>Other Services</v>
      </c>
    </row>
    <row r="1528" spans="1:20" ht="15.75" thickBot="1">
      <c r="A1528" s="311">
        <v>45507</v>
      </c>
      <c r="B1528" s="384">
        <v>45505</v>
      </c>
      <c r="C1528" s="297" t="e">
        <v>#VALUE!</v>
      </c>
      <c r="D1528" s="312" t="s">
        <v>3289</v>
      </c>
      <c r="E1528" s="306" t="s">
        <v>3684</v>
      </c>
      <c r="F1528" s="314">
        <v>21240</v>
      </c>
      <c r="G1528" s="300">
        <v>18000</v>
      </c>
      <c r="H1528" s="301" t="s">
        <v>112</v>
      </c>
      <c r="I1528" s="302" t="s">
        <v>229</v>
      </c>
      <c r="J1528" s="302" t="s">
        <v>485</v>
      </c>
      <c r="K1528" s="53"/>
      <c r="L1528" s="53"/>
      <c r="M1528" s="53"/>
      <c r="N1528" s="53"/>
      <c r="O1528" s="53">
        <v>8</v>
      </c>
      <c r="P1528" s="56"/>
      <c r="Q1528" s="297">
        <v>21240</v>
      </c>
      <c r="R1528" s="348" t="s">
        <v>1578</v>
      </c>
      <c r="S1528" s="350">
        <v>20</v>
      </c>
      <c r="T1528" t="str">
        <f t="shared" si="57"/>
        <v>WhatsApp API Business</v>
      </c>
    </row>
    <row r="1529" spans="1:20" ht="15.75" thickBot="1">
      <c r="A1529" s="311">
        <v>45509</v>
      </c>
      <c r="B1529" s="384">
        <v>45505</v>
      </c>
      <c r="C1529" s="297" t="e">
        <v>#VALUE!</v>
      </c>
      <c r="D1529" s="318" t="s">
        <v>250</v>
      </c>
      <c r="E1529" s="306" t="s">
        <v>3685</v>
      </c>
      <c r="F1529" s="306">
        <v>3556.52</v>
      </c>
      <c r="G1529" s="300">
        <v>3014</v>
      </c>
      <c r="H1529" s="301" t="s">
        <v>216</v>
      </c>
      <c r="I1529" s="302" t="s">
        <v>217</v>
      </c>
      <c r="J1529" s="302" t="s">
        <v>218</v>
      </c>
      <c r="K1529" s="53"/>
      <c r="L1529" s="53"/>
      <c r="M1529" s="53"/>
      <c r="N1529" s="53"/>
      <c r="O1529" s="53">
        <v>8</v>
      </c>
      <c r="P1529" s="56"/>
      <c r="Q1529" s="297">
        <v>3556.52</v>
      </c>
      <c r="R1529" s="348" t="s">
        <v>1578</v>
      </c>
      <c r="S1529" s="350">
        <v>21</v>
      </c>
      <c r="T1529" t="str">
        <f t="shared" si="57"/>
        <v>G-Suite Business</v>
      </c>
    </row>
    <row r="1530" spans="1:20" ht="15.75" thickBot="1">
      <c r="A1530" s="311">
        <v>45509</v>
      </c>
      <c r="B1530" s="384">
        <v>45505</v>
      </c>
      <c r="C1530" s="297" t="e">
        <v>#VALUE!</v>
      </c>
      <c r="D1530" s="318" t="s">
        <v>3520</v>
      </c>
      <c r="E1530" s="306" t="s">
        <v>3686</v>
      </c>
      <c r="F1530" s="306">
        <v>3697.32</v>
      </c>
      <c r="G1530" s="300">
        <v>3133.322033898306</v>
      </c>
      <c r="H1530" s="301" t="s">
        <v>216</v>
      </c>
      <c r="I1530" s="302" t="s">
        <v>217</v>
      </c>
      <c r="J1530" s="302" t="s">
        <v>218</v>
      </c>
      <c r="K1530" s="53"/>
      <c r="L1530" s="53"/>
      <c r="M1530" s="53"/>
      <c r="N1530" s="53"/>
      <c r="O1530" s="53">
        <v>8</v>
      </c>
      <c r="P1530" s="56"/>
      <c r="Q1530" s="297">
        <v>3697.32</v>
      </c>
      <c r="R1530" s="348" t="s">
        <v>1578</v>
      </c>
      <c r="S1530" s="350">
        <v>21</v>
      </c>
      <c r="T1530" t="str">
        <f t="shared" si="57"/>
        <v>G-Suite Business</v>
      </c>
    </row>
    <row r="1531" spans="1:20" ht="15.75" thickBot="1">
      <c r="A1531" s="311">
        <v>45509</v>
      </c>
      <c r="B1531" s="384">
        <v>45505</v>
      </c>
      <c r="C1531" s="297" t="e">
        <v>#VALUE!</v>
      </c>
      <c r="D1531" s="318" t="s">
        <v>3687</v>
      </c>
      <c r="E1531" s="306" t="s">
        <v>3688</v>
      </c>
      <c r="F1531" s="306">
        <v>25075</v>
      </c>
      <c r="G1531" s="300">
        <v>21250</v>
      </c>
      <c r="H1531" s="301" t="s">
        <v>112</v>
      </c>
      <c r="I1531" s="302" t="s">
        <v>229</v>
      </c>
      <c r="J1531" s="302" t="s">
        <v>1504</v>
      </c>
      <c r="K1531" s="53"/>
      <c r="L1531" s="53"/>
      <c r="M1531" s="53"/>
      <c r="N1531" s="53"/>
      <c r="O1531" s="53">
        <v>8</v>
      </c>
      <c r="P1531" s="56"/>
      <c r="Q1531" s="297">
        <v>25075</v>
      </c>
      <c r="R1531" s="348" t="s">
        <v>1578</v>
      </c>
      <c r="S1531" s="350">
        <v>21</v>
      </c>
      <c r="T1531" t="str">
        <f t="shared" si="57"/>
        <v>WhatsApp API Business</v>
      </c>
    </row>
    <row r="1532" spans="1:20" ht="15.75" thickBot="1">
      <c r="A1532" s="311">
        <v>45509</v>
      </c>
      <c r="B1532" s="384">
        <v>45505</v>
      </c>
      <c r="C1532" s="297" t="e">
        <v>#VALUE!</v>
      </c>
      <c r="D1532" s="318" t="s">
        <v>2002</v>
      </c>
      <c r="E1532" s="306" t="s">
        <v>3689</v>
      </c>
      <c r="F1532" s="306">
        <v>10620</v>
      </c>
      <c r="G1532" s="300">
        <v>9000</v>
      </c>
      <c r="H1532" s="301" t="s">
        <v>112</v>
      </c>
      <c r="I1532" s="302" t="s">
        <v>229</v>
      </c>
      <c r="J1532" s="302" t="s">
        <v>352</v>
      </c>
      <c r="K1532" s="53"/>
      <c r="L1532" s="53"/>
      <c r="M1532" s="53"/>
      <c r="N1532" s="53"/>
      <c r="O1532" s="53">
        <v>8</v>
      </c>
      <c r="P1532" s="56"/>
      <c r="Q1532" s="297">
        <v>10620</v>
      </c>
      <c r="R1532" s="348" t="s">
        <v>1578</v>
      </c>
      <c r="S1532" s="350">
        <v>21</v>
      </c>
      <c r="T1532" t="str">
        <f t="shared" si="57"/>
        <v>WhatsApp API Business</v>
      </c>
    </row>
    <row r="1533" spans="1:20" ht="15.75" thickBot="1">
      <c r="A1533" s="311">
        <v>45509</v>
      </c>
      <c r="B1533" s="384">
        <v>45505</v>
      </c>
      <c r="C1533" s="297" t="e">
        <v>#VALUE!</v>
      </c>
      <c r="D1533" s="318" t="s">
        <v>3690</v>
      </c>
      <c r="E1533" s="306" t="s">
        <v>3691</v>
      </c>
      <c r="F1533" s="306">
        <v>17700</v>
      </c>
      <c r="G1533" s="300">
        <v>15000</v>
      </c>
      <c r="H1533" s="301" t="s">
        <v>112</v>
      </c>
      <c r="I1533" s="302" t="s">
        <v>229</v>
      </c>
      <c r="J1533" s="302" t="s">
        <v>284</v>
      </c>
      <c r="K1533" s="53"/>
      <c r="L1533" s="53"/>
      <c r="M1533" s="53"/>
      <c r="N1533" s="53"/>
      <c r="O1533" s="53">
        <v>8</v>
      </c>
      <c r="P1533" s="56"/>
      <c r="Q1533" s="297">
        <v>17700</v>
      </c>
      <c r="R1533" s="348" t="s">
        <v>1578</v>
      </c>
      <c r="S1533" s="350">
        <v>21</v>
      </c>
      <c r="T1533" t="str">
        <f t="shared" si="57"/>
        <v>WhatsApp API Business</v>
      </c>
    </row>
    <row r="1534" spans="1:20" ht="15.75" thickBot="1">
      <c r="A1534" s="311">
        <v>45509</v>
      </c>
      <c r="B1534" s="384">
        <v>45505</v>
      </c>
      <c r="C1534" s="297" t="e">
        <v>#VALUE!</v>
      </c>
      <c r="D1534" s="318" t="s">
        <v>3692</v>
      </c>
      <c r="E1534" s="306" t="s">
        <v>3693</v>
      </c>
      <c r="F1534" s="306">
        <v>17700</v>
      </c>
      <c r="G1534" s="300">
        <v>15000</v>
      </c>
      <c r="H1534" s="301" t="s">
        <v>112</v>
      </c>
      <c r="I1534" s="302" t="s">
        <v>229</v>
      </c>
      <c r="J1534" s="302" t="s">
        <v>284</v>
      </c>
      <c r="K1534" s="53"/>
      <c r="L1534" s="53"/>
      <c r="M1534" s="53"/>
      <c r="N1534" s="53"/>
      <c r="O1534" s="53">
        <v>8</v>
      </c>
      <c r="P1534" s="56"/>
      <c r="Q1534" s="297">
        <v>17700</v>
      </c>
      <c r="R1534" s="348" t="s">
        <v>1578</v>
      </c>
      <c r="S1534" s="350">
        <v>21</v>
      </c>
      <c r="T1534" t="str">
        <f t="shared" si="57"/>
        <v>WhatsApp API Business</v>
      </c>
    </row>
    <row r="1535" spans="1:20" ht="15.75" thickBot="1">
      <c r="A1535" s="311">
        <v>45509</v>
      </c>
      <c r="B1535" s="384">
        <v>45505</v>
      </c>
      <c r="C1535" s="297" t="e">
        <v>#VALUE!</v>
      </c>
      <c r="D1535" s="318" t="s">
        <v>3340</v>
      </c>
      <c r="E1535" s="306" t="s">
        <v>3694</v>
      </c>
      <c r="F1535" s="306">
        <v>469640</v>
      </c>
      <c r="G1535" s="300">
        <v>398000</v>
      </c>
      <c r="H1535" s="301" t="s">
        <v>291</v>
      </c>
      <c r="I1535" s="302" t="s">
        <v>226</v>
      </c>
      <c r="J1535" s="302" t="s">
        <v>292</v>
      </c>
      <c r="K1535" s="53"/>
      <c r="L1535" s="53"/>
      <c r="M1535" s="53"/>
      <c r="N1535" s="53"/>
      <c r="O1535" s="53">
        <v>8</v>
      </c>
      <c r="P1535" s="56"/>
      <c r="Q1535" s="297">
        <v>469640</v>
      </c>
      <c r="R1535" s="348" t="s">
        <v>1578</v>
      </c>
      <c r="S1535" s="350">
        <v>21</v>
      </c>
      <c r="T1535" t="str">
        <f t="shared" si="57"/>
        <v xml:space="preserve">Training Business </v>
      </c>
    </row>
    <row r="1536" spans="1:20" ht="15.75" thickBot="1">
      <c r="A1536" s="311">
        <v>45509</v>
      </c>
      <c r="B1536" s="384">
        <v>45505</v>
      </c>
      <c r="C1536" s="297" t="e">
        <v>#VALUE!</v>
      </c>
      <c r="D1536" s="318" t="s">
        <v>1006</v>
      </c>
      <c r="E1536" s="306" t="s">
        <v>3695</v>
      </c>
      <c r="F1536" s="306">
        <v>15045</v>
      </c>
      <c r="G1536" s="300">
        <v>12750</v>
      </c>
      <c r="H1536" s="308" t="s">
        <v>112</v>
      </c>
      <c r="I1536" s="302" t="s">
        <v>229</v>
      </c>
      <c r="J1536" s="302" t="s">
        <v>284</v>
      </c>
      <c r="K1536" s="53"/>
      <c r="L1536" s="53"/>
      <c r="M1536" s="53"/>
      <c r="N1536" s="53"/>
      <c r="O1536" s="53">
        <v>8</v>
      </c>
      <c r="P1536" s="56"/>
      <c r="Q1536" s="297">
        <v>15045</v>
      </c>
      <c r="R1536" s="348" t="s">
        <v>1578</v>
      </c>
      <c r="S1536" s="350">
        <v>21</v>
      </c>
      <c r="T1536" t="str">
        <f t="shared" si="57"/>
        <v>WhatsApp API Business</v>
      </c>
    </row>
    <row r="1537" spans="1:20" ht="15.75" thickBot="1">
      <c r="A1537" s="311">
        <v>45509</v>
      </c>
      <c r="B1537" s="384">
        <v>45505</v>
      </c>
      <c r="C1537" s="297" t="e">
        <v>#VALUE!</v>
      </c>
      <c r="D1537" s="318" t="s">
        <v>3696</v>
      </c>
      <c r="E1537" s="306" t="s">
        <v>3697</v>
      </c>
      <c r="F1537" s="306">
        <v>28320</v>
      </c>
      <c r="G1537" s="300">
        <v>24000</v>
      </c>
      <c r="H1537" s="301" t="s">
        <v>291</v>
      </c>
      <c r="I1537" s="302" t="s">
        <v>226</v>
      </c>
      <c r="J1537" s="302" t="s">
        <v>503</v>
      </c>
      <c r="K1537" s="53"/>
      <c r="L1537" s="53"/>
      <c r="M1537" s="53"/>
      <c r="N1537" s="53"/>
      <c r="O1537" s="53">
        <v>8</v>
      </c>
      <c r="P1537" s="56"/>
      <c r="Q1537" s="297">
        <v>28320</v>
      </c>
      <c r="R1537" s="348" t="s">
        <v>1578</v>
      </c>
      <c r="S1537" s="350">
        <v>21</v>
      </c>
      <c r="T1537" t="s">
        <v>15</v>
      </c>
    </row>
    <row r="1538" spans="1:20" ht="15.75" thickBot="1">
      <c r="A1538" s="311">
        <v>45509</v>
      </c>
      <c r="B1538" s="384">
        <v>45505</v>
      </c>
      <c r="C1538" s="297" t="e">
        <v>#VALUE!</v>
      </c>
      <c r="D1538" s="318" t="s">
        <v>3698</v>
      </c>
      <c r="E1538" s="306" t="s">
        <v>3699</v>
      </c>
      <c r="F1538" s="306">
        <v>8850</v>
      </c>
      <c r="G1538" s="300">
        <v>7500</v>
      </c>
      <c r="H1538" s="308" t="s">
        <v>112</v>
      </c>
      <c r="I1538" s="302" t="s">
        <v>229</v>
      </c>
      <c r="J1538" s="302" t="s">
        <v>269</v>
      </c>
      <c r="K1538" s="53"/>
      <c r="L1538" s="53"/>
      <c r="M1538" s="53"/>
      <c r="N1538" s="53"/>
      <c r="O1538" s="53">
        <v>8</v>
      </c>
      <c r="P1538" s="56"/>
      <c r="Q1538" s="297">
        <v>8850</v>
      </c>
      <c r="R1538" s="348" t="s">
        <v>1578</v>
      </c>
      <c r="S1538" s="350">
        <v>21</v>
      </c>
      <c r="T1538" t="str">
        <f t="shared" ref="T1538:T1552" si="58">VLOOKUP(I1538,$AD$2:$AE$6,2,0)</f>
        <v>WhatsApp API Business</v>
      </c>
    </row>
    <row r="1539" spans="1:20" ht="15.75" thickBot="1">
      <c r="A1539" s="311">
        <v>45509</v>
      </c>
      <c r="B1539" s="384">
        <v>45505</v>
      </c>
      <c r="C1539" s="297" t="e">
        <v>#VALUE!</v>
      </c>
      <c r="D1539" s="318" t="s">
        <v>3700</v>
      </c>
      <c r="E1539" s="306" t="s">
        <v>3701</v>
      </c>
      <c r="F1539" s="306">
        <v>17700</v>
      </c>
      <c r="G1539" s="300">
        <v>15000</v>
      </c>
      <c r="H1539" s="308" t="s">
        <v>112</v>
      </c>
      <c r="I1539" s="302" t="s">
        <v>229</v>
      </c>
      <c r="J1539" s="302" t="s">
        <v>284</v>
      </c>
      <c r="K1539" s="53"/>
      <c r="L1539" s="53"/>
      <c r="M1539" s="53"/>
      <c r="N1539" s="53"/>
      <c r="O1539" s="53">
        <v>8</v>
      </c>
      <c r="P1539" s="56"/>
      <c r="Q1539" s="297">
        <v>17700</v>
      </c>
      <c r="R1539" s="348" t="s">
        <v>1578</v>
      </c>
      <c r="S1539" s="350">
        <v>21</v>
      </c>
      <c r="T1539" t="str">
        <f t="shared" si="58"/>
        <v>WhatsApp API Business</v>
      </c>
    </row>
    <row r="1540" spans="1:20" ht="15.75" thickBot="1">
      <c r="A1540" s="311">
        <v>45509</v>
      </c>
      <c r="B1540" s="384">
        <v>45505</v>
      </c>
      <c r="C1540" s="297" t="e">
        <v>#VALUE!</v>
      </c>
      <c r="D1540" s="318" t="s">
        <v>3702</v>
      </c>
      <c r="E1540" s="306" t="s">
        <v>3703</v>
      </c>
      <c r="F1540" s="306">
        <v>7522.5</v>
      </c>
      <c r="G1540" s="300">
        <v>6375</v>
      </c>
      <c r="H1540" s="308" t="s">
        <v>112</v>
      </c>
      <c r="I1540" s="302" t="s">
        <v>229</v>
      </c>
      <c r="J1540" s="302" t="s">
        <v>269</v>
      </c>
      <c r="K1540" s="53"/>
      <c r="L1540" s="53"/>
      <c r="M1540" s="53"/>
      <c r="N1540" s="53"/>
      <c r="O1540" s="53">
        <v>8</v>
      </c>
      <c r="P1540" s="56"/>
      <c r="Q1540" s="297">
        <v>7522.5</v>
      </c>
      <c r="R1540" s="348" t="s">
        <v>1578</v>
      </c>
      <c r="S1540" s="350">
        <v>21</v>
      </c>
      <c r="T1540" t="str">
        <f t="shared" si="58"/>
        <v>WhatsApp API Business</v>
      </c>
    </row>
    <row r="1541" spans="1:20" ht="15.75" thickBot="1">
      <c r="A1541" s="311">
        <v>45509</v>
      </c>
      <c r="B1541" s="384">
        <v>45505</v>
      </c>
      <c r="C1541" s="297" t="e">
        <v>#VALUE!</v>
      </c>
      <c r="D1541" s="318" t="s">
        <v>3704</v>
      </c>
      <c r="E1541" s="306" t="s">
        <v>3705</v>
      </c>
      <c r="F1541" s="306">
        <v>17700</v>
      </c>
      <c r="G1541" s="300">
        <v>15000</v>
      </c>
      <c r="H1541" s="308" t="s">
        <v>112</v>
      </c>
      <c r="I1541" s="302" t="s">
        <v>229</v>
      </c>
      <c r="J1541" s="302" t="s">
        <v>284</v>
      </c>
      <c r="K1541" s="53"/>
      <c r="L1541" s="53"/>
      <c r="M1541" s="53"/>
      <c r="N1541" s="53"/>
      <c r="O1541" s="53">
        <v>8</v>
      </c>
      <c r="P1541" s="56"/>
      <c r="Q1541" s="297">
        <v>17700</v>
      </c>
      <c r="R1541" s="348" t="s">
        <v>1578</v>
      </c>
      <c r="S1541" s="350">
        <v>21</v>
      </c>
      <c r="T1541" t="str">
        <f t="shared" si="58"/>
        <v>WhatsApp API Business</v>
      </c>
    </row>
    <row r="1542" spans="1:20" ht="15.75" thickBot="1">
      <c r="A1542" s="311">
        <v>45509</v>
      </c>
      <c r="B1542" s="384">
        <v>45505</v>
      </c>
      <c r="C1542" s="297" t="e">
        <v>#VALUE!</v>
      </c>
      <c r="D1542" s="318" t="s">
        <v>3706</v>
      </c>
      <c r="E1542" s="306" t="s">
        <v>3707</v>
      </c>
      <c r="F1542" s="306">
        <v>2950</v>
      </c>
      <c r="G1542" s="300">
        <v>2500</v>
      </c>
      <c r="H1542" s="308" t="s">
        <v>112</v>
      </c>
      <c r="I1542" s="302" t="s">
        <v>229</v>
      </c>
      <c r="J1542" s="302" t="s">
        <v>258</v>
      </c>
      <c r="K1542" s="53"/>
      <c r="L1542" s="53"/>
      <c r="M1542" s="53"/>
      <c r="N1542" s="53"/>
      <c r="O1542" s="53">
        <v>8</v>
      </c>
      <c r="P1542" s="56"/>
      <c r="Q1542" s="297">
        <v>2950</v>
      </c>
      <c r="R1542" s="348" t="s">
        <v>1578</v>
      </c>
      <c r="S1542" s="350">
        <v>21</v>
      </c>
      <c r="T1542" t="str">
        <f t="shared" si="58"/>
        <v>WhatsApp API Business</v>
      </c>
    </row>
    <row r="1543" spans="1:20" ht="15.75" thickBot="1">
      <c r="A1543" s="311">
        <v>45510</v>
      </c>
      <c r="B1543" s="384">
        <v>45505</v>
      </c>
      <c r="C1543" s="297" t="e">
        <v>#VALUE!</v>
      </c>
      <c r="D1543" s="318" t="s">
        <v>250</v>
      </c>
      <c r="E1543" s="306" t="s">
        <v>3708</v>
      </c>
      <c r="F1543" s="306">
        <v>1939.92</v>
      </c>
      <c r="G1543" s="300">
        <v>1644</v>
      </c>
      <c r="H1543" s="301" t="s">
        <v>216</v>
      </c>
      <c r="I1543" s="302" t="s">
        <v>217</v>
      </c>
      <c r="J1543" s="302" t="s">
        <v>218</v>
      </c>
      <c r="K1543" s="53"/>
      <c r="L1543" s="53"/>
      <c r="M1543" s="53"/>
      <c r="N1543" s="53"/>
      <c r="O1543" s="53">
        <v>8</v>
      </c>
      <c r="P1543" s="56"/>
      <c r="Q1543" s="297">
        <v>1939.92</v>
      </c>
      <c r="R1543" s="348" t="s">
        <v>1578</v>
      </c>
      <c r="S1543" s="350">
        <v>21</v>
      </c>
      <c r="T1543" t="str">
        <f t="shared" si="58"/>
        <v>G-Suite Business</v>
      </c>
    </row>
    <row r="1544" spans="1:20" ht="15.75" thickBot="1">
      <c r="A1544" s="311">
        <v>45510</v>
      </c>
      <c r="B1544" s="384">
        <v>45505</v>
      </c>
      <c r="C1544" s="297" t="e">
        <v>#VALUE!</v>
      </c>
      <c r="D1544" s="318" t="s">
        <v>2425</v>
      </c>
      <c r="E1544" s="306" t="s">
        <v>3709</v>
      </c>
      <c r="F1544" s="306">
        <v>1297</v>
      </c>
      <c r="G1544" s="300">
        <v>1099.152542372881</v>
      </c>
      <c r="H1544" s="308" t="s">
        <v>112</v>
      </c>
      <c r="I1544" s="302" t="s">
        <v>229</v>
      </c>
      <c r="J1544" s="302" t="s">
        <v>249</v>
      </c>
      <c r="K1544" s="53"/>
      <c r="L1544" s="53"/>
      <c r="M1544" s="53"/>
      <c r="N1544" s="53"/>
      <c r="O1544" s="53">
        <v>8</v>
      </c>
      <c r="P1544" s="56"/>
      <c r="Q1544" s="297">
        <v>1297</v>
      </c>
      <c r="R1544" s="348" t="s">
        <v>1578</v>
      </c>
      <c r="S1544" s="350">
        <v>21</v>
      </c>
      <c r="T1544" t="str">
        <f t="shared" si="58"/>
        <v>WhatsApp API Business</v>
      </c>
    </row>
    <row r="1545" spans="1:20" ht="15.75" thickBot="1">
      <c r="A1545" s="311">
        <v>45510</v>
      </c>
      <c r="B1545" s="384">
        <v>45505</v>
      </c>
      <c r="C1545" s="297" t="e">
        <v>#VALUE!</v>
      </c>
      <c r="D1545" s="318" t="s">
        <v>592</v>
      </c>
      <c r="E1545" s="306" t="s">
        <v>3710</v>
      </c>
      <c r="F1545" s="306">
        <v>1297</v>
      </c>
      <c r="G1545" s="300">
        <v>1099.152542372881</v>
      </c>
      <c r="H1545" s="308" t="s">
        <v>112</v>
      </c>
      <c r="I1545" s="302" t="s">
        <v>229</v>
      </c>
      <c r="J1545" s="302" t="s">
        <v>249</v>
      </c>
      <c r="K1545" s="53"/>
      <c r="L1545" s="53"/>
      <c r="M1545" s="53"/>
      <c r="N1545" s="53"/>
      <c r="O1545" s="53">
        <v>8</v>
      </c>
      <c r="P1545" s="56"/>
      <c r="Q1545" s="297">
        <v>1297</v>
      </c>
      <c r="R1545" s="348" t="s">
        <v>1578</v>
      </c>
      <c r="S1545" s="350">
        <v>21</v>
      </c>
      <c r="T1545" t="str">
        <f t="shared" si="58"/>
        <v>WhatsApp API Business</v>
      </c>
    </row>
    <row r="1546" spans="1:20" ht="15.75" thickBot="1">
      <c r="A1546" s="311">
        <v>45510</v>
      </c>
      <c r="B1546" s="384">
        <v>45505</v>
      </c>
      <c r="C1546" s="297" t="e">
        <v>#VALUE!</v>
      </c>
      <c r="D1546" s="318" t="s">
        <v>592</v>
      </c>
      <c r="E1546" s="306" t="s">
        <v>3711</v>
      </c>
      <c r="F1546" s="306">
        <v>1297</v>
      </c>
      <c r="G1546" s="300">
        <v>1099.152542372881</v>
      </c>
      <c r="H1546" s="308" t="s">
        <v>112</v>
      </c>
      <c r="I1546" s="302" t="s">
        <v>229</v>
      </c>
      <c r="J1546" s="302" t="s">
        <v>249</v>
      </c>
      <c r="K1546" s="53"/>
      <c r="L1546" s="53"/>
      <c r="M1546" s="53"/>
      <c r="N1546" s="53"/>
      <c r="O1546" s="53">
        <v>8</v>
      </c>
      <c r="P1546" s="56"/>
      <c r="Q1546" s="297">
        <v>1297</v>
      </c>
      <c r="R1546" s="348" t="s">
        <v>1578</v>
      </c>
      <c r="S1546" s="350">
        <v>21</v>
      </c>
      <c r="T1546" t="str">
        <f t="shared" si="58"/>
        <v>WhatsApp API Business</v>
      </c>
    </row>
    <row r="1547" spans="1:20" ht="15.75" thickBot="1">
      <c r="A1547" s="311">
        <v>45510</v>
      </c>
      <c r="B1547" s="384">
        <v>45505</v>
      </c>
      <c r="C1547" s="297" t="e">
        <v>#VALUE!</v>
      </c>
      <c r="D1547" s="318" t="s">
        <v>473</v>
      </c>
      <c r="E1547" s="306" t="s">
        <v>3712</v>
      </c>
      <c r="F1547" s="306">
        <v>2594</v>
      </c>
      <c r="G1547" s="300">
        <v>2198.305084745763</v>
      </c>
      <c r="H1547" s="308" t="s">
        <v>112</v>
      </c>
      <c r="I1547" s="302" t="s">
        <v>229</v>
      </c>
      <c r="J1547" s="302" t="s">
        <v>249</v>
      </c>
      <c r="K1547" s="53"/>
      <c r="L1547" s="53"/>
      <c r="M1547" s="53"/>
      <c r="N1547" s="53"/>
      <c r="O1547" s="53">
        <v>8</v>
      </c>
      <c r="P1547" s="56"/>
      <c r="Q1547" s="297">
        <v>2594</v>
      </c>
      <c r="R1547" s="348" t="s">
        <v>1578</v>
      </c>
      <c r="S1547" s="350">
        <v>21</v>
      </c>
      <c r="T1547" t="str">
        <f t="shared" si="58"/>
        <v>WhatsApp API Business</v>
      </c>
    </row>
    <row r="1548" spans="1:20" ht="15.75" thickBot="1">
      <c r="A1548" s="311">
        <v>45510</v>
      </c>
      <c r="B1548" s="384">
        <v>45505</v>
      </c>
      <c r="C1548" s="297" t="e">
        <v>#VALUE!</v>
      </c>
      <c r="D1548" s="318" t="s">
        <v>633</v>
      </c>
      <c r="E1548" s="306" t="s">
        <v>3713</v>
      </c>
      <c r="F1548" s="306">
        <v>15045</v>
      </c>
      <c r="G1548" s="300">
        <v>12750</v>
      </c>
      <c r="H1548" s="308" t="s">
        <v>112</v>
      </c>
      <c r="I1548" s="302" t="s">
        <v>229</v>
      </c>
      <c r="J1548" s="302" t="s">
        <v>284</v>
      </c>
      <c r="K1548" s="53"/>
      <c r="L1548" s="53"/>
      <c r="M1548" s="53"/>
      <c r="N1548" s="53"/>
      <c r="O1548" s="53">
        <v>8</v>
      </c>
      <c r="P1548" s="56"/>
      <c r="Q1548" s="297">
        <v>15045</v>
      </c>
      <c r="R1548" s="348" t="s">
        <v>1578</v>
      </c>
      <c r="S1548" s="350">
        <v>21</v>
      </c>
      <c r="T1548" t="str">
        <f t="shared" si="58"/>
        <v>WhatsApp API Business</v>
      </c>
    </row>
    <row r="1549" spans="1:20" ht="15.75" thickBot="1">
      <c r="A1549" s="311">
        <v>45510</v>
      </c>
      <c r="B1549" s="384">
        <v>45505</v>
      </c>
      <c r="C1549" s="297" t="e">
        <v>#VALUE!</v>
      </c>
      <c r="D1549" s="318" t="s">
        <v>633</v>
      </c>
      <c r="E1549" s="306" t="s">
        <v>3713</v>
      </c>
      <c r="F1549" s="306">
        <v>10030</v>
      </c>
      <c r="G1549" s="300">
        <v>8500</v>
      </c>
      <c r="H1549" s="308" t="s">
        <v>112</v>
      </c>
      <c r="I1549" s="302" t="s">
        <v>229</v>
      </c>
      <c r="J1549" s="302" t="s">
        <v>352</v>
      </c>
      <c r="K1549" s="53"/>
      <c r="L1549" s="53"/>
      <c r="M1549" s="53"/>
      <c r="N1549" s="53"/>
      <c r="O1549" s="53">
        <v>8</v>
      </c>
      <c r="P1549" s="56"/>
      <c r="Q1549" s="297">
        <v>10030</v>
      </c>
      <c r="R1549" s="348" t="s">
        <v>1578</v>
      </c>
      <c r="S1549" s="350">
        <v>21</v>
      </c>
      <c r="T1549" t="str">
        <f t="shared" si="58"/>
        <v>WhatsApp API Business</v>
      </c>
    </row>
    <row r="1550" spans="1:20" ht="15.75" thickBot="1">
      <c r="A1550" s="311">
        <v>45510</v>
      </c>
      <c r="B1550" s="384">
        <v>45505</v>
      </c>
      <c r="C1550" s="297" t="e">
        <v>#VALUE!</v>
      </c>
      <c r="D1550" s="318" t="s">
        <v>3714</v>
      </c>
      <c r="E1550" s="306" t="s">
        <v>3715</v>
      </c>
      <c r="F1550" s="306">
        <v>2950</v>
      </c>
      <c r="G1550" s="300">
        <v>2500</v>
      </c>
      <c r="H1550" s="308" t="s">
        <v>112</v>
      </c>
      <c r="I1550" s="302" t="s">
        <v>229</v>
      </c>
      <c r="J1550" s="302" t="s">
        <v>258</v>
      </c>
      <c r="K1550" s="53"/>
      <c r="L1550" s="53"/>
      <c r="M1550" s="53"/>
      <c r="N1550" s="53"/>
      <c r="O1550" s="53">
        <v>8</v>
      </c>
      <c r="P1550" s="56"/>
      <c r="Q1550" s="297">
        <v>2950</v>
      </c>
      <c r="R1550" s="348" t="s">
        <v>1578</v>
      </c>
      <c r="S1550" s="350">
        <v>21</v>
      </c>
      <c r="T1550" t="str">
        <f t="shared" si="58"/>
        <v>WhatsApp API Business</v>
      </c>
    </row>
    <row r="1551" spans="1:20" ht="15.75" thickBot="1">
      <c r="A1551" s="311">
        <v>45510</v>
      </c>
      <c r="B1551" s="384">
        <v>45505</v>
      </c>
      <c r="C1551" s="297" t="e">
        <v>#VALUE!</v>
      </c>
      <c r="D1551" s="318" t="s">
        <v>1508</v>
      </c>
      <c r="E1551" s="306" t="s">
        <v>3716</v>
      </c>
      <c r="F1551" s="306">
        <v>23600</v>
      </c>
      <c r="G1551" s="300">
        <v>20000</v>
      </c>
      <c r="H1551" s="301" t="s">
        <v>310</v>
      </c>
      <c r="I1551" s="302" t="s">
        <v>223</v>
      </c>
      <c r="J1551" s="302" t="s">
        <v>246</v>
      </c>
      <c r="K1551" s="53"/>
      <c r="L1551" s="53"/>
      <c r="M1551" s="53"/>
      <c r="N1551" s="53"/>
      <c r="O1551" s="53">
        <v>8</v>
      </c>
      <c r="P1551" s="56"/>
      <c r="Q1551" s="297">
        <v>23600</v>
      </c>
      <c r="R1551" s="348" t="s">
        <v>1578</v>
      </c>
      <c r="S1551" s="350">
        <v>21</v>
      </c>
      <c r="T1551" t="str">
        <f t="shared" si="58"/>
        <v>Tech Assist Recruitment</v>
      </c>
    </row>
    <row r="1552" spans="1:20" ht="15.75" thickBot="1">
      <c r="A1552" s="311">
        <v>45510</v>
      </c>
      <c r="B1552" s="384">
        <v>45505</v>
      </c>
      <c r="C1552" s="297" t="e">
        <v>#VALUE!</v>
      </c>
      <c r="D1552" s="318" t="s">
        <v>874</v>
      </c>
      <c r="E1552" s="306" t="s">
        <v>3717</v>
      </c>
      <c r="F1552" s="306">
        <v>14006</v>
      </c>
      <c r="G1552" s="300">
        <v>11869.491525423729</v>
      </c>
      <c r="H1552" s="308" t="s">
        <v>112</v>
      </c>
      <c r="I1552" s="302" t="s">
        <v>229</v>
      </c>
      <c r="J1552" s="302" t="s">
        <v>249</v>
      </c>
      <c r="K1552" s="53"/>
      <c r="L1552" s="53"/>
      <c r="M1552" s="53"/>
      <c r="N1552" s="53"/>
      <c r="O1552" s="53">
        <v>8</v>
      </c>
      <c r="P1552" s="56"/>
      <c r="Q1552" s="297">
        <v>14006</v>
      </c>
      <c r="R1552" s="348" t="s">
        <v>1578</v>
      </c>
      <c r="S1552" s="350">
        <v>21</v>
      </c>
      <c r="T1552" t="str">
        <f t="shared" si="58"/>
        <v>WhatsApp API Business</v>
      </c>
    </row>
    <row r="1553" spans="1:20" ht="15.75" thickBot="1">
      <c r="A1553" s="311">
        <v>45510</v>
      </c>
      <c r="B1553" s="384">
        <v>45505</v>
      </c>
      <c r="C1553" s="297" t="e">
        <v>#VALUE!</v>
      </c>
      <c r="D1553" s="318" t="s">
        <v>465</v>
      </c>
      <c r="E1553" s="306" t="s">
        <v>3718</v>
      </c>
      <c r="F1553" s="306">
        <v>56640</v>
      </c>
      <c r="G1553" s="300">
        <v>48000</v>
      </c>
      <c r="H1553" s="301" t="s">
        <v>291</v>
      </c>
      <c r="I1553" s="302" t="s">
        <v>226</v>
      </c>
      <c r="J1553" s="302" t="s">
        <v>503</v>
      </c>
      <c r="K1553" s="53"/>
      <c r="L1553" s="53"/>
      <c r="M1553" s="53"/>
      <c r="N1553" s="53"/>
      <c r="O1553" s="53">
        <v>8</v>
      </c>
      <c r="P1553" s="56"/>
      <c r="Q1553" s="297">
        <v>56640</v>
      </c>
      <c r="R1553" s="348" t="s">
        <v>1578</v>
      </c>
      <c r="S1553" s="350">
        <v>21</v>
      </c>
      <c r="T1553" t="s">
        <v>15</v>
      </c>
    </row>
    <row r="1554" spans="1:20" ht="15.75" thickBot="1">
      <c r="A1554" s="311">
        <v>45510</v>
      </c>
      <c r="B1554" s="384">
        <v>45505</v>
      </c>
      <c r="C1554" s="297" t="e">
        <v>#VALUE!</v>
      </c>
      <c r="D1554" s="318" t="s">
        <v>3719</v>
      </c>
      <c r="E1554" s="306" t="s">
        <v>3720</v>
      </c>
      <c r="F1554" s="306">
        <v>15045</v>
      </c>
      <c r="G1554" s="300">
        <v>12750</v>
      </c>
      <c r="H1554" s="308" t="s">
        <v>112</v>
      </c>
      <c r="I1554" s="302" t="s">
        <v>229</v>
      </c>
      <c r="J1554" s="302" t="s">
        <v>284</v>
      </c>
      <c r="K1554" s="53"/>
      <c r="L1554" s="53"/>
      <c r="M1554" s="53"/>
      <c r="N1554" s="53"/>
      <c r="O1554" s="53">
        <v>8</v>
      </c>
      <c r="P1554" s="56"/>
      <c r="Q1554" s="297">
        <v>15045</v>
      </c>
      <c r="R1554" s="348" t="s">
        <v>1578</v>
      </c>
      <c r="S1554" s="350">
        <v>21</v>
      </c>
      <c r="T1554" t="str">
        <f t="shared" ref="T1554:T1560" si="59">VLOOKUP(I1554,$AD$2:$AE$6,2,0)</f>
        <v>WhatsApp API Business</v>
      </c>
    </row>
    <row r="1555" spans="1:20" ht="15.75" thickBot="1">
      <c r="A1555" s="311">
        <v>45510</v>
      </c>
      <c r="B1555" s="384">
        <v>45505</v>
      </c>
      <c r="C1555" s="297" t="e">
        <v>#VALUE!</v>
      </c>
      <c r="D1555" s="318" t="s">
        <v>2225</v>
      </c>
      <c r="E1555" s="306" t="s">
        <v>3721</v>
      </c>
      <c r="F1555" s="306">
        <v>42480</v>
      </c>
      <c r="G1555" s="300">
        <v>36000</v>
      </c>
      <c r="H1555" s="308" t="s">
        <v>112</v>
      </c>
      <c r="I1555" s="302" t="s">
        <v>229</v>
      </c>
      <c r="J1555" s="302" t="s">
        <v>359</v>
      </c>
      <c r="K1555" s="53"/>
      <c r="L1555" s="53"/>
      <c r="M1555" s="53"/>
      <c r="N1555" s="53"/>
      <c r="O1555" s="53">
        <v>8</v>
      </c>
      <c r="P1555" s="56"/>
      <c r="Q1555" s="297">
        <v>42480</v>
      </c>
      <c r="R1555" s="348" t="s">
        <v>1578</v>
      </c>
      <c r="S1555" s="350">
        <v>21</v>
      </c>
      <c r="T1555" t="str">
        <f t="shared" si="59"/>
        <v>WhatsApp API Business</v>
      </c>
    </row>
    <row r="1556" spans="1:20" ht="15.75" thickBot="1">
      <c r="A1556" s="311">
        <v>45510</v>
      </c>
      <c r="B1556" s="384">
        <v>45505</v>
      </c>
      <c r="C1556" s="297" t="e">
        <v>#VALUE!</v>
      </c>
      <c r="D1556" s="318" t="s">
        <v>433</v>
      </c>
      <c r="E1556" s="306" t="s">
        <v>3722</v>
      </c>
      <c r="F1556" s="306">
        <v>32561</v>
      </c>
      <c r="G1556" s="300">
        <v>27594.067796610168</v>
      </c>
      <c r="H1556" s="308" t="s">
        <v>112</v>
      </c>
      <c r="I1556" s="302" t="s">
        <v>229</v>
      </c>
      <c r="J1556" s="302" t="s">
        <v>249</v>
      </c>
      <c r="K1556" s="53"/>
      <c r="L1556" s="53"/>
      <c r="M1556" s="53"/>
      <c r="N1556" s="53"/>
      <c r="O1556" s="53">
        <v>8</v>
      </c>
      <c r="P1556" s="56"/>
      <c r="Q1556" s="297">
        <v>32561</v>
      </c>
      <c r="R1556" s="348" t="s">
        <v>1578</v>
      </c>
      <c r="S1556" s="350">
        <v>21</v>
      </c>
      <c r="T1556" t="str">
        <f t="shared" si="59"/>
        <v>WhatsApp API Business</v>
      </c>
    </row>
    <row r="1557" spans="1:20" ht="15.75" thickBot="1">
      <c r="A1557" s="311">
        <v>45510</v>
      </c>
      <c r="B1557" s="384">
        <v>45505</v>
      </c>
      <c r="C1557" s="297" t="e">
        <v>#VALUE!</v>
      </c>
      <c r="D1557" s="318" t="s">
        <v>433</v>
      </c>
      <c r="E1557" s="306" t="s">
        <v>3723</v>
      </c>
      <c r="F1557" s="306">
        <v>2360</v>
      </c>
      <c r="G1557" s="300">
        <v>2000</v>
      </c>
      <c r="H1557" s="308" t="s">
        <v>112</v>
      </c>
      <c r="I1557" s="302" t="s">
        <v>229</v>
      </c>
      <c r="J1557" s="302" t="s">
        <v>249</v>
      </c>
      <c r="K1557" s="53"/>
      <c r="L1557" s="53"/>
      <c r="M1557" s="53"/>
      <c r="N1557" s="53"/>
      <c r="O1557" s="53">
        <v>8</v>
      </c>
      <c r="P1557" s="56"/>
      <c r="Q1557" s="297">
        <v>2360</v>
      </c>
      <c r="R1557" s="348" t="s">
        <v>1578</v>
      </c>
      <c r="S1557" s="350">
        <v>21</v>
      </c>
      <c r="T1557" t="str">
        <f t="shared" si="59"/>
        <v>WhatsApp API Business</v>
      </c>
    </row>
    <row r="1558" spans="1:20" ht="15.75" thickBot="1">
      <c r="A1558" s="311">
        <v>45510</v>
      </c>
      <c r="B1558" s="384">
        <v>45505</v>
      </c>
      <c r="C1558" s="297" t="e">
        <v>#VALUE!</v>
      </c>
      <c r="D1558" s="318" t="s">
        <v>433</v>
      </c>
      <c r="E1558" s="306" t="s">
        <v>3724</v>
      </c>
      <c r="F1558" s="306">
        <v>4837</v>
      </c>
      <c r="G1558" s="300">
        <v>4099.1525423728817</v>
      </c>
      <c r="H1558" s="308" t="s">
        <v>112</v>
      </c>
      <c r="I1558" s="302" t="s">
        <v>229</v>
      </c>
      <c r="J1558" s="302" t="s">
        <v>249</v>
      </c>
      <c r="K1558" s="53"/>
      <c r="L1558" s="53"/>
      <c r="M1558" s="53"/>
      <c r="N1558" s="53"/>
      <c r="O1558" s="53">
        <v>8</v>
      </c>
      <c r="P1558" s="56"/>
      <c r="Q1558" s="297">
        <v>4837</v>
      </c>
      <c r="R1558" s="348" t="s">
        <v>1578</v>
      </c>
      <c r="S1558" s="350">
        <v>21</v>
      </c>
      <c r="T1558" t="str">
        <f t="shared" si="59"/>
        <v>WhatsApp API Business</v>
      </c>
    </row>
    <row r="1559" spans="1:20" ht="15.75" thickBot="1">
      <c r="A1559" s="311">
        <v>45510</v>
      </c>
      <c r="B1559" s="384">
        <v>45505</v>
      </c>
      <c r="C1559" s="297" t="e">
        <v>#VALUE!</v>
      </c>
      <c r="D1559" s="318" t="s">
        <v>3725</v>
      </c>
      <c r="E1559" s="306" t="s">
        <v>3726</v>
      </c>
      <c r="F1559" s="306">
        <v>236000</v>
      </c>
      <c r="G1559" s="300">
        <v>200000</v>
      </c>
      <c r="H1559" s="301" t="s">
        <v>291</v>
      </c>
      <c r="I1559" s="302" t="s">
        <v>226</v>
      </c>
      <c r="J1559" s="302" t="s">
        <v>292</v>
      </c>
      <c r="K1559" s="53"/>
      <c r="L1559" s="53"/>
      <c r="M1559" s="53"/>
      <c r="N1559" s="53"/>
      <c r="O1559" s="53">
        <v>8</v>
      </c>
      <c r="P1559" s="56"/>
      <c r="Q1559" s="297">
        <v>236000</v>
      </c>
      <c r="R1559" s="348" t="s">
        <v>1578</v>
      </c>
      <c r="S1559" s="350">
        <v>21</v>
      </c>
      <c r="T1559" t="str">
        <f t="shared" si="59"/>
        <v xml:space="preserve">Training Business </v>
      </c>
    </row>
    <row r="1560" spans="1:20" ht="15.75" thickBot="1">
      <c r="A1560" s="311">
        <v>45510</v>
      </c>
      <c r="B1560" s="384">
        <v>45505</v>
      </c>
      <c r="C1560" s="297" t="e">
        <v>#VALUE!</v>
      </c>
      <c r="D1560" s="318" t="s">
        <v>3727</v>
      </c>
      <c r="E1560" s="306" t="s">
        <v>3728</v>
      </c>
      <c r="F1560" s="306">
        <v>299</v>
      </c>
      <c r="G1560" s="300">
        <v>253.3898305084746</v>
      </c>
      <c r="H1560" s="301" t="s">
        <v>261</v>
      </c>
      <c r="I1560" s="302" t="s">
        <v>232</v>
      </c>
      <c r="J1560" s="302" t="s">
        <v>330</v>
      </c>
      <c r="K1560" s="53"/>
      <c r="L1560" s="53"/>
      <c r="M1560" s="53"/>
      <c r="N1560" s="53"/>
      <c r="O1560" s="53">
        <v>8</v>
      </c>
      <c r="P1560" s="56"/>
      <c r="Q1560" s="297">
        <v>299</v>
      </c>
      <c r="R1560" s="348" t="s">
        <v>1578</v>
      </c>
      <c r="S1560" s="350">
        <v>21</v>
      </c>
      <c r="T1560" t="str">
        <f t="shared" si="59"/>
        <v>Other Services</v>
      </c>
    </row>
    <row r="1561" spans="1:20" ht="15.75" thickBot="1">
      <c r="A1561" s="311">
        <v>45510</v>
      </c>
      <c r="B1561" s="384">
        <v>45505</v>
      </c>
      <c r="C1561" s="297" t="e">
        <v>#VALUE!</v>
      </c>
      <c r="D1561" s="318" t="s">
        <v>1401</v>
      </c>
      <c r="E1561" s="306" t="s">
        <v>3729</v>
      </c>
      <c r="F1561" s="306">
        <v>141600</v>
      </c>
      <c r="G1561" s="300">
        <v>120000</v>
      </c>
      <c r="H1561" s="301" t="s">
        <v>291</v>
      </c>
      <c r="I1561" s="302" t="s">
        <v>226</v>
      </c>
      <c r="J1561" s="302" t="s">
        <v>503</v>
      </c>
      <c r="K1561" s="53"/>
      <c r="L1561" s="53"/>
      <c r="M1561" s="53"/>
      <c r="N1561" s="53"/>
      <c r="O1561" s="53">
        <v>8</v>
      </c>
      <c r="P1561" s="56"/>
      <c r="Q1561" s="297">
        <v>141600</v>
      </c>
      <c r="R1561" s="348" t="s">
        <v>1578</v>
      </c>
      <c r="S1561" s="350">
        <v>21</v>
      </c>
      <c r="T1561" t="s">
        <v>15</v>
      </c>
    </row>
    <row r="1562" spans="1:20" ht="15.75" thickBot="1">
      <c r="A1562" s="311">
        <v>45510</v>
      </c>
      <c r="B1562" s="384">
        <v>45505</v>
      </c>
      <c r="C1562" s="297" t="e">
        <v>#VALUE!</v>
      </c>
      <c r="D1562" s="318" t="s">
        <v>2085</v>
      </c>
      <c r="E1562" s="306" t="s">
        <v>3730</v>
      </c>
      <c r="F1562" s="306">
        <v>2594</v>
      </c>
      <c r="G1562" s="300">
        <v>2198.305084745763</v>
      </c>
      <c r="H1562" s="308" t="s">
        <v>112</v>
      </c>
      <c r="I1562" s="302" t="s">
        <v>229</v>
      </c>
      <c r="J1562" s="302" t="s">
        <v>249</v>
      </c>
      <c r="K1562" s="53"/>
      <c r="L1562" s="53"/>
      <c r="M1562" s="53"/>
      <c r="N1562" s="53"/>
      <c r="O1562" s="53">
        <v>8</v>
      </c>
      <c r="P1562" s="56"/>
      <c r="Q1562" s="297">
        <v>2594</v>
      </c>
      <c r="R1562" s="348" t="s">
        <v>1578</v>
      </c>
      <c r="S1562" s="350">
        <v>21</v>
      </c>
      <c r="T1562" t="str">
        <f t="shared" ref="T1562:T1588" si="60">VLOOKUP(I1562,$AD$2:$AE$6,2,0)</f>
        <v>WhatsApp API Business</v>
      </c>
    </row>
    <row r="1563" spans="1:20" ht="15.75" thickBot="1">
      <c r="A1563" s="311">
        <v>45510</v>
      </c>
      <c r="B1563" s="384">
        <v>45505</v>
      </c>
      <c r="C1563" s="297" t="e">
        <v>#VALUE!</v>
      </c>
      <c r="D1563" s="318" t="s">
        <v>3537</v>
      </c>
      <c r="E1563" s="306" t="s">
        <v>3731</v>
      </c>
      <c r="F1563" s="306">
        <v>-11800</v>
      </c>
      <c r="G1563" s="300">
        <v>-10000</v>
      </c>
      <c r="H1563" s="301" t="s">
        <v>216</v>
      </c>
      <c r="I1563" s="302" t="s">
        <v>217</v>
      </c>
      <c r="J1563" s="302" t="s">
        <v>218</v>
      </c>
      <c r="K1563" s="53"/>
      <c r="L1563" s="53"/>
      <c r="M1563" s="53"/>
      <c r="N1563" s="53"/>
      <c r="O1563" s="53">
        <v>8</v>
      </c>
      <c r="P1563" s="56"/>
      <c r="Q1563" s="297">
        <v>-11800</v>
      </c>
      <c r="R1563" s="348" t="s">
        <v>1578</v>
      </c>
      <c r="S1563" s="350">
        <v>21</v>
      </c>
      <c r="T1563" t="str">
        <f t="shared" si="60"/>
        <v>G-Suite Business</v>
      </c>
    </row>
    <row r="1564" spans="1:20" ht="15.75" thickBot="1">
      <c r="A1564" s="311">
        <v>45510</v>
      </c>
      <c r="B1564" s="384">
        <v>45505</v>
      </c>
      <c r="C1564" s="297" t="e">
        <v>#VALUE!</v>
      </c>
      <c r="D1564" s="318" t="s">
        <v>874</v>
      </c>
      <c r="E1564" s="306" t="s">
        <v>3732</v>
      </c>
      <c r="F1564" s="306">
        <v>-1297</v>
      </c>
      <c r="G1564" s="300">
        <v>-1099.152542372881</v>
      </c>
      <c r="H1564" s="308" t="s">
        <v>112</v>
      </c>
      <c r="I1564" s="302" t="s">
        <v>229</v>
      </c>
      <c r="J1564" s="302" t="s">
        <v>249</v>
      </c>
      <c r="K1564" s="53"/>
      <c r="L1564" s="53"/>
      <c r="M1564" s="53"/>
      <c r="N1564" s="53"/>
      <c r="O1564" s="53">
        <v>8</v>
      </c>
      <c r="P1564" s="56"/>
      <c r="Q1564" s="297">
        <v>-1297</v>
      </c>
      <c r="R1564" s="348" t="s">
        <v>1578</v>
      </c>
      <c r="S1564" s="350">
        <v>21</v>
      </c>
      <c r="T1564" t="str">
        <f t="shared" si="60"/>
        <v>WhatsApp API Business</v>
      </c>
    </row>
    <row r="1565" spans="1:20" ht="15.75" thickBot="1">
      <c r="A1565" s="311">
        <v>45511</v>
      </c>
      <c r="B1565" s="384">
        <v>45505</v>
      </c>
      <c r="C1565" s="297" t="e">
        <v>#VALUE!</v>
      </c>
      <c r="D1565" s="318" t="s">
        <v>1147</v>
      </c>
      <c r="E1565" s="306" t="s">
        <v>3733</v>
      </c>
      <c r="F1565" s="306">
        <v>63201</v>
      </c>
      <c r="G1565" s="300">
        <v>53560.169491525427</v>
      </c>
      <c r="H1565" s="301" t="s">
        <v>216</v>
      </c>
      <c r="I1565" s="302" t="s">
        <v>217</v>
      </c>
      <c r="J1565" s="302" t="s">
        <v>218</v>
      </c>
      <c r="K1565" s="53"/>
      <c r="L1565" s="53"/>
      <c r="M1565" s="53"/>
      <c r="N1565" s="53"/>
      <c r="O1565" s="53">
        <v>8</v>
      </c>
      <c r="P1565" s="56"/>
      <c r="Q1565" s="297">
        <v>63201</v>
      </c>
      <c r="R1565" s="348" t="s">
        <v>1578</v>
      </c>
      <c r="S1565" s="350">
        <v>21</v>
      </c>
      <c r="T1565" t="str">
        <f t="shared" si="60"/>
        <v>G-Suite Business</v>
      </c>
    </row>
    <row r="1566" spans="1:20" ht="15.75" thickBot="1">
      <c r="A1566" s="311">
        <v>45511</v>
      </c>
      <c r="B1566" s="384">
        <v>45505</v>
      </c>
      <c r="C1566" s="297" t="e">
        <v>#VALUE!</v>
      </c>
      <c r="D1566" s="318" t="s">
        <v>3496</v>
      </c>
      <c r="E1566" s="306" t="s">
        <v>3734</v>
      </c>
      <c r="F1566" s="306">
        <v>6018</v>
      </c>
      <c r="G1566" s="300">
        <v>5100</v>
      </c>
      <c r="H1566" s="301" t="s">
        <v>216</v>
      </c>
      <c r="I1566" s="302" t="s">
        <v>217</v>
      </c>
      <c r="J1566" s="302" t="s">
        <v>218</v>
      </c>
      <c r="K1566" s="53"/>
      <c r="L1566" s="53"/>
      <c r="M1566" s="53"/>
      <c r="N1566" s="53"/>
      <c r="O1566" s="53">
        <v>8</v>
      </c>
      <c r="P1566" s="56"/>
      <c r="Q1566" s="297">
        <v>6018</v>
      </c>
      <c r="R1566" s="348" t="s">
        <v>1578</v>
      </c>
      <c r="S1566" s="350">
        <v>21</v>
      </c>
      <c r="T1566" t="str">
        <f t="shared" si="60"/>
        <v>G-Suite Business</v>
      </c>
    </row>
    <row r="1567" spans="1:20" ht="15.75" thickBot="1">
      <c r="A1567" s="311">
        <v>45511</v>
      </c>
      <c r="B1567" s="384">
        <v>45505</v>
      </c>
      <c r="C1567" s="297" t="e">
        <v>#VALUE!</v>
      </c>
      <c r="D1567" s="318" t="s">
        <v>3735</v>
      </c>
      <c r="E1567" s="306" t="s">
        <v>3736</v>
      </c>
      <c r="F1567" s="306">
        <v>30090</v>
      </c>
      <c r="G1567" s="300">
        <v>25500</v>
      </c>
      <c r="H1567" s="301" t="s">
        <v>216</v>
      </c>
      <c r="I1567" s="302" t="s">
        <v>217</v>
      </c>
      <c r="J1567" s="302" t="s">
        <v>218</v>
      </c>
      <c r="K1567" s="53"/>
      <c r="L1567" s="53"/>
      <c r="M1567" s="53"/>
      <c r="N1567" s="53"/>
      <c r="O1567" s="53">
        <v>8</v>
      </c>
      <c r="P1567" s="56"/>
      <c r="Q1567" s="297">
        <v>30090</v>
      </c>
      <c r="R1567" s="348" t="s">
        <v>1578</v>
      </c>
      <c r="S1567" s="350">
        <v>21</v>
      </c>
      <c r="T1567" t="str">
        <f t="shared" si="60"/>
        <v>G-Suite Business</v>
      </c>
    </row>
    <row r="1568" spans="1:20" ht="15.75" thickBot="1">
      <c r="A1568" s="311">
        <v>45511</v>
      </c>
      <c r="B1568" s="384">
        <v>45505</v>
      </c>
      <c r="C1568" s="297" t="e">
        <v>#VALUE!</v>
      </c>
      <c r="D1568" s="318" t="s">
        <v>1817</v>
      </c>
      <c r="E1568" s="306" t="s">
        <v>3737</v>
      </c>
      <c r="F1568" s="306">
        <v>39117</v>
      </c>
      <c r="G1568" s="300">
        <v>33150</v>
      </c>
      <c r="H1568" s="301" t="s">
        <v>216</v>
      </c>
      <c r="I1568" s="302" t="s">
        <v>217</v>
      </c>
      <c r="J1568" s="302" t="s">
        <v>218</v>
      </c>
      <c r="K1568" s="53"/>
      <c r="L1568" s="53"/>
      <c r="M1568" s="53"/>
      <c r="N1568" s="53"/>
      <c r="O1568" s="53">
        <v>8</v>
      </c>
      <c r="P1568" s="56"/>
      <c r="Q1568" s="297">
        <v>39117</v>
      </c>
      <c r="R1568" s="348" t="s">
        <v>1578</v>
      </c>
      <c r="S1568" s="350">
        <v>21</v>
      </c>
      <c r="T1568" t="str">
        <f t="shared" si="60"/>
        <v>G-Suite Business</v>
      </c>
    </row>
    <row r="1569" spans="1:20" ht="15.75" thickBot="1">
      <c r="A1569" s="311">
        <v>45511</v>
      </c>
      <c r="B1569" s="384">
        <v>45505</v>
      </c>
      <c r="C1569" s="297" t="e">
        <v>#VALUE!</v>
      </c>
      <c r="D1569" s="318" t="s">
        <v>3738</v>
      </c>
      <c r="E1569" s="306" t="s">
        <v>3739</v>
      </c>
      <c r="F1569" s="306">
        <v>60180</v>
      </c>
      <c r="G1569" s="300">
        <v>51000</v>
      </c>
      <c r="H1569" s="301" t="s">
        <v>216</v>
      </c>
      <c r="I1569" s="302" t="s">
        <v>217</v>
      </c>
      <c r="J1569" s="302" t="s">
        <v>218</v>
      </c>
      <c r="K1569" s="53"/>
      <c r="L1569" s="53"/>
      <c r="M1569" s="53"/>
      <c r="N1569" s="53"/>
      <c r="O1569" s="53">
        <v>8</v>
      </c>
      <c r="P1569" s="56"/>
      <c r="Q1569" s="297">
        <v>60180</v>
      </c>
      <c r="R1569" s="348" t="s">
        <v>1578</v>
      </c>
      <c r="S1569" s="350">
        <v>21</v>
      </c>
      <c r="T1569" t="str">
        <f t="shared" si="60"/>
        <v>G-Suite Business</v>
      </c>
    </row>
    <row r="1570" spans="1:20" ht="15.75" thickBot="1">
      <c r="A1570" s="311">
        <v>45511</v>
      </c>
      <c r="B1570" s="384">
        <v>45505</v>
      </c>
      <c r="C1570" s="297" t="e">
        <v>#VALUE!</v>
      </c>
      <c r="D1570" s="318" t="s">
        <v>3740</v>
      </c>
      <c r="E1570" s="306" t="s">
        <v>3741</v>
      </c>
      <c r="F1570" s="306">
        <v>3009</v>
      </c>
      <c r="G1570" s="300">
        <v>2550</v>
      </c>
      <c r="H1570" s="301" t="s">
        <v>216</v>
      </c>
      <c r="I1570" s="302" t="s">
        <v>217</v>
      </c>
      <c r="J1570" s="302" t="s">
        <v>218</v>
      </c>
      <c r="K1570" s="53"/>
      <c r="L1570" s="53"/>
      <c r="M1570" s="53"/>
      <c r="N1570" s="53"/>
      <c r="O1570" s="53">
        <v>8</v>
      </c>
      <c r="P1570" s="56"/>
      <c r="Q1570" s="297">
        <v>3009</v>
      </c>
      <c r="R1570" s="348" t="s">
        <v>1578</v>
      </c>
      <c r="S1570" s="350">
        <v>21</v>
      </c>
      <c r="T1570" t="str">
        <f t="shared" si="60"/>
        <v>G-Suite Business</v>
      </c>
    </row>
    <row r="1571" spans="1:20" ht="15.75" thickBot="1">
      <c r="A1571" s="311">
        <v>45511</v>
      </c>
      <c r="B1571" s="384">
        <v>45505</v>
      </c>
      <c r="C1571" s="297" t="e">
        <v>#VALUE!</v>
      </c>
      <c r="D1571" s="318" t="s">
        <v>3055</v>
      </c>
      <c r="E1571" s="306" t="s">
        <v>3742</v>
      </c>
      <c r="F1571" s="306">
        <v>177000</v>
      </c>
      <c r="G1571" s="300">
        <v>150000</v>
      </c>
      <c r="H1571" s="301" t="s">
        <v>291</v>
      </c>
      <c r="I1571" s="302" t="s">
        <v>226</v>
      </c>
      <c r="J1571" s="302" t="s">
        <v>292</v>
      </c>
      <c r="K1571" s="53"/>
      <c r="L1571" s="53"/>
      <c r="M1571" s="53"/>
      <c r="N1571" s="53"/>
      <c r="O1571" s="53">
        <v>8</v>
      </c>
      <c r="P1571" s="56"/>
      <c r="Q1571" s="297">
        <v>177000</v>
      </c>
      <c r="R1571" s="348" t="s">
        <v>1578</v>
      </c>
      <c r="S1571" s="350">
        <v>21</v>
      </c>
      <c r="T1571" t="str">
        <f t="shared" si="60"/>
        <v xml:space="preserve">Training Business </v>
      </c>
    </row>
    <row r="1572" spans="1:20" ht="15.75" thickBot="1">
      <c r="A1572" s="311">
        <v>45511</v>
      </c>
      <c r="B1572" s="384">
        <v>45505</v>
      </c>
      <c r="C1572" s="297" t="e">
        <v>#VALUE!</v>
      </c>
      <c r="D1572" s="318" t="s">
        <v>3743</v>
      </c>
      <c r="E1572" s="306" t="s">
        <v>3744</v>
      </c>
      <c r="F1572" s="306">
        <v>17700</v>
      </c>
      <c r="G1572" s="300">
        <v>15000</v>
      </c>
      <c r="H1572" s="308" t="s">
        <v>112</v>
      </c>
      <c r="I1572" s="302" t="s">
        <v>229</v>
      </c>
      <c r="J1572" s="302" t="s">
        <v>284</v>
      </c>
      <c r="K1572" s="53"/>
      <c r="L1572" s="53"/>
      <c r="M1572" s="53"/>
      <c r="N1572" s="53"/>
      <c r="O1572" s="53">
        <v>8</v>
      </c>
      <c r="P1572" s="56"/>
      <c r="Q1572" s="297">
        <v>17700</v>
      </c>
      <c r="R1572" s="348" t="s">
        <v>1578</v>
      </c>
      <c r="S1572" s="350">
        <v>21</v>
      </c>
      <c r="T1572" t="str">
        <f t="shared" si="60"/>
        <v>WhatsApp API Business</v>
      </c>
    </row>
    <row r="1573" spans="1:20" ht="15.75" thickBot="1">
      <c r="A1573" s="311">
        <v>45511</v>
      </c>
      <c r="B1573" s="384">
        <v>45505</v>
      </c>
      <c r="C1573" s="297" t="e">
        <v>#VALUE!</v>
      </c>
      <c r="D1573" s="318" t="s">
        <v>790</v>
      </c>
      <c r="E1573" s="306" t="s">
        <v>3745</v>
      </c>
      <c r="F1573" s="306">
        <v>7523</v>
      </c>
      <c r="G1573" s="300">
        <v>6375.42372881356</v>
      </c>
      <c r="H1573" s="308" t="s">
        <v>112</v>
      </c>
      <c r="I1573" s="302" t="s">
        <v>229</v>
      </c>
      <c r="J1573" s="302" t="s">
        <v>269</v>
      </c>
      <c r="K1573" s="53"/>
      <c r="L1573" s="53"/>
      <c r="M1573" s="53"/>
      <c r="N1573" s="53"/>
      <c r="O1573" s="53">
        <v>8</v>
      </c>
      <c r="P1573" s="56"/>
      <c r="Q1573" s="297">
        <v>7523</v>
      </c>
      <c r="R1573" s="348" t="s">
        <v>1578</v>
      </c>
      <c r="S1573" s="350">
        <v>21</v>
      </c>
      <c r="T1573" t="str">
        <f t="shared" si="60"/>
        <v>WhatsApp API Business</v>
      </c>
    </row>
    <row r="1574" spans="1:20" ht="15.75" thickBot="1">
      <c r="A1574" s="311">
        <v>45511</v>
      </c>
      <c r="B1574" s="384">
        <v>45505</v>
      </c>
      <c r="C1574" s="297" t="e">
        <v>#VALUE!</v>
      </c>
      <c r="D1574" s="318" t="s">
        <v>1646</v>
      </c>
      <c r="E1574" s="306" t="s">
        <v>3746</v>
      </c>
      <c r="F1574" s="306">
        <v>-14160</v>
      </c>
      <c r="G1574" s="300">
        <v>-12000</v>
      </c>
      <c r="H1574" s="308" t="s">
        <v>112</v>
      </c>
      <c r="I1574" s="302" t="s">
        <v>229</v>
      </c>
      <c r="J1574" s="302" t="s">
        <v>594</v>
      </c>
      <c r="K1574" s="53"/>
      <c r="L1574" s="53"/>
      <c r="M1574" s="53"/>
      <c r="N1574" s="53"/>
      <c r="O1574" s="53">
        <v>8</v>
      </c>
      <c r="P1574" s="56"/>
      <c r="Q1574" s="297">
        <v>-14160</v>
      </c>
      <c r="R1574" s="348" t="s">
        <v>1578</v>
      </c>
      <c r="S1574" s="350">
        <v>21</v>
      </c>
      <c r="T1574" t="str">
        <f t="shared" si="60"/>
        <v>WhatsApp API Business</v>
      </c>
    </row>
    <row r="1575" spans="1:20" ht="15.75" thickBot="1">
      <c r="A1575" s="311">
        <v>45512</v>
      </c>
      <c r="B1575" s="384">
        <v>45505</v>
      </c>
      <c r="C1575" s="297" t="e">
        <v>#VALUE!</v>
      </c>
      <c r="D1575" s="318" t="s">
        <v>3747</v>
      </c>
      <c r="E1575" s="306" t="s">
        <v>3748</v>
      </c>
      <c r="F1575" s="306">
        <v>33099</v>
      </c>
      <c r="G1575" s="300">
        <v>28050</v>
      </c>
      <c r="H1575" s="301" t="s">
        <v>216</v>
      </c>
      <c r="I1575" s="302" t="s">
        <v>217</v>
      </c>
      <c r="J1575" s="302" t="s">
        <v>218</v>
      </c>
      <c r="K1575" s="53"/>
      <c r="L1575" s="53"/>
      <c r="M1575" s="53"/>
      <c r="N1575" s="53"/>
      <c r="O1575" s="53">
        <v>8</v>
      </c>
      <c r="P1575" s="56"/>
      <c r="Q1575" s="297">
        <v>33099</v>
      </c>
      <c r="R1575" s="348" t="s">
        <v>1578</v>
      </c>
      <c r="S1575" s="350">
        <v>21</v>
      </c>
      <c r="T1575" t="str">
        <f t="shared" si="60"/>
        <v>G-Suite Business</v>
      </c>
    </row>
    <row r="1576" spans="1:20" ht="15.75" thickBot="1">
      <c r="A1576" s="311">
        <v>45512</v>
      </c>
      <c r="B1576" s="384">
        <v>45505</v>
      </c>
      <c r="C1576" s="297" t="e">
        <v>#VALUE!</v>
      </c>
      <c r="D1576" s="318" t="s">
        <v>322</v>
      </c>
      <c r="E1576" s="306" t="s">
        <v>3749</v>
      </c>
      <c r="F1576" s="306">
        <v>2124</v>
      </c>
      <c r="G1576" s="300">
        <v>1800</v>
      </c>
      <c r="H1576" s="301" t="s">
        <v>216</v>
      </c>
      <c r="I1576" s="302" t="s">
        <v>217</v>
      </c>
      <c r="J1576" s="302" t="s">
        <v>218</v>
      </c>
      <c r="K1576" s="53"/>
      <c r="L1576" s="53"/>
      <c r="M1576" s="53"/>
      <c r="N1576" s="53"/>
      <c r="O1576" s="53">
        <v>8</v>
      </c>
      <c r="P1576" s="56"/>
      <c r="Q1576" s="297">
        <v>2124</v>
      </c>
      <c r="R1576" s="348" t="s">
        <v>1578</v>
      </c>
      <c r="S1576" s="350">
        <v>21</v>
      </c>
      <c r="T1576" t="str">
        <f t="shared" si="60"/>
        <v>G-Suite Business</v>
      </c>
    </row>
    <row r="1577" spans="1:20" ht="15.75" thickBot="1">
      <c r="A1577" s="311">
        <v>45512</v>
      </c>
      <c r="B1577" s="384">
        <v>45505</v>
      </c>
      <c r="C1577" s="297" t="e">
        <v>#VALUE!</v>
      </c>
      <c r="D1577" s="318" t="s">
        <v>3555</v>
      </c>
      <c r="E1577" s="306" t="s">
        <v>3750</v>
      </c>
      <c r="F1577" s="306">
        <v>3552</v>
      </c>
      <c r="G1577" s="300">
        <v>3010.1694915254238</v>
      </c>
      <c r="H1577" s="301" t="s">
        <v>216</v>
      </c>
      <c r="I1577" s="302" t="s">
        <v>217</v>
      </c>
      <c r="J1577" s="302" t="s">
        <v>218</v>
      </c>
      <c r="K1577" s="53"/>
      <c r="L1577" s="53"/>
      <c r="M1577" s="53"/>
      <c r="N1577" s="53"/>
      <c r="O1577" s="53">
        <v>8</v>
      </c>
      <c r="P1577" s="56"/>
      <c r="Q1577" s="297">
        <v>3552</v>
      </c>
      <c r="R1577" s="348" t="s">
        <v>1578</v>
      </c>
      <c r="S1577" s="350">
        <v>21</v>
      </c>
      <c r="T1577" t="str">
        <f t="shared" si="60"/>
        <v>G-Suite Business</v>
      </c>
    </row>
    <row r="1578" spans="1:20" ht="15.75" thickBot="1">
      <c r="A1578" s="311">
        <v>45512</v>
      </c>
      <c r="B1578" s="384">
        <v>45505</v>
      </c>
      <c r="C1578" s="297" t="e">
        <v>#VALUE!</v>
      </c>
      <c r="D1578" s="318" t="s">
        <v>235</v>
      </c>
      <c r="E1578" s="306" t="s">
        <v>3751</v>
      </c>
      <c r="F1578" s="306">
        <v>16164</v>
      </c>
      <c r="G1578" s="300">
        <v>13698.30508474576</v>
      </c>
      <c r="H1578" s="301" t="s">
        <v>216</v>
      </c>
      <c r="I1578" s="302" t="s">
        <v>217</v>
      </c>
      <c r="J1578" s="302" t="s">
        <v>218</v>
      </c>
      <c r="K1578" s="53"/>
      <c r="L1578" s="53"/>
      <c r="M1578" s="53"/>
      <c r="N1578" s="53"/>
      <c r="O1578" s="53">
        <v>8</v>
      </c>
      <c r="P1578" s="56"/>
      <c r="Q1578" s="297">
        <v>16164</v>
      </c>
      <c r="R1578" s="348" t="s">
        <v>1578</v>
      </c>
      <c r="S1578" s="350">
        <v>21</v>
      </c>
      <c r="T1578" t="str">
        <f t="shared" si="60"/>
        <v>G-Suite Business</v>
      </c>
    </row>
    <row r="1579" spans="1:20" ht="15.75" thickBot="1">
      <c r="A1579" s="311">
        <v>45512</v>
      </c>
      <c r="B1579" s="384">
        <v>45505</v>
      </c>
      <c r="C1579" s="297" t="e">
        <v>#VALUE!</v>
      </c>
      <c r="D1579" s="318" t="s">
        <v>1167</v>
      </c>
      <c r="E1579" s="306" t="s">
        <v>3752</v>
      </c>
      <c r="F1579" s="306">
        <v>118000</v>
      </c>
      <c r="G1579" s="300">
        <v>100000</v>
      </c>
      <c r="H1579" s="308" t="s">
        <v>112</v>
      </c>
      <c r="I1579" s="302" t="s">
        <v>229</v>
      </c>
      <c r="J1579" s="302" t="s">
        <v>249</v>
      </c>
      <c r="K1579" s="53"/>
      <c r="L1579" s="53"/>
      <c r="M1579" s="53"/>
      <c r="N1579" s="53"/>
      <c r="O1579" s="53">
        <v>8</v>
      </c>
      <c r="P1579" s="56"/>
      <c r="Q1579" s="297">
        <v>118000</v>
      </c>
      <c r="R1579" s="348" t="s">
        <v>1578</v>
      </c>
      <c r="S1579" s="350">
        <v>21</v>
      </c>
      <c r="T1579" t="str">
        <f t="shared" si="60"/>
        <v>WhatsApp API Business</v>
      </c>
    </row>
    <row r="1580" spans="1:20" ht="15.75" thickBot="1">
      <c r="A1580" s="311">
        <v>45512</v>
      </c>
      <c r="B1580" s="384">
        <v>45505</v>
      </c>
      <c r="C1580" s="297" t="e">
        <v>#VALUE!</v>
      </c>
      <c r="D1580" s="318" t="s">
        <v>3753</v>
      </c>
      <c r="E1580" s="306" t="s">
        <v>3754</v>
      </c>
      <c r="F1580" s="306">
        <v>38232</v>
      </c>
      <c r="G1580" s="300">
        <v>32400</v>
      </c>
      <c r="H1580" s="308" t="s">
        <v>112</v>
      </c>
      <c r="I1580" s="302" t="s">
        <v>229</v>
      </c>
      <c r="J1580" s="302" t="s">
        <v>359</v>
      </c>
      <c r="K1580" s="53"/>
      <c r="L1580" s="53"/>
      <c r="M1580" s="53"/>
      <c r="N1580" s="53"/>
      <c r="O1580" s="53">
        <v>8</v>
      </c>
      <c r="P1580" s="56"/>
      <c r="Q1580" s="297">
        <v>38232</v>
      </c>
      <c r="R1580" s="348" t="s">
        <v>1578</v>
      </c>
      <c r="S1580" s="350">
        <v>21</v>
      </c>
      <c r="T1580" t="str">
        <f t="shared" si="60"/>
        <v>WhatsApp API Business</v>
      </c>
    </row>
    <row r="1581" spans="1:20" ht="15.75" thickBot="1">
      <c r="A1581" s="311">
        <v>45512</v>
      </c>
      <c r="B1581" s="384">
        <v>45505</v>
      </c>
      <c r="C1581" s="297" t="e">
        <v>#VALUE!</v>
      </c>
      <c r="D1581" s="318" t="s">
        <v>1969</v>
      </c>
      <c r="E1581" s="306" t="s">
        <v>3755</v>
      </c>
      <c r="F1581" s="306">
        <v>1180</v>
      </c>
      <c r="G1581" s="300">
        <v>1000</v>
      </c>
      <c r="H1581" s="308" t="s">
        <v>112</v>
      </c>
      <c r="I1581" s="302" t="s">
        <v>229</v>
      </c>
      <c r="J1581" s="302" t="s">
        <v>249</v>
      </c>
      <c r="K1581" s="53"/>
      <c r="L1581" s="53"/>
      <c r="M1581" s="53"/>
      <c r="N1581" s="53"/>
      <c r="O1581" s="53">
        <v>8</v>
      </c>
      <c r="P1581" s="56"/>
      <c r="Q1581" s="297">
        <v>1180</v>
      </c>
      <c r="R1581" s="348" t="s">
        <v>1578</v>
      </c>
      <c r="S1581" s="350">
        <v>21</v>
      </c>
      <c r="T1581" t="str">
        <f t="shared" si="60"/>
        <v>WhatsApp API Business</v>
      </c>
    </row>
    <row r="1582" spans="1:20" ht="15.75" thickBot="1">
      <c r="A1582" s="311">
        <v>45512</v>
      </c>
      <c r="B1582" s="384">
        <v>45505</v>
      </c>
      <c r="C1582" s="297" t="e">
        <v>#VALUE!</v>
      </c>
      <c r="D1582" s="318" t="s">
        <v>441</v>
      </c>
      <c r="E1582" s="306" t="s">
        <v>3756</v>
      </c>
      <c r="F1582" s="306">
        <v>25075</v>
      </c>
      <c r="G1582" s="300">
        <v>21250</v>
      </c>
      <c r="H1582" s="308" t="s">
        <v>112</v>
      </c>
      <c r="I1582" s="302" t="s">
        <v>229</v>
      </c>
      <c r="J1582" s="302" t="s">
        <v>1504</v>
      </c>
      <c r="K1582" s="53"/>
      <c r="L1582" s="53"/>
      <c r="M1582" s="53"/>
      <c r="N1582" s="53"/>
      <c r="O1582" s="53">
        <v>8</v>
      </c>
      <c r="P1582" s="56"/>
      <c r="Q1582" s="297">
        <v>25075</v>
      </c>
      <c r="R1582" s="348" t="s">
        <v>1578</v>
      </c>
      <c r="S1582" s="350">
        <v>21</v>
      </c>
      <c r="T1582" t="str">
        <f t="shared" si="60"/>
        <v>WhatsApp API Business</v>
      </c>
    </row>
    <row r="1583" spans="1:20" ht="15.75" thickBot="1">
      <c r="A1583" s="311">
        <v>45512</v>
      </c>
      <c r="B1583" s="384">
        <v>45505</v>
      </c>
      <c r="C1583" s="297" t="e">
        <v>#VALUE!</v>
      </c>
      <c r="D1583" s="318" t="s">
        <v>3757</v>
      </c>
      <c r="E1583" s="306" t="s">
        <v>3758</v>
      </c>
      <c r="F1583" s="306">
        <v>198</v>
      </c>
      <c r="G1583" s="300">
        <v>167.79661016949149</v>
      </c>
      <c r="H1583" s="301" t="s">
        <v>261</v>
      </c>
      <c r="I1583" s="302" t="s">
        <v>232</v>
      </c>
      <c r="J1583" s="302" t="s">
        <v>330</v>
      </c>
      <c r="K1583" s="53"/>
      <c r="L1583" s="53"/>
      <c r="M1583" s="53"/>
      <c r="N1583" s="53"/>
      <c r="O1583" s="53">
        <v>8</v>
      </c>
      <c r="P1583" s="56"/>
      <c r="Q1583" s="297">
        <v>198</v>
      </c>
      <c r="R1583" s="348" t="s">
        <v>1578</v>
      </c>
      <c r="S1583" s="350">
        <v>21</v>
      </c>
      <c r="T1583" t="str">
        <f t="shared" si="60"/>
        <v>Other Services</v>
      </c>
    </row>
    <row r="1584" spans="1:20" ht="15.75" thickBot="1">
      <c r="A1584" s="311">
        <v>45513</v>
      </c>
      <c r="B1584" s="384">
        <v>45505</v>
      </c>
      <c r="C1584" s="297" t="e">
        <v>#VALUE!</v>
      </c>
      <c r="D1584" s="318" t="s">
        <v>250</v>
      </c>
      <c r="E1584" s="306" t="s">
        <v>3759</v>
      </c>
      <c r="F1584" s="306">
        <v>19399.2</v>
      </c>
      <c r="G1584" s="300">
        <v>16440</v>
      </c>
      <c r="H1584" s="301" t="s">
        <v>216</v>
      </c>
      <c r="I1584" s="302" t="s">
        <v>217</v>
      </c>
      <c r="J1584" s="302" t="s">
        <v>218</v>
      </c>
      <c r="K1584" s="53"/>
      <c r="L1584" s="53"/>
      <c r="M1584" s="53"/>
      <c r="N1584" s="53"/>
      <c r="O1584" s="53">
        <v>8</v>
      </c>
      <c r="P1584" s="56"/>
      <c r="Q1584" s="297">
        <v>19399.2</v>
      </c>
      <c r="R1584" s="348" t="s">
        <v>1578</v>
      </c>
      <c r="S1584" s="350">
        <v>21</v>
      </c>
      <c r="T1584" t="str">
        <f t="shared" si="60"/>
        <v>G-Suite Business</v>
      </c>
    </row>
    <row r="1585" spans="1:20" ht="15.75" thickBot="1">
      <c r="A1585" s="311">
        <v>45513</v>
      </c>
      <c r="B1585" s="384">
        <v>45505</v>
      </c>
      <c r="C1585" s="297" t="e">
        <v>#VALUE!</v>
      </c>
      <c r="D1585" s="318" t="s">
        <v>3264</v>
      </c>
      <c r="E1585" s="306" t="s">
        <v>3760</v>
      </c>
      <c r="F1585" s="306">
        <v>72181</v>
      </c>
      <c r="G1585" s="300">
        <v>61170.338983050853</v>
      </c>
      <c r="H1585" s="301" t="s">
        <v>216</v>
      </c>
      <c r="I1585" s="302" t="s">
        <v>217</v>
      </c>
      <c r="J1585" s="302" t="s">
        <v>218</v>
      </c>
      <c r="K1585" s="53"/>
      <c r="L1585" s="53"/>
      <c r="M1585" s="53"/>
      <c r="N1585" s="53"/>
      <c r="O1585" s="53">
        <v>8</v>
      </c>
      <c r="P1585" s="56"/>
      <c r="Q1585" s="297">
        <v>72181</v>
      </c>
      <c r="R1585" s="348" t="s">
        <v>1578</v>
      </c>
      <c r="S1585" s="350">
        <v>21</v>
      </c>
      <c r="T1585" t="str">
        <f t="shared" si="60"/>
        <v>G-Suite Business</v>
      </c>
    </row>
    <row r="1586" spans="1:20" ht="15.75" thickBot="1">
      <c r="A1586" s="311">
        <v>45513</v>
      </c>
      <c r="B1586" s="384">
        <v>45505</v>
      </c>
      <c r="C1586" s="297" t="e">
        <v>#VALUE!</v>
      </c>
      <c r="D1586" s="318" t="s">
        <v>3549</v>
      </c>
      <c r="E1586" s="306" t="s">
        <v>3761</v>
      </c>
      <c r="F1586" s="306">
        <v>17700</v>
      </c>
      <c r="G1586" s="300">
        <v>15000</v>
      </c>
      <c r="H1586" s="308" t="s">
        <v>112</v>
      </c>
      <c r="I1586" s="302" t="s">
        <v>229</v>
      </c>
      <c r="J1586" s="302" t="s">
        <v>284</v>
      </c>
      <c r="K1586" s="53"/>
      <c r="L1586" s="53"/>
      <c r="M1586" s="53"/>
      <c r="N1586" s="53"/>
      <c r="O1586" s="53">
        <v>8</v>
      </c>
      <c r="P1586" s="56"/>
      <c r="Q1586" s="297">
        <v>17700</v>
      </c>
      <c r="R1586" s="348" t="s">
        <v>1578</v>
      </c>
      <c r="S1586" s="350">
        <v>21</v>
      </c>
      <c r="T1586" t="str">
        <f t="shared" si="60"/>
        <v>WhatsApp API Business</v>
      </c>
    </row>
    <row r="1587" spans="1:20" ht="15.75" thickBot="1">
      <c r="A1587" s="311">
        <v>45513</v>
      </c>
      <c r="B1587" s="384">
        <v>45505</v>
      </c>
      <c r="C1587" s="297" t="e">
        <v>#VALUE!</v>
      </c>
      <c r="D1587" s="318" t="s">
        <v>3505</v>
      </c>
      <c r="E1587" s="306" t="s">
        <v>3762</v>
      </c>
      <c r="F1587" s="306">
        <v>7523</v>
      </c>
      <c r="G1587" s="300">
        <v>6375.42372881356</v>
      </c>
      <c r="H1587" s="308" t="s">
        <v>112</v>
      </c>
      <c r="I1587" s="302" t="s">
        <v>229</v>
      </c>
      <c r="J1587" s="302" t="s">
        <v>269</v>
      </c>
      <c r="K1587" s="53"/>
      <c r="L1587" s="53"/>
      <c r="M1587" s="53"/>
      <c r="N1587" s="53"/>
      <c r="O1587" s="53">
        <v>8</v>
      </c>
      <c r="P1587" s="56"/>
      <c r="Q1587" s="297">
        <v>7523</v>
      </c>
      <c r="R1587" s="348" t="s">
        <v>1578</v>
      </c>
      <c r="S1587" s="350">
        <v>21</v>
      </c>
      <c r="T1587" t="str">
        <f t="shared" si="60"/>
        <v>WhatsApp API Business</v>
      </c>
    </row>
    <row r="1588" spans="1:20" ht="15.75" thickBot="1">
      <c r="A1588" s="311">
        <v>45513</v>
      </c>
      <c r="B1588" s="384">
        <v>45505</v>
      </c>
      <c r="C1588" s="297" t="e">
        <v>#VALUE!</v>
      </c>
      <c r="D1588" s="318" t="s">
        <v>463</v>
      </c>
      <c r="E1588" s="306" t="s">
        <v>3763</v>
      </c>
      <c r="F1588" s="306">
        <v>13097</v>
      </c>
      <c r="G1588" s="300">
        <v>11099.15254237288</v>
      </c>
      <c r="H1588" s="308" t="s">
        <v>112</v>
      </c>
      <c r="I1588" s="302" t="s">
        <v>229</v>
      </c>
      <c r="J1588" s="302" t="s">
        <v>249</v>
      </c>
      <c r="K1588" s="53"/>
      <c r="L1588" s="53"/>
      <c r="M1588" s="53"/>
      <c r="N1588" s="53"/>
      <c r="O1588" s="53">
        <v>8</v>
      </c>
      <c r="P1588" s="56"/>
      <c r="Q1588" s="297">
        <v>13097</v>
      </c>
      <c r="R1588" s="348" t="s">
        <v>1578</v>
      </c>
      <c r="S1588" s="350">
        <v>21</v>
      </c>
      <c r="T1588" t="str">
        <f t="shared" si="60"/>
        <v>WhatsApp API Business</v>
      </c>
    </row>
    <row r="1589" spans="1:20" ht="15.75" thickBot="1">
      <c r="A1589" s="311">
        <v>45513</v>
      </c>
      <c r="B1589" s="384">
        <v>45505</v>
      </c>
      <c r="C1589" s="297" t="e">
        <v>#VALUE!</v>
      </c>
      <c r="D1589" s="318" t="s">
        <v>353</v>
      </c>
      <c r="E1589" s="306" t="s">
        <v>3764</v>
      </c>
      <c r="F1589" s="306">
        <v>56640</v>
      </c>
      <c r="G1589" s="300">
        <v>48000</v>
      </c>
      <c r="H1589" s="301" t="s">
        <v>291</v>
      </c>
      <c r="I1589" s="302" t="s">
        <v>226</v>
      </c>
      <c r="J1589" s="302" t="s">
        <v>503</v>
      </c>
      <c r="K1589" s="53"/>
      <c r="L1589" s="53"/>
      <c r="M1589" s="53"/>
      <c r="N1589" s="53"/>
      <c r="O1589" s="53">
        <v>8</v>
      </c>
      <c r="P1589" s="56"/>
      <c r="Q1589" s="297">
        <v>56640</v>
      </c>
      <c r="R1589" s="348" t="s">
        <v>1578</v>
      </c>
      <c r="S1589" s="350">
        <v>21</v>
      </c>
      <c r="T1589" t="s">
        <v>15</v>
      </c>
    </row>
    <row r="1590" spans="1:20" ht="15.75" thickBot="1">
      <c r="A1590" s="311">
        <v>45514</v>
      </c>
      <c r="B1590" s="384">
        <v>45505</v>
      </c>
      <c r="C1590" s="297" t="e">
        <v>#VALUE!</v>
      </c>
      <c r="D1590" s="318" t="s">
        <v>3765</v>
      </c>
      <c r="E1590" s="306" t="s">
        <v>3766</v>
      </c>
      <c r="F1590" s="306">
        <v>18408</v>
      </c>
      <c r="G1590" s="300">
        <v>15600</v>
      </c>
      <c r="H1590" s="301" t="s">
        <v>216</v>
      </c>
      <c r="I1590" s="302" t="s">
        <v>217</v>
      </c>
      <c r="J1590" s="302" t="s">
        <v>218</v>
      </c>
      <c r="K1590" s="53"/>
      <c r="L1590" s="53"/>
      <c r="M1590" s="53"/>
      <c r="N1590" s="53"/>
      <c r="O1590" s="53">
        <v>8</v>
      </c>
      <c r="P1590" s="56"/>
      <c r="Q1590" s="297">
        <v>18408</v>
      </c>
      <c r="R1590" s="348" t="s">
        <v>1578</v>
      </c>
      <c r="S1590" s="350">
        <v>21</v>
      </c>
      <c r="T1590" t="str">
        <f>VLOOKUP(I1590,$AD$2:$AE$6,2,0)</f>
        <v>G-Suite Business</v>
      </c>
    </row>
    <row r="1591" spans="1:20" ht="15.75" thickBot="1">
      <c r="A1591" s="311">
        <v>45514</v>
      </c>
      <c r="B1591" s="384">
        <v>45505</v>
      </c>
      <c r="C1591" s="297" t="e">
        <v>#VALUE!</v>
      </c>
      <c r="D1591" s="318" t="s">
        <v>3767</v>
      </c>
      <c r="E1591" s="306" t="s">
        <v>3768</v>
      </c>
      <c r="F1591" s="306">
        <v>60180</v>
      </c>
      <c r="G1591" s="300">
        <v>51000</v>
      </c>
      <c r="H1591" s="301" t="s">
        <v>216</v>
      </c>
      <c r="I1591" s="302" t="s">
        <v>217</v>
      </c>
      <c r="J1591" s="302" t="s">
        <v>218</v>
      </c>
      <c r="K1591" s="53"/>
      <c r="L1591" s="53"/>
      <c r="M1591" s="53"/>
      <c r="N1591" s="53"/>
      <c r="O1591" s="53">
        <v>8</v>
      </c>
      <c r="P1591" s="56"/>
      <c r="Q1591" s="297">
        <v>60180</v>
      </c>
      <c r="R1591" s="348" t="s">
        <v>1578</v>
      </c>
      <c r="S1591" s="350">
        <v>21</v>
      </c>
      <c r="T1591" t="str">
        <f>VLOOKUP(I1591,$AD$2:$AE$6,2,0)</f>
        <v>G-Suite Business</v>
      </c>
    </row>
    <row r="1592" spans="1:20" ht="15.75" thickBot="1">
      <c r="A1592" s="311">
        <v>45514</v>
      </c>
      <c r="B1592" s="384">
        <v>45505</v>
      </c>
      <c r="C1592" s="297" t="e">
        <v>#VALUE!</v>
      </c>
      <c r="D1592" s="318" t="s">
        <v>3769</v>
      </c>
      <c r="E1592" s="306" t="s">
        <v>3770</v>
      </c>
      <c r="F1592" s="306">
        <v>8850</v>
      </c>
      <c r="G1592" s="300">
        <v>7500</v>
      </c>
      <c r="H1592" s="308" t="s">
        <v>112</v>
      </c>
      <c r="I1592" s="302" t="s">
        <v>229</v>
      </c>
      <c r="J1592" s="302" t="s">
        <v>269</v>
      </c>
      <c r="K1592" s="53"/>
      <c r="L1592" s="53"/>
      <c r="M1592" s="53"/>
      <c r="N1592" s="53"/>
      <c r="O1592" s="53">
        <v>8</v>
      </c>
      <c r="P1592" s="56"/>
      <c r="Q1592" s="297">
        <v>8850</v>
      </c>
      <c r="R1592" s="348" t="s">
        <v>1578</v>
      </c>
      <c r="S1592" s="350">
        <v>21</v>
      </c>
      <c r="T1592" t="str">
        <f>VLOOKUP(I1592,$AD$2:$AE$6,2,0)</f>
        <v>WhatsApp API Business</v>
      </c>
    </row>
    <row r="1593" spans="1:20" ht="15.75" thickBot="1">
      <c r="A1593" s="311">
        <v>45514</v>
      </c>
      <c r="B1593" s="384">
        <v>45505</v>
      </c>
      <c r="C1593" s="297" t="e">
        <v>#VALUE!</v>
      </c>
      <c r="D1593" s="318" t="s">
        <v>2610</v>
      </c>
      <c r="E1593" s="306" t="s">
        <v>3771</v>
      </c>
      <c r="F1593" s="306">
        <v>56640</v>
      </c>
      <c r="G1593" s="300">
        <v>48000</v>
      </c>
      <c r="H1593" s="301" t="s">
        <v>291</v>
      </c>
      <c r="I1593" s="302" t="s">
        <v>226</v>
      </c>
      <c r="J1593" s="302" t="s">
        <v>503</v>
      </c>
      <c r="K1593" s="53"/>
      <c r="L1593" s="53"/>
      <c r="M1593" s="53"/>
      <c r="N1593" s="53"/>
      <c r="O1593" s="53">
        <v>8</v>
      </c>
      <c r="P1593" s="56"/>
      <c r="Q1593" s="297">
        <v>56640</v>
      </c>
      <c r="R1593" s="348" t="s">
        <v>1578</v>
      </c>
      <c r="S1593" s="350">
        <v>21</v>
      </c>
      <c r="T1593" t="s">
        <v>15</v>
      </c>
    </row>
    <row r="1594" spans="1:20" ht="15.75" thickBot="1">
      <c r="A1594" s="311">
        <v>45514</v>
      </c>
      <c r="B1594" s="384">
        <v>45505</v>
      </c>
      <c r="C1594" s="297" t="e">
        <v>#VALUE!</v>
      </c>
      <c r="D1594" s="318" t="s">
        <v>463</v>
      </c>
      <c r="E1594" s="306" t="s">
        <v>3772</v>
      </c>
      <c r="F1594" s="306">
        <v>14160</v>
      </c>
      <c r="G1594" s="300">
        <v>12000</v>
      </c>
      <c r="H1594" s="308" t="s">
        <v>112</v>
      </c>
      <c r="I1594" s="302" t="s">
        <v>229</v>
      </c>
      <c r="J1594" s="302" t="s">
        <v>249</v>
      </c>
      <c r="K1594" s="53"/>
      <c r="L1594" s="53"/>
      <c r="M1594" s="53"/>
      <c r="N1594" s="53"/>
      <c r="O1594" s="53">
        <v>8</v>
      </c>
      <c r="P1594" s="56"/>
      <c r="Q1594" s="297">
        <v>14160</v>
      </c>
      <c r="R1594" s="348" t="s">
        <v>1578</v>
      </c>
      <c r="S1594" s="350">
        <v>21</v>
      </c>
      <c r="T1594" t="str">
        <f t="shared" ref="T1594:T1625" si="61">VLOOKUP(I1594,$AD$2:$AE$6,2,0)</f>
        <v>WhatsApp API Business</v>
      </c>
    </row>
    <row r="1595" spans="1:20" ht="15.75" thickBot="1">
      <c r="A1595" s="311">
        <v>45514</v>
      </c>
      <c r="B1595" s="384">
        <v>45505</v>
      </c>
      <c r="C1595" s="297" t="e">
        <v>#VALUE!</v>
      </c>
      <c r="D1595" s="318" t="s">
        <v>2329</v>
      </c>
      <c r="E1595" s="306" t="s">
        <v>3773</v>
      </c>
      <c r="F1595" s="306">
        <v>4720</v>
      </c>
      <c r="G1595" s="300">
        <v>4000</v>
      </c>
      <c r="H1595" s="308" t="s">
        <v>112</v>
      </c>
      <c r="I1595" s="302" t="s">
        <v>229</v>
      </c>
      <c r="J1595" s="302" t="s">
        <v>249</v>
      </c>
      <c r="K1595" s="53"/>
      <c r="L1595" s="53"/>
      <c r="M1595" s="53"/>
      <c r="N1595" s="53"/>
      <c r="O1595" s="53">
        <v>8</v>
      </c>
      <c r="P1595" s="56"/>
      <c r="Q1595" s="297">
        <v>4720</v>
      </c>
      <c r="R1595" s="348" t="s">
        <v>1578</v>
      </c>
      <c r="S1595" s="350">
        <v>21</v>
      </c>
      <c r="T1595" t="str">
        <f t="shared" si="61"/>
        <v>WhatsApp API Business</v>
      </c>
    </row>
    <row r="1596" spans="1:20" ht="15.75" thickBot="1">
      <c r="A1596" s="311">
        <v>45514</v>
      </c>
      <c r="B1596" s="384">
        <v>45505</v>
      </c>
      <c r="C1596" s="297" t="e">
        <v>#VALUE!</v>
      </c>
      <c r="D1596" s="318" t="s">
        <v>420</v>
      </c>
      <c r="E1596" s="306" t="s">
        <v>3774</v>
      </c>
      <c r="F1596" s="306">
        <v>109400.4078</v>
      </c>
      <c r="G1596" s="300">
        <v>92712.21</v>
      </c>
      <c r="H1596" s="301" t="s">
        <v>261</v>
      </c>
      <c r="I1596" s="302" t="s">
        <v>232</v>
      </c>
      <c r="J1596" s="302" t="s">
        <v>422</v>
      </c>
      <c r="K1596" s="53"/>
      <c r="L1596" s="53"/>
      <c r="M1596" s="53"/>
      <c r="N1596" s="53"/>
      <c r="O1596" s="53">
        <v>8</v>
      </c>
      <c r="P1596" s="56"/>
      <c r="Q1596" s="297">
        <v>109400.4078</v>
      </c>
      <c r="R1596" s="348" t="s">
        <v>1578</v>
      </c>
      <c r="S1596" s="350">
        <v>21</v>
      </c>
      <c r="T1596" t="str">
        <f t="shared" si="61"/>
        <v>Other Services</v>
      </c>
    </row>
    <row r="1597" spans="1:20" ht="15.75" thickBot="1">
      <c r="A1597" s="311">
        <v>45514</v>
      </c>
      <c r="B1597" s="384">
        <v>45505</v>
      </c>
      <c r="C1597" s="297" t="e">
        <v>#VALUE!</v>
      </c>
      <c r="D1597" s="318" t="s">
        <v>1280</v>
      </c>
      <c r="E1597" s="306" t="s">
        <v>3775</v>
      </c>
      <c r="F1597" s="306">
        <v>36108</v>
      </c>
      <c r="G1597" s="300">
        <v>30600</v>
      </c>
      <c r="H1597" s="308" t="s">
        <v>112</v>
      </c>
      <c r="I1597" s="302" t="s">
        <v>229</v>
      </c>
      <c r="J1597" s="302" t="s">
        <v>359</v>
      </c>
      <c r="K1597" s="53"/>
      <c r="L1597" s="53"/>
      <c r="M1597" s="53"/>
      <c r="N1597" s="53"/>
      <c r="O1597" s="53">
        <v>8</v>
      </c>
      <c r="P1597" s="56"/>
      <c r="Q1597" s="297">
        <v>36108</v>
      </c>
      <c r="R1597" s="348" t="s">
        <v>1578</v>
      </c>
      <c r="S1597" s="350">
        <v>21</v>
      </c>
      <c r="T1597" t="str">
        <f t="shared" si="61"/>
        <v>WhatsApp API Business</v>
      </c>
    </row>
    <row r="1598" spans="1:20" ht="15.75" thickBot="1">
      <c r="A1598" s="311">
        <v>45516</v>
      </c>
      <c r="B1598" s="384">
        <v>45505</v>
      </c>
      <c r="C1598" s="297" t="e">
        <v>#VALUE!</v>
      </c>
      <c r="D1598" s="318" t="s">
        <v>815</v>
      </c>
      <c r="E1598" s="306" t="s">
        <v>3776</v>
      </c>
      <c r="F1598" s="306">
        <v>8850</v>
      </c>
      <c r="G1598" s="300">
        <v>7500</v>
      </c>
      <c r="H1598" s="301" t="s">
        <v>112</v>
      </c>
      <c r="I1598" s="302" t="s">
        <v>229</v>
      </c>
      <c r="J1598" s="302" t="s">
        <v>269</v>
      </c>
      <c r="K1598" s="53"/>
      <c r="L1598" s="53"/>
      <c r="M1598" s="53"/>
      <c r="N1598" s="53"/>
      <c r="O1598" s="53">
        <v>8</v>
      </c>
      <c r="P1598" s="56"/>
      <c r="Q1598" s="297">
        <v>8850</v>
      </c>
      <c r="R1598" s="348" t="s">
        <v>1578</v>
      </c>
      <c r="S1598" s="350">
        <v>22</v>
      </c>
      <c r="T1598" t="str">
        <f t="shared" si="61"/>
        <v>WhatsApp API Business</v>
      </c>
    </row>
    <row r="1599" spans="1:20" ht="15.75" thickBot="1">
      <c r="A1599" s="311">
        <v>45516</v>
      </c>
      <c r="B1599" s="384">
        <v>45505</v>
      </c>
      <c r="C1599" s="297" t="e">
        <v>#VALUE!</v>
      </c>
      <c r="D1599" s="318" t="s">
        <v>1006</v>
      </c>
      <c r="E1599" s="306" t="s">
        <v>3777</v>
      </c>
      <c r="F1599" s="306">
        <v>15045</v>
      </c>
      <c r="G1599" s="300">
        <v>12750</v>
      </c>
      <c r="H1599" s="301" t="s">
        <v>112</v>
      </c>
      <c r="I1599" s="302" t="s">
        <v>229</v>
      </c>
      <c r="J1599" s="302" t="s">
        <v>284</v>
      </c>
      <c r="K1599" s="53"/>
      <c r="L1599" s="53"/>
      <c r="M1599" s="53"/>
      <c r="N1599" s="53"/>
      <c r="O1599" s="53">
        <v>8</v>
      </c>
      <c r="P1599" s="56"/>
      <c r="Q1599" s="297">
        <v>15045</v>
      </c>
      <c r="R1599" s="348" t="s">
        <v>1578</v>
      </c>
      <c r="S1599" s="350">
        <v>22</v>
      </c>
      <c r="T1599" t="str">
        <f t="shared" si="61"/>
        <v>WhatsApp API Business</v>
      </c>
    </row>
    <row r="1600" spans="1:20" ht="15.75" thickBot="1">
      <c r="A1600" s="311">
        <v>45516</v>
      </c>
      <c r="B1600" s="384">
        <v>45505</v>
      </c>
      <c r="C1600" s="297" t="e">
        <v>#VALUE!</v>
      </c>
      <c r="D1600" s="318" t="s">
        <v>3778</v>
      </c>
      <c r="E1600" s="306" t="s">
        <v>3779</v>
      </c>
      <c r="F1600" s="306">
        <v>2950</v>
      </c>
      <c r="G1600" s="300">
        <v>2500</v>
      </c>
      <c r="H1600" s="301" t="s">
        <v>112</v>
      </c>
      <c r="I1600" s="302" t="s">
        <v>229</v>
      </c>
      <c r="J1600" s="302" t="s">
        <v>258</v>
      </c>
      <c r="K1600" s="53"/>
      <c r="L1600" s="53"/>
      <c r="M1600" s="53"/>
      <c r="N1600" s="53"/>
      <c r="O1600" s="53">
        <v>8</v>
      </c>
      <c r="P1600" s="56"/>
      <c r="Q1600" s="297">
        <v>2950</v>
      </c>
      <c r="R1600" s="348" t="s">
        <v>1578</v>
      </c>
      <c r="S1600" s="350">
        <v>22</v>
      </c>
      <c r="T1600" t="str">
        <f t="shared" si="61"/>
        <v>WhatsApp API Business</v>
      </c>
    </row>
    <row r="1601" spans="1:20" ht="15.75" thickBot="1">
      <c r="A1601" s="311">
        <v>45516</v>
      </c>
      <c r="B1601" s="384">
        <v>45505</v>
      </c>
      <c r="C1601" s="297" t="e">
        <v>#VALUE!</v>
      </c>
      <c r="D1601" s="318" t="s">
        <v>3780</v>
      </c>
      <c r="E1601" s="306" t="s">
        <v>3781</v>
      </c>
      <c r="F1601" s="306">
        <v>15045</v>
      </c>
      <c r="G1601" s="300">
        <v>12750</v>
      </c>
      <c r="H1601" s="301" t="s">
        <v>112</v>
      </c>
      <c r="I1601" s="302" t="s">
        <v>229</v>
      </c>
      <c r="J1601" s="302" t="s">
        <v>284</v>
      </c>
      <c r="K1601" s="53"/>
      <c r="L1601" s="53"/>
      <c r="M1601" s="53"/>
      <c r="N1601" s="53"/>
      <c r="O1601" s="53">
        <v>8</v>
      </c>
      <c r="P1601" s="56"/>
      <c r="Q1601" s="297">
        <v>15045</v>
      </c>
      <c r="R1601" s="348" t="s">
        <v>1578</v>
      </c>
      <c r="S1601" s="350">
        <v>22</v>
      </c>
      <c r="T1601" t="str">
        <f t="shared" si="61"/>
        <v>WhatsApp API Business</v>
      </c>
    </row>
    <row r="1602" spans="1:20" ht="15.75" thickBot="1">
      <c r="A1602" s="311">
        <v>45516</v>
      </c>
      <c r="B1602" s="384">
        <v>45505</v>
      </c>
      <c r="C1602" s="297" t="e">
        <v>#VALUE!</v>
      </c>
      <c r="D1602" s="318" t="s">
        <v>3782</v>
      </c>
      <c r="E1602" s="306" t="s">
        <v>3783</v>
      </c>
      <c r="F1602" s="306">
        <v>15930</v>
      </c>
      <c r="G1602" s="300">
        <v>13500</v>
      </c>
      <c r="H1602" s="301" t="s">
        <v>112</v>
      </c>
      <c r="I1602" s="302" t="s">
        <v>229</v>
      </c>
      <c r="J1602" s="302" t="s">
        <v>284</v>
      </c>
      <c r="K1602" s="53"/>
      <c r="L1602" s="53"/>
      <c r="M1602" s="53"/>
      <c r="N1602" s="53"/>
      <c r="O1602" s="53">
        <v>8</v>
      </c>
      <c r="P1602" s="56"/>
      <c r="Q1602" s="297">
        <v>15930</v>
      </c>
      <c r="R1602" s="348" t="s">
        <v>1578</v>
      </c>
      <c r="S1602" s="350">
        <v>22</v>
      </c>
      <c r="T1602" t="str">
        <f t="shared" si="61"/>
        <v>WhatsApp API Business</v>
      </c>
    </row>
    <row r="1603" spans="1:20" ht="15.75" thickBot="1">
      <c r="A1603" s="311">
        <v>45516</v>
      </c>
      <c r="B1603" s="384">
        <v>45505</v>
      </c>
      <c r="C1603" s="297" t="e">
        <v>#VALUE!</v>
      </c>
      <c r="D1603" s="318" t="s">
        <v>465</v>
      </c>
      <c r="E1603" s="306" t="s">
        <v>3784</v>
      </c>
      <c r="F1603" s="306">
        <v>15807</v>
      </c>
      <c r="G1603" s="300">
        <v>13395.76271186441</v>
      </c>
      <c r="H1603" s="301" t="s">
        <v>112</v>
      </c>
      <c r="I1603" s="302" t="s">
        <v>229</v>
      </c>
      <c r="J1603" s="302" t="s">
        <v>249</v>
      </c>
      <c r="K1603" s="53"/>
      <c r="L1603" s="53"/>
      <c r="M1603" s="53"/>
      <c r="N1603" s="53"/>
      <c r="O1603" s="53">
        <v>8</v>
      </c>
      <c r="P1603" s="56"/>
      <c r="Q1603" s="297">
        <v>15807</v>
      </c>
      <c r="R1603" s="348" t="s">
        <v>1578</v>
      </c>
      <c r="S1603" s="350">
        <v>22</v>
      </c>
      <c r="T1603" t="str">
        <f t="shared" si="61"/>
        <v>WhatsApp API Business</v>
      </c>
    </row>
    <row r="1604" spans="1:20" ht="15.75" thickBot="1">
      <c r="A1604" s="311">
        <v>45516</v>
      </c>
      <c r="B1604" s="384">
        <v>45505</v>
      </c>
      <c r="C1604" s="297" t="e">
        <v>#VALUE!</v>
      </c>
      <c r="D1604" s="318" t="s">
        <v>2329</v>
      </c>
      <c r="E1604" s="306" t="s">
        <v>3785</v>
      </c>
      <c r="F1604" s="306">
        <v>3540</v>
      </c>
      <c r="G1604" s="300">
        <v>3000</v>
      </c>
      <c r="H1604" s="301" t="s">
        <v>112</v>
      </c>
      <c r="I1604" s="302" t="s">
        <v>229</v>
      </c>
      <c r="J1604" s="302" t="s">
        <v>249</v>
      </c>
      <c r="K1604" s="53"/>
      <c r="L1604" s="53"/>
      <c r="M1604" s="53"/>
      <c r="N1604" s="53"/>
      <c r="O1604" s="53">
        <v>8</v>
      </c>
      <c r="P1604" s="56"/>
      <c r="Q1604" s="297">
        <v>3540</v>
      </c>
      <c r="R1604" s="348" t="s">
        <v>1578</v>
      </c>
      <c r="S1604" s="350">
        <v>22</v>
      </c>
      <c r="T1604" t="str">
        <f t="shared" si="61"/>
        <v>WhatsApp API Business</v>
      </c>
    </row>
    <row r="1605" spans="1:20" ht="15.75" thickBot="1">
      <c r="A1605" s="311">
        <v>45516</v>
      </c>
      <c r="B1605" s="384">
        <v>45505</v>
      </c>
      <c r="C1605" s="297" t="e">
        <v>#VALUE!</v>
      </c>
      <c r="D1605" s="318" t="s">
        <v>463</v>
      </c>
      <c r="E1605" s="306" t="s">
        <v>3786</v>
      </c>
      <c r="F1605" s="306">
        <v>11800</v>
      </c>
      <c r="G1605" s="300">
        <v>10000</v>
      </c>
      <c r="H1605" s="301" t="s">
        <v>112</v>
      </c>
      <c r="I1605" s="302" t="s">
        <v>229</v>
      </c>
      <c r="J1605" s="302" t="s">
        <v>249</v>
      </c>
      <c r="K1605" s="53"/>
      <c r="L1605" s="53"/>
      <c r="M1605" s="53"/>
      <c r="N1605" s="53"/>
      <c r="O1605" s="53">
        <v>8</v>
      </c>
      <c r="P1605" s="56"/>
      <c r="Q1605" s="297">
        <v>11800</v>
      </c>
      <c r="R1605" s="348" t="s">
        <v>1578</v>
      </c>
      <c r="S1605" s="350">
        <v>22</v>
      </c>
      <c r="T1605" t="str">
        <f t="shared" si="61"/>
        <v>WhatsApp API Business</v>
      </c>
    </row>
    <row r="1606" spans="1:20" ht="15.75" thickBot="1">
      <c r="A1606" s="311">
        <v>45516</v>
      </c>
      <c r="B1606" s="384">
        <v>45505</v>
      </c>
      <c r="C1606" s="297" t="e">
        <v>#VALUE!</v>
      </c>
      <c r="D1606" s="318" t="s">
        <v>3787</v>
      </c>
      <c r="E1606" s="306" t="s">
        <v>3788</v>
      </c>
      <c r="F1606" s="306">
        <v>2242</v>
      </c>
      <c r="G1606" s="300">
        <v>1900</v>
      </c>
      <c r="H1606" s="301" t="s">
        <v>261</v>
      </c>
      <c r="I1606" s="302" t="s">
        <v>232</v>
      </c>
      <c r="J1606" s="302" t="s">
        <v>661</v>
      </c>
      <c r="K1606" s="53"/>
      <c r="L1606" s="53"/>
      <c r="M1606" s="53"/>
      <c r="N1606" s="53"/>
      <c r="O1606" s="53">
        <v>8</v>
      </c>
      <c r="P1606" s="56"/>
      <c r="Q1606" s="297">
        <v>2242</v>
      </c>
      <c r="R1606" s="348" t="s">
        <v>1578</v>
      </c>
      <c r="S1606" s="350">
        <v>22</v>
      </c>
      <c r="T1606" t="str">
        <f t="shared" si="61"/>
        <v>Other Services</v>
      </c>
    </row>
    <row r="1607" spans="1:20" ht="15.75" thickBot="1">
      <c r="A1607" s="311">
        <v>45516</v>
      </c>
      <c r="B1607" s="384">
        <v>45505</v>
      </c>
      <c r="C1607" s="297" t="e">
        <v>#VALUE!</v>
      </c>
      <c r="D1607" s="318" t="s">
        <v>3307</v>
      </c>
      <c r="E1607" s="306" t="s">
        <v>3789</v>
      </c>
      <c r="F1607" s="306">
        <v>3066</v>
      </c>
      <c r="G1607" s="300">
        <v>2598.305084745763</v>
      </c>
      <c r="H1607" s="301" t="s">
        <v>112</v>
      </c>
      <c r="I1607" s="302" t="s">
        <v>229</v>
      </c>
      <c r="J1607" s="302" t="s">
        <v>249</v>
      </c>
      <c r="K1607" s="53"/>
      <c r="L1607" s="53"/>
      <c r="M1607" s="53"/>
      <c r="N1607" s="53"/>
      <c r="O1607" s="53">
        <v>8</v>
      </c>
      <c r="P1607" s="56"/>
      <c r="Q1607" s="297">
        <v>3066</v>
      </c>
      <c r="R1607" s="348" t="s">
        <v>1578</v>
      </c>
      <c r="S1607" s="350">
        <v>22</v>
      </c>
      <c r="T1607" t="str">
        <f t="shared" si="61"/>
        <v>WhatsApp API Business</v>
      </c>
    </row>
    <row r="1608" spans="1:20" ht="15.75" thickBot="1">
      <c r="A1608" s="311">
        <v>45516</v>
      </c>
      <c r="B1608" s="384">
        <v>45505</v>
      </c>
      <c r="C1608" s="297" t="e">
        <v>#VALUE!</v>
      </c>
      <c r="D1608" s="318" t="s">
        <v>3790</v>
      </c>
      <c r="E1608" s="306" t="s">
        <v>3791</v>
      </c>
      <c r="F1608" s="306">
        <v>299</v>
      </c>
      <c r="G1608" s="300">
        <v>253.3898305084746</v>
      </c>
      <c r="H1608" s="301" t="s">
        <v>261</v>
      </c>
      <c r="I1608" s="302" t="s">
        <v>232</v>
      </c>
      <c r="J1608" s="302" t="s">
        <v>330</v>
      </c>
      <c r="K1608" s="53"/>
      <c r="L1608" s="53"/>
      <c r="M1608" s="53"/>
      <c r="N1608" s="53"/>
      <c r="O1608" s="53">
        <v>8</v>
      </c>
      <c r="P1608" s="56"/>
      <c r="Q1608" s="297">
        <v>299</v>
      </c>
      <c r="R1608" s="348" t="s">
        <v>1578</v>
      </c>
      <c r="S1608" s="350">
        <v>22</v>
      </c>
      <c r="T1608" t="str">
        <f t="shared" si="61"/>
        <v>Other Services</v>
      </c>
    </row>
    <row r="1609" spans="1:20" ht="15.75" thickBot="1">
      <c r="A1609" s="311">
        <v>45516</v>
      </c>
      <c r="B1609" s="384">
        <v>45505</v>
      </c>
      <c r="C1609" s="297" t="e">
        <v>#VALUE!</v>
      </c>
      <c r="D1609" s="318" t="s">
        <v>799</v>
      </c>
      <c r="E1609" s="306" t="s">
        <v>3792</v>
      </c>
      <c r="F1609" s="306">
        <v>15045</v>
      </c>
      <c r="G1609" s="300">
        <v>12750</v>
      </c>
      <c r="H1609" s="301" t="s">
        <v>216</v>
      </c>
      <c r="I1609" s="302" t="s">
        <v>217</v>
      </c>
      <c r="J1609" s="302" t="s">
        <v>218</v>
      </c>
      <c r="K1609" s="53"/>
      <c r="L1609" s="53"/>
      <c r="M1609" s="53"/>
      <c r="N1609" s="53"/>
      <c r="O1609" s="53">
        <v>8</v>
      </c>
      <c r="P1609" s="56"/>
      <c r="Q1609" s="297">
        <v>15045</v>
      </c>
      <c r="R1609" s="348" t="s">
        <v>1578</v>
      </c>
      <c r="S1609" s="350">
        <v>22</v>
      </c>
      <c r="T1609" t="str">
        <f t="shared" si="61"/>
        <v>G-Suite Business</v>
      </c>
    </row>
    <row r="1610" spans="1:20" ht="15.75" thickBot="1">
      <c r="A1610" s="311">
        <v>45516</v>
      </c>
      <c r="B1610" s="384">
        <v>45505</v>
      </c>
      <c r="C1610" s="297" t="e">
        <v>#VALUE!</v>
      </c>
      <c r="D1610" s="318" t="s">
        <v>3793</v>
      </c>
      <c r="E1610" s="306" t="s">
        <v>3794</v>
      </c>
      <c r="F1610" s="306">
        <v>14395</v>
      </c>
      <c r="G1610" s="300">
        <v>12199.15254237288</v>
      </c>
      <c r="H1610" s="301" t="s">
        <v>216</v>
      </c>
      <c r="I1610" s="302" t="s">
        <v>217</v>
      </c>
      <c r="J1610" s="302" t="s">
        <v>218</v>
      </c>
      <c r="K1610" s="53"/>
      <c r="L1610" s="53"/>
      <c r="M1610" s="53"/>
      <c r="N1610" s="53"/>
      <c r="O1610" s="53">
        <v>8</v>
      </c>
      <c r="P1610" s="56"/>
      <c r="Q1610" s="297">
        <v>14395</v>
      </c>
      <c r="R1610" s="348" t="s">
        <v>1578</v>
      </c>
      <c r="S1610" s="350">
        <v>22</v>
      </c>
      <c r="T1610" t="str">
        <f t="shared" si="61"/>
        <v>G-Suite Business</v>
      </c>
    </row>
    <row r="1611" spans="1:20" ht="15.75" thickBot="1">
      <c r="A1611" s="311">
        <v>45516</v>
      </c>
      <c r="B1611" s="384">
        <v>45505</v>
      </c>
      <c r="C1611" s="297" t="e">
        <v>#VALUE!</v>
      </c>
      <c r="D1611" s="318" t="s">
        <v>252</v>
      </c>
      <c r="E1611" s="306" t="s">
        <v>3795</v>
      </c>
      <c r="F1611" s="306">
        <v>6018</v>
      </c>
      <c r="G1611" s="300">
        <v>5100</v>
      </c>
      <c r="H1611" s="301" t="s">
        <v>216</v>
      </c>
      <c r="I1611" s="302" t="s">
        <v>217</v>
      </c>
      <c r="J1611" s="302" t="s">
        <v>218</v>
      </c>
      <c r="K1611" s="53"/>
      <c r="L1611" s="53"/>
      <c r="M1611" s="53"/>
      <c r="N1611" s="53"/>
      <c r="O1611" s="53">
        <v>8</v>
      </c>
      <c r="P1611" s="56"/>
      <c r="Q1611" s="297">
        <v>6018</v>
      </c>
      <c r="R1611" s="348" t="s">
        <v>1578</v>
      </c>
      <c r="S1611" s="350">
        <v>22</v>
      </c>
      <c r="T1611" t="str">
        <f t="shared" si="61"/>
        <v>G-Suite Business</v>
      </c>
    </row>
    <row r="1612" spans="1:20" ht="15.75" thickBot="1">
      <c r="A1612" s="311">
        <v>45516</v>
      </c>
      <c r="B1612" s="384">
        <v>45505</v>
      </c>
      <c r="C1612" s="297" t="e">
        <v>#VALUE!</v>
      </c>
      <c r="D1612" s="318" t="s">
        <v>3796</v>
      </c>
      <c r="E1612" s="306" t="s">
        <v>3797</v>
      </c>
      <c r="F1612" s="306">
        <v>20768</v>
      </c>
      <c r="G1612" s="300">
        <v>17600</v>
      </c>
      <c r="H1612" s="301" t="s">
        <v>216</v>
      </c>
      <c r="I1612" s="302" t="s">
        <v>217</v>
      </c>
      <c r="J1612" s="302" t="s">
        <v>218</v>
      </c>
      <c r="K1612" s="53"/>
      <c r="L1612" s="53"/>
      <c r="M1612" s="53"/>
      <c r="N1612" s="53"/>
      <c r="O1612" s="53">
        <v>8</v>
      </c>
      <c r="P1612" s="56"/>
      <c r="Q1612" s="297">
        <v>20768</v>
      </c>
      <c r="R1612" s="348" t="s">
        <v>1578</v>
      </c>
      <c r="S1612" s="350">
        <v>22</v>
      </c>
      <c r="T1612" t="str">
        <f t="shared" si="61"/>
        <v>G-Suite Business</v>
      </c>
    </row>
    <row r="1613" spans="1:20" ht="15.75" thickBot="1">
      <c r="A1613" s="311">
        <v>45516</v>
      </c>
      <c r="B1613" s="384">
        <v>45505</v>
      </c>
      <c r="C1613" s="297" t="e">
        <v>#VALUE!</v>
      </c>
      <c r="D1613" s="318" t="s">
        <v>3798</v>
      </c>
      <c r="E1613" s="306" t="s">
        <v>3799</v>
      </c>
      <c r="F1613" s="306">
        <v>20768</v>
      </c>
      <c r="G1613" s="300">
        <v>17600</v>
      </c>
      <c r="H1613" s="301" t="s">
        <v>216</v>
      </c>
      <c r="I1613" s="302" t="s">
        <v>217</v>
      </c>
      <c r="J1613" s="302" t="s">
        <v>218</v>
      </c>
      <c r="K1613" s="53"/>
      <c r="L1613" s="53"/>
      <c r="M1613" s="53"/>
      <c r="N1613" s="53"/>
      <c r="O1613" s="53">
        <v>8</v>
      </c>
      <c r="P1613" s="56"/>
      <c r="Q1613" s="297">
        <v>20768</v>
      </c>
      <c r="R1613" s="348" t="s">
        <v>1578</v>
      </c>
      <c r="S1613" s="350">
        <v>22</v>
      </c>
      <c r="T1613" t="str">
        <f t="shared" si="61"/>
        <v>G-Suite Business</v>
      </c>
    </row>
    <row r="1614" spans="1:20" ht="15.75" thickBot="1">
      <c r="A1614" s="311">
        <v>45516</v>
      </c>
      <c r="B1614" s="384">
        <v>45505</v>
      </c>
      <c r="C1614" s="297" t="e">
        <v>#VALUE!</v>
      </c>
      <c r="D1614" s="318" t="s">
        <v>2908</v>
      </c>
      <c r="E1614" s="306" t="s">
        <v>3800</v>
      </c>
      <c r="F1614" s="306">
        <v>-31737</v>
      </c>
      <c r="G1614" s="300">
        <v>-26895.762711864409</v>
      </c>
      <c r="H1614" s="301" t="s">
        <v>112</v>
      </c>
      <c r="I1614" s="302" t="s">
        <v>229</v>
      </c>
      <c r="J1614" s="302" t="s">
        <v>249</v>
      </c>
      <c r="K1614" s="53"/>
      <c r="L1614" s="53"/>
      <c r="M1614" s="53"/>
      <c r="N1614" s="53"/>
      <c r="O1614" s="53">
        <v>8</v>
      </c>
      <c r="P1614" s="56"/>
      <c r="Q1614" s="297">
        <v>-31737</v>
      </c>
      <c r="R1614" s="348" t="s">
        <v>1578</v>
      </c>
      <c r="S1614" s="350">
        <v>22</v>
      </c>
      <c r="T1614" t="str">
        <f t="shared" si="61"/>
        <v>WhatsApp API Business</v>
      </c>
    </row>
    <row r="1615" spans="1:20" ht="15.75" thickBot="1">
      <c r="A1615" s="311">
        <v>45516</v>
      </c>
      <c r="B1615" s="384">
        <v>45505</v>
      </c>
      <c r="C1615" s="297" t="e">
        <v>#VALUE!</v>
      </c>
      <c r="D1615" s="318" t="s">
        <v>3801</v>
      </c>
      <c r="E1615" s="306" t="s">
        <v>3802</v>
      </c>
      <c r="F1615" s="306">
        <v>-2242</v>
      </c>
      <c r="G1615" s="300">
        <v>-1900</v>
      </c>
      <c r="H1615" s="301" t="s">
        <v>261</v>
      </c>
      <c r="I1615" s="302" t="s">
        <v>232</v>
      </c>
      <c r="J1615" s="302" t="s">
        <v>661</v>
      </c>
      <c r="K1615" s="53"/>
      <c r="L1615" s="53"/>
      <c r="M1615" s="53"/>
      <c r="N1615" s="53"/>
      <c r="O1615" s="53">
        <v>8</v>
      </c>
      <c r="P1615" s="56"/>
      <c r="Q1615" s="297">
        <v>-2242</v>
      </c>
      <c r="R1615" s="348" t="s">
        <v>1578</v>
      </c>
      <c r="S1615" s="350">
        <v>22</v>
      </c>
      <c r="T1615" t="str">
        <f t="shared" si="61"/>
        <v>Other Services</v>
      </c>
    </row>
    <row r="1616" spans="1:20" ht="15.75" thickBot="1">
      <c r="A1616" s="311">
        <v>45517</v>
      </c>
      <c r="B1616" s="384">
        <v>45505</v>
      </c>
      <c r="C1616" s="297" t="e">
        <v>#VALUE!</v>
      </c>
      <c r="D1616" s="318" t="s">
        <v>3803</v>
      </c>
      <c r="E1616" s="306" t="s">
        <v>3804</v>
      </c>
      <c r="F1616" s="306">
        <v>5310</v>
      </c>
      <c r="G1616" s="300">
        <v>4500</v>
      </c>
      <c r="H1616" s="301" t="s">
        <v>261</v>
      </c>
      <c r="I1616" s="302" t="s">
        <v>232</v>
      </c>
      <c r="J1616" s="302" t="s">
        <v>2220</v>
      </c>
      <c r="K1616" s="53"/>
      <c r="L1616" s="53"/>
      <c r="M1616" s="53"/>
      <c r="N1616" s="53"/>
      <c r="O1616" s="53">
        <v>8</v>
      </c>
      <c r="P1616" s="56"/>
      <c r="Q1616" s="297">
        <v>5310</v>
      </c>
      <c r="R1616" s="348" t="s">
        <v>1578</v>
      </c>
      <c r="S1616" s="350">
        <v>22</v>
      </c>
      <c r="T1616" t="str">
        <f t="shared" si="61"/>
        <v>Other Services</v>
      </c>
    </row>
    <row r="1617" spans="1:20" ht="15.75" thickBot="1">
      <c r="A1617" s="311">
        <v>45517</v>
      </c>
      <c r="B1617" s="384">
        <v>45505</v>
      </c>
      <c r="C1617" s="297" t="e">
        <v>#VALUE!</v>
      </c>
      <c r="D1617" s="318" t="s">
        <v>698</v>
      </c>
      <c r="E1617" s="306" t="s">
        <v>3805</v>
      </c>
      <c r="F1617" s="306">
        <v>823640</v>
      </c>
      <c r="G1617" s="300">
        <v>698000</v>
      </c>
      <c r="H1617" s="301" t="s">
        <v>291</v>
      </c>
      <c r="I1617" s="302" t="s">
        <v>226</v>
      </c>
      <c r="J1617" s="302" t="s">
        <v>292</v>
      </c>
      <c r="K1617" s="53"/>
      <c r="L1617" s="53"/>
      <c r="M1617" s="53"/>
      <c r="N1617" s="53"/>
      <c r="O1617" s="53">
        <v>8</v>
      </c>
      <c r="P1617" s="56"/>
      <c r="Q1617" s="297">
        <v>823640</v>
      </c>
      <c r="R1617" s="348" t="s">
        <v>1578</v>
      </c>
      <c r="S1617" s="350">
        <v>22</v>
      </c>
      <c r="T1617" t="str">
        <f t="shared" si="61"/>
        <v xml:space="preserve">Training Business </v>
      </c>
    </row>
    <row r="1618" spans="1:20" ht="15.75" thickBot="1">
      <c r="A1618" s="311">
        <v>45517</v>
      </c>
      <c r="B1618" s="384">
        <v>45505</v>
      </c>
      <c r="C1618" s="297" t="e">
        <v>#VALUE!</v>
      </c>
      <c r="D1618" s="318" t="s">
        <v>3803</v>
      </c>
      <c r="E1618" s="306" t="s">
        <v>3806</v>
      </c>
      <c r="F1618" s="306">
        <v>42480</v>
      </c>
      <c r="G1618" s="300">
        <v>36000</v>
      </c>
      <c r="H1618" s="301" t="s">
        <v>112</v>
      </c>
      <c r="I1618" s="302" t="s">
        <v>229</v>
      </c>
      <c r="J1618" s="302" t="s">
        <v>643</v>
      </c>
      <c r="K1618" s="53"/>
      <c r="L1618" s="53"/>
      <c r="M1618" s="53"/>
      <c r="N1618" s="53"/>
      <c r="O1618" s="53">
        <v>8</v>
      </c>
      <c r="P1618" s="56"/>
      <c r="Q1618" s="297">
        <v>42480</v>
      </c>
      <c r="R1618" s="348" t="s">
        <v>1578</v>
      </c>
      <c r="S1618" s="350">
        <v>22</v>
      </c>
      <c r="T1618" t="str">
        <f t="shared" si="61"/>
        <v>WhatsApp API Business</v>
      </c>
    </row>
    <row r="1619" spans="1:20" ht="15.75" thickBot="1">
      <c r="A1619" s="311">
        <v>45517</v>
      </c>
      <c r="B1619" s="384">
        <v>45505</v>
      </c>
      <c r="C1619" s="297" t="e">
        <v>#VALUE!</v>
      </c>
      <c r="D1619" s="318" t="s">
        <v>450</v>
      </c>
      <c r="E1619" s="306" t="s">
        <v>3807</v>
      </c>
      <c r="F1619" s="306">
        <v>8850</v>
      </c>
      <c r="G1619" s="300">
        <v>7500</v>
      </c>
      <c r="H1619" s="301" t="s">
        <v>112</v>
      </c>
      <c r="I1619" s="302" t="s">
        <v>229</v>
      </c>
      <c r="J1619" s="302" t="s">
        <v>269</v>
      </c>
      <c r="K1619" s="53"/>
      <c r="L1619" s="53"/>
      <c r="M1619" s="53"/>
      <c r="N1619" s="53"/>
      <c r="O1619" s="53">
        <v>8</v>
      </c>
      <c r="P1619" s="56"/>
      <c r="Q1619" s="297">
        <v>8850</v>
      </c>
      <c r="R1619" s="348" t="s">
        <v>1578</v>
      </c>
      <c r="S1619" s="350">
        <v>22</v>
      </c>
      <c r="T1619" t="str">
        <f t="shared" si="61"/>
        <v>WhatsApp API Business</v>
      </c>
    </row>
    <row r="1620" spans="1:20" ht="15.75" thickBot="1">
      <c r="A1620" s="311">
        <v>45517</v>
      </c>
      <c r="B1620" s="384">
        <v>45505</v>
      </c>
      <c r="C1620" s="297" t="e">
        <v>#VALUE!</v>
      </c>
      <c r="D1620" s="318" t="s">
        <v>453</v>
      </c>
      <c r="E1620" s="306" t="s">
        <v>3808</v>
      </c>
      <c r="F1620" s="306">
        <v>2758</v>
      </c>
      <c r="G1620" s="300">
        <v>2337.28813559322</v>
      </c>
      <c r="H1620" s="301" t="s">
        <v>216</v>
      </c>
      <c r="I1620" s="302" t="s">
        <v>217</v>
      </c>
      <c r="J1620" s="302" t="s">
        <v>218</v>
      </c>
      <c r="K1620" s="53"/>
      <c r="L1620" s="53"/>
      <c r="M1620" s="53"/>
      <c r="N1620" s="53"/>
      <c r="O1620" s="53">
        <v>8</v>
      </c>
      <c r="P1620" s="56"/>
      <c r="Q1620" s="297">
        <v>2758</v>
      </c>
      <c r="R1620" s="348" t="s">
        <v>1578</v>
      </c>
      <c r="S1620" s="350">
        <v>22</v>
      </c>
      <c r="T1620" t="str">
        <f t="shared" si="61"/>
        <v>G-Suite Business</v>
      </c>
    </row>
    <row r="1621" spans="1:20" ht="15.75" thickBot="1">
      <c r="A1621" s="311">
        <v>45517</v>
      </c>
      <c r="B1621" s="384">
        <v>45505</v>
      </c>
      <c r="C1621" s="297" t="e">
        <v>#VALUE!</v>
      </c>
      <c r="D1621" s="318" t="s">
        <v>349</v>
      </c>
      <c r="E1621" s="306" t="s">
        <v>3809</v>
      </c>
      <c r="F1621" s="306">
        <v>194452</v>
      </c>
      <c r="G1621" s="300">
        <v>164789.83050847461</v>
      </c>
      <c r="H1621" s="301" t="s">
        <v>216</v>
      </c>
      <c r="I1621" s="302" t="s">
        <v>217</v>
      </c>
      <c r="J1621" s="302" t="s">
        <v>218</v>
      </c>
      <c r="K1621" s="53"/>
      <c r="L1621" s="53"/>
      <c r="M1621" s="53"/>
      <c r="N1621" s="53"/>
      <c r="O1621" s="53">
        <v>8</v>
      </c>
      <c r="P1621" s="56"/>
      <c r="Q1621" s="297">
        <v>194452</v>
      </c>
      <c r="R1621" s="348" t="s">
        <v>1578</v>
      </c>
      <c r="S1621" s="350">
        <v>22</v>
      </c>
      <c r="T1621" t="str">
        <f t="shared" si="61"/>
        <v>G-Suite Business</v>
      </c>
    </row>
    <row r="1622" spans="1:20" ht="15.75" thickBot="1">
      <c r="A1622" s="311">
        <v>45517</v>
      </c>
      <c r="B1622" s="384">
        <v>45505</v>
      </c>
      <c r="C1622" s="297" t="e">
        <v>#VALUE!</v>
      </c>
      <c r="D1622" s="318" t="s">
        <v>2640</v>
      </c>
      <c r="E1622" s="306" t="s">
        <v>3810</v>
      </c>
      <c r="F1622" s="306">
        <v>81243</v>
      </c>
      <c r="G1622" s="300">
        <v>68850</v>
      </c>
      <c r="H1622" s="301" t="s">
        <v>216</v>
      </c>
      <c r="I1622" s="302" t="s">
        <v>217</v>
      </c>
      <c r="J1622" s="302" t="s">
        <v>218</v>
      </c>
      <c r="K1622" s="53"/>
      <c r="L1622" s="53"/>
      <c r="M1622" s="53"/>
      <c r="N1622" s="53"/>
      <c r="O1622" s="53">
        <v>8</v>
      </c>
      <c r="P1622" s="56"/>
      <c r="Q1622" s="297">
        <v>81243</v>
      </c>
      <c r="R1622" s="348" t="s">
        <v>1578</v>
      </c>
      <c r="S1622" s="350">
        <v>22</v>
      </c>
      <c r="T1622" t="str">
        <f t="shared" si="61"/>
        <v>G-Suite Business</v>
      </c>
    </row>
    <row r="1623" spans="1:20" ht="15.75" thickBot="1">
      <c r="A1623" s="311">
        <v>45518</v>
      </c>
      <c r="B1623" s="384">
        <v>45505</v>
      </c>
      <c r="C1623" s="297" t="e">
        <v>#VALUE!</v>
      </c>
      <c r="D1623" s="318" t="s">
        <v>3811</v>
      </c>
      <c r="E1623" s="306" t="s">
        <v>3812</v>
      </c>
      <c r="F1623" s="306">
        <v>950</v>
      </c>
      <c r="G1623" s="300">
        <v>805.08474576271192</v>
      </c>
      <c r="H1623" s="301" t="s">
        <v>112</v>
      </c>
      <c r="I1623" s="302" t="s">
        <v>229</v>
      </c>
      <c r="J1623" s="302" t="s">
        <v>594</v>
      </c>
      <c r="K1623" s="53"/>
      <c r="L1623" s="53"/>
      <c r="M1623" s="53"/>
      <c r="N1623" s="53"/>
      <c r="O1623" s="53">
        <v>8</v>
      </c>
      <c r="P1623" s="56"/>
      <c r="Q1623" s="297">
        <v>950</v>
      </c>
      <c r="R1623" s="348" t="s">
        <v>1578</v>
      </c>
      <c r="S1623" s="350">
        <v>22</v>
      </c>
      <c r="T1623" t="str">
        <f t="shared" si="61"/>
        <v>WhatsApp API Business</v>
      </c>
    </row>
    <row r="1624" spans="1:20" ht="15.75" thickBot="1">
      <c r="A1624" s="311">
        <v>45518</v>
      </c>
      <c r="B1624" s="384">
        <v>45505</v>
      </c>
      <c r="C1624" s="297" t="e">
        <v>#VALUE!</v>
      </c>
      <c r="D1624" s="318" t="s">
        <v>1006</v>
      </c>
      <c r="E1624" s="306" t="s">
        <v>3565</v>
      </c>
      <c r="F1624" s="306">
        <v>211820</v>
      </c>
      <c r="G1624" s="300">
        <v>179508.4745762712</v>
      </c>
      <c r="H1624" s="301" t="s">
        <v>291</v>
      </c>
      <c r="I1624" s="302" t="s">
        <v>226</v>
      </c>
      <c r="J1624" s="302" t="s">
        <v>292</v>
      </c>
      <c r="K1624" s="53"/>
      <c r="L1624" s="53"/>
      <c r="M1624" s="53"/>
      <c r="N1624" s="53"/>
      <c r="O1624" s="53">
        <v>8</v>
      </c>
      <c r="P1624" s="56"/>
      <c r="Q1624" s="297">
        <v>211820</v>
      </c>
      <c r="R1624" s="348" t="s">
        <v>1578</v>
      </c>
      <c r="S1624" s="350">
        <v>22</v>
      </c>
      <c r="T1624" t="str">
        <f t="shared" si="61"/>
        <v xml:space="preserve">Training Business </v>
      </c>
    </row>
    <row r="1625" spans="1:20" ht="15.75" thickBot="1">
      <c r="A1625" s="311">
        <v>45518</v>
      </c>
      <c r="B1625" s="384">
        <v>45505</v>
      </c>
      <c r="C1625" s="297" t="e">
        <v>#VALUE!</v>
      </c>
      <c r="D1625" s="318" t="s">
        <v>2597</v>
      </c>
      <c r="E1625" s="306" t="s">
        <v>3813</v>
      </c>
      <c r="F1625" s="306">
        <v>17013</v>
      </c>
      <c r="G1625" s="300">
        <v>14417.796610169489</v>
      </c>
      <c r="H1625" s="301" t="s">
        <v>216</v>
      </c>
      <c r="I1625" s="302" t="s">
        <v>217</v>
      </c>
      <c r="J1625" s="302" t="s">
        <v>218</v>
      </c>
      <c r="K1625" s="53"/>
      <c r="L1625" s="53"/>
      <c r="M1625" s="53"/>
      <c r="N1625" s="53"/>
      <c r="O1625" s="53">
        <v>8</v>
      </c>
      <c r="P1625" s="56"/>
      <c r="Q1625" s="297">
        <v>17013</v>
      </c>
      <c r="R1625" s="348" t="s">
        <v>1578</v>
      </c>
      <c r="S1625" s="350">
        <v>22</v>
      </c>
      <c r="T1625" t="str">
        <f t="shared" si="61"/>
        <v>G-Suite Business</v>
      </c>
    </row>
    <row r="1626" spans="1:20" ht="15.75" thickBot="1">
      <c r="A1626" s="311">
        <v>45518</v>
      </c>
      <c r="B1626" s="384">
        <v>45505</v>
      </c>
      <c r="C1626" s="297" t="e">
        <v>#VALUE!</v>
      </c>
      <c r="D1626" s="318" t="s">
        <v>233</v>
      </c>
      <c r="E1626" s="306" t="s">
        <v>3814</v>
      </c>
      <c r="F1626" s="306">
        <v>8260</v>
      </c>
      <c r="G1626" s="300">
        <v>7000</v>
      </c>
      <c r="H1626" s="301" t="s">
        <v>216</v>
      </c>
      <c r="I1626" s="302" t="s">
        <v>217</v>
      </c>
      <c r="J1626" s="302" t="s">
        <v>218</v>
      </c>
      <c r="K1626" s="53"/>
      <c r="L1626" s="53"/>
      <c r="M1626" s="53"/>
      <c r="N1626" s="53"/>
      <c r="O1626" s="53">
        <v>8</v>
      </c>
      <c r="P1626" s="56"/>
      <c r="Q1626" s="297">
        <v>8260</v>
      </c>
      <c r="R1626" s="348" t="s">
        <v>1578</v>
      </c>
      <c r="S1626" s="350">
        <v>22</v>
      </c>
      <c r="T1626" t="str">
        <f t="shared" ref="T1626:T1657" si="62">VLOOKUP(I1626,$AD$2:$AE$6,2,0)</f>
        <v>G-Suite Business</v>
      </c>
    </row>
    <row r="1627" spans="1:20" ht="15.75" thickBot="1">
      <c r="A1627" s="311">
        <v>45518</v>
      </c>
      <c r="B1627" s="384">
        <v>45505</v>
      </c>
      <c r="C1627" s="297" t="e">
        <v>#VALUE!</v>
      </c>
      <c r="D1627" s="318" t="s">
        <v>957</v>
      </c>
      <c r="E1627" s="306" t="s">
        <v>3815</v>
      </c>
      <c r="F1627" s="306">
        <v>2758</v>
      </c>
      <c r="G1627" s="300">
        <v>2337.28813559322</v>
      </c>
      <c r="H1627" s="301" t="s">
        <v>216</v>
      </c>
      <c r="I1627" s="302" t="s">
        <v>217</v>
      </c>
      <c r="J1627" s="302" t="s">
        <v>218</v>
      </c>
      <c r="K1627" s="53"/>
      <c r="L1627" s="53"/>
      <c r="M1627" s="53"/>
      <c r="N1627" s="53"/>
      <c r="O1627" s="53">
        <v>8</v>
      </c>
      <c r="P1627" s="56"/>
      <c r="Q1627" s="297">
        <v>2758</v>
      </c>
      <c r="R1627" s="348" t="s">
        <v>1578</v>
      </c>
      <c r="S1627" s="350">
        <v>22</v>
      </c>
      <c r="T1627" t="str">
        <f t="shared" si="62"/>
        <v>G-Suite Business</v>
      </c>
    </row>
    <row r="1628" spans="1:20" ht="15.75" thickBot="1">
      <c r="A1628" s="311">
        <v>45518</v>
      </c>
      <c r="B1628" s="384">
        <v>45505</v>
      </c>
      <c r="C1628" s="297" t="e">
        <v>#VALUE!</v>
      </c>
      <c r="D1628" s="318" t="s">
        <v>1817</v>
      </c>
      <c r="E1628" s="306" t="s">
        <v>3816</v>
      </c>
      <c r="F1628" s="306">
        <v>6018</v>
      </c>
      <c r="G1628" s="300">
        <v>5100</v>
      </c>
      <c r="H1628" s="301" t="s">
        <v>216</v>
      </c>
      <c r="I1628" s="302" t="s">
        <v>217</v>
      </c>
      <c r="J1628" s="302" t="s">
        <v>218</v>
      </c>
      <c r="K1628" s="53"/>
      <c r="L1628" s="53"/>
      <c r="M1628" s="53"/>
      <c r="N1628" s="53"/>
      <c r="O1628" s="53">
        <v>8</v>
      </c>
      <c r="P1628" s="56"/>
      <c r="Q1628" s="297">
        <v>6018</v>
      </c>
      <c r="R1628" s="348" t="s">
        <v>1578</v>
      </c>
      <c r="S1628" s="350">
        <v>22</v>
      </c>
      <c r="T1628" t="str">
        <f t="shared" si="62"/>
        <v>G-Suite Business</v>
      </c>
    </row>
    <row r="1629" spans="1:20" ht="15.75" thickBot="1">
      <c r="A1629" s="311">
        <v>45518</v>
      </c>
      <c r="B1629" s="384">
        <v>45505</v>
      </c>
      <c r="C1629" s="297" t="e">
        <v>#VALUE!</v>
      </c>
      <c r="D1629" s="318" t="s">
        <v>1129</v>
      </c>
      <c r="E1629" s="306" t="s">
        <v>3817</v>
      </c>
      <c r="F1629" s="306">
        <v>1888</v>
      </c>
      <c r="G1629" s="300">
        <v>1600</v>
      </c>
      <c r="H1629" s="301" t="s">
        <v>216</v>
      </c>
      <c r="I1629" s="302" t="s">
        <v>217</v>
      </c>
      <c r="J1629" s="302" t="s">
        <v>218</v>
      </c>
      <c r="K1629" s="53"/>
      <c r="L1629" s="53"/>
      <c r="M1629" s="53"/>
      <c r="N1629" s="53"/>
      <c r="O1629" s="53">
        <v>8</v>
      </c>
      <c r="P1629" s="56"/>
      <c r="Q1629" s="297">
        <v>1888</v>
      </c>
      <c r="R1629" s="348" t="s">
        <v>1578</v>
      </c>
      <c r="S1629" s="350">
        <v>22</v>
      </c>
      <c r="T1629" t="str">
        <f t="shared" si="62"/>
        <v>G-Suite Business</v>
      </c>
    </row>
    <row r="1630" spans="1:20" ht="15.75" thickBot="1">
      <c r="A1630" s="311">
        <v>45518</v>
      </c>
      <c r="B1630" s="384">
        <v>45505</v>
      </c>
      <c r="C1630" s="297" t="e">
        <v>#VALUE!</v>
      </c>
      <c r="D1630" s="318" t="s">
        <v>457</v>
      </c>
      <c r="E1630" s="306" t="s">
        <v>3818</v>
      </c>
      <c r="F1630" s="306">
        <v>969</v>
      </c>
      <c r="G1630" s="300">
        <v>821.18644067796617</v>
      </c>
      <c r="H1630" s="301" t="s">
        <v>216</v>
      </c>
      <c r="I1630" s="302" t="s">
        <v>217</v>
      </c>
      <c r="J1630" s="302" t="s">
        <v>218</v>
      </c>
      <c r="K1630" s="53"/>
      <c r="L1630" s="53"/>
      <c r="M1630" s="53"/>
      <c r="N1630" s="53"/>
      <c r="O1630" s="53">
        <v>8</v>
      </c>
      <c r="P1630" s="56"/>
      <c r="Q1630" s="297">
        <v>969</v>
      </c>
      <c r="R1630" s="348" t="s">
        <v>1578</v>
      </c>
      <c r="S1630" s="350">
        <v>22</v>
      </c>
      <c r="T1630" t="str">
        <f t="shared" si="62"/>
        <v>G-Suite Business</v>
      </c>
    </row>
    <row r="1631" spans="1:20" ht="15.75" thickBot="1">
      <c r="A1631" s="311">
        <v>45518</v>
      </c>
      <c r="B1631" s="384">
        <v>45505</v>
      </c>
      <c r="C1631" s="297" t="e">
        <v>#VALUE!</v>
      </c>
      <c r="D1631" s="318" t="s">
        <v>1404</v>
      </c>
      <c r="E1631" s="306" t="s">
        <v>3819</v>
      </c>
      <c r="F1631" s="306">
        <v>7847</v>
      </c>
      <c r="G1631" s="300">
        <v>6650</v>
      </c>
      <c r="H1631" s="301" t="s">
        <v>216</v>
      </c>
      <c r="I1631" s="302" t="s">
        <v>217</v>
      </c>
      <c r="J1631" s="302" t="s">
        <v>218</v>
      </c>
      <c r="K1631" s="53"/>
      <c r="L1631" s="53"/>
      <c r="M1631" s="53"/>
      <c r="N1631" s="53"/>
      <c r="O1631" s="53">
        <v>8</v>
      </c>
      <c r="P1631" s="56"/>
      <c r="Q1631" s="297">
        <v>7847</v>
      </c>
      <c r="R1631" s="348" t="s">
        <v>1578</v>
      </c>
      <c r="S1631" s="350">
        <v>22</v>
      </c>
      <c r="T1631" t="str">
        <f t="shared" si="62"/>
        <v>G-Suite Business</v>
      </c>
    </row>
    <row r="1632" spans="1:20" ht="15.75" thickBot="1">
      <c r="A1632" s="311">
        <v>45518</v>
      </c>
      <c r="B1632" s="384">
        <v>45505</v>
      </c>
      <c r="C1632" s="297" t="e">
        <v>#VALUE!</v>
      </c>
      <c r="D1632" s="318" t="s">
        <v>626</v>
      </c>
      <c r="E1632" s="306" t="s">
        <v>3820</v>
      </c>
      <c r="F1632" s="306">
        <v>2905</v>
      </c>
      <c r="G1632" s="300">
        <v>2461.8644067796608</v>
      </c>
      <c r="H1632" s="301" t="s">
        <v>216</v>
      </c>
      <c r="I1632" s="302" t="s">
        <v>217</v>
      </c>
      <c r="J1632" s="302" t="s">
        <v>218</v>
      </c>
      <c r="K1632" s="53"/>
      <c r="L1632" s="53"/>
      <c r="M1632" s="53"/>
      <c r="N1632" s="53"/>
      <c r="O1632" s="53">
        <v>8</v>
      </c>
      <c r="P1632" s="56"/>
      <c r="Q1632" s="297">
        <v>2905</v>
      </c>
      <c r="R1632" s="348" t="s">
        <v>1578</v>
      </c>
      <c r="S1632" s="350">
        <v>22</v>
      </c>
      <c r="T1632" t="str">
        <f t="shared" si="62"/>
        <v>G-Suite Business</v>
      </c>
    </row>
    <row r="1633" spans="1:20" ht="15.75" thickBot="1">
      <c r="A1633" s="311">
        <v>45518</v>
      </c>
      <c r="B1633" s="384">
        <v>45505</v>
      </c>
      <c r="C1633" s="297" t="e">
        <v>#VALUE!</v>
      </c>
      <c r="D1633" s="318" t="s">
        <v>608</v>
      </c>
      <c r="E1633" s="306" t="s">
        <v>3821</v>
      </c>
      <c r="F1633" s="306">
        <v>2985</v>
      </c>
      <c r="G1633" s="300">
        <v>2529.6610169491528</v>
      </c>
      <c r="H1633" s="301" t="s">
        <v>216</v>
      </c>
      <c r="I1633" s="302" t="s">
        <v>217</v>
      </c>
      <c r="J1633" s="302" t="s">
        <v>218</v>
      </c>
      <c r="K1633" s="53"/>
      <c r="L1633" s="53"/>
      <c r="M1633" s="53"/>
      <c r="N1633" s="53"/>
      <c r="O1633" s="53">
        <v>8</v>
      </c>
      <c r="P1633" s="56"/>
      <c r="Q1633" s="297">
        <v>2985</v>
      </c>
      <c r="R1633" s="348" t="s">
        <v>1578</v>
      </c>
      <c r="S1633" s="350">
        <v>22</v>
      </c>
      <c r="T1633" t="str">
        <f t="shared" si="62"/>
        <v>G-Suite Business</v>
      </c>
    </row>
    <row r="1634" spans="1:20" ht="15.75" thickBot="1">
      <c r="A1634" s="311">
        <v>45518</v>
      </c>
      <c r="B1634" s="384">
        <v>45505</v>
      </c>
      <c r="C1634" s="297" t="e">
        <v>#VALUE!</v>
      </c>
      <c r="D1634" s="318" t="s">
        <v>3822</v>
      </c>
      <c r="E1634" s="306" t="s">
        <v>3823</v>
      </c>
      <c r="F1634" s="306">
        <v>6018</v>
      </c>
      <c r="G1634" s="300">
        <v>5100</v>
      </c>
      <c r="H1634" s="301" t="s">
        <v>216</v>
      </c>
      <c r="I1634" s="302" t="s">
        <v>217</v>
      </c>
      <c r="J1634" s="302" t="s">
        <v>218</v>
      </c>
      <c r="K1634" s="53"/>
      <c r="L1634" s="53"/>
      <c r="M1634" s="53"/>
      <c r="N1634" s="53"/>
      <c r="O1634" s="53">
        <v>8</v>
      </c>
      <c r="P1634" s="56"/>
      <c r="Q1634" s="297">
        <v>6018</v>
      </c>
      <c r="R1634" s="348" t="s">
        <v>1578</v>
      </c>
      <c r="S1634" s="350">
        <v>22</v>
      </c>
      <c r="T1634" t="str">
        <f t="shared" si="62"/>
        <v>G-Suite Business</v>
      </c>
    </row>
    <row r="1635" spans="1:20" ht="15.75" thickBot="1">
      <c r="A1635" s="311">
        <v>45518</v>
      </c>
      <c r="B1635" s="384">
        <v>45505</v>
      </c>
      <c r="C1635" s="297" t="e">
        <v>#VALUE!</v>
      </c>
      <c r="D1635" s="318" t="s">
        <v>250</v>
      </c>
      <c r="E1635" s="306" t="s">
        <v>3824</v>
      </c>
      <c r="F1635" s="306">
        <v>1937.56</v>
      </c>
      <c r="G1635" s="300">
        <v>1642</v>
      </c>
      <c r="H1635" s="301" t="s">
        <v>216</v>
      </c>
      <c r="I1635" s="302" t="s">
        <v>217</v>
      </c>
      <c r="J1635" s="302" t="s">
        <v>218</v>
      </c>
      <c r="K1635" s="53"/>
      <c r="L1635" s="53"/>
      <c r="M1635" s="53"/>
      <c r="N1635" s="53"/>
      <c r="O1635" s="53">
        <v>8</v>
      </c>
      <c r="P1635" s="56"/>
      <c r="Q1635" s="297">
        <v>1937.56</v>
      </c>
      <c r="R1635" s="348" t="s">
        <v>1578</v>
      </c>
      <c r="S1635" s="350">
        <v>22</v>
      </c>
      <c r="T1635" t="str">
        <f t="shared" si="62"/>
        <v>G-Suite Business</v>
      </c>
    </row>
    <row r="1636" spans="1:20" ht="15.75" thickBot="1">
      <c r="A1636" s="311">
        <v>45518</v>
      </c>
      <c r="B1636" s="384">
        <v>45505</v>
      </c>
      <c r="C1636" s="297" t="e">
        <v>#VALUE!</v>
      </c>
      <c r="D1636" s="318" t="s">
        <v>3825</v>
      </c>
      <c r="E1636" s="306" t="s">
        <v>3826</v>
      </c>
      <c r="F1636" s="306">
        <v>15045</v>
      </c>
      <c r="G1636" s="300">
        <v>12750</v>
      </c>
      <c r="H1636" s="301" t="s">
        <v>216</v>
      </c>
      <c r="I1636" s="302" t="s">
        <v>217</v>
      </c>
      <c r="J1636" s="302" t="s">
        <v>218</v>
      </c>
      <c r="K1636" s="53"/>
      <c r="L1636" s="53"/>
      <c r="M1636" s="53"/>
      <c r="N1636" s="53"/>
      <c r="O1636" s="53">
        <v>8</v>
      </c>
      <c r="P1636" s="56"/>
      <c r="Q1636" s="297">
        <v>15045</v>
      </c>
      <c r="R1636" s="348" t="s">
        <v>1578</v>
      </c>
      <c r="S1636" s="350">
        <v>22</v>
      </c>
      <c r="T1636" t="str">
        <f t="shared" si="62"/>
        <v>G-Suite Business</v>
      </c>
    </row>
    <row r="1637" spans="1:20" ht="15.75" thickBot="1">
      <c r="A1637" s="311">
        <v>45518</v>
      </c>
      <c r="B1637" s="384">
        <v>45505</v>
      </c>
      <c r="C1637" s="297" t="e">
        <v>#VALUE!</v>
      </c>
      <c r="D1637" s="318" t="s">
        <v>773</v>
      </c>
      <c r="E1637" s="306" t="s">
        <v>3827</v>
      </c>
      <c r="F1637" s="306">
        <v>13452</v>
      </c>
      <c r="G1637" s="300">
        <v>11400</v>
      </c>
      <c r="H1637" s="301" t="s">
        <v>216</v>
      </c>
      <c r="I1637" s="302" t="s">
        <v>217</v>
      </c>
      <c r="J1637" s="302" t="s">
        <v>218</v>
      </c>
      <c r="K1637" s="53"/>
      <c r="L1637" s="53"/>
      <c r="M1637" s="53"/>
      <c r="N1637" s="53"/>
      <c r="O1637" s="53">
        <v>8</v>
      </c>
      <c r="P1637" s="56"/>
      <c r="Q1637" s="297">
        <v>13452</v>
      </c>
      <c r="R1637" s="348" t="s">
        <v>1578</v>
      </c>
      <c r="S1637" s="350">
        <v>22</v>
      </c>
      <c r="T1637" t="str">
        <f t="shared" si="62"/>
        <v>G-Suite Business</v>
      </c>
    </row>
    <row r="1638" spans="1:20" ht="15.75" thickBot="1">
      <c r="A1638" s="311">
        <v>45518</v>
      </c>
      <c r="B1638" s="384">
        <v>45505</v>
      </c>
      <c r="C1638" s="297" t="e">
        <v>#VALUE!</v>
      </c>
      <c r="D1638" s="318" t="s">
        <v>3828</v>
      </c>
      <c r="E1638" s="306" t="s">
        <v>3829</v>
      </c>
      <c r="F1638" s="306">
        <v>42126</v>
      </c>
      <c r="G1638" s="300">
        <v>35700</v>
      </c>
      <c r="H1638" s="301" t="s">
        <v>216</v>
      </c>
      <c r="I1638" s="302" t="s">
        <v>217</v>
      </c>
      <c r="J1638" s="302" t="s">
        <v>218</v>
      </c>
      <c r="K1638" s="53"/>
      <c r="L1638" s="53"/>
      <c r="M1638" s="53"/>
      <c r="N1638" s="53"/>
      <c r="O1638" s="53">
        <v>8</v>
      </c>
      <c r="P1638" s="56"/>
      <c r="Q1638" s="297">
        <v>42126</v>
      </c>
      <c r="R1638" s="348" t="s">
        <v>1578</v>
      </c>
      <c r="S1638" s="350">
        <v>22</v>
      </c>
      <c r="T1638" t="str">
        <f t="shared" si="62"/>
        <v>G-Suite Business</v>
      </c>
    </row>
    <row r="1639" spans="1:20" ht="15.75" thickBot="1">
      <c r="A1639" s="311">
        <v>45518</v>
      </c>
      <c r="B1639" s="384">
        <v>45505</v>
      </c>
      <c r="C1639" s="297" t="e">
        <v>#VALUE!</v>
      </c>
      <c r="D1639" s="318" t="s">
        <v>3830</v>
      </c>
      <c r="E1639" s="306" t="s">
        <v>3831</v>
      </c>
      <c r="F1639" s="306">
        <v>33099</v>
      </c>
      <c r="G1639" s="300">
        <v>28050</v>
      </c>
      <c r="H1639" s="301" t="s">
        <v>216</v>
      </c>
      <c r="I1639" s="302" t="s">
        <v>217</v>
      </c>
      <c r="J1639" s="302" t="s">
        <v>218</v>
      </c>
      <c r="K1639" s="53"/>
      <c r="L1639" s="53"/>
      <c r="M1639" s="53"/>
      <c r="N1639" s="53"/>
      <c r="O1639" s="53">
        <v>8</v>
      </c>
      <c r="P1639" s="56"/>
      <c r="Q1639" s="297">
        <v>33099</v>
      </c>
      <c r="R1639" s="348" t="s">
        <v>1578</v>
      </c>
      <c r="S1639" s="350">
        <v>22</v>
      </c>
      <c r="T1639" t="str">
        <f t="shared" si="62"/>
        <v>G-Suite Business</v>
      </c>
    </row>
    <row r="1640" spans="1:20" ht="15.75" thickBot="1">
      <c r="A1640" s="311">
        <v>45520</v>
      </c>
      <c r="B1640" s="384">
        <v>45505</v>
      </c>
      <c r="C1640" s="297" t="e">
        <v>#VALUE!</v>
      </c>
      <c r="D1640" s="318" t="s">
        <v>303</v>
      </c>
      <c r="E1640" s="306" t="s">
        <v>3832</v>
      </c>
      <c r="F1640" s="306">
        <v>36108</v>
      </c>
      <c r="G1640" s="300">
        <v>30600</v>
      </c>
      <c r="H1640" s="301" t="s">
        <v>112</v>
      </c>
      <c r="I1640" s="302" t="s">
        <v>229</v>
      </c>
      <c r="J1640" s="302" t="s">
        <v>359</v>
      </c>
      <c r="K1640" s="53"/>
      <c r="L1640" s="53"/>
      <c r="M1640" s="53"/>
      <c r="N1640" s="53"/>
      <c r="O1640" s="53">
        <v>8</v>
      </c>
      <c r="P1640" s="56"/>
      <c r="Q1640" s="297">
        <v>36108</v>
      </c>
      <c r="R1640" s="348" t="s">
        <v>1578</v>
      </c>
      <c r="S1640" s="350">
        <v>22</v>
      </c>
      <c r="T1640" t="str">
        <f t="shared" si="62"/>
        <v>WhatsApp API Business</v>
      </c>
    </row>
    <row r="1641" spans="1:20" ht="15.75" thickBot="1">
      <c r="A1641" s="311">
        <v>45520</v>
      </c>
      <c r="B1641" s="384">
        <v>45505</v>
      </c>
      <c r="C1641" s="297" t="e">
        <v>#VALUE!</v>
      </c>
      <c r="D1641" s="318" t="s">
        <v>1827</v>
      </c>
      <c r="E1641" s="306" t="s">
        <v>3833</v>
      </c>
      <c r="F1641" s="306">
        <v>2950</v>
      </c>
      <c r="G1641" s="300">
        <v>2500</v>
      </c>
      <c r="H1641" s="301" t="s">
        <v>112</v>
      </c>
      <c r="I1641" s="302" t="s">
        <v>229</v>
      </c>
      <c r="J1641" s="302" t="s">
        <v>258</v>
      </c>
      <c r="K1641" s="53"/>
      <c r="L1641" s="53"/>
      <c r="M1641" s="53"/>
      <c r="N1641" s="53"/>
      <c r="O1641" s="53">
        <v>8</v>
      </c>
      <c r="P1641" s="56"/>
      <c r="Q1641" s="297">
        <v>2950</v>
      </c>
      <c r="R1641" s="348" t="s">
        <v>1578</v>
      </c>
      <c r="S1641" s="350">
        <v>22</v>
      </c>
      <c r="T1641" t="str">
        <f t="shared" si="62"/>
        <v>WhatsApp API Business</v>
      </c>
    </row>
    <row r="1642" spans="1:20" ht="15.75" thickBot="1">
      <c r="A1642" s="311">
        <v>45520</v>
      </c>
      <c r="B1642" s="384">
        <v>45505</v>
      </c>
      <c r="C1642" s="297" t="e">
        <v>#VALUE!</v>
      </c>
      <c r="D1642" s="318" t="s">
        <v>465</v>
      </c>
      <c r="E1642" s="306" t="s">
        <v>3834</v>
      </c>
      <c r="F1642" s="306">
        <v>15045</v>
      </c>
      <c r="G1642" s="300">
        <v>12750</v>
      </c>
      <c r="H1642" s="301" t="s">
        <v>112</v>
      </c>
      <c r="I1642" s="302" t="s">
        <v>229</v>
      </c>
      <c r="J1642" s="302" t="s">
        <v>284</v>
      </c>
      <c r="K1642" s="53"/>
      <c r="L1642" s="53"/>
      <c r="M1642" s="53"/>
      <c r="N1642" s="53"/>
      <c r="O1642" s="53">
        <v>8</v>
      </c>
      <c r="P1642" s="56"/>
      <c r="Q1642" s="297">
        <v>15045</v>
      </c>
      <c r="R1642" s="348" t="s">
        <v>1578</v>
      </c>
      <c r="S1642" s="350">
        <v>22</v>
      </c>
      <c r="T1642" t="str">
        <f t="shared" si="62"/>
        <v>WhatsApp API Business</v>
      </c>
    </row>
    <row r="1643" spans="1:20" ht="15.75" thickBot="1">
      <c r="A1643" s="311">
        <v>45520</v>
      </c>
      <c r="B1643" s="384">
        <v>45505</v>
      </c>
      <c r="C1643" s="297" t="e">
        <v>#VALUE!</v>
      </c>
      <c r="D1643" s="318" t="s">
        <v>3835</v>
      </c>
      <c r="E1643" s="306" t="s">
        <v>3836</v>
      </c>
      <c r="F1643" s="306">
        <v>15930</v>
      </c>
      <c r="G1643" s="300">
        <v>13500</v>
      </c>
      <c r="H1643" s="301" t="s">
        <v>112</v>
      </c>
      <c r="I1643" s="302" t="s">
        <v>229</v>
      </c>
      <c r="J1643" s="302" t="s">
        <v>284</v>
      </c>
      <c r="K1643" s="53"/>
      <c r="L1643" s="53"/>
      <c r="M1643" s="53"/>
      <c r="N1643" s="53"/>
      <c r="O1643" s="53">
        <v>8</v>
      </c>
      <c r="P1643" s="56"/>
      <c r="Q1643" s="297">
        <v>15930</v>
      </c>
      <c r="R1643" s="348" t="s">
        <v>1578</v>
      </c>
      <c r="S1643" s="350">
        <v>22</v>
      </c>
      <c r="T1643" t="str">
        <f t="shared" si="62"/>
        <v>WhatsApp API Business</v>
      </c>
    </row>
    <row r="1644" spans="1:20" ht="15.75" thickBot="1">
      <c r="A1644" s="311">
        <v>45520</v>
      </c>
      <c r="B1644" s="384">
        <v>45505</v>
      </c>
      <c r="C1644" s="297" t="e">
        <v>#VALUE!</v>
      </c>
      <c r="D1644" s="318" t="s">
        <v>3837</v>
      </c>
      <c r="E1644" s="306" t="s">
        <v>3838</v>
      </c>
      <c r="F1644" s="306">
        <v>36108</v>
      </c>
      <c r="G1644" s="300">
        <v>30600</v>
      </c>
      <c r="H1644" s="301" t="s">
        <v>112</v>
      </c>
      <c r="I1644" s="302" t="s">
        <v>229</v>
      </c>
      <c r="J1644" s="302" t="s">
        <v>359</v>
      </c>
      <c r="K1644" s="53"/>
      <c r="L1644" s="53"/>
      <c r="M1644" s="53"/>
      <c r="N1644" s="53"/>
      <c r="O1644" s="53">
        <v>8</v>
      </c>
      <c r="P1644" s="56"/>
      <c r="Q1644" s="297">
        <v>36108</v>
      </c>
      <c r="R1644" s="348" t="s">
        <v>1578</v>
      </c>
      <c r="S1644" s="350">
        <v>22</v>
      </c>
      <c r="T1644" t="str">
        <f t="shared" si="62"/>
        <v>WhatsApp API Business</v>
      </c>
    </row>
    <row r="1645" spans="1:20" ht="15.75" thickBot="1">
      <c r="A1645" s="311">
        <v>45520</v>
      </c>
      <c r="B1645" s="384">
        <v>45505</v>
      </c>
      <c r="C1645" s="297" t="e">
        <v>#VALUE!</v>
      </c>
      <c r="D1645" s="318" t="s">
        <v>2180</v>
      </c>
      <c r="E1645" s="306" t="s">
        <v>3839</v>
      </c>
      <c r="F1645" s="306">
        <v>293820</v>
      </c>
      <c r="G1645" s="300">
        <v>249000</v>
      </c>
      <c r="H1645" s="301" t="s">
        <v>291</v>
      </c>
      <c r="I1645" s="302" t="s">
        <v>226</v>
      </c>
      <c r="J1645" s="302" t="s">
        <v>292</v>
      </c>
      <c r="K1645" s="53"/>
      <c r="L1645" s="53"/>
      <c r="M1645" s="53"/>
      <c r="N1645" s="53"/>
      <c r="O1645" s="53">
        <v>8</v>
      </c>
      <c r="P1645" s="56"/>
      <c r="Q1645" s="297">
        <v>293820</v>
      </c>
      <c r="R1645" s="348" t="s">
        <v>1578</v>
      </c>
      <c r="S1645" s="350">
        <v>22</v>
      </c>
      <c r="T1645" t="str">
        <f t="shared" si="62"/>
        <v xml:space="preserve">Training Business </v>
      </c>
    </row>
    <row r="1646" spans="1:20" ht="15.75" thickBot="1">
      <c r="A1646" s="311">
        <v>45520</v>
      </c>
      <c r="B1646" s="384">
        <v>45505</v>
      </c>
      <c r="C1646" s="297" t="e">
        <v>#VALUE!</v>
      </c>
      <c r="D1646" s="318" t="s">
        <v>846</v>
      </c>
      <c r="E1646" s="306" t="s">
        <v>3840</v>
      </c>
      <c r="F1646" s="306">
        <v>2950</v>
      </c>
      <c r="G1646" s="300">
        <v>2500</v>
      </c>
      <c r="H1646" s="301" t="s">
        <v>261</v>
      </c>
      <c r="I1646" s="302" t="s">
        <v>232</v>
      </c>
      <c r="J1646" s="302" t="s">
        <v>661</v>
      </c>
      <c r="K1646" s="53"/>
      <c r="L1646" s="53"/>
      <c r="M1646" s="53"/>
      <c r="N1646" s="53"/>
      <c r="O1646" s="53">
        <v>8</v>
      </c>
      <c r="P1646" s="56"/>
      <c r="Q1646" s="297">
        <v>2950</v>
      </c>
      <c r="R1646" s="348" t="s">
        <v>1578</v>
      </c>
      <c r="S1646" s="350">
        <v>22</v>
      </c>
      <c r="T1646" t="str">
        <f t="shared" si="62"/>
        <v>Other Services</v>
      </c>
    </row>
    <row r="1647" spans="1:20" ht="15.75" thickBot="1">
      <c r="A1647" s="311">
        <v>45520</v>
      </c>
      <c r="B1647" s="384">
        <v>45505</v>
      </c>
      <c r="C1647" s="297" t="e">
        <v>#VALUE!</v>
      </c>
      <c r="D1647" s="318" t="s">
        <v>3841</v>
      </c>
      <c r="E1647" s="306" t="s">
        <v>3842</v>
      </c>
      <c r="F1647" s="306">
        <v>2950</v>
      </c>
      <c r="G1647" s="300">
        <v>2500</v>
      </c>
      <c r="H1647" s="301" t="s">
        <v>261</v>
      </c>
      <c r="I1647" s="302" t="s">
        <v>232</v>
      </c>
      <c r="J1647" s="302" t="s">
        <v>661</v>
      </c>
      <c r="K1647" s="53"/>
      <c r="L1647" s="53"/>
      <c r="M1647" s="53"/>
      <c r="N1647" s="53"/>
      <c r="O1647" s="53">
        <v>8</v>
      </c>
      <c r="P1647" s="56"/>
      <c r="Q1647" s="297">
        <v>2950</v>
      </c>
      <c r="R1647" s="348" t="s">
        <v>1578</v>
      </c>
      <c r="S1647" s="350">
        <v>22</v>
      </c>
      <c r="T1647" t="str">
        <f t="shared" si="62"/>
        <v>Other Services</v>
      </c>
    </row>
    <row r="1648" spans="1:20" ht="15.75" thickBot="1">
      <c r="A1648" s="311">
        <v>45520</v>
      </c>
      <c r="B1648" s="384">
        <v>45505</v>
      </c>
      <c r="C1648" s="297" t="e">
        <v>#VALUE!</v>
      </c>
      <c r="D1648" s="318" t="s">
        <v>3843</v>
      </c>
      <c r="E1648" s="306" t="s">
        <v>3844</v>
      </c>
      <c r="F1648" s="306">
        <v>66080</v>
      </c>
      <c r="G1648" s="300">
        <v>56000</v>
      </c>
      <c r="H1648" s="301" t="s">
        <v>310</v>
      </c>
      <c r="I1648" s="302" t="s">
        <v>223</v>
      </c>
      <c r="J1648" s="302" t="s">
        <v>311</v>
      </c>
      <c r="K1648" s="53"/>
      <c r="L1648" s="53"/>
      <c r="M1648" s="53"/>
      <c r="N1648" s="53"/>
      <c r="O1648" s="53">
        <v>8</v>
      </c>
      <c r="P1648" s="56"/>
      <c r="Q1648" s="297">
        <v>66080</v>
      </c>
      <c r="R1648" s="348" t="s">
        <v>1578</v>
      </c>
      <c r="S1648" s="350">
        <v>22</v>
      </c>
      <c r="T1648" t="str">
        <f t="shared" si="62"/>
        <v>Tech Assist Recruitment</v>
      </c>
    </row>
    <row r="1649" spans="1:20" ht="15.75" thickBot="1">
      <c r="A1649" s="311">
        <v>45520</v>
      </c>
      <c r="B1649" s="384">
        <v>45505</v>
      </c>
      <c r="C1649" s="297" t="e">
        <v>#VALUE!</v>
      </c>
      <c r="D1649" s="318" t="s">
        <v>930</v>
      </c>
      <c r="E1649" s="306" t="s">
        <v>3845</v>
      </c>
      <c r="F1649" s="306">
        <v>36108</v>
      </c>
      <c r="G1649" s="300">
        <v>30600</v>
      </c>
      <c r="H1649" s="301" t="s">
        <v>112</v>
      </c>
      <c r="I1649" s="302" t="s">
        <v>229</v>
      </c>
      <c r="J1649" s="302" t="s">
        <v>359</v>
      </c>
      <c r="K1649" s="53"/>
      <c r="L1649" s="53"/>
      <c r="M1649" s="53"/>
      <c r="N1649" s="53"/>
      <c r="O1649" s="53">
        <v>8</v>
      </c>
      <c r="P1649" s="56"/>
      <c r="Q1649" s="297">
        <v>36108</v>
      </c>
      <c r="R1649" s="348" t="s">
        <v>1578</v>
      </c>
      <c r="S1649" s="350">
        <v>22</v>
      </c>
      <c r="T1649" t="str">
        <f t="shared" si="62"/>
        <v>WhatsApp API Business</v>
      </c>
    </row>
    <row r="1650" spans="1:20" ht="15.75" thickBot="1">
      <c r="A1650" s="311">
        <v>45520</v>
      </c>
      <c r="B1650" s="384">
        <v>45505</v>
      </c>
      <c r="C1650" s="297" t="e">
        <v>#VALUE!</v>
      </c>
      <c r="D1650" s="318" t="s">
        <v>698</v>
      </c>
      <c r="E1650" s="306" t="s">
        <v>3846</v>
      </c>
      <c r="F1650" s="306">
        <v>28542</v>
      </c>
      <c r="G1650" s="300">
        <v>24188.135593220341</v>
      </c>
      <c r="H1650" s="301" t="s">
        <v>112</v>
      </c>
      <c r="I1650" s="302" t="s">
        <v>229</v>
      </c>
      <c r="J1650" s="302" t="s">
        <v>249</v>
      </c>
      <c r="K1650" s="53"/>
      <c r="L1650" s="53"/>
      <c r="M1650" s="53"/>
      <c r="N1650" s="53"/>
      <c r="O1650" s="53">
        <v>8</v>
      </c>
      <c r="P1650" s="56"/>
      <c r="Q1650" s="297">
        <v>28542</v>
      </c>
      <c r="R1650" s="348" t="s">
        <v>1578</v>
      </c>
      <c r="S1650" s="350">
        <v>22</v>
      </c>
      <c r="T1650" t="str">
        <f t="shared" si="62"/>
        <v>WhatsApp API Business</v>
      </c>
    </row>
    <row r="1651" spans="1:20" ht="15.75" thickBot="1">
      <c r="A1651" s="311">
        <v>45520</v>
      </c>
      <c r="B1651" s="384">
        <v>45505</v>
      </c>
      <c r="C1651" s="297" t="e">
        <v>#VALUE!</v>
      </c>
      <c r="D1651" s="318" t="s">
        <v>3847</v>
      </c>
      <c r="E1651" s="306" t="s">
        <v>3848</v>
      </c>
      <c r="F1651" s="306">
        <v>15930</v>
      </c>
      <c r="G1651" s="300">
        <v>13500</v>
      </c>
      <c r="H1651" s="301" t="s">
        <v>112</v>
      </c>
      <c r="I1651" s="302" t="s">
        <v>229</v>
      </c>
      <c r="J1651" s="302" t="s">
        <v>284</v>
      </c>
      <c r="K1651" s="53"/>
      <c r="L1651" s="53"/>
      <c r="M1651" s="53"/>
      <c r="N1651" s="53"/>
      <c r="O1651" s="53">
        <v>8</v>
      </c>
      <c r="P1651" s="56"/>
      <c r="Q1651" s="297">
        <v>15930</v>
      </c>
      <c r="R1651" s="348" t="s">
        <v>1578</v>
      </c>
      <c r="S1651" s="350">
        <v>22</v>
      </c>
      <c r="T1651" t="str">
        <f t="shared" si="62"/>
        <v>WhatsApp API Business</v>
      </c>
    </row>
    <row r="1652" spans="1:20" ht="15.75" thickBot="1">
      <c r="A1652" s="311">
        <v>45520</v>
      </c>
      <c r="B1652" s="384">
        <v>45505</v>
      </c>
      <c r="C1652" s="297" t="e">
        <v>#VALUE!</v>
      </c>
      <c r="D1652" s="318" t="s">
        <v>3849</v>
      </c>
      <c r="E1652" s="306" t="s">
        <v>3850</v>
      </c>
      <c r="F1652" s="306">
        <v>99</v>
      </c>
      <c r="G1652" s="300">
        <v>83.898305084745772</v>
      </c>
      <c r="H1652" s="301" t="s">
        <v>261</v>
      </c>
      <c r="I1652" s="302" t="s">
        <v>232</v>
      </c>
      <c r="J1652" s="302" t="s">
        <v>330</v>
      </c>
      <c r="K1652" s="53"/>
      <c r="L1652" s="53"/>
      <c r="M1652" s="53"/>
      <c r="N1652" s="53"/>
      <c r="O1652" s="53">
        <v>8</v>
      </c>
      <c r="P1652" s="56"/>
      <c r="Q1652" s="297">
        <v>99</v>
      </c>
      <c r="R1652" s="348" t="s">
        <v>1578</v>
      </c>
      <c r="S1652" s="350">
        <v>22</v>
      </c>
      <c r="T1652" t="str">
        <f t="shared" si="62"/>
        <v>Other Services</v>
      </c>
    </row>
    <row r="1653" spans="1:20" ht="15.75" thickBot="1">
      <c r="A1653" s="311">
        <v>45520</v>
      </c>
      <c r="B1653" s="384">
        <v>45505</v>
      </c>
      <c r="C1653" s="297" t="e">
        <v>#VALUE!</v>
      </c>
      <c r="D1653" s="318" t="s">
        <v>3851</v>
      </c>
      <c r="E1653" s="306" t="s">
        <v>3852</v>
      </c>
      <c r="F1653" s="306">
        <v>1003</v>
      </c>
      <c r="G1653" s="300">
        <v>850</v>
      </c>
      <c r="H1653" s="301" t="s">
        <v>216</v>
      </c>
      <c r="I1653" s="302" t="s">
        <v>217</v>
      </c>
      <c r="J1653" s="302" t="s">
        <v>218</v>
      </c>
      <c r="K1653" s="53"/>
      <c r="L1653" s="53"/>
      <c r="M1653" s="53"/>
      <c r="N1653" s="53"/>
      <c r="O1653" s="53">
        <v>8</v>
      </c>
      <c r="P1653" s="56"/>
      <c r="Q1653" s="297">
        <v>1003</v>
      </c>
      <c r="R1653" s="348" t="s">
        <v>1578</v>
      </c>
      <c r="S1653" s="350">
        <v>22</v>
      </c>
      <c r="T1653" t="str">
        <f t="shared" si="62"/>
        <v>G-Suite Business</v>
      </c>
    </row>
    <row r="1654" spans="1:20" ht="15.75" thickBot="1">
      <c r="A1654" s="311">
        <v>45520</v>
      </c>
      <c r="B1654" s="384">
        <v>45505</v>
      </c>
      <c r="C1654" s="297" t="e">
        <v>#VALUE!</v>
      </c>
      <c r="D1654" s="318" t="s">
        <v>1796</v>
      </c>
      <c r="E1654" s="306" t="s">
        <v>3853</v>
      </c>
      <c r="F1654" s="306">
        <v>1504</v>
      </c>
      <c r="G1654" s="300">
        <v>1274.5762711864411</v>
      </c>
      <c r="H1654" s="301" t="s">
        <v>216</v>
      </c>
      <c r="I1654" s="302" t="s">
        <v>217</v>
      </c>
      <c r="J1654" s="302" t="s">
        <v>218</v>
      </c>
      <c r="K1654" s="53"/>
      <c r="L1654" s="53"/>
      <c r="M1654" s="53"/>
      <c r="N1654" s="53"/>
      <c r="O1654" s="53">
        <v>8</v>
      </c>
      <c r="P1654" s="56"/>
      <c r="Q1654" s="297">
        <v>1504</v>
      </c>
      <c r="R1654" s="348" t="s">
        <v>1578</v>
      </c>
      <c r="S1654" s="350">
        <v>22</v>
      </c>
      <c r="T1654" t="str">
        <f t="shared" si="62"/>
        <v>G-Suite Business</v>
      </c>
    </row>
    <row r="1655" spans="1:20" ht="15.75" thickBot="1">
      <c r="A1655" s="311">
        <v>45520</v>
      </c>
      <c r="B1655" s="384">
        <v>45505</v>
      </c>
      <c r="C1655" s="297" t="e">
        <v>#VALUE!</v>
      </c>
      <c r="D1655" s="318" t="s">
        <v>2345</v>
      </c>
      <c r="E1655" s="306" t="s">
        <v>3854</v>
      </c>
      <c r="F1655" s="306">
        <v>-469640</v>
      </c>
      <c r="G1655" s="300">
        <v>-398000</v>
      </c>
      <c r="H1655" s="301" t="s">
        <v>291</v>
      </c>
      <c r="I1655" s="302" t="s">
        <v>226</v>
      </c>
      <c r="J1655" s="302" t="s">
        <v>292</v>
      </c>
      <c r="K1655" s="53"/>
      <c r="L1655" s="53"/>
      <c r="M1655" s="53"/>
      <c r="N1655" s="53"/>
      <c r="O1655" s="53">
        <v>8</v>
      </c>
      <c r="P1655" s="56"/>
      <c r="Q1655" s="297">
        <v>-469640</v>
      </c>
      <c r="R1655" s="348" t="s">
        <v>1578</v>
      </c>
      <c r="S1655" s="350">
        <v>22</v>
      </c>
      <c r="T1655" t="str">
        <f t="shared" si="62"/>
        <v xml:space="preserve">Training Business </v>
      </c>
    </row>
    <row r="1656" spans="1:20" ht="15.75" thickBot="1">
      <c r="A1656" s="311">
        <v>45520</v>
      </c>
      <c r="B1656" s="384">
        <v>45505</v>
      </c>
      <c r="C1656" s="297" t="e">
        <v>#VALUE!</v>
      </c>
      <c r="D1656" s="318" t="s">
        <v>2345</v>
      </c>
      <c r="E1656" s="306" t="s">
        <v>3855</v>
      </c>
      <c r="F1656" s="306">
        <v>-236000</v>
      </c>
      <c r="G1656" s="300">
        <v>-200000</v>
      </c>
      <c r="H1656" s="301" t="s">
        <v>291</v>
      </c>
      <c r="I1656" s="302" t="s">
        <v>226</v>
      </c>
      <c r="J1656" s="302" t="s">
        <v>292</v>
      </c>
      <c r="K1656" s="53"/>
      <c r="L1656" s="53"/>
      <c r="M1656" s="53"/>
      <c r="N1656" s="53"/>
      <c r="O1656" s="53">
        <v>8</v>
      </c>
      <c r="P1656" s="56"/>
      <c r="Q1656" s="297">
        <v>-236000</v>
      </c>
      <c r="R1656" s="348" t="s">
        <v>1578</v>
      </c>
      <c r="S1656" s="350">
        <v>22</v>
      </c>
      <c r="T1656" t="str">
        <f t="shared" si="62"/>
        <v xml:space="preserve">Training Business </v>
      </c>
    </row>
    <row r="1657" spans="1:20" ht="15.75" thickBot="1">
      <c r="A1657" s="311">
        <v>45521</v>
      </c>
      <c r="B1657" s="384">
        <v>45505</v>
      </c>
      <c r="C1657" s="297" t="e">
        <v>#VALUE!</v>
      </c>
      <c r="D1657" s="318" t="s">
        <v>542</v>
      </c>
      <c r="E1657" s="306" t="s">
        <v>3856</v>
      </c>
      <c r="F1657" s="306">
        <v>11800</v>
      </c>
      <c r="G1657" s="300">
        <v>10000</v>
      </c>
      <c r="H1657" s="301" t="s">
        <v>112</v>
      </c>
      <c r="I1657" s="302" t="s">
        <v>229</v>
      </c>
      <c r="J1657" s="302" t="s">
        <v>352</v>
      </c>
      <c r="K1657" s="53"/>
      <c r="L1657" s="53"/>
      <c r="M1657" s="53"/>
      <c r="N1657" s="53"/>
      <c r="O1657" s="53">
        <v>8</v>
      </c>
      <c r="P1657" s="56"/>
      <c r="Q1657" s="297">
        <v>11800</v>
      </c>
      <c r="R1657" s="348" t="s">
        <v>1578</v>
      </c>
      <c r="S1657" s="350">
        <v>22</v>
      </c>
      <c r="T1657" t="str">
        <f t="shared" si="62"/>
        <v>WhatsApp API Business</v>
      </c>
    </row>
    <row r="1658" spans="1:20" ht="15.75" thickBot="1">
      <c r="A1658" s="311">
        <v>45521</v>
      </c>
      <c r="B1658" s="384">
        <v>45505</v>
      </c>
      <c r="C1658" s="297" t="e">
        <v>#VALUE!</v>
      </c>
      <c r="D1658" s="318" t="s">
        <v>1717</v>
      </c>
      <c r="E1658" s="306" t="s">
        <v>3857</v>
      </c>
      <c r="F1658" s="306">
        <v>7500</v>
      </c>
      <c r="G1658" s="300">
        <v>6355.9322033898306</v>
      </c>
      <c r="H1658" s="301" t="s">
        <v>112</v>
      </c>
      <c r="I1658" s="302" t="s">
        <v>229</v>
      </c>
      <c r="J1658" s="302" t="s">
        <v>269</v>
      </c>
      <c r="K1658" s="53"/>
      <c r="L1658" s="53"/>
      <c r="M1658" s="53"/>
      <c r="N1658" s="53"/>
      <c r="O1658" s="53">
        <v>8</v>
      </c>
      <c r="P1658" s="56"/>
      <c r="Q1658" s="297">
        <v>7500</v>
      </c>
      <c r="R1658" s="348" t="s">
        <v>1578</v>
      </c>
      <c r="S1658" s="350">
        <v>22</v>
      </c>
      <c r="T1658" t="str">
        <f t="shared" ref="T1658:T1676" si="63">VLOOKUP(I1658,$AD$2:$AE$6,2,0)</f>
        <v>WhatsApp API Business</v>
      </c>
    </row>
    <row r="1659" spans="1:20" ht="15.75" thickBot="1">
      <c r="A1659" s="311">
        <v>45521</v>
      </c>
      <c r="B1659" s="384">
        <v>45505</v>
      </c>
      <c r="C1659" s="297" t="e">
        <v>#VALUE!</v>
      </c>
      <c r="D1659" s="318" t="s">
        <v>3822</v>
      </c>
      <c r="E1659" s="306" t="s">
        <v>3858</v>
      </c>
      <c r="F1659" s="306">
        <v>1614</v>
      </c>
      <c r="G1659" s="300">
        <v>1367.796610169491</v>
      </c>
      <c r="H1659" s="301" t="s">
        <v>216</v>
      </c>
      <c r="I1659" s="302" t="s">
        <v>217</v>
      </c>
      <c r="J1659" s="302" t="s">
        <v>218</v>
      </c>
      <c r="K1659" s="53"/>
      <c r="L1659" s="53"/>
      <c r="M1659" s="53"/>
      <c r="N1659" s="53"/>
      <c r="O1659" s="53">
        <v>8</v>
      </c>
      <c r="P1659" s="56"/>
      <c r="Q1659" s="297">
        <v>1614</v>
      </c>
      <c r="R1659" s="348" t="s">
        <v>1578</v>
      </c>
      <c r="S1659" s="350">
        <v>22</v>
      </c>
      <c r="T1659" t="str">
        <f t="shared" si="63"/>
        <v>G-Suite Business</v>
      </c>
    </row>
    <row r="1660" spans="1:20" ht="15.75" thickBot="1">
      <c r="A1660" s="311">
        <v>45521</v>
      </c>
      <c r="B1660" s="384">
        <v>45505</v>
      </c>
      <c r="C1660" s="297" t="e">
        <v>#VALUE!</v>
      </c>
      <c r="D1660" s="318" t="s">
        <v>2821</v>
      </c>
      <c r="E1660" s="306" t="s">
        <v>3859</v>
      </c>
      <c r="F1660" s="306">
        <v>87910</v>
      </c>
      <c r="G1660" s="300">
        <v>74500</v>
      </c>
      <c r="H1660" s="301" t="s">
        <v>216</v>
      </c>
      <c r="I1660" s="302" t="s">
        <v>217</v>
      </c>
      <c r="J1660" s="302" t="s">
        <v>218</v>
      </c>
      <c r="K1660" s="53"/>
      <c r="L1660" s="53"/>
      <c r="M1660" s="53"/>
      <c r="N1660" s="53"/>
      <c r="O1660" s="53">
        <v>8</v>
      </c>
      <c r="P1660" s="56"/>
      <c r="Q1660" s="297">
        <v>87910</v>
      </c>
      <c r="R1660" s="348" t="s">
        <v>1578</v>
      </c>
      <c r="S1660" s="350">
        <v>22</v>
      </c>
      <c r="T1660" t="str">
        <f t="shared" si="63"/>
        <v>G-Suite Business</v>
      </c>
    </row>
    <row r="1661" spans="1:20" ht="15.75" thickBot="1">
      <c r="A1661" s="311">
        <v>45521</v>
      </c>
      <c r="B1661" s="384">
        <v>45505</v>
      </c>
      <c r="C1661" s="297" t="e">
        <v>#VALUE!</v>
      </c>
      <c r="D1661" s="318" t="s">
        <v>250</v>
      </c>
      <c r="E1661" s="306" t="s">
        <v>3860</v>
      </c>
      <c r="F1661" s="306">
        <v>38770.080000000002</v>
      </c>
      <c r="G1661" s="300">
        <v>32856</v>
      </c>
      <c r="H1661" s="301" t="s">
        <v>216</v>
      </c>
      <c r="I1661" s="302" t="s">
        <v>217</v>
      </c>
      <c r="J1661" s="302" t="s">
        <v>218</v>
      </c>
      <c r="K1661" s="53"/>
      <c r="L1661" s="53"/>
      <c r="M1661" s="53"/>
      <c r="N1661" s="53"/>
      <c r="O1661" s="53">
        <v>8</v>
      </c>
      <c r="P1661" s="56"/>
      <c r="Q1661" s="297">
        <v>38770.080000000002</v>
      </c>
      <c r="R1661" s="348" t="s">
        <v>1578</v>
      </c>
      <c r="S1661" s="350">
        <v>22</v>
      </c>
      <c r="T1661" t="str">
        <f t="shared" si="63"/>
        <v>G-Suite Business</v>
      </c>
    </row>
    <row r="1662" spans="1:20" ht="15.75" thickBot="1">
      <c r="A1662" s="311">
        <v>45521</v>
      </c>
      <c r="B1662" s="384">
        <v>45505</v>
      </c>
      <c r="C1662" s="297" t="e">
        <v>#VALUE!</v>
      </c>
      <c r="D1662" s="318" t="s">
        <v>250</v>
      </c>
      <c r="E1662" s="306" t="s">
        <v>3861</v>
      </c>
      <c r="F1662" s="306">
        <v>5819.76</v>
      </c>
      <c r="G1662" s="300">
        <v>4932</v>
      </c>
      <c r="H1662" s="301" t="s">
        <v>216</v>
      </c>
      <c r="I1662" s="302" t="s">
        <v>217</v>
      </c>
      <c r="J1662" s="302" t="s">
        <v>218</v>
      </c>
      <c r="K1662" s="53"/>
      <c r="L1662" s="53"/>
      <c r="M1662" s="53"/>
      <c r="N1662" s="53"/>
      <c r="O1662" s="53">
        <v>8</v>
      </c>
      <c r="P1662" s="56"/>
      <c r="Q1662" s="297">
        <v>5819.76</v>
      </c>
      <c r="R1662" s="348" t="s">
        <v>1578</v>
      </c>
      <c r="S1662" s="350">
        <v>22</v>
      </c>
      <c r="T1662" t="str">
        <f t="shared" si="63"/>
        <v>G-Suite Business</v>
      </c>
    </row>
    <row r="1663" spans="1:20" ht="15.75" thickBot="1">
      <c r="A1663" s="311">
        <v>45521</v>
      </c>
      <c r="B1663" s="384">
        <v>45505</v>
      </c>
      <c r="C1663" s="297" t="e">
        <v>#VALUE!</v>
      </c>
      <c r="D1663" s="318" t="s">
        <v>250</v>
      </c>
      <c r="E1663" s="306" t="s">
        <v>3862</v>
      </c>
      <c r="F1663" s="306">
        <v>7759.68</v>
      </c>
      <c r="G1663" s="300">
        <v>6576.0000000000009</v>
      </c>
      <c r="H1663" s="301" t="s">
        <v>216</v>
      </c>
      <c r="I1663" s="302" t="s">
        <v>217</v>
      </c>
      <c r="J1663" s="302" t="s">
        <v>218</v>
      </c>
      <c r="K1663" s="53"/>
      <c r="L1663" s="53"/>
      <c r="M1663" s="53"/>
      <c r="N1663" s="53"/>
      <c r="O1663" s="53">
        <v>8</v>
      </c>
      <c r="P1663" s="56"/>
      <c r="Q1663" s="297">
        <v>7759.68</v>
      </c>
      <c r="R1663" s="348" t="s">
        <v>1578</v>
      </c>
      <c r="S1663" s="350">
        <v>22</v>
      </c>
      <c r="T1663" t="str">
        <f t="shared" si="63"/>
        <v>G-Suite Business</v>
      </c>
    </row>
    <row r="1664" spans="1:20" ht="15.75" thickBot="1">
      <c r="A1664" s="311">
        <v>45521</v>
      </c>
      <c r="B1664" s="384">
        <v>45505</v>
      </c>
      <c r="C1664" s="297" t="e">
        <v>#VALUE!</v>
      </c>
      <c r="D1664" s="318" t="s">
        <v>250</v>
      </c>
      <c r="E1664" s="306" t="s">
        <v>3863</v>
      </c>
      <c r="F1664" s="306">
        <v>5819.76</v>
      </c>
      <c r="G1664" s="300">
        <v>4932</v>
      </c>
      <c r="H1664" s="301" t="s">
        <v>216</v>
      </c>
      <c r="I1664" s="302" t="s">
        <v>217</v>
      </c>
      <c r="J1664" s="302" t="s">
        <v>218</v>
      </c>
      <c r="K1664" s="53"/>
      <c r="L1664" s="53"/>
      <c r="M1664" s="53"/>
      <c r="N1664" s="53"/>
      <c r="O1664" s="53">
        <v>8</v>
      </c>
      <c r="P1664" s="56"/>
      <c r="Q1664" s="297">
        <v>5819.76</v>
      </c>
      <c r="R1664" s="348" t="s">
        <v>1578</v>
      </c>
      <c r="S1664" s="350">
        <v>22</v>
      </c>
      <c r="T1664" t="str">
        <f t="shared" si="63"/>
        <v>G-Suite Business</v>
      </c>
    </row>
    <row r="1665" spans="1:20" ht="15.75" thickBot="1">
      <c r="A1665" s="311">
        <v>45521</v>
      </c>
      <c r="B1665" s="384">
        <v>45505</v>
      </c>
      <c r="C1665" s="297" t="e">
        <v>#VALUE!</v>
      </c>
      <c r="D1665" s="318" t="s">
        <v>250</v>
      </c>
      <c r="E1665" s="306" t="s">
        <v>3864</v>
      </c>
      <c r="F1665" s="306">
        <v>22726.799999999999</v>
      </c>
      <c r="G1665" s="300">
        <v>19260</v>
      </c>
      <c r="H1665" s="301" t="s">
        <v>216</v>
      </c>
      <c r="I1665" s="302" t="s">
        <v>217</v>
      </c>
      <c r="J1665" s="302" t="s">
        <v>218</v>
      </c>
      <c r="K1665" s="53"/>
      <c r="L1665" s="53"/>
      <c r="M1665" s="53"/>
      <c r="N1665" s="53"/>
      <c r="O1665" s="53">
        <v>8</v>
      </c>
      <c r="P1665" s="56"/>
      <c r="Q1665" s="297">
        <v>22726.799999999999</v>
      </c>
      <c r="R1665" s="348" t="s">
        <v>1578</v>
      </c>
      <c r="S1665" s="350">
        <v>22</v>
      </c>
      <c r="T1665" t="str">
        <f t="shared" si="63"/>
        <v>G-Suite Business</v>
      </c>
    </row>
    <row r="1666" spans="1:20" ht="15.75" thickBot="1">
      <c r="A1666" s="311">
        <v>45521</v>
      </c>
      <c r="B1666" s="384">
        <v>45505</v>
      </c>
      <c r="C1666" s="297" t="e">
        <v>#VALUE!</v>
      </c>
      <c r="D1666" s="318" t="s">
        <v>282</v>
      </c>
      <c r="E1666" s="306" t="s">
        <v>3865</v>
      </c>
      <c r="F1666" s="306">
        <v>2950</v>
      </c>
      <c r="G1666" s="300">
        <v>2500</v>
      </c>
      <c r="H1666" s="301" t="s">
        <v>216</v>
      </c>
      <c r="I1666" s="302" t="s">
        <v>217</v>
      </c>
      <c r="J1666" s="302" t="s">
        <v>218</v>
      </c>
      <c r="K1666" s="53"/>
      <c r="L1666" s="53"/>
      <c r="M1666" s="53"/>
      <c r="N1666" s="53"/>
      <c r="O1666" s="53">
        <v>8</v>
      </c>
      <c r="P1666" s="56"/>
      <c r="Q1666" s="297">
        <v>2950</v>
      </c>
      <c r="R1666" s="348" t="s">
        <v>1578</v>
      </c>
      <c r="S1666" s="350">
        <v>22</v>
      </c>
      <c r="T1666" t="str">
        <f t="shared" si="63"/>
        <v>G-Suite Business</v>
      </c>
    </row>
    <row r="1667" spans="1:20" ht="15.75" thickBot="1">
      <c r="A1667" s="311">
        <v>45521</v>
      </c>
      <c r="B1667" s="384">
        <v>45505</v>
      </c>
      <c r="C1667" s="297" t="e">
        <v>#VALUE!</v>
      </c>
      <c r="D1667" s="318" t="s">
        <v>3866</v>
      </c>
      <c r="E1667" s="306" t="s">
        <v>3867</v>
      </c>
      <c r="F1667" s="306">
        <v>26432</v>
      </c>
      <c r="G1667" s="300">
        <v>22400</v>
      </c>
      <c r="H1667" s="301" t="s">
        <v>216</v>
      </c>
      <c r="I1667" s="302" t="s">
        <v>217</v>
      </c>
      <c r="J1667" s="302" t="s">
        <v>218</v>
      </c>
      <c r="K1667" s="53"/>
      <c r="L1667" s="53"/>
      <c r="M1667" s="53"/>
      <c r="N1667" s="53"/>
      <c r="O1667" s="53">
        <v>8</v>
      </c>
      <c r="P1667" s="56"/>
      <c r="Q1667" s="297">
        <v>26432</v>
      </c>
      <c r="R1667" s="348" t="s">
        <v>1578</v>
      </c>
      <c r="S1667" s="350">
        <v>22</v>
      </c>
      <c r="T1667" t="str">
        <f t="shared" si="63"/>
        <v>G-Suite Business</v>
      </c>
    </row>
    <row r="1668" spans="1:20" ht="15.75" thickBot="1">
      <c r="A1668" s="311">
        <v>45521</v>
      </c>
      <c r="B1668" s="384">
        <v>45505</v>
      </c>
      <c r="C1668" s="297" t="e">
        <v>#VALUE!</v>
      </c>
      <c r="D1668" s="318" t="s">
        <v>3868</v>
      </c>
      <c r="E1668" s="306" t="s">
        <v>3869</v>
      </c>
      <c r="F1668" s="306">
        <v>9027</v>
      </c>
      <c r="G1668" s="300">
        <v>7650</v>
      </c>
      <c r="H1668" s="301" t="s">
        <v>216</v>
      </c>
      <c r="I1668" s="302" t="s">
        <v>217</v>
      </c>
      <c r="J1668" s="302" t="s">
        <v>218</v>
      </c>
      <c r="K1668" s="53"/>
      <c r="L1668" s="53"/>
      <c r="M1668" s="53"/>
      <c r="N1668" s="53"/>
      <c r="O1668" s="53">
        <v>8</v>
      </c>
      <c r="P1668" s="56"/>
      <c r="Q1668" s="297">
        <v>9027</v>
      </c>
      <c r="R1668" s="348" t="s">
        <v>1578</v>
      </c>
      <c r="S1668" s="350">
        <v>22</v>
      </c>
      <c r="T1668" t="str">
        <f t="shared" si="63"/>
        <v>G-Suite Business</v>
      </c>
    </row>
    <row r="1669" spans="1:20" ht="15.75" thickBot="1">
      <c r="A1669" s="311">
        <v>45521</v>
      </c>
      <c r="B1669" s="384">
        <v>45505</v>
      </c>
      <c r="C1669" s="297" t="e">
        <v>#VALUE!</v>
      </c>
      <c r="D1669" s="318" t="s">
        <v>3870</v>
      </c>
      <c r="E1669" s="306" t="s">
        <v>3871</v>
      </c>
      <c r="F1669" s="306">
        <v>25110</v>
      </c>
      <c r="G1669" s="300">
        <v>21279.661016949151</v>
      </c>
      <c r="H1669" s="301" t="s">
        <v>216</v>
      </c>
      <c r="I1669" s="302" t="s">
        <v>217</v>
      </c>
      <c r="J1669" s="302" t="s">
        <v>218</v>
      </c>
      <c r="K1669" s="53"/>
      <c r="L1669" s="53"/>
      <c r="M1669" s="53"/>
      <c r="N1669" s="53"/>
      <c r="O1669" s="53">
        <v>8</v>
      </c>
      <c r="P1669" s="56"/>
      <c r="Q1669" s="297">
        <v>25110</v>
      </c>
      <c r="R1669" s="348" t="s">
        <v>1578</v>
      </c>
      <c r="S1669" s="350">
        <v>22</v>
      </c>
      <c r="T1669" t="str">
        <f t="shared" si="63"/>
        <v>G-Suite Business</v>
      </c>
    </row>
    <row r="1670" spans="1:20" ht="15.75" thickBot="1">
      <c r="A1670" s="311">
        <v>45521</v>
      </c>
      <c r="B1670" s="384">
        <v>45505</v>
      </c>
      <c r="C1670" s="297" t="e">
        <v>#VALUE!</v>
      </c>
      <c r="D1670" s="318" t="s">
        <v>912</v>
      </c>
      <c r="E1670" s="306" t="s">
        <v>3872</v>
      </c>
      <c r="F1670" s="306">
        <v>21830</v>
      </c>
      <c r="G1670" s="300">
        <v>18500</v>
      </c>
      <c r="H1670" s="301" t="s">
        <v>216</v>
      </c>
      <c r="I1670" s="302" t="s">
        <v>217</v>
      </c>
      <c r="J1670" s="302" t="s">
        <v>218</v>
      </c>
      <c r="K1670" s="53"/>
      <c r="L1670" s="53"/>
      <c r="M1670" s="53"/>
      <c r="N1670" s="53"/>
      <c r="O1670" s="53">
        <v>8</v>
      </c>
      <c r="P1670" s="56"/>
      <c r="Q1670" s="297">
        <v>21830</v>
      </c>
      <c r="R1670" s="348" t="s">
        <v>1578</v>
      </c>
      <c r="S1670" s="350">
        <v>22</v>
      </c>
      <c r="T1670" t="str">
        <f t="shared" si="63"/>
        <v>G-Suite Business</v>
      </c>
    </row>
    <row r="1671" spans="1:20" ht="15.75" thickBot="1">
      <c r="A1671" s="311">
        <v>45521</v>
      </c>
      <c r="B1671" s="384">
        <v>45505</v>
      </c>
      <c r="C1671" s="297" t="e">
        <v>#VALUE!</v>
      </c>
      <c r="D1671" s="318" t="s">
        <v>3822</v>
      </c>
      <c r="E1671" s="306" t="s">
        <v>3873</v>
      </c>
      <c r="F1671" s="306">
        <v>-6018</v>
      </c>
      <c r="G1671" s="300">
        <v>-5100</v>
      </c>
      <c r="H1671" s="301" t="s">
        <v>216</v>
      </c>
      <c r="I1671" s="302" t="s">
        <v>217</v>
      </c>
      <c r="J1671" s="302" t="s">
        <v>218</v>
      </c>
      <c r="K1671" s="53"/>
      <c r="L1671" s="53"/>
      <c r="M1671" s="53"/>
      <c r="N1671" s="53"/>
      <c r="O1671" s="53">
        <v>8</v>
      </c>
      <c r="P1671" s="56"/>
      <c r="Q1671" s="297">
        <v>-6018</v>
      </c>
      <c r="R1671" s="348" t="s">
        <v>1578</v>
      </c>
      <c r="S1671" s="350">
        <v>22</v>
      </c>
      <c r="T1671" t="str">
        <f t="shared" si="63"/>
        <v>G-Suite Business</v>
      </c>
    </row>
    <row r="1672" spans="1:20" ht="15.75" thickBot="1">
      <c r="A1672" s="311">
        <v>45521</v>
      </c>
      <c r="B1672" s="384">
        <v>45505</v>
      </c>
      <c r="C1672" s="297" t="e">
        <v>#VALUE!</v>
      </c>
      <c r="D1672" s="318" t="s">
        <v>1054</v>
      </c>
      <c r="E1672" s="306" t="s">
        <v>3874</v>
      </c>
      <c r="F1672" s="306">
        <v>-87910</v>
      </c>
      <c r="G1672" s="300">
        <v>-74500</v>
      </c>
      <c r="H1672" s="301" t="s">
        <v>216</v>
      </c>
      <c r="I1672" s="302" t="s">
        <v>217</v>
      </c>
      <c r="J1672" s="302" t="s">
        <v>218</v>
      </c>
      <c r="K1672" s="53"/>
      <c r="L1672" s="53"/>
      <c r="M1672" s="53"/>
      <c r="N1672" s="53"/>
      <c r="O1672" s="53">
        <v>8</v>
      </c>
      <c r="P1672" s="56"/>
      <c r="Q1672" s="297">
        <v>-87910</v>
      </c>
      <c r="R1672" s="348" t="s">
        <v>1578</v>
      </c>
      <c r="S1672" s="350">
        <v>22</v>
      </c>
      <c r="T1672" t="str">
        <f t="shared" si="63"/>
        <v>G-Suite Business</v>
      </c>
    </row>
    <row r="1673" spans="1:20" ht="15.75" thickBot="1">
      <c r="A1673" s="311">
        <v>45521</v>
      </c>
      <c r="B1673" s="384">
        <v>45505</v>
      </c>
      <c r="C1673" s="297" t="e">
        <v>#VALUE!</v>
      </c>
      <c r="D1673" s="318" t="s">
        <v>380</v>
      </c>
      <c r="E1673" s="306" t="s">
        <v>3875</v>
      </c>
      <c r="F1673" s="306">
        <v>100000</v>
      </c>
      <c r="G1673" s="306">
        <v>100000</v>
      </c>
      <c r="H1673" s="301" t="s">
        <v>291</v>
      </c>
      <c r="I1673" s="302" t="s">
        <v>226</v>
      </c>
      <c r="J1673" s="302" t="s">
        <v>292</v>
      </c>
      <c r="K1673" s="53"/>
      <c r="L1673" s="53"/>
      <c r="M1673" s="53"/>
      <c r="N1673" s="53"/>
      <c r="O1673" s="53">
        <v>8</v>
      </c>
      <c r="P1673" s="56"/>
      <c r="Q1673" s="297">
        <v>100000</v>
      </c>
      <c r="R1673" s="348" t="s">
        <v>1578</v>
      </c>
      <c r="S1673" s="350">
        <v>22</v>
      </c>
      <c r="T1673" t="str">
        <f t="shared" si="63"/>
        <v xml:space="preserve">Training Business </v>
      </c>
    </row>
    <row r="1674" spans="1:20" ht="15.75" thickBot="1">
      <c r="A1674" s="311">
        <v>45524</v>
      </c>
      <c r="B1674" s="384">
        <v>45505</v>
      </c>
      <c r="C1674" s="297" t="e">
        <v>#VALUE!</v>
      </c>
      <c r="D1674" s="312" t="s">
        <v>3876</v>
      </c>
      <c r="E1674" s="306" t="s">
        <v>3877</v>
      </c>
      <c r="F1674" s="314">
        <v>15045</v>
      </c>
      <c r="G1674" s="300">
        <v>12750</v>
      </c>
      <c r="H1674" s="301" t="s">
        <v>112</v>
      </c>
      <c r="I1674" s="302" t="s">
        <v>229</v>
      </c>
      <c r="J1674" s="302" t="s">
        <v>284</v>
      </c>
      <c r="K1674" s="53"/>
      <c r="L1674" s="53"/>
      <c r="M1674" s="53"/>
      <c r="N1674" s="53"/>
      <c r="O1674" s="53">
        <v>8</v>
      </c>
      <c r="P1674" s="56"/>
      <c r="Q1674" s="297">
        <v>15045</v>
      </c>
      <c r="R1674" s="348" t="s">
        <v>1578</v>
      </c>
      <c r="S1674" s="350">
        <v>23</v>
      </c>
      <c r="T1674" t="str">
        <f t="shared" si="63"/>
        <v>WhatsApp API Business</v>
      </c>
    </row>
    <row r="1675" spans="1:20" ht="15.75" thickBot="1">
      <c r="A1675" s="311">
        <v>45524</v>
      </c>
      <c r="B1675" s="384">
        <v>45505</v>
      </c>
      <c r="C1675" s="297" t="e">
        <v>#VALUE!</v>
      </c>
      <c r="D1675" s="312" t="s">
        <v>3878</v>
      </c>
      <c r="E1675" s="306" t="s">
        <v>3879</v>
      </c>
      <c r="F1675" s="314">
        <v>42480</v>
      </c>
      <c r="G1675" s="300">
        <v>36000</v>
      </c>
      <c r="H1675" s="301" t="s">
        <v>112</v>
      </c>
      <c r="I1675" s="302" t="s">
        <v>229</v>
      </c>
      <c r="J1675" s="302" t="s">
        <v>359</v>
      </c>
      <c r="K1675" s="53"/>
      <c r="L1675" s="53"/>
      <c r="M1675" s="53"/>
      <c r="N1675" s="53"/>
      <c r="O1675" s="53">
        <v>8</v>
      </c>
      <c r="P1675" s="56"/>
      <c r="Q1675" s="297">
        <v>42480</v>
      </c>
      <c r="R1675" s="348" t="s">
        <v>1578</v>
      </c>
      <c r="S1675" s="350">
        <v>23</v>
      </c>
      <c r="T1675" t="str">
        <f t="shared" si="63"/>
        <v>WhatsApp API Business</v>
      </c>
    </row>
    <row r="1676" spans="1:20" ht="15.75" thickBot="1">
      <c r="A1676" s="311">
        <v>45524</v>
      </c>
      <c r="B1676" s="384">
        <v>45505</v>
      </c>
      <c r="C1676" s="297" t="e">
        <v>#VALUE!</v>
      </c>
      <c r="D1676" s="312" t="s">
        <v>2329</v>
      </c>
      <c r="E1676" s="306" t="s">
        <v>3880</v>
      </c>
      <c r="F1676" s="314">
        <v>2360</v>
      </c>
      <c r="G1676" s="300">
        <v>2000</v>
      </c>
      <c r="H1676" s="301" t="s">
        <v>112</v>
      </c>
      <c r="I1676" s="302" t="s">
        <v>229</v>
      </c>
      <c r="J1676" s="302" t="s">
        <v>249</v>
      </c>
      <c r="K1676" s="53"/>
      <c r="L1676" s="53"/>
      <c r="M1676" s="53"/>
      <c r="N1676" s="53"/>
      <c r="O1676" s="53">
        <v>8</v>
      </c>
      <c r="P1676" s="56"/>
      <c r="Q1676" s="297">
        <v>2360</v>
      </c>
      <c r="R1676" s="348" t="s">
        <v>1578</v>
      </c>
      <c r="S1676" s="350">
        <v>23</v>
      </c>
      <c r="T1676" t="str">
        <f t="shared" si="63"/>
        <v>WhatsApp API Business</v>
      </c>
    </row>
    <row r="1677" spans="1:20" ht="15.75" thickBot="1">
      <c r="A1677" s="311">
        <v>45524</v>
      </c>
      <c r="B1677" s="384">
        <v>45505</v>
      </c>
      <c r="C1677" s="297" t="e">
        <v>#VALUE!</v>
      </c>
      <c r="D1677" s="312" t="s">
        <v>2720</v>
      </c>
      <c r="E1677" s="306" t="s">
        <v>3881</v>
      </c>
      <c r="F1677" s="314">
        <v>299720</v>
      </c>
      <c r="G1677" s="300">
        <v>254000</v>
      </c>
      <c r="H1677" s="301" t="s">
        <v>291</v>
      </c>
      <c r="I1677" s="302" t="s">
        <v>226</v>
      </c>
      <c r="J1677" s="302" t="s">
        <v>32</v>
      </c>
      <c r="K1677" s="53"/>
      <c r="L1677" s="53"/>
      <c r="M1677" s="53"/>
      <c r="N1677" s="53"/>
      <c r="O1677" s="53">
        <v>8</v>
      </c>
      <c r="P1677" s="56"/>
      <c r="Q1677" s="297">
        <v>299720</v>
      </c>
      <c r="R1677" s="348" t="s">
        <v>1578</v>
      </c>
      <c r="S1677" s="350">
        <v>23</v>
      </c>
      <c r="T1677" t="s">
        <v>15</v>
      </c>
    </row>
    <row r="1678" spans="1:20" ht="15.75" thickBot="1">
      <c r="A1678" s="311">
        <v>45524</v>
      </c>
      <c r="B1678" s="384">
        <v>45505</v>
      </c>
      <c r="C1678" s="297" t="e">
        <v>#VALUE!</v>
      </c>
      <c r="D1678" s="312" t="s">
        <v>3882</v>
      </c>
      <c r="E1678" s="306" t="s">
        <v>3883</v>
      </c>
      <c r="F1678" s="314">
        <v>42480</v>
      </c>
      <c r="G1678" s="300">
        <v>36000</v>
      </c>
      <c r="H1678" s="301" t="s">
        <v>112</v>
      </c>
      <c r="I1678" s="302" t="s">
        <v>229</v>
      </c>
      <c r="J1678" s="302" t="s">
        <v>359</v>
      </c>
      <c r="K1678" s="53"/>
      <c r="L1678" s="53"/>
      <c r="M1678" s="53"/>
      <c r="N1678" s="53"/>
      <c r="O1678" s="53">
        <v>8</v>
      </c>
      <c r="P1678" s="56"/>
      <c r="Q1678" s="297">
        <v>42480</v>
      </c>
      <c r="R1678" s="348" t="s">
        <v>1578</v>
      </c>
      <c r="S1678" s="350">
        <v>23</v>
      </c>
      <c r="T1678" t="str">
        <f t="shared" ref="T1678:T1704" si="64">VLOOKUP(I1678,$AD$2:$AE$6,2,0)</f>
        <v>WhatsApp API Business</v>
      </c>
    </row>
    <row r="1679" spans="1:20" ht="15.75" thickBot="1">
      <c r="A1679" s="311">
        <v>45524</v>
      </c>
      <c r="B1679" s="384">
        <v>45505</v>
      </c>
      <c r="C1679" s="297" t="e">
        <v>#VALUE!</v>
      </c>
      <c r="D1679" s="309" t="s">
        <v>362</v>
      </c>
      <c r="E1679" s="306" t="s">
        <v>3884</v>
      </c>
      <c r="F1679" s="314"/>
      <c r="G1679" s="300">
        <v>0</v>
      </c>
      <c r="H1679" s="301" t="s">
        <v>216</v>
      </c>
      <c r="I1679" s="302" t="s">
        <v>217</v>
      </c>
      <c r="J1679" s="302" t="s">
        <v>218</v>
      </c>
      <c r="K1679" s="53"/>
      <c r="L1679" s="53"/>
      <c r="M1679" s="53"/>
      <c r="N1679" s="53"/>
      <c r="O1679" s="53">
        <v>8</v>
      </c>
      <c r="P1679" s="56"/>
      <c r="Q1679" s="297">
        <v>0</v>
      </c>
      <c r="R1679" s="348" t="s">
        <v>1578</v>
      </c>
      <c r="S1679" s="350">
        <v>23</v>
      </c>
      <c r="T1679" t="str">
        <f t="shared" si="64"/>
        <v>G-Suite Business</v>
      </c>
    </row>
    <row r="1680" spans="1:20" ht="15.75" thickBot="1">
      <c r="A1680" s="311">
        <v>45524</v>
      </c>
      <c r="B1680" s="384">
        <v>45505</v>
      </c>
      <c r="C1680" s="297" t="e">
        <v>#VALUE!</v>
      </c>
      <c r="D1680" s="312" t="s">
        <v>2230</v>
      </c>
      <c r="E1680" s="306" t="s">
        <v>3885</v>
      </c>
      <c r="F1680" s="314">
        <v>30090</v>
      </c>
      <c r="G1680" s="300">
        <v>25500</v>
      </c>
      <c r="H1680" s="301" t="s">
        <v>216</v>
      </c>
      <c r="I1680" s="302" t="s">
        <v>217</v>
      </c>
      <c r="J1680" s="302" t="s">
        <v>218</v>
      </c>
      <c r="K1680" s="53"/>
      <c r="L1680" s="53"/>
      <c r="M1680" s="53"/>
      <c r="N1680" s="53"/>
      <c r="O1680" s="53">
        <v>8</v>
      </c>
      <c r="P1680" s="56"/>
      <c r="Q1680" s="297">
        <v>30090</v>
      </c>
      <c r="R1680" s="348" t="s">
        <v>1578</v>
      </c>
      <c r="S1680" s="350">
        <v>23</v>
      </c>
      <c r="T1680" t="str">
        <f t="shared" si="64"/>
        <v>G-Suite Business</v>
      </c>
    </row>
    <row r="1681" spans="1:20" ht="15.75" thickBot="1">
      <c r="A1681" s="311">
        <v>45524</v>
      </c>
      <c r="B1681" s="384">
        <v>45505</v>
      </c>
      <c r="C1681" s="297" t="e">
        <v>#VALUE!</v>
      </c>
      <c r="D1681" s="312" t="s">
        <v>2230</v>
      </c>
      <c r="E1681" s="306" t="s">
        <v>3886</v>
      </c>
      <c r="F1681" s="314">
        <v>42126</v>
      </c>
      <c r="G1681" s="300">
        <v>35700</v>
      </c>
      <c r="H1681" s="301" t="s">
        <v>216</v>
      </c>
      <c r="I1681" s="302" t="s">
        <v>217</v>
      </c>
      <c r="J1681" s="302" t="s">
        <v>218</v>
      </c>
      <c r="K1681" s="53"/>
      <c r="L1681" s="53"/>
      <c r="M1681" s="53"/>
      <c r="N1681" s="53"/>
      <c r="O1681" s="53">
        <v>8</v>
      </c>
      <c r="P1681" s="56"/>
      <c r="Q1681" s="297">
        <v>42126</v>
      </c>
      <c r="R1681" s="348" t="s">
        <v>1578</v>
      </c>
      <c r="S1681" s="350">
        <v>23</v>
      </c>
      <c r="T1681" t="str">
        <f t="shared" si="64"/>
        <v>G-Suite Business</v>
      </c>
    </row>
    <row r="1682" spans="1:20" ht="15.75" thickBot="1">
      <c r="A1682" s="311">
        <v>45524</v>
      </c>
      <c r="B1682" s="384">
        <v>45505</v>
      </c>
      <c r="C1682" s="297" t="e">
        <v>#VALUE!</v>
      </c>
      <c r="D1682" s="312" t="s">
        <v>1804</v>
      </c>
      <c r="E1682" s="306" t="s">
        <v>3887</v>
      </c>
      <c r="F1682" s="314">
        <v>122248</v>
      </c>
      <c r="G1682" s="300">
        <v>103600</v>
      </c>
      <c r="H1682" s="301" t="s">
        <v>216</v>
      </c>
      <c r="I1682" s="302" t="s">
        <v>217</v>
      </c>
      <c r="J1682" s="302" t="s">
        <v>218</v>
      </c>
      <c r="K1682" s="53"/>
      <c r="L1682" s="53"/>
      <c r="M1682" s="53"/>
      <c r="N1682" s="53"/>
      <c r="O1682" s="53">
        <v>8</v>
      </c>
      <c r="P1682" s="56"/>
      <c r="Q1682" s="297">
        <v>122248</v>
      </c>
      <c r="R1682" s="348" t="s">
        <v>1578</v>
      </c>
      <c r="S1682" s="350">
        <v>23</v>
      </c>
      <c r="T1682" t="str">
        <f t="shared" si="64"/>
        <v>G-Suite Business</v>
      </c>
    </row>
    <row r="1683" spans="1:20" ht="15.75" thickBot="1">
      <c r="A1683" s="311">
        <v>45524</v>
      </c>
      <c r="B1683" s="384">
        <v>45505</v>
      </c>
      <c r="C1683" s="297" t="e">
        <v>#VALUE!</v>
      </c>
      <c r="D1683" s="312" t="s">
        <v>1587</v>
      </c>
      <c r="E1683" s="306" t="s">
        <v>3888</v>
      </c>
      <c r="F1683" s="314">
        <v>15045</v>
      </c>
      <c r="G1683" s="300">
        <v>12750</v>
      </c>
      <c r="H1683" s="301" t="s">
        <v>216</v>
      </c>
      <c r="I1683" s="302" t="s">
        <v>217</v>
      </c>
      <c r="J1683" s="302" t="s">
        <v>218</v>
      </c>
      <c r="K1683" s="53"/>
      <c r="L1683" s="53"/>
      <c r="M1683" s="53"/>
      <c r="N1683" s="53"/>
      <c r="O1683" s="53">
        <v>8</v>
      </c>
      <c r="P1683" s="56"/>
      <c r="Q1683" s="297">
        <v>15045</v>
      </c>
      <c r="R1683" s="348" t="s">
        <v>1578</v>
      </c>
      <c r="S1683" s="350">
        <v>23</v>
      </c>
      <c r="T1683" t="str">
        <f t="shared" si="64"/>
        <v>G-Suite Business</v>
      </c>
    </row>
    <row r="1684" spans="1:20" ht="15.75" thickBot="1">
      <c r="A1684" s="311">
        <v>45524</v>
      </c>
      <c r="B1684" s="384">
        <v>45505</v>
      </c>
      <c r="C1684" s="297" t="e">
        <v>#VALUE!</v>
      </c>
      <c r="D1684" s="312" t="s">
        <v>3889</v>
      </c>
      <c r="E1684" s="306" t="s">
        <v>3890</v>
      </c>
      <c r="F1684" s="314">
        <v>3009</v>
      </c>
      <c r="G1684" s="300">
        <v>2550</v>
      </c>
      <c r="H1684" s="301" t="s">
        <v>216</v>
      </c>
      <c r="I1684" s="302" t="s">
        <v>217</v>
      </c>
      <c r="J1684" s="302" t="s">
        <v>218</v>
      </c>
      <c r="K1684" s="53"/>
      <c r="L1684" s="53"/>
      <c r="M1684" s="53"/>
      <c r="N1684" s="53"/>
      <c r="O1684" s="53">
        <v>8</v>
      </c>
      <c r="P1684" s="56"/>
      <c r="Q1684" s="297">
        <v>3009</v>
      </c>
      <c r="R1684" s="348" t="s">
        <v>1578</v>
      </c>
      <c r="S1684" s="350">
        <v>23</v>
      </c>
      <c r="T1684" t="str">
        <f t="shared" si="64"/>
        <v>G-Suite Business</v>
      </c>
    </row>
    <row r="1685" spans="1:20" ht="15.75" thickBot="1">
      <c r="A1685" s="311">
        <v>45524</v>
      </c>
      <c r="B1685" s="384">
        <v>45505</v>
      </c>
      <c r="C1685" s="297" t="e">
        <v>#VALUE!</v>
      </c>
      <c r="D1685" s="312" t="s">
        <v>3578</v>
      </c>
      <c r="E1685" s="306" t="s">
        <v>3891</v>
      </c>
      <c r="F1685" s="314">
        <v>3009</v>
      </c>
      <c r="G1685" s="300">
        <v>2550</v>
      </c>
      <c r="H1685" s="301" t="s">
        <v>216</v>
      </c>
      <c r="I1685" s="302" t="s">
        <v>217</v>
      </c>
      <c r="J1685" s="302" t="s">
        <v>218</v>
      </c>
      <c r="K1685" s="53"/>
      <c r="L1685" s="53"/>
      <c r="M1685" s="53"/>
      <c r="N1685" s="53"/>
      <c r="O1685" s="53">
        <v>8</v>
      </c>
      <c r="P1685" s="56"/>
      <c r="Q1685" s="297">
        <v>3009</v>
      </c>
      <c r="R1685" s="348" t="s">
        <v>1578</v>
      </c>
      <c r="S1685" s="350">
        <v>23</v>
      </c>
      <c r="T1685" t="str">
        <f t="shared" si="64"/>
        <v>G-Suite Business</v>
      </c>
    </row>
    <row r="1686" spans="1:20" ht="15.75" thickBot="1">
      <c r="A1686" s="311">
        <v>45524</v>
      </c>
      <c r="B1686" s="384">
        <v>45505</v>
      </c>
      <c r="C1686" s="297" t="e">
        <v>#VALUE!</v>
      </c>
      <c r="D1686" s="312" t="s">
        <v>575</v>
      </c>
      <c r="E1686" s="306" t="s">
        <v>3892</v>
      </c>
      <c r="F1686" s="314">
        <v>4248</v>
      </c>
      <c r="G1686" s="300">
        <v>3600</v>
      </c>
      <c r="H1686" s="301" t="s">
        <v>216</v>
      </c>
      <c r="I1686" s="302" t="s">
        <v>217</v>
      </c>
      <c r="J1686" s="302" t="s">
        <v>218</v>
      </c>
      <c r="K1686" s="53"/>
      <c r="L1686" s="53"/>
      <c r="M1686" s="53"/>
      <c r="N1686" s="53"/>
      <c r="O1686" s="53">
        <v>8</v>
      </c>
      <c r="P1686" s="56"/>
      <c r="Q1686" s="297">
        <v>4248</v>
      </c>
      <c r="R1686" s="348" t="s">
        <v>1578</v>
      </c>
      <c r="S1686" s="350">
        <v>23</v>
      </c>
      <c r="T1686" t="str">
        <f t="shared" si="64"/>
        <v>G-Suite Business</v>
      </c>
    </row>
    <row r="1687" spans="1:20" ht="15.75" thickBot="1">
      <c r="A1687" s="311">
        <v>45524</v>
      </c>
      <c r="B1687" s="384">
        <v>45505</v>
      </c>
      <c r="C1687" s="297" t="e">
        <v>#VALUE!</v>
      </c>
      <c r="D1687" s="312" t="s">
        <v>3893</v>
      </c>
      <c r="E1687" s="306" t="s">
        <v>3894</v>
      </c>
      <c r="F1687" s="314">
        <v>61171</v>
      </c>
      <c r="G1687" s="300">
        <v>51839.830508474581</v>
      </c>
      <c r="H1687" s="301" t="s">
        <v>216</v>
      </c>
      <c r="I1687" s="302" t="s">
        <v>217</v>
      </c>
      <c r="J1687" s="302" t="s">
        <v>218</v>
      </c>
      <c r="K1687" s="53"/>
      <c r="L1687" s="53"/>
      <c r="M1687" s="53"/>
      <c r="N1687" s="53"/>
      <c r="O1687" s="53">
        <v>8</v>
      </c>
      <c r="P1687" s="56"/>
      <c r="Q1687" s="297">
        <v>61171</v>
      </c>
      <c r="R1687" s="348" t="s">
        <v>1578</v>
      </c>
      <c r="S1687" s="350">
        <v>23</v>
      </c>
      <c r="T1687" t="str">
        <f t="shared" si="64"/>
        <v>G-Suite Business</v>
      </c>
    </row>
    <row r="1688" spans="1:20" ht="15.75" thickBot="1">
      <c r="A1688" s="311">
        <v>45524</v>
      </c>
      <c r="B1688" s="384">
        <v>45505</v>
      </c>
      <c r="C1688" s="297" t="e">
        <v>#VALUE!</v>
      </c>
      <c r="D1688" s="309" t="s">
        <v>362</v>
      </c>
      <c r="E1688" s="306" t="s">
        <v>3895</v>
      </c>
      <c r="F1688" s="314"/>
      <c r="G1688" s="300">
        <v>0</v>
      </c>
      <c r="H1688" s="301"/>
      <c r="I1688" s="302"/>
      <c r="J1688" s="302"/>
      <c r="K1688" s="53"/>
      <c r="L1688" s="53"/>
      <c r="M1688" s="53"/>
      <c r="N1688" s="53"/>
      <c r="O1688" s="53">
        <v>8</v>
      </c>
      <c r="P1688" s="56"/>
      <c r="Q1688" s="297">
        <v>0</v>
      </c>
      <c r="R1688" s="348" t="s">
        <v>1578</v>
      </c>
      <c r="S1688" s="350">
        <v>23</v>
      </c>
      <c r="T1688" t="e">
        <f t="shared" si="64"/>
        <v>#N/A</v>
      </c>
    </row>
    <row r="1689" spans="1:20" ht="15.75" thickBot="1">
      <c r="A1689" s="311">
        <v>45524</v>
      </c>
      <c r="B1689" s="384">
        <v>45505</v>
      </c>
      <c r="C1689" s="297" t="e">
        <v>#VALUE!</v>
      </c>
      <c r="D1689" s="312" t="s">
        <v>3780</v>
      </c>
      <c r="E1689" s="306" t="s">
        <v>3896</v>
      </c>
      <c r="F1689" s="314">
        <v>-25960</v>
      </c>
      <c r="G1689" s="300">
        <v>-22000</v>
      </c>
      <c r="H1689" s="301" t="s">
        <v>310</v>
      </c>
      <c r="I1689" s="302" t="s">
        <v>223</v>
      </c>
      <c r="J1689" s="302" t="s">
        <v>311</v>
      </c>
      <c r="K1689" s="53"/>
      <c r="L1689" s="53"/>
      <c r="M1689" s="53"/>
      <c r="N1689" s="53"/>
      <c r="O1689" s="53">
        <v>8</v>
      </c>
      <c r="P1689" s="56"/>
      <c r="Q1689" s="297">
        <v>-25960</v>
      </c>
      <c r="R1689" s="348" t="s">
        <v>1578</v>
      </c>
      <c r="S1689" s="350">
        <v>23</v>
      </c>
      <c r="T1689" t="str">
        <f t="shared" si="64"/>
        <v>Tech Assist Recruitment</v>
      </c>
    </row>
    <row r="1690" spans="1:20" ht="15.75" thickBot="1">
      <c r="A1690" s="311">
        <v>45525</v>
      </c>
      <c r="B1690" s="384">
        <v>45505</v>
      </c>
      <c r="C1690" s="297" t="e">
        <v>#VALUE!</v>
      </c>
      <c r="D1690" s="312" t="s">
        <v>3897</v>
      </c>
      <c r="E1690" s="306" t="s">
        <v>3898</v>
      </c>
      <c r="F1690" s="314">
        <v>36610</v>
      </c>
      <c r="G1690" s="300">
        <v>31025.423728813559</v>
      </c>
      <c r="H1690" s="301" t="s">
        <v>310</v>
      </c>
      <c r="I1690" s="302" t="s">
        <v>223</v>
      </c>
      <c r="J1690" s="302" t="s">
        <v>311</v>
      </c>
      <c r="K1690" s="53"/>
      <c r="L1690" s="53"/>
      <c r="M1690" s="53"/>
      <c r="N1690" s="53"/>
      <c r="O1690" s="53">
        <v>8</v>
      </c>
      <c r="P1690" s="56"/>
      <c r="Q1690" s="297">
        <v>36610</v>
      </c>
      <c r="R1690" s="348" t="s">
        <v>1578</v>
      </c>
      <c r="S1690" s="350">
        <v>23</v>
      </c>
      <c r="T1690" t="str">
        <f t="shared" si="64"/>
        <v>Tech Assist Recruitment</v>
      </c>
    </row>
    <row r="1691" spans="1:20" ht="15.75" thickBot="1">
      <c r="A1691" s="311">
        <v>45525</v>
      </c>
      <c r="B1691" s="384">
        <v>45505</v>
      </c>
      <c r="C1691" s="297" t="e">
        <v>#VALUE!</v>
      </c>
      <c r="D1691" s="312" t="s">
        <v>303</v>
      </c>
      <c r="E1691" s="306" t="s">
        <v>3899</v>
      </c>
      <c r="F1691" s="314">
        <v>7522</v>
      </c>
      <c r="G1691" s="300">
        <v>6374.5762711864409</v>
      </c>
      <c r="H1691" s="301" t="s">
        <v>112</v>
      </c>
      <c r="I1691" s="302" t="s">
        <v>229</v>
      </c>
      <c r="J1691" s="302" t="s">
        <v>269</v>
      </c>
      <c r="K1691" s="53"/>
      <c r="L1691" s="53"/>
      <c r="M1691" s="53"/>
      <c r="N1691" s="53"/>
      <c r="O1691" s="53">
        <v>8</v>
      </c>
      <c r="P1691" s="56"/>
      <c r="Q1691" s="297">
        <v>7522</v>
      </c>
      <c r="R1691" s="348" t="s">
        <v>1578</v>
      </c>
      <c r="S1691" s="350">
        <v>23</v>
      </c>
      <c r="T1691" t="str">
        <f t="shared" si="64"/>
        <v>WhatsApp API Business</v>
      </c>
    </row>
    <row r="1692" spans="1:20" ht="15.75" thickBot="1">
      <c r="A1692" s="311">
        <v>45525</v>
      </c>
      <c r="B1692" s="384">
        <v>45505</v>
      </c>
      <c r="C1692" s="297" t="e">
        <v>#VALUE!</v>
      </c>
      <c r="D1692" s="312" t="s">
        <v>1768</v>
      </c>
      <c r="E1692" s="306" t="s">
        <v>3900</v>
      </c>
      <c r="F1692" s="314">
        <v>5015</v>
      </c>
      <c r="G1692" s="300">
        <v>4250</v>
      </c>
      <c r="H1692" s="301" t="s">
        <v>112</v>
      </c>
      <c r="I1692" s="302" t="s">
        <v>229</v>
      </c>
      <c r="J1692" s="302" t="s">
        <v>258</v>
      </c>
      <c r="K1692" s="53"/>
      <c r="L1692" s="53"/>
      <c r="M1692" s="53"/>
      <c r="N1692" s="53"/>
      <c r="O1692" s="53">
        <v>8</v>
      </c>
      <c r="P1692" s="56"/>
      <c r="Q1692" s="297">
        <v>5015</v>
      </c>
      <c r="R1692" s="348" t="s">
        <v>1578</v>
      </c>
      <c r="S1692" s="350">
        <v>23</v>
      </c>
      <c r="T1692" t="str">
        <f t="shared" si="64"/>
        <v>WhatsApp API Business</v>
      </c>
    </row>
    <row r="1693" spans="1:20" ht="15.75" thickBot="1">
      <c r="A1693" s="311">
        <v>45525</v>
      </c>
      <c r="B1693" s="384">
        <v>45505</v>
      </c>
      <c r="C1693" s="297" t="e">
        <v>#VALUE!</v>
      </c>
      <c r="D1693" s="312" t="s">
        <v>461</v>
      </c>
      <c r="E1693" s="306" t="s">
        <v>3901</v>
      </c>
      <c r="F1693" s="314">
        <v>15045</v>
      </c>
      <c r="G1693" s="300">
        <v>12750</v>
      </c>
      <c r="H1693" s="301" t="s">
        <v>112</v>
      </c>
      <c r="I1693" s="302" t="s">
        <v>229</v>
      </c>
      <c r="J1693" s="302" t="s">
        <v>284</v>
      </c>
      <c r="K1693" s="53"/>
      <c r="L1693" s="53"/>
      <c r="M1693" s="53"/>
      <c r="N1693" s="53"/>
      <c r="O1693" s="53">
        <v>8</v>
      </c>
      <c r="P1693" s="56"/>
      <c r="Q1693" s="297">
        <v>15045</v>
      </c>
      <c r="R1693" s="348" t="s">
        <v>1578</v>
      </c>
      <c r="S1693" s="350">
        <v>23</v>
      </c>
      <c r="T1693" t="str">
        <f t="shared" si="64"/>
        <v>WhatsApp API Business</v>
      </c>
    </row>
    <row r="1694" spans="1:20" ht="15.75" thickBot="1">
      <c r="A1694" s="311">
        <v>45525</v>
      </c>
      <c r="B1694" s="384">
        <v>45505</v>
      </c>
      <c r="C1694" s="297" t="e">
        <v>#VALUE!</v>
      </c>
      <c r="D1694" s="312" t="s">
        <v>3902</v>
      </c>
      <c r="E1694" s="306" t="s">
        <v>3903</v>
      </c>
      <c r="F1694" s="314">
        <v>15045</v>
      </c>
      <c r="G1694" s="300">
        <v>12750</v>
      </c>
      <c r="H1694" s="301" t="s">
        <v>112</v>
      </c>
      <c r="I1694" s="302" t="s">
        <v>229</v>
      </c>
      <c r="J1694" s="302" t="s">
        <v>284</v>
      </c>
      <c r="K1694" s="53"/>
      <c r="L1694" s="53"/>
      <c r="M1694" s="53"/>
      <c r="N1694" s="53"/>
      <c r="O1694" s="53">
        <v>8</v>
      </c>
      <c r="P1694" s="56"/>
      <c r="Q1694" s="297">
        <v>15045</v>
      </c>
      <c r="R1694" s="348" t="s">
        <v>1578</v>
      </c>
      <c r="S1694" s="350">
        <v>23</v>
      </c>
      <c r="T1694" t="str">
        <f t="shared" si="64"/>
        <v>WhatsApp API Business</v>
      </c>
    </row>
    <row r="1695" spans="1:20" ht="15.75" thickBot="1">
      <c r="A1695" s="311">
        <v>45525</v>
      </c>
      <c r="B1695" s="384">
        <v>45505</v>
      </c>
      <c r="C1695" s="297" t="e">
        <v>#VALUE!</v>
      </c>
      <c r="D1695" s="312" t="s">
        <v>850</v>
      </c>
      <c r="E1695" s="306" t="s">
        <v>3904</v>
      </c>
      <c r="F1695" s="314">
        <v>23600</v>
      </c>
      <c r="G1695" s="300">
        <v>20000</v>
      </c>
      <c r="H1695" s="301" t="s">
        <v>112</v>
      </c>
      <c r="I1695" s="302" t="s">
        <v>229</v>
      </c>
      <c r="J1695" s="302" t="s">
        <v>485</v>
      </c>
      <c r="K1695" s="53"/>
      <c r="L1695" s="53"/>
      <c r="M1695" s="53"/>
      <c r="N1695" s="53"/>
      <c r="O1695" s="53">
        <v>8</v>
      </c>
      <c r="P1695" s="56"/>
      <c r="Q1695" s="297">
        <v>23600</v>
      </c>
      <c r="R1695" s="348" t="s">
        <v>1578</v>
      </c>
      <c r="S1695" s="350">
        <v>23</v>
      </c>
      <c r="T1695" t="str">
        <f t="shared" si="64"/>
        <v>WhatsApp API Business</v>
      </c>
    </row>
    <row r="1696" spans="1:20" ht="15.75" thickBot="1">
      <c r="A1696" s="311">
        <v>45525</v>
      </c>
      <c r="B1696" s="384">
        <v>45505</v>
      </c>
      <c r="C1696" s="297" t="e">
        <v>#VALUE!</v>
      </c>
      <c r="D1696" s="312" t="s">
        <v>341</v>
      </c>
      <c r="E1696" s="306" t="s">
        <v>3905</v>
      </c>
      <c r="F1696" s="314">
        <v>15045</v>
      </c>
      <c r="G1696" s="300">
        <v>12750</v>
      </c>
      <c r="H1696" s="301" t="s">
        <v>112</v>
      </c>
      <c r="I1696" s="302" t="s">
        <v>229</v>
      </c>
      <c r="J1696" s="302" t="s">
        <v>284</v>
      </c>
      <c r="K1696" s="53"/>
      <c r="L1696" s="53"/>
      <c r="M1696" s="53"/>
      <c r="N1696" s="53"/>
      <c r="O1696" s="53">
        <v>8</v>
      </c>
      <c r="P1696" s="56"/>
      <c r="Q1696" s="297">
        <v>15045</v>
      </c>
      <c r="R1696" s="348" t="s">
        <v>1578</v>
      </c>
      <c r="S1696" s="350">
        <v>23</v>
      </c>
      <c r="T1696" t="str">
        <f t="shared" si="64"/>
        <v>WhatsApp API Business</v>
      </c>
    </row>
    <row r="1697" spans="1:20" ht="15.75" thickBot="1">
      <c r="A1697" s="311">
        <v>45525</v>
      </c>
      <c r="B1697" s="384">
        <v>45505</v>
      </c>
      <c r="C1697" s="297" t="e">
        <v>#VALUE!</v>
      </c>
      <c r="D1697" s="312" t="s">
        <v>423</v>
      </c>
      <c r="E1697" s="306" t="s">
        <v>3906</v>
      </c>
      <c r="F1697" s="314">
        <v>2950</v>
      </c>
      <c r="G1697" s="300">
        <v>2500</v>
      </c>
      <c r="H1697" s="301" t="s">
        <v>112</v>
      </c>
      <c r="I1697" s="302" t="s">
        <v>229</v>
      </c>
      <c r="J1697" s="302" t="s">
        <v>258</v>
      </c>
      <c r="K1697" s="53"/>
      <c r="L1697" s="53"/>
      <c r="M1697" s="53"/>
      <c r="N1697" s="53"/>
      <c r="O1697" s="53">
        <v>8</v>
      </c>
      <c r="P1697" s="56"/>
      <c r="Q1697" s="297">
        <v>2950</v>
      </c>
      <c r="R1697" s="348" t="s">
        <v>1578</v>
      </c>
      <c r="S1697" s="350">
        <v>23</v>
      </c>
      <c r="T1697" t="str">
        <f t="shared" si="64"/>
        <v>WhatsApp API Business</v>
      </c>
    </row>
    <row r="1698" spans="1:20" ht="15.75" thickBot="1">
      <c r="A1698" s="311">
        <v>45525</v>
      </c>
      <c r="B1698" s="384">
        <v>45505</v>
      </c>
      <c r="C1698" s="297" t="e">
        <v>#VALUE!</v>
      </c>
      <c r="D1698" s="312" t="s">
        <v>3907</v>
      </c>
      <c r="E1698" s="306" t="s">
        <v>3908</v>
      </c>
      <c r="F1698" s="314">
        <v>28072</v>
      </c>
      <c r="G1698" s="300">
        <v>23789.830508474581</v>
      </c>
      <c r="H1698" s="301" t="s">
        <v>216</v>
      </c>
      <c r="I1698" s="302" t="s">
        <v>217</v>
      </c>
      <c r="J1698" s="302" t="s">
        <v>218</v>
      </c>
      <c r="K1698" s="53"/>
      <c r="L1698" s="53"/>
      <c r="M1698" s="53"/>
      <c r="N1698" s="53"/>
      <c r="O1698" s="53">
        <v>8</v>
      </c>
      <c r="P1698" s="56"/>
      <c r="Q1698" s="297">
        <v>28072</v>
      </c>
      <c r="R1698" s="348" t="s">
        <v>1578</v>
      </c>
      <c r="S1698" s="350">
        <v>23</v>
      </c>
      <c r="T1698" t="str">
        <f t="shared" si="64"/>
        <v>G-Suite Business</v>
      </c>
    </row>
    <row r="1699" spans="1:20" ht="15.75" thickBot="1">
      <c r="A1699" s="311">
        <v>45525</v>
      </c>
      <c r="B1699" s="384">
        <v>45505</v>
      </c>
      <c r="C1699" s="297" t="e">
        <v>#VALUE!</v>
      </c>
      <c r="D1699" s="312" t="s">
        <v>250</v>
      </c>
      <c r="E1699" s="306" t="s">
        <v>3909</v>
      </c>
      <c r="F1699" s="314">
        <v>3879.84</v>
      </c>
      <c r="G1699" s="300">
        <v>3288</v>
      </c>
      <c r="H1699" s="301" t="s">
        <v>216</v>
      </c>
      <c r="I1699" s="302" t="s">
        <v>217</v>
      </c>
      <c r="J1699" s="302" t="s">
        <v>218</v>
      </c>
      <c r="K1699" s="53"/>
      <c r="L1699" s="53"/>
      <c r="M1699" s="53"/>
      <c r="N1699" s="53"/>
      <c r="O1699" s="53">
        <v>8</v>
      </c>
      <c r="P1699" s="56"/>
      <c r="Q1699" s="297">
        <v>3879.84</v>
      </c>
      <c r="R1699" s="348" t="s">
        <v>1578</v>
      </c>
      <c r="S1699" s="350">
        <v>23</v>
      </c>
      <c r="T1699" t="str">
        <f t="shared" si="64"/>
        <v>G-Suite Business</v>
      </c>
    </row>
    <row r="1700" spans="1:20" ht="15.75" thickBot="1">
      <c r="A1700" s="311">
        <v>45525</v>
      </c>
      <c r="B1700" s="384">
        <v>45505</v>
      </c>
      <c r="C1700" s="297" t="e">
        <v>#VALUE!</v>
      </c>
      <c r="D1700" s="312" t="s">
        <v>2441</v>
      </c>
      <c r="E1700" s="306" t="s">
        <v>3910</v>
      </c>
      <c r="F1700" s="314">
        <v>752.25</v>
      </c>
      <c r="G1700" s="300">
        <v>637.5</v>
      </c>
      <c r="H1700" s="301" t="s">
        <v>216</v>
      </c>
      <c r="I1700" s="302" t="s">
        <v>217</v>
      </c>
      <c r="J1700" s="302" t="s">
        <v>218</v>
      </c>
      <c r="K1700" s="53"/>
      <c r="L1700" s="53"/>
      <c r="M1700" s="53"/>
      <c r="N1700" s="53"/>
      <c r="O1700" s="53">
        <v>8</v>
      </c>
      <c r="P1700" s="56"/>
      <c r="Q1700" s="297">
        <v>752.25</v>
      </c>
      <c r="R1700" s="348" t="s">
        <v>1578</v>
      </c>
      <c r="S1700" s="350">
        <v>23</v>
      </c>
      <c r="T1700" t="str">
        <f t="shared" si="64"/>
        <v>G-Suite Business</v>
      </c>
    </row>
    <row r="1701" spans="1:20" ht="15.75" thickBot="1">
      <c r="A1701" s="311">
        <v>45525</v>
      </c>
      <c r="B1701" s="384">
        <v>45505</v>
      </c>
      <c r="C1701" s="297" t="e">
        <v>#VALUE!</v>
      </c>
      <c r="D1701" s="312" t="s">
        <v>608</v>
      </c>
      <c r="E1701" s="306" t="s">
        <v>3911</v>
      </c>
      <c r="F1701" s="314">
        <v>2714</v>
      </c>
      <c r="G1701" s="300">
        <v>2300</v>
      </c>
      <c r="H1701" s="301" t="s">
        <v>216</v>
      </c>
      <c r="I1701" s="302" t="s">
        <v>217</v>
      </c>
      <c r="J1701" s="302" t="s">
        <v>218</v>
      </c>
      <c r="K1701" s="53"/>
      <c r="L1701" s="53"/>
      <c r="M1701" s="53"/>
      <c r="N1701" s="53"/>
      <c r="O1701" s="53">
        <v>8</v>
      </c>
      <c r="P1701" s="56"/>
      <c r="Q1701" s="297">
        <v>2714</v>
      </c>
      <c r="R1701" s="348" t="s">
        <v>1578</v>
      </c>
      <c r="S1701" s="350">
        <v>23</v>
      </c>
      <c r="T1701" t="str">
        <f t="shared" si="64"/>
        <v>G-Suite Business</v>
      </c>
    </row>
    <row r="1702" spans="1:20" ht="15.75" thickBot="1">
      <c r="A1702" s="311">
        <v>45526</v>
      </c>
      <c r="B1702" s="384">
        <v>45505</v>
      </c>
      <c r="C1702" s="297" t="e">
        <v>#VALUE!</v>
      </c>
      <c r="D1702" s="312" t="s">
        <v>1641</v>
      </c>
      <c r="E1702" s="306" t="s">
        <v>3912</v>
      </c>
      <c r="F1702" s="314">
        <v>15045</v>
      </c>
      <c r="G1702" s="300">
        <v>12750</v>
      </c>
      <c r="H1702" s="301" t="s">
        <v>112</v>
      </c>
      <c r="I1702" s="302" t="s">
        <v>229</v>
      </c>
      <c r="J1702" s="302" t="s">
        <v>284</v>
      </c>
      <c r="K1702" s="53"/>
      <c r="L1702" s="53"/>
      <c r="M1702" s="53"/>
      <c r="N1702" s="53"/>
      <c r="O1702" s="53">
        <v>8</v>
      </c>
      <c r="P1702" s="56"/>
      <c r="Q1702" s="297">
        <v>15045</v>
      </c>
      <c r="R1702" s="348" t="s">
        <v>1578</v>
      </c>
      <c r="S1702" s="350">
        <v>23</v>
      </c>
      <c r="T1702" t="str">
        <f t="shared" si="64"/>
        <v>WhatsApp API Business</v>
      </c>
    </row>
    <row r="1703" spans="1:20" ht="15.75" thickBot="1">
      <c r="A1703" s="311">
        <v>45526</v>
      </c>
      <c r="B1703" s="384">
        <v>45505</v>
      </c>
      <c r="C1703" s="297" t="e">
        <v>#VALUE!</v>
      </c>
      <c r="D1703" s="312" t="s">
        <v>3913</v>
      </c>
      <c r="E1703" s="306" t="s">
        <v>3914</v>
      </c>
      <c r="F1703" s="314">
        <v>5900</v>
      </c>
      <c r="G1703" s="300">
        <v>5000</v>
      </c>
      <c r="H1703" s="301" t="s">
        <v>112</v>
      </c>
      <c r="I1703" s="302" t="s">
        <v>229</v>
      </c>
      <c r="J1703" s="302" t="s">
        <v>249</v>
      </c>
      <c r="K1703" s="53"/>
      <c r="L1703" s="53"/>
      <c r="M1703" s="53"/>
      <c r="N1703" s="53"/>
      <c r="O1703" s="53">
        <v>8</v>
      </c>
      <c r="P1703" s="56"/>
      <c r="Q1703" s="297">
        <v>5900</v>
      </c>
      <c r="R1703" s="348" t="s">
        <v>1578</v>
      </c>
      <c r="S1703" s="350">
        <v>23</v>
      </c>
      <c r="T1703" t="str">
        <f t="shared" si="64"/>
        <v>WhatsApp API Business</v>
      </c>
    </row>
    <row r="1704" spans="1:20" ht="15.75" thickBot="1">
      <c r="A1704" s="311">
        <v>45526</v>
      </c>
      <c r="B1704" s="384">
        <v>45505</v>
      </c>
      <c r="C1704" s="297" t="e">
        <v>#VALUE!</v>
      </c>
      <c r="D1704" s="312" t="s">
        <v>3915</v>
      </c>
      <c r="E1704" s="306" t="s">
        <v>3916</v>
      </c>
      <c r="F1704" s="314">
        <v>36108</v>
      </c>
      <c r="G1704" s="300">
        <v>30600</v>
      </c>
      <c r="H1704" s="301" t="s">
        <v>112</v>
      </c>
      <c r="I1704" s="302" t="s">
        <v>229</v>
      </c>
      <c r="J1704" s="302" t="s">
        <v>359</v>
      </c>
      <c r="K1704" s="53"/>
      <c r="L1704" s="53"/>
      <c r="M1704" s="53"/>
      <c r="N1704" s="53"/>
      <c r="O1704" s="53">
        <v>8</v>
      </c>
      <c r="P1704" s="56"/>
      <c r="Q1704" s="297">
        <v>36108</v>
      </c>
      <c r="R1704" s="348" t="s">
        <v>1578</v>
      </c>
      <c r="S1704" s="350">
        <v>23</v>
      </c>
      <c r="T1704" t="str">
        <f t="shared" si="64"/>
        <v>WhatsApp API Business</v>
      </c>
    </row>
    <row r="1705" spans="1:20" ht="15.75" thickBot="1">
      <c r="A1705" s="311">
        <v>45526</v>
      </c>
      <c r="B1705" s="384">
        <v>45505</v>
      </c>
      <c r="C1705" s="297" t="e">
        <v>#VALUE!</v>
      </c>
      <c r="D1705" s="312" t="s">
        <v>980</v>
      </c>
      <c r="E1705" s="306" t="s">
        <v>3917</v>
      </c>
      <c r="F1705" s="314">
        <v>84960</v>
      </c>
      <c r="G1705" s="300">
        <v>72000</v>
      </c>
      <c r="H1705" s="301" t="s">
        <v>291</v>
      </c>
      <c r="I1705" s="302" t="s">
        <v>226</v>
      </c>
      <c r="J1705" s="302" t="s">
        <v>32</v>
      </c>
      <c r="K1705" s="53"/>
      <c r="L1705" s="53"/>
      <c r="M1705" s="53"/>
      <c r="N1705" s="53"/>
      <c r="O1705" s="53">
        <v>8</v>
      </c>
      <c r="P1705" s="56"/>
      <c r="Q1705" s="297">
        <v>84960</v>
      </c>
      <c r="R1705" s="348" t="s">
        <v>1578</v>
      </c>
      <c r="S1705" s="350">
        <v>23</v>
      </c>
      <c r="T1705" t="s">
        <v>15</v>
      </c>
    </row>
    <row r="1706" spans="1:20" ht="15.75" thickBot="1">
      <c r="A1706" s="311">
        <v>45526</v>
      </c>
      <c r="B1706" s="384">
        <v>45505</v>
      </c>
      <c r="C1706" s="297" t="e">
        <v>#VALUE!</v>
      </c>
      <c r="D1706" s="312" t="s">
        <v>1452</v>
      </c>
      <c r="E1706" s="306" t="s">
        <v>3918</v>
      </c>
      <c r="F1706" s="314">
        <v>7965</v>
      </c>
      <c r="G1706" s="300">
        <v>6750</v>
      </c>
      <c r="H1706" s="301" t="s">
        <v>112</v>
      </c>
      <c r="I1706" s="302" t="s">
        <v>229</v>
      </c>
      <c r="J1706" s="302" t="s">
        <v>269</v>
      </c>
      <c r="K1706" s="53"/>
      <c r="L1706" s="53"/>
      <c r="M1706" s="53"/>
      <c r="N1706" s="53"/>
      <c r="O1706" s="53">
        <v>8</v>
      </c>
      <c r="P1706" s="56"/>
      <c r="Q1706" s="297">
        <v>7965</v>
      </c>
      <c r="R1706" s="348" t="s">
        <v>1578</v>
      </c>
      <c r="S1706" s="350">
        <v>23</v>
      </c>
      <c r="T1706" t="str">
        <f t="shared" ref="T1706:T1726" si="65">VLOOKUP(I1706,$AD$2:$AE$6,2,0)</f>
        <v>WhatsApp API Business</v>
      </c>
    </row>
    <row r="1707" spans="1:20" ht="15.75" thickBot="1">
      <c r="A1707" s="311">
        <v>45526</v>
      </c>
      <c r="B1707" s="384">
        <v>45505</v>
      </c>
      <c r="C1707" s="297" t="e">
        <v>#VALUE!</v>
      </c>
      <c r="D1707" s="312" t="s">
        <v>250</v>
      </c>
      <c r="E1707" s="306" t="s">
        <v>3919</v>
      </c>
      <c r="F1707" s="314">
        <v>1939.92</v>
      </c>
      <c r="G1707" s="300">
        <v>1644</v>
      </c>
      <c r="H1707" s="301" t="s">
        <v>216</v>
      </c>
      <c r="I1707" s="302" t="s">
        <v>217</v>
      </c>
      <c r="J1707" s="302" t="s">
        <v>218</v>
      </c>
      <c r="K1707" s="53"/>
      <c r="L1707" s="53"/>
      <c r="M1707" s="53"/>
      <c r="N1707" s="53"/>
      <c r="O1707" s="53">
        <v>8</v>
      </c>
      <c r="P1707" s="56"/>
      <c r="Q1707" s="297">
        <v>1939.92</v>
      </c>
      <c r="R1707" s="348" t="s">
        <v>1578</v>
      </c>
      <c r="S1707" s="350">
        <v>23</v>
      </c>
      <c r="T1707" t="str">
        <f t="shared" si="65"/>
        <v>G-Suite Business</v>
      </c>
    </row>
    <row r="1708" spans="1:20" ht="15.75" thickBot="1">
      <c r="A1708" s="311">
        <v>45526</v>
      </c>
      <c r="B1708" s="384">
        <v>45505</v>
      </c>
      <c r="C1708" s="297" t="e">
        <v>#VALUE!</v>
      </c>
      <c r="D1708" s="312" t="s">
        <v>3920</v>
      </c>
      <c r="E1708" s="306" t="s">
        <v>3921</v>
      </c>
      <c r="F1708" s="314">
        <v>12036</v>
      </c>
      <c r="G1708" s="300">
        <v>10200</v>
      </c>
      <c r="H1708" s="301" t="s">
        <v>216</v>
      </c>
      <c r="I1708" s="302" t="s">
        <v>217</v>
      </c>
      <c r="J1708" s="302" t="s">
        <v>218</v>
      </c>
      <c r="K1708" s="53"/>
      <c r="L1708" s="53"/>
      <c r="M1708" s="53"/>
      <c r="N1708" s="53"/>
      <c r="O1708" s="53">
        <v>8</v>
      </c>
      <c r="P1708" s="56"/>
      <c r="Q1708" s="297">
        <v>12036</v>
      </c>
      <c r="R1708" s="348" t="s">
        <v>1578</v>
      </c>
      <c r="S1708" s="350">
        <v>23</v>
      </c>
      <c r="T1708" t="str">
        <f t="shared" si="65"/>
        <v>G-Suite Business</v>
      </c>
    </row>
    <row r="1709" spans="1:20" ht="15.75" thickBot="1">
      <c r="A1709" s="311">
        <v>45526</v>
      </c>
      <c r="B1709" s="384">
        <v>45505</v>
      </c>
      <c r="C1709" s="297" t="e">
        <v>#VALUE!</v>
      </c>
      <c r="D1709" s="312" t="s">
        <v>250</v>
      </c>
      <c r="E1709" s="306" t="s">
        <v>3922</v>
      </c>
      <c r="F1709" s="314">
        <v>7759.68</v>
      </c>
      <c r="G1709" s="300">
        <v>6576.0000000000009</v>
      </c>
      <c r="H1709" s="301" t="s">
        <v>216</v>
      </c>
      <c r="I1709" s="302" t="s">
        <v>217</v>
      </c>
      <c r="J1709" s="302" t="s">
        <v>218</v>
      </c>
      <c r="K1709" s="53"/>
      <c r="L1709" s="53"/>
      <c r="M1709" s="53"/>
      <c r="N1709" s="53"/>
      <c r="O1709" s="53">
        <v>8</v>
      </c>
      <c r="P1709" s="56"/>
      <c r="Q1709" s="297">
        <v>7759.68</v>
      </c>
      <c r="R1709" s="348" t="s">
        <v>1578</v>
      </c>
      <c r="S1709" s="350">
        <v>23</v>
      </c>
      <c r="T1709" t="str">
        <f t="shared" si="65"/>
        <v>G-Suite Business</v>
      </c>
    </row>
    <row r="1710" spans="1:20" ht="15.75" thickBot="1">
      <c r="A1710" s="311">
        <v>45526</v>
      </c>
      <c r="B1710" s="384">
        <v>45505</v>
      </c>
      <c r="C1710" s="297" t="e">
        <v>#VALUE!</v>
      </c>
      <c r="D1710" s="312" t="s">
        <v>250</v>
      </c>
      <c r="E1710" s="306" t="s">
        <v>3923</v>
      </c>
      <c r="F1710" s="314">
        <v>21339.119999999999</v>
      </c>
      <c r="G1710" s="300">
        <v>18084</v>
      </c>
      <c r="H1710" s="301" t="s">
        <v>216</v>
      </c>
      <c r="I1710" s="302" t="s">
        <v>217</v>
      </c>
      <c r="J1710" s="302" t="s">
        <v>218</v>
      </c>
      <c r="K1710" s="53"/>
      <c r="L1710" s="53"/>
      <c r="M1710" s="53"/>
      <c r="N1710" s="53"/>
      <c r="O1710" s="53">
        <v>8</v>
      </c>
      <c r="P1710" s="56"/>
      <c r="Q1710" s="297">
        <v>21339.119999999999</v>
      </c>
      <c r="R1710" s="348" t="s">
        <v>1578</v>
      </c>
      <c r="S1710" s="350">
        <v>23</v>
      </c>
      <c r="T1710" t="str">
        <f t="shared" si="65"/>
        <v>G-Suite Business</v>
      </c>
    </row>
    <row r="1711" spans="1:20" ht="15.75" thickBot="1">
      <c r="A1711" s="311">
        <v>45526</v>
      </c>
      <c r="B1711" s="384">
        <v>45505</v>
      </c>
      <c r="C1711" s="297" t="e">
        <v>#VALUE!</v>
      </c>
      <c r="D1711" s="312" t="s">
        <v>250</v>
      </c>
      <c r="E1711" s="306" t="s">
        <v>3924</v>
      </c>
      <c r="F1711" s="314">
        <v>13579.44</v>
      </c>
      <c r="G1711" s="300">
        <v>11508</v>
      </c>
      <c r="H1711" s="301" t="s">
        <v>216</v>
      </c>
      <c r="I1711" s="302" t="s">
        <v>217</v>
      </c>
      <c r="J1711" s="302" t="s">
        <v>218</v>
      </c>
      <c r="K1711" s="53"/>
      <c r="L1711" s="53"/>
      <c r="M1711" s="53"/>
      <c r="N1711" s="53"/>
      <c r="O1711" s="53">
        <v>8</v>
      </c>
      <c r="P1711" s="56"/>
      <c r="Q1711" s="297">
        <v>13579.44</v>
      </c>
      <c r="R1711" s="348" t="s">
        <v>1578</v>
      </c>
      <c r="S1711" s="350">
        <v>23</v>
      </c>
      <c r="T1711" t="str">
        <f t="shared" si="65"/>
        <v>G-Suite Business</v>
      </c>
    </row>
    <row r="1712" spans="1:20" ht="15.75" thickBot="1">
      <c r="A1712" s="311">
        <v>45526</v>
      </c>
      <c r="B1712" s="384">
        <v>45505</v>
      </c>
      <c r="C1712" s="297" t="e">
        <v>#VALUE!</v>
      </c>
      <c r="D1712" s="312" t="s">
        <v>3925</v>
      </c>
      <c r="E1712" s="306" t="s">
        <v>3926</v>
      </c>
      <c r="F1712" s="314">
        <v>6018</v>
      </c>
      <c r="G1712" s="300">
        <v>5100</v>
      </c>
      <c r="H1712" s="301" t="s">
        <v>216</v>
      </c>
      <c r="I1712" s="302" t="s">
        <v>217</v>
      </c>
      <c r="J1712" s="302" t="s">
        <v>218</v>
      </c>
      <c r="K1712" s="53"/>
      <c r="L1712" s="53"/>
      <c r="M1712" s="53"/>
      <c r="N1712" s="53"/>
      <c r="O1712" s="53">
        <v>8</v>
      </c>
      <c r="P1712" s="56"/>
      <c r="Q1712" s="297">
        <v>6018</v>
      </c>
      <c r="R1712" s="348" t="s">
        <v>1578</v>
      </c>
      <c r="S1712" s="350">
        <v>23</v>
      </c>
      <c r="T1712" t="str">
        <f t="shared" si="65"/>
        <v>G-Suite Business</v>
      </c>
    </row>
    <row r="1713" spans="1:20" ht="15.75" thickBot="1">
      <c r="A1713" s="311">
        <v>45526</v>
      </c>
      <c r="B1713" s="384">
        <v>45505</v>
      </c>
      <c r="C1713" s="297" t="e">
        <v>#VALUE!</v>
      </c>
      <c r="D1713" s="312" t="s">
        <v>3927</v>
      </c>
      <c r="E1713" s="306" t="s">
        <v>3928</v>
      </c>
      <c r="F1713" s="314">
        <v>21063</v>
      </c>
      <c r="G1713" s="300">
        <v>17850</v>
      </c>
      <c r="H1713" s="301" t="s">
        <v>216</v>
      </c>
      <c r="I1713" s="302" t="s">
        <v>217</v>
      </c>
      <c r="J1713" s="302" t="s">
        <v>218</v>
      </c>
      <c r="K1713" s="53"/>
      <c r="L1713" s="53"/>
      <c r="M1713" s="53"/>
      <c r="N1713" s="53"/>
      <c r="O1713" s="53">
        <v>8</v>
      </c>
      <c r="P1713" s="56"/>
      <c r="Q1713" s="297">
        <v>21063</v>
      </c>
      <c r="R1713" s="348" t="s">
        <v>1578</v>
      </c>
      <c r="S1713" s="350">
        <v>23</v>
      </c>
      <c r="T1713" t="str">
        <f t="shared" si="65"/>
        <v>G-Suite Business</v>
      </c>
    </row>
    <row r="1714" spans="1:20" ht="15.75" thickBot="1">
      <c r="A1714" s="311">
        <v>45526</v>
      </c>
      <c r="B1714" s="384">
        <v>45505</v>
      </c>
      <c r="C1714" s="297" t="e">
        <v>#VALUE!</v>
      </c>
      <c r="D1714" s="312" t="s">
        <v>3929</v>
      </c>
      <c r="E1714" s="306" t="s">
        <v>3930</v>
      </c>
      <c r="F1714" s="314">
        <v>4160</v>
      </c>
      <c r="G1714" s="300">
        <v>3525.42372881356</v>
      </c>
      <c r="H1714" s="301" t="s">
        <v>216</v>
      </c>
      <c r="I1714" s="302" t="s">
        <v>217</v>
      </c>
      <c r="J1714" s="302" t="s">
        <v>218</v>
      </c>
      <c r="K1714" s="53"/>
      <c r="L1714" s="53"/>
      <c r="M1714" s="53"/>
      <c r="N1714" s="53"/>
      <c r="O1714" s="53">
        <v>8</v>
      </c>
      <c r="P1714" s="56"/>
      <c r="Q1714" s="297">
        <v>4160</v>
      </c>
      <c r="R1714" s="348" t="s">
        <v>1578</v>
      </c>
      <c r="S1714" s="350">
        <v>23</v>
      </c>
      <c r="T1714" t="str">
        <f t="shared" si="65"/>
        <v>G-Suite Business</v>
      </c>
    </row>
    <row r="1715" spans="1:20" ht="15.75" thickBot="1">
      <c r="A1715" s="311">
        <v>45526</v>
      </c>
      <c r="B1715" s="384">
        <v>45505</v>
      </c>
      <c r="C1715" s="297" t="e">
        <v>#VALUE!</v>
      </c>
      <c r="D1715" s="312" t="s">
        <v>3238</v>
      </c>
      <c r="E1715" s="306" t="s">
        <v>3931</v>
      </c>
      <c r="F1715" s="314">
        <v>33099</v>
      </c>
      <c r="G1715" s="300">
        <v>28050</v>
      </c>
      <c r="H1715" s="301" t="s">
        <v>216</v>
      </c>
      <c r="I1715" s="302" t="s">
        <v>217</v>
      </c>
      <c r="J1715" s="302" t="s">
        <v>218</v>
      </c>
      <c r="K1715" s="53"/>
      <c r="L1715" s="53"/>
      <c r="M1715" s="53"/>
      <c r="N1715" s="53"/>
      <c r="O1715" s="53">
        <v>8</v>
      </c>
      <c r="P1715" s="56"/>
      <c r="Q1715" s="297">
        <v>33099</v>
      </c>
      <c r="R1715" s="348" t="s">
        <v>1578</v>
      </c>
      <c r="S1715" s="350">
        <v>23</v>
      </c>
      <c r="T1715" t="str">
        <f t="shared" si="65"/>
        <v>G-Suite Business</v>
      </c>
    </row>
    <row r="1716" spans="1:20" ht="15.75" thickBot="1">
      <c r="A1716" s="311">
        <v>45527</v>
      </c>
      <c r="B1716" s="384">
        <v>45505</v>
      </c>
      <c r="C1716" s="297" t="e">
        <v>#VALUE!</v>
      </c>
      <c r="D1716" s="312" t="s">
        <v>2035</v>
      </c>
      <c r="E1716" s="306" t="s">
        <v>3932</v>
      </c>
      <c r="F1716" s="314">
        <v>351015</v>
      </c>
      <c r="G1716" s="300">
        <v>297470.33898305078</v>
      </c>
      <c r="H1716" s="301" t="s">
        <v>291</v>
      </c>
      <c r="I1716" s="302" t="s">
        <v>226</v>
      </c>
      <c r="J1716" s="302" t="s">
        <v>292</v>
      </c>
      <c r="K1716" s="53"/>
      <c r="L1716" s="53"/>
      <c r="M1716" s="53"/>
      <c r="N1716" s="53"/>
      <c r="O1716" s="53">
        <v>8</v>
      </c>
      <c r="P1716" s="56"/>
      <c r="Q1716" s="297">
        <v>351015</v>
      </c>
      <c r="R1716" s="348" t="s">
        <v>1578</v>
      </c>
      <c r="S1716" s="350">
        <v>23</v>
      </c>
      <c r="T1716" t="str">
        <f t="shared" si="65"/>
        <v xml:space="preserve">Training Business </v>
      </c>
    </row>
    <row r="1717" spans="1:20" ht="15.75" thickBot="1">
      <c r="A1717" s="311">
        <v>45527</v>
      </c>
      <c r="B1717" s="384">
        <v>45505</v>
      </c>
      <c r="C1717" s="297" t="e">
        <v>#VALUE!</v>
      </c>
      <c r="D1717" s="312" t="s">
        <v>2329</v>
      </c>
      <c r="E1717" s="306" t="s">
        <v>3933</v>
      </c>
      <c r="F1717" s="314">
        <v>5900</v>
      </c>
      <c r="G1717" s="300">
        <v>5000</v>
      </c>
      <c r="H1717" s="301" t="s">
        <v>112</v>
      </c>
      <c r="I1717" s="302" t="s">
        <v>229</v>
      </c>
      <c r="J1717" s="302" t="s">
        <v>249</v>
      </c>
      <c r="K1717" s="53"/>
      <c r="L1717" s="53"/>
      <c r="M1717" s="53"/>
      <c r="N1717" s="53"/>
      <c r="O1717" s="53">
        <v>8</v>
      </c>
      <c r="P1717" s="56"/>
      <c r="Q1717" s="297">
        <v>5900</v>
      </c>
      <c r="R1717" s="348" t="s">
        <v>1578</v>
      </c>
      <c r="S1717" s="350">
        <v>23</v>
      </c>
      <c r="T1717" t="str">
        <f t="shared" si="65"/>
        <v>WhatsApp API Business</v>
      </c>
    </row>
    <row r="1718" spans="1:20" ht="15.75" thickBot="1">
      <c r="A1718" s="311">
        <v>45527</v>
      </c>
      <c r="B1718" s="384">
        <v>45505</v>
      </c>
      <c r="C1718" s="297" t="e">
        <v>#VALUE!</v>
      </c>
      <c r="D1718" s="312" t="s">
        <v>3934</v>
      </c>
      <c r="E1718" s="306" t="s">
        <v>3935</v>
      </c>
      <c r="F1718" s="314">
        <v>15045</v>
      </c>
      <c r="G1718" s="300">
        <v>12750</v>
      </c>
      <c r="H1718" s="301" t="s">
        <v>112</v>
      </c>
      <c r="I1718" s="302" t="s">
        <v>229</v>
      </c>
      <c r="J1718" s="302" t="s">
        <v>284</v>
      </c>
      <c r="K1718" s="53"/>
      <c r="L1718" s="53"/>
      <c r="M1718" s="53"/>
      <c r="N1718" s="53"/>
      <c r="O1718" s="53">
        <v>8</v>
      </c>
      <c r="P1718" s="56"/>
      <c r="Q1718" s="297">
        <v>15045</v>
      </c>
      <c r="R1718" s="348" t="s">
        <v>1578</v>
      </c>
      <c r="S1718" s="350">
        <v>23</v>
      </c>
      <c r="T1718" t="str">
        <f t="shared" si="65"/>
        <v>WhatsApp API Business</v>
      </c>
    </row>
    <row r="1719" spans="1:20" ht="15.75" thickBot="1">
      <c r="A1719" s="311">
        <v>45527</v>
      </c>
      <c r="B1719" s="384">
        <v>45505</v>
      </c>
      <c r="C1719" s="297" t="e">
        <v>#VALUE!</v>
      </c>
      <c r="D1719" s="312" t="s">
        <v>2152</v>
      </c>
      <c r="E1719" s="306" t="s">
        <v>3936</v>
      </c>
      <c r="F1719" s="314">
        <v>233640</v>
      </c>
      <c r="G1719" s="300">
        <v>198000</v>
      </c>
      <c r="H1719" s="301" t="s">
        <v>291</v>
      </c>
      <c r="I1719" s="302" t="s">
        <v>226</v>
      </c>
      <c r="J1719" s="302" t="s">
        <v>292</v>
      </c>
      <c r="K1719" s="53"/>
      <c r="L1719" s="53"/>
      <c r="M1719" s="53"/>
      <c r="N1719" s="53"/>
      <c r="O1719" s="53">
        <v>8</v>
      </c>
      <c r="P1719" s="56"/>
      <c r="Q1719" s="297">
        <v>233640</v>
      </c>
      <c r="R1719" s="348" t="s">
        <v>1578</v>
      </c>
      <c r="S1719" s="350">
        <v>23</v>
      </c>
      <c r="T1719" t="str">
        <f t="shared" si="65"/>
        <v xml:space="preserve">Training Business </v>
      </c>
    </row>
    <row r="1720" spans="1:20" ht="15.75" thickBot="1">
      <c r="A1720" s="311">
        <v>45527</v>
      </c>
      <c r="B1720" s="384">
        <v>45505</v>
      </c>
      <c r="C1720" s="297" t="e">
        <v>#VALUE!</v>
      </c>
      <c r="D1720" s="312" t="s">
        <v>3937</v>
      </c>
      <c r="E1720" s="306" t="s">
        <v>3938</v>
      </c>
      <c r="F1720" s="314">
        <v>17700</v>
      </c>
      <c r="G1720" s="300">
        <v>15000</v>
      </c>
      <c r="H1720" s="301" t="s">
        <v>112</v>
      </c>
      <c r="I1720" s="302" t="s">
        <v>229</v>
      </c>
      <c r="J1720" s="302" t="s">
        <v>284</v>
      </c>
      <c r="K1720" s="53"/>
      <c r="L1720" s="53"/>
      <c r="M1720" s="53"/>
      <c r="N1720" s="53"/>
      <c r="O1720" s="53">
        <v>8</v>
      </c>
      <c r="P1720" s="56"/>
      <c r="Q1720" s="297">
        <v>17700</v>
      </c>
      <c r="R1720" s="348" t="s">
        <v>1578</v>
      </c>
      <c r="S1720" s="350">
        <v>23</v>
      </c>
      <c r="T1720" t="str">
        <f t="shared" si="65"/>
        <v>WhatsApp API Business</v>
      </c>
    </row>
    <row r="1721" spans="1:20" ht="15.75" thickBot="1">
      <c r="A1721" s="311">
        <v>45527</v>
      </c>
      <c r="B1721" s="384">
        <v>45505</v>
      </c>
      <c r="C1721" s="297" t="e">
        <v>#VALUE!</v>
      </c>
      <c r="D1721" s="312" t="s">
        <v>3939</v>
      </c>
      <c r="E1721" s="306" t="s">
        <v>3940</v>
      </c>
      <c r="F1721" s="314">
        <v>1939.92</v>
      </c>
      <c r="G1721" s="300">
        <v>1644</v>
      </c>
      <c r="H1721" s="301" t="s">
        <v>216</v>
      </c>
      <c r="I1721" s="302" t="s">
        <v>217</v>
      </c>
      <c r="J1721" s="302" t="s">
        <v>218</v>
      </c>
      <c r="K1721" s="53"/>
      <c r="L1721" s="53"/>
      <c r="M1721" s="53"/>
      <c r="N1721" s="53"/>
      <c r="O1721" s="53">
        <v>8</v>
      </c>
      <c r="P1721" s="56"/>
      <c r="Q1721" s="297">
        <v>1939.92</v>
      </c>
      <c r="R1721" s="348" t="s">
        <v>1578</v>
      </c>
      <c r="S1721" s="350">
        <v>23</v>
      </c>
      <c r="T1721" t="str">
        <f t="shared" si="65"/>
        <v>G-Suite Business</v>
      </c>
    </row>
    <row r="1722" spans="1:20" ht="15.75" thickBot="1">
      <c r="A1722" s="311">
        <v>45527</v>
      </c>
      <c r="B1722" s="384">
        <v>45505</v>
      </c>
      <c r="C1722" s="297" t="e">
        <v>#VALUE!</v>
      </c>
      <c r="D1722" s="312" t="s">
        <v>930</v>
      </c>
      <c r="E1722" s="306" t="s">
        <v>3941</v>
      </c>
      <c r="F1722" s="314">
        <v>74694</v>
      </c>
      <c r="G1722" s="300">
        <v>63300</v>
      </c>
      <c r="H1722" s="301" t="s">
        <v>216</v>
      </c>
      <c r="I1722" s="302" t="s">
        <v>217</v>
      </c>
      <c r="J1722" s="302" t="s">
        <v>218</v>
      </c>
      <c r="K1722" s="53"/>
      <c r="L1722" s="53"/>
      <c r="M1722" s="53"/>
      <c r="N1722" s="53"/>
      <c r="O1722" s="53">
        <v>8</v>
      </c>
      <c r="P1722" s="56"/>
      <c r="Q1722" s="297">
        <v>74694</v>
      </c>
      <c r="R1722" s="348" t="s">
        <v>1578</v>
      </c>
      <c r="S1722" s="350">
        <v>23</v>
      </c>
      <c r="T1722" t="str">
        <f t="shared" si="65"/>
        <v>G-Suite Business</v>
      </c>
    </row>
    <row r="1723" spans="1:20" ht="15.75" thickBot="1">
      <c r="A1723" s="311">
        <v>45527</v>
      </c>
      <c r="B1723" s="384">
        <v>45505</v>
      </c>
      <c r="C1723" s="297" t="e">
        <v>#VALUE!</v>
      </c>
      <c r="D1723" s="312" t="s">
        <v>1337</v>
      </c>
      <c r="E1723" s="306" t="s">
        <v>3942</v>
      </c>
      <c r="F1723" s="314">
        <v>4071</v>
      </c>
      <c r="G1723" s="300">
        <v>3450</v>
      </c>
      <c r="H1723" s="301" t="s">
        <v>216</v>
      </c>
      <c r="I1723" s="302" t="s">
        <v>217</v>
      </c>
      <c r="J1723" s="302" t="s">
        <v>218</v>
      </c>
      <c r="K1723" s="53"/>
      <c r="L1723" s="53"/>
      <c r="M1723" s="53"/>
      <c r="N1723" s="53"/>
      <c r="O1723" s="53">
        <v>8</v>
      </c>
      <c r="P1723" s="56"/>
      <c r="Q1723" s="297">
        <v>4071</v>
      </c>
      <c r="R1723" s="348" t="s">
        <v>1578</v>
      </c>
      <c r="S1723" s="350">
        <v>23</v>
      </c>
      <c r="T1723" t="str">
        <f t="shared" si="65"/>
        <v>G-Suite Business</v>
      </c>
    </row>
    <row r="1724" spans="1:20" ht="15.75" thickBot="1">
      <c r="A1724" s="311">
        <v>45527</v>
      </c>
      <c r="B1724" s="384">
        <v>45505</v>
      </c>
      <c r="C1724" s="297" t="e">
        <v>#VALUE!</v>
      </c>
      <c r="D1724" s="312" t="s">
        <v>2836</v>
      </c>
      <c r="E1724" s="306" t="s">
        <v>3943</v>
      </c>
      <c r="F1724" s="314">
        <v>30090</v>
      </c>
      <c r="G1724" s="300">
        <v>25500</v>
      </c>
      <c r="H1724" s="301" t="s">
        <v>216</v>
      </c>
      <c r="I1724" s="302" t="s">
        <v>217</v>
      </c>
      <c r="J1724" s="302" t="s">
        <v>218</v>
      </c>
      <c r="K1724" s="53"/>
      <c r="L1724" s="53"/>
      <c r="M1724" s="53"/>
      <c r="N1724" s="53"/>
      <c r="O1724" s="53">
        <v>8</v>
      </c>
      <c r="P1724" s="56"/>
      <c r="Q1724" s="297">
        <v>30090</v>
      </c>
      <c r="R1724" s="348" t="s">
        <v>1578</v>
      </c>
      <c r="S1724" s="350">
        <v>23</v>
      </c>
      <c r="T1724" t="str">
        <f t="shared" si="65"/>
        <v>G-Suite Business</v>
      </c>
    </row>
    <row r="1725" spans="1:20" ht="15.75" thickBot="1">
      <c r="A1725" s="311">
        <v>45528</v>
      </c>
      <c r="B1725" s="384">
        <v>45505</v>
      </c>
      <c r="C1725" s="297" t="e">
        <v>#VALUE!</v>
      </c>
      <c r="D1725" s="312" t="s">
        <v>3944</v>
      </c>
      <c r="E1725" s="306" t="s">
        <v>3945</v>
      </c>
      <c r="F1725" s="314">
        <v>2950</v>
      </c>
      <c r="G1725" s="300">
        <v>2500</v>
      </c>
      <c r="H1725" s="301" t="s">
        <v>112</v>
      </c>
      <c r="I1725" s="302" t="s">
        <v>229</v>
      </c>
      <c r="J1725" s="302" t="s">
        <v>258</v>
      </c>
      <c r="K1725" s="53"/>
      <c r="L1725" s="53"/>
      <c r="M1725" s="53"/>
      <c r="N1725" s="53"/>
      <c r="O1725" s="53">
        <v>8</v>
      </c>
      <c r="P1725" s="56"/>
      <c r="Q1725" s="297">
        <v>2950</v>
      </c>
      <c r="R1725" s="348" t="s">
        <v>1578</v>
      </c>
      <c r="S1725" s="350">
        <v>23</v>
      </c>
      <c r="T1725" t="str">
        <f t="shared" si="65"/>
        <v>WhatsApp API Business</v>
      </c>
    </row>
    <row r="1726" spans="1:20" ht="15.75" thickBot="1">
      <c r="A1726" s="311">
        <v>45528</v>
      </c>
      <c r="B1726" s="384">
        <v>45505</v>
      </c>
      <c r="C1726" s="297" t="e">
        <v>#VALUE!</v>
      </c>
      <c r="D1726" s="312" t="s">
        <v>2810</v>
      </c>
      <c r="E1726" s="306" t="s">
        <v>3946</v>
      </c>
      <c r="F1726" s="314">
        <v>36108</v>
      </c>
      <c r="G1726" s="300">
        <v>30600</v>
      </c>
      <c r="H1726" s="301" t="s">
        <v>112</v>
      </c>
      <c r="I1726" s="302" t="s">
        <v>229</v>
      </c>
      <c r="J1726" s="302" t="s">
        <v>284</v>
      </c>
      <c r="K1726" s="53"/>
      <c r="L1726" s="53"/>
      <c r="M1726" s="53"/>
      <c r="N1726" s="53"/>
      <c r="O1726" s="53">
        <v>8</v>
      </c>
      <c r="P1726" s="56"/>
      <c r="Q1726" s="297">
        <v>36108</v>
      </c>
      <c r="R1726" s="348" t="s">
        <v>1578</v>
      </c>
      <c r="S1726" s="350">
        <v>23</v>
      </c>
      <c r="T1726" t="str">
        <f t="shared" si="65"/>
        <v>WhatsApp API Business</v>
      </c>
    </row>
    <row r="1727" spans="1:20" ht="15.75" thickBot="1">
      <c r="A1727" s="311">
        <v>45528</v>
      </c>
      <c r="B1727" s="384">
        <v>45505</v>
      </c>
      <c r="C1727" s="297" t="e">
        <v>#VALUE!</v>
      </c>
      <c r="D1727" s="312" t="s">
        <v>1541</v>
      </c>
      <c r="E1727" s="306" t="s">
        <v>3947</v>
      </c>
      <c r="F1727" s="314">
        <v>141600</v>
      </c>
      <c r="G1727" s="300">
        <v>120000</v>
      </c>
      <c r="H1727" s="301" t="s">
        <v>291</v>
      </c>
      <c r="I1727" s="302" t="s">
        <v>226</v>
      </c>
      <c r="J1727" s="302" t="s">
        <v>32</v>
      </c>
      <c r="K1727" s="53"/>
      <c r="L1727" s="53"/>
      <c r="M1727" s="53"/>
      <c r="N1727" s="53"/>
      <c r="O1727" s="53">
        <v>8</v>
      </c>
      <c r="P1727" s="56"/>
      <c r="Q1727" s="297">
        <v>141600</v>
      </c>
      <c r="R1727" s="348" t="s">
        <v>1578</v>
      </c>
      <c r="S1727" s="350">
        <v>23</v>
      </c>
      <c r="T1727" t="s">
        <v>15</v>
      </c>
    </row>
    <row r="1728" spans="1:20" ht="15.75" thickBot="1">
      <c r="A1728" s="311">
        <v>45528</v>
      </c>
      <c r="B1728" s="384">
        <v>45505</v>
      </c>
      <c r="C1728" s="297" t="e">
        <v>#VALUE!</v>
      </c>
      <c r="D1728" s="312" t="s">
        <v>3948</v>
      </c>
      <c r="E1728" s="306" t="s">
        <v>3949</v>
      </c>
      <c r="F1728" s="314">
        <v>8850</v>
      </c>
      <c r="G1728" s="300">
        <v>7500</v>
      </c>
      <c r="H1728" s="301" t="s">
        <v>112</v>
      </c>
      <c r="I1728" s="302" t="s">
        <v>229</v>
      </c>
      <c r="J1728" s="302" t="s">
        <v>269</v>
      </c>
      <c r="K1728" s="53"/>
      <c r="L1728" s="53"/>
      <c r="M1728" s="53"/>
      <c r="N1728" s="53"/>
      <c r="O1728" s="53">
        <v>8</v>
      </c>
      <c r="P1728" s="56"/>
      <c r="Q1728" s="297">
        <v>8850</v>
      </c>
      <c r="R1728" s="348" t="s">
        <v>1578</v>
      </c>
      <c r="S1728" s="350">
        <v>23</v>
      </c>
      <c r="T1728" t="str">
        <f t="shared" ref="T1728:T1791" si="66">VLOOKUP(I1728,$AD$2:$AE$6,2,0)</f>
        <v>WhatsApp API Business</v>
      </c>
    </row>
    <row r="1729" spans="1:20" ht="15.75" thickBot="1">
      <c r="A1729" s="311">
        <v>45528</v>
      </c>
      <c r="B1729" s="384">
        <v>45505</v>
      </c>
      <c r="C1729" s="297" t="e">
        <v>#VALUE!</v>
      </c>
      <c r="D1729" s="312" t="s">
        <v>1953</v>
      </c>
      <c r="E1729" s="306" t="s">
        <v>3950</v>
      </c>
      <c r="F1729" s="314">
        <v>15045</v>
      </c>
      <c r="G1729" s="300">
        <v>12750</v>
      </c>
      <c r="H1729" s="301" t="s">
        <v>112</v>
      </c>
      <c r="I1729" s="302" t="s">
        <v>229</v>
      </c>
      <c r="J1729" s="302" t="s">
        <v>284</v>
      </c>
      <c r="K1729" s="53"/>
      <c r="L1729" s="53"/>
      <c r="M1729" s="53"/>
      <c r="N1729" s="53"/>
      <c r="O1729" s="53">
        <v>8</v>
      </c>
      <c r="P1729" s="56"/>
      <c r="Q1729" s="297">
        <v>15045</v>
      </c>
      <c r="R1729" s="348" t="s">
        <v>1578</v>
      </c>
      <c r="S1729" s="350">
        <v>23</v>
      </c>
      <c r="T1729" t="str">
        <f t="shared" si="66"/>
        <v>WhatsApp API Business</v>
      </c>
    </row>
    <row r="1730" spans="1:20" ht="15.75" thickBot="1">
      <c r="A1730" s="311">
        <v>45528</v>
      </c>
      <c r="B1730" s="384">
        <v>45505</v>
      </c>
      <c r="C1730" s="297" t="e">
        <v>#VALUE!</v>
      </c>
      <c r="D1730" s="312" t="s">
        <v>3951</v>
      </c>
      <c r="E1730" s="306" t="s">
        <v>3952</v>
      </c>
      <c r="F1730" s="314">
        <v>99</v>
      </c>
      <c r="G1730" s="300">
        <v>83.898305084745772</v>
      </c>
      <c r="H1730" s="301" t="s">
        <v>261</v>
      </c>
      <c r="I1730" s="302" t="s">
        <v>232</v>
      </c>
      <c r="J1730" s="302" t="s">
        <v>330</v>
      </c>
      <c r="K1730" s="53"/>
      <c r="L1730" s="53"/>
      <c r="M1730" s="53"/>
      <c r="N1730" s="53"/>
      <c r="O1730" s="53">
        <v>8</v>
      </c>
      <c r="P1730" s="56"/>
      <c r="Q1730" s="297">
        <v>99</v>
      </c>
      <c r="R1730" s="348" t="s">
        <v>1578</v>
      </c>
      <c r="S1730" s="350">
        <v>23</v>
      </c>
      <c r="T1730" t="str">
        <f t="shared" si="66"/>
        <v>Other Services</v>
      </c>
    </row>
    <row r="1731" spans="1:20" ht="15.75" thickBot="1">
      <c r="A1731" s="311">
        <v>45528</v>
      </c>
      <c r="B1731" s="384">
        <v>45505</v>
      </c>
      <c r="C1731" s="297" t="e">
        <v>#VALUE!</v>
      </c>
      <c r="D1731" s="312" t="s">
        <v>3953</v>
      </c>
      <c r="E1731" s="306" t="s">
        <v>3954</v>
      </c>
      <c r="F1731" s="314">
        <v>299</v>
      </c>
      <c r="G1731" s="300">
        <v>253.3898305084746</v>
      </c>
      <c r="H1731" s="301" t="s">
        <v>261</v>
      </c>
      <c r="I1731" s="302" t="s">
        <v>232</v>
      </c>
      <c r="J1731" s="302" t="s">
        <v>330</v>
      </c>
      <c r="K1731" s="53"/>
      <c r="L1731" s="53"/>
      <c r="M1731" s="53"/>
      <c r="N1731" s="53"/>
      <c r="O1731" s="53">
        <v>8</v>
      </c>
      <c r="P1731" s="56"/>
      <c r="Q1731" s="297">
        <v>299</v>
      </c>
      <c r="R1731" s="348" t="s">
        <v>1578</v>
      </c>
      <c r="S1731" s="350">
        <v>23</v>
      </c>
      <c r="T1731" t="str">
        <f t="shared" si="66"/>
        <v>Other Services</v>
      </c>
    </row>
    <row r="1732" spans="1:20" ht="15.75" thickBot="1">
      <c r="A1732" s="311">
        <v>45528</v>
      </c>
      <c r="B1732" s="384">
        <v>45505</v>
      </c>
      <c r="C1732" s="297" t="e">
        <v>#VALUE!</v>
      </c>
      <c r="D1732" s="312" t="s">
        <v>3955</v>
      </c>
      <c r="E1732" s="306" t="s">
        <v>3956</v>
      </c>
      <c r="F1732" s="314">
        <v>299</v>
      </c>
      <c r="G1732" s="300">
        <v>253.3898305084746</v>
      </c>
      <c r="H1732" s="301" t="s">
        <v>261</v>
      </c>
      <c r="I1732" s="302" t="s">
        <v>232</v>
      </c>
      <c r="J1732" s="302" t="s">
        <v>330</v>
      </c>
      <c r="K1732" s="53"/>
      <c r="L1732" s="53"/>
      <c r="M1732" s="53"/>
      <c r="N1732" s="53"/>
      <c r="O1732" s="53">
        <v>8</v>
      </c>
      <c r="P1732" s="56"/>
      <c r="Q1732" s="297">
        <v>299</v>
      </c>
      <c r="R1732" s="348" t="s">
        <v>1578</v>
      </c>
      <c r="S1732" s="350">
        <v>23</v>
      </c>
      <c r="T1732" t="str">
        <f t="shared" si="66"/>
        <v>Other Services</v>
      </c>
    </row>
    <row r="1733" spans="1:20" ht="15.75" thickBot="1">
      <c r="A1733" s="311">
        <v>45528</v>
      </c>
      <c r="B1733" s="384">
        <v>45505</v>
      </c>
      <c r="C1733" s="297" t="e">
        <v>#VALUE!</v>
      </c>
      <c r="D1733" s="312" t="s">
        <v>303</v>
      </c>
      <c r="E1733" s="306" t="s">
        <v>3957</v>
      </c>
      <c r="F1733" s="314">
        <v>6060.48</v>
      </c>
      <c r="G1733" s="300">
        <v>5136</v>
      </c>
      <c r="H1733" s="301" t="s">
        <v>216</v>
      </c>
      <c r="I1733" s="302" t="s">
        <v>217</v>
      </c>
      <c r="J1733" s="302" t="s">
        <v>218</v>
      </c>
      <c r="K1733" s="53"/>
      <c r="L1733" s="53"/>
      <c r="M1733" s="53"/>
      <c r="N1733" s="53"/>
      <c r="O1733" s="53">
        <v>8</v>
      </c>
      <c r="P1733" s="56"/>
      <c r="Q1733" s="297">
        <v>6060.48</v>
      </c>
      <c r="R1733" s="348" t="s">
        <v>1578</v>
      </c>
      <c r="S1733" s="350">
        <v>23</v>
      </c>
      <c r="T1733" t="str">
        <f t="shared" si="66"/>
        <v>G-Suite Business</v>
      </c>
    </row>
    <row r="1734" spans="1:20" ht="15.75" thickBot="1">
      <c r="A1734" s="311">
        <v>45528</v>
      </c>
      <c r="B1734" s="384">
        <v>45505</v>
      </c>
      <c r="C1734" s="297" t="e">
        <v>#VALUE!</v>
      </c>
      <c r="D1734" s="312" t="s">
        <v>575</v>
      </c>
      <c r="E1734" s="306" t="s">
        <v>3958</v>
      </c>
      <c r="F1734" s="314">
        <v>4248</v>
      </c>
      <c r="G1734" s="300">
        <v>3600</v>
      </c>
      <c r="H1734" s="301" t="s">
        <v>216</v>
      </c>
      <c r="I1734" s="302" t="s">
        <v>217</v>
      </c>
      <c r="J1734" s="302" t="s">
        <v>218</v>
      </c>
      <c r="K1734" s="53"/>
      <c r="L1734" s="53"/>
      <c r="M1734" s="53"/>
      <c r="N1734" s="53"/>
      <c r="O1734" s="53">
        <v>8</v>
      </c>
      <c r="P1734" s="56"/>
      <c r="Q1734" s="297">
        <v>4248</v>
      </c>
      <c r="R1734" s="348" t="s">
        <v>1578</v>
      </c>
      <c r="S1734" s="350">
        <v>23</v>
      </c>
      <c r="T1734" t="str">
        <f t="shared" si="66"/>
        <v>G-Suite Business</v>
      </c>
    </row>
    <row r="1735" spans="1:20" ht="15.75" thickBot="1">
      <c r="A1735" s="311">
        <v>45530</v>
      </c>
      <c r="B1735" s="384">
        <v>45505</v>
      </c>
      <c r="C1735" s="297" t="e">
        <v>#VALUE!</v>
      </c>
      <c r="D1735" s="312" t="s">
        <v>3959</v>
      </c>
      <c r="E1735" s="306" t="s">
        <v>3960</v>
      </c>
      <c r="F1735" s="314">
        <v>9440</v>
      </c>
      <c r="G1735" s="300">
        <v>8000</v>
      </c>
      <c r="H1735" s="301" t="s">
        <v>216</v>
      </c>
      <c r="I1735" s="302" t="s">
        <v>217</v>
      </c>
      <c r="J1735" s="302" t="s">
        <v>218</v>
      </c>
      <c r="K1735" s="53"/>
      <c r="L1735" s="53"/>
      <c r="M1735" s="53"/>
      <c r="N1735" s="53"/>
      <c r="O1735" s="53">
        <v>8</v>
      </c>
      <c r="P1735" s="56"/>
      <c r="Q1735" s="297">
        <v>9440</v>
      </c>
      <c r="R1735" s="348" t="s">
        <v>1578</v>
      </c>
      <c r="S1735" s="350">
        <v>24</v>
      </c>
      <c r="T1735" t="str">
        <f t="shared" si="66"/>
        <v>G-Suite Business</v>
      </c>
    </row>
    <row r="1736" spans="1:20" ht="15.75" thickBot="1">
      <c r="A1736" s="311">
        <v>45530</v>
      </c>
      <c r="B1736" s="384">
        <v>45505</v>
      </c>
      <c r="C1736" s="297" t="e">
        <v>#VALUE!</v>
      </c>
      <c r="D1736" s="312" t="s">
        <v>3961</v>
      </c>
      <c r="E1736" s="306" t="s">
        <v>3962</v>
      </c>
      <c r="F1736" s="314">
        <v>3009</v>
      </c>
      <c r="G1736" s="300">
        <v>2550</v>
      </c>
      <c r="H1736" s="301" t="s">
        <v>216</v>
      </c>
      <c r="I1736" s="302" t="s">
        <v>217</v>
      </c>
      <c r="J1736" s="302" t="s">
        <v>218</v>
      </c>
      <c r="K1736" s="53"/>
      <c r="L1736" s="53"/>
      <c r="M1736" s="53"/>
      <c r="N1736" s="53"/>
      <c r="O1736" s="53">
        <v>8</v>
      </c>
      <c r="P1736" s="56"/>
      <c r="Q1736" s="297">
        <v>3009</v>
      </c>
      <c r="R1736" s="348" t="s">
        <v>1578</v>
      </c>
      <c r="S1736" s="350">
        <v>24</v>
      </c>
      <c r="T1736" t="str">
        <f t="shared" si="66"/>
        <v>G-Suite Business</v>
      </c>
    </row>
    <row r="1737" spans="1:20" ht="15.75" thickBot="1">
      <c r="A1737" s="311">
        <v>45530</v>
      </c>
      <c r="B1737" s="384">
        <v>45505</v>
      </c>
      <c r="C1737" s="297" t="e">
        <v>#VALUE!</v>
      </c>
      <c r="D1737" s="312" t="s">
        <v>250</v>
      </c>
      <c r="E1737" s="306" t="s">
        <v>3963</v>
      </c>
      <c r="F1737" s="314">
        <v>1939.92</v>
      </c>
      <c r="G1737" s="300">
        <v>1644</v>
      </c>
      <c r="H1737" s="301" t="s">
        <v>216</v>
      </c>
      <c r="I1737" s="302" t="s">
        <v>217</v>
      </c>
      <c r="J1737" s="302" t="s">
        <v>218</v>
      </c>
      <c r="K1737" s="53"/>
      <c r="L1737" s="53"/>
      <c r="M1737" s="53"/>
      <c r="N1737" s="53"/>
      <c r="O1737" s="53">
        <v>8</v>
      </c>
      <c r="P1737" s="56"/>
      <c r="Q1737" s="297">
        <v>1939.92</v>
      </c>
      <c r="R1737" s="348" t="s">
        <v>1578</v>
      </c>
      <c r="S1737" s="350">
        <v>24</v>
      </c>
      <c r="T1737" t="str">
        <f t="shared" si="66"/>
        <v>G-Suite Business</v>
      </c>
    </row>
    <row r="1738" spans="1:20" ht="15.75" thickBot="1">
      <c r="A1738" s="311">
        <v>45530</v>
      </c>
      <c r="B1738" s="384">
        <v>45505</v>
      </c>
      <c r="C1738" s="297" t="e">
        <v>#VALUE!</v>
      </c>
      <c r="D1738" s="312" t="s">
        <v>250</v>
      </c>
      <c r="E1738" s="306" t="s">
        <v>3964</v>
      </c>
      <c r="F1738" s="314">
        <v>1939.92</v>
      </c>
      <c r="G1738" s="300">
        <v>1644</v>
      </c>
      <c r="H1738" s="301" t="s">
        <v>216</v>
      </c>
      <c r="I1738" s="302" t="s">
        <v>217</v>
      </c>
      <c r="J1738" s="302" t="s">
        <v>218</v>
      </c>
      <c r="K1738" s="53"/>
      <c r="L1738" s="53"/>
      <c r="M1738" s="53"/>
      <c r="N1738" s="53"/>
      <c r="O1738" s="53">
        <v>8</v>
      </c>
      <c r="P1738" s="56"/>
      <c r="Q1738" s="297">
        <v>1939.92</v>
      </c>
      <c r="R1738" s="348" t="s">
        <v>1578</v>
      </c>
      <c r="S1738" s="350">
        <v>24</v>
      </c>
      <c r="T1738" t="str">
        <f t="shared" si="66"/>
        <v>G-Suite Business</v>
      </c>
    </row>
    <row r="1739" spans="1:20" ht="15.75" thickBot="1">
      <c r="A1739" s="311">
        <v>45530</v>
      </c>
      <c r="B1739" s="384">
        <v>45505</v>
      </c>
      <c r="C1739" s="297" t="e">
        <v>#VALUE!</v>
      </c>
      <c r="D1739" s="312" t="s">
        <v>250</v>
      </c>
      <c r="E1739" s="306" t="s">
        <v>3965</v>
      </c>
      <c r="F1739" s="314">
        <v>9699.6</v>
      </c>
      <c r="G1739" s="300">
        <v>8220</v>
      </c>
      <c r="H1739" s="301" t="s">
        <v>216</v>
      </c>
      <c r="I1739" s="302" t="s">
        <v>217</v>
      </c>
      <c r="J1739" s="302" t="s">
        <v>218</v>
      </c>
      <c r="K1739" s="53"/>
      <c r="L1739" s="53"/>
      <c r="M1739" s="53"/>
      <c r="N1739" s="53"/>
      <c r="O1739" s="53">
        <v>8</v>
      </c>
      <c r="P1739" s="56"/>
      <c r="Q1739" s="297">
        <v>9699.6</v>
      </c>
      <c r="R1739" s="348" t="s">
        <v>1578</v>
      </c>
      <c r="S1739" s="350">
        <v>24</v>
      </c>
      <c r="T1739" t="str">
        <f t="shared" si="66"/>
        <v>G-Suite Business</v>
      </c>
    </row>
    <row r="1740" spans="1:20" ht="15.75" thickBot="1">
      <c r="A1740" s="311">
        <v>45530</v>
      </c>
      <c r="B1740" s="384">
        <v>45505</v>
      </c>
      <c r="C1740" s="297" t="e">
        <v>#VALUE!</v>
      </c>
      <c r="D1740" s="312" t="s">
        <v>250</v>
      </c>
      <c r="E1740" s="306" t="s">
        <v>3966</v>
      </c>
      <c r="F1740" s="314">
        <v>15519.36</v>
      </c>
      <c r="G1740" s="300">
        <v>13152</v>
      </c>
      <c r="H1740" s="301" t="s">
        <v>216</v>
      </c>
      <c r="I1740" s="302" t="s">
        <v>217</v>
      </c>
      <c r="J1740" s="302" t="s">
        <v>218</v>
      </c>
      <c r="K1740" s="53"/>
      <c r="L1740" s="53"/>
      <c r="M1740" s="53"/>
      <c r="N1740" s="53"/>
      <c r="O1740" s="53">
        <v>8</v>
      </c>
      <c r="P1740" s="56"/>
      <c r="Q1740" s="297">
        <v>15519.36</v>
      </c>
      <c r="R1740" s="348" t="s">
        <v>1578</v>
      </c>
      <c r="S1740" s="350">
        <v>24</v>
      </c>
      <c r="T1740" t="str">
        <f t="shared" si="66"/>
        <v>G-Suite Business</v>
      </c>
    </row>
    <row r="1741" spans="1:20" ht="15.75" thickBot="1">
      <c r="A1741" s="311">
        <v>45530</v>
      </c>
      <c r="B1741" s="384">
        <v>45505</v>
      </c>
      <c r="C1741" s="297" t="e">
        <v>#VALUE!</v>
      </c>
      <c r="D1741" s="312" t="s">
        <v>3967</v>
      </c>
      <c r="E1741" s="306" t="s">
        <v>3968</v>
      </c>
      <c r="F1741" s="314">
        <v>91332</v>
      </c>
      <c r="G1741" s="300">
        <v>77400</v>
      </c>
      <c r="H1741" s="301" t="s">
        <v>216</v>
      </c>
      <c r="I1741" s="302" t="s">
        <v>217</v>
      </c>
      <c r="J1741" s="302" t="s">
        <v>218</v>
      </c>
      <c r="K1741" s="53"/>
      <c r="L1741" s="53"/>
      <c r="M1741" s="53"/>
      <c r="N1741" s="53"/>
      <c r="O1741" s="53">
        <v>8</v>
      </c>
      <c r="P1741" s="56"/>
      <c r="Q1741" s="297">
        <v>91332</v>
      </c>
      <c r="R1741" s="348" t="s">
        <v>1578</v>
      </c>
      <c r="S1741" s="350">
        <v>24</v>
      </c>
      <c r="T1741" t="str">
        <f t="shared" si="66"/>
        <v>G-Suite Business</v>
      </c>
    </row>
    <row r="1742" spans="1:20" ht="15.75" thickBot="1">
      <c r="A1742" s="311">
        <v>45530</v>
      </c>
      <c r="B1742" s="384">
        <v>45505</v>
      </c>
      <c r="C1742" s="297" t="e">
        <v>#VALUE!</v>
      </c>
      <c r="D1742" s="312" t="s">
        <v>415</v>
      </c>
      <c r="E1742" s="306" t="s">
        <v>3969</v>
      </c>
      <c r="F1742" s="314">
        <v>1505</v>
      </c>
      <c r="G1742" s="300">
        <v>1275.4237288135589</v>
      </c>
      <c r="H1742" s="301" t="s">
        <v>216</v>
      </c>
      <c r="I1742" s="302" t="s">
        <v>217</v>
      </c>
      <c r="J1742" s="302" t="s">
        <v>218</v>
      </c>
      <c r="K1742" s="53"/>
      <c r="L1742" s="53"/>
      <c r="M1742" s="53"/>
      <c r="N1742" s="53"/>
      <c r="O1742" s="53">
        <v>8</v>
      </c>
      <c r="P1742" s="56"/>
      <c r="Q1742" s="297">
        <v>1505</v>
      </c>
      <c r="R1742" s="348" t="s">
        <v>1578</v>
      </c>
      <c r="S1742" s="350">
        <v>24</v>
      </c>
      <c r="T1742" t="str">
        <f t="shared" si="66"/>
        <v>G-Suite Business</v>
      </c>
    </row>
    <row r="1743" spans="1:20" ht="15.75" thickBot="1">
      <c r="A1743" s="311">
        <v>45530</v>
      </c>
      <c r="B1743" s="384">
        <v>45505</v>
      </c>
      <c r="C1743" s="297" t="e">
        <v>#VALUE!</v>
      </c>
      <c r="D1743" s="312" t="s">
        <v>1385</v>
      </c>
      <c r="E1743" s="306" t="s">
        <v>3970</v>
      </c>
      <c r="F1743" s="314">
        <v>312794</v>
      </c>
      <c r="G1743" s="300">
        <v>265079.66101694922</v>
      </c>
      <c r="H1743" s="301" t="s">
        <v>216</v>
      </c>
      <c r="I1743" s="302" t="s">
        <v>217</v>
      </c>
      <c r="J1743" s="302" t="s">
        <v>218</v>
      </c>
      <c r="K1743" s="53"/>
      <c r="L1743" s="53"/>
      <c r="M1743" s="53"/>
      <c r="N1743" s="53"/>
      <c r="O1743" s="53">
        <v>8</v>
      </c>
      <c r="P1743" s="56"/>
      <c r="Q1743" s="297">
        <v>312794</v>
      </c>
      <c r="R1743" s="348" t="s">
        <v>1578</v>
      </c>
      <c r="S1743" s="350">
        <v>24</v>
      </c>
      <c r="T1743" t="str">
        <f t="shared" si="66"/>
        <v>G-Suite Business</v>
      </c>
    </row>
    <row r="1744" spans="1:20" ht="15.75" thickBot="1">
      <c r="A1744" s="311">
        <v>45530</v>
      </c>
      <c r="B1744" s="384">
        <v>45505</v>
      </c>
      <c r="C1744" s="297" t="e">
        <v>#VALUE!</v>
      </c>
      <c r="D1744" s="312" t="s">
        <v>3971</v>
      </c>
      <c r="E1744" s="306" t="s">
        <v>3972</v>
      </c>
      <c r="F1744" s="314">
        <v>106200</v>
      </c>
      <c r="G1744" s="300">
        <v>90000</v>
      </c>
      <c r="H1744" s="301" t="s">
        <v>216</v>
      </c>
      <c r="I1744" s="302" t="s">
        <v>217</v>
      </c>
      <c r="J1744" s="302" t="s">
        <v>218</v>
      </c>
      <c r="K1744" s="53"/>
      <c r="L1744" s="53"/>
      <c r="M1744" s="53"/>
      <c r="N1744" s="53"/>
      <c r="O1744" s="53">
        <v>8</v>
      </c>
      <c r="P1744" s="56"/>
      <c r="Q1744" s="297">
        <v>106200</v>
      </c>
      <c r="R1744" s="348" t="s">
        <v>1578</v>
      </c>
      <c r="S1744" s="350">
        <v>24</v>
      </c>
      <c r="T1744" t="str">
        <f t="shared" si="66"/>
        <v>G-Suite Business</v>
      </c>
    </row>
    <row r="1745" spans="1:20" ht="15.75" thickBot="1">
      <c r="A1745" s="311">
        <v>45530</v>
      </c>
      <c r="B1745" s="384">
        <v>45505</v>
      </c>
      <c r="C1745" s="297" t="e">
        <v>#VALUE!</v>
      </c>
      <c r="D1745" s="312" t="s">
        <v>1231</v>
      </c>
      <c r="E1745" s="306" t="s">
        <v>3973</v>
      </c>
      <c r="F1745" s="314">
        <v>11800</v>
      </c>
      <c r="G1745" s="300">
        <v>10000</v>
      </c>
      <c r="H1745" s="301" t="s">
        <v>112</v>
      </c>
      <c r="I1745" s="302" t="s">
        <v>229</v>
      </c>
      <c r="J1745" s="302" t="s">
        <v>352</v>
      </c>
      <c r="K1745" s="53"/>
      <c r="L1745" s="53"/>
      <c r="M1745" s="53"/>
      <c r="N1745" s="53"/>
      <c r="O1745" s="53">
        <v>8</v>
      </c>
      <c r="P1745" s="56"/>
      <c r="Q1745" s="297">
        <v>11800</v>
      </c>
      <c r="R1745" s="348" t="s">
        <v>1578</v>
      </c>
      <c r="S1745" s="350">
        <v>24</v>
      </c>
      <c r="T1745" t="str">
        <f t="shared" si="66"/>
        <v>WhatsApp API Business</v>
      </c>
    </row>
    <row r="1746" spans="1:20" ht="15.75" thickBot="1">
      <c r="A1746" s="311">
        <v>45530</v>
      </c>
      <c r="B1746" s="384">
        <v>45505</v>
      </c>
      <c r="C1746" s="297" t="e">
        <v>#VALUE!</v>
      </c>
      <c r="D1746" s="312" t="s">
        <v>1650</v>
      </c>
      <c r="E1746" s="306" t="s">
        <v>3974</v>
      </c>
      <c r="F1746" s="314">
        <v>2507</v>
      </c>
      <c r="G1746" s="300">
        <v>2124.5762711864409</v>
      </c>
      <c r="H1746" s="301" t="s">
        <v>112</v>
      </c>
      <c r="I1746" s="302" t="s">
        <v>229</v>
      </c>
      <c r="J1746" s="302" t="s">
        <v>258</v>
      </c>
      <c r="K1746" s="53"/>
      <c r="L1746" s="53"/>
      <c r="M1746" s="53"/>
      <c r="N1746" s="53"/>
      <c r="O1746" s="53">
        <v>8</v>
      </c>
      <c r="P1746" s="56"/>
      <c r="Q1746" s="297">
        <v>2507</v>
      </c>
      <c r="R1746" s="348" t="s">
        <v>1578</v>
      </c>
      <c r="S1746" s="350">
        <v>24</v>
      </c>
      <c r="T1746" t="str">
        <f t="shared" si="66"/>
        <v>WhatsApp API Business</v>
      </c>
    </row>
    <row r="1747" spans="1:20" ht="15.75" thickBot="1">
      <c r="A1747" s="311">
        <v>45530</v>
      </c>
      <c r="B1747" s="384">
        <v>45505</v>
      </c>
      <c r="C1747" s="297" t="e">
        <v>#VALUE!</v>
      </c>
      <c r="D1747" s="312" t="s">
        <v>502</v>
      </c>
      <c r="E1747" s="306" t="s">
        <v>3975</v>
      </c>
      <c r="F1747" s="314">
        <v>10030</v>
      </c>
      <c r="G1747" s="300">
        <v>8500</v>
      </c>
      <c r="H1747" s="301" t="s">
        <v>112</v>
      </c>
      <c r="I1747" s="302" t="s">
        <v>229</v>
      </c>
      <c r="J1747" s="302" t="s">
        <v>352</v>
      </c>
      <c r="K1747" s="53"/>
      <c r="L1747" s="53"/>
      <c r="M1747" s="53"/>
      <c r="N1747" s="53"/>
      <c r="O1747" s="53">
        <v>8</v>
      </c>
      <c r="P1747" s="56"/>
      <c r="Q1747" s="297">
        <v>10030</v>
      </c>
      <c r="R1747" s="348" t="s">
        <v>1578</v>
      </c>
      <c r="S1747" s="350">
        <v>24</v>
      </c>
      <c r="T1747" t="str">
        <f t="shared" si="66"/>
        <v>WhatsApp API Business</v>
      </c>
    </row>
    <row r="1748" spans="1:20" ht="15.75" thickBot="1">
      <c r="A1748" s="311">
        <v>45530</v>
      </c>
      <c r="B1748" s="384">
        <v>45505</v>
      </c>
      <c r="C1748" s="297" t="e">
        <v>#VALUE!</v>
      </c>
      <c r="D1748" s="312" t="s">
        <v>922</v>
      </c>
      <c r="E1748" s="306" t="s">
        <v>3976</v>
      </c>
      <c r="F1748" s="314">
        <v>1297</v>
      </c>
      <c r="G1748" s="300">
        <v>1099.152542372881</v>
      </c>
      <c r="H1748" s="301" t="s">
        <v>112</v>
      </c>
      <c r="I1748" s="302" t="s">
        <v>229</v>
      </c>
      <c r="J1748" s="302" t="s">
        <v>249</v>
      </c>
      <c r="K1748" s="53"/>
      <c r="L1748" s="53"/>
      <c r="M1748" s="53"/>
      <c r="N1748" s="53"/>
      <c r="O1748" s="53">
        <v>8</v>
      </c>
      <c r="P1748" s="56"/>
      <c r="Q1748" s="297">
        <v>1297</v>
      </c>
      <c r="R1748" s="348" t="s">
        <v>1578</v>
      </c>
      <c r="S1748" s="350">
        <v>24</v>
      </c>
      <c r="T1748" t="str">
        <f t="shared" si="66"/>
        <v>WhatsApp API Business</v>
      </c>
    </row>
    <row r="1749" spans="1:20" ht="15.75" thickBot="1">
      <c r="A1749" s="311">
        <v>45530</v>
      </c>
      <c r="B1749" s="384">
        <v>45505</v>
      </c>
      <c r="C1749" s="297" t="e">
        <v>#VALUE!</v>
      </c>
      <c r="D1749" s="312" t="s">
        <v>2132</v>
      </c>
      <c r="E1749" s="306" t="s">
        <v>3977</v>
      </c>
      <c r="F1749" s="314">
        <v>1297</v>
      </c>
      <c r="G1749" s="300">
        <v>1099.152542372881</v>
      </c>
      <c r="H1749" s="301" t="s">
        <v>112</v>
      </c>
      <c r="I1749" s="302" t="s">
        <v>229</v>
      </c>
      <c r="J1749" s="302" t="s">
        <v>249</v>
      </c>
      <c r="K1749" s="53"/>
      <c r="L1749" s="53"/>
      <c r="M1749" s="53"/>
      <c r="N1749" s="53"/>
      <c r="O1749" s="53">
        <v>8</v>
      </c>
      <c r="P1749" s="56"/>
      <c r="Q1749" s="297">
        <v>1297</v>
      </c>
      <c r="R1749" s="348" t="s">
        <v>1578</v>
      </c>
      <c r="S1749" s="350">
        <v>24</v>
      </c>
      <c r="T1749" t="str">
        <f t="shared" si="66"/>
        <v>WhatsApp API Business</v>
      </c>
    </row>
    <row r="1750" spans="1:20" ht="15.75" thickBot="1">
      <c r="A1750" s="311">
        <v>45530</v>
      </c>
      <c r="B1750" s="384">
        <v>45505</v>
      </c>
      <c r="C1750" s="297" t="e">
        <v>#VALUE!</v>
      </c>
      <c r="D1750" s="312" t="s">
        <v>920</v>
      </c>
      <c r="E1750" s="306" t="s">
        <v>3978</v>
      </c>
      <c r="F1750" s="314">
        <v>42480</v>
      </c>
      <c r="G1750" s="300">
        <v>36000</v>
      </c>
      <c r="H1750" s="301" t="s">
        <v>112</v>
      </c>
      <c r="I1750" s="302" t="s">
        <v>229</v>
      </c>
      <c r="J1750" s="302" t="s">
        <v>643</v>
      </c>
      <c r="K1750" s="53"/>
      <c r="L1750" s="53"/>
      <c r="M1750" s="53"/>
      <c r="N1750" s="53"/>
      <c r="O1750" s="53">
        <v>8</v>
      </c>
      <c r="P1750" s="56"/>
      <c r="Q1750" s="297">
        <v>42480</v>
      </c>
      <c r="R1750" s="348" t="s">
        <v>1578</v>
      </c>
      <c r="S1750" s="350">
        <v>24</v>
      </c>
      <c r="T1750" t="str">
        <f t="shared" si="66"/>
        <v>WhatsApp API Business</v>
      </c>
    </row>
    <row r="1751" spans="1:20" ht="15.75" thickBot="1">
      <c r="A1751" s="311">
        <v>45530</v>
      </c>
      <c r="B1751" s="384">
        <v>45505</v>
      </c>
      <c r="C1751" s="297" t="e">
        <v>#VALUE!</v>
      </c>
      <c r="D1751" s="312" t="s">
        <v>920</v>
      </c>
      <c r="E1751" s="306" t="s">
        <v>3978</v>
      </c>
      <c r="F1751" s="314">
        <v>2593.64</v>
      </c>
      <c r="G1751" s="300">
        <v>2198</v>
      </c>
      <c r="H1751" s="301" t="s">
        <v>112</v>
      </c>
      <c r="I1751" s="302" t="s">
        <v>229</v>
      </c>
      <c r="J1751" s="302" t="s">
        <v>249</v>
      </c>
      <c r="K1751" s="53"/>
      <c r="L1751" s="53"/>
      <c r="M1751" s="53"/>
      <c r="N1751" s="53"/>
      <c r="O1751" s="53">
        <v>8</v>
      </c>
      <c r="P1751" s="56"/>
      <c r="Q1751" s="297">
        <v>2593.64</v>
      </c>
      <c r="R1751" s="348" t="s">
        <v>1578</v>
      </c>
      <c r="S1751" s="350">
        <v>24</v>
      </c>
      <c r="T1751" t="str">
        <f t="shared" si="66"/>
        <v>WhatsApp API Business</v>
      </c>
    </row>
    <row r="1752" spans="1:20" ht="15.75" thickBot="1">
      <c r="A1752" s="311">
        <v>45530</v>
      </c>
      <c r="B1752" s="384">
        <v>45505</v>
      </c>
      <c r="C1752" s="297" t="e">
        <v>#VALUE!</v>
      </c>
      <c r="D1752" s="312" t="s">
        <v>1984</v>
      </c>
      <c r="E1752" s="306" t="s">
        <v>3979</v>
      </c>
      <c r="F1752" s="314">
        <v>2360</v>
      </c>
      <c r="G1752" s="300">
        <v>2000</v>
      </c>
      <c r="H1752" s="301" t="s">
        <v>112</v>
      </c>
      <c r="I1752" s="302" t="s">
        <v>229</v>
      </c>
      <c r="J1752" s="302" t="s">
        <v>249</v>
      </c>
      <c r="K1752" s="53"/>
      <c r="L1752" s="53"/>
      <c r="M1752" s="53"/>
      <c r="N1752" s="53"/>
      <c r="O1752" s="53">
        <v>8</v>
      </c>
      <c r="P1752" s="56"/>
      <c r="Q1752" s="297">
        <v>2360</v>
      </c>
      <c r="R1752" s="348" t="s">
        <v>1578</v>
      </c>
      <c r="S1752" s="350">
        <v>24</v>
      </c>
      <c r="T1752" t="str">
        <f t="shared" si="66"/>
        <v>WhatsApp API Business</v>
      </c>
    </row>
    <row r="1753" spans="1:20" ht="15.75" thickBot="1">
      <c r="A1753" s="311">
        <v>45530</v>
      </c>
      <c r="B1753" s="384">
        <v>45505</v>
      </c>
      <c r="C1753" s="297" t="e">
        <v>#VALUE!</v>
      </c>
      <c r="D1753" s="312" t="s">
        <v>621</v>
      </c>
      <c r="E1753" s="306" t="s">
        <v>3980</v>
      </c>
      <c r="F1753" s="314">
        <v>42480</v>
      </c>
      <c r="G1753" s="300">
        <v>36000</v>
      </c>
      <c r="H1753" s="301" t="s">
        <v>112</v>
      </c>
      <c r="I1753" s="302" t="s">
        <v>229</v>
      </c>
      <c r="J1753" s="302" t="s">
        <v>643</v>
      </c>
      <c r="K1753" s="53"/>
      <c r="L1753" s="53"/>
      <c r="M1753" s="53"/>
      <c r="N1753" s="53"/>
      <c r="O1753" s="53">
        <v>8</v>
      </c>
      <c r="P1753" s="56"/>
      <c r="Q1753" s="297">
        <v>42480</v>
      </c>
      <c r="R1753" s="348" t="s">
        <v>1578</v>
      </c>
      <c r="S1753" s="350">
        <v>24</v>
      </c>
      <c r="T1753" t="str">
        <f t="shared" si="66"/>
        <v>WhatsApp API Business</v>
      </c>
    </row>
    <row r="1754" spans="1:20" ht="15.75" thickBot="1">
      <c r="A1754" s="311">
        <v>45530</v>
      </c>
      <c r="B1754" s="384">
        <v>45505</v>
      </c>
      <c r="C1754" s="297" t="e">
        <v>#VALUE!</v>
      </c>
      <c r="D1754" s="312" t="s">
        <v>2192</v>
      </c>
      <c r="E1754" s="306" t="s">
        <v>3981</v>
      </c>
      <c r="F1754" s="314">
        <v>42480</v>
      </c>
      <c r="G1754" s="300">
        <v>36000</v>
      </c>
      <c r="H1754" s="301" t="s">
        <v>112</v>
      </c>
      <c r="I1754" s="302" t="s">
        <v>229</v>
      </c>
      <c r="J1754" s="302" t="s">
        <v>643</v>
      </c>
      <c r="K1754" s="53"/>
      <c r="L1754" s="53"/>
      <c r="M1754" s="53"/>
      <c r="N1754" s="53"/>
      <c r="O1754" s="53">
        <v>8</v>
      </c>
      <c r="P1754" s="56"/>
      <c r="Q1754" s="297">
        <v>42480</v>
      </c>
      <c r="R1754" s="348" t="s">
        <v>1578</v>
      </c>
      <c r="S1754" s="350">
        <v>24</v>
      </c>
      <c r="T1754" t="str">
        <f t="shared" si="66"/>
        <v>WhatsApp API Business</v>
      </c>
    </row>
    <row r="1755" spans="1:20" ht="15.75" thickBot="1">
      <c r="A1755" s="311">
        <v>45530</v>
      </c>
      <c r="B1755" s="384">
        <v>45505</v>
      </c>
      <c r="C1755" s="297" t="e">
        <v>#VALUE!</v>
      </c>
      <c r="D1755" s="312" t="s">
        <v>3982</v>
      </c>
      <c r="E1755" s="306" t="s">
        <v>3983</v>
      </c>
      <c r="F1755" s="314">
        <v>15045</v>
      </c>
      <c r="G1755" s="300">
        <v>12750</v>
      </c>
      <c r="H1755" s="301" t="s">
        <v>112</v>
      </c>
      <c r="I1755" s="302" t="s">
        <v>229</v>
      </c>
      <c r="J1755" s="302" t="s">
        <v>284</v>
      </c>
      <c r="K1755" s="53"/>
      <c r="L1755" s="53"/>
      <c r="M1755" s="53"/>
      <c r="N1755" s="53"/>
      <c r="O1755" s="53">
        <v>8</v>
      </c>
      <c r="P1755" s="56"/>
      <c r="Q1755" s="297">
        <v>15045</v>
      </c>
      <c r="R1755" s="348" t="s">
        <v>1578</v>
      </c>
      <c r="S1755" s="350">
        <v>24</v>
      </c>
      <c r="T1755" t="str">
        <f t="shared" si="66"/>
        <v>WhatsApp API Business</v>
      </c>
    </row>
    <row r="1756" spans="1:20" ht="15.75" thickBot="1">
      <c r="A1756" s="311">
        <v>45530</v>
      </c>
      <c r="B1756" s="384">
        <v>45505</v>
      </c>
      <c r="C1756" s="297" t="e">
        <v>#VALUE!</v>
      </c>
      <c r="D1756" s="312" t="s">
        <v>3984</v>
      </c>
      <c r="E1756" s="306" t="s">
        <v>3985</v>
      </c>
      <c r="F1756" s="314">
        <v>299</v>
      </c>
      <c r="G1756" s="300">
        <v>253.3898305084746</v>
      </c>
      <c r="H1756" s="301" t="s">
        <v>261</v>
      </c>
      <c r="I1756" s="302" t="s">
        <v>232</v>
      </c>
      <c r="J1756" s="302" t="s">
        <v>330</v>
      </c>
      <c r="K1756" s="53"/>
      <c r="L1756" s="53"/>
      <c r="M1756" s="53"/>
      <c r="N1756" s="53"/>
      <c r="O1756" s="53">
        <v>8</v>
      </c>
      <c r="P1756" s="56"/>
      <c r="Q1756" s="297">
        <v>299</v>
      </c>
      <c r="R1756" s="348" t="s">
        <v>1578</v>
      </c>
      <c r="S1756" s="350">
        <v>24</v>
      </c>
      <c r="T1756" t="str">
        <f t="shared" si="66"/>
        <v>Other Services</v>
      </c>
    </row>
    <row r="1757" spans="1:20" ht="15.75" thickBot="1">
      <c r="A1757" s="311">
        <v>45530</v>
      </c>
      <c r="B1757" s="384">
        <v>45505</v>
      </c>
      <c r="C1757" s="297" t="e">
        <v>#VALUE!</v>
      </c>
      <c r="D1757" s="312" t="s">
        <v>3986</v>
      </c>
      <c r="E1757" s="306" t="s">
        <v>3987</v>
      </c>
      <c r="F1757" s="314">
        <v>99</v>
      </c>
      <c r="G1757" s="300">
        <v>83.898305084745772</v>
      </c>
      <c r="H1757" s="301" t="s">
        <v>261</v>
      </c>
      <c r="I1757" s="302" t="s">
        <v>232</v>
      </c>
      <c r="J1757" s="302" t="s">
        <v>330</v>
      </c>
      <c r="K1757" s="53"/>
      <c r="L1757" s="53"/>
      <c r="M1757" s="53"/>
      <c r="N1757" s="53"/>
      <c r="O1757" s="53">
        <v>8</v>
      </c>
      <c r="P1757" s="56"/>
      <c r="Q1757" s="297">
        <v>99</v>
      </c>
      <c r="R1757" s="348" t="s">
        <v>1578</v>
      </c>
      <c r="S1757" s="350">
        <v>24</v>
      </c>
      <c r="T1757" t="str">
        <f t="shared" si="66"/>
        <v>Other Services</v>
      </c>
    </row>
    <row r="1758" spans="1:20" ht="15.75" thickBot="1">
      <c r="A1758" s="311">
        <v>45530</v>
      </c>
      <c r="B1758" s="384">
        <v>45505</v>
      </c>
      <c r="C1758" s="297" t="e">
        <v>#VALUE!</v>
      </c>
      <c r="D1758" s="312" t="s">
        <v>3988</v>
      </c>
      <c r="E1758" s="306" t="s">
        <v>3989</v>
      </c>
      <c r="F1758" s="314">
        <v>99</v>
      </c>
      <c r="G1758" s="300">
        <v>83.898305084745772</v>
      </c>
      <c r="H1758" s="301" t="s">
        <v>261</v>
      </c>
      <c r="I1758" s="302" t="s">
        <v>232</v>
      </c>
      <c r="J1758" s="302" t="s">
        <v>330</v>
      </c>
      <c r="K1758" s="53"/>
      <c r="L1758" s="53"/>
      <c r="M1758" s="53"/>
      <c r="N1758" s="53"/>
      <c r="O1758" s="53">
        <v>8</v>
      </c>
      <c r="P1758" s="56"/>
      <c r="Q1758" s="297">
        <v>99</v>
      </c>
      <c r="R1758" s="348" t="s">
        <v>1578</v>
      </c>
      <c r="S1758" s="350">
        <v>24</v>
      </c>
      <c r="T1758" t="str">
        <f t="shared" si="66"/>
        <v>Other Services</v>
      </c>
    </row>
    <row r="1759" spans="1:20" ht="15.75" thickBot="1">
      <c r="A1759" s="311">
        <v>45531</v>
      </c>
      <c r="B1759" s="384">
        <v>45505</v>
      </c>
      <c r="C1759" s="297" t="e">
        <v>#VALUE!</v>
      </c>
      <c r="D1759" s="312" t="s">
        <v>295</v>
      </c>
      <c r="E1759" s="306" t="s">
        <v>3990</v>
      </c>
      <c r="F1759" s="314">
        <v>17700</v>
      </c>
      <c r="G1759" s="300">
        <v>15000</v>
      </c>
      <c r="H1759" s="301" t="s">
        <v>112</v>
      </c>
      <c r="I1759" s="302" t="s">
        <v>229</v>
      </c>
      <c r="J1759" s="302" t="s">
        <v>284</v>
      </c>
      <c r="K1759" s="53"/>
      <c r="L1759" s="53"/>
      <c r="M1759" s="53"/>
      <c r="N1759" s="53"/>
      <c r="O1759" s="53">
        <v>8</v>
      </c>
      <c r="P1759" s="56"/>
      <c r="Q1759" s="297">
        <v>17700</v>
      </c>
      <c r="R1759" s="348" t="s">
        <v>1578</v>
      </c>
      <c r="S1759" s="350">
        <v>24</v>
      </c>
      <c r="T1759" t="str">
        <f t="shared" si="66"/>
        <v>WhatsApp API Business</v>
      </c>
    </row>
    <row r="1760" spans="1:20" ht="15.75" thickBot="1">
      <c r="A1760" s="311">
        <v>45531</v>
      </c>
      <c r="B1760" s="384">
        <v>45505</v>
      </c>
      <c r="C1760" s="297" t="e">
        <v>#VALUE!</v>
      </c>
      <c r="D1760" s="312" t="s">
        <v>3170</v>
      </c>
      <c r="E1760" s="306" t="s">
        <v>3991</v>
      </c>
      <c r="F1760" s="314">
        <v>7965</v>
      </c>
      <c r="G1760" s="300">
        <v>6750</v>
      </c>
      <c r="H1760" s="301" t="s">
        <v>112</v>
      </c>
      <c r="I1760" s="302" t="s">
        <v>229</v>
      </c>
      <c r="J1760" s="302" t="s">
        <v>269</v>
      </c>
      <c r="K1760" s="53"/>
      <c r="L1760" s="53"/>
      <c r="M1760" s="53"/>
      <c r="N1760" s="53"/>
      <c r="O1760" s="53">
        <v>8</v>
      </c>
      <c r="P1760" s="56"/>
      <c r="Q1760" s="297">
        <v>7965</v>
      </c>
      <c r="R1760" s="348" t="s">
        <v>1578</v>
      </c>
      <c r="S1760" s="350">
        <v>24</v>
      </c>
      <c r="T1760" t="str">
        <f t="shared" si="66"/>
        <v>WhatsApp API Business</v>
      </c>
    </row>
    <row r="1761" spans="1:20" ht="15.75" thickBot="1">
      <c r="A1761" s="311">
        <v>45532</v>
      </c>
      <c r="B1761" s="384">
        <v>45505</v>
      </c>
      <c r="C1761" s="297" t="e">
        <v>#VALUE!</v>
      </c>
      <c r="D1761" s="312" t="s">
        <v>405</v>
      </c>
      <c r="E1761" s="306" t="s">
        <v>3992</v>
      </c>
      <c r="F1761" s="314">
        <v>1939.92</v>
      </c>
      <c r="G1761" s="300">
        <v>1644</v>
      </c>
      <c r="H1761" s="301" t="s">
        <v>216</v>
      </c>
      <c r="I1761" s="302" t="s">
        <v>217</v>
      </c>
      <c r="J1761" s="302" t="s">
        <v>218</v>
      </c>
      <c r="K1761" s="53"/>
      <c r="L1761" s="53"/>
      <c r="M1761" s="53"/>
      <c r="N1761" s="53"/>
      <c r="O1761" s="53">
        <v>8</v>
      </c>
      <c r="P1761" s="56"/>
      <c r="Q1761" s="297">
        <v>1939.92</v>
      </c>
      <c r="R1761" s="348" t="s">
        <v>1578</v>
      </c>
      <c r="S1761" s="350">
        <v>24</v>
      </c>
      <c r="T1761" t="str">
        <f t="shared" si="66"/>
        <v>G-Suite Business</v>
      </c>
    </row>
    <row r="1762" spans="1:20" ht="15.75" thickBot="1">
      <c r="A1762" s="311">
        <v>45532</v>
      </c>
      <c r="B1762" s="384">
        <v>45505</v>
      </c>
      <c r="C1762" s="297" t="e">
        <v>#VALUE!</v>
      </c>
      <c r="D1762" s="312" t="s">
        <v>1202</v>
      </c>
      <c r="E1762" s="306" t="s">
        <v>3993</v>
      </c>
      <c r="F1762" s="314">
        <v>2257</v>
      </c>
      <c r="G1762" s="300">
        <v>1912.71186440678</v>
      </c>
      <c r="H1762" s="301" t="s">
        <v>216</v>
      </c>
      <c r="I1762" s="302" t="s">
        <v>217</v>
      </c>
      <c r="J1762" s="302" t="s">
        <v>218</v>
      </c>
      <c r="K1762" s="53"/>
      <c r="L1762" s="53"/>
      <c r="M1762" s="53"/>
      <c r="N1762" s="53"/>
      <c r="O1762" s="53">
        <v>8</v>
      </c>
      <c r="P1762" s="56"/>
      <c r="Q1762" s="297">
        <v>2257</v>
      </c>
      <c r="R1762" s="348" t="s">
        <v>1578</v>
      </c>
      <c r="S1762" s="350">
        <v>24</v>
      </c>
      <c r="T1762" t="str">
        <f t="shared" si="66"/>
        <v>G-Suite Business</v>
      </c>
    </row>
    <row r="1763" spans="1:20" ht="15.75" thickBot="1">
      <c r="A1763" s="311">
        <v>45532</v>
      </c>
      <c r="B1763" s="384">
        <v>45505</v>
      </c>
      <c r="C1763" s="297" t="e">
        <v>#VALUE!</v>
      </c>
      <c r="D1763" s="312" t="s">
        <v>347</v>
      </c>
      <c r="E1763" s="306" t="s">
        <v>3994</v>
      </c>
      <c r="F1763" s="314">
        <v>8277</v>
      </c>
      <c r="G1763" s="300">
        <v>7014.406779661017</v>
      </c>
      <c r="H1763" s="301" t="s">
        <v>216</v>
      </c>
      <c r="I1763" s="302" t="s">
        <v>217</v>
      </c>
      <c r="J1763" s="302" t="s">
        <v>218</v>
      </c>
      <c r="K1763" s="53"/>
      <c r="L1763" s="53"/>
      <c r="M1763" s="53"/>
      <c r="N1763" s="53"/>
      <c r="O1763" s="53">
        <v>8</v>
      </c>
      <c r="P1763" s="56"/>
      <c r="Q1763" s="297">
        <v>8277</v>
      </c>
      <c r="R1763" s="348" t="s">
        <v>1578</v>
      </c>
      <c r="S1763" s="350">
        <v>24</v>
      </c>
      <c r="T1763" t="str">
        <f t="shared" si="66"/>
        <v>G-Suite Business</v>
      </c>
    </row>
    <row r="1764" spans="1:20" ht="15.75" thickBot="1">
      <c r="A1764" s="311">
        <v>45532</v>
      </c>
      <c r="B1764" s="384">
        <v>45505</v>
      </c>
      <c r="C1764" s="297" t="e">
        <v>#VALUE!</v>
      </c>
      <c r="D1764" s="312" t="s">
        <v>235</v>
      </c>
      <c r="E1764" s="306" t="s">
        <v>3995</v>
      </c>
      <c r="F1764" s="314">
        <v>6018</v>
      </c>
      <c r="G1764" s="300">
        <v>5100</v>
      </c>
      <c r="H1764" s="301" t="s">
        <v>216</v>
      </c>
      <c r="I1764" s="302" t="s">
        <v>217</v>
      </c>
      <c r="J1764" s="302" t="s">
        <v>218</v>
      </c>
      <c r="K1764" s="53"/>
      <c r="L1764" s="53"/>
      <c r="M1764" s="53"/>
      <c r="N1764" s="53"/>
      <c r="O1764" s="53">
        <v>8</v>
      </c>
      <c r="P1764" s="56"/>
      <c r="Q1764" s="297">
        <v>6018</v>
      </c>
      <c r="R1764" s="348" t="s">
        <v>1578</v>
      </c>
      <c r="S1764" s="350">
        <v>24</v>
      </c>
      <c r="T1764" t="str">
        <f t="shared" si="66"/>
        <v>G-Suite Business</v>
      </c>
    </row>
    <row r="1765" spans="1:20" ht="15.75" thickBot="1">
      <c r="A1765" s="311">
        <v>45532</v>
      </c>
      <c r="B1765" s="384">
        <v>45505</v>
      </c>
      <c r="C1765" s="297" t="e">
        <v>#VALUE!</v>
      </c>
      <c r="D1765" s="312" t="s">
        <v>3996</v>
      </c>
      <c r="E1765" s="306" t="s">
        <v>3997</v>
      </c>
      <c r="F1765" s="314">
        <v>156468</v>
      </c>
      <c r="G1765" s="300">
        <v>132600</v>
      </c>
      <c r="H1765" s="301" t="s">
        <v>216</v>
      </c>
      <c r="I1765" s="302" t="s">
        <v>217</v>
      </c>
      <c r="J1765" s="302" t="s">
        <v>218</v>
      </c>
      <c r="K1765" s="53"/>
      <c r="L1765" s="53"/>
      <c r="M1765" s="53"/>
      <c r="N1765" s="53"/>
      <c r="O1765" s="53">
        <v>8</v>
      </c>
      <c r="P1765" s="56"/>
      <c r="Q1765" s="297">
        <v>156468</v>
      </c>
      <c r="R1765" s="348" t="s">
        <v>1578</v>
      </c>
      <c r="S1765" s="350">
        <v>24</v>
      </c>
      <c r="T1765" t="str">
        <f t="shared" si="66"/>
        <v>G-Suite Business</v>
      </c>
    </row>
    <row r="1766" spans="1:20" ht="15.75" thickBot="1">
      <c r="A1766" s="311">
        <v>45532</v>
      </c>
      <c r="B1766" s="384">
        <v>45505</v>
      </c>
      <c r="C1766" s="297" t="e">
        <v>#VALUE!</v>
      </c>
      <c r="D1766" s="312" t="s">
        <v>2079</v>
      </c>
      <c r="E1766" s="306" t="s">
        <v>3998</v>
      </c>
      <c r="F1766" s="314">
        <v>7539.15</v>
      </c>
      <c r="G1766" s="314">
        <v>7539.15</v>
      </c>
      <c r="H1766" s="301" t="s">
        <v>216</v>
      </c>
      <c r="I1766" s="302" t="s">
        <v>217</v>
      </c>
      <c r="J1766" s="302" t="s">
        <v>218</v>
      </c>
      <c r="K1766" s="53"/>
      <c r="L1766" s="53"/>
      <c r="M1766" s="53"/>
      <c r="N1766" s="53"/>
      <c r="O1766" s="53">
        <v>8</v>
      </c>
      <c r="P1766" s="56"/>
      <c r="Q1766" s="297">
        <v>7539.15</v>
      </c>
      <c r="R1766" s="348" t="s">
        <v>1578</v>
      </c>
      <c r="S1766" s="350">
        <v>24</v>
      </c>
      <c r="T1766" t="str">
        <f t="shared" si="66"/>
        <v>G-Suite Business</v>
      </c>
    </row>
    <row r="1767" spans="1:20" ht="15.75" thickBot="1">
      <c r="A1767" s="311">
        <v>45532</v>
      </c>
      <c r="B1767" s="384">
        <v>45505</v>
      </c>
      <c r="C1767" s="297" t="e">
        <v>#VALUE!</v>
      </c>
      <c r="D1767" s="312" t="s">
        <v>3999</v>
      </c>
      <c r="E1767" s="306" t="s">
        <v>4000</v>
      </c>
      <c r="F1767" s="314">
        <v>177000</v>
      </c>
      <c r="G1767" s="300">
        <v>150000</v>
      </c>
      <c r="H1767" s="301" t="s">
        <v>291</v>
      </c>
      <c r="I1767" s="302" t="s">
        <v>226</v>
      </c>
      <c r="J1767" s="302" t="s">
        <v>292</v>
      </c>
      <c r="K1767" s="53"/>
      <c r="L1767" s="53"/>
      <c r="M1767" s="53"/>
      <c r="N1767" s="53"/>
      <c r="O1767" s="53">
        <v>8</v>
      </c>
      <c r="P1767" s="56"/>
      <c r="Q1767" s="297">
        <v>177000</v>
      </c>
      <c r="R1767" s="348" t="s">
        <v>1578</v>
      </c>
      <c r="S1767" s="350">
        <v>24</v>
      </c>
      <c r="T1767" t="str">
        <f t="shared" si="66"/>
        <v xml:space="preserve">Training Business </v>
      </c>
    </row>
    <row r="1768" spans="1:20" ht="15.75" thickBot="1">
      <c r="A1768" s="311">
        <v>45532</v>
      </c>
      <c r="B1768" s="384">
        <v>45505</v>
      </c>
      <c r="C1768" s="297" t="e">
        <v>#VALUE!</v>
      </c>
      <c r="D1768" s="312" t="s">
        <v>4001</v>
      </c>
      <c r="E1768" s="306" t="s">
        <v>4002</v>
      </c>
      <c r="F1768" s="314">
        <v>99</v>
      </c>
      <c r="G1768" s="300">
        <v>83.898305084745772</v>
      </c>
      <c r="H1768" s="301" t="s">
        <v>261</v>
      </c>
      <c r="I1768" s="302" t="s">
        <v>232</v>
      </c>
      <c r="J1768" s="302" t="s">
        <v>330</v>
      </c>
      <c r="K1768" s="53"/>
      <c r="L1768" s="53"/>
      <c r="M1768" s="53"/>
      <c r="N1768" s="53"/>
      <c r="O1768" s="53">
        <v>8</v>
      </c>
      <c r="P1768" s="56"/>
      <c r="Q1768" s="297">
        <v>99</v>
      </c>
      <c r="R1768" s="348" t="s">
        <v>1578</v>
      </c>
      <c r="S1768" s="350">
        <v>24</v>
      </c>
      <c r="T1768" t="str">
        <f t="shared" si="66"/>
        <v>Other Services</v>
      </c>
    </row>
    <row r="1769" spans="1:20" ht="15.75" thickBot="1">
      <c r="A1769" s="311">
        <v>45532</v>
      </c>
      <c r="B1769" s="384">
        <v>45505</v>
      </c>
      <c r="C1769" s="297" t="e">
        <v>#VALUE!</v>
      </c>
      <c r="D1769" s="312" t="s">
        <v>4003</v>
      </c>
      <c r="E1769" s="306" t="s">
        <v>4004</v>
      </c>
      <c r="F1769" s="314">
        <v>99</v>
      </c>
      <c r="G1769" s="300">
        <v>83.898305084745772</v>
      </c>
      <c r="H1769" s="301" t="s">
        <v>261</v>
      </c>
      <c r="I1769" s="302" t="s">
        <v>232</v>
      </c>
      <c r="J1769" s="302" t="s">
        <v>330</v>
      </c>
      <c r="K1769" s="53"/>
      <c r="L1769" s="53"/>
      <c r="M1769" s="53"/>
      <c r="N1769" s="53"/>
      <c r="O1769" s="53">
        <v>8</v>
      </c>
      <c r="P1769" s="56"/>
      <c r="Q1769" s="297">
        <v>99</v>
      </c>
      <c r="R1769" s="348" t="s">
        <v>1578</v>
      </c>
      <c r="S1769" s="350">
        <v>24</v>
      </c>
      <c r="T1769" t="str">
        <f t="shared" si="66"/>
        <v>Other Services</v>
      </c>
    </row>
    <row r="1770" spans="1:20" ht="15.75" thickBot="1">
      <c r="A1770" s="311">
        <v>45533</v>
      </c>
      <c r="B1770" s="384">
        <v>45505</v>
      </c>
      <c r="C1770" s="297" t="e">
        <v>#VALUE!</v>
      </c>
      <c r="D1770" s="312" t="s">
        <v>4005</v>
      </c>
      <c r="E1770" s="306" t="s">
        <v>4006</v>
      </c>
      <c r="F1770" s="314">
        <v>51153</v>
      </c>
      <c r="G1770" s="300">
        <v>43350</v>
      </c>
      <c r="H1770" s="301" t="s">
        <v>216</v>
      </c>
      <c r="I1770" s="302" t="s">
        <v>217</v>
      </c>
      <c r="J1770" s="302" t="s">
        <v>218</v>
      </c>
      <c r="K1770" s="53"/>
      <c r="L1770" s="53"/>
      <c r="M1770" s="53"/>
      <c r="N1770" s="53"/>
      <c r="O1770" s="53">
        <v>8</v>
      </c>
      <c r="P1770" s="56"/>
      <c r="Q1770" s="297">
        <v>51153</v>
      </c>
      <c r="R1770" s="348" t="s">
        <v>1578</v>
      </c>
      <c r="S1770" s="350">
        <v>24</v>
      </c>
      <c r="T1770" t="str">
        <f t="shared" si="66"/>
        <v>G-Suite Business</v>
      </c>
    </row>
    <row r="1771" spans="1:20" ht="15.75" thickBot="1">
      <c r="A1771" s="311">
        <v>45533</v>
      </c>
      <c r="B1771" s="384">
        <v>45505</v>
      </c>
      <c r="C1771" s="297" t="e">
        <v>#VALUE!</v>
      </c>
      <c r="D1771" s="312" t="s">
        <v>1233</v>
      </c>
      <c r="E1771" s="306" t="s">
        <v>4007</v>
      </c>
      <c r="F1771" s="314">
        <v>1204</v>
      </c>
      <c r="G1771" s="300">
        <v>1020.338983050848</v>
      </c>
      <c r="H1771" s="301" t="s">
        <v>216</v>
      </c>
      <c r="I1771" s="302" t="s">
        <v>217</v>
      </c>
      <c r="J1771" s="302" t="s">
        <v>218</v>
      </c>
      <c r="K1771" s="53"/>
      <c r="L1771" s="53"/>
      <c r="M1771" s="53"/>
      <c r="N1771" s="53"/>
      <c r="O1771" s="53">
        <v>8</v>
      </c>
      <c r="P1771" s="56"/>
      <c r="Q1771" s="297">
        <v>1204</v>
      </c>
      <c r="R1771" s="348" t="s">
        <v>1578</v>
      </c>
      <c r="S1771" s="350">
        <v>24</v>
      </c>
      <c r="T1771" t="str">
        <f t="shared" si="66"/>
        <v>G-Suite Business</v>
      </c>
    </row>
    <row r="1772" spans="1:20" ht="15.75" thickBot="1">
      <c r="A1772" s="311">
        <v>45533</v>
      </c>
      <c r="B1772" s="384">
        <v>45505</v>
      </c>
      <c r="C1772" s="297" t="e">
        <v>#VALUE!</v>
      </c>
      <c r="D1772" s="312" t="s">
        <v>4008</v>
      </c>
      <c r="E1772" s="306" t="s">
        <v>4009</v>
      </c>
      <c r="F1772" s="314">
        <v>51566</v>
      </c>
      <c r="G1772" s="300">
        <v>43700</v>
      </c>
      <c r="H1772" s="301" t="s">
        <v>216</v>
      </c>
      <c r="I1772" s="302" t="s">
        <v>217</v>
      </c>
      <c r="J1772" s="302" t="s">
        <v>218</v>
      </c>
      <c r="K1772" s="53"/>
      <c r="L1772" s="53"/>
      <c r="M1772" s="53"/>
      <c r="N1772" s="53"/>
      <c r="O1772" s="53">
        <v>8</v>
      </c>
      <c r="P1772" s="56"/>
      <c r="Q1772" s="297">
        <v>51566</v>
      </c>
      <c r="R1772" s="348" t="s">
        <v>1578</v>
      </c>
      <c r="S1772" s="350">
        <v>24</v>
      </c>
      <c r="T1772" t="str">
        <f t="shared" si="66"/>
        <v>G-Suite Business</v>
      </c>
    </row>
    <row r="1773" spans="1:20" ht="15.75" thickBot="1">
      <c r="A1773" s="311">
        <v>45533</v>
      </c>
      <c r="B1773" s="384">
        <v>45505</v>
      </c>
      <c r="C1773" s="297" t="e">
        <v>#VALUE!</v>
      </c>
      <c r="D1773" s="312" t="s">
        <v>4010</v>
      </c>
      <c r="E1773" s="306" t="s">
        <v>4011</v>
      </c>
      <c r="F1773" s="314">
        <v>99</v>
      </c>
      <c r="G1773" s="300">
        <v>83.898305084745772</v>
      </c>
      <c r="H1773" s="301" t="s">
        <v>261</v>
      </c>
      <c r="I1773" s="302" t="s">
        <v>232</v>
      </c>
      <c r="J1773" s="302" t="s">
        <v>330</v>
      </c>
      <c r="K1773" s="53"/>
      <c r="L1773" s="53"/>
      <c r="M1773" s="53"/>
      <c r="N1773" s="53"/>
      <c r="O1773" s="53">
        <v>8</v>
      </c>
      <c r="P1773" s="56"/>
      <c r="Q1773" s="297">
        <v>99</v>
      </c>
      <c r="R1773" s="348" t="s">
        <v>1578</v>
      </c>
      <c r="S1773" s="350">
        <v>24</v>
      </c>
      <c r="T1773" t="str">
        <f t="shared" si="66"/>
        <v>Other Services</v>
      </c>
    </row>
    <row r="1774" spans="1:20" ht="15.75" thickBot="1">
      <c r="A1774" s="311">
        <v>45533</v>
      </c>
      <c r="B1774" s="384">
        <v>45505</v>
      </c>
      <c r="C1774" s="297" t="e">
        <v>#VALUE!</v>
      </c>
      <c r="D1774" s="312" t="s">
        <v>1674</v>
      </c>
      <c r="E1774" s="306" t="s">
        <v>4012</v>
      </c>
      <c r="F1774" s="314">
        <v>99</v>
      </c>
      <c r="G1774" s="300">
        <v>83.898305084745772</v>
      </c>
      <c r="H1774" s="301" t="s">
        <v>261</v>
      </c>
      <c r="I1774" s="302" t="s">
        <v>232</v>
      </c>
      <c r="J1774" s="302" t="s">
        <v>330</v>
      </c>
      <c r="K1774" s="53"/>
      <c r="L1774" s="53"/>
      <c r="M1774" s="53"/>
      <c r="N1774" s="53"/>
      <c r="O1774" s="53">
        <v>8</v>
      </c>
      <c r="P1774" s="56"/>
      <c r="Q1774" s="297">
        <v>99</v>
      </c>
      <c r="R1774" s="348" t="s">
        <v>1578</v>
      </c>
      <c r="S1774" s="350">
        <v>24</v>
      </c>
      <c r="T1774" t="str">
        <f t="shared" si="66"/>
        <v>Other Services</v>
      </c>
    </row>
    <row r="1775" spans="1:20" ht="15.75" thickBot="1">
      <c r="A1775" s="311">
        <v>45533</v>
      </c>
      <c r="B1775" s="384">
        <v>45505</v>
      </c>
      <c r="C1775" s="297" t="e">
        <v>#VALUE!</v>
      </c>
      <c r="D1775" s="312" t="s">
        <v>243</v>
      </c>
      <c r="E1775" s="306" t="s">
        <v>4013</v>
      </c>
      <c r="F1775" s="314">
        <v>233640</v>
      </c>
      <c r="G1775" s="300">
        <v>198000</v>
      </c>
      <c r="H1775" s="301" t="s">
        <v>291</v>
      </c>
      <c r="I1775" s="302" t="s">
        <v>226</v>
      </c>
      <c r="J1775" s="302" t="s">
        <v>292</v>
      </c>
      <c r="K1775" s="53"/>
      <c r="L1775" s="53"/>
      <c r="M1775" s="53"/>
      <c r="N1775" s="53"/>
      <c r="O1775" s="53">
        <v>8</v>
      </c>
      <c r="P1775" s="56"/>
      <c r="Q1775" s="297">
        <v>233640</v>
      </c>
      <c r="R1775" s="348" t="s">
        <v>1578</v>
      </c>
      <c r="S1775" s="350">
        <v>24</v>
      </c>
      <c r="T1775" t="str">
        <f t="shared" si="66"/>
        <v xml:space="preserve">Training Business </v>
      </c>
    </row>
    <row r="1776" spans="1:20" ht="15.75" thickBot="1">
      <c r="A1776" s="311">
        <v>45534</v>
      </c>
      <c r="B1776" s="384">
        <v>45505</v>
      </c>
      <c r="C1776" s="297" t="e">
        <v>#VALUE!</v>
      </c>
      <c r="D1776" s="312" t="s">
        <v>250</v>
      </c>
      <c r="E1776" s="306" t="s">
        <v>4014</v>
      </c>
      <c r="F1776" s="314">
        <v>7759.68</v>
      </c>
      <c r="G1776" s="300">
        <v>6576.0000000000009</v>
      </c>
      <c r="H1776" s="301" t="s">
        <v>216</v>
      </c>
      <c r="I1776" s="302" t="s">
        <v>217</v>
      </c>
      <c r="J1776" s="302" t="s">
        <v>218</v>
      </c>
      <c r="K1776" s="53"/>
      <c r="L1776" s="53"/>
      <c r="M1776" s="53"/>
      <c r="N1776" s="53"/>
      <c r="O1776" s="53">
        <v>8</v>
      </c>
      <c r="P1776" s="56"/>
      <c r="Q1776" s="297">
        <v>7759.68</v>
      </c>
      <c r="R1776" s="348" t="s">
        <v>1578</v>
      </c>
      <c r="S1776" s="350">
        <v>24</v>
      </c>
      <c r="T1776" t="str">
        <f t="shared" si="66"/>
        <v>G-Suite Business</v>
      </c>
    </row>
    <row r="1777" spans="1:20" ht="15.75" thickBot="1">
      <c r="A1777" s="311">
        <v>45534</v>
      </c>
      <c r="B1777" s="384">
        <v>45505</v>
      </c>
      <c r="C1777" s="297" t="e">
        <v>#VALUE!</v>
      </c>
      <c r="D1777" s="309" t="s">
        <v>362</v>
      </c>
      <c r="E1777" s="306" t="s">
        <v>4015</v>
      </c>
      <c r="F1777" s="314"/>
      <c r="G1777" s="300">
        <v>0</v>
      </c>
      <c r="H1777" s="301" t="s">
        <v>216</v>
      </c>
      <c r="I1777" s="302" t="s">
        <v>217</v>
      </c>
      <c r="J1777" s="302" t="s">
        <v>218</v>
      </c>
      <c r="K1777" s="53"/>
      <c r="L1777" s="53"/>
      <c r="M1777" s="53"/>
      <c r="N1777" s="53"/>
      <c r="O1777" s="53">
        <v>8</v>
      </c>
      <c r="P1777" s="56"/>
      <c r="Q1777" s="297">
        <v>0</v>
      </c>
      <c r="R1777" s="348" t="s">
        <v>1578</v>
      </c>
      <c r="S1777" s="350">
        <v>24</v>
      </c>
      <c r="T1777" t="str">
        <f t="shared" si="66"/>
        <v>G-Suite Business</v>
      </c>
    </row>
    <row r="1778" spans="1:20" ht="15.75" thickBot="1">
      <c r="A1778" s="311">
        <v>45534</v>
      </c>
      <c r="B1778" s="384">
        <v>45505</v>
      </c>
      <c r="C1778" s="297" t="e">
        <v>#VALUE!</v>
      </c>
      <c r="D1778" s="312" t="s">
        <v>4016</v>
      </c>
      <c r="E1778" s="306" t="s">
        <v>4017</v>
      </c>
      <c r="F1778" s="314">
        <v>11800</v>
      </c>
      <c r="G1778" s="300">
        <v>10000</v>
      </c>
      <c r="H1778" s="301" t="s">
        <v>112</v>
      </c>
      <c r="I1778" s="302" t="s">
        <v>229</v>
      </c>
      <c r="J1778" s="302" t="s">
        <v>352</v>
      </c>
      <c r="K1778" s="53"/>
      <c r="L1778" s="53"/>
      <c r="M1778" s="53"/>
      <c r="N1778" s="53"/>
      <c r="O1778" s="53">
        <v>8</v>
      </c>
      <c r="P1778" s="53">
        <v>350000</v>
      </c>
      <c r="Q1778" s="297">
        <v>11800</v>
      </c>
      <c r="R1778" s="348" t="s">
        <v>1578</v>
      </c>
      <c r="S1778" s="350">
        <v>24</v>
      </c>
      <c r="T1778" t="str">
        <f t="shared" si="66"/>
        <v>WhatsApp API Business</v>
      </c>
    </row>
    <row r="1779" spans="1:20" ht="15.75" thickBot="1">
      <c r="A1779" s="311">
        <v>45534</v>
      </c>
      <c r="B1779" s="384">
        <v>45505</v>
      </c>
      <c r="C1779" s="297" t="e">
        <v>#VALUE!</v>
      </c>
      <c r="D1779" s="312" t="s">
        <v>897</v>
      </c>
      <c r="E1779" s="306" t="s">
        <v>4018</v>
      </c>
      <c r="F1779" s="314">
        <v>11800</v>
      </c>
      <c r="G1779" s="300">
        <v>10000</v>
      </c>
      <c r="H1779" s="301" t="s">
        <v>112</v>
      </c>
      <c r="I1779" s="302" t="s">
        <v>229</v>
      </c>
      <c r="J1779" s="302" t="s">
        <v>352</v>
      </c>
      <c r="K1779" s="53"/>
      <c r="L1779" s="53"/>
      <c r="M1779" s="53"/>
      <c r="N1779" s="53"/>
      <c r="O1779" s="53">
        <v>8</v>
      </c>
      <c r="P1779" s="53">
        <v>598000</v>
      </c>
      <c r="Q1779" s="297">
        <v>11800</v>
      </c>
      <c r="R1779" s="348" t="s">
        <v>1578</v>
      </c>
      <c r="S1779" s="350">
        <v>24</v>
      </c>
      <c r="T1779" t="str">
        <f t="shared" si="66"/>
        <v>WhatsApp API Business</v>
      </c>
    </row>
    <row r="1780" spans="1:20" ht="15.75" thickBot="1">
      <c r="A1780" s="311">
        <v>45534</v>
      </c>
      <c r="B1780" s="384">
        <v>45505</v>
      </c>
      <c r="C1780" s="297" t="e">
        <v>#VALUE!</v>
      </c>
      <c r="D1780" s="312" t="s">
        <v>1565</v>
      </c>
      <c r="E1780" s="306" t="s">
        <v>4019</v>
      </c>
      <c r="F1780" s="314">
        <v>42480</v>
      </c>
      <c r="G1780" s="300">
        <v>36000</v>
      </c>
      <c r="H1780" s="301" t="s">
        <v>112</v>
      </c>
      <c r="I1780" s="302" t="s">
        <v>229</v>
      </c>
      <c r="J1780" s="302" t="s">
        <v>359</v>
      </c>
      <c r="K1780" s="53"/>
      <c r="L1780" s="53"/>
      <c r="M1780" s="53"/>
      <c r="N1780" s="53"/>
      <c r="O1780" s="53">
        <v>8</v>
      </c>
      <c r="P1780" s="56"/>
      <c r="Q1780" s="297">
        <v>42480</v>
      </c>
      <c r="R1780" s="348" t="s">
        <v>1578</v>
      </c>
      <c r="S1780" s="350">
        <v>24</v>
      </c>
      <c r="T1780" t="str">
        <f t="shared" si="66"/>
        <v>WhatsApp API Business</v>
      </c>
    </row>
    <row r="1781" spans="1:20" ht="15.75" thickBot="1">
      <c r="A1781" s="311">
        <v>45535</v>
      </c>
      <c r="B1781" s="384">
        <v>45505</v>
      </c>
      <c r="C1781" s="297" t="e">
        <v>#VALUE!</v>
      </c>
      <c r="D1781" s="312" t="s">
        <v>459</v>
      </c>
      <c r="E1781" s="306" t="s">
        <v>4020</v>
      </c>
      <c r="F1781" s="314">
        <v>11800</v>
      </c>
      <c r="G1781" s="300">
        <v>10000</v>
      </c>
      <c r="H1781" s="301" t="s">
        <v>112</v>
      </c>
      <c r="I1781" s="302" t="s">
        <v>229</v>
      </c>
      <c r="J1781" s="302" t="s">
        <v>352</v>
      </c>
      <c r="K1781" s="53"/>
      <c r="L1781" s="53"/>
      <c r="M1781" s="53"/>
      <c r="N1781" s="53"/>
      <c r="O1781" s="53">
        <v>8</v>
      </c>
      <c r="P1781" s="56"/>
      <c r="Q1781" s="297">
        <v>11800</v>
      </c>
      <c r="R1781" s="348" t="s">
        <v>1578</v>
      </c>
      <c r="S1781" s="350">
        <v>24</v>
      </c>
      <c r="T1781" t="str">
        <f t="shared" si="66"/>
        <v>WhatsApp API Business</v>
      </c>
    </row>
    <row r="1782" spans="1:20" ht="15.75" thickBot="1">
      <c r="A1782" s="311">
        <v>45535</v>
      </c>
      <c r="B1782" s="384">
        <v>45505</v>
      </c>
      <c r="C1782" s="297" t="e">
        <v>#VALUE!</v>
      </c>
      <c r="D1782" s="312" t="s">
        <v>4021</v>
      </c>
      <c r="E1782" s="306" t="s">
        <v>4022</v>
      </c>
      <c r="F1782" s="314">
        <v>99</v>
      </c>
      <c r="G1782" s="300">
        <v>83.898305084745772</v>
      </c>
      <c r="H1782" s="301" t="s">
        <v>261</v>
      </c>
      <c r="I1782" s="302" t="s">
        <v>232</v>
      </c>
      <c r="J1782" s="302" t="s">
        <v>330</v>
      </c>
      <c r="K1782" s="53"/>
      <c r="L1782" s="53"/>
      <c r="M1782" s="53"/>
      <c r="N1782" s="53"/>
      <c r="O1782" s="53">
        <v>9</v>
      </c>
      <c r="P1782" s="56"/>
      <c r="Q1782" s="297">
        <v>99</v>
      </c>
      <c r="R1782" s="348" t="s">
        <v>1578</v>
      </c>
      <c r="S1782" s="350">
        <v>24</v>
      </c>
      <c r="T1782" t="str">
        <f t="shared" si="66"/>
        <v>Other Services</v>
      </c>
    </row>
    <row r="1783" spans="1:20" ht="15.75" thickBot="1">
      <c r="A1783" s="311">
        <v>45535</v>
      </c>
      <c r="B1783" s="384">
        <v>45505</v>
      </c>
      <c r="C1783" s="297" t="e">
        <v>#VALUE!</v>
      </c>
      <c r="D1783" s="312" t="s">
        <v>4023</v>
      </c>
      <c r="E1783" s="306" t="s">
        <v>4024</v>
      </c>
      <c r="F1783" s="314">
        <v>99</v>
      </c>
      <c r="G1783" s="300">
        <v>83.898305084745772</v>
      </c>
      <c r="H1783" s="301" t="s">
        <v>261</v>
      </c>
      <c r="I1783" s="302" t="s">
        <v>232</v>
      </c>
      <c r="J1783" s="302" t="s">
        <v>330</v>
      </c>
      <c r="K1783" s="53"/>
      <c r="L1783" s="53"/>
      <c r="M1783" s="53"/>
      <c r="N1783" s="53"/>
      <c r="O1783" s="53">
        <v>9</v>
      </c>
      <c r="P1783" s="56"/>
      <c r="Q1783" s="297">
        <v>99</v>
      </c>
      <c r="R1783" s="348" t="s">
        <v>1578</v>
      </c>
      <c r="S1783" s="350">
        <v>24</v>
      </c>
      <c r="T1783" t="str">
        <f t="shared" si="66"/>
        <v>Other Services</v>
      </c>
    </row>
    <row r="1784" spans="1:20" ht="15.75" thickBot="1">
      <c r="A1784" s="311">
        <v>45535</v>
      </c>
      <c r="B1784" s="384">
        <v>45505</v>
      </c>
      <c r="C1784" s="297" t="e">
        <v>#VALUE!</v>
      </c>
      <c r="D1784" s="312" t="s">
        <v>3485</v>
      </c>
      <c r="E1784" s="306" t="s">
        <v>4025</v>
      </c>
      <c r="F1784" s="314">
        <v>99</v>
      </c>
      <c r="G1784" s="300">
        <v>83.898305084745772</v>
      </c>
      <c r="H1784" s="301" t="s">
        <v>261</v>
      </c>
      <c r="I1784" s="302" t="s">
        <v>232</v>
      </c>
      <c r="J1784" s="302" t="s">
        <v>330</v>
      </c>
      <c r="K1784" s="53"/>
      <c r="L1784" s="53"/>
      <c r="M1784" s="53"/>
      <c r="N1784" s="53"/>
      <c r="O1784" s="53">
        <v>9</v>
      </c>
      <c r="P1784" s="56"/>
      <c r="Q1784" s="297">
        <v>99</v>
      </c>
      <c r="R1784" s="348" t="s">
        <v>1578</v>
      </c>
      <c r="S1784" s="350">
        <v>24</v>
      </c>
      <c r="T1784" t="str">
        <f t="shared" si="66"/>
        <v>Other Services</v>
      </c>
    </row>
    <row r="1785" spans="1:20" ht="15.75" thickBot="1">
      <c r="A1785" s="311">
        <v>45535</v>
      </c>
      <c r="B1785" s="384">
        <v>45505</v>
      </c>
      <c r="C1785" s="297" t="e">
        <v>#VALUE!</v>
      </c>
      <c r="D1785" s="312" t="s">
        <v>4026</v>
      </c>
      <c r="E1785" s="306" t="s">
        <v>4027</v>
      </c>
      <c r="F1785" s="314">
        <v>99</v>
      </c>
      <c r="G1785" s="300">
        <v>83.898305084745772</v>
      </c>
      <c r="H1785" s="301" t="s">
        <v>261</v>
      </c>
      <c r="I1785" s="302" t="s">
        <v>232</v>
      </c>
      <c r="J1785" s="302" t="s">
        <v>330</v>
      </c>
      <c r="K1785" s="53"/>
      <c r="L1785" s="53"/>
      <c r="M1785" s="53"/>
      <c r="N1785" s="53"/>
      <c r="O1785" s="53">
        <v>9</v>
      </c>
      <c r="P1785" s="56"/>
      <c r="Q1785" s="297">
        <v>99</v>
      </c>
      <c r="R1785" s="348" t="s">
        <v>1578</v>
      </c>
      <c r="S1785" s="350">
        <v>24</v>
      </c>
      <c r="T1785" t="str">
        <f t="shared" si="66"/>
        <v>Other Services</v>
      </c>
    </row>
    <row r="1786" spans="1:20" ht="15.75" thickBot="1">
      <c r="A1786" s="311">
        <v>45535</v>
      </c>
      <c r="B1786" s="384">
        <v>45505</v>
      </c>
      <c r="C1786" s="297" t="e">
        <v>#VALUE!</v>
      </c>
      <c r="D1786" s="312" t="s">
        <v>4028</v>
      </c>
      <c r="E1786" s="306" t="s">
        <v>4029</v>
      </c>
      <c r="F1786" s="314">
        <v>99</v>
      </c>
      <c r="G1786" s="300">
        <v>83.898305084745772</v>
      </c>
      <c r="H1786" s="301" t="s">
        <v>261</v>
      </c>
      <c r="I1786" s="302" t="s">
        <v>232</v>
      </c>
      <c r="J1786" s="302" t="s">
        <v>330</v>
      </c>
      <c r="K1786" s="53"/>
      <c r="L1786" s="53"/>
      <c r="M1786" s="53"/>
      <c r="N1786" s="53"/>
      <c r="O1786" s="53">
        <v>9</v>
      </c>
      <c r="P1786" s="56"/>
      <c r="Q1786" s="297">
        <v>99</v>
      </c>
      <c r="R1786" s="348" t="s">
        <v>1578</v>
      </c>
      <c r="S1786" s="350">
        <v>24</v>
      </c>
      <c r="T1786" t="str">
        <f t="shared" si="66"/>
        <v>Other Services</v>
      </c>
    </row>
    <row r="1787" spans="1:20" ht="15.75" thickBot="1">
      <c r="A1787" s="311">
        <v>45535</v>
      </c>
      <c r="B1787" s="384">
        <v>45505</v>
      </c>
      <c r="C1787" s="297" t="e">
        <v>#VALUE!</v>
      </c>
      <c r="D1787" s="312" t="s">
        <v>4030</v>
      </c>
      <c r="E1787" s="306" t="s">
        <v>4031</v>
      </c>
      <c r="F1787" s="314">
        <v>99</v>
      </c>
      <c r="G1787" s="300">
        <v>83.898305084745772</v>
      </c>
      <c r="H1787" s="301" t="s">
        <v>261</v>
      </c>
      <c r="I1787" s="302" t="s">
        <v>232</v>
      </c>
      <c r="J1787" s="302" t="s">
        <v>330</v>
      </c>
      <c r="K1787" s="53"/>
      <c r="L1787" s="53"/>
      <c r="M1787" s="53"/>
      <c r="N1787" s="53"/>
      <c r="O1787" s="53">
        <v>9</v>
      </c>
      <c r="P1787" s="56"/>
      <c r="Q1787" s="297">
        <v>99</v>
      </c>
      <c r="R1787" s="348" t="s">
        <v>1578</v>
      </c>
      <c r="S1787" s="350">
        <v>24</v>
      </c>
      <c r="T1787" t="str">
        <f t="shared" si="66"/>
        <v>Other Services</v>
      </c>
    </row>
    <row r="1788" spans="1:20" ht="15.75" thickBot="1">
      <c r="A1788" s="311">
        <v>45535</v>
      </c>
      <c r="B1788" s="384">
        <v>45505</v>
      </c>
      <c r="C1788" s="297" t="e">
        <v>#VALUE!</v>
      </c>
      <c r="D1788" s="312" t="s">
        <v>4032</v>
      </c>
      <c r="E1788" s="306" t="s">
        <v>4033</v>
      </c>
      <c r="F1788" s="314">
        <v>99</v>
      </c>
      <c r="G1788" s="300">
        <v>83.898305084745772</v>
      </c>
      <c r="H1788" s="301" t="s">
        <v>261</v>
      </c>
      <c r="I1788" s="302" t="s">
        <v>232</v>
      </c>
      <c r="J1788" s="302" t="s">
        <v>330</v>
      </c>
      <c r="K1788" s="53"/>
      <c r="L1788" s="53"/>
      <c r="M1788" s="53"/>
      <c r="N1788" s="53"/>
      <c r="O1788" s="53">
        <v>9</v>
      </c>
      <c r="P1788" s="56"/>
      <c r="Q1788" s="297">
        <v>99</v>
      </c>
      <c r="R1788" s="348" t="s">
        <v>1578</v>
      </c>
      <c r="S1788" s="350">
        <v>24</v>
      </c>
      <c r="T1788" t="str">
        <f t="shared" si="66"/>
        <v>Other Services</v>
      </c>
    </row>
    <row r="1789" spans="1:20" ht="15.75" thickBot="1">
      <c r="A1789" s="311">
        <v>45535</v>
      </c>
      <c r="B1789" s="384">
        <v>45505</v>
      </c>
      <c r="C1789" s="297" t="e">
        <v>#VALUE!</v>
      </c>
      <c r="D1789" s="312" t="s">
        <v>3841</v>
      </c>
      <c r="E1789" s="306" t="s">
        <v>4034</v>
      </c>
      <c r="F1789" s="314">
        <v>6195</v>
      </c>
      <c r="G1789" s="300">
        <v>5250</v>
      </c>
      <c r="H1789" s="301" t="s">
        <v>112</v>
      </c>
      <c r="I1789" s="302" t="s">
        <v>229</v>
      </c>
      <c r="J1789" s="302" t="s">
        <v>269</v>
      </c>
      <c r="K1789" s="53"/>
      <c r="L1789" s="53"/>
      <c r="M1789" s="53"/>
      <c r="N1789" s="53"/>
      <c r="O1789" s="53">
        <v>9</v>
      </c>
      <c r="P1789" s="56"/>
      <c r="Q1789" s="297">
        <v>6195</v>
      </c>
      <c r="R1789" s="348" t="s">
        <v>1578</v>
      </c>
      <c r="S1789" s="350">
        <v>24</v>
      </c>
      <c r="T1789" t="str">
        <f t="shared" si="66"/>
        <v>WhatsApp API Business</v>
      </c>
    </row>
    <row r="1790" spans="1:20" ht="15.75" thickBot="1">
      <c r="A1790" s="311">
        <v>45535</v>
      </c>
      <c r="B1790" s="384">
        <v>45505</v>
      </c>
      <c r="C1790" s="297" t="e">
        <v>#VALUE!</v>
      </c>
      <c r="D1790" s="312" t="s">
        <v>4035</v>
      </c>
      <c r="E1790" s="306" t="s">
        <v>1799</v>
      </c>
      <c r="F1790" s="314">
        <v>350000</v>
      </c>
      <c r="G1790" s="314">
        <v>350000</v>
      </c>
      <c r="H1790" s="301" t="s">
        <v>291</v>
      </c>
      <c r="I1790" s="302" t="s">
        <v>226</v>
      </c>
      <c r="J1790" s="302" t="s">
        <v>292</v>
      </c>
      <c r="K1790" s="53"/>
      <c r="L1790" s="53"/>
      <c r="M1790" s="53"/>
      <c r="N1790" s="53"/>
      <c r="O1790" s="53">
        <v>9</v>
      </c>
      <c r="P1790" s="56"/>
      <c r="Q1790" s="297">
        <v>0</v>
      </c>
      <c r="R1790" s="348" t="s">
        <v>1578</v>
      </c>
      <c r="S1790" s="350">
        <v>24</v>
      </c>
      <c r="T1790" t="str">
        <f t="shared" si="66"/>
        <v xml:space="preserve">Training Business </v>
      </c>
    </row>
    <row r="1791" spans="1:20" ht="15.75" thickBot="1">
      <c r="A1791" s="311">
        <v>45535</v>
      </c>
      <c r="B1791" s="384">
        <v>45505</v>
      </c>
      <c r="C1791" s="297" t="e">
        <v>#VALUE!</v>
      </c>
      <c r="D1791" s="312" t="s">
        <v>4036</v>
      </c>
      <c r="E1791" s="306" t="s">
        <v>1799</v>
      </c>
      <c r="F1791" s="314">
        <v>598000</v>
      </c>
      <c r="G1791" s="314">
        <v>598000</v>
      </c>
      <c r="H1791" s="301" t="s">
        <v>291</v>
      </c>
      <c r="I1791" s="302" t="s">
        <v>226</v>
      </c>
      <c r="J1791" s="302" t="s">
        <v>292</v>
      </c>
      <c r="K1791" s="53"/>
      <c r="L1791" s="53"/>
      <c r="M1791" s="53"/>
      <c r="N1791" s="53"/>
      <c r="O1791" s="53">
        <v>9</v>
      </c>
      <c r="P1791" s="56"/>
      <c r="Q1791" s="297">
        <v>0</v>
      </c>
      <c r="R1791" s="348" t="s">
        <v>1578</v>
      </c>
      <c r="S1791" s="350">
        <v>24</v>
      </c>
      <c r="T1791" t="str">
        <f t="shared" si="66"/>
        <v xml:space="preserve">Training Business </v>
      </c>
    </row>
    <row r="1792" spans="1:20" ht="15.75" thickBot="1">
      <c r="A1792" s="311">
        <v>45535</v>
      </c>
      <c r="B1792" s="384">
        <v>45505</v>
      </c>
      <c r="C1792" s="297" t="e">
        <v>#VALUE!</v>
      </c>
      <c r="D1792" s="312" t="s">
        <v>4037</v>
      </c>
      <c r="E1792" s="306" t="s">
        <v>4038</v>
      </c>
      <c r="F1792" s="314">
        <v>2950</v>
      </c>
      <c r="G1792" s="300">
        <v>2500</v>
      </c>
      <c r="H1792" s="301" t="s">
        <v>112</v>
      </c>
      <c r="I1792" s="302" t="s">
        <v>229</v>
      </c>
      <c r="J1792" s="302" t="s">
        <v>269</v>
      </c>
      <c r="K1792" s="53"/>
      <c r="L1792" s="53"/>
      <c r="M1792" s="53"/>
      <c r="N1792" s="53"/>
      <c r="O1792" s="53">
        <v>9</v>
      </c>
      <c r="P1792" s="56"/>
      <c r="Q1792" s="297">
        <v>2950</v>
      </c>
      <c r="R1792" s="348" t="s">
        <v>1578</v>
      </c>
      <c r="S1792" s="350">
        <v>24</v>
      </c>
      <c r="T1792" t="str">
        <f t="shared" ref="T1792:T1855" si="67">VLOOKUP(I1792,$AD$2:$AE$6,2,0)</f>
        <v>WhatsApp API Business</v>
      </c>
    </row>
    <row r="1793" spans="1:20" ht="15.75" thickBot="1">
      <c r="A1793" s="311">
        <v>45535</v>
      </c>
      <c r="B1793" s="384">
        <v>45505</v>
      </c>
      <c r="C1793" s="297" t="e">
        <v>#VALUE!</v>
      </c>
      <c r="D1793" s="312" t="s">
        <v>4039</v>
      </c>
      <c r="E1793" s="306" t="s">
        <v>4040</v>
      </c>
      <c r="F1793" s="314">
        <v>7500</v>
      </c>
      <c r="G1793" s="300">
        <v>6355.9322033898306</v>
      </c>
      <c r="H1793" s="301" t="s">
        <v>112</v>
      </c>
      <c r="I1793" s="302" t="s">
        <v>229</v>
      </c>
      <c r="J1793" s="302" t="s">
        <v>269</v>
      </c>
      <c r="K1793" s="53"/>
      <c r="L1793" s="53"/>
      <c r="M1793" s="53"/>
      <c r="N1793" s="53"/>
      <c r="O1793" s="53">
        <v>9</v>
      </c>
      <c r="P1793" s="56"/>
      <c r="Q1793" s="297">
        <v>7500</v>
      </c>
      <c r="R1793" s="348" t="s">
        <v>1578</v>
      </c>
      <c r="S1793" s="350">
        <v>24</v>
      </c>
      <c r="T1793" t="str">
        <f t="shared" si="67"/>
        <v>WhatsApp API Business</v>
      </c>
    </row>
    <row r="1794" spans="1:20" ht="15.75" thickBot="1">
      <c r="A1794" s="311">
        <v>45537</v>
      </c>
      <c r="B1794" s="384">
        <v>45536</v>
      </c>
      <c r="C1794" s="297" t="e">
        <v>#VALUE!</v>
      </c>
      <c r="D1794" s="312" t="s">
        <v>4041</v>
      </c>
      <c r="E1794" s="306" t="s">
        <v>4042</v>
      </c>
      <c r="F1794" s="314">
        <v>3009</v>
      </c>
      <c r="G1794" s="300">
        <v>2550</v>
      </c>
      <c r="H1794" s="301" t="s">
        <v>216</v>
      </c>
      <c r="I1794" s="302" t="s">
        <v>217</v>
      </c>
      <c r="J1794" s="302" t="s">
        <v>218</v>
      </c>
      <c r="K1794" s="53"/>
      <c r="L1794" s="53"/>
      <c r="M1794" s="53"/>
      <c r="N1794" s="53"/>
      <c r="O1794" s="53">
        <v>9</v>
      </c>
      <c r="P1794" s="56"/>
      <c r="Q1794" s="297">
        <v>3009</v>
      </c>
      <c r="R1794" s="348" t="s">
        <v>1578</v>
      </c>
      <c r="S1794" s="350">
        <v>25</v>
      </c>
      <c r="T1794" t="str">
        <f t="shared" si="67"/>
        <v>G-Suite Business</v>
      </c>
    </row>
    <row r="1795" spans="1:20" ht="15.75" thickBot="1">
      <c r="A1795" s="311">
        <v>45537</v>
      </c>
      <c r="B1795" s="384">
        <v>45536</v>
      </c>
      <c r="C1795" s="297" t="e">
        <v>#VALUE!</v>
      </c>
      <c r="D1795" s="312" t="s">
        <v>1031</v>
      </c>
      <c r="E1795" s="306" t="s">
        <v>4043</v>
      </c>
      <c r="F1795" s="314">
        <v>1254</v>
      </c>
      <c r="G1795" s="300">
        <v>1062.71186440678</v>
      </c>
      <c r="H1795" s="301" t="s">
        <v>216</v>
      </c>
      <c r="I1795" s="302" t="s">
        <v>217</v>
      </c>
      <c r="J1795" s="302" t="s">
        <v>218</v>
      </c>
      <c r="K1795" s="53"/>
      <c r="L1795" s="53"/>
      <c r="M1795" s="53"/>
      <c r="N1795" s="53"/>
      <c r="O1795" s="53">
        <v>9</v>
      </c>
      <c r="P1795" s="56"/>
      <c r="Q1795" s="297">
        <v>1254</v>
      </c>
      <c r="R1795" s="348" t="s">
        <v>1578</v>
      </c>
      <c r="S1795" s="350">
        <v>25</v>
      </c>
      <c r="T1795" t="str">
        <f t="shared" si="67"/>
        <v>G-Suite Business</v>
      </c>
    </row>
    <row r="1796" spans="1:20" ht="15.75" thickBot="1">
      <c r="A1796" s="311">
        <v>45537</v>
      </c>
      <c r="B1796" s="384">
        <v>45536</v>
      </c>
      <c r="C1796" s="297" t="e">
        <v>#VALUE!</v>
      </c>
      <c r="D1796" s="312" t="s">
        <v>1431</v>
      </c>
      <c r="E1796" s="306" t="s">
        <v>4044</v>
      </c>
      <c r="F1796" s="314">
        <v>7522</v>
      </c>
      <c r="G1796" s="300">
        <v>6374.5762711864409</v>
      </c>
      <c r="H1796" s="301" t="s">
        <v>216</v>
      </c>
      <c r="I1796" s="302" t="s">
        <v>217</v>
      </c>
      <c r="J1796" s="302" t="s">
        <v>218</v>
      </c>
      <c r="K1796" s="53"/>
      <c r="L1796" s="53"/>
      <c r="M1796" s="53"/>
      <c r="N1796" s="53"/>
      <c r="O1796" s="53">
        <v>9</v>
      </c>
      <c r="P1796" s="56"/>
      <c r="Q1796" s="297">
        <v>7522</v>
      </c>
      <c r="R1796" s="348" t="s">
        <v>1578</v>
      </c>
      <c r="S1796" s="350">
        <v>25</v>
      </c>
      <c r="T1796" t="str">
        <f t="shared" si="67"/>
        <v>G-Suite Business</v>
      </c>
    </row>
    <row r="1797" spans="1:20" ht="15.75" thickBot="1">
      <c r="A1797" s="311">
        <v>45537</v>
      </c>
      <c r="B1797" s="384">
        <v>45536</v>
      </c>
      <c r="C1797" s="297" t="e">
        <v>#VALUE!</v>
      </c>
      <c r="D1797" s="312" t="s">
        <v>3137</v>
      </c>
      <c r="E1797" s="306" t="s">
        <v>4045</v>
      </c>
      <c r="F1797" s="314">
        <v>1900</v>
      </c>
      <c r="G1797" s="300">
        <v>1610.1694915254241</v>
      </c>
      <c r="H1797" s="301" t="s">
        <v>112</v>
      </c>
      <c r="I1797" s="302" t="s">
        <v>229</v>
      </c>
      <c r="J1797" s="302" t="s">
        <v>594</v>
      </c>
      <c r="K1797" s="53"/>
      <c r="L1797" s="53"/>
      <c r="M1797" s="53"/>
      <c r="N1797" s="53"/>
      <c r="O1797" s="53">
        <v>9</v>
      </c>
      <c r="P1797" s="56"/>
      <c r="Q1797" s="297">
        <v>1900</v>
      </c>
      <c r="R1797" s="348" t="s">
        <v>1578</v>
      </c>
      <c r="S1797" s="350">
        <v>25</v>
      </c>
      <c r="T1797" t="str">
        <f t="shared" si="67"/>
        <v>WhatsApp API Business</v>
      </c>
    </row>
    <row r="1798" spans="1:20" ht="15.75" thickBot="1">
      <c r="A1798" s="311">
        <v>45537</v>
      </c>
      <c r="B1798" s="384">
        <v>45536</v>
      </c>
      <c r="C1798" s="297" t="e">
        <v>#VALUE!</v>
      </c>
      <c r="D1798" s="312" t="s">
        <v>4046</v>
      </c>
      <c r="E1798" s="306" t="s">
        <v>4047</v>
      </c>
      <c r="F1798" s="314">
        <v>236000</v>
      </c>
      <c r="G1798" s="300">
        <v>200000</v>
      </c>
      <c r="H1798" s="301" t="s">
        <v>291</v>
      </c>
      <c r="I1798" s="302" t="s">
        <v>226</v>
      </c>
      <c r="J1798" s="302" t="s">
        <v>292</v>
      </c>
      <c r="K1798" s="53"/>
      <c r="L1798" s="53"/>
      <c r="M1798" s="53"/>
      <c r="N1798" s="53"/>
      <c r="O1798" s="53">
        <v>9</v>
      </c>
      <c r="P1798" s="56"/>
      <c r="Q1798" s="297">
        <v>236000</v>
      </c>
      <c r="R1798" s="348" t="s">
        <v>1578</v>
      </c>
      <c r="S1798" s="350">
        <v>25</v>
      </c>
      <c r="T1798" t="str">
        <f t="shared" si="67"/>
        <v xml:space="preserve">Training Business </v>
      </c>
    </row>
    <row r="1799" spans="1:20" ht="15.75" thickBot="1">
      <c r="A1799" s="311">
        <v>45537</v>
      </c>
      <c r="B1799" s="384">
        <v>45536</v>
      </c>
      <c r="C1799" s="297" t="e">
        <v>#VALUE!</v>
      </c>
      <c r="D1799" s="312" t="s">
        <v>2836</v>
      </c>
      <c r="E1799" s="306" t="s">
        <v>4048</v>
      </c>
      <c r="F1799" s="314">
        <v>35400</v>
      </c>
      <c r="G1799" s="300">
        <v>30000</v>
      </c>
      <c r="H1799" s="301" t="s">
        <v>310</v>
      </c>
      <c r="I1799" s="302" t="s">
        <v>223</v>
      </c>
      <c r="J1799" s="302" t="s">
        <v>246</v>
      </c>
      <c r="K1799" s="53"/>
      <c r="L1799" s="53"/>
      <c r="M1799" s="53"/>
      <c r="N1799" s="53"/>
      <c r="O1799" s="53">
        <v>9</v>
      </c>
      <c r="P1799" s="56"/>
      <c r="Q1799" s="297">
        <v>35400</v>
      </c>
      <c r="R1799" s="348" t="s">
        <v>1578</v>
      </c>
      <c r="S1799" s="350">
        <v>25</v>
      </c>
      <c r="T1799" t="str">
        <f t="shared" si="67"/>
        <v>Tech Assist Recruitment</v>
      </c>
    </row>
    <row r="1800" spans="1:20" ht="15.75" thickBot="1">
      <c r="A1800" s="311">
        <v>45537</v>
      </c>
      <c r="B1800" s="384">
        <v>45536</v>
      </c>
      <c r="C1800" s="297" t="e">
        <v>#VALUE!</v>
      </c>
      <c r="D1800" s="312" t="s">
        <v>4049</v>
      </c>
      <c r="E1800" s="306" t="s">
        <v>4050</v>
      </c>
      <c r="F1800" s="314">
        <v>59000</v>
      </c>
      <c r="G1800" s="300">
        <v>50000</v>
      </c>
      <c r="H1800" s="301" t="s">
        <v>310</v>
      </c>
      <c r="I1800" s="302" t="s">
        <v>223</v>
      </c>
      <c r="J1800" s="302" t="s">
        <v>311</v>
      </c>
      <c r="K1800" s="53"/>
      <c r="L1800" s="53"/>
      <c r="M1800" s="53"/>
      <c r="N1800" s="53"/>
      <c r="O1800" s="53">
        <v>9</v>
      </c>
      <c r="P1800" s="56"/>
      <c r="Q1800" s="297">
        <v>59000</v>
      </c>
      <c r="R1800" s="348" t="s">
        <v>1578</v>
      </c>
      <c r="S1800" s="350">
        <v>25</v>
      </c>
      <c r="T1800" t="str">
        <f t="shared" si="67"/>
        <v>Tech Assist Recruitment</v>
      </c>
    </row>
    <row r="1801" spans="1:20" ht="15.75" thickBot="1">
      <c r="A1801" s="311">
        <v>45538</v>
      </c>
      <c r="B1801" s="384">
        <v>45536</v>
      </c>
      <c r="C1801" s="297" t="e">
        <v>#VALUE!</v>
      </c>
      <c r="D1801" s="312" t="s">
        <v>1129</v>
      </c>
      <c r="E1801" s="306" t="s">
        <v>4051</v>
      </c>
      <c r="F1801" s="314">
        <v>416540</v>
      </c>
      <c r="G1801" s="300">
        <v>353000</v>
      </c>
      <c r="H1801" s="301" t="s">
        <v>216</v>
      </c>
      <c r="I1801" s="302" t="s">
        <v>217</v>
      </c>
      <c r="J1801" s="302" t="s">
        <v>218</v>
      </c>
      <c r="K1801" s="53"/>
      <c r="L1801" s="53"/>
      <c r="M1801" s="53"/>
      <c r="N1801" s="53"/>
      <c r="O1801" s="53">
        <v>9</v>
      </c>
      <c r="P1801" s="56"/>
      <c r="Q1801" s="297">
        <v>416540</v>
      </c>
      <c r="R1801" s="348" t="s">
        <v>1578</v>
      </c>
      <c r="S1801" s="350">
        <v>25</v>
      </c>
      <c r="T1801" t="str">
        <f t="shared" si="67"/>
        <v>G-Suite Business</v>
      </c>
    </row>
    <row r="1802" spans="1:20" ht="15.75" thickBot="1">
      <c r="A1802" s="311">
        <v>45538</v>
      </c>
      <c r="B1802" s="384">
        <v>45536</v>
      </c>
      <c r="C1802" s="297" t="e">
        <v>#VALUE!</v>
      </c>
      <c r="D1802" s="312" t="s">
        <v>4052</v>
      </c>
      <c r="E1802" s="306" t="s">
        <v>4053</v>
      </c>
      <c r="F1802" s="314">
        <v>9027</v>
      </c>
      <c r="G1802" s="300">
        <v>7650</v>
      </c>
      <c r="H1802" s="301" t="s">
        <v>216</v>
      </c>
      <c r="I1802" s="302" t="s">
        <v>217</v>
      </c>
      <c r="J1802" s="302" t="s">
        <v>218</v>
      </c>
      <c r="K1802" s="53"/>
      <c r="L1802" s="53"/>
      <c r="M1802" s="53"/>
      <c r="N1802" s="53"/>
      <c r="O1802" s="53">
        <v>9</v>
      </c>
      <c r="P1802" s="56"/>
      <c r="Q1802" s="297">
        <v>9027</v>
      </c>
      <c r="R1802" s="348" t="s">
        <v>1578</v>
      </c>
      <c r="S1802" s="350">
        <v>25</v>
      </c>
      <c r="T1802" t="str">
        <f t="shared" si="67"/>
        <v>G-Suite Business</v>
      </c>
    </row>
    <row r="1803" spans="1:20" ht="15.75" thickBot="1">
      <c r="A1803" s="311">
        <v>45538</v>
      </c>
      <c r="B1803" s="384">
        <v>45536</v>
      </c>
      <c r="C1803" s="297" t="e">
        <v>#VALUE!</v>
      </c>
      <c r="D1803" s="312" t="s">
        <v>250</v>
      </c>
      <c r="E1803" s="306" t="s">
        <v>4054</v>
      </c>
      <c r="F1803" s="314">
        <v>1939.92</v>
      </c>
      <c r="G1803" s="300">
        <v>1644</v>
      </c>
      <c r="H1803" s="301" t="s">
        <v>216</v>
      </c>
      <c r="I1803" s="302" t="s">
        <v>217</v>
      </c>
      <c r="J1803" s="302" t="s">
        <v>218</v>
      </c>
      <c r="K1803" s="53"/>
      <c r="L1803" s="53"/>
      <c r="M1803" s="53"/>
      <c r="N1803" s="53"/>
      <c r="O1803" s="53">
        <v>9</v>
      </c>
      <c r="P1803" s="56"/>
      <c r="Q1803" s="297">
        <v>1939.92</v>
      </c>
      <c r="R1803" s="348" t="s">
        <v>1578</v>
      </c>
      <c r="S1803" s="350">
        <v>25</v>
      </c>
      <c r="T1803" t="str">
        <f t="shared" si="67"/>
        <v>G-Suite Business</v>
      </c>
    </row>
    <row r="1804" spans="1:20" ht="15.75" thickBot="1">
      <c r="A1804" s="311">
        <v>45538</v>
      </c>
      <c r="B1804" s="384">
        <v>45536</v>
      </c>
      <c r="C1804" s="297" t="e">
        <v>#VALUE!</v>
      </c>
      <c r="D1804" s="312" t="s">
        <v>250</v>
      </c>
      <c r="E1804" s="306" t="s">
        <v>4055</v>
      </c>
      <c r="F1804" s="314">
        <v>7759.68</v>
      </c>
      <c r="G1804" s="300">
        <v>6576.0000000000009</v>
      </c>
      <c r="H1804" s="301" t="s">
        <v>216</v>
      </c>
      <c r="I1804" s="302" t="s">
        <v>217</v>
      </c>
      <c r="J1804" s="302" t="s">
        <v>218</v>
      </c>
      <c r="K1804" s="53"/>
      <c r="L1804" s="53"/>
      <c r="M1804" s="53"/>
      <c r="N1804" s="53"/>
      <c r="O1804" s="53">
        <v>9</v>
      </c>
      <c r="P1804" s="56"/>
      <c r="Q1804" s="297">
        <v>7759.68</v>
      </c>
      <c r="R1804" s="348" t="s">
        <v>1578</v>
      </c>
      <c r="S1804" s="350">
        <v>25</v>
      </c>
      <c r="T1804" t="str">
        <f t="shared" si="67"/>
        <v>G-Suite Business</v>
      </c>
    </row>
    <row r="1805" spans="1:20" ht="15.75" thickBot="1">
      <c r="A1805" s="311">
        <v>45538</v>
      </c>
      <c r="B1805" s="384">
        <v>45536</v>
      </c>
      <c r="C1805" s="297" t="e">
        <v>#VALUE!</v>
      </c>
      <c r="D1805" s="312" t="s">
        <v>4056</v>
      </c>
      <c r="E1805" s="306" t="s">
        <v>4057</v>
      </c>
      <c r="F1805" s="314">
        <v>885</v>
      </c>
      <c r="G1805" s="300">
        <v>750</v>
      </c>
      <c r="H1805" s="301" t="s">
        <v>216</v>
      </c>
      <c r="I1805" s="302" t="s">
        <v>217</v>
      </c>
      <c r="J1805" s="302" t="s">
        <v>218</v>
      </c>
      <c r="K1805" s="53"/>
      <c r="L1805" s="53"/>
      <c r="M1805" s="53"/>
      <c r="N1805" s="53"/>
      <c r="O1805" s="53">
        <v>9</v>
      </c>
      <c r="P1805" s="56"/>
      <c r="Q1805" s="297">
        <v>885</v>
      </c>
      <c r="R1805" s="348" t="s">
        <v>1578</v>
      </c>
      <c r="S1805" s="350">
        <v>25</v>
      </c>
      <c r="T1805" t="str">
        <f t="shared" si="67"/>
        <v>G-Suite Business</v>
      </c>
    </row>
    <row r="1806" spans="1:20" ht="15.75" thickBot="1">
      <c r="A1806" s="311">
        <v>45538</v>
      </c>
      <c r="B1806" s="384">
        <v>45536</v>
      </c>
      <c r="C1806" s="297" t="e">
        <v>#VALUE!</v>
      </c>
      <c r="D1806" s="312" t="s">
        <v>1006</v>
      </c>
      <c r="E1806" s="306" t="s">
        <v>4058</v>
      </c>
      <c r="F1806" s="314">
        <v>42126</v>
      </c>
      <c r="G1806" s="300">
        <v>35700</v>
      </c>
      <c r="H1806" s="301" t="s">
        <v>216</v>
      </c>
      <c r="I1806" s="302" t="s">
        <v>217</v>
      </c>
      <c r="J1806" s="302" t="s">
        <v>218</v>
      </c>
      <c r="K1806" s="53"/>
      <c r="L1806" s="53"/>
      <c r="M1806" s="53"/>
      <c r="N1806" s="53"/>
      <c r="O1806" s="53">
        <v>9</v>
      </c>
      <c r="P1806" s="56"/>
      <c r="Q1806" s="297">
        <v>42126</v>
      </c>
      <c r="R1806" s="348" t="s">
        <v>1578</v>
      </c>
      <c r="S1806" s="350">
        <v>25</v>
      </c>
      <c r="T1806" t="str">
        <f t="shared" si="67"/>
        <v>G-Suite Business</v>
      </c>
    </row>
    <row r="1807" spans="1:20" ht="15.75" thickBot="1">
      <c r="A1807" s="311">
        <v>45538</v>
      </c>
      <c r="B1807" s="384">
        <v>45536</v>
      </c>
      <c r="C1807" s="297" t="e">
        <v>#VALUE!</v>
      </c>
      <c r="D1807" s="312" t="s">
        <v>2917</v>
      </c>
      <c r="E1807" s="306" t="s">
        <v>4059</v>
      </c>
      <c r="F1807" s="314">
        <v>2507</v>
      </c>
      <c r="G1807" s="300">
        <v>2124.5762711864409</v>
      </c>
      <c r="H1807" s="301" t="s">
        <v>216</v>
      </c>
      <c r="I1807" s="302" t="s">
        <v>217</v>
      </c>
      <c r="J1807" s="302" t="s">
        <v>218</v>
      </c>
      <c r="K1807" s="53"/>
      <c r="L1807" s="53"/>
      <c r="M1807" s="53"/>
      <c r="N1807" s="53"/>
      <c r="O1807" s="53">
        <v>9</v>
      </c>
      <c r="P1807" s="56"/>
      <c r="Q1807" s="297">
        <v>2507</v>
      </c>
      <c r="R1807" s="348" t="s">
        <v>1578</v>
      </c>
      <c r="S1807" s="350">
        <v>25</v>
      </c>
      <c r="T1807" t="str">
        <f t="shared" si="67"/>
        <v>G-Suite Business</v>
      </c>
    </row>
    <row r="1808" spans="1:20" ht="15.75" thickBot="1">
      <c r="A1808" s="311">
        <v>45538</v>
      </c>
      <c r="B1808" s="384">
        <v>45536</v>
      </c>
      <c r="C1808" s="297" t="e">
        <v>#VALUE!</v>
      </c>
      <c r="D1808" s="312" t="s">
        <v>4060</v>
      </c>
      <c r="E1808" s="306" t="s">
        <v>4061</v>
      </c>
      <c r="F1808" s="314">
        <v>12036</v>
      </c>
      <c r="G1808" s="300">
        <v>10200</v>
      </c>
      <c r="H1808" s="301" t="s">
        <v>216</v>
      </c>
      <c r="I1808" s="302" t="s">
        <v>217</v>
      </c>
      <c r="J1808" s="302" t="s">
        <v>218</v>
      </c>
      <c r="K1808" s="53"/>
      <c r="L1808" s="53"/>
      <c r="M1808" s="53"/>
      <c r="N1808" s="53"/>
      <c r="O1808" s="53">
        <v>9</v>
      </c>
      <c r="P1808" s="56"/>
      <c r="Q1808" s="297">
        <v>12036</v>
      </c>
      <c r="R1808" s="348" t="s">
        <v>1578</v>
      </c>
      <c r="S1808" s="350">
        <v>25</v>
      </c>
      <c r="T1808" t="str">
        <f t="shared" si="67"/>
        <v>G-Suite Business</v>
      </c>
    </row>
    <row r="1809" spans="1:20" ht="15.75" thickBot="1">
      <c r="A1809" s="311">
        <v>45538</v>
      </c>
      <c r="B1809" s="384">
        <v>45536</v>
      </c>
      <c r="C1809" s="297" t="e">
        <v>#VALUE!</v>
      </c>
      <c r="D1809" s="312" t="s">
        <v>399</v>
      </c>
      <c r="E1809" s="306" t="s">
        <v>4062</v>
      </c>
      <c r="F1809" s="314">
        <v>5015</v>
      </c>
      <c r="G1809" s="300">
        <v>4250</v>
      </c>
      <c r="H1809" s="301" t="s">
        <v>216</v>
      </c>
      <c r="I1809" s="302" t="s">
        <v>217</v>
      </c>
      <c r="J1809" s="302" t="s">
        <v>218</v>
      </c>
      <c r="K1809" s="53"/>
      <c r="L1809" s="53"/>
      <c r="M1809" s="53"/>
      <c r="N1809" s="53"/>
      <c r="O1809" s="53">
        <v>9</v>
      </c>
      <c r="P1809" s="56"/>
      <c r="Q1809" s="297">
        <v>5015</v>
      </c>
      <c r="R1809" s="348" t="s">
        <v>1578</v>
      </c>
      <c r="S1809" s="350">
        <v>25</v>
      </c>
      <c r="T1809" t="str">
        <f t="shared" si="67"/>
        <v>G-Suite Business</v>
      </c>
    </row>
    <row r="1810" spans="1:20" ht="15.75" thickBot="1">
      <c r="A1810" s="311">
        <v>45538</v>
      </c>
      <c r="B1810" s="384">
        <v>45536</v>
      </c>
      <c r="C1810" s="297" t="e">
        <v>#VALUE!</v>
      </c>
      <c r="D1810" s="312" t="s">
        <v>459</v>
      </c>
      <c r="E1810" s="306" t="s">
        <v>4063</v>
      </c>
      <c r="F1810" s="314">
        <v>6134</v>
      </c>
      <c r="G1810" s="300">
        <v>5198.3050847457635</v>
      </c>
      <c r="H1810" s="301" t="s">
        <v>112</v>
      </c>
      <c r="I1810" s="302" t="s">
        <v>229</v>
      </c>
      <c r="J1810" s="302" t="s">
        <v>249</v>
      </c>
      <c r="K1810" s="53"/>
      <c r="L1810" s="53"/>
      <c r="M1810" s="53"/>
      <c r="N1810" s="53"/>
      <c r="O1810" s="53">
        <v>9</v>
      </c>
      <c r="P1810" s="56"/>
      <c r="Q1810" s="297">
        <v>6134</v>
      </c>
      <c r="R1810" s="348" t="s">
        <v>1578</v>
      </c>
      <c r="S1810" s="350">
        <v>25</v>
      </c>
      <c r="T1810" t="str">
        <f t="shared" si="67"/>
        <v>WhatsApp API Business</v>
      </c>
    </row>
    <row r="1811" spans="1:20" ht="15.75" thickBot="1">
      <c r="A1811" s="311">
        <v>45538</v>
      </c>
      <c r="B1811" s="384">
        <v>45536</v>
      </c>
      <c r="C1811" s="297" t="e">
        <v>#VALUE!</v>
      </c>
      <c r="D1811" s="312" t="s">
        <v>3913</v>
      </c>
      <c r="E1811" s="306" t="s">
        <v>4064</v>
      </c>
      <c r="F1811" s="314">
        <v>23600</v>
      </c>
      <c r="G1811" s="300">
        <v>20000</v>
      </c>
      <c r="H1811" s="301" t="s">
        <v>112</v>
      </c>
      <c r="I1811" s="302" t="s">
        <v>229</v>
      </c>
      <c r="J1811" s="302" t="s">
        <v>249</v>
      </c>
      <c r="K1811" s="53"/>
      <c r="L1811" s="53"/>
      <c r="M1811" s="53"/>
      <c r="N1811" s="53"/>
      <c r="O1811" s="53">
        <v>9</v>
      </c>
      <c r="P1811" s="56"/>
      <c r="Q1811" s="297">
        <v>23600</v>
      </c>
      <c r="R1811" s="348" t="s">
        <v>1578</v>
      </c>
      <c r="S1811" s="350">
        <v>25</v>
      </c>
      <c r="T1811" t="str">
        <f t="shared" si="67"/>
        <v>WhatsApp API Business</v>
      </c>
    </row>
    <row r="1812" spans="1:20" ht="15.75" thickBot="1">
      <c r="A1812" s="311">
        <v>45538</v>
      </c>
      <c r="B1812" s="384">
        <v>45536</v>
      </c>
      <c r="C1812" s="297" t="e">
        <v>#VALUE!</v>
      </c>
      <c r="D1812" s="312" t="s">
        <v>2329</v>
      </c>
      <c r="E1812" s="306" t="s">
        <v>4065</v>
      </c>
      <c r="F1812" s="314">
        <v>3540</v>
      </c>
      <c r="G1812" s="300">
        <v>3000</v>
      </c>
      <c r="H1812" s="301" t="s">
        <v>112</v>
      </c>
      <c r="I1812" s="302" t="s">
        <v>229</v>
      </c>
      <c r="J1812" s="302" t="s">
        <v>249</v>
      </c>
      <c r="K1812" s="53"/>
      <c r="L1812" s="53"/>
      <c r="M1812" s="53"/>
      <c r="N1812" s="53"/>
      <c r="O1812" s="53">
        <v>9</v>
      </c>
      <c r="P1812" s="56"/>
      <c r="Q1812" s="297">
        <v>3540</v>
      </c>
      <c r="R1812" s="348" t="s">
        <v>1578</v>
      </c>
      <c r="S1812" s="350">
        <v>25</v>
      </c>
      <c r="T1812" t="str">
        <f t="shared" si="67"/>
        <v>WhatsApp API Business</v>
      </c>
    </row>
    <row r="1813" spans="1:20" ht="15.75" thickBot="1">
      <c r="A1813" s="311">
        <v>45538</v>
      </c>
      <c r="B1813" s="384">
        <v>45536</v>
      </c>
      <c r="C1813" s="297" t="e">
        <v>#VALUE!</v>
      </c>
      <c r="D1813" s="312" t="s">
        <v>4066</v>
      </c>
      <c r="E1813" s="306" t="s">
        <v>4067</v>
      </c>
      <c r="F1813" s="314">
        <v>17700</v>
      </c>
      <c r="G1813" s="300">
        <v>15000</v>
      </c>
      <c r="H1813" s="301" t="s">
        <v>112</v>
      </c>
      <c r="I1813" s="302" t="s">
        <v>229</v>
      </c>
      <c r="J1813" s="302" t="s">
        <v>284</v>
      </c>
      <c r="K1813" s="53"/>
      <c r="L1813" s="53"/>
      <c r="M1813" s="53"/>
      <c r="N1813" s="53"/>
      <c r="O1813" s="53">
        <v>9</v>
      </c>
      <c r="P1813" s="56"/>
      <c r="Q1813" s="297">
        <v>17700</v>
      </c>
      <c r="R1813" s="348" t="s">
        <v>1578</v>
      </c>
      <c r="S1813" s="350">
        <v>25</v>
      </c>
      <c r="T1813" t="str">
        <f t="shared" si="67"/>
        <v>WhatsApp API Business</v>
      </c>
    </row>
    <row r="1814" spans="1:20" ht="15.75" thickBot="1">
      <c r="A1814" s="311">
        <v>45538</v>
      </c>
      <c r="B1814" s="384">
        <v>45536</v>
      </c>
      <c r="C1814" s="297" t="e">
        <v>#VALUE!</v>
      </c>
      <c r="D1814" s="312" t="s">
        <v>2640</v>
      </c>
      <c r="E1814" s="306" t="s">
        <v>4068</v>
      </c>
      <c r="F1814" s="314">
        <v>-9558</v>
      </c>
      <c r="G1814" s="300">
        <v>-8100</v>
      </c>
      <c r="H1814" s="301" t="s">
        <v>216</v>
      </c>
      <c r="I1814" s="302" t="s">
        <v>217</v>
      </c>
      <c r="J1814" s="302" t="s">
        <v>218</v>
      </c>
      <c r="K1814" s="53"/>
      <c r="L1814" s="53"/>
      <c r="M1814" s="53"/>
      <c r="N1814" s="53"/>
      <c r="O1814" s="53">
        <v>9</v>
      </c>
      <c r="P1814" s="56"/>
      <c r="Q1814" s="297">
        <v>-9558</v>
      </c>
      <c r="R1814" s="348" t="s">
        <v>1578</v>
      </c>
      <c r="S1814" s="350">
        <v>25</v>
      </c>
      <c r="T1814" t="str">
        <f t="shared" si="67"/>
        <v>G-Suite Business</v>
      </c>
    </row>
    <row r="1815" spans="1:20" ht="15.75" thickBot="1">
      <c r="A1815" s="311">
        <v>45538</v>
      </c>
      <c r="B1815" s="384">
        <v>45536</v>
      </c>
      <c r="C1815" s="297" t="e">
        <v>#VALUE!</v>
      </c>
      <c r="D1815" s="312" t="s">
        <v>608</v>
      </c>
      <c r="E1815" s="306" t="s">
        <v>4069</v>
      </c>
      <c r="F1815" s="314">
        <v>-9027</v>
      </c>
      <c r="G1815" s="300">
        <v>-7650</v>
      </c>
      <c r="H1815" s="301" t="s">
        <v>216</v>
      </c>
      <c r="I1815" s="302" t="s">
        <v>217</v>
      </c>
      <c r="J1815" s="302" t="s">
        <v>218</v>
      </c>
      <c r="K1815" s="53"/>
      <c r="L1815" s="53"/>
      <c r="M1815" s="53"/>
      <c r="N1815" s="53"/>
      <c r="O1815" s="53">
        <v>9</v>
      </c>
      <c r="P1815" s="56"/>
      <c r="Q1815" s="297">
        <v>-9027</v>
      </c>
      <c r="R1815" s="348" t="s">
        <v>1578</v>
      </c>
      <c r="S1815" s="350">
        <v>25</v>
      </c>
      <c r="T1815" t="str">
        <f t="shared" si="67"/>
        <v>G-Suite Business</v>
      </c>
    </row>
    <row r="1816" spans="1:20" ht="15.75" thickBot="1">
      <c r="A1816" s="311">
        <v>45538</v>
      </c>
      <c r="B1816" s="384">
        <v>45536</v>
      </c>
      <c r="C1816" s="297" t="e">
        <v>#VALUE!</v>
      </c>
      <c r="D1816" s="312" t="s">
        <v>1817</v>
      </c>
      <c r="E1816" s="306" t="s">
        <v>4070</v>
      </c>
      <c r="F1816" s="314">
        <v>-6018</v>
      </c>
      <c r="G1816" s="300">
        <v>-5100</v>
      </c>
      <c r="H1816" s="301" t="s">
        <v>216</v>
      </c>
      <c r="I1816" s="302" t="s">
        <v>217</v>
      </c>
      <c r="J1816" s="302" t="s">
        <v>218</v>
      </c>
      <c r="K1816" s="53"/>
      <c r="L1816" s="53"/>
      <c r="M1816" s="53"/>
      <c r="N1816" s="53"/>
      <c r="O1816" s="53">
        <v>9</v>
      </c>
      <c r="P1816" s="56"/>
      <c r="Q1816" s="297">
        <v>-6018</v>
      </c>
      <c r="R1816" s="348" t="s">
        <v>1578</v>
      </c>
      <c r="S1816" s="350">
        <v>25</v>
      </c>
      <c r="T1816" t="str">
        <f t="shared" si="67"/>
        <v>G-Suite Business</v>
      </c>
    </row>
    <row r="1817" spans="1:20" ht="15.75" thickBot="1">
      <c r="A1817" s="311">
        <v>45539</v>
      </c>
      <c r="B1817" s="384">
        <v>45536</v>
      </c>
      <c r="C1817" s="297" t="e">
        <v>#VALUE!</v>
      </c>
      <c r="D1817" s="312" t="s">
        <v>4071</v>
      </c>
      <c r="E1817" s="306" t="s">
        <v>4072</v>
      </c>
      <c r="F1817" s="314">
        <v>1414</v>
      </c>
      <c r="G1817" s="300">
        <v>1198.305084745763</v>
      </c>
      <c r="H1817" s="301" t="s">
        <v>216</v>
      </c>
      <c r="I1817" s="302" t="s">
        <v>217</v>
      </c>
      <c r="J1817" s="302" t="s">
        <v>218</v>
      </c>
      <c r="K1817" s="53"/>
      <c r="L1817" s="53"/>
      <c r="M1817" s="53"/>
      <c r="N1817" s="53"/>
      <c r="O1817" s="53">
        <v>9</v>
      </c>
      <c r="P1817" s="56"/>
      <c r="Q1817" s="297">
        <v>1414</v>
      </c>
      <c r="R1817" s="348" t="s">
        <v>1578</v>
      </c>
      <c r="S1817" s="350">
        <v>25</v>
      </c>
      <c r="T1817" t="str">
        <f t="shared" si="67"/>
        <v>G-Suite Business</v>
      </c>
    </row>
    <row r="1818" spans="1:20" ht="15.75" thickBot="1">
      <c r="A1818" s="311">
        <v>45539</v>
      </c>
      <c r="B1818" s="384">
        <v>45536</v>
      </c>
      <c r="C1818" s="297" t="e">
        <v>#VALUE!</v>
      </c>
      <c r="D1818" s="312" t="s">
        <v>1652</v>
      </c>
      <c r="E1818" s="306" t="s">
        <v>4073</v>
      </c>
      <c r="F1818" s="314">
        <v>23600</v>
      </c>
      <c r="G1818" s="300">
        <v>20000</v>
      </c>
      <c r="H1818" s="301" t="s">
        <v>112</v>
      </c>
      <c r="I1818" s="302" t="s">
        <v>229</v>
      </c>
      <c r="J1818" s="302" t="s">
        <v>485</v>
      </c>
      <c r="K1818" s="53"/>
      <c r="L1818" s="53"/>
      <c r="M1818" s="53"/>
      <c r="N1818" s="53"/>
      <c r="O1818" s="53">
        <v>9</v>
      </c>
      <c r="P1818" s="56"/>
      <c r="Q1818" s="297">
        <v>23600</v>
      </c>
      <c r="R1818" s="348" t="s">
        <v>1578</v>
      </c>
      <c r="S1818" s="350">
        <v>25</v>
      </c>
      <c r="T1818" t="str">
        <f t="shared" si="67"/>
        <v>WhatsApp API Business</v>
      </c>
    </row>
    <row r="1819" spans="1:20" ht="15.75" thickBot="1">
      <c r="A1819" s="311">
        <v>45539</v>
      </c>
      <c r="B1819" s="384">
        <v>45536</v>
      </c>
      <c r="C1819" s="297" t="e">
        <v>#VALUE!</v>
      </c>
      <c r="D1819" s="312" t="s">
        <v>4074</v>
      </c>
      <c r="E1819" s="306" t="s">
        <v>4075</v>
      </c>
      <c r="F1819" s="314">
        <v>15930</v>
      </c>
      <c r="G1819" s="300">
        <v>13500</v>
      </c>
      <c r="H1819" s="301" t="s">
        <v>112</v>
      </c>
      <c r="I1819" s="302" t="s">
        <v>229</v>
      </c>
      <c r="J1819" s="302" t="s">
        <v>284</v>
      </c>
      <c r="K1819" s="53"/>
      <c r="L1819" s="53"/>
      <c r="M1819" s="53"/>
      <c r="N1819" s="53"/>
      <c r="O1819" s="53">
        <v>9</v>
      </c>
      <c r="P1819" s="56"/>
      <c r="Q1819" s="297">
        <v>15930</v>
      </c>
      <c r="R1819" s="348" t="s">
        <v>1578</v>
      </c>
      <c r="S1819" s="350">
        <v>25</v>
      </c>
      <c r="T1819" t="str">
        <f t="shared" si="67"/>
        <v>WhatsApp API Business</v>
      </c>
    </row>
    <row r="1820" spans="1:20" ht="15.75" thickBot="1">
      <c r="A1820" s="311">
        <v>45540</v>
      </c>
      <c r="B1820" s="384">
        <v>45536</v>
      </c>
      <c r="C1820" s="297" t="e">
        <v>#VALUE!</v>
      </c>
      <c r="D1820" s="312" t="s">
        <v>1796</v>
      </c>
      <c r="E1820" s="306" t="s">
        <v>4076</v>
      </c>
      <c r="F1820" s="314">
        <v>1254</v>
      </c>
      <c r="G1820" s="300">
        <v>1062.71186440678</v>
      </c>
      <c r="H1820" s="301" t="s">
        <v>216</v>
      </c>
      <c r="I1820" s="302" t="s">
        <v>217</v>
      </c>
      <c r="J1820" s="302" t="s">
        <v>218</v>
      </c>
      <c r="K1820" s="53"/>
      <c r="L1820" s="53"/>
      <c r="M1820" s="53"/>
      <c r="N1820" s="53"/>
      <c r="O1820" s="53">
        <v>9</v>
      </c>
      <c r="P1820" s="56"/>
      <c r="Q1820" s="297">
        <v>1254</v>
      </c>
      <c r="R1820" s="348" t="s">
        <v>1578</v>
      </c>
      <c r="S1820" s="350">
        <v>25</v>
      </c>
      <c r="T1820" t="str">
        <f t="shared" si="67"/>
        <v>G-Suite Business</v>
      </c>
    </row>
    <row r="1821" spans="1:20" ht="15.75" thickBot="1">
      <c r="A1821" s="311">
        <v>45540</v>
      </c>
      <c r="B1821" s="384">
        <v>45536</v>
      </c>
      <c r="C1821" s="297" t="e">
        <v>#VALUE!</v>
      </c>
      <c r="D1821" s="312" t="s">
        <v>4077</v>
      </c>
      <c r="E1821" s="306" t="s">
        <v>4078</v>
      </c>
      <c r="F1821" s="314">
        <v>31860</v>
      </c>
      <c r="G1821" s="300">
        <v>27000</v>
      </c>
      <c r="H1821" s="301" t="s">
        <v>216</v>
      </c>
      <c r="I1821" s="302" t="s">
        <v>217</v>
      </c>
      <c r="J1821" s="302" t="s">
        <v>218</v>
      </c>
      <c r="K1821" s="53"/>
      <c r="L1821" s="53"/>
      <c r="M1821" s="53"/>
      <c r="N1821" s="53"/>
      <c r="O1821" s="53">
        <v>9</v>
      </c>
      <c r="P1821" s="56"/>
      <c r="Q1821" s="297">
        <v>31860</v>
      </c>
      <c r="R1821" s="348" t="s">
        <v>1578</v>
      </c>
      <c r="S1821" s="350">
        <v>25</v>
      </c>
      <c r="T1821" t="str">
        <f t="shared" si="67"/>
        <v>G-Suite Business</v>
      </c>
    </row>
    <row r="1822" spans="1:20" ht="15.75" thickBot="1">
      <c r="A1822" s="311">
        <v>45540</v>
      </c>
      <c r="B1822" s="384">
        <v>45536</v>
      </c>
      <c r="C1822" s="297" t="e">
        <v>#VALUE!</v>
      </c>
      <c r="D1822" s="312" t="s">
        <v>341</v>
      </c>
      <c r="E1822" s="306" t="s">
        <v>4079</v>
      </c>
      <c r="F1822" s="314">
        <v>99</v>
      </c>
      <c r="G1822" s="300">
        <v>83.898305084745772</v>
      </c>
      <c r="H1822" s="301" t="s">
        <v>261</v>
      </c>
      <c r="I1822" s="302" t="s">
        <v>232</v>
      </c>
      <c r="J1822" s="302" t="s">
        <v>330</v>
      </c>
      <c r="K1822" s="53"/>
      <c r="L1822" s="53"/>
      <c r="M1822" s="53"/>
      <c r="N1822" s="53"/>
      <c r="O1822" s="53">
        <v>9</v>
      </c>
      <c r="P1822" s="56"/>
      <c r="Q1822" s="297">
        <v>99</v>
      </c>
      <c r="R1822" s="348" t="s">
        <v>1578</v>
      </c>
      <c r="S1822" s="350">
        <v>25</v>
      </c>
      <c r="T1822" t="str">
        <f t="shared" si="67"/>
        <v>Other Services</v>
      </c>
    </row>
    <row r="1823" spans="1:20" ht="15.75" thickBot="1">
      <c r="A1823" s="311">
        <v>45540</v>
      </c>
      <c r="B1823" s="384">
        <v>45536</v>
      </c>
      <c r="C1823" s="297" t="e">
        <v>#VALUE!</v>
      </c>
      <c r="D1823" s="312" t="s">
        <v>572</v>
      </c>
      <c r="E1823" s="306" t="s">
        <v>4080</v>
      </c>
      <c r="F1823" s="314">
        <v>99</v>
      </c>
      <c r="G1823" s="300">
        <v>83.898305084745772</v>
      </c>
      <c r="H1823" s="301" t="s">
        <v>261</v>
      </c>
      <c r="I1823" s="302" t="s">
        <v>232</v>
      </c>
      <c r="J1823" s="302" t="s">
        <v>330</v>
      </c>
      <c r="K1823" s="53"/>
      <c r="L1823" s="53"/>
      <c r="M1823" s="53"/>
      <c r="N1823" s="53"/>
      <c r="O1823" s="53">
        <v>9</v>
      </c>
      <c r="P1823" s="56"/>
      <c r="Q1823" s="297">
        <v>99</v>
      </c>
      <c r="R1823" s="348" t="s">
        <v>1578</v>
      </c>
      <c r="S1823" s="350">
        <v>25</v>
      </c>
      <c r="T1823" t="str">
        <f t="shared" si="67"/>
        <v>Other Services</v>
      </c>
    </row>
    <row r="1824" spans="1:20" ht="15.75" thickBot="1">
      <c r="A1824" s="311">
        <v>45540</v>
      </c>
      <c r="B1824" s="384">
        <v>45536</v>
      </c>
      <c r="C1824" s="297" t="e">
        <v>#VALUE!</v>
      </c>
      <c r="D1824" s="312" t="s">
        <v>4081</v>
      </c>
      <c r="E1824" s="306" t="s">
        <v>4082</v>
      </c>
      <c r="F1824" s="314">
        <v>99</v>
      </c>
      <c r="G1824" s="300">
        <v>83.898305084745772</v>
      </c>
      <c r="H1824" s="301" t="s">
        <v>261</v>
      </c>
      <c r="I1824" s="302" t="s">
        <v>232</v>
      </c>
      <c r="J1824" s="302" t="s">
        <v>330</v>
      </c>
      <c r="K1824" s="53"/>
      <c r="L1824" s="53"/>
      <c r="M1824" s="53"/>
      <c r="N1824" s="53"/>
      <c r="O1824" s="53">
        <v>9</v>
      </c>
      <c r="P1824" s="56"/>
      <c r="Q1824" s="297">
        <v>99</v>
      </c>
      <c r="R1824" s="348" t="s">
        <v>1578</v>
      </c>
      <c r="S1824" s="350">
        <v>25</v>
      </c>
      <c r="T1824" t="str">
        <f t="shared" si="67"/>
        <v>Other Services</v>
      </c>
    </row>
    <row r="1825" spans="1:20" ht="15.75" thickBot="1">
      <c r="A1825" s="311">
        <v>45540</v>
      </c>
      <c r="B1825" s="384">
        <v>45536</v>
      </c>
      <c r="C1825" s="297" t="e">
        <v>#VALUE!</v>
      </c>
      <c r="D1825" s="312" t="s">
        <v>4083</v>
      </c>
      <c r="E1825" s="306" t="s">
        <v>4084</v>
      </c>
      <c r="F1825" s="314">
        <v>99</v>
      </c>
      <c r="G1825" s="300">
        <v>83.898305084745772</v>
      </c>
      <c r="H1825" s="301" t="s">
        <v>261</v>
      </c>
      <c r="I1825" s="302" t="s">
        <v>232</v>
      </c>
      <c r="J1825" s="302" t="s">
        <v>330</v>
      </c>
      <c r="K1825" s="53"/>
      <c r="L1825" s="53"/>
      <c r="M1825" s="53"/>
      <c r="N1825" s="53"/>
      <c r="O1825" s="53">
        <v>9</v>
      </c>
      <c r="P1825" s="56"/>
      <c r="Q1825" s="297">
        <v>99</v>
      </c>
      <c r="R1825" s="348" t="s">
        <v>1578</v>
      </c>
      <c r="S1825" s="350">
        <v>25</v>
      </c>
      <c r="T1825" t="str">
        <f t="shared" si="67"/>
        <v>Other Services</v>
      </c>
    </row>
    <row r="1826" spans="1:20" ht="15.75" thickBot="1">
      <c r="A1826" s="311">
        <v>45540</v>
      </c>
      <c r="B1826" s="384">
        <v>45536</v>
      </c>
      <c r="C1826" s="297" t="e">
        <v>#VALUE!</v>
      </c>
      <c r="D1826" s="312" t="s">
        <v>4085</v>
      </c>
      <c r="E1826" s="306" t="s">
        <v>4086</v>
      </c>
      <c r="F1826" s="314">
        <v>99</v>
      </c>
      <c r="G1826" s="300">
        <v>83.898305084745772</v>
      </c>
      <c r="H1826" s="301" t="s">
        <v>261</v>
      </c>
      <c r="I1826" s="302" t="s">
        <v>232</v>
      </c>
      <c r="J1826" s="302" t="s">
        <v>330</v>
      </c>
      <c r="K1826" s="53"/>
      <c r="L1826" s="53"/>
      <c r="M1826" s="53"/>
      <c r="N1826" s="53"/>
      <c r="O1826" s="53">
        <v>9</v>
      </c>
      <c r="P1826" s="56"/>
      <c r="Q1826" s="297">
        <v>99</v>
      </c>
      <c r="R1826" s="348" t="s">
        <v>1578</v>
      </c>
      <c r="S1826" s="350">
        <v>25</v>
      </c>
      <c r="T1826" t="str">
        <f t="shared" si="67"/>
        <v>Other Services</v>
      </c>
    </row>
    <row r="1827" spans="1:20" ht="15.75" thickBot="1">
      <c r="A1827" s="311">
        <v>45540</v>
      </c>
      <c r="B1827" s="384">
        <v>45536</v>
      </c>
      <c r="C1827" s="297" t="e">
        <v>#VALUE!</v>
      </c>
      <c r="D1827" s="312" t="s">
        <v>4087</v>
      </c>
      <c r="E1827" s="306" t="s">
        <v>4088</v>
      </c>
      <c r="F1827" s="314">
        <v>99</v>
      </c>
      <c r="G1827" s="300">
        <v>83.898305084745772</v>
      </c>
      <c r="H1827" s="301" t="s">
        <v>261</v>
      </c>
      <c r="I1827" s="302" t="s">
        <v>232</v>
      </c>
      <c r="J1827" s="302" t="s">
        <v>330</v>
      </c>
      <c r="K1827" s="53"/>
      <c r="L1827" s="53"/>
      <c r="M1827" s="53"/>
      <c r="N1827" s="53"/>
      <c r="O1827" s="53">
        <v>9</v>
      </c>
      <c r="P1827" s="56"/>
      <c r="Q1827" s="297">
        <v>99</v>
      </c>
      <c r="R1827" s="348" t="s">
        <v>1578</v>
      </c>
      <c r="S1827" s="350">
        <v>25</v>
      </c>
      <c r="T1827" t="str">
        <f t="shared" si="67"/>
        <v>Other Services</v>
      </c>
    </row>
    <row r="1828" spans="1:20" ht="15.75" thickBot="1">
      <c r="A1828" s="311">
        <v>45540</v>
      </c>
      <c r="B1828" s="384">
        <v>45536</v>
      </c>
      <c r="C1828" s="297" t="e">
        <v>#VALUE!</v>
      </c>
      <c r="D1828" s="312" t="s">
        <v>4089</v>
      </c>
      <c r="E1828" s="306" t="s">
        <v>4090</v>
      </c>
      <c r="F1828" s="314">
        <v>99</v>
      </c>
      <c r="G1828" s="300">
        <v>83.898305084745772</v>
      </c>
      <c r="H1828" s="301" t="s">
        <v>261</v>
      </c>
      <c r="I1828" s="302" t="s">
        <v>232</v>
      </c>
      <c r="J1828" s="302" t="s">
        <v>330</v>
      </c>
      <c r="K1828" s="53"/>
      <c r="L1828" s="53"/>
      <c r="M1828" s="53"/>
      <c r="N1828" s="53"/>
      <c r="O1828" s="53">
        <v>9</v>
      </c>
      <c r="P1828" s="56"/>
      <c r="Q1828" s="297">
        <v>99</v>
      </c>
      <c r="R1828" s="348" t="s">
        <v>1578</v>
      </c>
      <c r="S1828" s="350">
        <v>25</v>
      </c>
      <c r="T1828" t="str">
        <f t="shared" si="67"/>
        <v>Other Services</v>
      </c>
    </row>
    <row r="1829" spans="1:20" ht="15.75" thickBot="1">
      <c r="A1829" s="311">
        <v>45540</v>
      </c>
      <c r="B1829" s="384">
        <v>45536</v>
      </c>
      <c r="C1829" s="297" t="e">
        <v>#VALUE!</v>
      </c>
      <c r="D1829" s="312" t="s">
        <v>4091</v>
      </c>
      <c r="E1829" s="306" t="s">
        <v>4092</v>
      </c>
      <c r="F1829" s="314">
        <v>99</v>
      </c>
      <c r="G1829" s="300">
        <v>83.898305084745772</v>
      </c>
      <c r="H1829" s="301" t="s">
        <v>261</v>
      </c>
      <c r="I1829" s="302" t="s">
        <v>232</v>
      </c>
      <c r="J1829" s="302" t="s">
        <v>330</v>
      </c>
      <c r="K1829" s="53"/>
      <c r="L1829" s="53"/>
      <c r="M1829" s="53"/>
      <c r="N1829" s="53"/>
      <c r="O1829" s="53">
        <v>9</v>
      </c>
      <c r="P1829" s="56"/>
      <c r="Q1829" s="297">
        <v>99</v>
      </c>
      <c r="R1829" s="348" t="s">
        <v>1578</v>
      </c>
      <c r="S1829" s="350">
        <v>25</v>
      </c>
      <c r="T1829" t="str">
        <f t="shared" si="67"/>
        <v>Other Services</v>
      </c>
    </row>
    <row r="1830" spans="1:20" ht="15.75" thickBot="1">
      <c r="A1830" s="311">
        <v>45540</v>
      </c>
      <c r="B1830" s="384">
        <v>45536</v>
      </c>
      <c r="C1830" s="297" t="e">
        <v>#VALUE!</v>
      </c>
      <c r="D1830" s="312" t="s">
        <v>4093</v>
      </c>
      <c r="E1830" s="306" t="s">
        <v>4094</v>
      </c>
      <c r="F1830" s="314">
        <v>99</v>
      </c>
      <c r="G1830" s="300">
        <v>83.898305084745772</v>
      </c>
      <c r="H1830" s="301" t="s">
        <v>261</v>
      </c>
      <c r="I1830" s="302" t="s">
        <v>232</v>
      </c>
      <c r="J1830" s="302" t="s">
        <v>330</v>
      </c>
      <c r="K1830" s="53"/>
      <c r="L1830" s="53"/>
      <c r="M1830" s="53"/>
      <c r="N1830" s="53"/>
      <c r="O1830" s="53">
        <v>9</v>
      </c>
      <c r="P1830" s="56"/>
      <c r="Q1830" s="297">
        <v>99</v>
      </c>
      <c r="R1830" s="348" t="s">
        <v>1578</v>
      </c>
      <c r="S1830" s="350">
        <v>25</v>
      </c>
      <c r="T1830" t="str">
        <f t="shared" si="67"/>
        <v>Other Services</v>
      </c>
    </row>
    <row r="1831" spans="1:20" ht="15.75" thickBot="1">
      <c r="A1831" s="311">
        <v>45540</v>
      </c>
      <c r="B1831" s="384">
        <v>45536</v>
      </c>
      <c r="C1831" s="297" t="e">
        <v>#VALUE!</v>
      </c>
      <c r="D1831" s="312" t="s">
        <v>630</v>
      </c>
      <c r="E1831" s="306" t="s">
        <v>4095</v>
      </c>
      <c r="F1831" s="314">
        <v>99</v>
      </c>
      <c r="G1831" s="300">
        <v>83.898305084745772</v>
      </c>
      <c r="H1831" s="301" t="s">
        <v>261</v>
      </c>
      <c r="I1831" s="302" t="s">
        <v>232</v>
      </c>
      <c r="J1831" s="302" t="s">
        <v>330</v>
      </c>
      <c r="K1831" s="53"/>
      <c r="L1831" s="53"/>
      <c r="M1831" s="53"/>
      <c r="N1831" s="53"/>
      <c r="O1831" s="53">
        <v>9</v>
      </c>
      <c r="P1831" s="56"/>
      <c r="Q1831" s="297">
        <v>99</v>
      </c>
      <c r="R1831" s="348" t="s">
        <v>1578</v>
      </c>
      <c r="S1831" s="350">
        <v>25</v>
      </c>
      <c r="T1831" t="str">
        <f t="shared" si="67"/>
        <v>Other Services</v>
      </c>
    </row>
    <row r="1832" spans="1:20" ht="15.75" thickBot="1">
      <c r="A1832" s="311">
        <v>45540</v>
      </c>
      <c r="B1832" s="384">
        <v>45536</v>
      </c>
      <c r="C1832" s="297" t="e">
        <v>#VALUE!</v>
      </c>
      <c r="D1832" s="312" t="s">
        <v>214</v>
      </c>
      <c r="E1832" s="306" t="s">
        <v>4096</v>
      </c>
      <c r="F1832" s="314">
        <v>99</v>
      </c>
      <c r="G1832" s="300">
        <v>83.898305084745772</v>
      </c>
      <c r="H1832" s="301" t="s">
        <v>261</v>
      </c>
      <c r="I1832" s="302" t="s">
        <v>232</v>
      </c>
      <c r="J1832" s="302" t="s">
        <v>330</v>
      </c>
      <c r="K1832" s="53"/>
      <c r="L1832" s="53"/>
      <c r="M1832" s="53"/>
      <c r="N1832" s="53"/>
      <c r="O1832" s="53">
        <v>9</v>
      </c>
      <c r="P1832" s="56"/>
      <c r="Q1832" s="297">
        <v>99</v>
      </c>
      <c r="R1832" s="348" t="s">
        <v>1578</v>
      </c>
      <c r="S1832" s="350">
        <v>25</v>
      </c>
      <c r="T1832" t="str">
        <f t="shared" si="67"/>
        <v>Other Services</v>
      </c>
    </row>
    <row r="1833" spans="1:20" ht="15.75" thickBot="1">
      <c r="A1833" s="311">
        <v>45540</v>
      </c>
      <c r="B1833" s="384">
        <v>45536</v>
      </c>
      <c r="C1833" s="297" t="e">
        <v>#VALUE!</v>
      </c>
      <c r="D1833" s="312" t="s">
        <v>4097</v>
      </c>
      <c r="E1833" s="306" t="s">
        <v>4098</v>
      </c>
      <c r="F1833" s="314">
        <v>99</v>
      </c>
      <c r="G1833" s="300">
        <v>83.898305084745772</v>
      </c>
      <c r="H1833" s="301" t="s">
        <v>261</v>
      </c>
      <c r="I1833" s="302" t="s">
        <v>232</v>
      </c>
      <c r="J1833" s="302" t="s">
        <v>330</v>
      </c>
      <c r="K1833" s="53"/>
      <c r="L1833" s="53"/>
      <c r="M1833" s="53"/>
      <c r="N1833" s="53"/>
      <c r="O1833" s="53">
        <v>9</v>
      </c>
      <c r="P1833" s="56"/>
      <c r="Q1833" s="297">
        <v>99</v>
      </c>
      <c r="R1833" s="348" t="s">
        <v>1578</v>
      </c>
      <c r="S1833" s="350">
        <v>25</v>
      </c>
      <c r="T1833" t="str">
        <f t="shared" si="67"/>
        <v>Other Services</v>
      </c>
    </row>
    <row r="1834" spans="1:20" ht="15.75" thickBot="1">
      <c r="A1834" s="311">
        <v>45540</v>
      </c>
      <c r="B1834" s="384">
        <v>45536</v>
      </c>
      <c r="C1834" s="297" t="e">
        <v>#VALUE!</v>
      </c>
      <c r="D1834" s="312" t="s">
        <v>4099</v>
      </c>
      <c r="E1834" s="306" t="s">
        <v>4100</v>
      </c>
      <c r="F1834" s="314">
        <v>99</v>
      </c>
      <c r="G1834" s="300">
        <v>83.898305084745772</v>
      </c>
      <c r="H1834" s="301" t="s">
        <v>261</v>
      </c>
      <c r="I1834" s="302" t="s">
        <v>232</v>
      </c>
      <c r="J1834" s="302" t="s">
        <v>330</v>
      </c>
      <c r="K1834" s="53"/>
      <c r="L1834" s="53"/>
      <c r="M1834" s="53"/>
      <c r="N1834" s="53"/>
      <c r="O1834" s="53">
        <v>9</v>
      </c>
      <c r="P1834" s="56"/>
      <c r="Q1834" s="297">
        <v>99</v>
      </c>
      <c r="R1834" s="348" t="s">
        <v>1578</v>
      </c>
      <c r="S1834" s="350">
        <v>25</v>
      </c>
      <c r="T1834" t="str">
        <f t="shared" si="67"/>
        <v>Other Services</v>
      </c>
    </row>
    <row r="1835" spans="1:20" ht="15.75" thickBot="1">
      <c r="A1835" s="311">
        <v>45540</v>
      </c>
      <c r="B1835" s="384">
        <v>45536</v>
      </c>
      <c r="C1835" s="297" t="e">
        <v>#VALUE!</v>
      </c>
      <c r="D1835" s="312" t="s">
        <v>4101</v>
      </c>
      <c r="E1835" s="306" t="s">
        <v>4102</v>
      </c>
      <c r="F1835" s="314">
        <v>99</v>
      </c>
      <c r="G1835" s="300">
        <v>83.898305084745772</v>
      </c>
      <c r="H1835" s="301" t="s">
        <v>261</v>
      </c>
      <c r="I1835" s="302" t="s">
        <v>232</v>
      </c>
      <c r="J1835" s="302" t="s">
        <v>330</v>
      </c>
      <c r="K1835" s="53"/>
      <c r="L1835" s="53"/>
      <c r="M1835" s="53"/>
      <c r="N1835" s="53"/>
      <c r="O1835" s="53">
        <v>9</v>
      </c>
      <c r="P1835" s="56"/>
      <c r="Q1835" s="297">
        <v>99</v>
      </c>
      <c r="R1835" s="348" t="s">
        <v>1578</v>
      </c>
      <c r="S1835" s="350">
        <v>25</v>
      </c>
      <c r="T1835" t="str">
        <f t="shared" si="67"/>
        <v>Other Services</v>
      </c>
    </row>
    <row r="1836" spans="1:20" ht="15.75" thickBot="1">
      <c r="A1836" s="311">
        <v>45540</v>
      </c>
      <c r="B1836" s="384">
        <v>45536</v>
      </c>
      <c r="C1836" s="297" t="e">
        <v>#VALUE!</v>
      </c>
      <c r="D1836" s="312" t="s">
        <v>4103</v>
      </c>
      <c r="E1836" s="306" t="s">
        <v>4104</v>
      </c>
      <c r="F1836" s="314">
        <v>99</v>
      </c>
      <c r="G1836" s="300">
        <v>83.898305084745772</v>
      </c>
      <c r="H1836" s="301" t="s">
        <v>261</v>
      </c>
      <c r="I1836" s="302" t="s">
        <v>232</v>
      </c>
      <c r="J1836" s="302" t="s">
        <v>330</v>
      </c>
      <c r="K1836" s="53"/>
      <c r="L1836" s="53"/>
      <c r="M1836" s="53"/>
      <c r="N1836" s="53"/>
      <c r="O1836" s="53">
        <v>9</v>
      </c>
      <c r="P1836" s="56"/>
      <c r="Q1836" s="297">
        <v>99</v>
      </c>
      <c r="R1836" s="348" t="s">
        <v>1578</v>
      </c>
      <c r="S1836" s="350">
        <v>25</v>
      </c>
      <c r="T1836" t="str">
        <f t="shared" si="67"/>
        <v>Other Services</v>
      </c>
    </row>
    <row r="1837" spans="1:20" ht="15.75" thickBot="1">
      <c r="A1837" s="311">
        <v>45540</v>
      </c>
      <c r="B1837" s="384">
        <v>45536</v>
      </c>
      <c r="C1837" s="297" t="e">
        <v>#VALUE!</v>
      </c>
      <c r="D1837" s="312" t="s">
        <v>4105</v>
      </c>
      <c r="E1837" s="306" t="s">
        <v>4106</v>
      </c>
      <c r="F1837" s="314">
        <v>99</v>
      </c>
      <c r="G1837" s="300">
        <v>83.898305084745772</v>
      </c>
      <c r="H1837" s="301" t="s">
        <v>261</v>
      </c>
      <c r="I1837" s="302" t="s">
        <v>232</v>
      </c>
      <c r="J1837" s="302" t="s">
        <v>330</v>
      </c>
      <c r="K1837" s="53"/>
      <c r="L1837" s="53"/>
      <c r="M1837" s="53"/>
      <c r="N1837" s="53"/>
      <c r="O1837" s="53">
        <v>9</v>
      </c>
      <c r="P1837" s="56"/>
      <c r="Q1837" s="297">
        <v>99</v>
      </c>
      <c r="R1837" s="348" t="s">
        <v>1578</v>
      </c>
      <c r="S1837" s="350">
        <v>25</v>
      </c>
      <c r="T1837" t="str">
        <f t="shared" si="67"/>
        <v>Other Services</v>
      </c>
    </row>
    <row r="1838" spans="1:20" ht="15.75" thickBot="1">
      <c r="A1838" s="311">
        <v>45540</v>
      </c>
      <c r="B1838" s="384">
        <v>45536</v>
      </c>
      <c r="C1838" s="297" t="e">
        <v>#VALUE!</v>
      </c>
      <c r="D1838" s="312" t="s">
        <v>4107</v>
      </c>
      <c r="E1838" s="306" t="s">
        <v>4108</v>
      </c>
      <c r="F1838" s="314">
        <v>99</v>
      </c>
      <c r="G1838" s="300">
        <v>83.898305084745772</v>
      </c>
      <c r="H1838" s="301" t="s">
        <v>261</v>
      </c>
      <c r="I1838" s="302" t="s">
        <v>232</v>
      </c>
      <c r="J1838" s="302" t="s">
        <v>330</v>
      </c>
      <c r="K1838" s="53"/>
      <c r="L1838" s="53"/>
      <c r="M1838" s="53"/>
      <c r="N1838" s="53"/>
      <c r="O1838" s="53">
        <v>9</v>
      </c>
      <c r="P1838" s="56"/>
      <c r="Q1838" s="297">
        <v>99</v>
      </c>
      <c r="R1838" s="348" t="s">
        <v>1578</v>
      </c>
      <c r="S1838" s="350">
        <v>25</v>
      </c>
      <c r="T1838" t="str">
        <f t="shared" si="67"/>
        <v>Other Services</v>
      </c>
    </row>
    <row r="1839" spans="1:20" ht="15.75" thickBot="1">
      <c r="A1839" s="311">
        <v>45540</v>
      </c>
      <c r="B1839" s="384">
        <v>45536</v>
      </c>
      <c r="C1839" s="297" t="e">
        <v>#VALUE!</v>
      </c>
      <c r="D1839" s="312" t="s">
        <v>4109</v>
      </c>
      <c r="E1839" s="306" t="s">
        <v>4110</v>
      </c>
      <c r="F1839" s="314">
        <v>99</v>
      </c>
      <c r="G1839" s="300">
        <v>83.898305084745772</v>
      </c>
      <c r="H1839" s="301" t="s">
        <v>261</v>
      </c>
      <c r="I1839" s="302" t="s">
        <v>232</v>
      </c>
      <c r="J1839" s="302" t="s">
        <v>330</v>
      </c>
      <c r="K1839" s="53"/>
      <c r="L1839" s="53"/>
      <c r="M1839" s="53"/>
      <c r="N1839" s="53"/>
      <c r="O1839" s="53">
        <v>9</v>
      </c>
      <c r="P1839" s="56"/>
      <c r="Q1839" s="297">
        <v>99</v>
      </c>
      <c r="R1839" s="348" t="s">
        <v>1578</v>
      </c>
      <c r="S1839" s="350">
        <v>25</v>
      </c>
      <c r="T1839" t="str">
        <f t="shared" si="67"/>
        <v>Other Services</v>
      </c>
    </row>
    <row r="1840" spans="1:20" ht="15.75" thickBot="1">
      <c r="A1840" s="311">
        <v>45540</v>
      </c>
      <c r="B1840" s="384">
        <v>45536</v>
      </c>
      <c r="C1840" s="297" t="e">
        <v>#VALUE!</v>
      </c>
      <c r="D1840" s="312" t="s">
        <v>3145</v>
      </c>
      <c r="E1840" s="306" t="s">
        <v>4111</v>
      </c>
      <c r="F1840" s="314">
        <v>99</v>
      </c>
      <c r="G1840" s="300">
        <v>83.898305084745772</v>
      </c>
      <c r="H1840" s="301" t="s">
        <v>261</v>
      </c>
      <c r="I1840" s="302" t="s">
        <v>232</v>
      </c>
      <c r="J1840" s="302" t="s">
        <v>330</v>
      </c>
      <c r="K1840" s="53"/>
      <c r="L1840" s="53"/>
      <c r="M1840" s="53"/>
      <c r="N1840" s="53"/>
      <c r="O1840" s="53">
        <v>9</v>
      </c>
      <c r="P1840" s="56"/>
      <c r="Q1840" s="297">
        <v>99</v>
      </c>
      <c r="R1840" s="348" t="s">
        <v>1578</v>
      </c>
      <c r="S1840" s="350">
        <v>25</v>
      </c>
      <c r="T1840" t="str">
        <f t="shared" si="67"/>
        <v>Other Services</v>
      </c>
    </row>
    <row r="1841" spans="1:20" ht="15.75" thickBot="1">
      <c r="A1841" s="311">
        <v>45540</v>
      </c>
      <c r="B1841" s="384">
        <v>45536</v>
      </c>
      <c r="C1841" s="297" t="e">
        <v>#VALUE!</v>
      </c>
      <c r="D1841" s="312" t="s">
        <v>4112</v>
      </c>
      <c r="E1841" s="306" t="s">
        <v>4113</v>
      </c>
      <c r="F1841" s="314">
        <v>99</v>
      </c>
      <c r="G1841" s="300">
        <v>83.898305084745772</v>
      </c>
      <c r="H1841" s="301" t="s">
        <v>261</v>
      </c>
      <c r="I1841" s="302" t="s">
        <v>232</v>
      </c>
      <c r="J1841" s="302" t="s">
        <v>330</v>
      </c>
      <c r="K1841" s="53"/>
      <c r="L1841" s="53"/>
      <c r="M1841" s="53"/>
      <c r="N1841" s="53"/>
      <c r="O1841" s="53">
        <v>9</v>
      </c>
      <c r="P1841" s="56"/>
      <c r="Q1841" s="297">
        <v>99</v>
      </c>
      <c r="R1841" s="348" t="s">
        <v>1578</v>
      </c>
      <c r="S1841" s="350">
        <v>25</v>
      </c>
      <c r="T1841" t="str">
        <f t="shared" si="67"/>
        <v>Other Services</v>
      </c>
    </row>
    <row r="1842" spans="1:20" ht="15.75" thickBot="1">
      <c r="A1842" s="311">
        <v>45540</v>
      </c>
      <c r="B1842" s="384">
        <v>45536</v>
      </c>
      <c r="C1842" s="297" t="e">
        <v>#VALUE!</v>
      </c>
      <c r="D1842" s="312" t="s">
        <v>4114</v>
      </c>
      <c r="E1842" s="306" t="s">
        <v>4115</v>
      </c>
      <c r="F1842" s="314">
        <v>99</v>
      </c>
      <c r="G1842" s="300">
        <v>83.898305084745772</v>
      </c>
      <c r="H1842" s="301" t="s">
        <v>261</v>
      </c>
      <c r="I1842" s="302" t="s">
        <v>232</v>
      </c>
      <c r="J1842" s="302" t="s">
        <v>330</v>
      </c>
      <c r="K1842" s="53"/>
      <c r="L1842" s="53"/>
      <c r="M1842" s="53"/>
      <c r="N1842" s="53"/>
      <c r="O1842" s="53">
        <v>9</v>
      </c>
      <c r="P1842" s="56"/>
      <c r="Q1842" s="297">
        <v>99</v>
      </c>
      <c r="R1842" s="348" t="s">
        <v>1578</v>
      </c>
      <c r="S1842" s="350">
        <v>25</v>
      </c>
      <c r="T1842" t="str">
        <f t="shared" si="67"/>
        <v>Other Services</v>
      </c>
    </row>
    <row r="1843" spans="1:20" ht="15.75" thickBot="1">
      <c r="A1843" s="311">
        <v>45540</v>
      </c>
      <c r="B1843" s="384">
        <v>45536</v>
      </c>
      <c r="C1843" s="297" t="e">
        <v>#VALUE!</v>
      </c>
      <c r="D1843" s="312" t="s">
        <v>1082</v>
      </c>
      <c r="E1843" s="306" t="s">
        <v>4116</v>
      </c>
      <c r="F1843" s="314">
        <v>99</v>
      </c>
      <c r="G1843" s="300">
        <v>83.898305084745772</v>
      </c>
      <c r="H1843" s="301" t="s">
        <v>261</v>
      </c>
      <c r="I1843" s="302" t="s">
        <v>232</v>
      </c>
      <c r="J1843" s="302" t="s">
        <v>330</v>
      </c>
      <c r="K1843" s="53"/>
      <c r="L1843" s="53"/>
      <c r="M1843" s="53"/>
      <c r="N1843" s="53"/>
      <c r="O1843" s="53">
        <v>9</v>
      </c>
      <c r="P1843" s="56"/>
      <c r="Q1843" s="297">
        <v>99</v>
      </c>
      <c r="R1843" s="348" t="s">
        <v>1578</v>
      </c>
      <c r="S1843" s="350">
        <v>25</v>
      </c>
      <c r="T1843" t="str">
        <f t="shared" si="67"/>
        <v>Other Services</v>
      </c>
    </row>
    <row r="1844" spans="1:20" ht="15.75" thickBot="1">
      <c r="A1844" s="311">
        <v>45540</v>
      </c>
      <c r="B1844" s="384">
        <v>45536</v>
      </c>
      <c r="C1844" s="297" t="e">
        <v>#VALUE!</v>
      </c>
      <c r="D1844" s="312" t="s">
        <v>4117</v>
      </c>
      <c r="E1844" s="306" t="s">
        <v>4118</v>
      </c>
      <c r="F1844" s="314">
        <v>99</v>
      </c>
      <c r="G1844" s="300">
        <v>83.898305084745772</v>
      </c>
      <c r="H1844" s="301" t="s">
        <v>261</v>
      </c>
      <c r="I1844" s="302" t="s">
        <v>232</v>
      </c>
      <c r="J1844" s="302" t="s">
        <v>330</v>
      </c>
      <c r="K1844" s="53"/>
      <c r="L1844" s="53"/>
      <c r="M1844" s="53"/>
      <c r="N1844" s="53"/>
      <c r="O1844" s="53">
        <v>9</v>
      </c>
      <c r="P1844" s="56"/>
      <c r="Q1844" s="297">
        <v>99</v>
      </c>
      <c r="R1844" s="348" t="s">
        <v>1578</v>
      </c>
      <c r="S1844" s="350">
        <v>25</v>
      </c>
      <c r="T1844" t="str">
        <f t="shared" si="67"/>
        <v>Other Services</v>
      </c>
    </row>
    <row r="1845" spans="1:20" ht="15.75" thickBot="1">
      <c r="A1845" s="311">
        <v>45540</v>
      </c>
      <c r="B1845" s="384">
        <v>45536</v>
      </c>
      <c r="C1845" s="297" t="e">
        <v>#VALUE!</v>
      </c>
      <c r="D1845" s="312" t="s">
        <v>1724</v>
      </c>
      <c r="E1845" s="306" t="s">
        <v>4119</v>
      </c>
      <c r="F1845" s="314">
        <v>41300</v>
      </c>
      <c r="G1845" s="300">
        <v>35000</v>
      </c>
      <c r="H1845" s="301" t="s">
        <v>310</v>
      </c>
      <c r="I1845" s="302" t="s">
        <v>223</v>
      </c>
      <c r="J1845" s="302" t="s">
        <v>246</v>
      </c>
      <c r="K1845" s="53"/>
      <c r="L1845" s="53"/>
      <c r="M1845" s="53"/>
      <c r="N1845" s="53"/>
      <c r="O1845" s="53">
        <v>9</v>
      </c>
      <c r="P1845" s="56"/>
      <c r="Q1845" s="297">
        <v>41300</v>
      </c>
      <c r="R1845" s="348" t="s">
        <v>1578</v>
      </c>
      <c r="S1845" s="350">
        <v>25</v>
      </c>
      <c r="T1845" t="str">
        <f t="shared" si="67"/>
        <v>Tech Assist Recruitment</v>
      </c>
    </row>
    <row r="1846" spans="1:20" ht="15.75" thickBot="1">
      <c r="A1846" s="311">
        <v>45540</v>
      </c>
      <c r="B1846" s="384">
        <v>45536</v>
      </c>
      <c r="C1846" s="297" t="e">
        <v>#VALUE!</v>
      </c>
      <c r="D1846" s="312" t="s">
        <v>322</v>
      </c>
      <c r="E1846" s="306" t="s">
        <v>4120</v>
      </c>
      <c r="F1846" s="314">
        <v>7523</v>
      </c>
      <c r="G1846" s="300">
        <v>6375.42372881356</v>
      </c>
      <c r="H1846" s="301" t="s">
        <v>112</v>
      </c>
      <c r="I1846" s="302" t="s">
        <v>229</v>
      </c>
      <c r="J1846" s="302" t="s">
        <v>269</v>
      </c>
      <c r="K1846" s="53"/>
      <c r="L1846" s="53"/>
      <c r="M1846" s="53"/>
      <c r="N1846" s="53"/>
      <c r="O1846" s="53">
        <v>9</v>
      </c>
      <c r="P1846" s="56"/>
      <c r="Q1846" s="297">
        <v>7523</v>
      </c>
      <c r="R1846" s="348" t="s">
        <v>1578</v>
      </c>
      <c r="S1846" s="350">
        <v>25</v>
      </c>
      <c r="T1846" t="str">
        <f t="shared" si="67"/>
        <v>WhatsApp API Business</v>
      </c>
    </row>
    <row r="1847" spans="1:20" ht="15.75" thickBot="1">
      <c r="A1847" s="311">
        <v>45540</v>
      </c>
      <c r="B1847" s="384">
        <v>45536</v>
      </c>
      <c r="C1847" s="297" t="e">
        <v>#VALUE!</v>
      </c>
      <c r="D1847" s="312" t="s">
        <v>1485</v>
      </c>
      <c r="E1847" s="306" t="s">
        <v>4121</v>
      </c>
      <c r="F1847" s="314">
        <v>8850</v>
      </c>
      <c r="G1847" s="300">
        <v>7500</v>
      </c>
      <c r="H1847" s="301" t="s">
        <v>112</v>
      </c>
      <c r="I1847" s="302" t="s">
        <v>229</v>
      </c>
      <c r="J1847" s="302" t="s">
        <v>269</v>
      </c>
      <c r="K1847" s="53"/>
      <c r="L1847" s="53"/>
      <c r="M1847" s="53"/>
      <c r="N1847" s="53"/>
      <c r="O1847" s="53">
        <v>9</v>
      </c>
      <c r="P1847" s="56"/>
      <c r="Q1847" s="297">
        <v>8850</v>
      </c>
      <c r="R1847" s="348" t="s">
        <v>1578</v>
      </c>
      <c r="S1847" s="350">
        <v>25</v>
      </c>
      <c r="T1847" t="str">
        <f t="shared" si="67"/>
        <v>WhatsApp API Business</v>
      </c>
    </row>
    <row r="1848" spans="1:20" ht="15.75" thickBot="1">
      <c r="A1848" s="311">
        <v>45540</v>
      </c>
      <c r="B1848" s="384">
        <v>45536</v>
      </c>
      <c r="C1848" s="297" t="e">
        <v>#VALUE!</v>
      </c>
      <c r="D1848" s="312" t="s">
        <v>704</v>
      </c>
      <c r="E1848" s="306" t="s">
        <v>4122</v>
      </c>
      <c r="F1848" s="314">
        <v>99</v>
      </c>
      <c r="G1848" s="300">
        <v>83.898305084745772</v>
      </c>
      <c r="H1848" s="301" t="s">
        <v>261</v>
      </c>
      <c r="I1848" s="302" t="s">
        <v>232</v>
      </c>
      <c r="J1848" s="302" t="s">
        <v>330</v>
      </c>
      <c r="K1848" s="53"/>
      <c r="L1848" s="53"/>
      <c r="M1848" s="53"/>
      <c r="N1848" s="53"/>
      <c r="O1848" s="53">
        <v>9</v>
      </c>
      <c r="P1848" s="56"/>
      <c r="Q1848" s="297">
        <v>99</v>
      </c>
      <c r="R1848" s="348" t="s">
        <v>1578</v>
      </c>
      <c r="S1848" s="350">
        <v>25</v>
      </c>
      <c r="T1848" t="str">
        <f t="shared" si="67"/>
        <v>Other Services</v>
      </c>
    </row>
    <row r="1849" spans="1:20" ht="15.75" thickBot="1">
      <c r="A1849" s="311">
        <v>45540</v>
      </c>
      <c r="B1849" s="384">
        <v>45536</v>
      </c>
      <c r="C1849" s="297" t="e">
        <v>#VALUE!</v>
      </c>
      <c r="D1849" s="312" t="s">
        <v>4123</v>
      </c>
      <c r="E1849" s="306" t="s">
        <v>4124</v>
      </c>
      <c r="F1849" s="314">
        <v>23600</v>
      </c>
      <c r="G1849" s="300">
        <v>20000</v>
      </c>
      <c r="H1849" s="301" t="s">
        <v>112</v>
      </c>
      <c r="I1849" s="302" t="s">
        <v>229</v>
      </c>
      <c r="J1849" s="302" t="s">
        <v>359</v>
      </c>
      <c r="K1849" s="53"/>
      <c r="L1849" s="53"/>
      <c r="M1849" s="53"/>
      <c r="N1849" s="53"/>
      <c r="O1849" s="53">
        <v>9</v>
      </c>
      <c r="P1849" s="56"/>
      <c r="Q1849" s="297">
        <v>23600</v>
      </c>
      <c r="R1849" s="348" t="s">
        <v>1578</v>
      </c>
      <c r="S1849" s="350">
        <v>25</v>
      </c>
      <c r="T1849" t="str">
        <f t="shared" si="67"/>
        <v>WhatsApp API Business</v>
      </c>
    </row>
    <row r="1850" spans="1:20" ht="15.75" thickBot="1">
      <c r="A1850" s="311">
        <v>45540</v>
      </c>
      <c r="B1850" s="384">
        <v>45536</v>
      </c>
      <c r="C1850" s="297" t="e">
        <v>#VALUE!</v>
      </c>
      <c r="D1850" s="312" t="s">
        <v>4125</v>
      </c>
      <c r="E1850" s="306" t="s">
        <v>4126</v>
      </c>
      <c r="F1850" s="314">
        <v>99</v>
      </c>
      <c r="G1850" s="300">
        <v>83.898305084745772</v>
      </c>
      <c r="H1850" s="301" t="s">
        <v>261</v>
      </c>
      <c r="I1850" s="302" t="s">
        <v>232</v>
      </c>
      <c r="J1850" s="302" t="s">
        <v>330</v>
      </c>
      <c r="K1850" s="53"/>
      <c r="L1850" s="53"/>
      <c r="M1850" s="53"/>
      <c r="N1850" s="53"/>
      <c r="O1850" s="53">
        <v>9</v>
      </c>
      <c r="P1850" s="56"/>
      <c r="Q1850" s="297">
        <v>99</v>
      </c>
      <c r="R1850" s="348" t="s">
        <v>1578</v>
      </c>
      <c r="S1850" s="350">
        <v>25</v>
      </c>
      <c r="T1850" t="str">
        <f t="shared" si="67"/>
        <v>Other Services</v>
      </c>
    </row>
    <row r="1851" spans="1:20" ht="15.75" thickBot="1">
      <c r="A1851" s="311">
        <v>45540</v>
      </c>
      <c r="B1851" s="384">
        <v>45536</v>
      </c>
      <c r="C1851" s="297" t="e">
        <v>#VALUE!</v>
      </c>
      <c r="D1851" s="312" t="s">
        <v>4077</v>
      </c>
      <c r="E1851" s="306" t="s">
        <v>4127</v>
      </c>
      <c r="F1851" s="314">
        <v>99</v>
      </c>
      <c r="G1851" s="300">
        <v>83.898305084745772</v>
      </c>
      <c r="H1851" s="301" t="s">
        <v>261</v>
      </c>
      <c r="I1851" s="302" t="s">
        <v>232</v>
      </c>
      <c r="J1851" s="302" t="s">
        <v>330</v>
      </c>
      <c r="K1851" s="53"/>
      <c r="L1851" s="53"/>
      <c r="M1851" s="53"/>
      <c r="N1851" s="53"/>
      <c r="O1851" s="53">
        <v>9</v>
      </c>
      <c r="P1851" s="56"/>
      <c r="Q1851" s="297">
        <v>99</v>
      </c>
      <c r="R1851" s="348" t="s">
        <v>1578</v>
      </c>
      <c r="S1851" s="350">
        <v>25</v>
      </c>
      <c r="T1851" t="str">
        <f t="shared" si="67"/>
        <v>Other Services</v>
      </c>
    </row>
    <row r="1852" spans="1:20" ht="15.75" thickBot="1">
      <c r="A1852" s="311">
        <v>45540</v>
      </c>
      <c r="B1852" s="384">
        <v>45536</v>
      </c>
      <c r="C1852" s="297" t="e">
        <v>#VALUE!</v>
      </c>
      <c r="D1852" s="312" t="s">
        <v>4128</v>
      </c>
      <c r="E1852" s="306" t="s">
        <v>4129</v>
      </c>
      <c r="F1852" s="314">
        <v>99</v>
      </c>
      <c r="G1852" s="300">
        <v>83.898305084745772</v>
      </c>
      <c r="H1852" s="301" t="s">
        <v>261</v>
      </c>
      <c r="I1852" s="302" t="s">
        <v>232</v>
      </c>
      <c r="J1852" s="302" t="s">
        <v>330</v>
      </c>
      <c r="K1852" s="53"/>
      <c r="L1852" s="53"/>
      <c r="M1852" s="53"/>
      <c r="N1852" s="53"/>
      <c r="O1852" s="53">
        <v>9</v>
      </c>
      <c r="P1852" s="56"/>
      <c r="Q1852" s="297">
        <v>99</v>
      </c>
      <c r="R1852" s="348" t="s">
        <v>1578</v>
      </c>
      <c r="S1852" s="350">
        <v>25</v>
      </c>
      <c r="T1852" t="str">
        <f t="shared" si="67"/>
        <v>Other Services</v>
      </c>
    </row>
    <row r="1853" spans="1:20" ht="15.75" thickBot="1">
      <c r="A1853" s="311">
        <v>45540</v>
      </c>
      <c r="B1853" s="384">
        <v>45536</v>
      </c>
      <c r="C1853" s="297" t="e">
        <v>#VALUE!</v>
      </c>
      <c r="D1853" s="312" t="s">
        <v>4130</v>
      </c>
      <c r="E1853" s="306" t="s">
        <v>4131</v>
      </c>
      <c r="F1853" s="314">
        <v>99</v>
      </c>
      <c r="G1853" s="300">
        <v>83.898305084745772</v>
      </c>
      <c r="H1853" s="301" t="s">
        <v>261</v>
      </c>
      <c r="I1853" s="302" t="s">
        <v>232</v>
      </c>
      <c r="J1853" s="302" t="s">
        <v>330</v>
      </c>
      <c r="K1853" s="53"/>
      <c r="L1853" s="53"/>
      <c r="M1853" s="53"/>
      <c r="N1853" s="53"/>
      <c r="O1853" s="53">
        <v>9</v>
      </c>
      <c r="P1853" s="56"/>
      <c r="Q1853" s="297">
        <v>99</v>
      </c>
      <c r="R1853" s="348" t="s">
        <v>1578</v>
      </c>
      <c r="S1853" s="350">
        <v>25</v>
      </c>
      <c r="T1853" t="str">
        <f t="shared" si="67"/>
        <v>Other Services</v>
      </c>
    </row>
    <row r="1854" spans="1:20" ht="15.75" thickBot="1">
      <c r="A1854" s="311">
        <v>45540</v>
      </c>
      <c r="B1854" s="384">
        <v>45536</v>
      </c>
      <c r="C1854" s="297" t="e">
        <v>#VALUE!</v>
      </c>
      <c r="D1854" s="312" t="s">
        <v>368</v>
      </c>
      <c r="E1854" s="306" t="s">
        <v>4132</v>
      </c>
      <c r="F1854" s="314">
        <v>99</v>
      </c>
      <c r="G1854" s="300">
        <v>83.898305084745772</v>
      </c>
      <c r="H1854" s="301" t="s">
        <v>261</v>
      </c>
      <c r="I1854" s="302" t="s">
        <v>232</v>
      </c>
      <c r="J1854" s="302" t="s">
        <v>330</v>
      </c>
      <c r="K1854" s="53"/>
      <c r="L1854" s="53"/>
      <c r="M1854" s="53"/>
      <c r="N1854" s="53"/>
      <c r="O1854" s="53">
        <v>9</v>
      </c>
      <c r="P1854" s="56"/>
      <c r="Q1854" s="297">
        <v>99</v>
      </c>
      <c r="R1854" s="348" t="s">
        <v>1578</v>
      </c>
      <c r="S1854" s="350">
        <v>25</v>
      </c>
      <c r="T1854" t="str">
        <f t="shared" si="67"/>
        <v>Other Services</v>
      </c>
    </row>
    <row r="1855" spans="1:20" ht="15.75" thickBot="1">
      <c r="A1855" s="311">
        <v>45540</v>
      </c>
      <c r="B1855" s="384">
        <v>45536</v>
      </c>
      <c r="C1855" s="297" t="e">
        <v>#VALUE!</v>
      </c>
      <c r="D1855" s="312" t="s">
        <v>1186</v>
      </c>
      <c r="E1855" s="306" t="s">
        <v>4133</v>
      </c>
      <c r="F1855" s="314">
        <v>587640</v>
      </c>
      <c r="G1855" s="300">
        <v>498000</v>
      </c>
      <c r="H1855" s="301" t="s">
        <v>291</v>
      </c>
      <c r="I1855" s="302" t="s">
        <v>226</v>
      </c>
      <c r="J1855" s="302" t="s">
        <v>292</v>
      </c>
      <c r="K1855" s="53"/>
      <c r="L1855" s="53"/>
      <c r="M1855" s="53"/>
      <c r="N1855" s="53"/>
      <c r="O1855" s="53">
        <v>9</v>
      </c>
      <c r="P1855" s="56"/>
      <c r="Q1855" s="297">
        <v>587640</v>
      </c>
      <c r="R1855" s="348" t="s">
        <v>1578</v>
      </c>
      <c r="S1855" s="350">
        <v>25</v>
      </c>
      <c r="T1855" t="str">
        <f t="shared" si="67"/>
        <v xml:space="preserve">Training Business </v>
      </c>
    </row>
    <row r="1856" spans="1:20" ht="15.75" thickBot="1">
      <c r="A1856" s="311">
        <v>45540</v>
      </c>
      <c r="B1856" s="384">
        <v>45536</v>
      </c>
      <c r="C1856" s="297" t="e">
        <v>#VALUE!</v>
      </c>
      <c r="D1856" s="312" t="s">
        <v>4134</v>
      </c>
      <c r="E1856" s="306" t="s">
        <v>4135</v>
      </c>
      <c r="F1856" s="314">
        <v>-3009</v>
      </c>
      <c r="G1856" s="300">
        <v>-2550</v>
      </c>
      <c r="H1856" s="301" t="s">
        <v>216</v>
      </c>
      <c r="I1856" s="302" t="s">
        <v>217</v>
      </c>
      <c r="J1856" s="302" t="s">
        <v>218</v>
      </c>
      <c r="K1856" s="53"/>
      <c r="L1856" s="53"/>
      <c r="M1856" s="53"/>
      <c r="N1856" s="53"/>
      <c r="O1856" s="53">
        <v>9</v>
      </c>
      <c r="P1856" s="56"/>
      <c r="Q1856" s="297">
        <v>-3009</v>
      </c>
      <c r="R1856" s="348" t="s">
        <v>1578</v>
      </c>
      <c r="S1856" s="350">
        <v>25</v>
      </c>
      <c r="T1856" t="str">
        <f t="shared" ref="T1856:T1919" si="68">VLOOKUP(I1856,$AD$2:$AE$6,2,0)</f>
        <v>G-Suite Business</v>
      </c>
    </row>
    <row r="1857" spans="1:20" ht="15.75" thickBot="1">
      <c r="A1857" s="311">
        <v>45540</v>
      </c>
      <c r="B1857" s="384">
        <v>45536</v>
      </c>
      <c r="C1857" s="297" t="e">
        <v>#VALUE!</v>
      </c>
      <c r="D1857" s="312" t="s">
        <v>4056</v>
      </c>
      <c r="E1857" s="306" t="s">
        <v>4136</v>
      </c>
      <c r="F1857" s="314">
        <v>-236</v>
      </c>
      <c r="G1857" s="300">
        <v>-200</v>
      </c>
      <c r="H1857" s="301" t="s">
        <v>216</v>
      </c>
      <c r="I1857" s="302" t="s">
        <v>217</v>
      </c>
      <c r="J1857" s="302" t="s">
        <v>218</v>
      </c>
      <c r="K1857" s="53"/>
      <c r="L1857" s="53"/>
      <c r="M1857" s="53"/>
      <c r="N1857" s="53"/>
      <c r="O1857" s="53">
        <v>9</v>
      </c>
      <c r="P1857" s="56"/>
      <c r="Q1857" s="297">
        <v>-236</v>
      </c>
      <c r="R1857" s="348" t="s">
        <v>1578</v>
      </c>
      <c r="S1857" s="350">
        <v>25</v>
      </c>
      <c r="T1857" t="str">
        <f t="shared" si="68"/>
        <v>G-Suite Business</v>
      </c>
    </row>
    <row r="1858" spans="1:20" ht="15.75" thickBot="1">
      <c r="A1858" s="311">
        <v>45541</v>
      </c>
      <c r="B1858" s="384">
        <v>45536</v>
      </c>
      <c r="C1858" s="297" t="e">
        <v>#VALUE!</v>
      </c>
      <c r="D1858" s="312" t="s">
        <v>4137</v>
      </c>
      <c r="E1858" s="306" t="s">
        <v>4138</v>
      </c>
      <c r="F1858" s="314">
        <v>33276</v>
      </c>
      <c r="G1858" s="300">
        <v>28200</v>
      </c>
      <c r="H1858" s="301" t="s">
        <v>216</v>
      </c>
      <c r="I1858" s="302" t="s">
        <v>217</v>
      </c>
      <c r="J1858" s="302" t="s">
        <v>218</v>
      </c>
      <c r="K1858" s="53"/>
      <c r="L1858" s="53"/>
      <c r="M1858" s="53"/>
      <c r="N1858" s="53"/>
      <c r="O1858" s="53">
        <v>9</v>
      </c>
      <c r="P1858" s="56"/>
      <c r="Q1858" s="297">
        <v>33276</v>
      </c>
      <c r="R1858" s="348" t="s">
        <v>1578</v>
      </c>
      <c r="S1858" s="350">
        <v>25</v>
      </c>
      <c r="T1858" t="str">
        <f t="shared" si="68"/>
        <v>G-Suite Business</v>
      </c>
    </row>
    <row r="1859" spans="1:20" ht="15.75" thickBot="1">
      <c r="A1859" s="311">
        <v>45541</v>
      </c>
      <c r="B1859" s="384">
        <v>45536</v>
      </c>
      <c r="C1859" s="297" t="e">
        <v>#VALUE!</v>
      </c>
      <c r="D1859" s="312" t="s">
        <v>4139</v>
      </c>
      <c r="E1859" s="306" t="s">
        <v>4140</v>
      </c>
      <c r="F1859" s="314">
        <v>35871</v>
      </c>
      <c r="G1859" s="300">
        <v>30399.152542372882</v>
      </c>
      <c r="H1859" s="301" t="s">
        <v>216</v>
      </c>
      <c r="I1859" s="302" t="s">
        <v>217</v>
      </c>
      <c r="J1859" s="302" t="s">
        <v>218</v>
      </c>
      <c r="K1859" s="53"/>
      <c r="L1859" s="53"/>
      <c r="M1859" s="53"/>
      <c r="N1859" s="53"/>
      <c r="O1859" s="53">
        <v>9</v>
      </c>
      <c r="P1859" s="56"/>
      <c r="Q1859" s="297">
        <v>35871</v>
      </c>
      <c r="R1859" s="348" t="s">
        <v>1578</v>
      </c>
      <c r="S1859" s="350">
        <v>25</v>
      </c>
      <c r="T1859" t="str">
        <f t="shared" si="68"/>
        <v>G-Suite Business</v>
      </c>
    </row>
    <row r="1860" spans="1:20" ht="15.75" thickBot="1">
      <c r="A1860" s="311">
        <v>45541</v>
      </c>
      <c r="B1860" s="384">
        <v>45536</v>
      </c>
      <c r="C1860" s="297" t="e">
        <v>#VALUE!</v>
      </c>
      <c r="D1860" s="312" t="s">
        <v>2972</v>
      </c>
      <c r="E1860" s="306" t="s">
        <v>4141</v>
      </c>
      <c r="F1860" s="314">
        <v>398250</v>
      </c>
      <c r="G1860" s="300">
        <v>337500</v>
      </c>
      <c r="H1860" s="301" t="s">
        <v>216</v>
      </c>
      <c r="I1860" s="302" t="s">
        <v>217</v>
      </c>
      <c r="J1860" s="302" t="s">
        <v>218</v>
      </c>
      <c r="K1860" s="53"/>
      <c r="L1860" s="53"/>
      <c r="M1860" s="53"/>
      <c r="N1860" s="53"/>
      <c r="O1860" s="53">
        <v>9</v>
      </c>
      <c r="P1860" s="56"/>
      <c r="Q1860" s="297">
        <v>398250</v>
      </c>
      <c r="R1860" s="348" t="s">
        <v>1578</v>
      </c>
      <c r="S1860" s="350">
        <v>25</v>
      </c>
      <c r="T1860" t="str">
        <f t="shared" si="68"/>
        <v>G-Suite Business</v>
      </c>
    </row>
    <row r="1861" spans="1:20" ht="15.75" thickBot="1">
      <c r="A1861" s="311">
        <v>45541</v>
      </c>
      <c r="B1861" s="384">
        <v>45536</v>
      </c>
      <c r="C1861" s="297" t="e">
        <v>#VALUE!</v>
      </c>
      <c r="D1861" s="312" t="s">
        <v>4142</v>
      </c>
      <c r="E1861" s="306" t="s">
        <v>4143</v>
      </c>
      <c r="F1861" s="314">
        <v>9027</v>
      </c>
      <c r="G1861" s="300">
        <v>7650</v>
      </c>
      <c r="H1861" s="301" t="s">
        <v>216</v>
      </c>
      <c r="I1861" s="302" t="s">
        <v>217</v>
      </c>
      <c r="J1861" s="302" t="s">
        <v>218</v>
      </c>
      <c r="K1861" s="53"/>
      <c r="L1861" s="53"/>
      <c r="M1861" s="53"/>
      <c r="N1861" s="53"/>
      <c r="O1861" s="53">
        <v>9</v>
      </c>
      <c r="P1861" s="56"/>
      <c r="Q1861" s="297">
        <v>9027</v>
      </c>
      <c r="R1861" s="348" t="s">
        <v>1578</v>
      </c>
      <c r="S1861" s="350">
        <v>25</v>
      </c>
      <c r="T1861" t="str">
        <f t="shared" si="68"/>
        <v>G-Suite Business</v>
      </c>
    </row>
    <row r="1862" spans="1:20" ht="15.75" thickBot="1">
      <c r="A1862" s="311">
        <v>45541</v>
      </c>
      <c r="B1862" s="384">
        <v>45536</v>
      </c>
      <c r="C1862" s="297" t="e">
        <v>#VALUE!</v>
      </c>
      <c r="D1862" s="312" t="s">
        <v>1006</v>
      </c>
      <c r="E1862" s="306" t="s">
        <v>4144</v>
      </c>
      <c r="F1862" s="314">
        <v>15045</v>
      </c>
      <c r="G1862" s="300">
        <v>12750</v>
      </c>
      <c r="H1862" s="301" t="s">
        <v>112</v>
      </c>
      <c r="I1862" s="302" t="s">
        <v>229</v>
      </c>
      <c r="J1862" s="302" t="s">
        <v>284</v>
      </c>
      <c r="K1862" s="53"/>
      <c r="L1862" s="53"/>
      <c r="M1862" s="53"/>
      <c r="N1862" s="53"/>
      <c r="O1862" s="53">
        <v>9</v>
      </c>
      <c r="P1862" s="56"/>
      <c r="Q1862" s="297">
        <v>15045</v>
      </c>
      <c r="R1862" s="348" t="s">
        <v>1578</v>
      </c>
      <c r="S1862" s="350">
        <v>25</v>
      </c>
      <c r="T1862" t="str">
        <f t="shared" si="68"/>
        <v>WhatsApp API Business</v>
      </c>
    </row>
    <row r="1863" spans="1:20" ht="15.75" thickBot="1">
      <c r="A1863" s="311">
        <v>45541</v>
      </c>
      <c r="B1863" s="384">
        <v>45536</v>
      </c>
      <c r="C1863" s="297" t="e">
        <v>#VALUE!</v>
      </c>
      <c r="D1863" s="312" t="s">
        <v>4145</v>
      </c>
      <c r="E1863" s="306" t="s">
        <v>4146</v>
      </c>
      <c r="F1863" s="314">
        <v>99</v>
      </c>
      <c r="G1863" s="300">
        <v>83.898305084745772</v>
      </c>
      <c r="H1863" s="301" t="s">
        <v>261</v>
      </c>
      <c r="I1863" s="302" t="s">
        <v>232</v>
      </c>
      <c r="J1863" s="302" t="s">
        <v>330</v>
      </c>
      <c r="K1863" s="53"/>
      <c r="L1863" s="53"/>
      <c r="M1863" s="53"/>
      <c r="N1863" s="53"/>
      <c r="O1863" s="53">
        <v>9</v>
      </c>
      <c r="P1863" s="56"/>
      <c r="Q1863" s="297">
        <v>99</v>
      </c>
      <c r="R1863" s="348" t="s">
        <v>1578</v>
      </c>
      <c r="S1863" s="350">
        <v>25</v>
      </c>
      <c r="T1863" t="str">
        <f t="shared" si="68"/>
        <v>Other Services</v>
      </c>
    </row>
    <row r="1864" spans="1:20" ht="15.75" thickBot="1">
      <c r="A1864" s="311">
        <v>45541</v>
      </c>
      <c r="B1864" s="384">
        <v>45536</v>
      </c>
      <c r="C1864" s="297" t="e">
        <v>#VALUE!</v>
      </c>
      <c r="D1864" s="312" t="s">
        <v>4147</v>
      </c>
      <c r="E1864" s="306" t="s">
        <v>4148</v>
      </c>
      <c r="F1864" s="314">
        <v>99</v>
      </c>
      <c r="G1864" s="300">
        <v>83.898305084745772</v>
      </c>
      <c r="H1864" s="301" t="s">
        <v>261</v>
      </c>
      <c r="I1864" s="302" t="s">
        <v>232</v>
      </c>
      <c r="J1864" s="302" t="s">
        <v>330</v>
      </c>
      <c r="K1864" s="53"/>
      <c r="L1864" s="53"/>
      <c r="M1864" s="53"/>
      <c r="N1864" s="53"/>
      <c r="O1864" s="53">
        <v>9</v>
      </c>
      <c r="P1864" s="56"/>
      <c r="Q1864" s="297">
        <v>99</v>
      </c>
      <c r="R1864" s="348" t="s">
        <v>1578</v>
      </c>
      <c r="S1864" s="350">
        <v>25</v>
      </c>
      <c r="T1864" t="str">
        <f t="shared" si="68"/>
        <v>Other Services</v>
      </c>
    </row>
    <row r="1865" spans="1:20" ht="15.75" thickBot="1">
      <c r="A1865" s="311">
        <v>45541</v>
      </c>
      <c r="B1865" s="384">
        <v>45536</v>
      </c>
      <c r="C1865" s="297" t="e">
        <v>#VALUE!</v>
      </c>
      <c r="D1865" s="312" t="s">
        <v>4149</v>
      </c>
      <c r="E1865" s="306" t="s">
        <v>4150</v>
      </c>
      <c r="F1865" s="314">
        <v>99</v>
      </c>
      <c r="G1865" s="300">
        <v>83.898305084745772</v>
      </c>
      <c r="H1865" s="301" t="s">
        <v>261</v>
      </c>
      <c r="I1865" s="302" t="s">
        <v>232</v>
      </c>
      <c r="J1865" s="302" t="s">
        <v>330</v>
      </c>
      <c r="K1865" s="53"/>
      <c r="L1865" s="53"/>
      <c r="M1865" s="53"/>
      <c r="N1865" s="53"/>
      <c r="O1865" s="53">
        <v>9</v>
      </c>
      <c r="P1865" s="56"/>
      <c r="Q1865" s="297">
        <v>99</v>
      </c>
      <c r="R1865" s="348" t="s">
        <v>1578</v>
      </c>
      <c r="S1865" s="350">
        <v>25</v>
      </c>
      <c r="T1865" t="str">
        <f t="shared" si="68"/>
        <v>Other Services</v>
      </c>
    </row>
    <row r="1866" spans="1:20" ht="15.75" thickBot="1">
      <c r="A1866" s="311">
        <v>45541</v>
      </c>
      <c r="B1866" s="384">
        <v>45536</v>
      </c>
      <c r="C1866" s="297" t="e">
        <v>#VALUE!</v>
      </c>
      <c r="D1866" s="312" t="s">
        <v>4151</v>
      </c>
      <c r="E1866" s="306" t="s">
        <v>4152</v>
      </c>
      <c r="F1866" s="314">
        <v>99</v>
      </c>
      <c r="G1866" s="300">
        <v>83.898305084745772</v>
      </c>
      <c r="H1866" s="301" t="s">
        <v>261</v>
      </c>
      <c r="I1866" s="302" t="s">
        <v>232</v>
      </c>
      <c r="J1866" s="302" t="s">
        <v>330</v>
      </c>
      <c r="K1866" s="53"/>
      <c r="L1866" s="53"/>
      <c r="M1866" s="53"/>
      <c r="N1866" s="53"/>
      <c r="O1866" s="53">
        <v>9</v>
      </c>
      <c r="P1866" s="56"/>
      <c r="Q1866" s="297">
        <v>99</v>
      </c>
      <c r="R1866" s="348" t="s">
        <v>1578</v>
      </c>
      <c r="S1866" s="350">
        <v>25</v>
      </c>
      <c r="T1866" t="str">
        <f t="shared" si="68"/>
        <v>Other Services</v>
      </c>
    </row>
    <row r="1867" spans="1:20" ht="15.75" thickBot="1">
      <c r="A1867" s="311">
        <v>45541</v>
      </c>
      <c r="B1867" s="384">
        <v>45536</v>
      </c>
      <c r="C1867" s="297" t="e">
        <v>#VALUE!</v>
      </c>
      <c r="D1867" s="312" t="s">
        <v>4153</v>
      </c>
      <c r="E1867" s="306" t="s">
        <v>4154</v>
      </c>
      <c r="F1867" s="314">
        <v>99</v>
      </c>
      <c r="G1867" s="300">
        <v>83.898305084745772</v>
      </c>
      <c r="H1867" s="301" t="s">
        <v>261</v>
      </c>
      <c r="I1867" s="302" t="s">
        <v>232</v>
      </c>
      <c r="J1867" s="302" t="s">
        <v>330</v>
      </c>
      <c r="K1867" s="53"/>
      <c r="L1867" s="53"/>
      <c r="M1867" s="53"/>
      <c r="N1867" s="53"/>
      <c r="O1867" s="53">
        <v>9</v>
      </c>
      <c r="P1867" s="56"/>
      <c r="Q1867" s="297">
        <v>99</v>
      </c>
      <c r="R1867" s="348" t="s">
        <v>1578</v>
      </c>
      <c r="S1867" s="350">
        <v>25</v>
      </c>
      <c r="T1867" t="str">
        <f t="shared" si="68"/>
        <v>Other Services</v>
      </c>
    </row>
    <row r="1868" spans="1:20" ht="15.75" thickBot="1">
      <c r="A1868" s="311">
        <v>45541</v>
      </c>
      <c r="B1868" s="384">
        <v>45536</v>
      </c>
      <c r="C1868" s="297" t="e">
        <v>#VALUE!</v>
      </c>
      <c r="D1868" s="312" t="s">
        <v>4155</v>
      </c>
      <c r="E1868" s="306" t="s">
        <v>4156</v>
      </c>
      <c r="F1868" s="314">
        <v>198</v>
      </c>
      <c r="G1868" s="300">
        <v>167.79661016949149</v>
      </c>
      <c r="H1868" s="301" t="s">
        <v>261</v>
      </c>
      <c r="I1868" s="302" t="s">
        <v>232</v>
      </c>
      <c r="J1868" s="302" t="s">
        <v>330</v>
      </c>
      <c r="K1868" s="53"/>
      <c r="L1868" s="53"/>
      <c r="M1868" s="53"/>
      <c r="N1868" s="53"/>
      <c r="O1868" s="53">
        <v>9</v>
      </c>
      <c r="P1868" s="56"/>
      <c r="Q1868" s="297">
        <v>198</v>
      </c>
      <c r="R1868" s="348" t="s">
        <v>1578</v>
      </c>
      <c r="S1868" s="350">
        <v>25</v>
      </c>
      <c r="T1868" t="str">
        <f t="shared" si="68"/>
        <v>Other Services</v>
      </c>
    </row>
    <row r="1869" spans="1:20" ht="15.75" thickBot="1">
      <c r="A1869" s="311">
        <v>45541</v>
      </c>
      <c r="B1869" s="384">
        <v>45536</v>
      </c>
      <c r="C1869" s="297" t="e">
        <v>#VALUE!</v>
      </c>
      <c r="D1869" s="312" t="s">
        <v>4157</v>
      </c>
      <c r="E1869" s="306" t="s">
        <v>4158</v>
      </c>
      <c r="F1869" s="314">
        <v>99</v>
      </c>
      <c r="G1869" s="300">
        <v>83.898305084745772</v>
      </c>
      <c r="H1869" s="301" t="s">
        <v>261</v>
      </c>
      <c r="I1869" s="302" t="s">
        <v>232</v>
      </c>
      <c r="J1869" s="302" t="s">
        <v>330</v>
      </c>
      <c r="K1869" s="53"/>
      <c r="L1869" s="53"/>
      <c r="M1869" s="53"/>
      <c r="N1869" s="53"/>
      <c r="O1869" s="53">
        <v>9</v>
      </c>
      <c r="P1869" s="56"/>
      <c r="Q1869" s="297">
        <v>99</v>
      </c>
      <c r="R1869" s="348" t="s">
        <v>1578</v>
      </c>
      <c r="S1869" s="350">
        <v>25</v>
      </c>
      <c r="T1869" t="str">
        <f t="shared" si="68"/>
        <v>Other Services</v>
      </c>
    </row>
    <row r="1870" spans="1:20" ht="15.75" thickBot="1">
      <c r="A1870" s="311">
        <v>45541</v>
      </c>
      <c r="B1870" s="384">
        <v>45536</v>
      </c>
      <c r="C1870" s="297" t="e">
        <v>#VALUE!</v>
      </c>
      <c r="D1870" s="312" t="s">
        <v>2169</v>
      </c>
      <c r="E1870" s="306" t="s">
        <v>4159</v>
      </c>
      <c r="F1870" s="314">
        <v>99</v>
      </c>
      <c r="G1870" s="300">
        <v>83.898305084745772</v>
      </c>
      <c r="H1870" s="301" t="s">
        <v>261</v>
      </c>
      <c r="I1870" s="302" t="s">
        <v>232</v>
      </c>
      <c r="J1870" s="302" t="s">
        <v>330</v>
      </c>
      <c r="K1870" s="53"/>
      <c r="L1870" s="53"/>
      <c r="M1870" s="53"/>
      <c r="N1870" s="53"/>
      <c r="O1870" s="53">
        <v>9</v>
      </c>
      <c r="P1870" s="56"/>
      <c r="Q1870" s="297">
        <v>99</v>
      </c>
      <c r="R1870" s="348" t="s">
        <v>1578</v>
      </c>
      <c r="S1870" s="350">
        <v>25</v>
      </c>
      <c r="T1870" t="str">
        <f t="shared" si="68"/>
        <v>Other Services</v>
      </c>
    </row>
    <row r="1871" spans="1:20" ht="15.75" thickBot="1">
      <c r="A1871" s="311">
        <v>45541</v>
      </c>
      <c r="B1871" s="384">
        <v>45536</v>
      </c>
      <c r="C1871" s="297" t="e">
        <v>#VALUE!</v>
      </c>
      <c r="D1871" s="312" t="s">
        <v>4160</v>
      </c>
      <c r="E1871" s="306" t="s">
        <v>4161</v>
      </c>
      <c r="F1871" s="314">
        <v>99</v>
      </c>
      <c r="G1871" s="300">
        <v>83.898305084745772</v>
      </c>
      <c r="H1871" s="301" t="s">
        <v>261</v>
      </c>
      <c r="I1871" s="302" t="s">
        <v>232</v>
      </c>
      <c r="J1871" s="302" t="s">
        <v>330</v>
      </c>
      <c r="K1871" s="53"/>
      <c r="L1871" s="53"/>
      <c r="M1871" s="53"/>
      <c r="N1871" s="53"/>
      <c r="O1871" s="53">
        <v>9</v>
      </c>
      <c r="P1871" s="56"/>
      <c r="Q1871" s="297">
        <v>99</v>
      </c>
      <c r="R1871" s="348" t="s">
        <v>1578</v>
      </c>
      <c r="S1871" s="350">
        <v>25</v>
      </c>
      <c r="T1871" t="str">
        <f t="shared" si="68"/>
        <v>Other Services</v>
      </c>
    </row>
    <row r="1872" spans="1:20" ht="15.75" thickBot="1">
      <c r="A1872" s="311">
        <v>45541</v>
      </c>
      <c r="B1872" s="384">
        <v>45536</v>
      </c>
      <c r="C1872" s="297" t="e">
        <v>#VALUE!</v>
      </c>
      <c r="D1872" s="312" t="s">
        <v>4162</v>
      </c>
      <c r="E1872" s="306" t="s">
        <v>4163</v>
      </c>
      <c r="F1872" s="314">
        <v>99</v>
      </c>
      <c r="G1872" s="300">
        <v>83.898305084745772</v>
      </c>
      <c r="H1872" s="301" t="s">
        <v>261</v>
      </c>
      <c r="I1872" s="302" t="s">
        <v>232</v>
      </c>
      <c r="J1872" s="302" t="s">
        <v>330</v>
      </c>
      <c r="K1872" s="53"/>
      <c r="L1872" s="53"/>
      <c r="M1872" s="53"/>
      <c r="N1872" s="53"/>
      <c r="O1872" s="53">
        <v>9</v>
      </c>
      <c r="P1872" s="56"/>
      <c r="Q1872" s="297">
        <v>99</v>
      </c>
      <c r="R1872" s="348" t="s">
        <v>1578</v>
      </c>
      <c r="S1872" s="350">
        <v>25</v>
      </c>
      <c r="T1872" t="str">
        <f t="shared" si="68"/>
        <v>Other Services</v>
      </c>
    </row>
    <row r="1873" spans="1:20" ht="15.75" thickBot="1">
      <c r="A1873" s="311">
        <v>45541</v>
      </c>
      <c r="B1873" s="384">
        <v>45536</v>
      </c>
      <c r="C1873" s="297" t="e">
        <v>#VALUE!</v>
      </c>
      <c r="D1873" s="312" t="s">
        <v>4164</v>
      </c>
      <c r="E1873" s="306" t="s">
        <v>4165</v>
      </c>
      <c r="F1873" s="314">
        <v>99</v>
      </c>
      <c r="G1873" s="300">
        <v>83.898305084745772</v>
      </c>
      <c r="H1873" s="301" t="s">
        <v>261</v>
      </c>
      <c r="I1873" s="302" t="s">
        <v>232</v>
      </c>
      <c r="J1873" s="302" t="s">
        <v>330</v>
      </c>
      <c r="K1873" s="53"/>
      <c r="L1873" s="53"/>
      <c r="M1873" s="53"/>
      <c r="N1873" s="53"/>
      <c r="O1873" s="53">
        <v>9</v>
      </c>
      <c r="P1873" s="56"/>
      <c r="Q1873" s="297">
        <v>99</v>
      </c>
      <c r="R1873" s="348" t="s">
        <v>1578</v>
      </c>
      <c r="S1873" s="350">
        <v>25</v>
      </c>
      <c r="T1873" t="str">
        <f t="shared" si="68"/>
        <v>Other Services</v>
      </c>
    </row>
    <row r="1874" spans="1:20" ht="15.75" thickBot="1">
      <c r="A1874" s="311">
        <v>45541</v>
      </c>
      <c r="B1874" s="384">
        <v>45536</v>
      </c>
      <c r="C1874" s="297" t="e">
        <v>#VALUE!</v>
      </c>
      <c r="D1874" s="312" t="s">
        <v>1838</v>
      </c>
      <c r="E1874" s="306" t="s">
        <v>4166</v>
      </c>
      <c r="F1874" s="314">
        <v>15045</v>
      </c>
      <c r="G1874" s="300">
        <v>12750</v>
      </c>
      <c r="H1874" s="301" t="s">
        <v>112</v>
      </c>
      <c r="I1874" s="302" t="s">
        <v>229</v>
      </c>
      <c r="J1874" s="302" t="s">
        <v>284</v>
      </c>
      <c r="K1874" s="53"/>
      <c r="L1874" s="53"/>
      <c r="M1874" s="53"/>
      <c r="N1874" s="53"/>
      <c r="O1874" s="53">
        <v>9</v>
      </c>
      <c r="P1874" s="56"/>
      <c r="Q1874" s="297">
        <v>15045</v>
      </c>
      <c r="R1874" s="348" t="s">
        <v>1578</v>
      </c>
      <c r="S1874" s="350">
        <v>25</v>
      </c>
      <c r="T1874" t="str">
        <f t="shared" si="68"/>
        <v>WhatsApp API Business</v>
      </c>
    </row>
    <row r="1875" spans="1:20" ht="15.75" thickBot="1">
      <c r="A1875" s="311">
        <v>45541</v>
      </c>
      <c r="B1875" s="384">
        <v>45536</v>
      </c>
      <c r="C1875" s="297" t="e">
        <v>#VALUE!</v>
      </c>
      <c r="D1875" s="312" t="s">
        <v>2230</v>
      </c>
      <c r="E1875" s="306" t="s">
        <v>4167</v>
      </c>
      <c r="F1875" s="314">
        <v>28542</v>
      </c>
      <c r="G1875" s="300">
        <v>24188.135593220341</v>
      </c>
      <c r="H1875" s="301" t="s">
        <v>112</v>
      </c>
      <c r="I1875" s="302" t="s">
        <v>229</v>
      </c>
      <c r="J1875" s="302" t="s">
        <v>249</v>
      </c>
      <c r="K1875" s="53"/>
      <c r="L1875" s="53"/>
      <c r="M1875" s="53"/>
      <c r="N1875" s="53"/>
      <c r="O1875" s="53">
        <v>9</v>
      </c>
      <c r="P1875" s="56"/>
      <c r="Q1875" s="297">
        <v>28542</v>
      </c>
      <c r="R1875" s="348" t="s">
        <v>1578</v>
      </c>
      <c r="S1875" s="350">
        <v>25</v>
      </c>
      <c r="T1875" t="str">
        <f t="shared" si="68"/>
        <v>WhatsApp API Business</v>
      </c>
    </row>
    <row r="1876" spans="1:20" ht="15.75" thickBot="1">
      <c r="A1876" s="311">
        <v>45542</v>
      </c>
      <c r="B1876" s="384">
        <v>45536</v>
      </c>
      <c r="C1876" s="297" t="e">
        <v>#VALUE!</v>
      </c>
      <c r="D1876" s="312" t="s">
        <v>1019</v>
      </c>
      <c r="E1876" s="306" t="s">
        <v>4168</v>
      </c>
      <c r="F1876" s="314">
        <v>201780</v>
      </c>
      <c r="G1876" s="300">
        <v>171000</v>
      </c>
      <c r="H1876" s="301" t="s">
        <v>216</v>
      </c>
      <c r="I1876" s="302" t="s">
        <v>217</v>
      </c>
      <c r="J1876" s="302" t="s">
        <v>218</v>
      </c>
      <c r="K1876" s="53"/>
      <c r="L1876" s="53"/>
      <c r="M1876" s="53"/>
      <c r="N1876" s="53"/>
      <c r="O1876" s="53">
        <v>9</v>
      </c>
      <c r="P1876" s="56"/>
      <c r="Q1876" s="297">
        <v>201780</v>
      </c>
      <c r="R1876" s="348" t="s">
        <v>1578</v>
      </c>
      <c r="S1876" s="350">
        <v>25</v>
      </c>
      <c r="T1876" t="str">
        <f t="shared" si="68"/>
        <v>G-Suite Business</v>
      </c>
    </row>
    <row r="1877" spans="1:20" ht="15.75" thickBot="1">
      <c r="A1877" s="311">
        <v>45542</v>
      </c>
      <c r="B1877" s="384">
        <v>45536</v>
      </c>
      <c r="C1877" s="297" t="e">
        <v>#VALUE!</v>
      </c>
      <c r="D1877" s="312" t="s">
        <v>2098</v>
      </c>
      <c r="E1877" s="306" t="s">
        <v>4169</v>
      </c>
      <c r="F1877" s="314">
        <v>3009</v>
      </c>
      <c r="G1877" s="300">
        <v>2550</v>
      </c>
      <c r="H1877" s="301" t="s">
        <v>216</v>
      </c>
      <c r="I1877" s="302" t="s">
        <v>217</v>
      </c>
      <c r="J1877" s="302" t="s">
        <v>218</v>
      </c>
      <c r="K1877" s="53"/>
      <c r="L1877" s="53"/>
      <c r="M1877" s="53"/>
      <c r="N1877" s="53"/>
      <c r="O1877" s="53">
        <v>9</v>
      </c>
      <c r="P1877" s="56"/>
      <c r="Q1877" s="297">
        <v>3009</v>
      </c>
      <c r="R1877" s="348" t="s">
        <v>1578</v>
      </c>
      <c r="S1877" s="350">
        <v>25</v>
      </c>
      <c r="T1877" t="str">
        <f t="shared" si="68"/>
        <v>G-Suite Business</v>
      </c>
    </row>
    <row r="1878" spans="1:20" ht="15.75" thickBot="1">
      <c r="A1878" s="311">
        <v>45542</v>
      </c>
      <c r="B1878" s="384">
        <v>45536</v>
      </c>
      <c r="C1878" s="297" t="e">
        <v>#VALUE!</v>
      </c>
      <c r="D1878" s="312" t="s">
        <v>4170</v>
      </c>
      <c r="E1878" s="306" t="s">
        <v>4171</v>
      </c>
      <c r="F1878" s="314">
        <v>24013</v>
      </c>
      <c r="G1878" s="300">
        <v>20350</v>
      </c>
      <c r="H1878" s="301" t="s">
        <v>216</v>
      </c>
      <c r="I1878" s="302" t="s">
        <v>217</v>
      </c>
      <c r="J1878" s="302" t="s">
        <v>218</v>
      </c>
      <c r="K1878" s="53"/>
      <c r="L1878" s="53"/>
      <c r="M1878" s="53"/>
      <c r="N1878" s="53"/>
      <c r="O1878" s="53">
        <v>9</v>
      </c>
      <c r="P1878" s="56"/>
      <c r="Q1878" s="297">
        <v>24013</v>
      </c>
      <c r="R1878" s="348" t="s">
        <v>1578</v>
      </c>
      <c r="S1878" s="350">
        <v>25</v>
      </c>
      <c r="T1878" t="str">
        <f t="shared" si="68"/>
        <v>G-Suite Business</v>
      </c>
    </row>
    <row r="1879" spans="1:20" ht="15.75" thickBot="1">
      <c r="A1879" s="311">
        <v>45542</v>
      </c>
      <c r="B1879" s="384">
        <v>45536</v>
      </c>
      <c r="C1879" s="297" t="e">
        <v>#VALUE!</v>
      </c>
      <c r="D1879" s="312" t="s">
        <v>951</v>
      </c>
      <c r="E1879" s="306" t="s">
        <v>4172</v>
      </c>
      <c r="F1879" s="314">
        <v>18585</v>
      </c>
      <c r="G1879" s="300">
        <v>15750</v>
      </c>
      <c r="H1879" s="301" t="s">
        <v>216</v>
      </c>
      <c r="I1879" s="302" t="s">
        <v>217</v>
      </c>
      <c r="J1879" s="302" t="s">
        <v>218</v>
      </c>
      <c r="K1879" s="53"/>
      <c r="L1879" s="53"/>
      <c r="M1879" s="53"/>
      <c r="N1879" s="53"/>
      <c r="O1879" s="53">
        <v>9</v>
      </c>
      <c r="P1879" s="56"/>
      <c r="Q1879" s="297">
        <v>18585</v>
      </c>
      <c r="R1879" s="348" t="s">
        <v>1578</v>
      </c>
      <c r="S1879" s="350">
        <v>25</v>
      </c>
      <c r="T1879" t="str">
        <f t="shared" si="68"/>
        <v>G-Suite Business</v>
      </c>
    </row>
    <row r="1880" spans="1:20" ht="15.75" thickBot="1">
      <c r="A1880" s="311">
        <v>45542</v>
      </c>
      <c r="B1880" s="384">
        <v>45536</v>
      </c>
      <c r="C1880" s="297" t="e">
        <v>#VALUE!</v>
      </c>
      <c r="D1880" s="312" t="s">
        <v>1528</v>
      </c>
      <c r="E1880" s="306" t="s">
        <v>4173</v>
      </c>
      <c r="F1880" s="314">
        <v>42126</v>
      </c>
      <c r="G1880" s="300">
        <v>35700</v>
      </c>
      <c r="H1880" s="301" t="s">
        <v>216</v>
      </c>
      <c r="I1880" s="302" t="s">
        <v>217</v>
      </c>
      <c r="J1880" s="302" t="s">
        <v>218</v>
      </c>
      <c r="K1880" s="53"/>
      <c r="L1880" s="53"/>
      <c r="M1880" s="53"/>
      <c r="N1880" s="53"/>
      <c r="O1880" s="53">
        <v>9</v>
      </c>
      <c r="P1880" s="56"/>
      <c r="Q1880" s="297">
        <v>42126</v>
      </c>
      <c r="R1880" s="348" t="s">
        <v>1578</v>
      </c>
      <c r="S1880" s="350">
        <v>25</v>
      </c>
      <c r="T1880" t="str">
        <f t="shared" si="68"/>
        <v>G-Suite Business</v>
      </c>
    </row>
    <row r="1881" spans="1:20" ht="15.75" thickBot="1">
      <c r="A1881" s="311">
        <v>45542</v>
      </c>
      <c r="B1881" s="384">
        <v>45536</v>
      </c>
      <c r="C1881" s="297" t="e">
        <v>#VALUE!</v>
      </c>
      <c r="D1881" s="312" t="s">
        <v>2192</v>
      </c>
      <c r="E1881" s="306" t="s">
        <v>4174</v>
      </c>
      <c r="F1881" s="314">
        <v>165949</v>
      </c>
      <c r="G1881" s="300">
        <v>140634.74576271189</v>
      </c>
      <c r="H1881" s="301" t="s">
        <v>216</v>
      </c>
      <c r="I1881" s="302" t="s">
        <v>217</v>
      </c>
      <c r="J1881" s="302" t="s">
        <v>218</v>
      </c>
      <c r="K1881" s="53"/>
      <c r="L1881" s="53"/>
      <c r="M1881" s="53"/>
      <c r="N1881" s="53"/>
      <c r="O1881" s="53">
        <v>9</v>
      </c>
      <c r="P1881" s="56"/>
      <c r="Q1881" s="297">
        <v>165949</v>
      </c>
      <c r="R1881" s="348" t="s">
        <v>1578</v>
      </c>
      <c r="S1881" s="350">
        <v>25</v>
      </c>
      <c r="T1881" t="str">
        <f t="shared" si="68"/>
        <v>G-Suite Business</v>
      </c>
    </row>
    <row r="1882" spans="1:20" ht="15.75" thickBot="1">
      <c r="A1882" s="311">
        <v>45542</v>
      </c>
      <c r="B1882" s="384">
        <v>45536</v>
      </c>
      <c r="C1882" s="297" t="e">
        <v>#VALUE!</v>
      </c>
      <c r="D1882" s="312" t="s">
        <v>4175</v>
      </c>
      <c r="E1882" s="306" t="s">
        <v>4176</v>
      </c>
      <c r="F1882" s="314">
        <v>9027</v>
      </c>
      <c r="G1882" s="300">
        <v>7650</v>
      </c>
      <c r="H1882" s="301" t="s">
        <v>216</v>
      </c>
      <c r="I1882" s="302" t="s">
        <v>217</v>
      </c>
      <c r="J1882" s="302" t="s">
        <v>218</v>
      </c>
      <c r="K1882" s="53"/>
      <c r="L1882" s="53"/>
      <c r="M1882" s="53"/>
      <c r="N1882" s="53"/>
      <c r="O1882" s="53">
        <v>9</v>
      </c>
      <c r="P1882" s="56"/>
      <c r="Q1882" s="297">
        <v>9027</v>
      </c>
      <c r="R1882" s="348" t="s">
        <v>1578</v>
      </c>
      <c r="S1882" s="350">
        <v>25</v>
      </c>
      <c r="T1882" t="str">
        <f t="shared" si="68"/>
        <v>G-Suite Business</v>
      </c>
    </row>
    <row r="1883" spans="1:20" ht="15.75" thickBot="1">
      <c r="A1883" s="311">
        <v>45542</v>
      </c>
      <c r="B1883" s="384">
        <v>45536</v>
      </c>
      <c r="C1883" s="297" t="e">
        <v>#VALUE!</v>
      </c>
      <c r="D1883" s="312" t="s">
        <v>1576</v>
      </c>
      <c r="E1883" s="306" t="s">
        <v>4177</v>
      </c>
      <c r="F1883" s="314">
        <v>63189</v>
      </c>
      <c r="G1883" s="300">
        <v>53550</v>
      </c>
      <c r="H1883" s="301" t="s">
        <v>216</v>
      </c>
      <c r="I1883" s="302" t="s">
        <v>217</v>
      </c>
      <c r="J1883" s="302" t="s">
        <v>218</v>
      </c>
      <c r="K1883" s="53"/>
      <c r="L1883" s="53"/>
      <c r="M1883" s="53"/>
      <c r="N1883" s="53"/>
      <c r="O1883" s="53">
        <v>9</v>
      </c>
      <c r="P1883" s="56"/>
      <c r="Q1883" s="297">
        <v>63189</v>
      </c>
      <c r="R1883" s="348" t="s">
        <v>1578</v>
      </c>
      <c r="S1883" s="350">
        <v>25</v>
      </c>
      <c r="T1883" t="str">
        <f t="shared" si="68"/>
        <v>G-Suite Business</v>
      </c>
    </row>
    <row r="1884" spans="1:20" ht="15.75" thickBot="1">
      <c r="A1884" s="311">
        <v>45542</v>
      </c>
      <c r="B1884" s="384">
        <v>45536</v>
      </c>
      <c r="C1884" s="297" t="e">
        <v>#VALUE!</v>
      </c>
      <c r="D1884" s="312" t="s">
        <v>4178</v>
      </c>
      <c r="E1884" s="306" t="s">
        <v>4179</v>
      </c>
      <c r="F1884" s="314">
        <v>12036</v>
      </c>
      <c r="G1884" s="300">
        <v>10200</v>
      </c>
      <c r="H1884" s="301" t="s">
        <v>216</v>
      </c>
      <c r="I1884" s="302" t="s">
        <v>217</v>
      </c>
      <c r="J1884" s="302" t="s">
        <v>218</v>
      </c>
      <c r="K1884" s="53"/>
      <c r="L1884" s="53"/>
      <c r="M1884" s="53"/>
      <c r="N1884" s="53"/>
      <c r="O1884" s="53">
        <v>9</v>
      </c>
      <c r="P1884" s="56"/>
      <c r="Q1884" s="297">
        <v>12036</v>
      </c>
      <c r="R1884" s="348" t="s">
        <v>1578</v>
      </c>
      <c r="S1884" s="350">
        <v>25</v>
      </c>
      <c r="T1884" t="str">
        <f t="shared" si="68"/>
        <v>G-Suite Business</v>
      </c>
    </row>
    <row r="1885" spans="1:20" ht="15.75" thickBot="1">
      <c r="A1885" s="311">
        <v>45542</v>
      </c>
      <c r="B1885" s="384">
        <v>45536</v>
      </c>
      <c r="C1885" s="297" t="e">
        <v>#VALUE!</v>
      </c>
      <c r="D1885" s="312" t="s">
        <v>2235</v>
      </c>
      <c r="E1885" s="306" t="s">
        <v>4180</v>
      </c>
      <c r="F1885" s="314">
        <v>10030</v>
      </c>
      <c r="G1885" s="300">
        <v>8500</v>
      </c>
      <c r="H1885" s="301" t="s">
        <v>112</v>
      </c>
      <c r="I1885" s="302" t="s">
        <v>229</v>
      </c>
      <c r="J1885" s="302" t="s">
        <v>352</v>
      </c>
      <c r="K1885" s="53"/>
      <c r="L1885" s="53"/>
      <c r="M1885" s="53"/>
      <c r="N1885" s="53"/>
      <c r="O1885" s="53">
        <v>9</v>
      </c>
      <c r="P1885" s="56"/>
      <c r="Q1885" s="297">
        <v>10030</v>
      </c>
      <c r="R1885" s="348" t="s">
        <v>1578</v>
      </c>
      <c r="S1885" s="350">
        <v>25</v>
      </c>
      <c r="T1885" t="str">
        <f t="shared" si="68"/>
        <v>WhatsApp API Business</v>
      </c>
    </row>
    <row r="1886" spans="1:20" ht="15.75" thickBot="1">
      <c r="A1886" s="311">
        <v>45542</v>
      </c>
      <c r="B1886" s="384">
        <v>45536</v>
      </c>
      <c r="C1886" s="297" t="e">
        <v>#VALUE!</v>
      </c>
      <c r="D1886" s="312" t="s">
        <v>1969</v>
      </c>
      <c r="E1886" s="306" t="s">
        <v>4181</v>
      </c>
      <c r="F1886" s="314">
        <v>1180</v>
      </c>
      <c r="G1886" s="300">
        <v>1000</v>
      </c>
      <c r="H1886" s="301" t="s">
        <v>112</v>
      </c>
      <c r="I1886" s="302" t="s">
        <v>229</v>
      </c>
      <c r="J1886" s="302" t="s">
        <v>249</v>
      </c>
      <c r="K1886" s="53"/>
      <c r="L1886" s="53"/>
      <c r="M1886" s="53"/>
      <c r="N1886" s="53"/>
      <c r="O1886" s="53">
        <v>9</v>
      </c>
      <c r="P1886" s="56"/>
      <c r="Q1886" s="297">
        <v>1180</v>
      </c>
      <c r="R1886" s="348" t="s">
        <v>1578</v>
      </c>
      <c r="S1886" s="350">
        <v>25</v>
      </c>
      <c r="T1886" t="str">
        <f t="shared" si="68"/>
        <v>WhatsApp API Business</v>
      </c>
    </row>
    <row r="1887" spans="1:20" ht="15.75" thickBot="1">
      <c r="A1887" s="311">
        <v>45542</v>
      </c>
      <c r="B1887" s="384">
        <v>45536</v>
      </c>
      <c r="C1887" s="297" t="e">
        <v>#VALUE!</v>
      </c>
      <c r="D1887" s="312" t="s">
        <v>1478</v>
      </c>
      <c r="E1887" s="306" t="s">
        <v>4182</v>
      </c>
      <c r="F1887" s="314">
        <v>42480</v>
      </c>
      <c r="G1887" s="300">
        <v>36000</v>
      </c>
      <c r="H1887" s="301" t="s">
        <v>112</v>
      </c>
      <c r="I1887" s="302" t="s">
        <v>229</v>
      </c>
      <c r="J1887" s="302" t="s">
        <v>359</v>
      </c>
      <c r="K1887" s="53"/>
      <c r="L1887" s="53"/>
      <c r="M1887" s="53"/>
      <c r="N1887" s="53"/>
      <c r="O1887" s="53">
        <v>9</v>
      </c>
      <c r="P1887" s="56"/>
      <c r="Q1887" s="297">
        <v>42480</v>
      </c>
      <c r="R1887" s="348" t="s">
        <v>1578</v>
      </c>
      <c r="S1887" s="350">
        <v>25</v>
      </c>
      <c r="T1887" t="str">
        <f t="shared" si="68"/>
        <v>WhatsApp API Business</v>
      </c>
    </row>
    <row r="1888" spans="1:20" ht="15.75" thickBot="1">
      <c r="A1888" s="311">
        <v>45542</v>
      </c>
      <c r="B1888" s="384">
        <v>45536</v>
      </c>
      <c r="C1888" s="297" t="e">
        <v>#VALUE!</v>
      </c>
      <c r="D1888" s="312" t="s">
        <v>4183</v>
      </c>
      <c r="E1888" s="306" t="s">
        <v>4184</v>
      </c>
      <c r="F1888" s="314">
        <v>38232</v>
      </c>
      <c r="G1888" s="300">
        <v>32400</v>
      </c>
      <c r="H1888" s="301" t="s">
        <v>112</v>
      </c>
      <c r="I1888" s="302" t="s">
        <v>229</v>
      </c>
      <c r="J1888" s="302" t="s">
        <v>359</v>
      </c>
      <c r="K1888" s="53"/>
      <c r="L1888" s="53"/>
      <c r="M1888" s="53"/>
      <c r="N1888" s="53"/>
      <c r="O1888" s="53">
        <v>9</v>
      </c>
      <c r="P1888" s="56"/>
      <c r="Q1888" s="297">
        <v>38232</v>
      </c>
      <c r="R1888" s="348" t="s">
        <v>1578</v>
      </c>
      <c r="S1888" s="350">
        <v>25</v>
      </c>
      <c r="T1888" t="str">
        <f t="shared" si="68"/>
        <v>WhatsApp API Business</v>
      </c>
    </row>
    <row r="1889" spans="1:20" ht="15.75" thickBot="1">
      <c r="A1889" s="311">
        <v>45542</v>
      </c>
      <c r="B1889" s="384">
        <v>45536</v>
      </c>
      <c r="C1889" s="297" t="e">
        <v>#VALUE!</v>
      </c>
      <c r="D1889" s="312" t="s">
        <v>592</v>
      </c>
      <c r="E1889" s="306" t="s">
        <v>4185</v>
      </c>
      <c r="F1889" s="314">
        <v>11800</v>
      </c>
      <c r="G1889" s="300">
        <v>10000</v>
      </c>
      <c r="H1889" s="301" t="s">
        <v>112</v>
      </c>
      <c r="I1889" s="302" t="s">
        <v>229</v>
      </c>
      <c r="J1889" s="302" t="s">
        <v>249</v>
      </c>
      <c r="K1889" s="53"/>
      <c r="L1889" s="53"/>
      <c r="M1889" s="53"/>
      <c r="N1889" s="53"/>
      <c r="O1889" s="53">
        <v>9</v>
      </c>
      <c r="P1889" s="56"/>
      <c r="Q1889" s="297">
        <v>11800</v>
      </c>
      <c r="R1889" s="348" t="s">
        <v>1578</v>
      </c>
      <c r="S1889" s="350">
        <v>25</v>
      </c>
      <c r="T1889" t="str">
        <f t="shared" si="68"/>
        <v>WhatsApp API Business</v>
      </c>
    </row>
    <row r="1890" spans="1:20" ht="15.75" thickBot="1">
      <c r="A1890" s="311">
        <v>45542</v>
      </c>
      <c r="B1890" s="384">
        <v>45536</v>
      </c>
      <c r="C1890" s="297" t="e">
        <v>#VALUE!</v>
      </c>
      <c r="D1890" s="312" t="s">
        <v>1658</v>
      </c>
      <c r="E1890" s="306" t="s">
        <v>2074</v>
      </c>
      <c r="F1890" s="314">
        <v>290000</v>
      </c>
      <c r="G1890" s="300">
        <v>245762.7118644068</v>
      </c>
      <c r="H1890" s="301" t="s">
        <v>291</v>
      </c>
      <c r="I1890" s="302" t="s">
        <v>226</v>
      </c>
      <c r="J1890" s="302" t="s">
        <v>292</v>
      </c>
      <c r="K1890" s="53"/>
      <c r="L1890" s="53"/>
      <c r="M1890" s="53"/>
      <c r="N1890" s="53"/>
      <c r="O1890" s="53">
        <v>9</v>
      </c>
      <c r="P1890" s="56"/>
      <c r="Q1890" s="297">
        <v>290000</v>
      </c>
      <c r="R1890" s="348" t="s">
        <v>1578</v>
      </c>
      <c r="S1890" s="350">
        <v>25</v>
      </c>
      <c r="T1890" t="str">
        <f t="shared" si="68"/>
        <v xml:space="preserve">Training Business </v>
      </c>
    </row>
    <row r="1891" spans="1:20" ht="15.75" thickBot="1">
      <c r="A1891" s="311">
        <v>45542</v>
      </c>
      <c r="B1891" s="384">
        <v>45536</v>
      </c>
      <c r="C1891" s="297" t="e">
        <v>#VALUE!</v>
      </c>
      <c r="D1891" s="312" t="s">
        <v>2329</v>
      </c>
      <c r="E1891" s="306" t="s">
        <v>4186</v>
      </c>
      <c r="F1891" s="314">
        <v>3540</v>
      </c>
      <c r="G1891" s="300">
        <v>3000</v>
      </c>
      <c r="H1891" s="301" t="s">
        <v>112</v>
      </c>
      <c r="I1891" s="302" t="s">
        <v>229</v>
      </c>
      <c r="J1891" s="302" t="s">
        <v>249</v>
      </c>
      <c r="K1891" s="53"/>
      <c r="L1891" s="53"/>
      <c r="M1891" s="53"/>
      <c r="N1891" s="53"/>
      <c r="O1891" s="53">
        <v>9</v>
      </c>
      <c r="P1891" s="56"/>
      <c r="Q1891" s="297">
        <v>3540</v>
      </c>
      <c r="R1891" s="348" t="s">
        <v>1578</v>
      </c>
      <c r="S1891" s="350">
        <v>25</v>
      </c>
      <c r="T1891" t="str">
        <f t="shared" si="68"/>
        <v>WhatsApp API Business</v>
      </c>
    </row>
    <row r="1892" spans="1:20" ht="15.75" thickBot="1">
      <c r="A1892" s="311">
        <v>45542</v>
      </c>
      <c r="B1892" s="384">
        <v>45536</v>
      </c>
      <c r="C1892" s="297" t="e">
        <v>#VALUE!</v>
      </c>
      <c r="D1892" s="312" t="s">
        <v>829</v>
      </c>
      <c r="E1892" s="306" t="s">
        <v>4187</v>
      </c>
      <c r="F1892" s="314">
        <v>4720</v>
      </c>
      <c r="G1892" s="300">
        <v>4000</v>
      </c>
      <c r="H1892" s="301" t="s">
        <v>112</v>
      </c>
      <c r="I1892" s="302" t="s">
        <v>229</v>
      </c>
      <c r="J1892" s="302" t="s">
        <v>594</v>
      </c>
      <c r="K1892" s="53"/>
      <c r="L1892" s="53"/>
      <c r="M1892" s="53"/>
      <c r="N1892" s="53"/>
      <c r="O1892" s="53">
        <v>9</v>
      </c>
      <c r="P1892" s="56"/>
      <c r="Q1892" s="297">
        <v>4720</v>
      </c>
      <c r="R1892" s="348" t="s">
        <v>1578</v>
      </c>
      <c r="S1892" s="350">
        <v>25</v>
      </c>
      <c r="T1892" t="str">
        <f t="shared" si="68"/>
        <v>WhatsApp API Business</v>
      </c>
    </row>
    <row r="1893" spans="1:20" ht="15.75" thickBot="1">
      <c r="A1893" s="311">
        <v>45544</v>
      </c>
      <c r="B1893" s="384">
        <v>45536</v>
      </c>
      <c r="C1893" s="297" t="e">
        <v>#VALUE!</v>
      </c>
      <c r="D1893" s="312" t="s">
        <v>4188</v>
      </c>
      <c r="E1893" s="306" t="s">
        <v>4189</v>
      </c>
      <c r="F1893" s="314">
        <v>7965</v>
      </c>
      <c r="G1893" s="300">
        <v>6750</v>
      </c>
      <c r="H1893" s="301" t="s">
        <v>112</v>
      </c>
      <c r="I1893" s="302" t="s">
        <v>229</v>
      </c>
      <c r="J1893" s="302" t="s">
        <v>269</v>
      </c>
      <c r="K1893" s="53"/>
      <c r="L1893" s="53"/>
      <c r="M1893" s="53"/>
      <c r="N1893" s="53"/>
      <c r="O1893" s="53">
        <v>9</v>
      </c>
      <c r="P1893" s="56"/>
      <c r="Q1893" s="297">
        <v>7965</v>
      </c>
      <c r="R1893" s="348" t="s">
        <v>1578</v>
      </c>
      <c r="S1893" s="350">
        <v>26</v>
      </c>
      <c r="T1893" t="str">
        <f t="shared" si="68"/>
        <v>WhatsApp API Business</v>
      </c>
    </row>
    <row r="1894" spans="1:20" ht="15.75" thickBot="1">
      <c r="A1894" s="311">
        <v>45544</v>
      </c>
      <c r="B1894" s="384">
        <v>45536</v>
      </c>
      <c r="C1894" s="297" t="e">
        <v>#VALUE!</v>
      </c>
      <c r="D1894" s="312" t="s">
        <v>2230</v>
      </c>
      <c r="E1894" s="306" t="s">
        <v>4190</v>
      </c>
      <c r="F1894" s="314">
        <v>99</v>
      </c>
      <c r="G1894" s="300">
        <v>83.898305084745772</v>
      </c>
      <c r="H1894" s="301" t="s">
        <v>261</v>
      </c>
      <c r="I1894" s="302" t="s">
        <v>232</v>
      </c>
      <c r="J1894" s="302" t="s">
        <v>330</v>
      </c>
      <c r="K1894" s="53"/>
      <c r="L1894" s="53"/>
      <c r="M1894" s="53"/>
      <c r="N1894" s="53"/>
      <c r="O1894" s="53">
        <v>9</v>
      </c>
      <c r="P1894" s="56"/>
      <c r="Q1894" s="297">
        <v>99</v>
      </c>
      <c r="R1894" s="348" t="s">
        <v>1578</v>
      </c>
      <c r="S1894" s="350">
        <v>26</v>
      </c>
      <c r="T1894" t="str">
        <f t="shared" si="68"/>
        <v>Other Services</v>
      </c>
    </row>
    <row r="1895" spans="1:20" ht="15.75" thickBot="1">
      <c r="A1895" s="311">
        <v>45544</v>
      </c>
      <c r="B1895" s="384">
        <v>45536</v>
      </c>
      <c r="C1895" s="297" t="e">
        <v>#VALUE!</v>
      </c>
      <c r="D1895" s="312" t="s">
        <v>4191</v>
      </c>
      <c r="E1895" s="306" t="s">
        <v>4192</v>
      </c>
      <c r="F1895" s="314">
        <v>99</v>
      </c>
      <c r="G1895" s="300">
        <v>83.898305084745772</v>
      </c>
      <c r="H1895" s="301" t="s">
        <v>261</v>
      </c>
      <c r="I1895" s="302" t="s">
        <v>232</v>
      </c>
      <c r="J1895" s="302" t="s">
        <v>330</v>
      </c>
      <c r="K1895" s="53"/>
      <c r="L1895" s="53"/>
      <c r="M1895" s="53"/>
      <c r="N1895" s="53"/>
      <c r="O1895" s="53">
        <v>9</v>
      </c>
      <c r="P1895" s="56"/>
      <c r="Q1895" s="297">
        <v>99</v>
      </c>
      <c r="R1895" s="348" t="s">
        <v>1578</v>
      </c>
      <c r="S1895" s="350">
        <v>26</v>
      </c>
      <c r="T1895" t="str">
        <f t="shared" si="68"/>
        <v>Other Services</v>
      </c>
    </row>
    <row r="1896" spans="1:20" ht="15.75" thickBot="1">
      <c r="A1896" s="311">
        <v>45544</v>
      </c>
      <c r="B1896" s="384">
        <v>45536</v>
      </c>
      <c r="C1896" s="297" t="e">
        <v>#VALUE!</v>
      </c>
      <c r="D1896" s="312" t="s">
        <v>4193</v>
      </c>
      <c r="E1896" s="306" t="s">
        <v>4194</v>
      </c>
      <c r="F1896" s="314">
        <v>99</v>
      </c>
      <c r="G1896" s="300">
        <v>83.898305084745772</v>
      </c>
      <c r="H1896" s="301" t="s">
        <v>261</v>
      </c>
      <c r="I1896" s="302" t="s">
        <v>232</v>
      </c>
      <c r="J1896" s="302" t="s">
        <v>330</v>
      </c>
      <c r="K1896" s="53"/>
      <c r="L1896" s="53"/>
      <c r="M1896" s="53"/>
      <c r="N1896" s="53"/>
      <c r="O1896" s="53">
        <v>9</v>
      </c>
      <c r="P1896" s="56"/>
      <c r="Q1896" s="297">
        <v>99</v>
      </c>
      <c r="R1896" s="348" t="s">
        <v>1578</v>
      </c>
      <c r="S1896" s="350">
        <v>26</v>
      </c>
      <c r="T1896" t="str">
        <f t="shared" si="68"/>
        <v>Other Services</v>
      </c>
    </row>
    <row r="1897" spans="1:20" ht="15.75" thickBot="1">
      <c r="A1897" s="311">
        <v>45544</v>
      </c>
      <c r="B1897" s="384">
        <v>45536</v>
      </c>
      <c r="C1897" s="297" t="e">
        <v>#VALUE!</v>
      </c>
      <c r="D1897" s="312" t="s">
        <v>4195</v>
      </c>
      <c r="E1897" s="306" t="s">
        <v>4196</v>
      </c>
      <c r="F1897" s="314">
        <v>99</v>
      </c>
      <c r="G1897" s="300">
        <v>83.898305084745772</v>
      </c>
      <c r="H1897" s="301" t="s">
        <v>261</v>
      </c>
      <c r="I1897" s="302" t="s">
        <v>232</v>
      </c>
      <c r="J1897" s="302" t="s">
        <v>330</v>
      </c>
      <c r="K1897" s="53"/>
      <c r="L1897" s="53"/>
      <c r="M1897" s="53"/>
      <c r="N1897" s="53"/>
      <c r="O1897" s="53">
        <v>9</v>
      </c>
      <c r="P1897" s="56"/>
      <c r="Q1897" s="297">
        <v>99</v>
      </c>
      <c r="R1897" s="348" t="s">
        <v>1578</v>
      </c>
      <c r="S1897" s="350">
        <v>26</v>
      </c>
      <c r="T1897" t="str">
        <f t="shared" si="68"/>
        <v>Other Services</v>
      </c>
    </row>
    <row r="1898" spans="1:20" ht="15.75" thickBot="1">
      <c r="A1898" s="311">
        <v>45544</v>
      </c>
      <c r="B1898" s="384">
        <v>45536</v>
      </c>
      <c r="C1898" s="297" t="e">
        <v>#VALUE!</v>
      </c>
      <c r="D1898" s="312" t="s">
        <v>4197</v>
      </c>
      <c r="E1898" s="306" t="s">
        <v>4198</v>
      </c>
      <c r="F1898" s="314">
        <v>99</v>
      </c>
      <c r="G1898" s="300">
        <v>83.898305084745772</v>
      </c>
      <c r="H1898" s="301" t="s">
        <v>261</v>
      </c>
      <c r="I1898" s="302" t="s">
        <v>232</v>
      </c>
      <c r="J1898" s="302" t="s">
        <v>330</v>
      </c>
      <c r="K1898" s="53"/>
      <c r="L1898" s="53"/>
      <c r="M1898" s="53"/>
      <c r="N1898" s="53"/>
      <c r="O1898" s="53">
        <v>9</v>
      </c>
      <c r="P1898" s="56"/>
      <c r="Q1898" s="297">
        <v>99</v>
      </c>
      <c r="R1898" s="348" t="s">
        <v>1578</v>
      </c>
      <c r="S1898" s="350">
        <v>26</v>
      </c>
      <c r="T1898" t="str">
        <f t="shared" si="68"/>
        <v>Other Services</v>
      </c>
    </row>
    <row r="1899" spans="1:20" ht="15.75" thickBot="1">
      <c r="A1899" s="311">
        <v>45544</v>
      </c>
      <c r="B1899" s="384">
        <v>45536</v>
      </c>
      <c r="C1899" s="297" t="e">
        <v>#VALUE!</v>
      </c>
      <c r="D1899" s="312" t="s">
        <v>4199</v>
      </c>
      <c r="E1899" s="306" t="s">
        <v>4200</v>
      </c>
      <c r="F1899" s="314">
        <v>99</v>
      </c>
      <c r="G1899" s="300">
        <v>83.898305084745772</v>
      </c>
      <c r="H1899" s="301" t="s">
        <v>261</v>
      </c>
      <c r="I1899" s="302" t="s">
        <v>232</v>
      </c>
      <c r="J1899" s="302" t="s">
        <v>330</v>
      </c>
      <c r="K1899" s="53"/>
      <c r="L1899" s="53"/>
      <c r="M1899" s="53"/>
      <c r="N1899" s="53"/>
      <c r="O1899" s="53">
        <v>9</v>
      </c>
      <c r="P1899" s="56"/>
      <c r="Q1899" s="297">
        <v>99</v>
      </c>
      <c r="R1899" s="348" t="s">
        <v>1578</v>
      </c>
      <c r="S1899" s="350">
        <v>26</v>
      </c>
      <c r="T1899" t="str">
        <f t="shared" si="68"/>
        <v>Other Services</v>
      </c>
    </row>
    <row r="1900" spans="1:20" ht="15.75" thickBot="1">
      <c r="A1900" s="311">
        <v>45544</v>
      </c>
      <c r="B1900" s="384">
        <v>45536</v>
      </c>
      <c r="C1900" s="297" t="e">
        <v>#VALUE!</v>
      </c>
      <c r="D1900" s="312" t="s">
        <v>1360</v>
      </c>
      <c r="E1900" s="306" t="s">
        <v>4201</v>
      </c>
      <c r="F1900" s="314">
        <v>99</v>
      </c>
      <c r="G1900" s="300">
        <v>83.898305084745772</v>
      </c>
      <c r="H1900" s="301" t="s">
        <v>261</v>
      </c>
      <c r="I1900" s="302" t="s">
        <v>232</v>
      </c>
      <c r="J1900" s="302" t="s">
        <v>330</v>
      </c>
      <c r="K1900" s="53"/>
      <c r="L1900" s="53"/>
      <c r="M1900" s="53"/>
      <c r="N1900" s="53"/>
      <c r="O1900" s="53">
        <v>9</v>
      </c>
      <c r="P1900" s="56"/>
      <c r="Q1900" s="297">
        <v>99</v>
      </c>
      <c r="R1900" s="348" t="s">
        <v>1578</v>
      </c>
      <c r="S1900" s="350">
        <v>26</v>
      </c>
      <c r="T1900" t="str">
        <f t="shared" si="68"/>
        <v>Other Services</v>
      </c>
    </row>
    <row r="1901" spans="1:20" ht="15.75" thickBot="1">
      <c r="A1901" s="311">
        <v>45544</v>
      </c>
      <c r="B1901" s="384">
        <v>45536</v>
      </c>
      <c r="C1901" s="297" t="e">
        <v>#VALUE!</v>
      </c>
      <c r="D1901" s="312" t="s">
        <v>736</v>
      </c>
      <c r="E1901" s="306" t="s">
        <v>4202</v>
      </c>
      <c r="F1901" s="314">
        <v>99</v>
      </c>
      <c r="G1901" s="300">
        <v>83.898305084745772</v>
      </c>
      <c r="H1901" s="301" t="s">
        <v>261</v>
      </c>
      <c r="I1901" s="302" t="s">
        <v>232</v>
      </c>
      <c r="J1901" s="302" t="s">
        <v>330</v>
      </c>
      <c r="K1901" s="53"/>
      <c r="L1901" s="53"/>
      <c r="M1901" s="53"/>
      <c r="N1901" s="53"/>
      <c r="O1901" s="53">
        <v>9</v>
      </c>
      <c r="P1901" s="56"/>
      <c r="Q1901" s="297">
        <v>99</v>
      </c>
      <c r="R1901" s="348" t="s">
        <v>1578</v>
      </c>
      <c r="S1901" s="350">
        <v>26</v>
      </c>
      <c r="T1901" t="str">
        <f t="shared" si="68"/>
        <v>Other Services</v>
      </c>
    </row>
    <row r="1902" spans="1:20" ht="15.75" thickBot="1">
      <c r="A1902" s="311">
        <v>45544</v>
      </c>
      <c r="B1902" s="384">
        <v>45536</v>
      </c>
      <c r="C1902" s="297" t="e">
        <v>#VALUE!</v>
      </c>
      <c r="D1902" s="312" t="s">
        <v>1827</v>
      </c>
      <c r="E1902" s="306" t="s">
        <v>4203</v>
      </c>
      <c r="F1902" s="314">
        <v>5900</v>
      </c>
      <c r="G1902" s="300">
        <v>5000</v>
      </c>
      <c r="H1902" s="301" t="s">
        <v>112</v>
      </c>
      <c r="I1902" s="302" t="s">
        <v>229</v>
      </c>
      <c r="J1902" s="302" t="s">
        <v>258</v>
      </c>
      <c r="K1902" s="53"/>
      <c r="L1902" s="53"/>
      <c r="M1902" s="53"/>
      <c r="N1902" s="53"/>
      <c r="O1902" s="53">
        <v>9</v>
      </c>
      <c r="P1902" s="56"/>
      <c r="Q1902" s="297">
        <v>5900</v>
      </c>
      <c r="R1902" s="348" t="s">
        <v>1578</v>
      </c>
      <c r="S1902" s="350">
        <v>26</v>
      </c>
      <c r="T1902" t="str">
        <f t="shared" si="68"/>
        <v>WhatsApp API Business</v>
      </c>
    </row>
    <row r="1903" spans="1:20" ht="15.75" thickBot="1">
      <c r="A1903" s="311">
        <v>45544</v>
      </c>
      <c r="B1903" s="384">
        <v>45536</v>
      </c>
      <c r="C1903" s="297" t="e">
        <v>#VALUE!</v>
      </c>
      <c r="D1903" s="312" t="s">
        <v>695</v>
      </c>
      <c r="E1903" s="306" t="s">
        <v>4204</v>
      </c>
      <c r="F1903" s="314">
        <v>93810</v>
      </c>
      <c r="G1903" s="300">
        <v>79500</v>
      </c>
      <c r="H1903" s="301" t="s">
        <v>216</v>
      </c>
      <c r="I1903" s="302" t="s">
        <v>217</v>
      </c>
      <c r="J1903" s="302" t="s">
        <v>218</v>
      </c>
      <c r="K1903" s="53"/>
      <c r="L1903" s="53"/>
      <c r="M1903" s="53"/>
      <c r="N1903" s="53"/>
      <c r="O1903" s="53">
        <v>9</v>
      </c>
      <c r="P1903" s="56"/>
      <c r="Q1903" s="297">
        <v>93810</v>
      </c>
      <c r="R1903" s="348" t="s">
        <v>1578</v>
      </c>
      <c r="S1903" s="350">
        <v>26</v>
      </c>
      <c r="T1903" t="str">
        <f t="shared" si="68"/>
        <v>G-Suite Business</v>
      </c>
    </row>
    <row r="1904" spans="1:20" ht="15.75" thickBot="1">
      <c r="A1904" s="311">
        <v>45544</v>
      </c>
      <c r="B1904" s="384">
        <v>45536</v>
      </c>
      <c r="C1904" s="297" t="e">
        <v>#VALUE!</v>
      </c>
      <c r="D1904" s="312" t="s">
        <v>4205</v>
      </c>
      <c r="E1904" s="306" t="s">
        <v>4206</v>
      </c>
      <c r="F1904" s="314">
        <v>23600</v>
      </c>
      <c r="G1904" s="300">
        <v>20000</v>
      </c>
      <c r="H1904" s="301" t="s">
        <v>112</v>
      </c>
      <c r="I1904" s="302" t="s">
        <v>229</v>
      </c>
      <c r="J1904" s="302" t="s">
        <v>485</v>
      </c>
      <c r="K1904" s="53"/>
      <c r="L1904" s="53"/>
      <c r="M1904" s="53"/>
      <c r="N1904" s="53"/>
      <c r="O1904" s="53">
        <v>9</v>
      </c>
      <c r="P1904" s="56"/>
      <c r="Q1904" s="297">
        <v>23600</v>
      </c>
      <c r="R1904" s="348" t="s">
        <v>1578</v>
      </c>
      <c r="S1904" s="350">
        <v>26</v>
      </c>
      <c r="T1904" t="str">
        <f t="shared" si="68"/>
        <v>WhatsApp API Business</v>
      </c>
    </row>
    <row r="1905" spans="1:20" ht="15.75" thickBot="1">
      <c r="A1905" s="311">
        <v>45544</v>
      </c>
      <c r="B1905" s="384">
        <v>45536</v>
      </c>
      <c r="C1905" s="297" t="e">
        <v>#VALUE!</v>
      </c>
      <c r="D1905" s="312" t="s">
        <v>405</v>
      </c>
      <c r="E1905" s="306" t="s">
        <v>4207</v>
      </c>
      <c r="F1905" s="314">
        <v>7759.68</v>
      </c>
      <c r="G1905" s="300">
        <v>6576.0000000000009</v>
      </c>
      <c r="H1905" s="301" t="s">
        <v>216</v>
      </c>
      <c r="I1905" s="302" t="s">
        <v>217</v>
      </c>
      <c r="J1905" s="302" t="s">
        <v>218</v>
      </c>
      <c r="K1905" s="53"/>
      <c r="L1905" s="53"/>
      <c r="M1905" s="53"/>
      <c r="N1905" s="53"/>
      <c r="O1905" s="53">
        <v>9</v>
      </c>
      <c r="P1905" s="56"/>
      <c r="Q1905" s="297">
        <v>7759.68</v>
      </c>
      <c r="R1905" s="348" t="s">
        <v>1578</v>
      </c>
      <c r="S1905" s="350">
        <v>26</v>
      </c>
      <c r="T1905" t="str">
        <f t="shared" si="68"/>
        <v>G-Suite Business</v>
      </c>
    </row>
    <row r="1906" spans="1:20" ht="15.75" thickBot="1">
      <c r="A1906" s="311">
        <v>45544</v>
      </c>
      <c r="B1906" s="384">
        <v>45536</v>
      </c>
      <c r="C1906" s="297" t="e">
        <v>#VALUE!</v>
      </c>
      <c r="D1906" s="312" t="s">
        <v>405</v>
      </c>
      <c r="E1906" s="306" t="s">
        <v>4208</v>
      </c>
      <c r="F1906" s="314">
        <v>7759.68</v>
      </c>
      <c r="G1906" s="300">
        <v>6576.0000000000009</v>
      </c>
      <c r="H1906" s="301" t="s">
        <v>216</v>
      </c>
      <c r="I1906" s="302" t="s">
        <v>217</v>
      </c>
      <c r="J1906" s="302" t="s">
        <v>218</v>
      </c>
      <c r="K1906" s="53"/>
      <c r="L1906" s="53"/>
      <c r="M1906" s="53"/>
      <c r="N1906" s="53"/>
      <c r="O1906" s="53">
        <v>9</v>
      </c>
      <c r="P1906" s="56"/>
      <c r="Q1906" s="297">
        <v>7759.68</v>
      </c>
      <c r="R1906" s="348" t="s">
        <v>1578</v>
      </c>
      <c r="S1906" s="350">
        <v>26</v>
      </c>
      <c r="T1906" t="str">
        <f t="shared" si="68"/>
        <v>G-Suite Business</v>
      </c>
    </row>
    <row r="1907" spans="1:20" ht="15.75" thickBot="1">
      <c r="A1907" s="311">
        <v>45544</v>
      </c>
      <c r="B1907" s="384">
        <v>45536</v>
      </c>
      <c r="C1907" s="297" t="e">
        <v>#VALUE!</v>
      </c>
      <c r="D1907" s="312" t="s">
        <v>405</v>
      </c>
      <c r="E1907" s="306" t="s">
        <v>4209</v>
      </c>
      <c r="F1907" s="314">
        <v>5819.76</v>
      </c>
      <c r="G1907" s="300">
        <v>4932</v>
      </c>
      <c r="H1907" s="301" t="s">
        <v>216</v>
      </c>
      <c r="I1907" s="302" t="s">
        <v>217</v>
      </c>
      <c r="J1907" s="302" t="s">
        <v>218</v>
      </c>
      <c r="K1907" s="53"/>
      <c r="L1907" s="53"/>
      <c r="M1907" s="53"/>
      <c r="N1907" s="53"/>
      <c r="O1907" s="53">
        <v>9</v>
      </c>
      <c r="P1907" s="56"/>
      <c r="Q1907" s="297">
        <v>5819.76</v>
      </c>
      <c r="R1907" s="348" t="s">
        <v>1578</v>
      </c>
      <c r="S1907" s="350">
        <v>26</v>
      </c>
      <c r="T1907" t="str">
        <f t="shared" si="68"/>
        <v>G-Suite Business</v>
      </c>
    </row>
    <row r="1908" spans="1:20" ht="15.75" thickBot="1">
      <c r="A1908" s="311">
        <v>45544</v>
      </c>
      <c r="B1908" s="384">
        <v>45536</v>
      </c>
      <c r="C1908" s="297" t="e">
        <v>#VALUE!</v>
      </c>
      <c r="D1908" s="312" t="s">
        <v>4210</v>
      </c>
      <c r="E1908" s="306" t="s">
        <v>4211</v>
      </c>
      <c r="F1908" s="314">
        <v>54162</v>
      </c>
      <c r="G1908" s="300">
        <v>45900</v>
      </c>
      <c r="H1908" s="301" t="s">
        <v>216</v>
      </c>
      <c r="I1908" s="302" t="s">
        <v>217</v>
      </c>
      <c r="J1908" s="302" t="s">
        <v>218</v>
      </c>
      <c r="K1908" s="53"/>
      <c r="L1908" s="53"/>
      <c r="M1908" s="53"/>
      <c r="N1908" s="53"/>
      <c r="O1908" s="53">
        <v>9</v>
      </c>
      <c r="P1908" s="56"/>
      <c r="Q1908" s="297">
        <v>54162</v>
      </c>
      <c r="R1908" s="348" t="s">
        <v>1578</v>
      </c>
      <c r="S1908" s="350">
        <v>26</v>
      </c>
      <c r="T1908" t="str">
        <f t="shared" si="68"/>
        <v>G-Suite Business</v>
      </c>
    </row>
    <row r="1909" spans="1:20" ht="15.75" thickBot="1">
      <c r="A1909" s="311">
        <v>45544</v>
      </c>
      <c r="B1909" s="384">
        <v>45536</v>
      </c>
      <c r="C1909" s="297" t="e">
        <v>#VALUE!</v>
      </c>
      <c r="D1909" s="312" t="s">
        <v>4212</v>
      </c>
      <c r="E1909" s="306" t="s">
        <v>4213</v>
      </c>
      <c r="F1909" s="314"/>
      <c r="G1909" s="300">
        <v>0</v>
      </c>
      <c r="H1909" s="301" t="s">
        <v>216</v>
      </c>
      <c r="I1909" s="302" t="s">
        <v>217</v>
      </c>
      <c r="J1909" s="302" t="s">
        <v>218</v>
      </c>
      <c r="K1909" s="53"/>
      <c r="L1909" s="53"/>
      <c r="M1909" s="53"/>
      <c r="N1909" s="53"/>
      <c r="O1909" s="53">
        <v>9</v>
      </c>
      <c r="P1909" s="56"/>
      <c r="Q1909" s="297">
        <v>0</v>
      </c>
      <c r="R1909" s="348" t="s">
        <v>1578</v>
      </c>
      <c r="S1909" s="350">
        <v>26</v>
      </c>
      <c r="T1909" t="str">
        <f t="shared" si="68"/>
        <v>G-Suite Business</v>
      </c>
    </row>
    <row r="1910" spans="1:20" ht="15.75" thickBot="1">
      <c r="A1910" s="311">
        <v>45544</v>
      </c>
      <c r="B1910" s="384">
        <v>45536</v>
      </c>
      <c r="C1910" s="297" t="e">
        <v>#VALUE!</v>
      </c>
      <c r="D1910" s="312" t="s">
        <v>1452</v>
      </c>
      <c r="E1910" s="306" t="s">
        <v>4214</v>
      </c>
      <c r="F1910" s="314">
        <v>-7965</v>
      </c>
      <c r="G1910" s="300">
        <v>-6750</v>
      </c>
      <c r="H1910" s="301" t="s">
        <v>112</v>
      </c>
      <c r="I1910" s="302" t="s">
        <v>229</v>
      </c>
      <c r="J1910" s="302" t="s">
        <v>269</v>
      </c>
      <c r="K1910" s="53"/>
      <c r="L1910" s="53"/>
      <c r="M1910" s="53"/>
      <c r="N1910" s="53"/>
      <c r="O1910" s="53">
        <v>9</v>
      </c>
      <c r="P1910" s="56"/>
      <c r="Q1910" s="297">
        <v>-7965</v>
      </c>
      <c r="R1910" s="348" t="s">
        <v>1578</v>
      </c>
      <c r="S1910" s="350">
        <v>26</v>
      </c>
      <c r="T1910" t="str">
        <f t="shared" si="68"/>
        <v>WhatsApp API Business</v>
      </c>
    </row>
    <row r="1911" spans="1:20" ht="15.75" thickBot="1">
      <c r="A1911" s="311">
        <v>45544</v>
      </c>
      <c r="B1911" s="384">
        <v>45536</v>
      </c>
      <c r="C1911" s="297" t="e">
        <v>#VALUE!</v>
      </c>
      <c r="D1911" s="312" t="s">
        <v>4212</v>
      </c>
      <c r="E1911" s="306" t="s">
        <v>4215</v>
      </c>
      <c r="F1911" s="314"/>
      <c r="G1911" s="300"/>
      <c r="H1911" s="301" t="s">
        <v>216</v>
      </c>
      <c r="I1911" s="302" t="s">
        <v>217</v>
      </c>
      <c r="J1911" s="302" t="s">
        <v>218</v>
      </c>
      <c r="K1911" s="53"/>
      <c r="L1911" s="53"/>
      <c r="M1911" s="53"/>
      <c r="N1911" s="53"/>
      <c r="O1911" s="53">
        <v>9</v>
      </c>
      <c r="P1911" s="56"/>
      <c r="Q1911" s="297">
        <v>0</v>
      </c>
      <c r="R1911" s="348" t="s">
        <v>1578</v>
      </c>
      <c r="S1911" s="350">
        <v>26</v>
      </c>
      <c r="T1911" t="str">
        <f t="shared" si="68"/>
        <v>G-Suite Business</v>
      </c>
    </row>
    <row r="1912" spans="1:20" ht="15.75" thickBot="1">
      <c r="A1912" s="311">
        <v>45544</v>
      </c>
      <c r="B1912" s="384">
        <v>45536</v>
      </c>
      <c r="C1912" s="297" t="e">
        <v>#VALUE!</v>
      </c>
      <c r="D1912" s="312" t="s">
        <v>417</v>
      </c>
      <c r="E1912" s="306" t="s">
        <v>4216</v>
      </c>
      <c r="F1912" s="314">
        <v>6839.28</v>
      </c>
      <c r="G1912" s="300">
        <v>5796</v>
      </c>
      <c r="H1912" s="301" t="s">
        <v>216</v>
      </c>
      <c r="I1912" s="302" t="s">
        <v>217</v>
      </c>
      <c r="J1912" s="302" t="s">
        <v>218</v>
      </c>
      <c r="K1912" s="53"/>
      <c r="L1912" s="53"/>
      <c r="M1912" s="53"/>
      <c r="N1912" s="53"/>
      <c r="O1912" s="53">
        <v>9</v>
      </c>
      <c r="P1912" s="56"/>
      <c r="Q1912" s="297">
        <v>6839.28</v>
      </c>
      <c r="R1912" s="348" t="s">
        <v>1578</v>
      </c>
      <c r="S1912" s="350">
        <v>26</v>
      </c>
      <c r="T1912" t="str">
        <f t="shared" si="68"/>
        <v>G-Suite Business</v>
      </c>
    </row>
    <row r="1913" spans="1:20" ht="15.75" thickBot="1">
      <c r="A1913" s="311">
        <v>45544</v>
      </c>
      <c r="B1913" s="384">
        <v>45536</v>
      </c>
      <c r="C1913" s="297" t="e">
        <v>#VALUE!</v>
      </c>
      <c r="D1913" s="312" t="s">
        <v>4217</v>
      </c>
      <c r="E1913" s="306" t="s">
        <v>4218</v>
      </c>
      <c r="F1913" s="314">
        <v>60180</v>
      </c>
      <c r="G1913" s="300">
        <v>51000</v>
      </c>
      <c r="H1913" s="301" t="s">
        <v>216</v>
      </c>
      <c r="I1913" s="302" t="s">
        <v>217</v>
      </c>
      <c r="J1913" s="302" t="s">
        <v>218</v>
      </c>
      <c r="K1913" s="53"/>
      <c r="L1913" s="53"/>
      <c r="M1913" s="53"/>
      <c r="N1913" s="53"/>
      <c r="O1913" s="53">
        <v>9</v>
      </c>
      <c r="P1913" s="56"/>
      <c r="Q1913" s="297">
        <v>60180</v>
      </c>
      <c r="R1913" s="348" t="s">
        <v>1578</v>
      </c>
      <c r="S1913" s="350">
        <v>26</v>
      </c>
      <c r="T1913" t="str">
        <f t="shared" si="68"/>
        <v>G-Suite Business</v>
      </c>
    </row>
    <row r="1914" spans="1:20" ht="15.75" thickBot="1">
      <c r="A1914" s="311">
        <v>45544</v>
      </c>
      <c r="B1914" s="384">
        <v>45536</v>
      </c>
      <c r="C1914" s="297" t="e">
        <v>#VALUE!</v>
      </c>
      <c r="D1914" s="312" t="s">
        <v>457</v>
      </c>
      <c r="E1914" s="306" t="s">
        <v>4219</v>
      </c>
      <c r="F1914" s="314">
        <v>56994</v>
      </c>
      <c r="G1914" s="300">
        <v>48300</v>
      </c>
      <c r="H1914" s="301" t="s">
        <v>216</v>
      </c>
      <c r="I1914" s="302" t="s">
        <v>217</v>
      </c>
      <c r="J1914" s="302" t="s">
        <v>218</v>
      </c>
      <c r="K1914" s="53"/>
      <c r="L1914" s="53"/>
      <c r="M1914" s="53"/>
      <c r="N1914" s="53"/>
      <c r="O1914" s="53">
        <v>9</v>
      </c>
      <c r="P1914" s="56"/>
      <c r="Q1914" s="297">
        <v>56994</v>
      </c>
      <c r="R1914" s="348" t="s">
        <v>1578</v>
      </c>
      <c r="S1914" s="350">
        <v>26</v>
      </c>
      <c r="T1914" t="str">
        <f t="shared" si="68"/>
        <v>G-Suite Business</v>
      </c>
    </row>
    <row r="1915" spans="1:20" ht="15.75" thickBot="1">
      <c r="A1915" s="311">
        <v>45544</v>
      </c>
      <c r="B1915" s="384">
        <v>45536</v>
      </c>
      <c r="C1915" s="297" t="e">
        <v>#VALUE!</v>
      </c>
      <c r="D1915" s="312" t="s">
        <v>2813</v>
      </c>
      <c r="E1915" s="306" t="s">
        <v>4220</v>
      </c>
      <c r="F1915" s="314">
        <v>15045</v>
      </c>
      <c r="G1915" s="300">
        <v>12750</v>
      </c>
      <c r="H1915" s="301" t="s">
        <v>216</v>
      </c>
      <c r="I1915" s="302" t="s">
        <v>217</v>
      </c>
      <c r="J1915" s="302" t="s">
        <v>218</v>
      </c>
      <c r="K1915" s="53"/>
      <c r="L1915" s="53"/>
      <c r="M1915" s="53"/>
      <c r="N1915" s="53"/>
      <c r="O1915" s="53">
        <v>9</v>
      </c>
      <c r="P1915" s="56"/>
      <c r="Q1915" s="297">
        <v>15045</v>
      </c>
      <c r="R1915" s="348" t="s">
        <v>1578</v>
      </c>
      <c r="S1915" s="350">
        <v>26</v>
      </c>
      <c r="T1915" t="str">
        <f t="shared" si="68"/>
        <v>G-Suite Business</v>
      </c>
    </row>
    <row r="1916" spans="1:20" ht="15.75" thickBot="1">
      <c r="A1916" s="311">
        <v>45545</v>
      </c>
      <c r="B1916" s="384">
        <v>45536</v>
      </c>
      <c r="C1916" s="297" t="e">
        <v>#VALUE!</v>
      </c>
      <c r="D1916" s="312" t="s">
        <v>773</v>
      </c>
      <c r="E1916" s="306" t="s">
        <v>4221</v>
      </c>
      <c r="F1916" s="314">
        <v>15045</v>
      </c>
      <c r="G1916" s="300">
        <v>12750</v>
      </c>
      <c r="H1916" s="301" t="s">
        <v>112</v>
      </c>
      <c r="I1916" s="302" t="s">
        <v>229</v>
      </c>
      <c r="J1916" s="302" t="s">
        <v>284</v>
      </c>
      <c r="K1916" s="53"/>
      <c r="L1916" s="53"/>
      <c r="M1916" s="53"/>
      <c r="N1916" s="53"/>
      <c r="O1916" s="53">
        <v>9</v>
      </c>
      <c r="P1916" s="56"/>
      <c r="Q1916" s="297">
        <v>15045</v>
      </c>
      <c r="R1916" s="348" t="s">
        <v>1578</v>
      </c>
      <c r="S1916" s="350">
        <v>26</v>
      </c>
      <c r="T1916" t="str">
        <f t="shared" si="68"/>
        <v>WhatsApp API Business</v>
      </c>
    </row>
    <row r="1917" spans="1:20" ht="15.75" thickBot="1">
      <c r="A1917" s="311">
        <v>45545</v>
      </c>
      <c r="B1917" s="384">
        <v>45536</v>
      </c>
      <c r="C1917" s="297" t="e">
        <v>#VALUE!</v>
      </c>
      <c r="D1917" s="312" t="s">
        <v>4222</v>
      </c>
      <c r="E1917" s="306" t="s">
        <v>4223</v>
      </c>
      <c r="F1917" s="314">
        <v>42480</v>
      </c>
      <c r="G1917" s="300">
        <v>36000</v>
      </c>
      <c r="H1917" s="301" t="s">
        <v>112</v>
      </c>
      <c r="I1917" s="302" t="s">
        <v>229</v>
      </c>
      <c r="J1917" s="302"/>
      <c r="K1917" s="53"/>
      <c r="L1917" s="53"/>
      <c r="M1917" s="53"/>
      <c r="N1917" s="53"/>
      <c r="O1917" s="53">
        <v>9</v>
      </c>
      <c r="P1917" s="56"/>
      <c r="Q1917" s="297">
        <v>42480</v>
      </c>
      <c r="R1917" s="348" t="s">
        <v>1578</v>
      </c>
      <c r="S1917" s="350">
        <v>26</v>
      </c>
      <c r="T1917" t="str">
        <f t="shared" si="68"/>
        <v>WhatsApp API Business</v>
      </c>
    </row>
    <row r="1918" spans="1:20" ht="15.75" thickBot="1">
      <c r="A1918" s="311">
        <v>45545</v>
      </c>
      <c r="B1918" s="384">
        <v>45536</v>
      </c>
      <c r="C1918" s="297" t="e">
        <v>#VALUE!</v>
      </c>
      <c r="D1918" s="312" t="s">
        <v>250</v>
      </c>
      <c r="E1918" s="306" t="s">
        <v>4224</v>
      </c>
      <c r="F1918" s="314">
        <v>1939.92</v>
      </c>
      <c r="G1918" s="300">
        <v>1644</v>
      </c>
      <c r="H1918" s="301" t="s">
        <v>216</v>
      </c>
      <c r="I1918" s="302" t="s">
        <v>217</v>
      </c>
      <c r="J1918" s="302" t="s">
        <v>218</v>
      </c>
      <c r="K1918" s="53"/>
      <c r="L1918" s="53"/>
      <c r="M1918" s="53"/>
      <c r="N1918" s="53"/>
      <c r="O1918" s="53">
        <v>9</v>
      </c>
      <c r="P1918" s="56"/>
      <c r="Q1918" s="297">
        <v>1939.92</v>
      </c>
      <c r="R1918" s="348" t="s">
        <v>1578</v>
      </c>
      <c r="S1918" s="350">
        <v>26</v>
      </c>
      <c r="T1918" t="str">
        <f t="shared" si="68"/>
        <v>G-Suite Business</v>
      </c>
    </row>
    <row r="1919" spans="1:20" ht="15.75" thickBot="1">
      <c r="A1919" s="311">
        <v>45545</v>
      </c>
      <c r="B1919" s="384">
        <v>45536</v>
      </c>
      <c r="C1919" s="297" t="e">
        <v>#VALUE!</v>
      </c>
      <c r="D1919" s="312" t="s">
        <v>250</v>
      </c>
      <c r="E1919" s="306" t="s">
        <v>4225</v>
      </c>
      <c r="F1919" s="314">
        <v>3879.84</v>
      </c>
      <c r="G1919" s="300">
        <v>3288</v>
      </c>
      <c r="H1919" s="301" t="s">
        <v>216</v>
      </c>
      <c r="I1919" s="302" t="s">
        <v>217</v>
      </c>
      <c r="J1919" s="302" t="s">
        <v>218</v>
      </c>
      <c r="K1919" s="53"/>
      <c r="L1919" s="53"/>
      <c r="M1919" s="53"/>
      <c r="N1919" s="53"/>
      <c r="O1919" s="53">
        <v>9</v>
      </c>
      <c r="P1919" s="56"/>
      <c r="Q1919" s="297">
        <v>3879.84</v>
      </c>
      <c r="R1919" s="348" t="s">
        <v>1578</v>
      </c>
      <c r="S1919" s="350">
        <v>26</v>
      </c>
      <c r="T1919" t="str">
        <f t="shared" si="68"/>
        <v>G-Suite Business</v>
      </c>
    </row>
    <row r="1920" spans="1:20" ht="15.75" thickBot="1">
      <c r="A1920" s="311">
        <v>45545</v>
      </c>
      <c r="B1920" s="384">
        <v>45536</v>
      </c>
      <c r="C1920" s="297" t="e">
        <v>#VALUE!</v>
      </c>
      <c r="D1920" s="312" t="s">
        <v>4226</v>
      </c>
      <c r="E1920" s="306" t="s">
        <v>4227</v>
      </c>
      <c r="F1920" s="314">
        <v>13027.2</v>
      </c>
      <c r="G1920" s="300">
        <v>11040</v>
      </c>
      <c r="H1920" s="301" t="s">
        <v>216</v>
      </c>
      <c r="I1920" s="302" t="s">
        <v>217</v>
      </c>
      <c r="J1920" s="302" t="s">
        <v>218</v>
      </c>
      <c r="K1920" s="53"/>
      <c r="L1920" s="53"/>
      <c r="M1920" s="53"/>
      <c r="N1920" s="53"/>
      <c r="O1920" s="53">
        <v>9</v>
      </c>
      <c r="P1920" s="56"/>
      <c r="Q1920" s="297">
        <v>13027.2</v>
      </c>
      <c r="R1920" s="348" t="s">
        <v>1578</v>
      </c>
      <c r="S1920" s="350">
        <v>26</v>
      </c>
      <c r="T1920" t="str">
        <f t="shared" ref="T1920:T1969" si="69">VLOOKUP(I1920,$AD$2:$AE$6,2,0)</f>
        <v>G-Suite Business</v>
      </c>
    </row>
    <row r="1921" spans="1:20" ht="15.75" thickBot="1">
      <c r="A1921" s="311">
        <v>45545</v>
      </c>
      <c r="B1921" s="384">
        <v>45536</v>
      </c>
      <c r="C1921" s="297" t="e">
        <v>#VALUE!</v>
      </c>
      <c r="D1921" s="312" t="s">
        <v>235</v>
      </c>
      <c r="E1921" s="306" t="s">
        <v>4228</v>
      </c>
      <c r="F1921" s="314">
        <v>3009</v>
      </c>
      <c r="G1921" s="300">
        <v>2550</v>
      </c>
      <c r="H1921" s="301" t="s">
        <v>216</v>
      </c>
      <c r="I1921" s="302" t="s">
        <v>217</v>
      </c>
      <c r="J1921" s="302" t="s">
        <v>218</v>
      </c>
      <c r="K1921" s="53"/>
      <c r="L1921" s="53"/>
      <c r="M1921" s="53"/>
      <c r="N1921" s="53"/>
      <c r="O1921" s="53">
        <v>9</v>
      </c>
      <c r="P1921" s="56"/>
      <c r="Q1921" s="297">
        <v>3009</v>
      </c>
      <c r="R1921" s="348" t="s">
        <v>1578</v>
      </c>
      <c r="S1921" s="350">
        <v>26</v>
      </c>
      <c r="T1921" t="str">
        <f t="shared" si="69"/>
        <v>G-Suite Business</v>
      </c>
    </row>
    <row r="1922" spans="1:20" ht="15.75" thickBot="1">
      <c r="A1922" s="311">
        <v>45545</v>
      </c>
      <c r="B1922" s="384">
        <v>45536</v>
      </c>
      <c r="C1922" s="297" t="e">
        <v>#VALUE!</v>
      </c>
      <c r="D1922" s="312" t="s">
        <v>4229</v>
      </c>
      <c r="E1922" s="306" t="s">
        <v>4230</v>
      </c>
      <c r="F1922" s="314">
        <v>129139</v>
      </c>
      <c r="G1922" s="300">
        <v>109439.8305084746</v>
      </c>
      <c r="H1922" s="301" t="s">
        <v>216</v>
      </c>
      <c r="I1922" s="302" t="s">
        <v>217</v>
      </c>
      <c r="J1922" s="302" t="s">
        <v>218</v>
      </c>
      <c r="K1922" s="53"/>
      <c r="L1922" s="53"/>
      <c r="M1922" s="53"/>
      <c r="N1922" s="53"/>
      <c r="O1922" s="53">
        <v>9</v>
      </c>
      <c r="P1922" s="56"/>
      <c r="Q1922" s="297">
        <v>129139</v>
      </c>
      <c r="R1922" s="348" t="s">
        <v>1578</v>
      </c>
      <c r="S1922" s="350">
        <v>26</v>
      </c>
      <c r="T1922" t="str">
        <f t="shared" si="69"/>
        <v>G-Suite Business</v>
      </c>
    </row>
    <row r="1923" spans="1:20" ht="15.75" thickBot="1">
      <c r="A1923" s="311">
        <v>45545</v>
      </c>
      <c r="B1923" s="384">
        <v>45536</v>
      </c>
      <c r="C1923" s="297" t="e">
        <v>#VALUE!</v>
      </c>
      <c r="D1923" s="312" t="s">
        <v>1031</v>
      </c>
      <c r="E1923" s="306" t="s">
        <v>4231</v>
      </c>
      <c r="F1923" s="314">
        <v>1253</v>
      </c>
      <c r="G1923" s="300">
        <v>1061.8644067796611</v>
      </c>
      <c r="H1923" s="301" t="s">
        <v>216</v>
      </c>
      <c r="I1923" s="302" t="s">
        <v>217</v>
      </c>
      <c r="J1923" s="302" t="s">
        <v>218</v>
      </c>
      <c r="K1923" s="53"/>
      <c r="L1923" s="53"/>
      <c r="M1923" s="53"/>
      <c r="N1923" s="53"/>
      <c r="O1923" s="53">
        <v>9</v>
      </c>
      <c r="P1923" s="56"/>
      <c r="Q1923" s="297">
        <v>1253</v>
      </c>
      <c r="R1923" s="348" t="s">
        <v>1578</v>
      </c>
      <c r="S1923" s="350">
        <v>26</v>
      </c>
      <c r="T1923" t="str">
        <f t="shared" si="69"/>
        <v>G-Suite Business</v>
      </c>
    </row>
    <row r="1924" spans="1:20" ht="15.75" thickBot="1">
      <c r="A1924" s="311">
        <v>45545</v>
      </c>
      <c r="B1924" s="384">
        <v>45536</v>
      </c>
      <c r="C1924" s="297" t="e">
        <v>#VALUE!</v>
      </c>
      <c r="D1924" s="312" t="s">
        <v>3081</v>
      </c>
      <c r="E1924" s="306" t="s">
        <v>4232</v>
      </c>
      <c r="F1924" s="314">
        <v>23364</v>
      </c>
      <c r="G1924" s="300">
        <v>19800</v>
      </c>
      <c r="H1924" s="301" t="s">
        <v>216</v>
      </c>
      <c r="I1924" s="302" t="s">
        <v>217</v>
      </c>
      <c r="J1924" s="302" t="s">
        <v>218</v>
      </c>
      <c r="K1924" s="53"/>
      <c r="L1924" s="53"/>
      <c r="M1924" s="53"/>
      <c r="N1924" s="53"/>
      <c r="O1924" s="53">
        <v>9</v>
      </c>
      <c r="P1924" s="56"/>
      <c r="Q1924" s="297">
        <v>23364</v>
      </c>
      <c r="R1924" s="348" t="s">
        <v>1578</v>
      </c>
      <c r="S1924" s="350">
        <v>26</v>
      </c>
      <c r="T1924" t="str">
        <f t="shared" si="69"/>
        <v>G-Suite Business</v>
      </c>
    </row>
    <row r="1925" spans="1:20" ht="15.75" thickBot="1">
      <c r="A1925" s="311">
        <v>45545</v>
      </c>
      <c r="B1925" s="384">
        <v>45536</v>
      </c>
      <c r="C1925" s="297" t="e">
        <v>#VALUE!</v>
      </c>
      <c r="D1925" s="312" t="s">
        <v>4233</v>
      </c>
      <c r="E1925" s="306" t="s">
        <v>4234</v>
      </c>
      <c r="F1925" s="314">
        <v>3009</v>
      </c>
      <c r="G1925" s="300">
        <v>2550</v>
      </c>
      <c r="H1925" s="301" t="s">
        <v>216</v>
      </c>
      <c r="I1925" s="302" t="s">
        <v>217</v>
      </c>
      <c r="J1925" s="302" t="s">
        <v>218</v>
      </c>
      <c r="K1925" s="53"/>
      <c r="L1925" s="53"/>
      <c r="M1925" s="53"/>
      <c r="N1925" s="53"/>
      <c r="O1925" s="53">
        <v>9</v>
      </c>
      <c r="P1925" s="56"/>
      <c r="Q1925" s="297">
        <v>3009</v>
      </c>
      <c r="R1925" s="348" t="s">
        <v>1578</v>
      </c>
      <c r="S1925" s="350">
        <v>26</v>
      </c>
      <c r="T1925" t="str">
        <f t="shared" si="69"/>
        <v>G-Suite Business</v>
      </c>
    </row>
    <row r="1926" spans="1:20" ht="15.75" thickBot="1">
      <c r="A1926" s="311">
        <v>45545</v>
      </c>
      <c r="B1926" s="384">
        <v>45536</v>
      </c>
      <c r="C1926" s="297" t="e">
        <v>#VALUE!</v>
      </c>
      <c r="D1926" s="312" t="s">
        <v>4235</v>
      </c>
      <c r="E1926" s="306" t="s">
        <v>4236</v>
      </c>
      <c r="F1926" s="314">
        <v>18054</v>
      </c>
      <c r="G1926" s="300">
        <v>15300</v>
      </c>
      <c r="H1926" s="301" t="s">
        <v>216</v>
      </c>
      <c r="I1926" s="302" t="s">
        <v>217</v>
      </c>
      <c r="J1926" s="302" t="s">
        <v>218</v>
      </c>
      <c r="K1926" s="53"/>
      <c r="L1926" s="53"/>
      <c r="M1926" s="53"/>
      <c r="N1926" s="53"/>
      <c r="O1926" s="53">
        <v>9</v>
      </c>
      <c r="P1926" s="56"/>
      <c r="Q1926" s="297">
        <v>18054</v>
      </c>
      <c r="R1926" s="348" t="s">
        <v>1578</v>
      </c>
      <c r="S1926" s="350">
        <v>26</v>
      </c>
      <c r="T1926" t="str">
        <f t="shared" si="69"/>
        <v>G-Suite Business</v>
      </c>
    </row>
    <row r="1927" spans="1:20" ht="15.75" thickBot="1">
      <c r="A1927" s="311">
        <v>45545</v>
      </c>
      <c r="B1927" s="384">
        <v>45536</v>
      </c>
      <c r="C1927" s="297" t="e">
        <v>#VALUE!</v>
      </c>
      <c r="D1927" s="312" t="s">
        <v>2963</v>
      </c>
      <c r="E1927" s="306" t="s">
        <v>4237</v>
      </c>
      <c r="F1927" s="314">
        <v>-42480</v>
      </c>
      <c r="G1927" s="300">
        <v>-36000</v>
      </c>
      <c r="H1927" s="301" t="s">
        <v>112</v>
      </c>
      <c r="I1927" s="302" t="s">
        <v>229</v>
      </c>
      <c r="J1927" s="302" t="s">
        <v>1322</v>
      </c>
      <c r="K1927" s="53"/>
      <c r="L1927" s="53"/>
      <c r="M1927" s="53"/>
      <c r="N1927" s="53"/>
      <c r="O1927" s="53">
        <v>9</v>
      </c>
      <c r="P1927" s="56"/>
      <c r="Q1927" s="297">
        <v>-42480</v>
      </c>
      <c r="R1927" s="348" t="s">
        <v>1578</v>
      </c>
      <c r="S1927" s="350">
        <v>26</v>
      </c>
      <c r="T1927" t="str">
        <f t="shared" si="69"/>
        <v>WhatsApp API Business</v>
      </c>
    </row>
    <row r="1928" spans="1:20" ht="15.75" thickBot="1">
      <c r="A1928" s="311">
        <v>45545</v>
      </c>
      <c r="B1928" s="384">
        <v>45536</v>
      </c>
      <c r="C1928" s="297" t="e">
        <v>#VALUE!</v>
      </c>
      <c r="D1928" s="312" t="s">
        <v>1827</v>
      </c>
      <c r="E1928" s="306" t="s">
        <v>4238</v>
      </c>
      <c r="F1928" s="314">
        <v>-2950</v>
      </c>
      <c r="G1928" s="300">
        <v>-2500</v>
      </c>
      <c r="H1928" s="301" t="s">
        <v>112</v>
      </c>
      <c r="I1928" s="302" t="s">
        <v>229</v>
      </c>
      <c r="J1928" s="302" t="s">
        <v>258</v>
      </c>
      <c r="K1928" s="53"/>
      <c r="L1928" s="53"/>
      <c r="M1928" s="53"/>
      <c r="N1928" s="53"/>
      <c r="O1928" s="53">
        <v>9</v>
      </c>
      <c r="P1928" s="56"/>
      <c r="Q1928" s="297">
        <v>-2950</v>
      </c>
      <c r="R1928" s="348" t="s">
        <v>1578</v>
      </c>
      <c r="S1928" s="350">
        <v>26</v>
      </c>
      <c r="T1928" t="str">
        <f t="shared" si="69"/>
        <v>WhatsApp API Business</v>
      </c>
    </row>
    <row r="1929" spans="1:20" ht="15.75" thickBot="1">
      <c r="A1929" s="311">
        <v>45545</v>
      </c>
      <c r="B1929" s="384">
        <v>45536</v>
      </c>
      <c r="C1929" s="297" t="e">
        <v>#VALUE!</v>
      </c>
      <c r="D1929" s="312" t="s">
        <v>1147</v>
      </c>
      <c r="E1929" s="306" t="s">
        <v>4239</v>
      </c>
      <c r="F1929" s="314">
        <v>-63201</v>
      </c>
      <c r="G1929" s="300">
        <v>-53560.169491525427</v>
      </c>
      <c r="H1929" s="301" t="s">
        <v>216</v>
      </c>
      <c r="I1929" s="302" t="s">
        <v>217</v>
      </c>
      <c r="J1929" s="302" t="s">
        <v>218</v>
      </c>
      <c r="K1929" s="53"/>
      <c r="L1929" s="53"/>
      <c r="M1929" s="53"/>
      <c r="N1929" s="53"/>
      <c r="O1929" s="53">
        <v>9</v>
      </c>
      <c r="P1929" s="56"/>
      <c r="Q1929" s="297">
        <v>-63201</v>
      </c>
      <c r="R1929" s="348" t="s">
        <v>1578</v>
      </c>
      <c r="S1929" s="350">
        <v>26</v>
      </c>
      <c r="T1929" t="str">
        <f t="shared" si="69"/>
        <v>G-Suite Business</v>
      </c>
    </row>
    <row r="1930" spans="1:20" ht="15.75" thickBot="1">
      <c r="A1930" s="311">
        <v>45546</v>
      </c>
      <c r="B1930" s="384">
        <v>45536</v>
      </c>
      <c r="C1930" s="297" t="e">
        <v>#VALUE!</v>
      </c>
      <c r="D1930" s="312" t="s">
        <v>4240</v>
      </c>
      <c r="E1930" s="306" t="s">
        <v>4241</v>
      </c>
      <c r="F1930" s="314">
        <v>2950</v>
      </c>
      <c r="G1930" s="300">
        <v>2500</v>
      </c>
      <c r="H1930" s="301" t="s">
        <v>112</v>
      </c>
      <c r="I1930" s="302" t="s">
        <v>229</v>
      </c>
      <c r="J1930" s="302" t="s">
        <v>258</v>
      </c>
      <c r="K1930" s="53"/>
      <c r="L1930" s="53"/>
      <c r="M1930" s="53"/>
      <c r="N1930" s="53"/>
      <c r="O1930" s="53">
        <v>9</v>
      </c>
      <c r="P1930" s="56"/>
      <c r="Q1930" s="297">
        <v>2950</v>
      </c>
      <c r="R1930" s="348" t="s">
        <v>1578</v>
      </c>
      <c r="S1930" s="350">
        <v>26</v>
      </c>
      <c r="T1930" t="str">
        <f t="shared" si="69"/>
        <v>WhatsApp API Business</v>
      </c>
    </row>
    <row r="1931" spans="1:20" ht="15.75" thickBot="1">
      <c r="A1931" s="311">
        <v>45546</v>
      </c>
      <c r="B1931" s="384">
        <v>45536</v>
      </c>
      <c r="C1931" s="297" t="e">
        <v>#VALUE!</v>
      </c>
      <c r="D1931" s="312" t="s">
        <v>4242</v>
      </c>
      <c r="E1931" s="306" t="s">
        <v>4243</v>
      </c>
      <c r="F1931" s="314">
        <v>7522.5</v>
      </c>
      <c r="G1931" s="300">
        <v>6375</v>
      </c>
      <c r="H1931" s="301" t="s">
        <v>112</v>
      </c>
      <c r="I1931" s="302" t="s">
        <v>229</v>
      </c>
      <c r="J1931" s="302" t="s">
        <v>269</v>
      </c>
      <c r="K1931" s="53"/>
      <c r="L1931" s="53"/>
      <c r="M1931" s="53"/>
      <c r="N1931" s="53"/>
      <c r="O1931" s="53">
        <v>9</v>
      </c>
      <c r="P1931" s="56"/>
      <c r="Q1931" s="297">
        <v>7522.5</v>
      </c>
      <c r="R1931" s="348" t="s">
        <v>1578</v>
      </c>
      <c r="S1931" s="350">
        <v>26</v>
      </c>
      <c r="T1931" t="str">
        <f t="shared" si="69"/>
        <v>WhatsApp API Business</v>
      </c>
    </row>
    <row r="1932" spans="1:20" ht="15.75" thickBot="1">
      <c r="A1932" s="311">
        <v>45546</v>
      </c>
      <c r="B1932" s="384">
        <v>45536</v>
      </c>
      <c r="C1932" s="297" t="e">
        <v>#VALUE!</v>
      </c>
      <c r="D1932" s="312" t="s">
        <v>1555</v>
      </c>
      <c r="E1932" s="306" t="s">
        <v>4244</v>
      </c>
      <c r="F1932" s="314">
        <v>27140</v>
      </c>
      <c r="G1932" s="300">
        <v>23000</v>
      </c>
      <c r="H1932" s="301" t="s">
        <v>310</v>
      </c>
      <c r="I1932" s="302" t="s">
        <v>223</v>
      </c>
      <c r="J1932" s="302" t="s">
        <v>311</v>
      </c>
      <c r="K1932" s="53"/>
      <c r="L1932" s="53"/>
      <c r="M1932" s="53"/>
      <c r="N1932" s="53"/>
      <c r="O1932" s="53">
        <v>9</v>
      </c>
      <c r="P1932" s="56"/>
      <c r="Q1932" s="297">
        <v>27140</v>
      </c>
      <c r="R1932" s="348" t="s">
        <v>1578</v>
      </c>
      <c r="S1932" s="350">
        <v>26</v>
      </c>
      <c r="T1932" t="str">
        <f t="shared" si="69"/>
        <v>Tech Assist Recruitment</v>
      </c>
    </row>
    <row r="1933" spans="1:20" ht="15.75" thickBot="1">
      <c r="A1933" s="311">
        <v>45546</v>
      </c>
      <c r="B1933" s="384">
        <v>45536</v>
      </c>
      <c r="C1933" s="297" t="e">
        <v>#VALUE!</v>
      </c>
      <c r="D1933" s="312" t="s">
        <v>1186</v>
      </c>
      <c r="E1933" s="306" t="s">
        <v>4245</v>
      </c>
      <c r="F1933" s="314">
        <v>15045</v>
      </c>
      <c r="G1933" s="300">
        <v>12750</v>
      </c>
      <c r="H1933" s="301" t="s">
        <v>112</v>
      </c>
      <c r="I1933" s="302" t="s">
        <v>229</v>
      </c>
      <c r="J1933" s="302" t="s">
        <v>284</v>
      </c>
      <c r="K1933" s="53"/>
      <c r="L1933" s="53"/>
      <c r="M1933" s="53"/>
      <c r="N1933" s="53"/>
      <c r="O1933" s="53">
        <v>9</v>
      </c>
      <c r="P1933" s="56"/>
      <c r="Q1933" s="297">
        <v>15045</v>
      </c>
      <c r="R1933" s="348" t="s">
        <v>1578</v>
      </c>
      <c r="S1933" s="350">
        <v>26</v>
      </c>
      <c r="T1933" t="str">
        <f t="shared" si="69"/>
        <v>WhatsApp API Business</v>
      </c>
    </row>
    <row r="1934" spans="1:20" ht="15.75" thickBot="1">
      <c r="A1934" s="311">
        <v>45546</v>
      </c>
      <c r="B1934" s="384">
        <v>45536</v>
      </c>
      <c r="C1934" s="297" t="e">
        <v>#VALUE!</v>
      </c>
      <c r="D1934" s="312" t="s">
        <v>4246</v>
      </c>
      <c r="E1934" s="306" t="s">
        <v>4247</v>
      </c>
      <c r="F1934" s="314">
        <v>299</v>
      </c>
      <c r="G1934" s="300">
        <v>253.3898305084746</v>
      </c>
      <c r="H1934" s="301" t="s">
        <v>261</v>
      </c>
      <c r="I1934" s="302" t="s">
        <v>232</v>
      </c>
      <c r="J1934" s="302" t="s">
        <v>330</v>
      </c>
      <c r="K1934" s="53"/>
      <c r="L1934" s="53"/>
      <c r="M1934" s="53"/>
      <c r="N1934" s="53"/>
      <c r="O1934" s="53">
        <v>9</v>
      </c>
      <c r="P1934" s="56"/>
      <c r="Q1934" s="297">
        <v>299</v>
      </c>
      <c r="R1934" s="348" t="s">
        <v>1578</v>
      </c>
      <c r="S1934" s="350">
        <v>26</v>
      </c>
      <c r="T1934" t="str">
        <f t="shared" si="69"/>
        <v>Other Services</v>
      </c>
    </row>
    <row r="1935" spans="1:20" ht="15.75" thickBot="1">
      <c r="A1935" s="311">
        <v>45546</v>
      </c>
      <c r="B1935" s="384">
        <v>45536</v>
      </c>
      <c r="C1935" s="297" t="e">
        <v>#VALUE!</v>
      </c>
      <c r="D1935" s="312" t="s">
        <v>1337</v>
      </c>
      <c r="E1935" s="306" t="s">
        <v>4248</v>
      </c>
      <c r="F1935" s="314">
        <v>2261.66</v>
      </c>
      <c r="G1935" s="300">
        <v>1916.661016949153</v>
      </c>
      <c r="H1935" s="301" t="s">
        <v>216</v>
      </c>
      <c r="I1935" s="302" t="s">
        <v>217</v>
      </c>
      <c r="J1935" s="302" t="s">
        <v>218</v>
      </c>
      <c r="K1935" s="53"/>
      <c r="L1935" s="53"/>
      <c r="M1935" s="53"/>
      <c r="N1935" s="53"/>
      <c r="O1935" s="53">
        <v>9</v>
      </c>
      <c r="P1935" s="56"/>
      <c r="Q1935" s="297">
        <v>2261.66</v>
      </c>
      <c r="R1935" s="348" t="s">
        <v>1578</v>
      </c>
      <c r="S1935" s="350">
        <v>26</v>
      </c>
      <c r="T1935" t="str">
        <f t="shared" si="69"/>
        <v>G-Suite Business</v>
      </c>
    </row>
    <row r="1936" spans="1:20" ht="15.75" thickBot="1">
      <c r="A1936" s="311">
        <v>45546</v>
      </c>
      <c r="B1936" s="384">
        <v>45536</v>
      </c>
      <c r="C1936" s="297" t="e">
        <v>#VALUE!</v>
      </c>
      <c r="D1936" s="312" t="s">
        <v>3650</v>
      </c>
      <c r="E1936" s="306" t="s">
        <v>4249</v>
      </c>
      <c r="F1936" s="314">
        <v>4002</v>
      </c>
      <c r="G1936" s="300">
        <v>3391.5254237288141</v>
      </c>
      <c r="H1936" s="301" t="s">
        <v>216</v>
      </c>
      <c r="I1936" s="302" t="s">
        <v>217</v>
      </c>
      <c r="J1936" s="302" t="s">
        <v>218</v>
      </c>
      <c r="K1936" s="53"/>
      <c r="L1936" s="53"/>
      <c r="M1936" s="53"/>
      <c r="N1936" s="53"/>
      <c r="O1936" s="53">
        <v>9</v>
      </c>
      <c r="P1936" s="56"/>
      <c r="Q1936" s="297">
        <v>4002</v>
      </c>
      <c r="R1936" s="348" t="s">
        <v>1578</v>
      </c>
      <c r="S1936" s="350">
        <v>26</v>
      </c>
      <c r="T1936" t="str">
        <f t="shared" si="69"/>
        <v>G-Suite Business</v>
      </c>
    </row>
    <row r="1937" spans="1:20" ht="15.75" thickBot="1">
      <c r="A1937" s="311">
        <v>45546</v>
      </c>
      <c r="B1937" s="384">
        <v>45536</v>
      </c>
      <c r="C1937" s="297" t="e">
        <v>#VALUE!</v>
      </c>
      <c r="D1937" s="312" t="s">
        <v>1846</v>
      </c>
      <c r="E1937" s="306" t="s">
        <v>4250</v>
      </c>
      <c r="F1937" s="314">
        <v>1617</v>
      </c>
      <c r="G1937" s="300">
        <v>1370.338983050847</v>
      </c>
      <c r="H1937" s="301" t="s">
        <v>216</v>
      </c>
      <c r="I1937" s="302" t="s">
        <v>217</v>
      </c>
      <c r="J1937" s="302" t="s">
        <v>218</v>
      </c>
      <c r="K1937" s="53"/>
      <c r="L1937" s="53"/>
      <c r="M1937" s="53"/>
      <c r="N1937" s="53"/>
      <c r="O1937" s="53">
        <v>9</v>
      </c>
      <c r="P1937" s="56"/>
      <c r="Q1937" s="297">
        <v>1617</v>
      </c>
      <c r="R1937" s="348" t="s">
        <v>1578</v>
      </c>
      <c r="S1937" s="350">
        <v>26</v>
      </c>
      <c r="T1937" t="str">
        <f t="shared" si="69"/>
        <v>G-Suite Business</v>
      </c>
    </row>
    <row r="1938" spans="1:20" ht="15.75" thickBot="1">
      <c r="A1938" s="311">
        <v>45546</v>
      </c>
      <c r="B1938" s="384">
        <v>45536</v>
      </c>
      <c r="C1938" s="297" t="e">
        <v>#VALUE!</v>
      </c>
      <c r="D1938" s="312" t="s">
        <v>295</v>
      </c>
      <c r="E1938" s="306" t="s">
        <v>4251</v>
      </c>
      <c r="F1938" s="314">
        <v>531000</v>
      </c>
      <c r="G1938" s="300">
        <v>450000</v>
      </c>
      <c r="H1938" s="301" t="s">
        <v>216</v>
      </c>
      <c r="I1938" s="302" t="s">
        <v>217</v>
      </c>
      <c r="J1938" s="302" t="s">
        <v>218</v>
      </c>
      <c r="K1938" s="53"/>
      <c r="L1938" s="53"/>
      <c r="M1938" s="53"/>
      <c r="N1938" s="53"/>
      <c r="O1938" s="53">
        <v>9</v>
      </c>
      <c r="P1938" s="56"/>
      <c r="Q1938" s="297">
        <v>531000</v>
      </c>
      <c r="R1938" s="348" t="s">
        <v>1578</v>
      </c>
      <c r="S1938" s="350">
        <v>26</v>
      </c>
      <c r="T1938" t="str">
        <f t="shared" si="69"/>
        <v>G-Suite Business</v>
      </c>
    </row>
    <row r="1939" spans="1:20" ht="15.75" thickBot="1">
      <c r="A1939" s="311">
        <v>45547</v>
      </c>
      <c r="B1939" s="384">
        <v>45536</v>
      </c>
      <c r="C1939" s="297" t="e">
        <v>#VALUE!</v>
      </c>
      <c r="D1939" s="312" t="s">
        <v>4252</v>
      </c>
      <c r="E1939" s="306" t="s">
        <v>4253</v>
      </c>
      <c r="F1939" s="314">
        <v>36108</v>
      </c>
      <c r="G1939" s="300">
        <v>30600</v>
      </c>
      <c r="H1939" s="301" t="s">
        <v>112</v>
      </c>
      <c r="I1939" s="302" t="s">
        <v>229</v>
      </c>
      <c r="J1939" s="302" t="s">
        <v>359</v>
      </c>
      <c r="K1939" s="53"/>
      <c r="L1939" s="53"/>
      <c r="M1939" s="53"/>
      <c r="N1939" s="53"/>
      <c r="O1939" s="53">
        <v>9</v>
      </c>
      <c r="P1939" s="56"/>
      <c r="Q1939" s="297">
        <v>36108</v>
      </c>
      <c r="R1939" s="348" t="s">
        <v>1578</v>
      </c>
      <c r="S1939" s="350">
        <v>26</v>
      </c>
      <c r="T1939" t="str">
        <f t="shared" si="69"/>
        <v>WhatsApp API Business</v>
      </c>
    </row>
    <row r="1940" spans="1:20" ht="15.75" thickBot="1">
      <c r="A1940" s="311">
        <v>45547</v>
      </c>
      <c r="B1940" s="384">
        <v>45536</v>
      </c>
      <c r="C1940" s="297" t="e">
        <v>#VALUE!</v>
      </c>
      <c r="D1940" s="312" t="s">
        <v>295</v>
      </c>
      <c r="E1940" s="306" t="s">
        <v>4254</v>
      </c>
      <c r="F1940" s="314">
        <v>17700</v>
      </c>
      <c r="G1940" s="300">
        <v>15000</v>
      </c>
      <c r="H1940" s="301" t="s">
        <v>112</v>
      </c>
      <c r="I1940" s="302" t="s">
        <v>229</v>
      </c>
      <c r="J1940" s="302" t="s">
        <v>284</v>
      </c>
      <c r="K1940" s="53"/>
      <c r="L1940" s="53"/>
      <c r="M1940" s="53"/>
      <c r="N1940" s="53"/>
      <c r="O1940" s="53">
        <v>9</v>
      </c>
      <c r="P1940" s="56"/>
      <c r="Q1940" s="297">
        <v>17700</v>
      </c>
      <c r="R1940" s="348" t="s">
        <v>1578</v>
      </c>
      <c r="S1940" s="350">
        <v>26</v>
      </c>
      <c r="T1940" t="str">
        <f t="shared" si="69"/>
        <v>WhatsApp API Business</v>
      </c>
    </row>
    <row r="1941" spans="1:20" ht="15.75" thickBot="1">
      <c r="A1941" s="311">
        <v>45547</v>
      </c>
      <c r="B1941" s="384">
        <v>45536</v>
      </c>
      <c r="C1941" s="297" t="e">
        <v>#VALUE!</v>
      </c>
      <c r="D1941" s="312" t="s">
        <v>3778</v>
      </c>
      <c r="E1941" s="306" t="s">
        <v>4255</v>
      </c>
      <c r="F1941" s="314">
        <v>2950</v>
      </c>
      <c r="G1941" s="300">
        <v>2500</v>
      </c>
      <c r="H1941" s="301" t="s">
        <v>112</v>
      </c>
      <c r="I1941" s="302" t="s">
        <v>229</v>
      </c>
      <c r="J1941" s="302" t="s">
        <v>258</v>
      </c>
      <c r="K1941" s="53"/>
      <c r="L1941" s="53"/>
      <c r="M1941" s="53"/>
      <c r="N1941" s="53"/>
      <c r="O1941" s="53">
        <v>9</v>
      </c>
      <c r="P1941" s="56"/>
      <c r="Q1941" s="297">
        <v>2950</v>
      </c>
      <c r="R1941" s="348" t="s">
        <v>1578</v>
      </c>
      <c r="S1941" s="350">
        <v>26</v>
      </c>
      <c r="T1941" t="str">
        <f t="shared" si="69"/>
        <v>WhatsApp API Business</v>
      </c>
    </row>
    <row r="1942" spans="1:20" ht="15.75" thickBot="1">
      <c r="A1942" s="311">
        <v>45547</v>
      </c>
      <c r="B1942" s="384">
        <v>45536</v>
      </c>
      <c r="C1942" s="297" t="e">
        <v>#VALUE!</v>
      </c>
      <c r="D1942" s="312" t="s">
        <v>463</v>
      </c>
      <c r="E1942" s="306" t="s">
        <v>4256</v>
      </c>
      <c r="F1942" s="314">
        <v>1296.82</v>
      </c>
      <c r="G1942" s="300">
        <v>1099</v>
      </c>
      <c r="H1942" s="301" t="s">
        <v>112</v>
      </c>
      <c r="I1942" s="302" t="s">
        <v>229</v>
      </c>
      <c r="J1942" s="302" t="s">
        <v>249</v>
      </c>
      <c r="K1942" s="53"/>
      <c r="L1942" s="53"/>
      <c r="M1942" s="53"/>
      <c r="N1942" s="53"/>
      <c r="O1942" s="53">
        <v>9</v>
      </c>
      <c r="P1942" s="56"/>
      <c r="Q1942" s="297">
        <v>1296.82</v>
      </c>
      <c r="R1942" s="348" t="s">
        <v>1578</v>
      </c>
      <c r="S1942" s="350">
        <v>26</v>
      </c>
      <c r="T1942" t="str">
        <f t="shared" si="69"/>
        <v>WhatsApp API Business</v>
      </c>
    </row>
    <row r="1943" spans="1:20" ht="15.75" thickBot="1">
      <c r="A1943" s="311">
        <v>45547</v>
      </c>
      <c r="B1943" s="384">
        <v>45536</v>
      </c>
      <c r="C1943" s="297" t="e">
        <v>#VALUE!</v>
      </c>
      <c r="D1943" s="312" t="s">
        <v>227</v>
      </c>
      <c r="E1943" s="306" t="s">
        <v>4257</v>
      </c>
      <c r="F1943" s="314">
        <v>13027</v>
      </c>
      <c r="G1943" s="300">
        <v>11039.830508474581</v>
      </c>
      <c r="H1943" s="301" t="s">
        <v>216</v>
      </c>
      <c r="I1943" s="302" t="s">
        <v>217</v>
      </c>
      <c r="J1943" s="302" t="s">
        <v>218</v>
      </c>
      <c r="K1943" s="53"/>
      <c r="L1943" s="53"/>
      <c r="M1943" s="53"/>
      <c r="N1943" s="53"/>
      <c r="O1943" s="53">
        <v>9</v>
      </c>
      <c r="P1943" s="56"/>
      <c r="Q1943" s="297">
        <v>13027</v>
      </c>
      <c r="R1943" s="348" t="s">
        <v>1578</v>
      </c>
      <c r="S1943" s="350">
        <v>26</v>
      </c>
      <c r="T1943" t="str">
        <f t="shared" si="69"/>
        <v>G-Suite Business</v>
      </c>
    </row>
    <row r="1944" spans="1:20" ht="15.75" thickBot="1">
      <c r="A1944" s="311">
        <v>45547</v>
      </c>
      <c r="B1944" s="384">
        <v>45536</v>
      </c>
      <c r="C1944" s="297" t="e">
        <v>#VALUE!</v>
      </c>
      <c r="D1944" s="312" t="s">
        <v>2045</v>
      </c>
      <c r="E1944" s="306" t="s">
        <v>4258</v>
      </c>
      <c r="F1944" s="314">
        <v>31081</v>
      </c>
      <c r="G1944" s="300">
        <v>26339.830508474581</v>
      </c>
      <c r="H1944" s="301" t="s">
        <v>216</v>
      </c>
      <c r="I1944" s="302" t="s">
        <v>217</v>
      </c>
      <c r="J1944" s="302" t="s">
        <v>218</v>
      </c>
      <c r="K1944" s="53"/>
      <c r="L1944" s="53"/>
      <c r="M1944" s="53"/>
      <c r="N1944" s="53"/>
      <c r="O1944" s="53">
        <v>9</v>
      </c>
      <c r="P1944" s="56"/>
      <c r="Q1944" s="297">
        <v>31081</v>
      </c>
      <c r="R1944" s="348" t="s">
        <v>1578</v>
      </c>
      <c r="S1944" s="350">
        <v>26</v>
      </c>
      <c r="T1944" t="str">
        <f t="shared" si="69"/>
        <v>G-Suite Business</v>
      </c>
    </row>
    <row r="1945" spans="1:20" ht="15.75" thickBot="1">
      <c r="A1945" s="311">
        <v>45547</v>
      </c>
      <c r="B1945" s="384">
        <v>45536</v>
      </c>
      <c r="C1945" s="297" t="e">
        <v>#VALUE!</v>
      </c>
      <c r="D1945" s="312" t="s">
        <v>3545</v>
      </c>
      <c r="E1945" s="306" t="s">
        <v>4259</v>
      </c>
      <c r="F1945" s="314">
        <v>4720</v>
      </c>
      <c r="G1945" s="300">
        <v>4000</v>
      </c>
      <c r="H1945" s="301" t="s">
        <v>216</v>
      </c>
      <c r="I1945" s="302" t="s">
        <v>217</v>
      </c>
      <c r="J1945" s="302" t="s">
        <v>218</v>
      </c>
      <c r="K1945" s="53"/>
      <c r="L1945" s="53"/>
      <c r="M1945" s="53"/>
      <c r="N1945" s="53"/>
      <c r="O1945" s="53">
        <v>9</v>
      </c>
      <c r="P1945" s="56"/>
      <c r="Q1945" s="297">
        <v>4720</v>
      </c>
      <c r="R1945" s="348" t="s">
        <v>1578</v>
      </c>
      <c r="S1945" s="350">
        <v>26</v>
      </c>
      <c r="T1945" t="str">
        <f t="shared" si="69"/>
        <v>G-Suite Business</v>
      </c>
    </row>
    <row r="1946" spans="1:20" ht="15.75" thickBot="1">
      <c r="A1946" s="311">
        <v>45547</v>
      </c>
      <c r="B1946" s="384">
        <v>45536</v>
      </c>
      <c r="C1946" s="297" t="e">
        <v>#VALUE!</v>
      </c>
      <c r="D1946" s="312" t="s">
        <v>1796</v>
      </c>
      <c r="E1946" s="306" t="s">
        <v>4260</v>
      </c>
      <c r="F1946" s="314">
        <v>1253</v>
      </c>
      <c r="G1946" s="300">
        <v>1061.8644067796611</v>
      </c>
      <c r="H1946" s="301" t="s">
        <v>216</v>
      </c>
      <c r="I1946" s="302" t="s">
        <v>217</v>
      </c>
      <c r="J1946" s="302" t="s">
        <v>218</v>
      </c>
      <c r="K1946" s="53"/>
      <c r="L1946" s="53"/>
      <c r="M1946" s="53"/>
      <c r="N1946" s="53"/>
      <c r="O1946" s="53">
        <v>9</v>
      </c>
      <c r="P1946" s="56"/>
      <c r="Q1946" s="297">
        <v>1253</v>
      </c>
      <c r="R1946" s="348" t="s">
        <v>1578</v>
      </c>
      <c r="S1946" s="350">
        <v>26</v>
      </c>
      <c r="T1946" t="str">
        <f t="shared" si="69"/>
        <v>G-Suite Business</v>
      </c>
    </row>
    <row r="1947" spans="1:20" ht="15.75" thickBot="1">
      <c r="A1947" s="311">
        <v>45547</v>
      </c>
      <c r="B1947" s="384">
        <v>45536</v>
      </c>
      <c r="C1947" s="297" t="e">
        <v>#VALUE!</v>
      </c>
      <c r="D1947" s="312" t="s">
        <v>1768</v>
      </c>
      <c r="E1947" s="306" t="s">
        <v>4261</v>
      </c>
      <c r="F1947" s="314">
        <v>175442</v>
      </c>
      <c r="G1947" s="300">
        <v>148679.66101694919</v>
      </c>
      <c r="H1947" s="301" t="s">
        <v>216</v>
      </c>
      <c r="I1947" s="302" t="s">
        <v>217</v>
      </c>
      <c r="J1947" s="302" t="s">
        <v>218</v>
      </c>
      <c r="K1947" s="53"/>
      <c r="L1947" s="53"/>
      <c r="M1947" s="53"/>
      <c r="N1947" s="53"/>
      <c r="O1947" s="53">
        <v>9</v>
      </c>
      <c r="P1947" s="56"/>
      <c r="Q1947" s="297">
        <v>175442</v>
      </c>
      <c r="R1947" s="348" t="s">
        <v>1578</v>
      </c>
      <c r="S1947" s="350">
        <v>26</v>
      </c>
      <c r="T1947" t="str">
        <f t="shared" si="69"/>
        <v>G-Suite Business</v>
      </c>
    </row>
    <row r="1948" spans="1:20" ht="15.75" thickBot="1">
      <c r="A1948" s="311">
        <v>45547</v>
      </c>
      <c r="B1948" s="384">
        <v>45536</v>
      </c>
      <c r="C1948" s="297" t="e">
        <v>#VALUE!</v>
      </c>
      <c r="D1948" s="312" t="s">
        <v>4049</v>
      </c>
      <c r="E1948" s="306"/>
      <c r="F1948" s="314">
        <v>0</v>
      </c>
      <c r="G1948" s="300">
        <v>0</v>
      </c>
      <c r="H1948" s="301" t="s">
        <v>310</v>
      </c>
      <c r="I1948" s="302" t="s">
        <v>223</v>
      </c>
      <c r="J1948" s="302" t="s">
        <v>311</v>
      </c>
      <c r="K1948" s="53"/>
      <c r="L1948" s="53"/>
      <c r="M1948" s="53"/>
      <c r="N1948" s="53"/>
      <c r="O1948" s="53">
        <v>9</v>
      </c>
      <c r="P1948" s="56"/>
      <c r="Q1948" s="297">
        <v>0</v>
      </c>
      <c r="R1948" s="348" t="s">
        <v>1578</v>
      </c>
      <c r="S1948" s="350">
        <v>26</v>
      </c>
      <c r="T1948" t="str">
        <f t="shared" si="69"/>
        <v>Tech Assist Recruitment</v>
      </c>
    </row>
    <row r="1949" spans="1:20" ht="15.75" thickBot="1">
      <c r="A1949" s="311">
        <v>45548</v>
      </c>
      <c r="B1949" s="384">
        <v>45536</v>
      </c>
      <c r="C1949" s="297" t="e">
        <v>#VALUE!</v>
      </c>
      <c r="D1949" s="312" t="s">
        <v>420</v>
      </c>
      <c r="E1949" s="306" t="s">
        <v>4262</v>
      </c>
      <c r="F1949" s="314">
        <v>64463</v>
      </c>
      <c r="G1949" s="300">
        <v>54629.661016949147</v>
      </c>
      <c r="H1949" s="301" t="s">
        <v>261</v>
      </c>
      <c r="I1949" s="302" t="s">
        <v>232</v>
      </c>
      <c r="J1949" s="302" t="s">
        <v>422</v>
      </c>
      <c r="K1949" s="53"/>
      <c r="L1949" s="53"/>
      <c r="M1949" s="53"/>
      <c r="N1949" s="53"/>
      <c r="O1949" s="53">
        <v>9</v>
      </c>
      <c r="P1949" s="56"/>
      <c r="Q1949" s="297">
        <v>64463</v>
      </c>
      <c r="R1949" s="348" t="s">
        <v>1578</v>
      </c>
      <c r="S1949" s="350">
        <v>26</v>
      </c>
      <c r="T1949" t="str">
        <f t="shared" si="69"/>
        <v>Other Services</v>
      </c>
    </row>
    <row r="1950" spans="1:20" ht="15.75" thickBot="1">
      <c r="A1950" s="311">
        <v>45548</v>
      </c>
      <c r="B1950" s="384">
        <v>45536</v>
      </c>
      <c r="C1950" s="297" t="e">
        <v>#VALUE!</v>
      </c>
      <c r="D1950" s="312" t="s">
        <v>4263</v>
      </c>
      <c r="E1950" s="306" t="s">
        <v>4264</v>
      </c>
      <c r="F1950" s="314">
        <v>9440</v>
      </c>
      <c r="G1950" s="300">
        <v>8000</v>
      </c>
      <c r="H1950" s="301" t="s">
        <v>291</v>
      </c>
      <c r="I1950" s="302" t="s">
        <v>232</v>
      </c>
      <c r="J1950" s="302" t="s">
        <v>2943</v>
      </c>
      <c r="K1950" s="53"/>
      <c r="L1950" s="53"/>
      <c r="M1950" s="53"/>
      <c r="N1950" s="53"/>
      <c r="O1950" s="53">
        <v>9</v>
      </c>
      <c r="P1950" s="56"/>
      <c r="Q1950" s="297">
        <v>9440</v>
      </c>
      <c r="R1950" s="348" t="s">
        <v>1578</v>
      </c>
      <c r="S1950" s="350">
        <v>26</v>
      </c>
      <c r="T1950" t="str">
        <f t="shared" si="69"/>
        <v>Other Services</v>
      </c>
    </row>
    <row r="1951" spans="1:20" ht="15.75" thickBot="1">
      <c r="A1951" s="311">
        <v>45548</v>
      </c>
      <c r="B1951" s="384">
        <v>45536</v>
      </c>
      <c r="C1951" s="297" t="e">
        <v>#VALUE!</v>
      </c>
      <c r="D1951" s="312" t="s">
        <v>4226</v>
      </c>
      <c r="E1951" s="306" t="s">
        <v>4265</v>
      </c>
      <c r="F1951" s="314">
        <v>-13027</v>
      </c>
      <c r="G1951" s="300">
        <v>-11039.830508474581</v>
      </c>
      <c r="H1951" s="301" t="s">
        <v>216</v>
      </c>
      <c r="I1951" s="302" t="s">
        <v>217</v>
      </c>
      <c r="J1951" s="302" t="s">
        <v>218</v>
      </c>
      <c r="K1951" s="53"/>
      <c r="L1951" s="53"/>
      <c r="M1951" s="53"/>
      <c r="N1951" s="53"/>
      <c r="O1951" s="53">
        <v>9</v>
      </c>
      <c r="P1951" s="56"/>
      <c r="Q1951" s="297">
        <v>-13027</v>
      </c>
      <c r="R1951" s="348" t="s">
        <v>1578</v>
      </c>
      <c r="S1951" s="350">
        <v>26</v>
      </c>
      <c r="T1951" t="str">
        <f t="shared" si="69"/>
        <v>G-Suite Business</v>
      </c>
    </row>
    <row r="1952" spans="1:20" ht="15.75" thickBot="1">
      <c r="A1952" s="311">
        <v>45548</v>
      </c>
      <c r="B1952" s="384">
        <v>45536</v>
      </c>
      <c r="C1952" s="297" t="e">
        <v>#VALUE!</v>
      </c>
      <c r="D1952" s="312" t="s">
        <v>4266</v>
      </c>
      <c r="E1952" s="306" t="s">
        <v>4267</v>
      </c>
      <c r="F1952" s="314">
        <v>13027.2</v>
      </c>
      <c r="G1952" s="300">
        <v>11040</v>
      </c>
      <c r="H1952" s="301" t="s">
        <v>216</v>
      </c>
      <c r="I1952" s="302" t="s">
        <v>217</v>
      </c>
      <c r="J1952" s="302" t="s">
        <v>218</v>
      </c>
      <c r="K1952" s="53"/>
      <c r="L1952" s="53"/>
      <c r="M1952" s="53"/>
      <c r="N1952" s="53"/>
      <c r="O1952" s="53">
        <v>9</v>
      </c>
      <c r="P1952" s="56"/>
      <c r="Q1952" s="297">
        <v>13027.2</v>
      </c>
      <c r="R1952" s="348" t="s">
        <v>1578</v>
      </c>
      <c r="S1952" s="350">
        <v>26</v>
      </c>
      <c r="T1952" t="str">
        <f t="shared" si="69"/>
        <v>G-Suite Business</v>
      </c>
    </row>
    <row r="1953" spans="1:20" ht="15.75" thickBot="1">
      <c r="A1953" s="311">
        <v>45548</v>
      </c>
      <c r="B1953" s="384">
        <v>45536</v>
      </c>
      <c r="C1953" s="297" t="e">
        <v>#VALUE!</v>
      </c>
      <c r="D1953" s="312" t="s">
        <v>4268</v>
      </c>
      <c r="E1953" s="306" t="s">
        <v>4269</v>
      </c>
      <c r="F1953" s="314">
        <v>354885</v>
      </c>
      <c r="G1953" s="300">
        <v>300750</v>
      </c>
      <c r="H1953" s="301" t="s">
        <v>216</v>
      </c>
      <c r="I1953" s="302" t="s">
        <v>217</v>
      </c>
      <c r="J1953" s="302" t="s">
        <v>218</v>
      </c>
      <c r="K1953" s="53"/>
      <c r="L1953" s="53"/>
      <c r="M1953" s="53"/>
      <c r="N1953" s="53"/>
      <c r="O1953" s="53">
        <v>9</v>
      </c>
      <c r="P1953" s="56"/>
      <c r="Q1953" s="297">
        <v>354885</v>
      </c>
      <c r="R1953" s="348" t="s">
        <v>1578</v>
      </c>
      <c r="S1953" s="350">
        <v>26</v>
      </c>
      <c r="T1953" t="str">
        <f t="shared" si="69"/>
        <v>G-Suite Business</v>
      </c>
    </row>
    <row r="1954" spans="1:20" ht="15.75" thickBot="1">
      <c r="A1954" s="311">
        <v>45548</v>
      </c>
      <c r="B1954" s="384">
        <v>45536</v>
      </c>
      <c r="C1954" s="297" t="e">
        <v>#VALUE!</v>
      </c>
      <c r="D1954" s="312" t="s">
        <v>2551</v>
      </c>
      <c r="E1954" s="306" t="s">
        <v>4270</v>
      </c>
      <c r="F1954" s="314">
        <v>117245</v>
      </c>
      <c r="G1954" s="300">
        <v>99360.169491525434</v>
      </c>
      <c r="H1954" s="301" t="s">
        <v>216</v>
      </c>
      <c r="I1954" s="302" t="s">
        <v>217</v>
      </c>
      <c r="J1954" s="302" t="s">
        <v>218</v>
      </c>
      <c r="K1954" s="53"/>
      <c r="L1954" s="53"/>
      <c r="M1954" s="53"/>
      <c r="N1954" s="53"/>
      <c r="O1954" s="53">
        <v>9</v>
      </c>
      <c r="P1954" s="56"/>
      <c r="Q1954" s="297">
        <v>117245</v>
      </c>
      <c r="R1954" s="348" t="s">
        <v>1578</v>
      </c>
      <c r="S1954" s="350">
        <v>26</v>
      </c>
      <c r="T1954" t="str">
        <f t="shared" si="69"/>
        <v>G-Suite Business</v>
      </c>
    </row>
    <row r="1955" spans="1:20" ht="15.75" thickBot="1">
      <c r="A1955" s="311">
        <v>45548</v>
      </c>
      <c r="B1955" s="384">
        <v>45536</v>
      </c>
      <c r="C1955" s="297" t="e">
        <v>#VALUE!</v>
      </c>
      <c r="D1955" s="312" t="s">
        <v>773</v>
      </c>
      <c r="E1955" s="306" t="s">
        <v>4271</v>
      </c>
      <c r="F1955" s="314">
        <v>6018</v>
      </c>
      <c r="G1955" s="300">
        <v>5100</v>
      </c>
      <c r="H1955" s="301" t="s">
        <v>216</v>
      </c>
      <c r="I1955" s="302" t="s">
        <v>217</v>
      </c>
      <c r="J1955" s="302" t="s">
        <v>218</v>
      </c>
      <c r="K1955" s="53"/>
      <c r="L1955" s="53"/>
      <c r="M1955" s="53"/>
      <c r="N1955" s="53"/>
      <c r="O1955" s="53">
        <v>9</v>
      </c>
      <c r="P1955" s="56"/>
      <c r="Q1955" s="297">
        <v>6018</v>
      </c>
      <c r="R1955" s="348" t="s">
        <v>1578</v>
      </c>
      <c r="S1955" s="350">
        <v>26</v>
      </c>
      <c r="T1955" t="str">
        <f t="shared" si="69"/>
        <v>G-Suite Business</v>
      </c>
    </row>
    <row r="1956" spans="1:20" ht="15.75" thickBot="1">
      <c r="A1956" s="311">
        <v>45548</v>
      </c>
      <c r="B1956" s="384">
        <v>45536</v>
      </c>
      <c r="C1956" s="297" t="e">
        <v>#VALUE!</v>
      </c>
      <c r="D1956" s="312" t="s">
        <v>3086</v>
      </c>
      <c r="E1956" s="306" t="s">
        <v>4272</v>
      </c>
      <c r="F1956" s="314">
        <v>12702</v>
      </c>
      <c r="G1956" s="300">
        <v>10764.40677966102</v>
      </c>
      <c r="H1956" s="301" t="s">
        <v>216</v>
      </c>
      <c r="I1956" s="302" t="s">
        <v>217</v>
      </c>
      <c r="J1956" s="302" t="s">
        <v>218</v>
      </c>
      <c r="K1956" s="53"/>
      <c r="L1956" s="53"/>
      <c r="M1956" s="53"/>
      <c r="N1956" s="53"/>
      <c r="O1956" s="53">
        <v>9</v>
      </c>
      <c r="P1956" s="56"/>
      <c r="Q1956" s="297">
        <v>12702</v>
      </c>
      <c r="R1956" s="348" t="s">
        <v>1578</v>
      </c>
      <c r="S1956" s="350">
        <v>26</v>
      </c>
      <c r="T1956" t="str">
        <f t="shared" si="69"/>
        <v>G-Suite Business</v>
      </c>
    </row>
    <row r="1957" spans="1:20" ht="15.75" thickBot="1">
      <c r="A1957" s="311">
        <v>45548</v>
      </c>
      <c r="B1957" s="384">
        <v>45536</v>
      </c>
      <c r="C1957" s="297" t="e">
        <v>#VALUE!</v>
      </c>
      <c r="D1957" s="312" t="s">
        <v>4273</v>
      </c>
      <c r="E1957" s="306" t="s">
        <v>4274</v>
      </c>
      <c r="F1957" s="314">
        <v>3009</v>
      </c>
      <c r="G1957" s="300">
        <v>2550</v>
      </c>
      <c r="H1957" s="301" t="s">
        <v>216</v>
      </c>
      <c r="I1957" s="302" t="s">
        <v>217</v>
      </c>
      <c r="J1957" s="302" t="s">
        <v>218</v>
      </c>
      <c r="K1957" s="53"/>
      <c r="L1957" s="53"/>
      <c r="M1957" s="53"/>
      <c r="N1957" s="53"/>
      <c r="O1957" s="53">
        <v>9</v>
      </c>
      <c r="P1957" s="56"/>
      <c r="Q1957" s="297">
        <v>3009</v>
      </c>
      <c r="R1957" s="348" t="s">
        <v>1578</v>
      </c>
      <c r="S1957" s="350">
        <v>26</v>
      </c>
      <c r="T1957" t="str">
        <f t="shared" si="69"/>
        <v>G-Suite Business</v>
      </c>
    </row>
    <row r="1958" spans="1:20" ht="15.75" thickBot="1">
      <c r="A1958" s="311">
        <v>45548</v>
      </c>
      <c r="B1958" s="384">
        <v>45536</v>
      </c>
      <c r="C1958" s="297" t="e">
        <v>#VALUE!</v>
      </c>
      <c r="D1958" s="312" t="s">
        <v>1590</v>
      </c>
      <c r="E1958" s="306" t="s">
        <v>4275</v>
      </c>
      <c r="F1958" s="314">
        <v>42480</v>
      </c>
      <c r="G1958" s="300">
        <v>36000</v>
      </c>
      <c r="H1958" s="301" t="s">
        <v>112</v>
      </c>
      <c r="I1958" s="302" t="s">
        <v>229</v>
      </c>
      <c r="J1958" s="302" t="s">
        <v>359</v>
      </c>
      <c r="K1958" s="53"/>
      <c r="L1958" s="53"/>
      <c r="M1958" s="53"/>
      <c r="N1958" s="53"/>
      <c r="O1958" s="53">
        <v>9</v>
      </c>
      <c r="P1958" s="56"/>
      <c r="Q1958" s="297">
        <v>42480</v>
      </c>
      <c r="R1958" s="348" t="s">
        <v>1578</v>
      </c>
      <c r="S1958" s="350">
        <v>26</v>
      </c>
      <c r="T1958" t="str">
        <f t="shared" si="69"/>
        <v>WhatsApp API Business</v>
      </c>
    </row>
    <row r="1959" spans="1:20" ht="15.75" thickBot="1">
      <c r="A1959" s="311">
        <v>45548</v>
      </c>
      <c r="B1959" s="384">
        <v>45536</v>
      </c>
      <c r="C1959" s="297" t="e">
        <v>#VALUE!</v>
      </c>
      <c r="D1959" s="312" t="s">
        <v>4276</v>
      </c>
      <c r="E1959" s="306" t="s">
        <v>1799</v>
      </c>
      <c r="F1959" s="314">
        <v>150000</v>
      </c>
      <c r="G1959" s="314">
        <v>150000</v>
      </c>
      <c r="H1959" s="301" t="s">
        <v>291</v>
      </c>
      <c r="I1959" s="302" t="s">
        <v>226</v>
      </c>
      <c r="J1959" s="302" t="s">
        <v>292</v>
      </c>
      <c r="K1959" s="53"/>
      <c r="L1959" s="53"/>
      <c r="M1959" s="53"/>
      <c r="N1959" s="53"/>
      <c r="O1959" s="53">
        <v>9</v>
      </c>
      <c r="P1959" s="56"/>
      <c r="Q1959" s="297">
        <v>150000</v>
      </c>
      <c r="R1959" s="348" t="s">
        <v>1578</v>
      </c>
      <c r="S1959" s="350">
        <v>26</v>
      </c>
      <c r="T1959" t="str">
        <f t="shared" si="69"/>
        <v xml:space="preserve">Training Business </v>
      </c>
    </row>
    <row r="1960" spans="1:20" ht="15.75" thickBot="1">
      <c r="A1960" s="311">
        <v>45548</v>
      </c>
      <c r="B1960" s="384">
        <v>45536</v>
      </c>
      <c r="C1960" s="297" t="e">
        <v>#VALUE!</v>
      </c>
      <c r="D1960" s="312" t="s">
        <v>4277</v>
      </c>
      <c r="E1960" s="306" t="s">
        <v>4278</v>
      </c>
      <c r="F1960" s="314">
        <v>9027</v>
      </c>
      <c r="G1960" s="300">
        <v>7650</v>
      </c>
      <c r="H1960" s="301" t="s">
        <v>216</v>
      </c>
      <c r="I1960" s="302" t="s">
        <v>217</v>
      </c>
      <c r="J1960" s="302" t="s">
        <v>218</v>
      </c>
      <c r="K1960" s="53"/>
      <c r="L1960" s="53"/>
      <c r="M1960" s="53"/>
      <c r="N1960" s="53"/>
      <c r="O1960" s="53">
        <v>9</v>
      </c>
      <c r="P1960" s="56"/>
      <c r="Q1960" s="297">
        <v>9027</v>
      </c>
      <c r="R1960" s="348" t="s">
        <v>1578</v>
      </c>
      <c r="S1960" s="350">
        <v>26</v>
      </c>
      <c r="T1960" t="str">
        <f t="shared" si="69"/>
        <v>G-Suite Business</v>
      </c>
    </row>
    <row r="1961" spans="1:20" ht="15.75" thickBot="1">
      <c r="A1961" s="311">
        <v>45548</v>
      </c>
      <c r="B1961" s="384">
        <v>45536</v>
      </c>
      <c r="C1961" s="297" t="e">
        <v>#VALUE!</v>
      </c>
      <c r="D1961" s="312" t="s">
        <v>1346</v>
      </c>
      <c r="E1961" s="306" t="s">
        <v>4279</v>
      </c>
      <c r="F1961" s="314">
        <v>15045</v>
      </c>
      <c r="G1961" s="300">
        <v>12750</v>
      </c>
      <c r="H1961" s="301" t="s">
        <v>112</v>
      </c>
      <c r="I1961" s="302" t="s">
        <v>229</v>
      </c>
      <c r="J1961" s="302" t="s">
        <v>284</v>
      </c>
      <c r="K1961" s="53"/>
      <c r="L1961" s="53"/>
      <c r="M1961" s="53"/>
      <c r="N1961" s="53"/>
      <c r="O1961" s="53">
        <v>9</v>
      </c>
      <c r="P1961" s="56"/>
      <c r="Q1961" s="297">
        <v>15045</v>
      </c>
      <c r="R1961" s="348" t="s">
        <v>1578</v>
      </c>
      <c r="S1961" s="350">
        <v>26</v>
      </c>
      <c r="T1961" t="str">
        <f t="shared" si="69"/>
        <v>WhatsApp API Business</v>
      </c>
    </row>
    <row r="1962" spans="1:20" ht="15.75" thickBot="1">
      <c r="A1962" s="311">
        <v>45548</v>
      </c>
      <c r="B1962" s="384">
        <v>45536</v>
      </c>
      <c r="C1962" s="297" t="e">
        <v>#VALUE!</v>
      </c>
      <c r="D1962" s="312" t="s">
        <v>4280</v>
      </c>
      <c r="E1962" s="306" t="s">
        <v>4281</v>
      </c>
      <c r="F1962" s="314">
        <v>42480</v>
      </c>
      <c r="G1962" s="300">
        <v>36000</v>
      </c>
      <c r="H1962" s="301" t="s">
        <v>112</v>
      </c>
      <c r="I1962" s="302" t="s">
        <v>229</v>
      </c>
      <c r="J1962" s="302" t="s">
        <v>359</v>
      </c>
      <c r="K1962" s="53"/>
      <c r="L1962" s="53"/>
      <c r="M1962" s="53"/>
      <c r="N1962" s="53"/>
      <c r="O1962" s="53">
        <v>9</v>
      </c>
      <c r="P1962" s="56"/>
      <c r="Q1962" s="297">
        <v>42480</v>
      </c>
      <c r="R1962" s="348" t="s">
        <v>1578</v>
      </c>
      <c r="S1962" s="350">
        <v>26</v>
      </c>
      <c r="T1962" t="str">
        <f t="shared" si="69"/>
        <v>WhatsApp API Business</v>
      </c>
    </row>
    <row r="1963" spans="1:20" ht="15.75" thickBot="1">
      <c r="A1963" s="311">
        <v>45551</v>
      </c>
      <c r="B1963" s="384">
        <v>45536</v>
      </c>
      <c r="C1963" s="297" t="e">
        <v>#VALUE!</v>
      </c>
      <c r="D1963" s="312" t="s">
        <v>299</v>
      </c>
      <c r="E1963" s="306" t="s">
        <v>4282</v>
      </c>
      <c r="F1963" s="314">
        <v>8496</v>
      </c>
      <c r="G1963" s="300">
        <v>7200</v>
      </c>
      <c r="H1963" s="301" t="s">
        <v>216</v>
      </c>
      <c r="I1963" s="302" t="s">
        <v>217</v>
      </c>
      <c r="J1963" s="302" t="s">
        <v>218</v>
      </c>
      <c r="K1963" s="53"/>
      <c r="L1963" s="53"/>
      <c r="M1963" s="53"/>
      <c r="N1963" s="53"/>
      <c r="O1963" s="53">
        <v>9</v>
      </c>
      <c r="P1963" s="56"/>
      <c r="Q1963" s="297">
        <v>8496</v>
      </c>
      <c r="R1963" s="348" t="s">
        <v>1578</v>
      </c>
      <c r="S1963" s="350">
        <v>27</v>
      </c>
      <c r="T1963" t="str">
        <f t="shared" si="69"/>
        <v>G-Suite Business</v>
      </c>
    </row>
    <row r="1964" spans="1:20" ht="15.75" thickBot="1">
      <c r="A1964" s="311">
        <v>45551</v>
      </c>
      <c r="B1964" s="384">
        <v>45536</v>
      </c>
      <c r="C1964" s="297" t="e">
        <v>#VALUE!</v>
      </c>
      <c r="D1964" s="312" t="s">
        <v>2441</v>
      </c>
      <c r="E1964" s="306" t="s">
        <v>4283</v>
      </c>
      <c r="F1964" s="314">
        <v>93279</v>
      </c>
      <c r="G1964" s="300">
        <v>79050</v>
      </c>
      <c r="H1964" s="301" t="s">
        <v>216</v>
      </c>
      <c r="I1964" s="302" t="s">
        <v>217</v>
      </c>
      <c r="J1964" s="302" t="s">
        <v>218</v>
      </c>
      <c r="K1964" s="53"/>
      <c r="L1964" s="53"/>
      <c r="M1964" s="53"/>
      <c r="N1964" s="53"/>
      <c r="O1964" s="53">
        <v>9</v>
      </c>
      <c r="P1964" s="56"/>
      <c r="Q1964" s="297">
        <v>93279</v>
      </c>
      <c r="R1964" s="348" t="s">
        <v>1578</v>
      </c>
      <c r="S1964" s="350">
        <v>27</v>
      </c>
      <c r="T1964" t="str">
        <f t="shared" si="69"/>
        <v>G-Suite Business</v>
      </c>
    </row>
    <row r="1965" spans="1:20" ht="15.75" thickBot="1">
      <c r="A1965" s="311">
        <v>45551</v>
      </c>
      <c r="B1965" s="384">
        <v>45536</v>
      </c>
      <c r="C1965" s="297" t="e">
        <v>#VALUE!</v>
      </c>
      <c r="D1965" s="312" t="s">
        <v>4284</v>
      </c>
      <c r="E1965" s="306" t="s">
        <v>4285</v>
      </c>
      <c r="F1965" s="314">
        <v>304204</v>
      </c>
      <c r="G1965" s="300">
        <v>257800</v>
      </c>
      <c r="H1965" s="301" t="s">
        <v>216</v>
      </c>
      <c r="I1965" s="302" t="s">
        <v>217</v>
      </c>
      <c r="J1965" s="302" t="s">
        <v>218</v>
      </c>
      <c r="K1965" s="53"/>
      <c r="L1965" s="53"/>
      <c r="M1965" s="53"/>
      <c r="N1965" s="53"/>
      <c r="O1965" s="53">
        <v>9</v>
      </c>
      <c r="P1965" s="56"/>
      <c r="Q1965" s="297">
        <v>304204</v>
      </c>
      <c r="R1965" s="348" t="s">
        <v>1578</v>
      </c>
      <c r="S1965" s="350">
        <v>27</v>
      </c>
      <c r="T1965" t="str">
        <f t="shared" si="69"/>
        <v>G-Suite Business</v>
      </c>
    </row>
    <row r="1966" spans="1:20" ht="15.75" thickBot="1">
      <c r="A1966" s="311">
        <v>45551</v>
      </c>
      <c r="B1966" s="384">
        <v>45536</v>
      </c>
      <c r="C1966" s="297" t="e">
        <v>#VALUE!</v>
      </c>
      <c r="D1966" s="312" t="s">
        <v>1239</v>
      </c>
      <c r="E1966" s="306" t="s">
        <v>4286</v>
      </c>
      <c r="F1966" s="314">
        <v>36108</v>
      </c>
      <c r="G1966" s="300">
        <v>30600</v>
      </c>
      <c r="H1966" s="301" t="s">
        <v>216</v>
      </c>
      <c r="I1966" s="302" t="s">
        <v>217</v>
      </c>
      <c r="J1966" s="302" t="s">
        <v>218</v>
      </c>
      <c r="K1966" s="53"/>
      <c r="L1966" s="53"/>
      <c r="M1966" s="53"/>
      <c r="N1966" s="53"/>
      <c r="O1966" s="53">
        <v>9</v>
      </c>
      <c r="P1966" s="56"/>
      <c r="Q1966" s="297">
        <v>36108</v>
      </c>
      <c r="R1966" s="348" t="s">
        <v>1578</v>
      </c>
      <c r="S1966" s="350">
        <v>27</v>
      </c>
      <c r="T1966" t="str">
        <f t="shared" si="69"/>
        <v>G-Suite Business</v>
      </c>
    </row>
    <row r="1967" spans="1:20" ht="15.75" thickBot="1">
      <c r="A1967" s="311">
        <v>45551</v>
      </c>
      <c r="B1967" s="384">
        <v>45536</v>
      </c>
      <c r="C1967" s="297" t="e">
        <v>#VALUE!</v>
      </c>
      <c r="D1967" s="312" t="s">
        <v>250</v>
      </c>
      <c r="E1967" s="306" t="s">
        <v>4287</v>
      </c>
      <c r="F1967" s="314">
        <v>7759.68</v>
      </c>
      <c r="G1967" s="300">
        <v>6576.0000000000009</v>
      </c>
      <c r="H1967" s="301" t="s">
        <v>216</v>
      </c>
      <c r="I1967" s="302" t="s">
        <v>217</v>
      </c>
      <c r="J1967" s="302" t="s">
        <v>218</v>
      </c>
      <c r="K1967" s="53"/>
      <c r="L1967" s="53"/>
      <c r="M1967" s="53"/>
      <c r="N1967" s="53"/>
      <c r="O1967" s="53">
        <v>9</v>
      </c>
      <c r="P1967" s="56"/>
      <c r="Q1967" s="297">
        <v>7759.68</v>
      </c>
      <c r="R1967" s="348" t="s">
        <v>1578</v>
      </c>
      <c r="S1967" s="350">
        <v>27</v>
      </c>
      <c r="T1967" t="str">
        <f t="shared" si="69"/>
        <v>G-Suite Business</v>
      </c>
    </row>
    <row r="1968" spans="1:20" ht="15.75" thickBot="1">
      <c r="A1968" s="311">
        <v>45551</v>
      </c>
      <c r="B1968" s="384">
        <v>45536</v>
      </c>
      <c r="C1968" s="297" t="e">
        <v>#VALUE!</v>
      </c>
      <c r="D1968" s="312" t="s">
        <v>1169</v>
      </c>
      <c r="E1968" s="306" t="s">
        <v>4288</v>
      </c>
      <c r="F1968" s="314">
        <v>5015</v>
      </c>
      <c r="G1968" s="300">
        <v>4250</v>
      </c>
      <c r="H1968" s="301" t="s">
        <v>112</v>
      </c>
      <c r="I1968" s="302" t="s">
        <v>229</v>
      </c>
      <c r="J1968" s="302" t="s">
        <v>258</v>
      </c>
      <c r="K1968" s="53"/>
      <c r="L1968" s="53"/>
      <c r="M1968" s="53"/>
      <c r="N1968" s="53"/>
      <c r="O1968" s="53">
        <v>9</v>
      </c>
      <c r="P1968" s="56"/>
      <c r="Q1968" s="297">
        <v>5015</v>
      </c>
      <c r="R1968" s="348" t="s">
        <v>1578</v>
      </c>
      <c r="S1968" s="350">
        <v>27</v>
      </c>
      <c r="T1968" t="str">
        <f t="shared" si="69"/>
        <v>WhatsApp API Business</v>
      </c>
    </row>
    <row r="1969" spans="1:20" ht="15.75" thickBot="1">
      <c r="A1969" s="311">
        <v>45551</v>
      </c>
      <c r="B1969" s="384">
        <v>45536</v>
      </c>
      <c r="C1969" s="297" t="e">
        <v>#VALUE!</v>
      </c>
      <c r="D1969" s="312" t="s">
        <v>4289</v>
      </c>
      <c r="E1969" s="306" t="s">
        <v>4290</v>
      </c>
      <c r="F1969" s="314">
        <v>2507</v>
      </c>
      <c r="G1969" s="300">
        <v>2124.5762711864409</v>
      </c>
      <c r="H1969" s="301" t="s">
        <v>112</v>
      </c>
      <c r="I1969" s="302" t="s">
        <v>229</v>
      </c>
      <c r="J1969" s="302" t="s">
        <v>258</v>
      </c>
      <c r="K1969" s="53"/>
      <c r="L1969" s="53"/>
      <c r="M1969" s="53"/>
      <c r="N1969" s="53"/>
      <c r="O1969" s="53">
        <v>9</v>
      </c>
      <c r="P1969" s="56"/>
      <c r="Q1969" s="297">
        <v>2507</v>
      </c>
      <c r="R1969" s="348" t="s">
        <v>1578</v>
      </c>
      <c r="S1969" s="350">
        <v>27</v>
      </c>
      <c r="T1969" t="str">
        <f t="shared" si="69"/>
        <v>WhatsApp API Business</v>
      </c>
    </row>
    <row r="1970" spans="1:20" ht="15.75" thickBot="1">
      <c r="A1970" s="311">
        <v>45551</v>
      </c>
      <c r="B1970" s="384">
        <v>45536</v>
      </c>
      <c r="C1970" s="297" t="e">
        <v>#VALUE!</v>
      </c>
      <c r="D1970" s="312" t="s">
        <v>4291</v>
      </c>
      <c r="E1970" s="306" t="s">
        <v>4292</v>
      </c>
      <c r="F1970" s="314">
        <v>-108560</v>
      </c>
      <c r="G1970" s="300">
        <v>-92000</v>
      </c>
      <c r="H1970" s="301" t="s">
        <v>291</v>
      </c>
      <c r="I1970" s="302" t="s">
        <v>226</v>
      </c>
      <c r="J1970" s="302" t="s">
        <v>32</v>
      </c>
      <c r="K1970" s="53"/>
      <c r="L1970" s="53"/>
      <c r="M1970" s="53"/>
      <c r="N1970" s="53"/>
      <c r="O1970" s="53">
        <v>9</v>
      </c>
      <c r="P1970" s="56"/>
      <c r="Q1970" s="297">
        <v>-108560</v>
      </c>
      <c r="R1970" s="348" t="s">
        <v>1578</v>
      </c>
      <c r="S1970" s="350">
        <v>27</v>
      </c>
      <c r="T1970" t="s">
        <v>15</v>
      </c>
    </row>
    <row r="1971" spans="1:20" ht="15.75" thickBot="1">
      <c r="A1971" s="311">
        <v>45551</v>
      </c>
      <c r="B1971" s="384">
        <v>45536</v>
      </c>
      <c r="C1971" s="297" t="e">
        <v>#VALUE!</v>
      </c>
      <c r="D1971" s="312" t="s">
        <v>619</v>
      </c>
      <c r="E1971" s="306" t="s">
        <v>4293</v>
      </c>
      <c r="F1971" s="314">
        <v>-9213</v>
      </c>
      <c r="G1971" s="300">
        <v>-7807.6271186440681</v>
      </c>
      <c r="H1971" s="301" t="s">
        <v>291</v>
      </c>
      <c r="I1971" s="302" t="s">
        <v>232</v>
      </c>
      <c r="J1971" s="302" t="s">
        <v>2748</v>
      </c>
      <c r="K1971" s="53"/>
      <c r="L1971" s="53"/>
      <c r="M1971" s="53"/>
      <c r="N1971" s="53"/>
      <c r="O1971" s="53">
        <v>9</v>
      </c>
      <c r="P1971" s="56"/>
      <c r="Q1971" s="297">
        <v>-9213</v>
      </c>
      <c r="R1971" s="348" t="s">
        <v>1578</v>
      </c>
      <c r="S1971" s="350">
        <v>27</v>
      </c>
      <c r="T1971" t="str">
        <f t="shared" ref="T1971:T2002" si="70">VLOOKUP(I1971,$AD$2:$AE$6,2,0)</f>
        <v>Other Services</v>
      </c>
    </row>
    <row r="1972" spans="1:20" ht="15.75" thickBot="1">
      <c r="A1972" s="311">
        <v>45552</v>
      </c>
      <c r="B1972" s="384">
        <v>45536</v>
      </c>
      <c r="C1972" s="297" t="e">
        <v>#VALUE!</v>
      </c>
      <c r="D1972" s="312" t="s">
        <v>448</v>
      </c>
      <c r="E1972" s="306" t="s">
        <v>4294</v>
      </c>
      <c r="F1972" s="314">
        <v>8850</v>
      </c>
      <c r="G1972" s="300">
        <v>7500</v>
      </c>
      <c r="H1972" s="301" t="s">
        <v>112</v>
      </c>
      <c r="I1972" s="302" t="s">
        <v>229</v>
      </c>
      <c r="J1972" s="302" t="s">
        <v>269</v>
      </c>
      <c r="K1972" s="53"/>
      <c r="L1972" s="53"/>
      <c r="M1972" s="53"/>
      <c r="N1972" s="53"/>
      <c r="O1972" s="53">
        <v>9</v>
      </c>
      <c r="P1972" s="56"/>
      <c r="Q1972" s="297">
        <v>8850</v>
      </c>
      <c r="R1972" s="348" t="s">
        <v>1578</v>
      </c>
      <c r="S1972" s="350">
        <v>27</v>
      </c>
      <c r="T1972" t="str">
        <f t="shared" si="70"/>
        <v>WhatsApp API Business</v>
      </c>
    </row>
    <row r="1973" spans="1:20" ht="15.75" thickBot="1">
      <c r="A1973" s="311">
        <v>45552</v>
      </c>
      <c r="B1973" s="384">
        <v>45536</v>
      </c>
      <c r="C1973" s="297" t="e">
        <v>#VALUE!</v>
      </c>
      <c r="D1973" s="312" t="s">
        <v>489</v>
      </c>
      <c r="E1973" s="306" t="s">
        <v>4295</v>
      </c>
      <c r="F1973" s="314">
        <v>4012</v>
      </c>
      <c r="G1973" s="300">
        <v>3400</v>
      </c>
      <c r="H1973" s="301" t="s">
        <v>216</v>
      </c>
      <c r="I1973" s="302" t="s">
        <v>217</v>
      </c>
      <c r="J1973" s="302" t="s">
        <v>218</v>
      </c>
      <c r="K1973" s="53"/>
      <c r="L1973" s="53"/>
      <c r="M1973" s="53"/>
      <c r="N1973" s="53"/>
      <c r="O1973" s="53">
        <v>9</v>
      </c>
      <c r="P1973" s="56"/>
      <c r="Q1973" s="297">
        <v>4012</v>
      </c>
      <c r="R1973" s="348" t="s">
        <v>1578</v>
      </c>
      <c r="S1973" s="350">
        <v>27</v>
      </c>
      <c r="T1973" t="str">
        <f t="shared" si="70"/>
        <v>G-Suite Business</v>
      </c>
    </row>
    <row r="1974" spans="1:20" ht="15.75" thickBot="1">
      <c r="A1974" s="311">
        <v>45552</v>
      </c>
      <c r="B1974" s="384">
        <v>45536</v>
      </c>
      <c r="C1974" s="297" t="e">
        <v>#VALUE!</v>
      </c>
      <c r="D1974" s="312" t="s">
        <v>880</v>
      </c>
      <c r="E1974" s="306" t="s">
        <v>4296</v>
      </c>
      <c r="F1974" s="314">
        <v>20649</v>
      </c>
      <c r="G1974" s="300">
        <v>17499.152542372882</v>
      </c>
      <c r="H1974" s="301" t="s">
        <v>216</v>
      </c>
      <c r="I1974" s="302" t="s">
        <v>217</v>
      </c>
      <c r="J1974" s="302" t="s">
        <v>218</v>
      </c>
      <c r="K1974" s="53"/>
      <c r="L1974" s="53"/>
      <c r="M1974" s="53"/>
      <c r="N1974" s="53"/>
      <c r="O1974" s="53">
        <v>9</v>
      </c>
      <c r="P1974" s="56"/>
      <c r="Q1974" s="297">
        <v>20649</v>
      </c>
      <c r="R1974" s="348" t="s">
        <v>1578</v>
      </c>
      <c r="S1974" s="350">
        <v>27</v>
      </c>
      <c r="T1974" t="str">
        <f t="shared" si="70"/>
        <v>G-Suite Business</v>
      </c>
    </row>
    <row r="1975" spans="1:20" ht="15.75" thickBot="1">
      <c r="A1975" s="311">
        <v>45552</v>
      </c>
      <c r="B1975" s="384">
        <v>45536</v>
      </c>
      <c r="C1975" s="297" t="e">
        <v>#VALUE!</v>
      </c>
      <c r="D1975" s="312" t="s">
        <v>570</v>
      </c>
      <c r="E1975" s="306" t="s">
        <v>4297</v>
      </c>
      <c r="F1975" s="314">
        <v>3657</v>
      </c>
      <c r="G1975" s="300">
        <v>3099.1525423728822</v>
      </c>
      <c r="H1975" s="301" t="s">
        <v>112</v>
      </c>
      <c r="I1975" s="302" t="s">
        <v>229</v>
      </c>
      <c r="J1975" s="302" t="s">
        <v>249</v>
      </c>
      <c r="K1975" s="53"/>
      <c r="L1975" s="53"/>
      <c r="M1975" s="53"/>
      <c r="N1975" s="53"/>
      <c r="O1975" s="53">
        <v>9</v>
      </c>
      <c r="P1975" s="56"/>
      <c r="Q1975" s="297">
        <v>3657</v>
      </c>
      <c r="R1975" s="348" t="s">
        <v>1578</v>
      </c>
      <c r="S1975" s="350">
        <v>27</v>
      </c>
      <c r="T1975" t="str">
        <f t="shared" si="70"/>
        <v>WhatsApp API Business</v>
      </c>
    </row>
    <row r="1976" spans="1:20" ht="15.75" thickBot="1">
      <c r="A1976" s="311">
        <v>45553</v>
      </c>
      <c r="B1976" s="384">
        <v>45536</v>
      </c>
      <c r="C1976" s="297" t="e">
        <v>#VALUE!</v>
      </c>
      <c r="D1976" s="312" t="s">
        <v>4298</v>
      </c>
      <c r="E1976" s="306" t="s">
        <v>4299</v>
      </c>
      <c r="F1976" s="314">
        <v>15045</v>
      </c>
      <c r="G1976" s="300">
        <v>12750</v>
      </c>
      <c r="H1976" s="301" t="s">
        <v>216</v>
      </c>
      <c r="I1976" s="302" t="s">
        <v>217</v>
      </c>
      <c r="J1976" s="302" t="s">
        <v>218</v>
      </c>
      <c r="K1976" s="53"/>
      <c r="L1976" s="53"/>
      <c r="M1976" s="53"/>
      <c r="N1976" s="53"/>
      <c r="O1976" s="53">
        <v>9</v>
      </c>
      <c r="P1976" s="56"/>
      <c r="Q1976" s="297">
        <v>15045</v>
      </c>
      <c r="R1976" s="348" t="s">
        <v>1578</v>
      </c>
      <c r="S1976" s="350">
        <v>27</v>
      </c>
      <c r="T1976" t="str">
        <f t="shared" si="70"/>
        <v>G-Suite Business</v>
      </c>
    </row>
    <row r="1977" spans="1:20" ht="15.75" thickBot="1">
      <c r="A1977" s="311">
        <v>45553</v>
      </c>
      <c r="B1977" s="384">
        <v>45536</v>
      </c>
      <c r="C1977" s="297" t="e">
        <v>#VALUE!</v>
      </c>
      <c r="D1977" s="312" t="s">
        <v>695</v>
      </c>
      <c r="E1977" s="306" t="s">
        <v>4300</v>
      </c>
      <c r="F1977" s="314">
        <v>15635</v>
      </c>
      <c r="G1977" s="300">
        <v>13250</v>
      </c>
      <c r="H1977" s="301" t="s">
        <v>216</v>
      </c>
      <c r="I1977" s="302" t="s">
        <v>217</v>
      </c>
      <c r="J1977" s="302" t="s">
        <v>218</v>
      </c>
      <c r="K1977" s="53"/>
      <c r="L1977" s="53"/>
      <c r="M1977" s="53"/>
      <c r="N1977" s="53"/>
      <c r="O1977" s="53">
        <v>9</v>
      </c>
      <c r="P1977" s="56"/>
      <c r="Q1977" s="297">
        <v>15635</v>
      </c>
      <c r="R1977" s="348" t="s">
        <v>1578</v>
      </c>
      <c r="S1977" s="350">
        <v>27</v>
      </c>
      <c r="T1977" t="str">
        <f t="shared" si="70"/>
        <v>G-Suite Business</v>
      </c>
    </row>
    <row r="1978" spans="1:20" ht="15.75" thickBot="1">
      <c r="A1978" s="311">
        <v>45553</v>
      </c>
      <c r="B1978" s="384">
        <v>45536</v>
      </c>
      <c r="C1978" s="297" t="e">
        <v>#VALUE!</v>
      </c>
      <c r="D1978" s="312" t="s">
        <v>267</v>
      </c>
      <c r="E1978" s="306" t="s">
        <v>4301</v>
      </c>
      <c r="F1978" s="314">
        <v>33099</v>
      </c>
      <c r="G1978" s="300">
        <v>28050</v>
      </c>
      <c r="H1978" s="301" t="s">
        <v>216</v>
      </c>
      <c r="I1978" s="302" t="s">
        <v>217</v>
      </c>
      <c r="J1978" s="302" t="s">
        <v>218</v>
      </c>
      <c r="K1978" s="53"/>
      <c r="L1978" s="53"/>
      <c r="M1978" s="53"/>
      <c r="N1978" s="53"/>
      <c r="O1978" s="53">
        <v>9</v>
      </c>
      <c r="P1978" s="56"/>
      <c r="Q1978" s="297">
        <v>33099</v>
      </c>
      <c r="R1978" s="348" t="s">
        <v>1578</v>
      </c>
      <c r="S1978" s="350">
        <v>27</v>
      </c>
      <c r="T1978" t="str">
        <f t="shared" si="70"/>
        <v>G-Suite Business</v>
      </c>
    </row>
    <row r="1979" spans="1:20" ht="15.75" thickBot="1">
      <c r="A1979" s="311">
        <v>45553</v>
      </c>
      <c r="B1979" s="384">
        <v>45536</v>
      </c>
      <c r="C1979" s="297" t="e">
        <v>#VALUE!</v>
      </c>
      <c r="D1979" s="312" t="s">
        <v>3870</v>
      </c>
      <c r="E1979" s="306" t="s">
        <v>4302</v>
      </c>
      <c r="F1979" s="314">
        <v>3009</v>
      </c>
      <c r="G1979" s="300">
        <v>2550</v>
      </c>
      <c r="H1979" s="301" t="s">
        <v>216</v>
      </c>
      <c r="I1979" s="302" t="s">
        <v>217</v>
      </c>
      <c r="J1979" s="302" t="s">
        <v>218</v>
      </c>
      <c r="K1979" s="53"/>
      <c r="L1979" s="53"/>
      <c r="M1979" s="53"/>
      <c r="N1979" s="53"/>
      <c r="O1979" s="53">
        <v>9</v>
      </c>
      <c r="P1979" s="56"/>
      <c r="Q1979" s="297">
        <v>3009</v>
      </c>
      <c r="R1979" s="348" t="s">
        <v>1578</v>
      </c>
      <c r="S1979" s="350">
        <v>27</v>
      </c>
      <c r="T1979" t="str">
        <f t="shared" si="70"/>
        <v>G-Suite Business</v>
      </c>
    </row>
    <row r="1980" spans="1:20" ht="15.75" thickBot="1">
      <c r="A1980" s="311">
        <v>45553</v>
      </c>
      <c r="B1980" s="384">
        <v>45536</v>
      </c>
      <c r="C1980" s="297" t="e">
        <v>#VALUE!</v>
      </c>
      <c r="D1980" s="312" t="s">
        <v>2581</v>
      </c>
      <c r="E1980" s="306" t="s">
        <v>4303</v>
      </c>
      <c r="F1980" s="314">
        <v>81243</v>
      </c>
      <c r="G1980" s="300">
        <v>68850</v>
      </c>
      <c r="H1980" s="301" t="s">
        <v>216</v>
      </c>
      <c r="I1980" s="302" t="s">
        <v>217</v>
      </c>
      <c r="J1980" s="302" t="s">
        <v>218</v>
      </c>
      <c r="K1980" s="53"/>
      <c r="L1980" s="53"/>
      <c r="M1980" s="53"/>
      <c r="N1980" s="53"/>
      <c r="O1980" s="53">
        <v>9</v>
      </c>
      <c r="P1980" s="56"/>
      <c r="Q1980" s="297">
        <v>81243</v>
      </c>
      <c r="R1980" s="348" t="s">
        <v>1578</v>
      </c>
      <c r="S1980" s="350">
        <v>27</v>
      </c>
      <c r="T1980" t="str">
        <f t="shared" si="70"/>
        <v>G-Suite Business</v>
      </c>
    </row>
    <row r="1981" spans="1:20" ht="15.75" thickBot="1">
      <c r="A1981" s="311">
        <v>45553</v>
      </c>
      <c r="B1981" s="384">
        <v>45536</v>
      </c>
      <c r="C1981" s="297" t="e">
        <v>#VALUE!</v>
      </c>
      <c r="D1981" s="312" t="s">
        <v>3340</v>
      </c>
      <c r="E1981" s="306" t="s">
        <v>4304</v>
      </c>
      <c r="F1981" s="314">
        <v>177000</v>
      </c>
      <c r="G1981" s="300">
        <v>150000</v>
      </c>
      <c r="H1981" s="301" t="s">
        <v>291</v>
      </c>
      <c r="I1981" s="302" t="s">
        <v>226</v>
      </c>
      <c r="J1981" s="302" t="s">
        <v>292</v>
      </c>
      <c r="K1981" s="53"/>
      <c r="L1981" s="53"/>
      <c r="M1981" s="53"/>
      <c r="N1981" s="53"/>
      <c r="O1981" s="53">
        <v>9</v>
      </c>
      <c r="P1981" s="56"/>
      <c r="Q1981" s="297">
        <v>177000</v>
      </c>
      <c r="R1981" s="348" t="s">
        <v>1578</v>
      </c>
      <c r="S1981" s="350">
        <v>27</v>
      </c>
      <c r="T1981" t="str">
        <f t="shared" si="70"/>
        <v xml:space="preserve">Training Business </v>
      </c>
    </row>
    <row r="1982" spans="1:20" ht="15.75" thickBot="1">
      <c r="A1982" s="311">
        <v>45553</v>
      </c>
      <c r="B1982" s="384">
        <v>45536</v>
      </c>
      <c r="C1982" s="297" t="e">
        <v>#VALUE!</v>
      </c>
      <c r="D1982" s="312" t="s">
        <v>3340</v>
      </c>
      <c r="E1982" s="306" t="s">
        <v>4305</v>
      </c>
      <c r="F1982" s="314">
        <v>41123</v>
      </c>
      <c r="G1982" s="300">
        <v>34850</v>
      </c>
      <c r="H1982" s="301" t="s">
        <v>112</v>
      </c>
      <c r="I1982" s="302" t="s">
        <v>229</v>
      </c>
      <c r="J1982" s="302" t="s">
        <v>359</v>
      </c>
      <c r="K1982" s="53"/>
      <c r="L1982" s="53"/>
      <c r="M1982" s="53"/>
      <c r="N1982" s="53"/>
      <c r="O1982" s="53">
        <v>9</v>
      </c>
      <c r="P1982" s="56"/>
      <c r="Q1982" s="297">
        <v>41123</v>
      </c>
      <c r="R1982" s="348" t="s">
        <v>1578</v>
      </c>
      <c r="S1982" s="350">
        <v>27</v>
      </c>
      <c r="T1982" t="str">
        <f t="shared" si="70"/>
        <v>WhatsApp API Business</v>
      </c>
    </row>
    <row r="1983" spans="1:20" ht="15.75" thickBot="1">
      <c r="A1983" s="311">
        <v>45553</v>
      </c>
      <c r="B1983" s="384">
        <v>45536</v>
      </c>
      <c r="C1983" s="297" t="e">
        <v>#VALUE!</v>
      </c>
      <c r="D1983" s="312" t="s">
        <v>463</v>
      </c>
      <c r="E1983" s="306" t="s">
        <v>4306</v>
      </c>
      <c r="F1983" s="314">
        <v>11800</v>
      </c>
      <c r="G1983" s="300">
        <v>10000</v>
      </c>
      <c r="H1983" s="301" t="s">
        <v>112</v>
      </c>
      <c r="I1983" s="302" t="s">
        <v>229</v>
      </c>
      <c r="J1983" s="302" t="s">
        <v>249</v>
      </c>
      <c r="K1983" s="53"/>
      <c r="L1983" s="53"/>
      <c r="M1983" s="53"/>
      <c r="N1983" s="53"/>
      <c r="O1983" s="53">
        <v>9</v>
      </c>
      <c r="P1983" s="56"/>
      <c r="Q1983" s="297">
        <v>11800</v>
      </c>
      <c r="R1983" s="348" t="s">
        <v>1578</v>
      </c>
      <c r="S1983" s="350">
        <v>27</v>
      </c>
      <c r="T1983" t="str">
        <f t="shared" si="70"/>
        <v>WhatsApp API Business</v>
      </c>
    </row>
    <row r="1984" spans="1:20" ht="15.75" thickBot="1">
      <c r="A1984" s="311">
        <v>45553</v>
      </c>
      <c r="B1984" s="384">
        <v>45536</v>
      </c>
      <c r="C1984" s="297" t="e">
        <v>#VALUE!</v>
      </c>
      <c r="D1984" s="312" t="s">
        <v>4307</v>
      </c>
      <c r="E1984" s="306" t="s">
        <v>4308</v>
      </c>
      <c r="F1984" s="314">
        <v>17700</v>
      </c>
      <c r="G1984" s="300">
        <v>15000</v>
      </c>
      <c r="H1984" s="301" t="s">
        <v>112</v>
      </c>
      <c r="I1984" s="302" t="s">
        <v>229</v>
      </c>
      <c r="J1984" s="302" t="s">
        <v>284</v>
      </c>
      <c r="K1984" s="53"/>
      <c r="L1984" s="53"/>
      <c r="M1984" s="53"/>
      <c r="N1984" s="53"/>
      <c r="O1984" s="53">
        <v>9</v>
      </c>
      <c r="P1984" s="56"/>
      <c r="Q1984" s="297">
        <v>17700</v>
      </c>
      <c r="R1984" s="348" t="s">
        <v>1578</v>
      </c>
      <c r="S1984" s="350">
        <v>27</v>
      </c>
      <c r="T1984" t="str">
        <f t="shared" si="70"/>
        <v>WhatsApp API Business</v>
      </c>
    </row>
    <row r="1985" spans="1:20" ht="15.75" thickBot="1">
      <c r="A1985" s="311">
        <v>45553</v>
      </c>
      <c r="B1985" s="384">
        <v>45536</v>
      </c>
      <c r="C1985" s="297" t="e">
        <v>#VALUE!</v>
      </c>
      <c r="D1985" s="312" t="s">
        <v>471</v>
      </c>
      <c r="E1985" s="306" t="s">
        <v>4309</v>
      </c>
      <c r="F1985" s="314">
        <v>3067</v>
      </c>
      <c r="G1985" s="300">
        <v>2599.1525423728808</v>
      </c>
      <c r="H1985" s="301" t="s">
        <v>112</v>
      </c>
      <c r="I1985" s="302" t="s">
        <v>229</v>
      </c>
      <c r="J1985" s="302" t="s">
        <v>249</v>
      </c>
      <c r="K1985" s="53"/>
      <c r="L1985" s="53"/>
      <c r="M1985" s="53"/>
      <c r="N1985" s="53"/>
      <c r="O1985" s="53">
        <v>9</v>
      </c>
      <c r="P1985" s="56"/>
      <c r="Q1985" s="297">
        <v>3067</v>
      </c>
      <c r="R1985" s="348" t="s">
        <v>1578</v>
      </c>
      <c r="S1985" s="350">
        <v>27</v>
      </c>
      <c r="T1985" t="str">
        <f t="shared" si="70"/>
        <v>WhatsApp API Business</v>
      </c>
    </row>
    <row r="1986" spans="1:20" ht="15.75" thickBot="1">
      <c r="A1986" s="311">
        <v>45553</v>
      </c>
      <c r="B1986" s="384">
        <v>45536</v>
      </c>
      <c r="C1986" s="297" t="e">
        <v>#VALUE!</v>
      </c>
      <c r="D1986" s="312" t="s">
        <v>592</v>
      </c>
      <c r="E1986" s="306" t="s">
        <v>4310</v>
      </c>
      <c r="F1986" s="314">
        <v>1297</v>
      </c>
      <c r="G1986" s="300">
        <v>1099.152542372881</v>
      </c>
      <c r="H1986" s="301" t="s">
        <v>112</v>
      </c>
      <c r="I1986" s="302" t="s">
        <v>229</v>
      </c>
      <c r="J1986" s="302" t="s">
        <v>249</v>
      </c>
      <c r="K1986" s="53"/>
      <c r="L1986" s="53"/>
      <c r="M1986" s="53"/>
      <c r="N1986" s="53"/>
      <c r="O1986" s="53">
        <v>9</v>
      </c>
      <c r="P1986" s="56"/>
      <c r="Q1986" s="297">
        <v>1297</v>
      </c>
      <c r="R1986" s="348" t="s">
        <v>1578</v>
      </c>
      <c r="S1986" s="350">
        <v>27</v>
      </c>
      <c r="T1986" t="str">
        <f t="shared" si="70"/>
        <v>WhatsApp API Business</v>
      </c>
    </row>
    <row r="1987" spans="1:20" ht="15.75" thickBot="1">
      <c r="A1987" s="311">
        <v>45553</v>
      </c>
      <c r="B1987" s="384">
        <v>45536</v>
      </c>
      <c r="C1987" s="297" t="e">
        <v>#VALUE!</v>
      </c>
      <c r="D1987" s="312" t="s">
        <v>1511</v>
      </c>
      <c r="E1987" s="306" t="s">
        <v>4311</v>
      </c>
      <c r="F1987" s="314">
        <v>7523</v>
      </c>
      <c r="G1987" s="300">
        <v>6375.42372881356</v>
      </c>
      <c r="H1987" s="301" t="s">
        <v>112</v>
      </c>
      <c r="I1987" s="302" t="s">
        <v>229</v>
      </c>
      <c r="J1987" s="302" t="s">
        <v>269</v>
      </c>
      <c r="K1987" s="53"/>
      <c r="L1987" s="53"/>
      <c r="M1987" s="53"/>
      <c r="N1987" s="53"/>
      <c r="O1987" s="53">
        <v>9</v>
      </c>
      <c r="P1987" s="56"/>
      <c r="Q1987" s="297">
        <v>7523</v>
      </c>
      <c r="R1987" s="348" t="s">
        <v>1578</v>
      </c>
      <c r="S1987" s="350">
        <v>27</v>
      </c>
      <c r="T1987" t="str">
        <f t="shared" si="70"/>
        <v>WhatsApp API Business</v>
      </c>
    </row>
    <row r="1988" spans="1:20" ht="15.75" thickBot="1">
      <c r="A1988" s="311">
        <v>45553</v>
      </c>
      <c r="B1988" s="384">
        <v>45536</v>
      </c>
      <c r="C1988" s="297" t="e">
        <v>#VALUE!</v>
      </c>
      <c r="D1988" s="312" t="s">
        <v>2329</v>
      </c>
      <c r="E1988" s="306" t="s">
        <v>4312</v>
      </c>
      <c r="F1988" s="314">
        <v>5900</v>
      </c>
      <c r="G1988" s="300">
        <v>5000</v>
      </c>
      <c r="H1988" s="301" t="s">
        <v>112</v>
      </c>
      <c r="I1988" s="302" t="s">
        <v>229</v>
      </c>
      <c r="J1988" s="302" t="s">
        <v>249</v>
      </c>
      <c r="K1988" s="53"/>
      <c r="L1988" s="53"/>
      <c r="M1988" s="53"/>
      <c r="N1988" s="53"/>
      <c r="O1988" s="53">
        <v>9</v>
      </c>
      <c r="P1988" s="56"/>
      <c r="Q1988" s="297">
        <v>5900</v>
      </c>
      <c r="R1988" s="348" t="s">
        <v>1578</v>
      </c>
      <c r="S1988" s="350">
        <v>27</v>
      </c>
      <c r="T1988" t="str">
        <f t="shared" si="70"/>
        <v>WhatsApp API Business</v>
      </c>
    </row>
    <row r="1989" spans="1:20" ht="15.75" thickBot="1">
      <c r="A1989" s="311">
        <v>45553</v>
      </c>
      <c r="B1989" s="384">
        <v>45536</v>
      </c>
      <c r="C1989" s="297" t="e">
        <v>#VALUE!</v>
      </c>
      <c r="D1989" s="312" t="s">
        <v>4313</v>
      </c>
      <c r="E1989" s="306" t="s">
        <v>4314</v>
      </c>
      <c r="F1989" s="314">
        <v>54082.94</v>
      </c>
      <c r="G1989" s="300">
        <v>45833.000000000007</v>
      </c>
      <c r="H1989" s="301" t="s">
        <v>310</v>
      </c>
      <c r="I1989" s="302" t="s">
        <v>223</v>
      </c>
      <c r="J1989" s="302" t="s">
        <v>311</v>
      </c>
      <c r="K1989" s="53"/>
      <c r="L1989" s="53"/>
      <c r="M1989" s="53"/>
      <c r="N1989" s="53"/>
      <c r="O1989" s="53">
        <v>9</v>
      </c>
      <c r="P1989" s="56"/>
      <c r="Q1989" s="297">
        <v>54082.94</v>
      </c>
      <c r="R1989" s="348" t="s">
        <v>1578</v>
      </c>
      <c r="S1989" s="350">
        <v>27</v>
      </c>
      <c r="T1989" t="str">
        <f t="shared" si="70"/>
        <v>Tech Assist Recruitment</v>
      </c>
    </row>
    <row r="1990" spans="1:20" ht="15.75" thickBot="1">
      <c r="A1990" s="311">
        <v>45553</v>
      </c>
      <c r="B1990" s="384">
        <v>45536</v>
      </c>
      <c r="C1990" s="297" t="e">
        <v>#VALUE!</v>
      </c>
      <c r="D1990" s="312" t="s">
        <v>1129</v>
      </c>
      <c r="E1990" s="306" t="s">
        <v>4315</v>
      </c>
      <c r="F1990" s="314">
        <v>-416540</v>
      </c>
      <c r="G1990" s="300">
        <v>-353000</v>
      </c>
      <c r="H1990" s="301" t="s">
        <v>216</v>
      </c>
      <c r="I1990" s="302" t="s">
        <v>217</v>
      </c>
      <c r="J1990" s="302" t="s">
        <v>218</v>
      </c>
      <c r="K1990" s="53"/>
      <c r="L1990" s="53"/>
      <c r="M1990" s="53"/>
      <c r="N1990" s="53"/>
      <c r="O1990" s="53">
        <v>9</v>
      </c>
      <c r="P1990" s="56"/>
      <c r="Q1990" s="297">
        <v>-416540</v>
      </c>
      <c r="R1990" s="348" t="s">
        <v>1578</v>
      </c>
      <c r="S1990" s="350">
        <v>27</v>
      </c>
      <c r="T1990" t="str">
        <f t="shared" si="70"/>
        <v>G-Suite Business</v>
      </c>
    </row>
    <row r="1991" spans="1:20" ht="15.75" thickBot="1">
      <c r="A1991" s="311">
        <v>45554</v>
      </c>
      <c r="B1991" s="384">
        <v>45536</v>
      </c>
      <c r="C1991" s="297" t="e">
        <v>#VALUE!</v>
      </c>
      <c r="D1991" s="312" t="s">
        <v>1778</v>
      </c>
      <c r="E1991" s="306" t="s">
        <v>4316</v>
      </c>
      <c r="F1991" s="314">
        <v>753</v>
      </c>
      <c r="G1991" s="300">
        <v>638.13559322033905</v>
      </c>
      <c r="H1991" s="301" t="s">
        <v>216</v>
      </c>
      <c r="I1991" s="302" t="s">
        <v>217</v>
      </c>
      <c r="J1991" s="302" t="s">
        <v>218</v>
      </c>
      <c r="K1991" s="53"/>
      <c r="L1991" s="53"/>
      <c r="M1991" s="53"/>
      <c r="N1991" s="53"/>
      <c r="O1991" s="53">
        <v>9</v>
      </c>
      <c r="P1991" s="56"/>
      <c r="Q1991" s="297">
        <v>753</v>
      </c>
      <c r="R1991" s="348" t="s">
        <v>1578</v>
      </c>
      <c r="S1991" s="350">
        <v>27</v>
      </c>
      <c r="T1991" t="str">
        <f t="shared" si="70"/>
        <v>G-Suite Business</v>
      </c>
    </row>
    <row r="1992" spans="1:20" ht="15.75" thickBot="1">
      <c r="A1992" s="311">
        <v>45554</v>
      </c>
      <c r="B1992" s="384">
        <v>45536</v>
      </c>
      <c r="C1992" s="297" t="e">
        <v>#VALUE!</v>
      </c>
      <c r="D1992" s="312" t="s">
        <v>2421</v>
      </c>
      <c r="E1992" s="306" t="s">
        <v>4317</v>
      </c>
      <c r="F1992" s="314">
        <v>21712</v>
      </c>
      <c r="G1992" s="300">
        <v>18400</v>
      </c>
      <c r="H1992" s="301" t="s">
        <v>216</v>
      </c>
      <c r="I1992" s="302" t="s">
        <v>217</v>
      </c>
      <c r="J1992" s="302" t="s">
        <v>218</v>
      </c>
      <c r="K1992" s="53"/>
      <c r="L1992" s="53"/>
      <c r="M1992" s="53"/>
      <c r="N1992" s="53"/>
      <c r="O1992" s="53">
        <v>9</v>
      </c>
      <c r="P1992" s="56"/>
      <c r="Q1992" s="297">
        <v>21712</v>
      </c>
      <c r="R1992" s="348" t="s">
        <v>1578</v>
      </c>
      <c r="S1992" s="350">
        <v>27</v>
      </c>
      <c r="T1992" t="str">
        <f t="shared" si="70"/>
        <v>G-Suite Business</v>
      </c>
    </row>
    <row r="1993" spans="1:20" ht="15.75" thickBot="1">
      <c r="A1993" s="311">
        <v>45554</v>
      </c>
      <c r="B1993" s="384">
        <v>45536</v>
      </c>
      <c r="C1993" s="297" t="e">
        <v>#VALUE!</v>
      </c>
      <c r="D1993" s="312" t="s">
        <v>4318</v>
      </c>
      <c r="E1993" s="306" t="s">
        <v>4319</v>
      </c>
      <c r="F1993" s="314">
        <v>2353</v>
      </c>
      <c r="G1993" s="300">
        <v>1994.06779661017</v>
      </c>
      <c r="H1993" s="301" t="s">
        <v>216</v>
      </c>
      <c r="I1993" s="302" t="s">
        <v>217</v>
      </c>
      <c r="J1993" s="302" t="s">
        <v>218</v>
      </c>
      <c r="K1993" s="53"/>
      <c r="L1993" s="53"/>
      <c r="M1993" s="53"/>
      <c r="N1993" s="53"/>
      <c r="O1993" s="53">
        <v>9</v>
      </c>
      <c r="P1993" s="56"/>
      <c r="Q1993" s="297">
        <v>2353</v>
      </c>
      <c r="R1993" s="348" t="s">
        <v>1578</v>
      </c>
      <c r="S1993" s="350">
        <v>27</v>
      </c>
      <c r="T1993" t="str">
        <f t="shared" si="70"/>
        <v>G-Suite Business</v>
      </c>
    </row>
    <row r="1994" spans="1:20" ht="15.75" thickBot="1">
      <c r="A1994" s="311">
        <v>45554</v>
      </c>
      <c r="B1994" s="384">
        <v>45536</v>
      </c>
      <c r="C1994" s="297" t="e">
        <v>#VALUE!</v>
      </c>
      <c r="D1994" s="312" t="s">
        <v>1157</v>
      </c>
      <c r="E1994" s="306" t="s">
        <v>4320</v>
      </c>
      <c r="F1994" s="314">
        <v>3009</v>
      </c>
      <c r="G1994" s="300">
        <v>2550</v>
      </c>
      <c r="H1994" s="301" t="s">
        <v>216</v>
      </c>
      <c r="I1994" s="302" t="s">
        <v>217</v>
      </c>
      <c r="J1994" s="302" t="s">
        <v>218</v>
      </c>
      <c r="K1994" s="53"/>
      <c r="L1994" s="53"/>
      <c r="M1994" s="53"/>
      <c r="N1994" s="53"/>
      <c r="O1994" s="53">
        <v>9</v>
      </c>
      <c r="P1994" s="56"/>
      <c r="Q1994" s="297">
        <v>3009</v>
      </c>
      <c r="R1994" s="348" t="s">
        <v>1578</v>
      </c>
      <c r="S1994" s="350">
        <v>27</v>
      </c>
      <c r="T1994" t="str">
        <f t="shared" si="70"/>
        <v>G-Suite Business</v>
      </c>
    </row>
    <row r="1995" spans="1:20" ht="15.75" thickBot="1">
      <c r="A1995" s="311">
        <v>45554</v>
      </c>
      <c r="B1995" s="384">
        <v>45536</v>
      </c>
      <c r="C1995" s="297" t="e">
        <v>#VALUE!</v>
      </c>
      <c r="D1995" s="312" t="s">
        <v>612</v>
      </c>
      <c r="E1995" s="306" t="s">
        <v>4321</v>
      </c>
      <c r="F1995" s="314">
        <v>3392</v>
      </c>
      <c r="G1995" s="300">
        <v>2874.5762711864409</v>
      </c>
      <c r="H1995" s="301" t="s">
        <v>216</v>
      </c>
      <c r="I1995" s="302" t="s">
        <v>217</v>
      </c>
      <c r="J1995" s="302" t="s">
        <v>218</v>
      </c>
      <c r="K1995" s="53"/>
      <c r="L1995" s="53"/>
      <c r="M1995" s="53"/>
      <c r="N1995" s="53"/>
      <c r="O1995" s="53">
        <v>9</v>
      </c>
      <c r="P1995" s="56"/>
      <c r="Q1995" s="297">
        <v>3392</v>
      </c>
      <c r="R1995" s="348" t="s">
        <v>1578</v>
      </c>
      <c r="S1995" s="350">
        <v>27</v>
      </c>
      <c r="T1995" t="str">
        <f t="shared" si="70"/>
        <v>G-Suite Business</v>
      </c>
    </row>
    <row r="1996" spans="1:20" ht="15.75" thickBot="1">
      <c r="A1996" s="311">
        <v>45554</v>
      </c>
      <c r="B1996" s="384">
        <v>45536</v>
      </c>
      <c r="C1996" s="297" t="e">
        <v>#VALUE!</v>
      </c>
      <c r="D1996" s="312" t="s">
        <v>1590</v>
      </c>
      <c r="E1996" s="306" t="s">
        <v>4322</v>
      </c>
      <c r="F1996" s="314">
        <v>4956</v>
      </c>
      <c r="G1996" s="300">
        <v>4200</v>
      </c>
      <c r="H1996" s="301" t="s">
        <v>216</v>
      </c>
      <c r="I1996" s="302" t="s">
        <v>217</v>
      </c>
      <c r="J1996" s="302" t="s">
        <v>218</v>
      </c>
      <c r="K1996" s="53"/>
      <c r="L1996" s="53"/>
      <c r="M1996" s="53"/>
      <c r="N1996" s="53"/>
      <c r="O1996" s="53">
        <v>9</v>
      </c>
      <c r="P1996" s="56"/>
      <c r="Q1996" s="297">
        <v>4956</v>
      </c>
      <c r="R1996" s="348" t="s">
        <v>1578</v>
      </c>
      <c r="S1996" s="350">
        <v>27</v>
      </c>
      <c r="T1996" t="str">
        <f t="shared" si="70"/>
        <v>G-Suite Business</v>
      </c>
    </row>
    <row r="1997" spans="1:20" ht="15.75" thickBot="1">
      <c r="A1997" s="311">
        <v>45554</v>
      </c>
      <c r="B1997" s="384">
        <v>45536</v>
      </c>
      <c r="C1997" s="297" t="e">
        <v>#VALUE!</v>
      </c>
      <c r="D1997" s="312" t="s">
        <v>3009</v>
      </c>
      <c r="E1997" s="306" t="s">
        <v>4323</v>
      </c>
      <c r="F1997" s="314">
        <v>19541</v>
      </c>
      <c r="G1997" s="300">
        <v>16560.169491525419</v>
      </c>
      <c r="H1997" s="301" t="s">
        <v>216</v>
      </c>
      <c r="I1997" s="302" t="s">
        <v>217</v>
      </c>
      <c r="J1997" s="302" t="s">
        <v>218</v>
      </c>
      <c r="K1997" s="53"/>
      <c r="L1997" s="53"/>
      <c r="M1997" s="53"/>
      <c r="N1997" s="53"/>
      <c r="O1997" s="53">
        <v>9</v>
      </c>
      <c r="P1997" s="56"/>
      <c r="Q1997" s="297">
        <v>19541</v>
      </c>
      <c r="R1997" s="348" t="s">
        <v>1578</v>
      </c>
      <c r="S1997" s="350">
        <v>27</v>
      </c>
      <c r="T1997" t="str">
        <f t="shared" si="70"/>
        <v>G-Suite Business</v>
      </c>
    </row>
    <row r="1998" spans="1:20" ht="15.75" thickBot="1">
      <c r="A1998" s="311">
        <v>45554</v>
      </c>
      <c r="B1998" s="384">
        <v>45536</v>
      </c>
      <c r="C1998" s="297" t="e">
        <v>#VALUE!</v>
      </c>
      <c r="D1998" s="312" t="s">
        <v>775</v>
      </c>
      <c r="E1998" s="306" t="s">
        <v>4324</v>
      </c>
      <c r="F1998" s="314">
        <v>708</v>
      </c>
      <c r="G1998" s="300">
        <v>600</v>
      </c>
      <c r="H1998" s="301" t="s">
        <v>216</v>
      </c>
      <c r="I1998" s="302" t="s">
        <v>217</v>
      </c>
      <c r="J1998" s="302" t="s">
        <v>218</v>
      </c>
      <c r="K1998" s="53"/>
      <c r="L1998" s="53"/>
      <c r="M1998" s="53"/>
      <c r="N1998" s="53"/>
      <c r="O1998" s="53">
        <v>9</v>
      </c>
      <c r="P1998" s="56"/>
      <c r="Q1998" s="297">
        <v>708</v>
      </c>
      <c r="R1998" s="348" t="s">
        <v>1578</v>
      </c>
      <c r="S1998" s="350">
        <v>27</v>
      </c>
      <c r="T1998" t="str">
        <f t="shared" si="70"/>
        <v>G-Suite Business</v>
      </c>
    </row>
    <row r="1999" spans="1:20" ht="15.75" thickBot="1">
      <c r="A1999" s="311">
        <v>45554</v>
      </c>
      <c r="B1999" s="384">
        <v>45536</v>
      </c>
      <c r="C1999" s="297" t="e">
        <v>#VALUE!</v>
      </c>
      <c r="D1999" s="312" t="s">
        <v>957</v>
      </c>
      <c r="E1999" s="306" t="s">
        <v>4325</v>
      </c>
      <c r="F1999" s="314">
        <v>2508</v>
      </c>
      <c r="G1999" s="300">
        <v>2125.42372881356</v>
      </c>
      <c r="H1999" s="301" t="s">
        <v>216</v>
      </c>
      <c r="I1999" s="302" t="s">
        <v>217</v>
      </c>
      <c r="J1999" s="302" t="s">
        <v>218</v>
      </c>
      <c r="K1999" s="53"/>
      <c r="L1999" s="53"/>
      <c r="M1999" s="53"/>
      <c r="N1999" s="53"/>
      <c r="O1999" s="53">
        <v>9</v>
      </c>
      <c r="P1999" s="56"/>
      <c r="Q1999" s="297">
        <v>2508</v>
      </c>
      <c r="R1999" s="348" t="s">
        <v>1578</v>
      </c>
      <c r="S1999" s="350">
        <v>27</v>
      </c>
      <c r="T1999" t="str">
        <f t="shared" si="70"/>
        <v>G-Suite Business</v>
      </c>
    </row>
    <row r="2000" spans="1:20" ht="15.75" thickBot="1">
      <c r="A2000" s="311">
        <v>45554</v>
      </c>
      <c r="B2000" s="384">
        <v>45536</v>
      </c>
      <c r="C2000" s="297" t="e">
        <v>#VALUE!</v>
      </c>
      <c r="D2000" s="312" t="s">
        <v>969</v>
      </c>
      <c r="E2000" s="306" t="s">
        <v>4326</v>
      </c>
      <c r="F2000" s="314">
        <v>15045</v>
      </c>
      <c r="G2000" s="300">
        <v>12750</v>
      </c>
      <c r="H2000" s="301" t="s">
        <v>112</v>
      </c>
      <c r="I2000" s="302" t="s">
        <v>229</v>
      </c>
      <c r="J2000" s="302" t="s">
        <v>284</v>
      </c>
      <c r="K2000" s="53"/>
      <c r="L2000" s="53"/>
      <c r="M2000" s="53"/>
      <c r="N2000" s="53"/>
      <c r="O2000" s="53">
        <v>9</v>
      </c>
      <c r="P2000" s="56"/>
      <c r="Q2000" s="297">
        <v>15045</v>
      </c>
      <c r="R2000" s="348" t="s">
        <v>1578</v>
      </c>
      <c r="S2000" s="350">
        <v>27</v>
      </c>
      <c r="T2000" t="str">
        <f t="shared" si="70"/>
        <v>WhatsApp API Business</v>
      </c>
    </row>
    <row r="2001" spans="1:20" ht="15.75" thickBot="1">
      <c r="A2001" s="311">
        <v>45554</v>
      </c>
      <c r="B2001" s="384">
        <v>45536</v>
      </c>
      <c r="C2001" s="297" t="e">
        <v>#VALUE!</v>
      </c>
      <c r="D2001" s="312" t="s">
        <v>4327</v>
      </c>
      <c r="E2001" s="306" t="s">
        <v>4328</v>
      </c>
      <c r="F2001" s="314">
        <v>2950</v>
      </c>
      <c r="G2001" s="300">
        <v>2500</v>
      </c>
      <c r="H2001" s="301" t="s">
        <v>112</v>
      </c>
      <c r="I2001" s="302" t="s">
        <v>229</v>
      </c>
      <c r="J2001" s="302" t="s">
        <v>258</v>
      </c>
      <c r="K2001" s="53"/>
      <c r="L2001" s="53"/>
      <c r="M2001" s="53"/>
      <c r="N2001" s="53"/>
      <c r="O2001" s="53">
        <v>9</v>
      </c>
      <c r="P2001" s="56"/>
      <c r="Q2001" s="297">
        <v>2950</v>
      </c>
      <c r="R2001" s="348" t="s">
        <v>1578</v>
      </c>
      <c r="S2001" s="350">
        <v>27</v>
      </c>
      <c r="T2001" t="str">
        <f t="shared" si="70"/>
        <v>WhatsApp API Business</v>
      </c>
    </row>
    <row r="2002" spans="1:20" ht="15.75" thickBot="1">
      <c r="A2002" s="311">
        <v>45554</v>
      </c>
      <c r="B2002" s="384">
        <v>45536</v>
      </c>
      <c r="C2002" s="297" t="e">
        <v>#VALUE!</v>
      </c>
      <c r="D2002" s="312" t="s">
        <v>4329</v>
      </c>
      <c r="E2002" s="306" t="s">
        <v>4330</v>
      </c>
      <c r="F2002" s="314">
        <v>8850</v>
      </c>
      <c r="G2002" s="300">
        <v>7500</v>
      </c>
      <c r="H2002" s="301" t="s">
        <v>112</v>
      </c>
      <c r="I2002" s="302" t="s">
        <v>229</v>
      </c>
      <c r="J2002" s="302" t="s">
        <v>269</v>
      </c>
      <c r="K2002" s="53"/>
      <c r="L2002" s="53"/>
      <c r="M2002" s="53"/>
      <c r="N2002" s="53"/>
      <c r="O2002" s="53">
        <v>9</v>
      </c>
      <c r="P2002" s="56"/>
      <c r="Q2002" s="297">
        <v>8850</v>
      </c>
      <c r="R2002" s="348" t="s">
        <v>1578</v>
      </c>
      <c r="S2002" s="350">
        <v>27</v>
      </c>
      <c r="T2002" t="str">
        <f t="shared" si="70"/>
        <v>WhatsApp API Business</v>
      </c>
    </row>
    <row r="2003" spans="1:20" ht="15.75" thickBot="1">
      <c r="A2003" s="311">
        <v>45554</v>
      </c>
      <c r="B2003" s="384">
        <v>45536</v>
      </c>
      <c r="C2003" s="297" t="e">
        <v>#VALUE!</v>
      </c>
      <c r="D2003" s="312" t="s">
        <v>303</v>
      </c>
      <c r="E2003" s="306" t="s">
        <v>4331</v>
      </c>
      <c r="F2003" s="314">
        <v>23600</v>
      </c>
      <c r="G2003" s="300">
        <v>20000</v>
      </c>
      <c r="H2003" s="301" t="s">
        <v>261</v>
      </c>
      <c r="I2003" s="302" t="s">
        <v>232</v>
      </c>
      <c r="J2003" s="302" t="s">
        <v>305</v>
      </c>
      <c r="K2003" s="53"/>
      <c r="L2003" s="53"/>
      <c r="M2003" s="53"/>
      <c r="N2003" s="53"/>
      <c r="O2003" s="53">
        <v>9</v>
      </c>
      <c r="P2003" s="56"/>
      <c r="Q2003" s="297">
        <v>23600</v>
      </c>
      <c r="R2003" s="348" t="s">
        <v>1578</v>
      </c>
      <c r="S2003" s="350">
        <v>27</v>
      </c>
      <c r="T2003" t="str">
        <f t="shared" ref="T2003:T2028" si="71">VLOOKUP(I2003,$AD$2:$AE$6,2,0)</f>
        <v>Other Services</v>
      </c>
    </row>
    <row r="2004" spans="1:20" ht="15.75" thickBot="1">
      <c r="A2004" s="311">
        <v>45554</v>
      </c>
      <c r="B2004" s="384">
        <v>45536</v>
      </c>
      <c r="C2004" s="297" t="e">
        <v>#VALUE!</v>
      </c>
      <c r="D2004" s="312" t="s">
        <v>792</v>
      </c>
      <c r="E2004" s="306" t="s">
        <v>4332</v>
      </c>
      <c r="F2004" s="314">
        <v>469640</v>
      </c>
      <c r="G2004" s="300">
        <v>398000</v>
      </c>
      <c r="H2004" s="301" t="s">
        <v>291</v>
      </c>
      <c r="I2004" s="302" t="s">
        <v>226</v>
      </c>
      <c r="J2004" s="302" t="s">
        <v>292</v>
      </c>
      <c r="K2004" s="53"/>
      <c r="L2004" s="53"/>
      <c r="M2004" s="53"/>
      <c r="N2004" s="53"/>
      <c r="O2004" s="53">
        <v>9</v>
      </c>
      <c r="P2004" s="56"/>
      <c r="Q2004" s="297">
        <v>469640</v>
      </c>
      <c r="R2004" s="348" t="s">
        <v>1578</v>
      </c>
      <c r="S2004" s="350">
        <v>27</v>
      </c>
      <c r="T2004" t="str">
        <f t="shared" si="71"/>
        <v xml:space="preserve">Training Business </v>
      </c>
    </row>
    <row r="2005" spans="1:20" ht="15.75" thickBot="1">
      <c r="A2005" s="311">
        <v>45554</v>
      </c>
      <c r="B2005" s="384">
        <v>45536</v>
      </c>
      <c r="C2005" s="297" t="e">
        <v>#VALUE!</v>
      </c>
      <c r="D2005" s="312" t="s">
        <v>471</v>
      </c>
      <c r="E2005" s="306" t="s">
        <v>4333</v>
      </c>
      <c r="F2005" s="314">
        <v>2360</v>
      </c>
      <c r="G2005" s="300">
        <v>2000</v>
      </c>
      <c r="H2005" s="301" t="s">
        <v>112</v>
      </c>
      <c r="I2005" s="302" t="s">
        <v>229</v>
      </c>
      <c r="J2005" s="302" t="s">
        <v>249</v>
      </c>
      <c r="K2005" s="53"/>
      <c r="L2005" s="53"/>
      <c r="M2005" s="53"/>
      <c r="N2005" s="53"/>
      <c r="O2005" s="53">
        <v>9</v>
      </c>
      <c r="P2005" s="56"/>
      <c r="Q2005" s="297">
        <v>2360</v>
      </c>
      <c r="R2005" s="348" t="s">
        <v>1578</v>
      </c>
      <c r="S2005" s="350">
        <v>27</v>
      </c>
      <c r="T2005" t="str">
        <f t="shared" si="71"/>
        <v>WhatsApp API Business</v>
      </c>
    </row>
    <row r="2006" spans="1:20" ht="15.75" thickBot="1">
      <c r="A2006" s="311">
        <v>45554</v>
      </c>
      <c r="B2006" s="384">
        <v>45536</v>
      </c>
      <c r="C2006" s="297" t="e">
        <v>#VALUE!</v>
      </c>
      <c r="D2006" s="312" t="s">
        <v>922</v>
      </c>
      <c r="E2006" s="306" t="s">
        <v>4334</v>
      </c>
      <c r="F2006" s="314">
        <v>9557</v>
      </c>
      <c r="G2006" s="300">
        <v>8099.1525423728817</v>
      </c>
      <c r="H2006" s="301" t="s">
        <v>112</v>
      </c>
      <c r="I2006" s="302" t="s">
        <v>229</v>
      </c>
      <c r="J2006" s="302" t="s">
        <v>249</v>
      </c>
      <c r="K2006" s="53"/>
      <c r="L2006" s="53"/>
      <c r="M2006" s="53"/>
      <c r="N2006" s="53"/>
      <c r="O2006" s="53">
        <v>9</v>
      </c>
      <c r="P2006" s="56"/>
      <c r="Q2006" s="297">
        <v>9557</v>
      </c>
      <c r="R2006" s="348" t="s">
        <v>1578</v>
      </c>
      <c r="S2006" s="350">
        <v>27</v>
      </c>
      <c r="T2006" t="str">
        <f t="shared" si="71"/>
        <v>WhatsApp API Business</v>
      </c>
    </row>
    <row r="2007" spans="1:20" ht="15.75" thickBot="1">
      <c r="A2007" s="311">
        <v>45554</v>
      </c>
      <c r="B2007" s="384">
        <v>45536</v>
      </c>
      <c r="C2007" s="297" t="e">
        <v>#VALUE!</v>
      </c>
      <c r="D2007" s="312" t="s">
        <v>714</v>
      </c>
      <c r="E2007" s="306" t="s">
        <v>4335</v>
      </c>
      <c r="F2007" s="314">
        <v>-411820</v>
      </c>
      <c r="G2007" s="300">
        <v>-349000</v>
      </c>
      <c r="H2007" s="301" t="s">
        <v>291</v>
      </c>
      <c r="I2007" s="302" t="s">
        <v>226</v>
      </c>
      <c r="J2007" s="302" t="s">
        <v>292</v>
      </c>
      <c r="K2007" s="53"/>
      <c r="L2007" s="53"/>
      <c r="M2007" s="53"/>
      <c r="N2007" s="53"/>
      <c r="O2007" s="53">
        <v>9</v>
      </c>
      <c r="P2007" s="56"/>
      <c r="Q2007" s="297">
        <v>-411820</v>
      </c>
      <c r="R2007" s="348" t="s">
        <v>1578</v>
      </c>
      <c r="S2007" s="350">
        <v>27</v>
      </c>
      <c r="T2007" t="str">
        <f t="shared" si="71"/>
        <v xml:space="preserve">Training Business </v>
      </c>
    </row>
    <row r="2008" spans="1:20" ht="15.75" thickBot="1">
      <c r="A2008" s="311">
        <v>45554</v>
      </c>
      <c r="B2008" s="384">
        <v>45536</v>
      </c>
      <c r="C2008" s="297" t="e">
        <v>#VALUE!</v>
      </c>
      <c r="D2008" s="312" t="s">
        <v>714</v>
      </c>
      <c r="E2008" s="306" t="s">
        <v>4336</v>
      </c>
      <c r="F2008" s="314">
        <v>-411820</v>
      </c>
      <c r="G2008" s="300">
        <v>-349000</v>
      </c>
      <c r="H2008" s="301" t="s">
        <v>291</v>
      </c>
      <c r="I2008" s="302" t="s">
        <v>226</v>
      </c>
      <c r="J2008" s="302" t="s">
        <v>292</v>
      </c>
      <c r="K2008" s="53"/>
      <c r="L2008" s="53"/>
      <c r="M2008" s="53"/>
      <c r="N2008" s="53"/>
      <c r="O2008" s="53">
        <v>9</v>
      </c>
      <c r="P2008" s="56"/>
      <c r="Q2008" s="297">
        <v>-411820</v>
      </c>
      <c r="R2008" s="348" t="s">
        <v>1578</v>
      </c>
      <c r="S2008" s="350">
        <v>27</v>
      </c>
      <c r="T2008" t="str">
        <f t="shared" si="71"/>
        <v xml:space="preserve">Training Business </v>
      </c>
    </row>
    <row r="2009" spans="1:20" ht="15.75" thickBot="1">
      <c r="A2009" s="311">
        <v>45555</v>
      </c>
      <c r="B2009" s="384">
        <v>45536</v>
      </c>
      <c r="C2009" s="297" t="e">
        <v>#VALUE!</v>
      </c>
      <c r="D2009" s="312" t="s">
        <v>4337</v>
      </c>
      <c r="E2009" s="306" t="s">
        <v>4338</v>
      </c>
      <c r="F2009" s="314">
        <v>13263</v>
      </c>
      <c r="G2009" s="300">
        <v>11239.830508474581</v>
      </c>
      <c r="H2009" s="301" t="s">
        <v>216</v>
      </c>
      <c r="I2009" s="302" t="s">
        <v>217</v>
      </c>
      <c r="J2009" s="302" t="s">
        <v>218</v>
      </c>
      <c r="K2009" s="53"/>
      <c r="L2009" s="53"/>
      <c r="M2009" s="53"/>
      <c r="N2009" s="53"/>
      <c r="O2009" s="53">
        <v>9</v>
      </c>
      <c r="P2009" s="56"/>
      <c r="Q2009" s="297">
        <v>13263</v>
      </c>
      <c r="R2009" s="348" t="s">
        <v>1578</v>
      </c>
      <c r="S2009" s="350">
        <v>27</v>
      </c>
      <c r="T2009" t="str">
        <f t="shared" si="71"/>
        <v>G-Suite Business</v>
      </c>
    </row>
    <row r="2010" spans="1:20" ht="15.75" thickBot="1">
      <c r="A2010" s="311">
        <v>45555</v>
      </c>
      <c r="B2010" s="384">
        <v>45536</v>
      </c>
      <c r="C2010" s="297" t="e">
        <v>#VALUE!</v>
      </c>
      <c r="D2010" s="312" t="s">
        <v>3461</v>
      </c>
      <c r="E2010" s="306" t="s">
        <v>4339</v>
      </c>
      <c r="F2010" s="314">
        <v>3009</v>
      </c>
      <c r="G2010" s="300">
        <v>2550</v>
      </c>
      <c r="H2010" s="301" t="s">
        <v>216</v>
      </c>
      <c r="I2010" s="302" t="s">
        <v>217</v>
      </c>
      <c r="J2010" s="302" t="s">
        <v>218</v>
      </c>
      <c r="K2010" s="53"/>
      <c r="L2010" s="53"/>
      <c r="M2010" s="53"/>
      <c r="N2010" s="53"/>
      <c r="O2010" s="53">
        <v>9</v>
      </c>
      <c r="P2010" s="56"/>
      <c r="Q2010" s="297">
        <v>3009</v>
      </c>
      <c r="R2010" s="348" t="s">
        <v>1578</v>
      </c>
      <c r="S2010" s="350">
        <v>27</v>
      </c>
      <c r="T2010" t="str">
        <f t="shared" si="71"/>
        <v>G-Suite Business</v>
      </c>
    </row>
    <row r="2011" spans="1:20" ht="15.75" thickBot="1">
      <c r="A2011" s="311">
        <v>45555</v>
      </c>
      <c r="B2011" s="384">
        <v>45536</v>
      </c>
      <c r="C2011" s="297" t="e">
        <v>#VALUE!</v>
      </c>
      <c r="D2011" s="312" t="s">
        <v>233</v>
      </c>
      <c r="E2011" s="306" t="s">
        <v>4340</v>
      </c>
      <c r="F2011" s="314">
        <v>2891</v>
      </c>
      <c r="G2011" s="300">
        <v>2450</v>
      </c>
      <c r="H2011" s="301" t="s">
        <v>216</v>
      </c>
      <c r="I2011" s="302" t="s">
        <v>217</v>
      </c>
      <c r="J2011" s="302" t="s">
        <v>218</v>
      </c>
      <c r="K2011" s="53"/>
      <c r="L2011" s="53"/>
      <c r="M2011" s="53"/>
      <c r="N2011" s="53"/>
      <c r="O2011" s="53">
        <v>9</v>
      </c>
      <c r="P2011" s="56"/>
      <c r="Q2011" s="297">
        <v>2891</v>
      </c>
      <c r="R2011" s="348" t="s">
        <v>1578</v>
      </c>
      <c r="S2011" s="350">
        <v>27</v>
      </c>
      <c r="T2011" t="str">
        <f t="shared" si="71"/>
        <v>G-Suite Business</v>
      </c>
    </row>
    <row r="2012" spans="1:20" ht="15.75" thickBot="1">
      <c r="A2012" s="311">
        <v>45555</v>
      </c>
      <c r="B2012" s="384">
        <v>45536</v>
      </c>
      <c r="C2012" s="297" t="e">
        <v>#VALUE!</v>
      </c>
      <c r="D2012" s="312" t="s">
        <v>1838</v>
      </c>
      <c r="E2012" s="306" t="s">
        <v>4341</v>
      </c>
      <c r="F2012" s="314">
        <v>2758</v>
      </c>
      <c r="G2012" s="300">
        <v>2337.28813559322</v>
      </c>
      <c r="H2012" s="301" t="s">
        <v>216</v>
      </c>
      <c r="I2012" s="302" t="s">
        <v>217</v>
      </c>
      <c r="J2012" s="302" t="s">
        <v>218</v>
      </c>
      <c r="K2012" s="53"/>
      <c r="L2012" s="53"/>
      <c r="M2012" s="53"/>
      <c r="N2012" s="53"/>
      <c r="O2012" s="53">
        <v>9</v>
      </c>
      <c r="P2012" s="56"/>
      <c r="Q2012" s="297">
        <v>2758</v>
      </c>
      <c r="R2012" s="348" t="s">
        <v>1578</v>
      </c>
      <c r="S2012" s="350">
        <v>27</v>
      </c>
      <c r="T2012" t="str">
        <f t="shared" si="71"/>
        <v>G-Suite Business</v>
      </c>
    </row>
    <row r="2013" spans="1:20" ht="15.75" thickBot="1">
      <c r="A2013" s="311">
        <v>45555</v>
      </c>
      <c r="B2013" s="384">
        <v>45536</v>
      </c>
      <c r="C2013" s="297" t="e">
        <v>#VALUE!</v>
      </c>
      <c r="D2013" s="312" t="s">
        <v>4137</v>
      </c>
      <c r="E2013" s="306" t="s">
        <v>4342</v>
      </c>
      <c r="F2013" s="314">
        <v>251</v>
      </c>
      <c r="G2013" s="300">
        <v>212.71186440677971</v>
      </c>
      <c r="H2013" s="301" t="s">
        <v>216</v>
      </c>
      <c r="I2013" s="302" t="s">
        <v>217</v>
      </c>
      <c r="J2013" s="302" t="s">
        <v>218</v>
      </c>
      <c r="K2013" s="53"/>
      <c r="L2013" s="53"/>
      <c r="M2013" s="53"/>
      <c r="N2013" s="53"/>
      <c r="O2013" s="53">
        <v>9</v>
      </c>
      <c r="P2013" s="56"/>
      <c r="Q2013" s="297">
        <v>251</v>
      </c>
      <c r="R2013" s="348" t="s">
        <v>1578</v>
      </c>
      <c r="S2013" s="350">
        <v>27</v>
      </c>
      <c r="T2013" t="str">
        <f t="shared" si="71"/>
        <v>G-Suite Business</v>
      </c>
    </row>
    <row r="2014" spans="1:20" ht="15.75" thickBot="1">
      <c r="A2014" s="311">
        <v>45555</v>
      </c>
      <c r="B2014" s="384">
        <v>45536</v>
      </c>
      <c r="C2014" s="297" t="e">
        <v>#VALUE!</v>
      </c>
      <c r="D2014" s="312" t="s">
        <v>463</v>
      </c>
      <c r="E2014" s="306" t="s">
        <v>4343</v>
      </c>
      <c r="F2014" s="314">
        <v>4012</v>
      </c>
      <c r="G2014" s="300">
        <v>3400</v>
      </c>
      <c r="H2014" s="301" t="s">
        <v>216</v>
      </c>
      <c r="I2014" s="302" t="s">
        <v>217</v>
      </c>
      <c r="J2014" s="302" t="s">
        <v>218</v>
      </c>
      <c r="K2014" s="53"/>
      <c r="L2014" s="53"/>
      <c r="M2014" s="53"/>
      <c r="N2014" s="53"/>
      <c r="O2014" s="53">
        <v>9</v>
      </c>
      <c r="P2014" s="56"/>
      <c r="Q2014" s="297">
        <v>4012</v>
      </c>
      <c r="R2014" s="348" t="s">
        <v>1578</v>
      </c>
      <c r="S2014" s="350">
        <v>27</v>
      </c>
      <c r="T2014" t="str">
        <f t="shared" si="71"/>
        <v>G-Suite Business</v>
      </c>
    </row>
    <row r="2015" spans="1:20" ht="15.75" thickBot="1">
      <c r="A2015" s="311">
        <v>45555</v>
      </c>
      <c r="B2015" s="384">
        <v>45536</v>
      </c>
      <c r="C2015" s="297" t="e">
        <v>#VALUE!</v>
      </c>
      <c r="D2015" s="312" t="s">
        <v>1346</v>
      </c>
      <c r="E2015" s="306" t="s">
        <v>4344</v>
      </c>
      <c r="F2015" s="314">
        <v>3009</v>
      </c>
      <c r="G2015" s="300">
        <v>2550</v>
      </c>
      <c r="H2015" s="301" t="s">
        <v>216</v>
      </c>
      <c r="I2015" s="302" t="s">
        <v>217</v>
      </c>
      <c r="J2015" s="302" t="s">
        <v>218</v>
      </c>
      <c r="K2015" s="53"/>
      <c r="L2015" s="53"/>
      <c r="M2015" s="53"/>
      <c r="N2015" s="53"/>
      <c r="O2015" s="53">
        <v>9</v>
      </c>
      <c r="P2015" s="56"/>
      <c r="Q2015" s="297">
        <v>3009</v>
      </c>
      <c r="R2015" s="348" t="s">
        <v>1578</v>
      </c>
      <c r="S2015" s="350">
        <v>27</v>
      </c>
      <c r="T2015" t="str">
        <f t="shared" si="71"/>
        <v>G-Suite Business</v>
      </c>
    </row>
    <row r="2016" spans="1:20" ht="15.75" thickBot="1">
      <c r="A2016" s="311">
        <v>45555</v>
      </c>
      <c r="B2016" s="384">
        <v>45536</v>
      </c>
      <c r="C2016" s="297" t="e">
        <v>#VALUE!</v>
      </c>
      <c r="D2016" s="312" t="s">
        <v>2597</v>
      </c>
      <c r="E2016" s="306" t="s">
        <v>4345</v>
      </c>
      <c r="F2016" s="314">
        <v>895</v>
      </c>
      <c r="G2016" s="300">
        <v>758.47457627118649</v>
      </c>
      <c r="H2016" s="301" t="s">
        <v>216</v>
      </c>
      <c r="I2016" s="302" t="s">
        <v>217</v>
      </c>
      <c r="J2016" s="302" t="s">
        <v>218</v>
      </c>
      <c r="K2016" s="53"/>
      <c r="L2016" s="53"/>
      <c r="M2016" s="53"/>
      <c r="N2016" s="53"/>
      <c r="O2016" s="53">
        <v>9</v>
      </c>
      <c r="P2016" s="56"/>
      <c r="Q2016" s="297">
        <v>895</v>
      </c>
      <c r="R2016" s="348" t="s">
        <v>1578</v>
      </c>
      <c r="S2016" s="350">
        <v>27</v>
      </c>
      <c r="T2016" t="str">
        <f t="shared" si="71"/>
        <v>G-Suite Business</v>
      </c>
    </row>
    <row r="2017" spans="1:20" ht="15.75" thickBot="1">
      <c r="A2017" s="311">
        <v>45555</v>
      </c>
      <c r="B2017" s="384">
        <v>45536</v>
      </c>
      <c r="C2017" s="297" t="e">
        <v>#VALUE!</v>
      </c>
      <c r="D2017" s="312" t="s">
        <v>2045</v>
      </c>
      <c r="E2017" s="306" t="s">
        <v>4346</v>
      </c>
      <c r="F2017" s="314">
        <v>2758</v>
      </c>
      <c r="G2017" s="300">
        <v>2337.28813559322</v>
      </c>
      <c r="H2017" s="301" t="s">
        <v>216</v>
      </c>
      <c r="I2017" s="302" t="s">
        <v>217</v>
      </c>
      <c r="J2017" s="302" t="s">
        <v>218</v>
      </c>
      <c r="K2017" s="53"/>
      <c r="L2017" s="53"/>
      <c r="M2017" s="53"/>
      <c r="N2017" s="53"/>
      <c r="O2017" s="53">
        <v>9</v>
      </c>
      <c r="P2017" s="56"/>
      <c r="Q2017" s="297">
        <v>2758</v>
      </c>
      <c r="R2017" s="348" t="s">
        <v>1578</v>
      </c>
      <c r="S2017" s="350">
        <v>27</v>
      </c>
      <c r="T2017" t="str">
        <f t="shared" si="71"/>
        <v>G-Suite Business</v>
      </c>
    </row>
    <row r="2018" spans="1:20" ht="15.75" thickBot="1">
      <c r="A2018" s="311">
        <v>45555</v>
      </c>
      <c r="B2018" s="384">
        <v>45536</v>
      </c>
      <c r="C2018" s="297" t="e">
        <v>#VALUE!</v>
      </c>
      <c r="D2018" s="312" t="s">
        <v>1147</v>
      </c>
      <c r="E2018" s="306" t="s">
        <v>4347</v>
      </c>
      <c r="F2018" s="314">
        <v>2985</v>
      </c>
      <c r="G2018" s="300">
        <v>2529.6610169491528</v>
      </c>
      <c r="H2018" s="301" t="s">
        <v>216</v>
      </c>
      <c r="I2018" s="302" t="s">
        <v>217</v>
      </c>
      <c r="J2018" s="302" t="s">
        <v>218</v>
      </c>
      <c r="K2018" s="53"/>
      <c r="L2018" s="53"/>
      <c r="M2018" s="53"/>
      <c r="N2018" s="53"/>
      <c r="O2018" s="53">
        <v>9</v>
      </c>
      <c r="P2018" s="56"/>
      <c r="Q2018" s="297">
        <v>2985</v>
      </c>
      <c r="R2018" s="348" t="s">
        <v>1578</v>
      </c>
      <c r="S2018" s="350">
        <v>27</v>
      </c>
      <c r="T2018" t="str">
        <f t="shared" si="71"/>
        <v>G-Suite Business</v>
      </c>
    </row>
    <row r="2019" spans="1:20" ht="15.75" thickBot="1">
      <c r="A2019" s="311">
        <v>45555</v>
      </c>
      <c r="B2019" s="384">
        <v>45536</v>
      </c>
      <c r="C2019" s="297" t="e">
        <v>#VALUE!</v>
      </c>
      <c r="D2019" s="312" t="s">
        <v>910</v>
      </c>
      <c r="E2019" s="306" t="s">
        <v>4348</v>
      </c>
      <c r="F2019" s="314">
        <v>8685</v>
      </c>
      <c r="G2019" s="300">
        <v>7360.1694915254238</v>
      </c>
      <c r="H2019" s="301" t="s">
        <v>216</v>
      </c>
      <c r="I2019" s="302" t="s">
        <v>217</v>
      </c>
      <c r="J2019" s="302" t="s">
        <v>218</v>
      </c>
      <c r="K2019" s="53"/>
      <c r="L2019" s="53"/>
      <c r="M2019" s="53"/>
      <c r="N2019" s="53"/>
      <c r="O2019" s="53">
        <v>9</v>
      </c>
      <c r="P2019" s="56"/>
      <c r="Q2019" s="297">
        <v>8685</v>
      </c>
      <c r="R2019" s="348" t="s">
        <v>1578</v>
      </c>
      <c r="S2019" s="350">
        <v>27</v>
      </c>
      <c r="T2019" t="str">
        <f t="shared" si="71"/>
        <v>G-Suite Business</v>
      </c>
    </row>
    <row r="2020" spans="1:20" ht="15.75" thickBot="1">
      <c r="A2020" s="311">
        <v>45555</v>
      </c>
      <c r="B2020" s="384">
        <v>45536</v>
      </c>
      <c r="C2020" s="297" t="e">
        <v>#VALUE!</v>
      </c>
      <c r="D2020" s="312" t="s">
        <v>1129</v>
      </c>
      <c r="E2020" s="306" t="s">
        <v>4349</v>
      </c>
      <c r="F2020" s="314">
        <v>651</v>
      </c>
      <c r="G2020" s="300">
        <v>551.69491525423734</v>
      </c>
      <c r="H2020" s="301" t="s">
        <v>216</v>
      </c>
      <c r="I2020" s="302" t="s">
        <v>217</v>
      </c>
      <c r="J2020" s="302" t="s">
        <v>218</v>
      </c>
      <c r="K2020" s="53"/>
      <c r="L2020" s="53"/>
      <c r="M2020" s="53"/>
      <c r="N2020" s="53"/>
      <c r="O2020" s="53">
        <v>9</v>
      </c>
      <c r="P2020" s="56"/>
      <c r="Q2020" s="297">
        <v>651</v>
      </c>
      <c r="R2020" s="348" t="s">
        <v>1578</v>
      </c>
      <c r="S2020" s="350">
        <v>27</v>
      </c>
      <c r="T2020" t="str">
        <f t="shared" si="71"/>
        <v>G-Suite Business</v>
      </c>
    </row>
    <row r="2021" spans="1:20" ht="15.75" thickBot="1">
      <c r="A2021" s="311">
        <v>45555</v>
      </c>
      <c r="B2021" s="384">
        <v>45536</v>
      </c>
      <c r="C2021" s="297" t="e">
        <v>#VALUE!</v>
      </c>
      <c r="D2021" s="312" t="s">
        <v>714</v>
      </c>
      <c r="E2021" s="306" t="s">
        <v>4350</v>
      </c>
      <c r="F2021" s="314">
        <v>2257</v>
      </c>
      <c r="G2021" s="300">
        <v>1912.71186440678</v>
      </c>
      <c r="H2021" s="301" t="s">
        <v>216</v>
      </c>
      <c r="I2021" s="302" t="s">
        <v>217</v>
      </c>
      <c r="J2021" s="302" t="s">
        <v>218</v>
      </c>
      <c r="K2021" s="53"/>
      <c r="L2021" s="53"/>
      <c r="M2021" s="53"/>
      <c r="N2021" s="53"/>
      <c r="O2021" s="53">
        <v>9</v>
      </c>
      <c r="P2021" s="56"/>
      <c r="Q2021" s="297">
        <v>2257</v>
      </c>
      <c r="R2021" s="348" t="s">
        <v>1578</v>
      </c>
      <c r="S2021" s="350">
        <v>27</v>
      </c>
      <c r="T2021" t="str">
        <f t="shared" si="71"/>
        <v>G-Suite Business</v>
      </c>
    </row>
    <row r="2022" spans="1:20" ht="15.75" thickBot="1">
      <c r="A2022" s="311">
        <v>45555</v>
      </c>
      <c r="B2022" s="384">
        <v>45536</v>
      </c>
      <c r="C2022" s="297" t="e">
        <v>#VALUE!</v>
      </c>
      <c r="D2022" s="312" t="s">
        <v>366</v>
      </c>
      <c r="E2022" s="306" t="s">
        <v>4351</v>
      </c>
      <c r="F2022" s="314">
        <v>1416</v>
      </c>
      <c r="G2022" s="300">
        <v>1200</v>
      </c>
      <c r="H2022" s="301" t="s">
        <v>216</v>
      </c>
      <c r="I2022" s="302" t="s">
        <v>217</v>
      </c>
      <c r="J2022" s="302" t="s">
        <v>218</v>
      </c>
      <c r="K2022" s="53"/>
      <c r="L2022" s="53"/>
      <c r="M2022" s="53"/>
      <c r="N2022" s="53"/>
      <c r="O2022" s="53">
        <v>9</v>
      </c>
      <c r="P2022" s="56"/>
      <c r="Q2022" s="297">
        <v>1416</v>
      </c>
      <c r="R2022" s="348" t="s">
        <v>1578</v>
      </c>
      <c r="S2022" s="350">
        <v>27</v>
      </c>
      <c r="T2022" t="str">
        <f t="shared" si="71"/>
        <v>G-Suite Business</v>
      </c>
    </row>
    <row r="2023" spans="1:20" ht="15.75" thickBot="1">
      <c r="A2023" s="311">
        <v>45555</v>
      </c>
      <c r="B2023" s="384">
        <v>45536</v>
      </c>
      <c r="C2023" s="297" t="e">
        <v>#VALUE!</v>
      </c>
      <c r="D2023" s="312" t="s">
        <v>2057</v>
      </c>
      <c r="E2023" s="306" t="s">
        <v>4352</v>
      </c>
      <c r="F2023" s="314">
        <v>1524</v>
      </c>
      <c r="G2023" s="300">
        <v>1291.5254237288141</v>
      </c>
      <c r="H2023" s="301" t="s">
        <v>216</v>
      </c>
      <c r="I2023" s="302" t="s">
        <v>217</v>
      </c>
      <c r="J2023" s="302" t="s">
        <v>218</v>
      </c>
      <c r="K2023" s="53"/>
      <c r="L2023" s="53"/>
      <c r="M2023" s="53"/>
      <c r="N2023" s="53"/>
      <c r="O2023" s="53">
        <v>9</v>
      </c>
      <c r="P2023" s="56"/>
      <c r="Q2023" s="297">
        <v>1524</v>
      </c>
      <c r="R2023" s="348" t="s">
        <v>1578</v>
      </c>
      <c r="S2023" s="350">
        <v>27</v>
      </c>
      <c r="T2023" t="str">
        <f t="shared" si="71"/>
        <v>G-Suite Business</v>
      </c>
    </row>
    <row r="2024" spans="1:20" ht="15.75" thickBot="1">
      <c r="A2024" s="311">
        <v>45555</v>
      </c>
      <c r="B2024" s="384">
        <v>45536</v>
      </c>
      <c r="C2024" s="297" t="e">
        <v>#VALUE!</v>
      </c>
      <c r="D2024" s="312" t="s">
        <v>450</v>
      </c>
      <c r="E2024" s="306" t="s">
        <v>4353</v>
      </c>
      <c r="F2024" s="314">
        <v>141659</v>
      </c>
      <c r="G2024" s="300">
        <v>120050</v>
      </c>
      <c r="H2024" s="301" t="s">
        <v>216</v>
      </c>
      <c r="I2024" s="302" t="s">
        <v>217</v>
      </c>
      <c r="J2024" s="302" t="s">
        <v>218</v>
      </c>
      <c r="K2024" s="53"/>
      <c r="L2024" s="53"/>
      <c r="M2024" s="53"/>
      <c r="N2024" s="53"/>
      <c r="O2024" s="53">
        <v>9</v>
      </c>
      <c r="P2024" s="56"/>
      <c r="Q2024" s="297">
        <v>141659</v>
      </c>
      <c r="R2024" s="348" t="s">
        <v>1578</v>
      </c>
      <c r="S2024" s="350">
        <v>27</v>
      </c>
      <c r="T2024" t="str">
        <f t="shared" si="71"/>
        <v>G-Suite Business</v>
      </c>
    </row>
    <row r="2025" spans="1:20" ht="15.75" thickBot="1">
      <c r="A2025" s="311">
        <v>45555</v>
      </c>
      <c r="B2025" s="384">
        <v>45536</v>
      </c>
      <c r="C2025" s="297" t="e">
        <v>#VALUE!</v>
      </c>
      <c r="D2025" s="312" t="s">
        <v>4354</v>
      </c>
      <c r="E2025" s="306" t="s">
        <v>4355</v>
      </c>
      <c r="F2025" s="314">
        <v>6018</v>
      </c>
      <c r="G2025" s="300">
        <v>5100</v>
      </c>
      <c r="H2025" s="301" t="s">
        <v>216</v>
      </c>
      <c r="I2025" s="302" t="s">
        <v>217</v>
      </c>
      <c r="J2025" s="302" t="s">
        <v>218</v>
      </c>
      <c r="K2025" s="53"/>
      <c r="L2025" s="53"/>
      <c r="M2025" s="53"/>
      <c r="N2025" s="53"/>
      <c r="O2025" s="53">
        <v>9</v>
      </c>
      <c r="P2025" s="56"/>
      <c r="Q2025" s="297">
        <v>6018</v>
      </c>
      <c r="R2025" s="348" t="s">
        <v>1578</v>
      </c>
      <c r="S2025" s="350">
        <v>27</v>
      </c>
      <c r="T2025" t="str">
        <f t="shared" si="71"/>
        <v>G-Suite Business</v>
      </c>
    </row>
    <row r="2026" spans="1:20" ht="15.75" thickBot="1">
      <c r="A2026" s="311">
        <v>45555</v>
      </c>
      <c r="B2026" s="384">
        <v>45536</v>
      </c>
      <c r="C2026" s="297" t="e">
        <v>#VALUE!</v>
      </c>
      <c r="D2026" s="312" t="s">
        <v>250</v>
      </c>
      <c r="E2026" s="306" t="s">
        <v>4356</v>
      </c>
      <c r="F2026" s="314">
        <v>5819.76</v>
      </c>
      <c r="G2026" s="300">
        <v>4932</v>
      </c>
      <c r="H2026" s="301" t="s">
        <v>216</v>
      </c>
      <c r="I2026" s="302" t="s">
        <v>217</v>
      </c>
      <c r="J2026" s="302" t="s">
        <v>218</v>
      </c>
      <c r="K2026" s="53"/>
      <c r="L2026" s="53"/>
      <c r="M2026" s="53"/>
      <c r="N2026" s="53"/>
      <c r="O2026" s="53">
        <v>9</v>
      </c>
      <c r="P2026" s="56"/>
      <c r="Q2026" s="297">
        <v>5819.76</v>
      </c>
      <c r="R2026" s="348" t="s">
        <v>1578</v>
      </c>
      <c r="S2026" s="350">
        <v>27</v>
      </c>
      <c r="T2026" t="str">
        <f t="shared" si="71"/>
        <v>G-Suite Business</v>
      </c>
    </row>
    <row r="2027" spans="1:20" ht="15.75" thickBot="1">
      <c r="A2027" s="311">
        <v>45555</v>
      </c>
      <c r="B2027" s="384">
        <v>45536</v>
      </c>
      <c r="C2027" s="297" t="e">
        <v>#VALUE!</v>
      </c>
      <c r="D2027" s="312" t="s">
        <v>2085</v>
      </c>
      <c r="E2027" s="306" t="s">
        <v>4357</v>
      </c>
      <c r="F2027" s="314">
        <v>36696.82</v>
      </c>
      <c r="G2027" s="300">
        <v>31099</v>
      </c>
      <c r="H2027" s="301" t="s">
        <v>112</v>
      </c>
      <c r="I2027" s="302" t="s">
        <v>229</v>
      </c>
      <c r="J2027" s="302" t="s">
        <v>249</v>
      </c>
      <c r="K2027" s="53"/>
      <c r="L2027" s="53"/>
      <c r="M2027" s="53"/>
      <c r="N2027" s="53"/>
      <c r="O2027" s="53">
        <v>9</v>
      </c>
      <c r="P2027" s="56"/>
      <c r="Q2027" s="297">
        <v>36696.82</v>
      </c>
      <c r="R2027" s="348" t="s">
        <v>1578</v>
      </c>
      <c r="S2027" s="350">
        <v>27</v>
      </c>
      <c r="T2027" t="str">
        <f t="shared" si="71"/>
        <v>WhatsApp API Business</v>
      </c>
    </row>
    <row r="2028" spans="1:20" ht="15.75" thickBot="1">
      <c r="A2028" s="311">
        <v>45555</v>
      </c>
      <c r="B2028" s="384">
        <v>45536</v>
      </c>
      <c r="C2028" s="297" t="e">
        <v>#VALUE!</v>
      </c>
      <c r="D2028" s="312" t="s">
        <v>423</v>
      </c>
      <c r="E2028" s="306" t="s">
        <v>4358</v>
      </c>
      <c r="F2028" s="314">
        <v>2950</v>
      </c>
      <c r="G2028" s="300">
        <v>2500</v>
      </c>
      <c r="H2028" s="301" t="s">
        <v>112</v>
      </c>
      <c r="I2028" s="302" t="s">
        <v>229</v>
      </c>
      <c r="J2028" s="302" t="s">
        <v>258</v>
      </c>
      <c r="K2028" s="53"/>
      <c r="L2028" s="53"/>
      <c r="M2028" s="53"/>
      <c r="N2028" s="53"/>
      <c r="O2028" s="53">
        <v>9</v>
      </c>
      <c r="P2028" s="56"/>
      <c r="Q2028" s="297">
        <v>2950</v>
      </c>
      <c r="R2028" s="348" t="s">
        <v>1578</v>
      </c>
      <c r="S2028" s="350">
        <v>27</v>
      </c>
      <c r="T2028" t="str">
        <f t="shared" si="71"/>
        <v>WhatsApp API Business</v>
      </c>
    </row>
    <row r="2029" spans="1:20" ht="15.75" thickBot="1">
      <c r="A2029" s="311">
        <v>45555</v>
      </c>
      <c r="B2029" s="384">
        <v>45536</v>
      </c>
      <c r="C2029" s="297" t="e">
        <v>#VALUE!</v>
      </c>
      <c r="D2029" s="312" t="s">
        <v>1724</v>
      </c>
      <c r="E2029" s="306" t="s">
        <v>4359</v>
      </c>
      <c r="F2029" s="314">
        <v>141600</v>
      </c>
      <c r="G2029" s="300">
        <v>120000</v>
      </c>
      <c r="H2029" s="301" t="s">
        <v>291</v>
      </c>
      <c r="I2029" s="302" t="s">
        <v>226</v>
      </c>
      <c r="J2029" s="302" t="s">
        <v>32</v>
      </c>
      <c r="K2029" s="53"/>
      <c r="L2029" s="53"/>
      <c r="M2029" s="53"/>
      <c r="N2029" s="53"/>
      <c r="O2029" s="53">
        <v>9</v>
      </c>
      <c r="P2029" s="56"/>
      <c r="Q2029" s="297">
        <v>141600</v>
      </c>
      <c r="R2029" s="348" t="s">
        <v>1578</v>
      </c>
      <c r="S2029" s="350">
        <v>27</v>
      </c>
      <c r="T2029" t="s">
        <v>15</v>
      </c>
    </row>
    <row r="2030" spans="1:20" ht="15.75" thickBot="1">
      <c r="A2030" s="311">
        <v>45555</v>
      </c>
      <c r="B2030" s="384">
        <v>45536</v>
      </c>
      <c r="C2030" s="297" t="e">
        <v>#VALUE!</v>
      </c>
      <c r="D2030" s="312" t="s">
        <v>4360</v>
      </c>
      <c r="E2030" s="306" t="s">
        <v>4361</v>
      </c>
      <c r="F2030" s="314">
        <v>26432</v>
      </c>
      <c r="G2030" s="300">
        <v>22400</v>
      </c>
      <c r="H2030" s="301" t="s">
        <v>310</v>
      </c>
      <c r="I2030" s="302" t="s">
        <v>223</v>
      </c>
      <c r="J2030" s="302" t="s">
        <v>311</v>
      </c>
      <c r="K2030" s="53"/>
      <c r="L2030" s="53"/>
      <c r="M2030" s="53"/>
      <c r="N2030" s="53"/>
      <c r="O2030" s="53">
        <v>9</v>
      </c>
      <c r="P2030" s="56"/>
      <c r="Q2030" s="297">
        <v>26432</v>
      </c>
      <c r="R2030" s="348" t="s">
        <v>1578</v>
      </c>
      <c r="S2030" s="350">
        <v>27</v>
      </c>
      <c r="T2030" t="str">
        <f t="shared" ref="T2030:T2060" si="72">VLOOKUP(I2030,$AD$2:$AE$6,2,0)</f>
        <v>Tech Assist Recruitment</v>
      </c>
    </row>
    <row r="2031" spans="1:20" ht="15.75" thickBot="1">
      <c r="A2031" s="311">
        <v>45555</v>
      </c>
      <c r="B2031" s="384">
        <v>45536</v>
      </c>
      <c r="C2031" s="297" t="e">
        <v>#VALUE!</v>
      </c>
      <c r="D2031" s="312" t="s">
        <v>4362</v>
      </c>
      <c r="E2031" s="306" t="s">
        <v>4363</v>
      </c>
      <c r="F2031" s="314">
        <v>69030</v>
      </c>
      <c r="G2031" s="300">
        <v>58500</v>
      </c>
      <c r="H2031" s="301" t="s">
        <v>291</v>
      </c>
      <c r="I2031" s="302" t="s">
        <v>232</v>
      </c>
      <c r="J2031" s="302" t="s">
        <v>2073</v>
      </c>
      <c r="K2031" s="53"/>
      <c r="L2031" s="53"/>
      <c r="M2031" s="53"/>
      <c r="N2031" s="53"/>
      <c r="O2031" s="53">
        <v>9</v>
      </c>
      <c r="P2031" s="56"/>
      <c r="Q2031" s="297">
        <v>69030</v>
      </c>
      <c r="R2031" s="348" t="s">
        <v>1578</v>
      </c>
      <c r="S2031" s="350">
        <v>27</v>
      </c>
      <c r="T2031" t="str">
        <f t="shared" si="72"/>
        <v>Other Services</v>
      </c>
    </row>
    <row r="2032" spans="1:20" ht="15.75" thickBot="1">
      <c r="A2032" s="311">
        <v>45555</v>
      </c>
      <c r="B2032" s="384">
        <v>45536</v>
      </c>
      <c r="C2032" s="297" t="e">
        <v>#VALUE!</v>
      </c>
      <c r="D2032" s="312" t="s">
        <v>1563</v>
      </c>
      <c r="E2032" s="306" t="s">
        <v>4364</v>
      </c>
      <c r="F2032" s="314">
        <v>23600</v>
      </c>
      <c r="G2032" s="300">
        <v>20000</v>
      </c>
      <c r="H2032" s="301" t="s">
        <v>261</v>
      </c>
      <c r="I2032" s="302" t="s">
        <v>232</v>
      </c>
      <c r="J2032" s="302" t="s">
        <v>4365</v>
      </c>
      <c r="K2032" s="53"/>
      <c r="L2032" s="53"/>
      <c r="M2032" s="53"/>
      <c r="N2032" s="53"/>
      <c r="O2032" s="53">
        <v>9</v>
      </c>
      <c r="P2032" s="56"/>
      <c r="Q2032" s="297">
        <v>23600</v>
      </c>
      <c r="R2032" s="348" t="s">
        <v>1578</v>
      </c>
      <c r="S2032" s="350">
        <v>27</v>
      </c>
      <c r="T2032" t="str">
        <f t="shared" si="72"/>
        <v>Other Services</v>
      </c>
    </row>
    <row r="2033" spans="1:20" ht="15.75" thickBot="1">
      <c r="A2033" s="311">
        <v>45556</v>
      </c>
      <c r="B2033" s="384">
        <v>45536</v>
      </c>
      <c r="C2033" s="297" t="e">
        <v>#VALUE!</v>
      </c>
      <c r="D2033" s="312" t="s">
        <v>235</v>
      </c>
      <c r="E2033" s="306" t="s">
        <v>4366</v>
      </c>
      <c r="F2033" s="314">
        <v>5958</v>
      </c>
      <c r="G2033" s="300">
        <v>5049.1525423728817</v>
      </c>
      <c r="H2033" s="301" t="s">
        <v>216</v>
      </c>
      <c r="I2033" s="302" t="s">
        <v>217</v>
      </c>
      <c r="J2033" s="302" t="s">
        <v>218</v>
      </c>
      <c r="K2033" s="53"/>
      <c r="L2033" s="53"/>
      <c r="M2033" s="53"/>
      <c r="N2033" s="53"/>
      <c r="O2033" s="53">
        <v>9</v>
      </c>
      <c r="P2033" s="56"/>
      <c r="Q2033" s="297">
        <v>5958</v>
      </c>
      <c r="R2033" s="348" t="s">
        <v>1578</v>
      </c>
      <c r="S2033" s="350">
        <v>27</v>
      </c>
      <c r="T2033" t="str">
        <f t="shared" si="72"/>
        <v>G-Suite Business</v>
      </c>
    </row>
    <row r="2034" spans="1:20" ht="15.75" thickBot="1">
      <c r="A2034" s="311">
        <v>45556</v>
      </c>
      <c r="B2034" s="384">
        <v>45536</v>
      </c>
      <c r="C2034" s="297" t="e">
        <v>#VALUE!</v>
      </c>
      <c r="D2034" s="312" t="s">
        <v>4367</v>
      </c>
      <c r="E2034" s="306" t="s">
        <v>4368</v>
      </c>
      <c r="F2034" s="314">
        <v>21063</v>
      </c>
      <c r="G2034" s="300">
        <v>17850</v>
      </c>
      <c r="H2034" s="301" t="s">
        <v>216</v>
      </c>
      <c r="I2034" s="302" t="s">
        <v>217</v>
      </c>
      <c r="J2034" s="302" t="s">
        <v>218</v>
      </c>
      <c r="K2034" s="53"/>
      <c r="L2034" s="53"/>
      <c r="M2034" s="53"/>
      <c r="N2034" s="53"/>
      <c r="O2034" s="53">
        <v>9</v>
      </c>
      <c r="P2034" s="56"/>
      <c r="Q2034" s="297">
        <v>21063</v>
      </c>
      <c r="R2034" s="348" t="s">
        <v>1578</v>
      </c>
      <c r="S2034" s="350">
        <v>27</v>
      </c>
      <c r="T2034" t="str">
        <f t="shared" si="72"/>
        <v>G-Suite Business</v>
      </c>
    </row>
    <row r="2035" spans="1:20" ht="15.75" thickBot="1">
      <c r="A2035" s="311">
        <v>45556</v>
      </c>
      <c r="B2035" s="384">
        <v>45536</v>
      </c>
      <c r="C2035" s="297" t="e">
        <v>#VALUE!</v>
      </c>
      <c r="D2035" s="327" t="s">
        <v>362</v>
      </c>
      <c r="E2035" s="326" t="s">
        <v>4369</v>
      </c>
      <c r="F2035" s="314"/>
      <c r="G2035" s="300"/>
      <c r="H2035" s="301"/>
      <c r="I2035" s="302"/>
      <c r="J2035" s="302"/>
      <c r="K2035" s="53"/>
      <c r="L2035" s="53"/>
      <c r="M2035" s="53"/>
      <c r="N2035" s="53"/>
      <c r="O2035" s="53">
        <v>9</v>
      </c>
      <c r="P2035" s="56"/>
      <c r="Q2035" s="297">
        <v>0</v>
      </c>
      <c r="R2035" s="348" t="s">
        <v>1578</v>
      </c>
      <c r="S2035" s="350">
        <v>27</v>
      </c>
      <c r="T2035" t="e">
        <f t="shared" si="72"/>
        <v>#N/A</v>
      </c>
    </row>
    <row r="2036" spans="1:20" ht="15.75" thickBot="1">
      <c r="A2036" s="311">
        <v>45556</v>
      </c>
      <c r="B2036" s="384">
        <v>45536</v>
      </c>
      <c r="C2036" s="297" t="e">
        <v>#VALUE!</v>
      </c>
      <c r="D2036" s="312" t="s">
        <v>2794</v>
      </c>
      <c r="E2036" s="306" t="s">
        <v>4370</v>
      </c>
      <c r="F2036" s="314">
        <v>24072</v>
      </c>
      <c r="G2036" s="300">
        <v>20400</v>
      </c>
      <c r="H2036" s="301" t="s">
        <v>216</v>
      </c>
      <c r="I2036" s="302" t="s">
        <v>217</v>
      </c>
      <c r="J2036" s="302" t="s">
        <v>218</v>
      </c>
      <c r="K2036" s="53"/>
      <c r="L2036" s="53"/>
      <c r="M2036" s="53"/>
      <c r="N2036" s="53"/>
      <c r="O2036" s="53">
        <v>9</v>
      </c>
      <c r="P2036" s="56"/>
      <c r="Q2036" s="297">
        <v>24072</v>
      </c>
      <c r="R2036" s="348" t="s">
        <v>1578</v>
      </c>
      <c r="S2036" s="350">
        <v>27</v>
      </c>
      <c r="T2036" t="str">
        <f t="shared" si="72"/>
        <v>G-Suite Business</v>
      </c>
    </row>
    <row r="2037" spans="1:20" ht="15.75" thickBot="1">
      <c r="A2037" s="311">
        <v>45556</v>
      </c>
      <c r="B2037" s="384">
        <v>45536</v>
      </c>
      <c r="C2037" s="297" t="e">
        <v>#VALUE!</v>
      </c>
      <c r="D2037" s="312" t="s">
        <v>4371</v>
      </c>
      <c r="E2037" s="306" t="s">
        <v>4372</v>
      </c>
      <c r="F2037" s="314">
        <v>20060</v>
      </c>
      <c r="G2037" s="300">
        <v>17000</v>
      </c>
      <c r="H2037" s="301" t="s">
        <v>112</v>
      </c>
      <c r="I2037" s="302" t="s">
        <v>229</v>
      </c>
      <c r="J2037" s="302" t="s">
        <v>485</v>
      </c>
      <c r="K2037" s="53"/>
      <c r="L2037" s="53"/>
      <c r="M2037" s="53"/>
      <c r="N2037" s="53"/>
      <c r="O2037" s="53">
        <v>9</v>
      </c>
      <c r="P2037" s="56"/>
      <c r="Q2037" s="297">
        <v>20060</v>
      </c>
      <c r="R2037" s="348" t="s">
        <v>1578</v>
      </c>
      <c r="S2037" s="350">
        <v>27</v>
      </c>
      <c r="T2037" t="str">
        <f t="shared" si="72"/>
        <v>WhatsApp API Business</v>
      </c>
    </row>
    <row r="2038" spans="1:20" ht="15.75" thickBot="1">
      <c r="A2038" s="311">
        <v>45556</v>
      </c>
      <c r="B2038" s="384">
        <v>45536</v>
      </c>
      <c r="C2038" s="297" t="e">
        <v>#VALUE!</v>
      </c>
      <c r="D2038" s="312" t="s">
        <v>2329</v>
      </c>
      <c r="E2038" s="306" t="s">
        <v>4373</v>
      </c>
      <c r="F2038" s="314">
        <v>3540</v>
      </c>
      <c r="G2038" s="300">
        <v>3000</v>
      </c>
      <c r="H2038" s="301" t="s">
        <v>112</v>
      </c>
      <c r="I2038" s="302" t="s">
        <v>229</v>
      </c>
      <c r="J2038" s="302" t="s">
        <v>249</v>
      </c>
      <c r="K2038" s="53"/>
      <c r="L2038" s="53"/>
      <c r="M2038" s="53"/>
      <c r="N2038" s="53"/>
      <c r="O2038" s="53">
        <v>9</v>
      </c>
      <c r="P2038" s="56"/>
      <c r="Q2038" s="297">
        <v>3540</v>
      </c>
      <c r="R2038" s="348" t="s">
        <v>1578</v>
      </c>
      <c r="S2038" s="350">
        <v>27</v>
      </c>
      <c r="T2038" t="str">
        <f t="shared" si="72"/>
        <v>WhatsApp API Business</v>
      </c>
    </row>
    <row r="2039" spans="1:20" ht="15.75" thickBot="1">
      <c r="A2039" s="311">
        <v>45556</v>
      </c>
      <c r="B2039" s="384">
        <v>45536</v>
      </c>
      <c r="C2039" s="297" t="e">
        <v>#VALUE!</v>
      </c>
      <c r="D2039" s="312" t="s">
        <v>1969</v>
      </c>
      <c r="E2039" s="306" t="s">
        <v>4374</v>
      </c>
      <c r="F2039" s="314">
        <v>2360</v>
      </c>
      <c r="G2039" s="300">
        <v>2000</v>
      </c>
      <c r="H2039" s="301" t="s">
        <v>112</v>
      </c>
      <c r="I2039" s="302" t="s">
        <v>229</v>
      </c>
      <c r="J2039" s="302" t="s">
        <v>249</v>
      </c>
      <c r="K2039" s="53"/>
      <c r="L2039" s="53"/>
      <c r="M2039" s="53"/>
      <c r="N2039" s="53"/>
      <c r="O2039" s="53">
        <v>9</v>
      </c>
      <c r="P2039" s="56"/>
      <c r="Q2039" s="297">
        <v>2360</v>
      </c>
      <c r="R2039" s="348" t="s">
        <v>1578</v>
      </c>
      <c r="S2039" s="350">
        <v>27</v>
      </c>
      <c r="T2039" t="str">
        <f t="shared" si="72"/>
        <v>WhatsApp API Business</v>
      </c>
    </row>
    <row r="2040" spans="1:20" ht="15.75" thickBot="1">
      <c r="A2040" s="311">
        <v>45556</v>
      </c>
      <c r="B2040" s="384">
        <v>45536</v>
      </c>
      <c r="C2040" s="297" t="e">
        <v>#VALUE!</v>
      </c>
      <c r="D2040" s="312" t="s">
        <v>1984</v>
      </c>
      <c r="E2040" s="306" t="s">
        <v>4375</v>
      </c>
      <c r="F2040" s="314">
        <v>3540</v>
      </c>
      <c r="G2040" s="300">
        <v>3000</v>
      </c>
      <c r="H2040" s="301" t="s">
        <v>112</v>
      </c>
      <c r="I2040" s="302" t="s">
        <v>229</v>
      </c>
      <c r="J2040" s="302" t="s">
        <v>249</v>
      </c>
      <c r="K2040" s="53"/>
      <c r="L2040" s="53"/>
      <c r="M2040" s="53"/>
      <c r="N2040" s="53"/>
      <c r="O2040" s="53">
        <v>9</v>
      </c>
      <c r="P2040" s="56"/>
      <c r="Q2040" s="297">
        <v>3540</v>
      </c>
      <c r="R2040" s="348" t="s">
        <v>1578</v>
      </c>
      <c r="S2040" s="350">
        <v>27</v>
      </c>
      <c r="T2040" t="str">
        <f t="shared" si="72"/>
        <v>WhatsApp API Business</v>
      </c>
    </row>
    <row r="2041" spans="1:20" ht="15.75" thickBot="1">
      <c r="A2041" s="311">
        <v>45556</v>
      </c>
      <c r="B2041" s="384">
        <v>45536</v>
      </c>
      <c r="C2041" s="297" t="e">
        <v>#VALUE!</v>
      </c>
      <c r="D2041" s="312" t="s">
        <v>2230</v>
      </c>
      <c r="E2041" s="306" t="s">
        <v>4376</v>
      </c>
      <c r="F2041" s="314">
        <v>1180</v>
      </c>
      <c r="G2041" s="300">
        <v>1000</v>
      </c>
      <c r="H2041" s="301" t="s">
        <v>112</v>
      </c>
      <c r="I2041" s="302" t="s">
        <v>229</v>
      </c>
      <c r="J2041" s="302" t="s">
        <v>249</v>
      </c>
      <c r="K2041" s="53"/>
      <c r="L2041" s="53"/>
      <c r="M2041" s="53"/>
      <c r="N2041" s="53"/>
      <c r="O2041" s="53">
        <v>9</v>
      </c>
      <c r="P2041" s="56"/>
      <c r="Q2041" s="297">
        <v>1180</v>
      </c>
      <c r="R2041" s="348" t="s">
        <v>1578</v>
      </c>
      <c r="S2041" s="350">
        <v>27</v>
      </c>
      <c r="T2041" t="str">
        <f t="shared" si="72"/>
        <v>WhatsApp API Business</v>
      </c>
    </row>
    <row r="2042" spans="1:20" ht="15.75" thickBot="1">
      <c r="A2042" s="311">
        <v>45556</v>
      </c>
      <c r="B2042" s="384">
        <v>45536</v>
      </c>
      <c r="C2042" s="297" t="e">
        <v>#VALUE!</v>
      </c>
      <c r="D2042" s="312" t="s">
        <v>4377</v>
      </c>
      <c r="E2042" s="306" t="s">
        <v>4378</v>
      </c>
      <c r="F2042" s="314">
        <v>7522</v>
      </c>
      <c r="G2042" s="300">
        <v>6374.5762711864409</v>
      </c>
      <c r="H2042" s="301" t="s">
        <v>112</v>
      </c>
      <c r="I2042" s="302" t="s">
        <v>229</v>
      </c>
      <c r="J2042" s="302" t="s">
        <v>269</v>
      </c>
      <c r="K2042" s="53"/>
      <c r="L2042" s="53"/>
      <c r="M2042" s="53"/>
      <c r="N2042" s="53"/>
      <c r="O2042" s="53">
        <v>9</v>
      </c>
      <c r="P2042" s="56"/>
      <c r="Q2042" s="297">
        <v>7522</v>
      </c>
      <c r="R2042" s="348" t="s">
        <v>1578</v>
      </c>
      <c r="S2042" s="350">
        <v>27</v>
      </c>
      <c r="T2042" t="str">
        <f t="shared" si="72"/>
        <v>WhatsApp API Business</v>
      </c>
    </row>
    <row r="2043" spans="1:20" ht="15.75" thickBot="1">
      <c r="A2043" s="311">
        <v>45556</v>
      </c>
      <c r="B2043" s="384">
        <v>45536</v>
      </c>
      <c r="C2043" s="297" t="e">
        <v>#VALUE!</v>
      </c>
      <c r="D2043" s="312" t="s">
        <v>303</v>
      </c>
      <c r="E2043" s="306" t="s">
        <v>4379</v>
      </c>
      <c r="F2043" s="314">
        <v>15045</v>
      </c>
      <c r="G2043" s="300">
        <v>12750</v>
      </c>
      <c r="H2043" s="301" t="s">
        <v>112</v>
      </c>
      <c r="I2043" s="302" t="s">
        <v>229</v>
      </c>
      <c r="J2043" s="302" t="s">
        <v>284</v>
      </c>
      <c r="K2043" s="53"/>
      <c r="L2043" s="53"/>
      <c r="M2043" s="53"/>
      <c r="N2043" s="53"/>
      <c r="O2043" s="53">
        <v>9</v>
      </c>
      <c r="P2043" s="56"/>
      <c r="Q2043" s="297">
        <v>15045</v>
      </c>
      <c r="R2043" s="348" t="s">
        <v>1578</v>
      </c>
      <c r="S2043" s="350">
        <v>27</v>
      </c>
      <c r="T2043" t="str">
        <f t="shared" si="72"/>
        <v>WhatsApp API Business</v>
      </c>
    </row>
    <row r="2044" spans="1:20" ht="15.75" thickBot="1">
      <c r="A2044" s="311">
        <v>45556</v>
      </c>
      <c r="B2044" s="384">
        <v>45536</v>
      </c>
      <c r="C2044" s="297" t="e">
        <v>#VALUE!</v>
      </c>
      <c r="D2044" s="312" t="s">
        <v>920</v>
      </c>
      <c r="E2044" s="306" t="s">
        <v>4380</v>
      </c>
      <c r="F2044" s="314">
        <v>2594</v>
      </c>
      <c r="G2044" s="300">
        <v>2198.305084745763</v>
      </c>
      <c r="H2044" s="301" t="s">
        <v>112</v>
      </c>
      <c r="I2044" s="302" t="s">
        <v>229</v>
      </c>
      <c r="J2044" s="302" t="s">
        <v>249</v>
      </c>
      <c r="K2044" s="53"/>
      <c r="L2044" s="53"/>
      <c r="M2044" s="53"/>
      <c r="N2044" s="53"/>
      <c r="O2044" s="53">
        <v>9</v>
      </c>
      <c r="P2044" s="56"/>
      <c r="Q2044" s="297">
        <v>2594</v>
      </c>
      <c r="R2044" s="348" t="s">
        <v>1578</v>
      </c>
      <c r="S2044" s="350">
        <v>27</v>
      </c>
      <c r="T2044" t="str">
        <f t="shared" si="72"/>
        <v>WhatsApp API Business</v>
      </c>
    </row>
    <row r="2045" spans="1:20" ht="15.75" thickBot="1">
      <c r="A2045" s="311">
        <v>45556</v>
      </c>
      <c r="B2045" s="384">
        <v>45536</v>
      </c>
      <c r="C2045" s="297" t="e">
        <v>#VALUE!</v>
      </c>
      <c r="D2045" s="312" t="s">
        <v>924</v>
      </c>
      <c r="E2045" s="306" t="s">
        <v>4381</v>
      </c>
      <c r="F2045" s="314">
        <v>5187</v>
      </c>
      <c r="G2045" s="300">
        <v>4395.7627118644068</v>
      </c>
      <c r="H2045" s="301" t="s">
        <v>112</v>
      </c>
      <c r="I2045" s="302" t="s">
        <v>229</v>
      </c>
      <c r="J2045" s="302" t="s">
        <v>249</v>
      </c>
      <c r="K2045" s="53"/>
      <c r="L2045" s="53"/>
      <c r="M2045" s="53"/>
      <c r="N2045" s="53"/>
      <c r="O2045" s="53">
        <v>9</v>
      </c>
      <c r="P2045" s="56"/>
      <c r="Q2045" s="297">
        <v>5187</v>
      </c>
      <c r="R2045" s="348" t="s">
        <v>1578</v>
      </c>
      <c r="S2045" s="350">
        <v>27</v>
      </c>
      <c r="T2045" t="str">
        <f t="shared" si="72"/>
        <v>WhatsApp API Business</v>
      </c>
    </row>
    <row r="2046" spans="1:20" ht="15.75" thickBot="1">
      <c r="A2046" s="311">
        <v>45556</v>
      </c>
      <c r="B2046" s="384">
        <v>45536</v>
      </c>
      <c r="C2046" s="297" t="e">
        <v>#VALUE!</v>
      </c>
      <c r="D2046" s="312" t="s">
        <v>1838</v>
      </c>
      <c r="E2046" s="306" t="s">
        <v>4382</v>
      </c>
      <c r="F2046" s="314">
        <v>-8260</v>
      </c>
      <c r="G2046" s="300">
        <v>-7000</v>
      </c>
      <c r="H2046" s="301" t="s">
        <v>310</v>
      </c>
      <c r="I2046" s="302" t="s">
        <v>223</v>
      </c>
      <c r="J2046" s="302" t="s">
        <v>311</v>
      </c>
      <c r="K2046" s="53"/>
      <c r="L2046" s="53"/>
      <c r="M2046" s="53"/>
      <c r="N2046" s="53"/>
      <c r="O2046" s="53">
        <v>9</v>
      </c>
      <c r="P2046" s="56"/>
      <c r="Q2046" s="297">
        <v>-8260</v>
      </c>
      <c r="R2046" s="348" t="s">
        <v>1578</v>
      </c>
      <c r="S2046" s="350">
        <v>27</v>
      </c>
      <c r="T2046" t="str">
        <f t="shared" si="72"/>
        <v>Tech Assist Recruitment</v>
      </c>
    </row>
    <row r="2047" spans="1:20" ht="15.75" thickBot="1">
      <c r="A2047" s="311">
        <v>45556</v>
      </c>
      <c r="B2047" s="384">
        <v>45536</v>
      </c>
      <c r="C2047" s="297" t="e">
        <v>#VALUE!</v>
      </c>
      <c r="D2047" s="312" t="s">
        <v>2048</v>
      </c>
      <c r="E2047" s="306" t="s">
        <v>4383</v>
      </c>
      <c r="F2047" s="314">
        <v>-16470</v>
      </c>
      <c r="G2047" s="300">
        <v>-13957.62711864407</v>
      </c>
      <c r="H2047" s="301" t="s">
        <v>291</v>
      </c>
      <c r="I2047" s="302" t="s">
        <v>232</v>
      </c>
      <c r="J2047" s="302" t="s">
        <v>4384</v>
      </c>
      <c r="K2047" s="53"/>
      <c r="L2047" s="53"/>
      <c r="M2047" s="53"/>
      <c r="N2047" s="53"/>
      <c r="O2047" s="53">
        <v>9</v>
      </c>
      <c r="P2047" s="56"/>
      <c r="Q2047" s="297">
        <v>-16470</v>
      </c>
      <c r="R2047" s="348" t="s">
        <v>1578</v>
      </c>
      <c r="S2047" s="350">
        <v>27</v>
      </c>
      <c r="T2047" t="str">
        <f t="shared" si="72"/>
        <v>Other Services</v>
      </c>
    </row>
    <row r="2048" spans="1:20" ht="15.75" thickBot="1">
      <c r="A2048" s="311">
        <v>45558</v>
      </c>
      <c r="B2048" s="384">
        <v>45536</v>
      </c>
      <c r="C2048" s="297" t="e">
        <v>#VALUE!</v>
      </c>
      <c r="D2048" s="312" t="s">
        <v>4385</v>
      </c>
      <c r="E2048" s="306" t="s">
        <v>4386</v>
      </c>
      <c r="F2048" s="314">
        <v>12744</v>
      </c>
      <c r="G2048" s="300">
        <v>10800</v>
      </c>
      <c r="H2048" s="301" t="s">
        <v>216</v>
      </c>
      <c r="I2048" s="302" t="s">
        <v>217</v>
      </c>
      <c r="J2048" s="302" t="s">
        <v>218</v>
      </c>
      <c r="K2048" s="53"/>
      <c r="L2048" s="53"/>
      <c r="M2048" s="53"/>
      <c r="N2048" s="53"/>
      <c r="O2048" s="53">
        <v>9</v>
      </c>
      <c r="P2048" s="56"/>
      <c r="Q2048" s="297">
        <v>12744</v>
      </c>
      <c r="R2048" s="348" t="s">
        <v>1578</v>
      </c>
      <c r="S2048" s="350">
        <v>28</v>
      </c>
      <c r="T2048" t="str">
        <f t="shared" si="72"/>
        <v>G-Suite Business</v>
      </c>
    </row>
    <row r="2049" spans="1:20" ht="15.75" thickBot="1">
      <c r="A2049" s="311">
        <v>45558</v>
      </c>
      <c r="B2049" s="384">
        <v>45536</v>
      </c>
      <c r="C2049" s="297" t="e">
        <v>#VALUE!</v>
      </c>
      <c r="D2049" s="312" t="s">
        <v>4387</v>
      </c>
      <c r="E2049" s="306" t="s">
        <v>4388</v>
      </c>
      <c r="F2049" s="314">
        <v>12744</v>
      </c>
      <c r="G2049" s="300">
        <v>10800</v>
      </c>
      <c r="H2049" s="301" t="s">
        <v>216</v>
      </c>
      <c r="I2049" s="302" t="s">
        <v>217</v>
      </c>
      <c r="J2049" s="302" t="s">
        <v>218</v>
      </c>
      <c r="K2049" s="53"/>
      <c r="L2049" s="53"/>
      <c r="M2049" s="53"/>
      <c r="N2049" s="53"/>
      <c r="O2049" s="53">
        <v>9</v>
      </c>
      <c r="P2049" s="56"/>
      <c r="Q2049" s="297">
        <v>12744</v>
      </c>
      <c r="R2049" s="348" t="s">
        <v>1578</v>
      </c>
      <c r="S2049" s="350">
        <v>28</v>
      </c>
      <c r="T2049" t="str">
        <f t="shared" si="72"/>
        <v>G-Suite Business</v>
      </c>
    </row>
    <row r="2050" spans="1:20" ht="15.75" thickBot="1">
      <c r="A2050" s="311">
        <v>45558</v>
      </c>
      <c r="B2050" s="384">
        <v>45536</v>
      </c>
      <c r="C2050" s="297" t="e">
        <v>#VALUE!</v>
      </c>
      <c r="D2050" s="312" t="s">
        <v>1129</v>
      </c>
      <c r="E2050" s="306" t="s">
        <v>4389</v>
      </c>
      <c r="F2050" s="314">
        <v>50806</v>
      </c>
      <c r="G2050" s="300">
        <v>43055.932203389842</v>
      </c>
      <c r="H2050" s="301" t="s">
        <v>216</v>
      </c>
      <c r="I2050" s="302" t="s">
        <v>217</v>
      </c>
      <c r="J2050" s="302" t="s">
        <v>218</v>
      </c>
      <c r="K2050" s="53"/>
      <c r="L2050" s="53"/>
      <c r="M2050" s="53"/>
      <c r="N2050" s="53"/>
      <c r="O2050" s="53">
        <v>9</v>
      </c>
      <c r="P2050" s="56"/>
      <c r="Q2050" s="297">
        <v>50806</v>
      </c>
      <c r="R2050" s="348" t="s">
        <v>1578</v>
      </c>
      <c r="S2050" s="350">
        <v>28</v>
      </c>
      <c r="T2050" t="str">
        <f t="shared" si="72"/>
        <v>G-Suite Business</v>
      </c>
    </row>
    <row r="2051" spans="1:20" ht="15.75" thickBot="1">
      <c r="A2051" s="311">
        <v>45558</v>
      </c>
      <c r="B2051" s="384">
        <v>45536</v>
      </c>
      <c r="C2051" s="297" t="e">
        <v>#VALUE!</v>
      </c>
      <c r="D2051" s="312" t="s">
        <v>4390</v>
      </c>
      <c r="E2051" s="306" t="s">
        <v>4391</v>
      </c>
      <c r="F2051" s="314">
        <v>42480</v>
      </c>
      <c r="G2051" s="300">
        <v>36000</v>
      </c>
      <c r="H2051" s="301" t="s">
        <v>216</v>
      </c>
      <c r="I2051" s="302" t="s">
        <v>217</v>
      </c>
      <c r="J2051" s="302" t="s">
        <v>218</v>
      </c>
      <c r="K2051" s="53"/>
      <c r="L2051" s="53"/>
      <c r="M2051" s="53"/>
      <c r="N2051" s="53"/>
      <c r="O2051" s="53">
        <v>9</v>
      </c>
      <c r="P2051" s="56"/>
      <c r="Q2051" s="297">
        <v>42480</v>
      </c>
      <c r="R2051" s="348" t="s">
        <v>1578</v>
      </c>
      <c r="S2051" s="350">
        <v>28</v>
      </c>
      <c r="T2051" t="str">
        <f t="shared" si="72"/>
        <v>G-Suite Business</v>
      </c>
    </row>
    <row r="2052" spans="1:20" ht="15.75" thickBot="1">
      <c r="A2052" s="311">
        <v>45558</v>
      </c>
      <c r="B2052" s="384">
        <v>45536</v>
      </c>
      <c r="C2052" s="297" t="e">
        <v>#VALUE!</v>
      </c>
      <c r="D2052" s="312" t="s">
        <v>2045</v>
      </c>
      <c r="E2052" s="306" t="s">
        <v>4392</v>
      </c>
      <c r="F2052" s="314">
        <v>15045</v>
      </c>
      <c r="G2052" s="300">
        <v>12750</v>
      </c>
      <c r="H2052" s="301" t="s">
        <v>216</v>
      </c>
      <c r="I2052" s="302" t="s">
        <v>217</v>
      </c>
      <c r="J2052" s="302" t="s">
        <v>218</v>
      </c>
      <c r="K2052" s="53"/>
      <c r="L2052" s="53"/>
      <c r="M2052" s="53"/>
      <c r="N2052" s="53"/>
      <c r="O2052" s="53">
        <v>9</v>
      </c>
      <c r="P2052" s="56"/>
      <c r="Q2052" s="297">
        <v>15045</v>
      </c>
      <c r="R2052" s="348" t="s">
        <v>1578</v>
      </c>
      <c r="S2052" s="350">
        <v>28</v>
      </c>
      <c r="T2052" t="str">
        <f t="shared" si="72"/>
        <v>G-Suite Business</v>
      </c>
    </row>
    <row r="2053" spans="1:20" ht="15.75" thickBot="1">
      <c r="A2053" s="311">
        <v>45558</v>
      </c>
      <c r="B2053" s="384">
        <v>45536</v>
      </c>
      <c r="C2053" s="297" t="e">
        <v>#VALUE!</v>
      </c>
      <c r="D2053" s="312" t="s">
        <v>1427</v>
      </c>
      <c r="E2053" s="306" t="s">
        <v>4393</v>
      </c>
      <c r="F2053" s="314">
        <v>8496</v>
      </c>
      <c r="G2053" s="300">
        <v>7200</v>
      </c>
      <c r="H2053" s="301" t="s">
        <v>216</v>
      </c>
      <c r="I2053" s="302" t="s">
        <v>217</v>
      </c>
      <c r="J2053" s="302" t="s">
        <v>218</v>
      </c>
      <c r="K2053" s="53"/>
      <c r="L2053" s="53"/>
      <c r="M2053" s="53"/>
      <c r="N2053" s="53"/>
      <c r="O2053" s="53">
        <v>9</v>
      </c>
      <c r="P2053" s="56"/>
      <c r="Q2053" s="297">
        <v>8496</v>
      </c>
      <c r="R2053" s="348" t="s">
        <v>1578</v>
      </c>
      <c r="S2053" s="350">
        <v>28</v>
      </c>
      <c r="T2053" t="str">
        <f t="shared" si="72"/>
        <v>G-Suite Business</v>
      </c>
    </row>
    <row r="2054" spans="1:20" ht="15.75" thickBot="1">
      <c r="A2054" s="311">
        <v>45558</v>
      </c>
      <c r="B2054" s="384">
        <v>45536</v>
      </c>
      <c r="C2054" s="297" t="e">
        <v>#VALUE!</v>
      </c>
      <c r="D2054" s="312" t="s">
        <v>630</v>
      </c>
      <c r="E2054" s="306" t="s">
        <v>4394</v>
      </c>
      <c r="F2054" s="314">
        <v>968.78</v>
      </c>
      <c r="G2054" s="300">
        <v>821</v>
      </c>
      <c r="H2054" s="301" t="s">
        <v>216</v>
      </c>
      <c r="I2054" s="302" t="s">
        <v>217</v>
      </c>
      <c r="J2054" s="302" t="s">
        <v>218</v>
      </c>
      <c r="K2054" s="53"/>
      <c r="L2054" s="53"/>
      <c r="M2054" s="53"/>
      <c r="N2054" s="53"/>
      <c r="O2054" s="53">
        <v>9</v>
      </c>
      <c r="P2054" s="56"/>
      <c r="Q2054" s="297">
        <v>968.78</v>
      </c>
      <c r="R2054" s="348" t="s">
        <v>1578</v>
      </c>
      <c r="S2054" s="350">
        <v>28</v>
      </c>
      <c r="T2054" t="str">
        <f t="shared" si="72"/>
        <v>G-Suite Business</v>
      </c>
    </row>
    <row r="2055" spans="1:20" ht="15.75" thickBot="1">
      <c r="A2055" s="311">
        <v>45558</v>
      </c>
      <c r="B2055" s="384">
        <v>45536</v>
      </c>
      <c r="C2055" s="297" t="e">
        <v>#VALUE!</v>
      </c>
      <c r="D2055" s="312" t="s">
        <v>4395</v>
      </c>
      <c r="E2055" s="306" t="s">
        <v>4396</v>
      </c>
      <c r="F2055" s="314">
        <v>15045</v>
      </c>
      <c r="G2055" s="300">
        <v>12750</v>
      </c>
      <c r="H2055" s="301" t="s">
        <v>216</v>
      </c>
      <c r="I2055" s="302" t="s">
        <v>217</v>
      </c>
      <c r="J2055" s="302" t="s">
        <v>218</v>
      </c>
      <c r="K2055" s="53"/>
      <c r="L2055" s="53"/>
      <c r="M2055" s="53"/>
      <c r="N2055" s="53"/>
      <c r="O2055" s="53">
        <v>9</v>
      </c>
      <c r="P2055" s="56"/>
      <c r="Q2055" s="297">
        <v>15045</v>
      </c>
      <c r="R2055" s="348" t="s">
        <v>1578</v>
      </c>
      <c r="S2055" s="350">
        <v>28</v>
      </c>
      <c r="T2055" t="str">
        <f t="shared" si="72"/>
        <v>G-Suite Business</v>
      </c>
    </row>
    <row r="2056" spans="1:20" ht="15.75" thickBot="1">
      <c r="A2056" s="311">
        <v>45558</v>
      </c>
      <c r="B2056" s="384">
        <v>45536</v>
      </c>
      <c r="C2056" s="297" t="e">
        <v>#VALUE!</v>
      </c>
      <c r="D2056" s="312" t="s">
        <v>692</v>
      </c>
      <c r="E2056" s="306" t="s">
        <v>4397</v>
      </c>
      <c r="F2056" s="314">
        <v>26054.400000000001</v>
      </c>
      <c r="G2056" s="300">
        <v>22080</v>
      </c>
      <c r="H2056" s="301" t="s">
        <v>216</v>
      </c>
      <c r="I2056" s="302" t="s">
        <v>217</v>
      </c>
      <c r="J2056" s="302" t="s">
        <v>218</v>
      </c>
      <c r="K2056" s="53"/>
      <c r="L2056" s="53"/>
      <c r="M2056" s="53"/>
      <c r="N2056" s="53"/>
      <c r="O2056" s="53">
        <v>9</v>
      </c>
      <c r="P2056" s="56"/>
      <c r="Q2056" s="297">
        <v>26054.400000000001</v>
      </c>
      <c r="R2056" s="348" t="s">
        <v>1578</v>
      </c>
      <c r="S2056" s="350">
        <v>28</v>
      </c>
      <c r="T2056" t="str">
        <f t="shared" si="72"/>
        <v>G-Suite Business</v>
      </c>
    </row>
    <row r="2057" spans="1:20" ht="15.75" thickBot="1">
      <c r="A2057" s="311">
        <v>45558</v>
      </c>
      <c r="B2057" s="384">
        <v>45536</v>
      </c>
      <c r="C2057" s="297" t="e">
        <v>#VALUE!</v>
      </c>
      <c r="D2057" s="312" t="s">
        <v>4398</v>
      </c>
      <c r="E2057" s="306" t="s">
        <v>4399</v>
      </c>
      <c r="F2057" s="314">
        <v>31081</v>
      </c>
      <c r="G2057" s="300">
        <v>26339.830508474581</v>
      </c>
      <c r="H2057" s="301" t="s">
        <v>216</v>
      </c>
      <c r="I2057" s="302" t="s">
        <v>217</v>
      </c>
      <c r="J2057" s="302" t="s">
        <v>218</v>
      </c>
      <c r="K2057" s="53"/>
      <c r="L2057" s="53"/>
      <c r="M2057" s="53"/>
      <c r="N2057" s="53"/>
      <c r="O2057" s="53">
        <v>9</v>
      </c>
      <c r="P2057" s="56"/>
      <c r="Q2057" s="297">
        <v>31081</v>
      </c>
      <c r="R2057" s="348" t="s">
        <v>1578</v>
      </c>
      <c r="S2057" s="350">
        <v>28</v>
      </c>
      <c r="T2057" t="str">
        <f t="shared" si="72"/>
        <v>G-Suite Business</v>
      </c>
    </row>
    <row r="2058" spans="1:20" ht="15.75" thickBot="1">
      <c r="A2058" s="311">
        <v>45558</v>
      </c>
      <c r="B2058" s="384">
        <v>45536</v>
      </c>
      <c r="C2058" s="297" t="e">
        <v>#VALUE!</v>
      </c>
      <c r="D2058" s="312" t="s">
        <v>2045</v>
      </c>
      <c r="E2058" s="306" t="s">
        <v>4400</v>
      </c>
      <c r="F2058" s="314">
        <v>-2758</v>
      </c>
      <c r="G2058" s="300">
        <v>-2337.28813559322</v>
      </c>
      <c r="H2058" s="301" t="s">
        <v>216</v>
      </c>
      <c r="I2058" s="302" t="s">
        <v>217</v>
      </c>
      <c r="J2058" s="302" t="s">
        <v>218</v>
      </c>
      <c r="K2058" s="53"/>
      <c r="L2058" s="53"/>
      <c r="M2058" s="53"/>
      <c r="N2058" s="53"/>
      <c r="O2058" s="53">
        <v>9</v>
      </c>
      <c r="P2058" s="56"/>
      <c r="Q2058" s="297">
        <v>-2758</v>
      </c>
      <c r="R2058" s="348" t="s">
        <v>1578</v>
      </c>
      <c r="S2058" s="350">
        <v>28</v>
      </c>
      <c r="T2058" t="str">
        <f t="shared" si="72"/>
        <v>G-Suite Business</v>
      </c>
    </row>
    <row r="2059" spans="1:20" ht="15.75" thickBot="1">
      <c r="A2059" s="311">
        <v>45558</v>
      </c>
      <c r="B2059" s="384">
        <v>45536</v>
      </c>
      <c r="C2059" s="297" t="e">
        <v>#VALUE!</v>
      </c>
      <c r="D2059" s="312" t="s">
        <v>2045</v>
      </c>
      <c r="E2059" s="306" t="s">
        <v>4401</v>
      </c>
      <c r="F2059" s="314">
        <v>-31081</v>
      </c>
      <c r="G2059" s="300">
        <v>-26339.830508474581</v>
      </c>
      <c r="H2059" s="301" t="s">
        <v>216</v>
      </c>
      <c r="I2059" s="302" t="s">
        <v>217</v>
      </c>
      <c r="J2059" s="302" t="s">
        <v>218</v>
      </c>
      <c r="K2059" s="53"/>
      <c r="L2059" s="53"/>
      <c r="M2059" s="53"/>
      <c r="N2059" s="53"/>
      <c r="O2059" s="53">
        <v>9</v>
      </c>
      <c r="P2059" s="56"/>
      <c r="Q2059" s="297">
        <v>-31081</v>
      </c>
      <c r="R2059" s="348" t="s">
        <v>1578</v>
      </c>
      <c r="S2059" s="350">
        <v>28</v>
      </c>
      <c r="T2059" t="str">
        <f t="shared" si="72"/>
        <v>G-Suite Business</v>
      </c>
    </row>
    <row r="2060" spans="1:20" ht="15.75" thickBot="1">
      <c r="A2060" s="311">
        <v>45558</v>
      </c>
      <c r="B2060" s="384">
        <v>45536</v>
      </c>
      <c r="C2060" s="297" t="e">
        <v>#VALUE!</v>
      </c>
      <c r="D2060" s="312" t="s">
        <v>341</v>
      </c>
      <c r="E2060" s="306" t="s">
        <v>4402</v>
      </c>
      <c r="F2060" s="314">
        <v>23600</v>
      </c>
      <c r="G2060" s="300">
        <v>20000</v>
      </c>
      <c r="H2060" s="301" t="s">
        <v>310</v>
      </c>
      <c r="I2060" s="302" t="s">
        <v>223</v>
      </c>
      <c r="J2060" s="302" t="s">
        <v>246</v>
      </c>
      <c r="K2060" s="53"/>
      <c r="L2060" s="53"/>
      <c r="M2060" s="53"/>
      <c r="N2060" s="53"/>
      <c r="O2060" s="53">
        <v>9</v>
      </c>
      <c r="P2060" s="56"/>
      <c r="Q2060" s="297">
        <v>23600</v>
      </c>
      <c r="R2060" s="348" t="s">
        <v>1578</v>
      </c>
      <c r="S2060" s="350">
        <v>28</v>
      </c>
      <c r="T2060" t="str">
        <f t="shared" si="72"/>
        <v>Tech Assist Recruitment</v>
      </c>
    </row>
    <row r="2061" spans="1:20" ht="15.75" thickBot="1">
      <c r="A2061" s="311">
        <v>45558</v>
      </c>
      <c r="B2061" s="384">
        <v>45536</v>
      </c>
      <c r="C2061" s="297" t="e">
        <v>#VALUE!</v>
      </c>
      <c r="D2061" s="312" t="s">
        <v>4403</v>
      </c>
      <c r="E2061" s="306" t="s">
        <v>4404</v>
      </c>
      <c r="F2061" s="314">
        <v>141600</v>
      </c>
      <c r="G2061" s="300">
        <v>120000</v>
      </c>
      <c r="H2061" s="301" t="s">
        <v>291</v>
      </c>
      <c r="I2061" s="302" t="s">
        <v>226</v>
      </c>
      <c r="J2061" s="302" t="s">
        <v>32</v>
      </c>
      <c r="K2061" s="53"/>
      <c r="L2061" s="53"/>
      <c r="M2061" s="53"/>
      <c r="N2061" s="53"/>
      <c r="O2061" s="53">
        <v>9</v>
      </c>
      <c r="P2061" s="56"/>
      <c r="Q2061" s="297">
        <v>141600</v>
      </c>
      <c r="R2061" s="348" t="s">
        <v>1578</v>
      </c>
      <c r="S2061" s="350">
        <v>28</v>
      </c>
      <c r="T2061" t="s">
        <v>15</v>
      </c>
    </row>
    <row r="2062" spans="1:20" ht="15.75" thickBot="1">
      <c r="A2062" s="311">
        <v>45558</v>
      </c>
      <c r="B2062" s="384">
        <v>45536</v>
      </c>
      <c r="C2062" s="297" t="e">
        <v>#VALUE!</v>
      </c>
      <c r="D2062" s="312" t="s">
        <v>4405</v>
      </c>
      <c r="E2062" s="306" t="s">
        <v>4406</v>
      </c>
      <c r="F2062" s="314">
        <v>7522</v>
      </c>
      <c r="G2062" s="300">
        <v>6374.5762711864409</v>
      </c>
      <c r="H2062" s="301" t="s">
        <v>112</v>
      </c>
      <c r="I2062" s="302" t="s">
        <v>229</v>
      </c>
      <c r="J2062" s="302" t="s">
        <v>269</v>
      </c>
      <c r="K2062" s="53"/>
      <c r="L2062" s="53"/>
      <c r="M2062" s="53"/>
      <c r="N2062" s="53"/>
      <c r="O2062" s="53">
        <v>9</v>
      </c>
      <c r="P2062" s="56"/>
      <c r="Q2062" s="297">
        <v>7522</v>
      </c>
      <c r="R2062" s="348" t="s">
        <v>1578</v>
      </c>
      <c r="S2062" s="350">
        <v>28</v>
      </c>
      <c r="T2062" t="str">
        <f>VLOOKUP(I2062,$AD$2:$AE$6,2,0)</f>
        <v>WhatsApp API Business</v>
      </c>
    </row>
    <row r="2063" spans="1:20" ht="15.75" thickBot="1">
      <c r="A2063" s="311">
        <v>45558</v>
      </c>
      <c r="B2063" s="384">
        <v>45536</v>
      </c>
      <c r="C2063" s="297" t="e">
        <v>#VALUE!</v>
      </c>
      <c r="D2063" s="312" t="s">
        <v>2169</v>
      </c>
      <c r="E2063" s="306" t="s">
        <v>4407</v>
      </c>
      <c r="F2063" s="314">
        <v>29500</v>
      </c>
      <c r="G2063" s="300">
        <v>25000</v>
      </c>
      <c r="H2063" s="301" t="s">
        <v>310</v>
      </c>
      <c r="I2063" s="302" t="s">
        <v>223</v>
      </c>
      <c r="J2063" s="302" t="s">
        <v>246</v>
      </c>
      <c r="K2063" s="53"/>
      <c r="L2063" s="53"/>
      <c r="M2063" s="53"/>
      <c r="N2063" s="53"/>
      <c r="O2063" s="53">
        <v>9</v>
      </c>
      <c r="P2063" s="56"/>
      <c r="Q2063" s="297">
        <v>29500</v>
      </c>
      <c r="R2063" s="348" t="s">
        <v>1578</v>
      </c>
      <c r="S2063" s="350">
        <v>28</v>
      </c>
      <c r="T2063" t="str">
        <f>VLOOKUP(I2063,$AD$2:$AE$6,2,0)</f>
        <v>Tech Assist Recruitment</v>
      </c>
    </row>
    <row r="2064" spans="1:20" ht="15.75" thickBot="1">
      <c r="A2064" s="311">
        <v>45558</v>
      </c>
      <c r="B2064" s="384">
        <v>45536</v>
      </c>
      <c r="C2064" s="297" t="e">
        <v>#VALUE!</v>
      </c>
      <c r="D2064" s="312" t="s">
        <v>2230</v>
      </c>
      <c r="E2064" s="328" t="s">
        <v>4408</v>
      </c>
      <c r="F2064" s="314">
        <v>56640</v>
      </c>
      <c r="G2064" s="300">
        <v>48000</v>
      </c>
      <c r="H2064" s="301" t="s">
        <v>291</v>
      </c>
      <c r="I2064" s="302" t="s">
        <v>226</v>
      </c>
      <c r="J2064" s="302" t="s">
        <v>32</v>
      </c>
      <c r="K2064" s="53"/>
      <c r="L2064" s="53"/>
      <c r="M2064" s="53"/>
      <c r="N2064" s="53"/>
      <c r="O2064" s="53">
        <v>9</v>
      </c>
      <c r="P2064" s="56"/>
      <c r="Q2064" s="297">
        <v>56640</v>
      </c>
      <c r="R2064" s="348" t="s">
        <v>1578</v>
      </c>
      <c r="S2064" s="350">
        <v>28</v>
      </c>
      <c r="T2064" t="s">
        <v>15</v>
      </c>
    </row>
    <row r="2065" spans="1:20" ht="15.75" thickBot="1">
      <c r="A2065" s="311">
        <v>45559</v>
      </c>
      <c r="B2065" s="384">
        <v>45536</v>
      </c>
      <c r="C2065" s="297" t="e">
        <v>#VALUE!</v>
      </c>
      <c r="D2065" s="312" t="s">
        <v>3944</v>
      </c>
      <c r="E2065" s="306" t="s">
        <v>4409</v>
      </c>
      <c r="F2065" s="314">
        <v>15930</v>
      </c>
      <c r="G2065" s="300">
        <v>13500</v>
      </c>
      <c r="H2065" s="301" t="s">
        <v>112</v>
      </c>
      <c r="I2065" s="302" t="s">
        <v>229</v>
      </c>
      <c r="J2065" s="302" t="s">
        <v>284</v>
      </c>
      <c r="K2065" s="53"/>
      <c r="L2065" s="53"/>
      <c r="M2065" s="53"/>
      <c r="N2065" s="53"/>
      <c r="O2065" s="53">
        <v>9</v>
      </c>
      <c r="P2065" s="56"/>
      <c r="Q2065" s="297">
        <v>15930</v>
      </c>
      <c r="R2065" s="348" t="s">
        <v>1578</v>
      </c>
      <c r="S2065" s="350">
        <v>28</v>
      </c>
      <c r="T2065" t="str">
        <f t="shared" ref="T2065:T2075" si="73">VLOOKUP(I2065,$AD$2:$AE$6,2,0)</f>
        <v>WhatsApp API Business</v>
      </c>
    </row>
    <row r="2066" spans="1:20" ht="15.75" thickBot="1">
      <c r="A2066" s="311">
        <v>45559</v>
      </c>
      <c r="B2066" s="384">
        <v>45536</v>
      </c>
      <c r="C2066" s="297" t="e">
        <v>#VALUE!</v>
      </c>
      <c r="D2066" s="312" t="s">
        <v>475</v>
      </c>
      <c r="E2066" s="306" t="s">
        <v>4410</v>
      </c>
      <c r="F2066" s="314">
        <v>3066</v>
      </c>
      <c r="G2066" s="300">
        <v>2598.305084745763</v>
      </c>
      <c r="H2066" s="301" t="s">
        <v>112</v>
      </c>
      <c r="I2066" s="302" t="s">
        <v>229</v>
      </c>
      <c r="J2066" s="302" t="s">
        <v>249</v>
      </c>
      <c r="K2066" s="53"/>
      <c r="L2066" s="53"/>
      <c r="M2066" s="53"/>
      <c r="N2066" s="53"/>
      <c r="O2066" s="53">
        <v>9</v>
      </c>
      <c r="P2066" s="56"/>
      <c r="Q2066" s="297">
        <v>3066</v>
      </c>
      <c r="R2066" s="348" t="s">
        <v>1578</v>
      </c>
      <c r="S2066" s="350">
        <v>28</v>
      </c>
      <c r="T2066" t="str">
        <f t="shared" si="73"/>
        <v>WhatsApp API Business</v>
      </c>
    </row>
    <row r="2067" spans="1:20" ht="15.75" thickBot="1">
      <c r="A2067" s="311">
        <v>45559</v>
      </c>
      <c r="B2067" s="384">
        <v>45536</v>
      </c>
      <c r="C2067" s="297" t="e">
        <v>#VALUE!</v>
      </c>
      <c r="D2067" s="312" t="s">
        <v>4411</v>
      </c>
      <c r="E2067" s="306" t="s">
        <v>4412</v>
      </c>
      <c r="F2067" s="314">
        <v>299</v>
      </c>
      <c r="G2067" s="300">
        <v>253.3898305084746</v>
      </c>
      <c r="H2067" s="301" t="s">
        <v>261</v>
      </c>
      <c r="I2067" s="302" t="s">
        <v>232</v>
      </c>
      <c r="J2067" s="302" t="s">
        <v>330</v>
      </c>
      <c r="K2067" s="53"/>
      <c r="L2067" s="53"/>
      <c r="M2067" s="53"/>
      <c r="N2067" s="53"/>
      <c r="O2067" s="53">
        <v>9</v>
      </c>
      <c r="P2067" s="56"/>
      <c r="Q2067" s="297">
        <v>299</v>
      </c>
      <c r="R2067" s="348" t="s">
        <v>1578</v>
      </c>
      <c r="S2067" s="350">
        <v>28</v>
      </c>
      <c r="T2067" t="str">
        <f t="shared" si="73"/>
        <v>Other Services</v>
      </c>
    </row>
    <row r="2068" spans="1:20" ht="15.75" thickBot="1">
      <c r="A2068" s="311">
        <v>45559</v>
      </c>
      <c r="B2068" s="384">
        <v>45536</v>
      </c>
      <c r="C2068" s="297" t="e">
        <v>#VALUE!</v>
      </c>
      <c r="D2068" s="312" t="s">
        <v>3622</v>
      </c>
      <c r="E2068" s="306" t="s">
        <v>4413</v>
      </c>
      <c r="F2068" s="314">
        <v>217948</v>
      </c>
      <c r="G2068" s="300">
        <v>184701.69491525431</v>
      </c>
      <c r="H2068" s="301" t="s">
        <v>291</v>
      </c>
      <c r="I2068" s="302" t="s">
        <v>226</v>
      </c>
      <c r="J2068" s="302" t="s">
        <v>292</v>
      </c>
      <c r="K2068" s="53"/>
      <c r="L2068" s="53"/>
      <c r="M2068" s="53"/>
      <c r="N2068" s="53"/>
      <c r="O2068" s="53">
        <v>9</v>
      </c>
      <c r="P2068" s="56"/>
      <c r="Q2068" s="297">
        <v>217948</v>
      </c>
      <c r="R2068" s="348" t="s">
        <v>1578</v>
      </c>
      <c r="S2068" s="350">
        <v>28</v>
      </c>
      <c r="T2068" t="str">
        <f t="shared" si="73"/>
        <v xml:space="preserve">Training Business </v>
      </c>
    </row>
    <row r="2069" spans="1:20" ht="15.75" thickBot="1">
      <c r="A2069" s="311">
        <v>45559</v>
      </c>
      <c r="B2069" s="384">
        <v>45536</v>
      </c>
      <c r="C2069" s="297" t="e">
        <v>#VALUE!</v>
      </c>
      <c r="D2069" s="312" t="s">
        <v>250</v>
      </c>
      <c r="E2069" s="306" t="s">
        <v>4414</v>
      </c>
      <c r="F2069" s="314">
        <v>13027.2</v>
      </c>
      <c r="G2069" s="300">
        <v>11040</v>
      </c>
      <c r="H2069" s="301" t="s">
        <v>216</v>
      </c>
      <c r="I2069" s="302" t="s">
        <v>217</v>
      </c>
      <c r="J2069" s="302" t="s">
        <v>218</v>
      </c>
      <c r="K2069" s="53"/>
      <c r="L2069" s="53"/>
      <c r="M2069" s="53"/>
      <c r="N2069" s="53"/>
      <c r="O2069" s="53">
        <v>9</v>
      </c>
      <c r="P2069" s="56"/>
      <c r="Q2069" s="297">
        <v>13027.2</v>
      </c>
      <c r="R2069" s="348" t="s">
        <v>1578</v>
      </c>
      <c r="S2069" s="350">
        <v>28</v>
      </c>
      <c r="T2069" t="str">
        <f t="shared" si="73"/>
        <v>G-Suite Business</v>
      </c>
    </row>
    <row r="2070" spans="1:20" ht="15.75" thickBot="1">
      <c r="A2070" s="311">
        <v>45559</v>
      </c>
      <c r="B2070" s="384">
        <v>45536</v>
      </c>
      <c r="C2070" s="297" t="e">
        <v>#VALUE!</v>
      </c>
      <c r="D2070" s="312" t="s">
        <v>846</v>
      </c>
      <c r="E2070" s="306" t="s">
        <v>4415</v>
      </c>
      <c r="F2070" s="314">
        <v>192576</v>
      </c>
      <c r="G2070" s="300">
        <v>163200</v>
      </c>
      <c r="H2070" s="301" t="s">
        <v>216</v>
      </c>
      <c r="I2070" s="302" t="s">
        <v>217</v>
      </c>
      <c r="J2070" s="302" t="s">
        <v>218</v>
      </c>
      <c r="K2070" s="53"/>
      <c r="L2070" s="53"/>
      <c r="M2070" s="53"/>
      <c r="N2070" s="53"/>
      <c r="O2070" s="53">
        <v>9</v>
      </c>
      <c r="P2070" s="56"/>
      <c r="Q2070" s="297">
        <v>192576</v>
      </c>
      <c r="R2070" s="348" t="s">
        <v>1578</v>
      </c>
      <c r="S2070" s="350">
        <v>28</v>
      </c>
      <c r="T2070" t="str">
        <f t="shared" si="73"/>
        <v>G-Suite Business</v>
      </c>
    </row>
    <row r="2071" spans="1:20" ht="15.75" thickBot="1">
      <c r="A2071" s="311">
        <v>45559</v>
      </c>
      <c r="B2071" s="384">
        <v>45536</v>
      </c>
      <c r="C2071" s="297" t="e">
        <v>#VALUE!</v>
      </c>
      <c r="D2071" s="312" t="s">
        <v>405</v>
      </c>
      <c r="E2071" s="306" t="s">
        <v>4416</v>
      </c>
      <c r="F2071" s="314">
        <v>1899.8</v>
      </c>
      <c r="G2071" s="300">
        <v>1610</v>
      </c>
      <c r="H2071" s="301" t="s">
        <v>216</v>
      </c>
      <c r="I2071" s="302" t="s">
        <v>217</v>
      </c>
      <c r="J2071" s="302" t="s">
        <v>218</v>
      </c>
      <c r="K2071" s="53"/>
      <c r="L2071" s="53"/>
      <c r="M2071" s="53"/>
      <c r="N2071" s="53"/>
      <c r="O2071" s="53">
        <v>9</v>
      </c>
      <c r="P2071" s="56"/>
      <c r="Q2071" s="297">
        <v>1899.8</v>
      </c>
      <c r="R2071" s="348" t="s">
        <v>1578</v>
      </c>
      <c r="S2071" s="350">
        <v>28</v>
      </c>
      <c r="T2071" t="str">
        <f t="shared" si="73"/>
        <v>G-Suite Business</v>
      </c>
    </row>
    <row r="2072" spans="1:20" ht="15.75" thickBot="1">
      <c r="A2072" s="311">
        <v>45559</v>
      </c>
      <c r="B2072" s="384">
        <v>45536</v>
      </c>
      <c r="C2072" s="297" t="e">
        <v>#VALUE!</v>
      </c>
      <c r="D2072" s="312" t="s">
        <v>4417</v>
      </c>
      <c r="E2072" s="306" t="s">
        <v>4418</v>
      </c>
      <c r="F2072" s="314">
        <v>36108</v>
      </c>
      <c r="G2072" s="300">
        <v>30600</v>
      </c>
      <c r="H2072" s="301" t="s">
        <v>216</v>
      </c>
      <c r="I2072" s="302" t="s">
        <v>217</v>
      </c>
      <c r="J2072" s="302" t="s">
        <v>218</v>
      </c>
      <c r="K2072" s="53"/>
      <c r="L2072" s="53"/>
      <c r="M2072" s="53"/>
      <c r="N2072" s="53"/>
      <c r="O2072" s="53">
        <v>9</v>
      </c>
      <c r="P2072" s="56"/>
      <c r="Q2072" s="297">
        <v>36108</v>
      </c>
      <c r="R2072" s="348" t="s">
        <v>1578</v>
      </c>
      <c r="S2072" s="350">
        <v>28</v>
      </c>
      <c r="T2072" t="str">
        <f t="shared" si="73"/>
        <v>G-Suite Business</v>
      </c>
    </row>
    <row r="2073" spans="1:20" ht="15.75" thickBot="1">
      <c r="A2073" s="311">
        <v>45559</v>
      </c>
      <c r="B2073" s="384">
        <v>45536</v>
      </c>
      <c r="C2073" s="297" t="e">
        <v>#VALUE!</v>
      </c>
      <c r="D2073" s="312" t="s">
        <v>4419</v>
      </c>
      <c r="E2073" s="306" t="s">
        <v>4420</v>
      </c>
      <c r="F2073" s="314">
        <v>13451</v>
      </c>
      <c r="G2073" s="300">
        <v>11399.15254237288</v>
      </c>
      <c r="H2073" s="301" t="s">
        <v>216</v>
      </c>
      <c r="I2073" s="302" t="s">
        <v>217</v>
      </c>
      <c r="J2073" s="302" t="s">
        <v>218</v>
      </c>
      <c r="K2073" s="53"/>
      <c r="L2073" s="53"/>
      <c r="M2073" s="53"/>
      <c r="N2073" s="53"/>
      <c r="O2073" s="53">
        <v>9</v>
      </c>
      <c r="P2073" s="56"/>
      <c r="Q2073" s="297">
        <v>13451</v>
      </c>
      <c r="R2073" s="348" t="s">
        <v>1578</v>
      </c>
      <c r="S2073" s="350">
        <v>28</v>
      </c>
      <c r="T2073" t="str">
        <f t="shared" si="73"/>
        <v>G-Suite Business</v>
      </c>
    </row>
    <row r="2074" spans="1:20" ht="15.75" thickBot="1">
      <c r="A2074" s="311">
        <v>45559</v>
      </c>
      <c r="B2074" s="384">
        <v>45536</v>
      </c>
      <c r="C2074" s="297" t="e">
        <v>#VALUE!</v>
      </c>
      <c r="D2074" s="312" t="s">
        <v>4421</v>
      </c>
      <c r="E2074" s="306" t="s">
        <v>4422</v>
      </c>
      <c r="F2074" s="314">
        <v>1938</v>
      </c>
      <c r="G2074" s="300">
        <v>1642.3728813559319</v>
      </c>
      <c r="H2074" s="301" t="s">
        <v>216</v>
      </c>
      <c r="I2074" s="302" t="s">
        <v>217</v>
      </c>
      <c r="J2074" s="302" t="s">
        <v>218</v>
      </c>
      <c r="K2074" s="53"/>
      <c r="L2074" s="53"/>
      <c r="M2074" s="53"/>
      <c r="N2074" s="53"/>
      <c r="O2074" s="53">
        <v>9</v>
      </c>
      <c r="P2074" s="56"/>
      <c r="Q2074" s="297">
        <v>1938</v>
      </c>
      <c r="R2074" s="348" t="s">
        <v>1578</v>
      </c>
      <c r="S2074" s="350">
        <v>28</v>
      </c>
      <c r="T2074" t="str">
        <f t="shared" si="73"/>
        <v>G-Suite Business</v>
      </c>
    </row>
    <row r="2075" spans="1:20" ht="15.75" thickBot="1">
      <c r="A2075" s="311">
        <v>45559</v>
      </c>
      <c r="B2075" s="384">
        <v>45536</v>
      </c>
      <c r="C2075" s="297" t="e">
        <v>#VALUE!</v>
      </c>
      <c r="D2075" s="312" t="s">
        <v>433</v>
      </c>
      <c r="E2075" s="306" t="s">
        <v>4423</v>
      </c>
      <c r="F2075" s="314">
        <v>48144</v>
      </c>
      <c r="G2075" s="300">
        <v>40800</v>
      </c>
      <c r="H2075" s="301" t="s">
        <v>216</v>
      </c>
      <c r="I2075" s="302" t="s">
        <v>217</v>
      </c>
      <c r="J2075" s="302" t="s">
        <v>218</v>
      </c>
      <c r="K2075" s="53"/>
      <c r="L2075" s="53"/>
      <c r="M2075" s="53"/>
      <c r="N2075" s="53"/>
      <c r="O2075" s="53">
        <v>9</v>
      </c>
      <c r="P2075" s="56"/>
      <c r="Q2075" s="297">
        <v>48144</v>
      </c>
      <c r="R2075" s="348" t="s">
        <v>1578</v>
      </c>
      <c r="S2075" s="350">
        <v>28</v>
      </c>
      <c r="T2075" t="str">
        <f t="shared" si="73"/>
        <v>G-Suite Business</v>
      </c>
    </row>
    <row r="2076" spans="1:20" ht="15.75" thickBot="1">
      <c r="A2076" s="311">
        <v>45560</v>
      </c>
      <c r="B2076" s="384">
        <v>45536</v>
      </c>
      <c r="C2076" s="297" t="e">
        <v>#VALUE!</v>
      </c>
      <c r="D2076" s="312" t="s">
        <v>730</v>
      </c>
      <c r="E2076" s="306" t="s">
        <v>4424</v>
      </c>
      <c r="F2076" s="314">
        <v>56640</v>
      </c>
      <c r="G2076" s="300">
        <v>48000</v>
      </c>
      <c r="H2076" s="301" t="s">
        <v>291</v>
      </c>
      <c r="I2076" s="302" t="s">
        <v>226</v>
      </c>
      <c r="J2076" s="302" t="s">
        <v>32</v>
      </c>
      <c r="K2076" s="53"/>
      <c r="L2076" s="53"/>
      <c r="M2076" s="53"/>
      <c r="N2076" s="53"/>
      <c r="O2076" s="53">
        <v>9</v>
      </c>
      <c r="P2076" s="56"/>
      <c r="Q2076" s="297">
        <v>56640</v>
      </c>
      <c r="R2076" s="348" t="s">
        <v>1578</v>
      </c>
      <c r="S2076" s="350">
        <v>28</v>
      </c>
      <c r="T2076" t="s">
        <v>15</v>
      </c>
    </row>
    <row r="2077" spans="1:20" ht="15.75" thickBot="1">
      <c r="A2077" s="311">
        <v>45560</v>
      </c>
      <c r="B2077" s="384">
        <v>45536</v>
      </c>
      <c r="C2077" s="297" t="e">
        <v>#VALUE!</v>
      </c>
      <c r="D2077" s="312" t="s">
        <v>2984</v>
      </c>
      <c r="E2077" s="306" t="s">
        <v>4425</v>
      </c>
      <c r="F2077" s="314">
        <v>14160</v>
      </c>
      <c r="G2077" s="300">
        <v>12000</v>
      </c>
      <c r="H2077" s="301" t="s">
        <v>112</v>
      </c>
      <c r="I2077" s="302" t="s">
        <v>229</v>
      </c>
      <c r="J2077" s="302" t="s">
        <v>258</v>
      </c>
      <c r="K2077" s="53"/>
      <c r="L2077" s="53"/>
      <c r="M2077" s="53"/>
      <c r="N2077" s="53"/>
      <c r="O2077" s="53">
        <v>9</v>
      </c>
      <c r="P2077" s="56"/>
      <c r="Q2077" s="297">
        <v>14160</v>
      </c>
      <c r="R2077" s="348" t="s">
        <v>1578</v>
      </c>
      <c r="S2077" s="350">
        <v>28</v>
      </c>
      <c r="T2077" t="str">
        <f t="shared" ref="T2077:T2108" si="74">VLOOKUP(I2077,$AD$2:$AE$6,2,0)</f>
        <v>WhatsApp API Business</v>
      </c>
    </row>
    <row r="2078" spans="1:20" ht="15.75" thickBot="1">
      <c r="A2078" s="311">
        <v>45560</v>
      </c>
      <c r="B2078" s="384">
        <v>45536</v>
      </c>
      <c r="C2078" s="297" t="e">
        <v>#VALUE!</v>
      </c>
      <c r="D2078" s="312" t="s">
        <v>4390</v>
      </c>
      <c r="E2078" s="306" t="s">
        <v>4426</v>
      </c>
      <c r="F2078" s="314">
        <v>17700</v>
      </c>
      <c r="G2078" s="300">
        <v>15000</v>
      </c>
      <c r="H2078" s="301" t="s">
        <v>112</v>
      </c>
      <c r="I2078" s="302" t="s">
        <v>229</v>
      </c>
      <c r="J2078" s="302" t="s">
        <v>284</v>
      </c>
      <c r="K2078" s="53"/>
      <c r="L2078" s="53"/>
      <c r="M2078" s="53"/>
      <c r="N2078" s="53"/>
      <c r="O2078" s="53">
        <v>9</v>
      </c>
      <c r="P2078" s="56"/>
      <c r="Q2078" s="297">
        <v>17700</v>
      </c>
      <c r="R2078" s="348" t="s">
        <v>1578</v>
      </c>
      <c r="S2078" s="350">
        <v>28</v>
      </c>
      <c r="T2078" t="str">
        <f t="shared" si="74"/>
        <v>WhatsApp API Business</v>
      </c>
    </row>
    <row r="2079" spans="1:20" ht="15.75" thickBot="1">
      <c r="A2079" s="311">
        <v>45560</v>
      </c>
      <c r="B2079" s="384">
        <v>45536</v>
      </c>
      <c r="C2079" s="297" t="e">
        <v>#VALUE!</v>
      </c>
      <c r="D2079" s="312" t="s">
        <v>1768</v>
      </c>
      <c r="E2079" s="306" t="s">
        <v>4427</v>
      </c>
      <c r="F2079" s="314">
        <v>2508</v>
      </c>
      <c r="G2079" s="300">
        <v>2125.42372881356</v>
      </c>
      <c r="H2079" s="301" t="s">
        <v>112</v>
      </c>
      <c r="I2079" s="302" t="s">
        <v>229</v>
      </c>
      <c r="J2079" s="302" t="s">
        <v>258</v>
      </c>
      <c r="K2079" s="53"/>
      <c r="L2079" s="53"/>
      <c r="M2079" s="53"/>
      <c r="N2079" s="53"/>
      <c r="O2079" s="53">
        <v>9</v>
      </c>
      <c r="P2079" s="56"/>
      <c r="Q2079" s="297">
        <v>2508</v>
      </c>
      <c r="R2079" s="348" t="s">
        <v>1578</v>
      </c>
      <c r="S2079" s="350">
        <v>28</v>
      </c>
      <c r="T2079" t="str">
        <f t="shared" si="74"/>
        <v>WhatsApp API Business</v>
      </c>
    </row>
    <row r="2080" spans="1:20" ht="15.75" thickBot="1">
      <c r="A2080" s="311">
        <v>45560</v>
      </c>
      <c r="B2080" s="384">
        <v>45536</v>
      </c>
      <c r="C2080" s="297" t="e">
        <v>#VALUE!</v>
      </c>
      <c r="D2080" s="309" t="s">
        <v>362</v>
      </c>
      <c r="E2080" s="306" t="s">
        <v>4428</v>
      </c>
      <c r="F2080" s="314"/>
      <c r="G2080" s="300">
        <v>0</v>
      </c>
      <c r="H2080" s="301"/>
      <c r="I2080" s="302"/>
      <c r="J2080" s="302"/>
      <c r="K2080" s="53"/>
      <c r="L2080" s="53"/>
      <c r="M2080" s="53"/>
      <c r="N2080" s="53"/>
      <c r="O2080" s="53">
        <v>9</v>
      </c>
      <c r="P2080" s="56"/>
      <c r="Q2080" s="297">
        <v>0</v>
      </c>
      <c r="R2080" s="348" t="s">
        <v>1578</v>
      </c>
      <c r="S2080" s="350">
        <v>28</v>
      </c>
      <c r="T2080" t="e">
        <f t="shared" si="74"/>
        <v>#N/A</v>
      </c>
    </row>
    <row r="2081" spans="1:20" ht="15.75" thickBot="1">
      <c r="A2081" s="311">
        <v>45560</v>
      </c>
      <c r="B2081" s="384">
        <v>45536</v>
      </c>
      <c r="C2081" s="297" t="e">
        <v>#VALUE!</v>
      </c>
      <c r="D2081" s="312" t="s">
        <v>4429</v>
      </c>
      <c r="E2081" s="306" t="s">
        <v>4430</v>
      </c>
      <c r="F2081" s="314">
        <v>185</v>
      </c>
      <c r="G2081" s="300">
        <v>156.77966101694909</v>
      </c>
      <c r="H2081" s="301" t="s">
        <v>216</v>
      </c>
      <c r="I2081" s="302" t="s">
        <v>217</v>
      </c>
      <c r="J2081" s="302" t="s">
        <v>218</v>
      </c>
      <c r="K2081" s="53"/>
      <c r="L2081" s="53"/>
      <c r="M2081" s="53"/>
      <c r="N2081" s="53"/>
      <c r="O2081" s="53">
        <v>9</v>
      </c>
      <c r="P2081" s="56"/>
      <c r="Q2081" s="297">
        <v>185</v>
      </c>
      <c r="R2081" s="348" t="s">
        <v>1578</v>
      </c>
      <c r="S2081" s="350">
        <v>28</v>
      </c>
      <c r="T2081" t="str">
        <f t="shared" si="74"/>
        <v>G-Suite Business</v>
      </c>
    </row>
    <row r="2082" spans="1:20" ht="15.75" thickBot="1">
      <c r="A2082" s="311">
        <v>45560</v>
      </c>
      <c r="B2082" s="384">
        <v>45536</v>
      </c>
      <c r="C2082" s="297" t="e">
        <v>#VALUE!</v>
      </c>
      <c r="D2082" s="312" t="s">
        <v>1031</v>
      </c>
      <c r="E2082" s="306" t="s">
        <v>4431</v>
      </c>
      <c r="F2082" s="314">
        <v>1253.1600000000001</v>
      </c>
      <c r="G2082" s="300">
        <v>1062</v>
      </c>
      <c r="H2082" s="301" t="s">
        <v>216</v>
      </c>
      <c r="I2082" s="302" t="s">
        <v>217</v>
      </c>
      <c r="J2082" s="302" t="s">
        <v>218</v>
      </c>
      <c r="K2082" s="53"/>
      <c r="L2082" s="53"/>
      <c r="M2082" s="53"/>
      <c r="N2082" s="53"/>
      <c r="O2082" s="53">
        <v>9</v>
      </c>
      <c r="P2082" s="56"/>
      <c r="Q2082" s="297">
        <v>1253.1600000000001</v>
      </c>
      <c r="R2082" s="348" t="s">
        <v>1578</v>
      </c>
      <c r="S2082" s="350">
        <v>28</v>
      </c>
      <c r="T2082" t="str">
        <f t="shared" si="74"/>
        <v>G-Suite Business</v>
      </c>
    </row>
    <row r="2083" spans="1:20" ht="15.75" thickBot="1">
      <c r="A2083" s="311">
        <v>45560</v>
      </c>
      <c r="B2083" s="384">
        <v>45536</v>
      </c>
      <c r="C2083" s="297" t="e">
        <v>#VALUE!</v>
      </c>
      <c r="D2083" s="312" t="s">
        <v>2045</v>
      </c>
      <c r="E2083" s="306" t="s">
        <v>4432</v>
      </c>
      <c r="F2083" s="314">
        <v>575250</v>
      </c>
      <c r="G2083" s="300">
        <v>487500</v>
      </c>
      <c r="H2083" s="301" t="s">
        <v>216</v>
      </c>
      <c r="I2083" s="302" t="s">
        <v>217</v>
      </c>
      <c r="J2083" s="302" t="s">
        <v>218</v>
      </c>
      <c r="K2083" s="53"/>
      <c r="L2083" s="53"/>
      <c r="M2083" s="53"/>
      <c r="N2083" s="53"/>
      <c r="O2083" s="53">
        <v>9</v>
      </c>
      <c r="P2083" s="56"/>
      <c r="Q2083" s="297">
        <v>575250</v>
      </c>
      <c r="R2083" s="348" t="s">
        <v>1578</v>
      </c>
      <c r="S2083" s="350">
        <v>28</v>
      </c>
      <c r="T2083" t="str">
        <f t="shared" si="74"/>
        <v>G-Suite Business</v>
      </c>
    </row>
    <row r="2084" spans="1:20" ht="15.75" thickBot="1">
      <c r="A2084" s="311">
        <v>45560</v>
      </c>
      <c r="B2084" s="384">
        <v>45536</v>
      </c>
      <c r="C2084" s="297" t="e">
        <v>#VALUE!</v>
      </c>
      <c r="D2084" s="312" t="s">
        <v>4433</v>
      </c>
      <c r="E2084" s="306" t="s">
        <v>4434</v>
      </c>
      <c r="F2084" s="314">
        <v>3009</v>
      </c>
      <c r="G2084" s="300">
        <v>2550</v>
      </c>
      <c r="H2084" s="301" t="s">
        <v>216</v>
      </c>
      <c r="I2084" s="302" t="s">
        <v>217</v>
      </c>
      <c r="J2084" s="302" t="s">
        <v>218</v>
      </c>
      <c r="K2084" s="53"/>
      <c r="L2084" s="53"/>
      <c r="M2084" s="53"/>
      <c r="N2084" s="53"/>
      <c r="O2084" s="53">
        <v>9</v>
      </c>
      <c r="P2084" s="56"/>
      <c r="Q2084" s="297">
        <v>3009</v>
      </c>
      <c r="R2084" s="348" t="s">
        <v>1578</v>
      </c>
      <c r="S2084" s="350">
        <v>28</v>
      </c>
      <c r="T2084" t="str">
        <f t="shared" si="74"/>
        <v>G-Suite Business</v>
      </c>
    </row>
    <row r="2085" spans="1:20" ht="15.75" thickBot="1">
      <c r="A2085" s="311">
        <v>45561</v>
      </c>
      <c r="B2085" s="384">
        <v>45536</v>
      </c>
      <c r="C2085" s="297" t="e">
        <v>#VALUE!</v>
      </c>
      <c r="D2085" s="312" t="s">
        <v>2450</v>
      </c>
      <c r="E2085" s="306" t="s">
        <v>4435</v>
      </c>
      <c r="F2085" s="314">
        <v>35400</v>
      </c>
      <c r="G2085" s="300">
        <v>30000</v>
      </c>
      <c r="H2085" s="301" t="s">
        <v>310</v>
      </c>
      <c r="I2085" s="302" t="s">
        <v>223</v>
      </c>
      <c r="J2085" s="302" t="s">
        <v>311</v>
      </c>
      <c r="K2085" s="53"/>
      <c r="L2085" s="53"/>
      <c r="M2085" s="53"/>
      <c r="N2085" s="53"/>
      <c r="O2085" s="53">
        <v>9</v>
      </c>
      <c r="P2085" s="56"/>
      <c r="Q2085" s="297">
        <v>35400</v>
      </c>
      <c r="R2085" s="348" t="s">
        <v>1578</v>
      </c>
      <c r="S2085" s="350">
        <v>28</v>
      </c>
      <c r="T2085" t="str">
        <f t="shared" si="74"/>
        <v>Tech Assist Recruitment</v>
      </c>
    </row>
    <row r="2086" spans="1:20" ht="15.75" thickBot="1">
      <c r="A2086" s="311">
        <v>45561</v>
      </c>
      <c r="B2086" s="384">
        <v>45536</v>
      </c>
      <c r="C2086" s="297" t="e">
        <v>#VALUE!</v>
      </c>
      <c r="D2086" s="312" t="s">
        <v>1587</v>
      </c>
      <c r="E2086" s="306" t="s">
        <v>4436</v>
      </c>
      <c r="F2086" s="314">
        <v>1297</v>
      </c>
      <c r="G2086" s="300">
        <v>1099.152542372881</v>
      </c>
      <c r="H2086" s="301" t="s">
        <v>112</v>
      </c>
      <c r="I2086" s="302" t="s">
        <v>229</v>
      </c>
      <c r="J2086" s="302" t="s">
        <v>249</v>
      </c>
      <c r="K2086" s="53"/>
      <c r="L2086" s="53"/>
      <c r="M2086" s="53"/>
      <c r="N2086" s="53"/>
      <c r="O2086" s="53">
        <v>9</v>
      </c>
      <c r="P2086" s="56"/>
      <c r="Q2086" s="297">
        <v>1297</v>
      </c>
      <c r="R2086" s="348" t="s">
        <v>1578</v>
      </c>
      <c r="S2086" s="350">
        <v>28</v>
      </c>
      <c r="T2086" t="str">
        <f t="shared" si="74"/>
        <v>WhatsApp API Business</v>
      </c>
    </row>
    <row r="2087" spans="1:20" ht="15.75" thickBot="1">
      <c r="A2087" s="311">
        <v>45561</v>
      </c>
      <c r="B2087" s="384">
        <v>45536</v>
      </c>
      <c r="C2087" s="297" t="e">
        <v>#VALUE!</v>
      </c>
      <c r="D2087" s="312" t="s">
        <v>570</v>
      </c>
      <c r="E2087" s="306" t="s">
        <v>4437</v>
      </c>
      <c r="F2087" s="314">
        <v>1297</v>
      </c>
      <c r="G2087" s="300">
        <v>1099.152542372881</v>
      </c>
      <c r="H2087" s="301" t="s">
        <v>112</v>
      </c>
      <c r="I2087" s="302" t="s">
        <v>229</v>
      </c>
      <c r="J2087" s="302" t="s">
        <v>249</v>
      </c>
      <c r="K2087" s="53"/>
      <c r="L2087" s="53"/>
      <c r="M2087" s="53"/>
      <c r="N2087" s="53"/>
      <c r="O2087" s="53">
        <v>9</v>
      </c>
      <c r="P2087" s="56"/>
      <c r="Q2087" s="297">
        <v>1297</v>
      </c>
      <c r="R2087" s="348" t="s">
        <v>1578</v>
      </c>
      <c r="S2087" s="350">
        <v>28</v>
      </c>
      <c r="T2087" t="str">
        <f t="shared" si="74"/>
        <v>WhatsApp API Business</v>
      </c>
    </row>
    <row r="2088" spans="1:20" ht="15.75" thickBot="1">
      <c r="A2088" s="311">
        <v>45561</v>
      </c>
      <c r="B2088" s="384">
        <v>45536</v>
      </c>
      <c r="C2088" s="297" t="e">
        <v>#VALUE!</v>
      </c>
      <c r="D2088" s="312" t="s">
        <v>2085</v>
      </c>
      <c r="E2088" s="306" t="s">
        <v>4438</v>
      </c>
      <c r="F2088" s="314">
        <v>1297</v>
      </c>
      <c r="G2088" s="300">
        <v>1099.152542372881</v>
      </c>
      <c r="H2088" s="301" t="s">
        <v>112</v>
      </c>
      <c r="I2088" s="302" t="s">
        <v>229</v>
      </c>
      <c r="J2088" s="302" t="s">
        <v>249</v>
      </c>
      <c r="K2088" s="53"/>
      <c r="L2088" s="53"/>
      <c r="M2088" s="53"/>
      <c r="N2088" s="53"/>
      <c r="O2088" s="53">
        <v>9</v>
      </c>
      <c r="P2088" s="56"/>
      <c r="Q2088" s="297">
        <v>1297</v>
      </c>
      <c r="R2088" s="348" t="s">
        <v>1578</v>
      </c>
      <c r="S2088" s="350">
        <v>28</v>
      </c>
      <c r="T2088" t="str">
        <f t="shared" si="74"/>
        <v>WhatsApp API Business</v>
      </c>
    </row>
    <row r="2089" spans="1:20" ht="15.75" thickBot="1">
      <c r="A2089" s="311">
        <v>45561</v>
      </c>
      <c r="B2089" s="384">
        <v>45536</v>
      </c>
      <c r="C2089" s="297" t="e">
        <v>#VALUE!</v>
      </c>
      <c r="D2089" s="312" t="s">
        <v>2425</v>
      </c>
      <c r="E2089" s="306" t="s">
        <v>4439</v>
      </c>
      <c r="F2089" s="314">
        <v>2594</v>
      </c>
      <c r="G2089" s="300">
        <v>2198.305084745763</v>
      </c>
      <c r="H2089" s="301" t="s">
        <v>112</v>
      </c>
      <c r="I2089" s="302" t="s">
        <v>229</v>
      </c>
      <c r="J2089" s="302" t="s">
        <v>249</v>
      </c>
      <c r="K2089" s="53"/>
      <c r="L2089" s="53"/>
      <c r="M2089" s="53"/>
      <c r="N2089" s="53"/>
      <c r="O2089" s="53">
        <v>9</v>
      </c>
      <c r="P2089" s="56"/>
      <c r="Q2089" s="297">
        <v>2594</v>
      </c>
      <c r="R2089" s="348" t="s">
        <v>1578</v>
      </c>
      <c r="S2089" s="350">
        <v>28</v>
      </c>
      <c r="T2089" t="str">
        <f t="shared" si="74"/>
        <v>WhatsApp API Business</v>
      </c>
    </row>
    <row r="2090" spans="1:20" ht="15.75" thickBot="1">
      <c r="A2090" s="311">
        <v>45561</v>
      </c>
      <c r="B2090" s="384">
        <v>45536</v>
      </c>
      <c r="C2090" s="297" t="e">
        <v>#VALUE!</v>
      </c>
      <c r="D2090" s="312" t="s">
        <v>471</v>
      </c>
      <c r="E2090" s="306" t="s">
        <v>4440</v>
      </c>
      <c r="F2090" s="314">
        <v>3067</v>
      </c>
      <c r="G2090" s="300">
        <v>2599.1525423728808</v>
      </c>
      <c r="H2090" s="301" t="s">
        <v>112</v>
      </c>
      <c r="I2090" s="302" t="s">
        <v>229</v>
      </c>
      <c r="J2090" s="302" t="s">
        <v>249</v>
      </c>
      <c r="K2090" s="53"/>
      <c r="L2090" s="53"/>
      <c r="M2090" s="53"/>
      <c r="N2090" s="53"/>
      <c r="O2090" s="53">
        <v>9</v>
      </c>
      <c r="P2090" s="56"/>
      <c r="Q2090" s="297">
        <v>3067</v>
      </c>
      <c r="R2090" s="348" t="s">
        <v>1578</v>
      </c>
      <c r="S2090" s="350">
        <v>28</v>
      </c>
      <c r="T2090" t="str">
        <f t="shared" si="74"/>
        <v>WhatsApp API Business</v>
      </c>
    </row>
    <row r="2091" spans="1:20" ht="15.75" thickBot="1">
      <c r="A2091" s="311">
        <v>45561</v>
      </c>
      <c r="B2091" s="384">
        <v>45536</v>
      </c>
      <c r="C2091" s="297" t="e">
        <v>#VALUE!</v>
      </c>
      <c r="D2091" s="312" t="s">
        <v>473</v>
      </c>
      <c r="E2091" s="306" t="s">
        <v>4441</v>
      </c>
      <c r="F2091" s="314">
        <v>3890</v>
      </c>
      <c r="G2091" s="300">
        <v>3296.610169491526</v>
      </c>
      <c r="H2091" s="301" t="s">
        <v>112</v>
      </c>
      <c r="I2091" s="302" t="s">
        <v>229</v>
      </c>
      <c r="J2091" s="302" t="s">
        <v>249</v>
      </c>
      <c r="K2091" s="53"/>
      <c r="L2091" s="53"/>
      <c r="M2091" s="53"/>
      <c r="N2091" s="53"/>
      <c r="O2091" s="53">
        <v>9</v>
      </c>
      <c r="P2091" s="56"/>
      <c r="Q2091" s="297">
        <v>3890</v>
      </c>
      <c r="R2091" s="348" t="s">
        <v>1578</v>
      </c>
      <c r="S2091" s="350">
        <v>28</v>
      </c>
      <c r="T2091" t="str">
        <f t="shared" si="74"/>
        <v>WhatsApp API Business</v>
      </c>
    </row>
    <row r="2092" spans="1:20" ht="15.75" thickBot="1">
      <c r="A2092" s="311">
        <v>45561</v>
      </c>
      <c r="B2092" s="384">
        <v>45536</v>
      </c>
      <c r="C2092" s="297" t="e">
        <v>#VALUE!</v>
      </c>
      <c r="D2092" s="312" t="s">
        <v>1766</v>
      </c>
      <c r="E2092" s="306" t="s">
        <v>4442</v>
      </c>
      <c r="F2092" s="314">
        <v>3890</v>
      </c>
      <c r="G2092" s="300">
        <v>3296.610169491526</v>
      </c>
      <c r="H2092" s="301" t="s">
        <v>112</v>
      </c>
      <c r="I2092" s="302" t="s">
        <v>229</v>
      </c>
      <c r="J2092" s="302" t="s">
        <v>249</v>
      </c>
      <c r="K2092" s="53"/>
      <c r="L2092" s="53"/>
      <c r="M2092" s="53"/>
      <c r="N2092" s="53"/>
      <c r="O2092" s="53">
        <v>9</v>
      </c>
      <c r="P2092" s="56"/>
      <c r="Q2092" s="297">
        <v>3890</v>
      </c>
      <c r="R2092" s="348" t="s">
        <v>1578</v>
      </c>
      <c r="S2092" s="350">
        <v>28</v>
      </c>
      <c r="T2092" t="str">
        <f t="shared" si="74"/>
        <v>WhatsApp API Business</v>
      </c>
    </row>
    <row r="2093" spans="1:20" ht="15.75" thickBot="1">
      <c r="A2093" s="311">
        <v>45561</v>
      </c>
      <c r="B2093" s="384">
        <v>45536</v>
      </c>
      <c r="C2093" s="297" t="e">
        <v>#VALUE!</v>
      </c>
      <c r="D2093" s="312" t="s">
        <v>459</v>
      </c>
      <c r="E2093" s="306" t="s">
        <v>4443</v>
      </c>
      <c r="F2093" s="314">
        <v>3066</v>
      </c>
      <c r="G2093" s="300">
        <v>2598.305084745763</v>
      </c>
      <c r="H2093" s="301" t="s">
        <v>112</v>
      </c>
      <c r="I2093" s="302" t="s">
        <v>229</v>
      </c>
      <c r="J2093" s="302" t="s">
        <v>249</v>
      </c>
      <c r="K2093" s="53"/>
      <c r="L2093" s="53"/>
      <c r="M2093" s="53"/>
      <c r="N2093" s="53"/>
      <c r="O2093" s="53">
        <v>9</v>
      </c>
      <c r="P2093" s="56"/>
      <c r="Q2093" s="297">
        <v>3066</v>
      </c>
      <c r="R2093" s="348" t="s">
        <v>1578</v>
      </c>
      <c r="S2093" s="350">
        <v>28</v>
      </c>
      <c r="T2093" t="str">
        <f t="shared" si="74"/>
        <v>WhatsApp API Business</v>
      </c>
    </row>
    <row r="2094" spans="1:20" ht="15.75" thickBot="1">
      <c r="A2094" s="311">
        <v>45561</v>
      </c>
      <c r="B2094" s="384">
        <v>45536</v>
      </c>
      <c r="C2094" s="297" t="e">
        <v>#VALUE!</v>
      </c>
      <c r="D2094" s="312" t="s">
        <v>4444</v>
      </c>
      <c r="E2094" s="306" t="s">
        <v>4445</v>
      </c>
      <c r="F2094" s="314">
        <v>11800</v>
      </c>
      <c r="G2094" s="300">
        <v>10000</v>
      </c>
      <c r="H2094" s="301" t="s">
        <v>112</v>
      </c>
      <c r="I2094" s="302" t="s">
        <v>229</v>
      </c>
      <c r="J2094" s="302" t="s">
        <v>352</v>
      </c>
      <c r="K2094" s="53"/>
      <c r="L2094" s="53"/>
      <c r="M2094" s="53"/>
      <c r="N2094" s="53"/>
      <c r="O2094" s="53">
        <v>9</v>
      </c>
      <c r="P2094" s="56"/>
      <c r="Q2094" s="297">
        <v>11800</v>
      </c>
      <c r="R2094" s="348" t="s">
        <v>1578</v>
      </c>
      <c r="S2094" s="350">
        <v>28</v>
      </c>
      <c r="T2094" t="str">
        <f t="shared" si="74"/>
        <v>WhatsApp API Business</v>
      </c>
    </row>
    <row r="2095" spans="1:20" ht="15.75" thickBot="1">
      <c r="A2095" s="311">
        <v>45561</v>
      </c>
      <c r="B2095" s="384">
        <v>45536</v>
      </c>
      <c r="C2095" s="297" t="e">
        <v>#VALUE!</v>
      </c>
      <c r="D2095" s="312" t="s">
        <v>459</v>
      </c>
      <c r="E2095" s="306" t="s">
        <v>4446</v>
      </c>
      <c r="F2095" s="314">
        <v>2360</v>
      </c>
      <c r="G2095" s="300">
        <v>2000</v>
      </c>
      <c r="H2095" s="301" t="s">
        <v>112</v>
      </c>
      <c r="I2095" s="302" t="s">
        <v>229</v>
      </c>
      <c r="J2095" s="302" t="s">
        <v>4447</v>
      </c>
      <c r="K2095" s="53"/>
      <c r="L2095" s="53"/>
      <c r="M2095" s="53"/>
      <c r="N2095" s="53"/>
      <c r="O2095" s="53">
        <v>9</v>
      </c>
      <c r="P2095" s="56"/>
      <c r="Q2095" s="297">
        <v>2360</v>
      </c>
      <c r="R2095" s="348" t="s">
        <v>1578</v>
      </c>
      <c r="S2095" s="350">
        <v>28</v>
      </c>
      <c r="T2095" t="str">
        <f t="shared" si="74"/>
        <v>WhatsApp API Business</v>
      </c>
    </row>
    <row r="2096" spans="1:20" ht="15.75" thickBot="1">
      <c r="A2096" s="311">
        <v>45561</v>
      </c>
      <c r="B2096" s="384">
        <v>45536</v>
      </c>
      <c r="C2096" s="297" t="e">
        <v>#VALUE!</v>
      </c>
      <c r="D2096" s="312" t="s">
        <v>532</v>
      </c>
      <c r="E2096" s="306" t="s">
        <v>4448</v>
      </c>
      <c r="F2096" s="314">
        <v>7965</v>
      </c>
      <c r="G2096" s="300">
        <v>6750</v>
      </c>
      <c r="H2096" s="301" t="s">
        <v>112</v>
      </c>
      <c r="I2096" s="302" t="s">
        <v>229</v>
      </c>
      <c r="J2096" s="302" t="s">
        <v>269</v>
      </c>
      <c r="K2096" s="53"/>
      <c r="L2096" s="53"/>
      <c r="M2096" s="53"/>
      <c r="N2096" s="53"/>
      <c r="O2096" s="53">
        <v>9</v>
      </c>
      <c r="P2096" s="56"/>
      <c r="Q2096" s="297">
        <v>7965</v>
      </c>
      <c r="R2096" s="348" t="s">
        <v>1578</v>
      </c>
      <c r="S2096" s="350">
        <v>28</v>
      </c>
      <c r="T2096" t="str">
        <f t="shared" si="74"/>
        <v>WhatsApp API Business</v>
      </c>
    </row>
    <row r="2097" spans="1:20" ht="15.75" thickBot="1">
      <c r="A2097" s="311">
        <v>45561</v>
      </c>
      <c r="B2097" s="384">
        <v>45536</v>
      </c>
      <c r="C2097" s="297" t="e">
        <v>#VALUE!</v>
      </c>
      <c r="D2097" s="312" t="s">
        <v>2529</v>
      </c>
      <c r="E2097" s="306" t="s">
        <v>4449</v>
      </c>
      <c r="F2097" s="314">
        <v>42480</v>
      </c>
      <c r="G2097" s="300">
        <v>36000</v>
      </c>
      <c r="H2097" s="301" t="s">
        <v>112</v>
      </c>
      <c r="I2097" s="302" t="s">
        <v>229</v>
      </c>
      <c r="J2097" s="302" t="s">
        <v>359</v>
      </c>
      <c r="K2097" s="53"/>
      <c r="L2097" s="53"/>
      <c r="M2097" s="53"/>
      <c r="N2097" s="53"/>
      <c r="O2097" s="53">
        <v>9</v>
      </c>
      <c r="P2097" s="56"/>
      <c r="Q2097" s="297">
        <v>42480</v>
      </c>
      <c r="R2097" s="348" t="s">
        <v>1578</v>
      </c>
      <c r="S2097" s="350">
        <v>28</v>
      </c>
      <c r="T2097" t="str">
        <f t="shared" si="74"/>
        <v>WhatsApp API Business</v>
      </c>
    </row>
    <row r="2098" spans="1:20" ht="15.75" thickBot="1">
      <c r="A2098" s="311">
        <v>45561</v>
      </c>
      <c r="B2098" s="384">
        <v>45536</v>
      </c>
      <c r="C2098" s="297" t="e">
        <v>#VALUE!</v>
      </c>
      <c r="D2098" s="312" t="s">
        <v>2112</v>
      </c>
      <c r="E2098" s="306" t="s">
        <v>4450</v>
      </c>
      <c r="F2098" s="314">
        <v>47200</v>
      </c>
      <c r="G2098" s="300">
        <v>40000</v>
      </c>
      <c r="H2098" s="301" t="s">
        <v>216</v>
      </c>
      <c r="I2098" s="302" t="s">
        <v>217</v>
      </c>
      <c r="J2098" s="302" t="s">
        <v>218</v>
      </c>
      <c r="K2098" s="53"/>
      <c r="L2098" s="53"/>
      <c r="M2098" s="53"/>
      <c r="N2098" s="53"/>
      <c r="O2098" s="53">
        <v>9</v>
      </c>
      <c r="P2098" s="56"/>
      <c r="Q2098" s="297">
        <v>47200</v>
      </c>
      <c r="R2098" s="348" t="s">
        <v>1578</v>
      </c>
      <c r="S2098" s="350">
        <v>28</v>
      </c>
      <c r="T2098" t="str">
        <f t="shared" si="74"/>
        <v>G-Suite Business</v>
      </c>
    </row>
    <row r="2099" spans="1:20" ht="15.75" thickBot="1">
      <c r="A2099" s="311">
        <v>45561</v>
      </c>
      <c r="B2099" s="384">
        <v>45536</v>
      </c>
      <c r="C2099" s="297" t="e">
        <v>#VALUE!</v>
      </c>
      <c r="D2099" s="312" t="s">
        <v>2975</v>
      </c>
      <c r="E2099" s="306" t="s">
        <v>4451</v>
      </c>
      <c r="F2099" s="314">
        <v>2714</v>
      </c>
      <c r="G2099" s="300">
        <v>2300</v>
      </c>
      <c r="H2099" s="301" t="s">
        <v>216</v>
      </c>
      <c r="I2099" s="302" t="s">
        <v>217</v>
      </c>
      <c r="J2099" s="302" t="s">
        <v>218</v>
      </c>
      <c r="K2099" s="53"/>
      <c r="L2099" s="53"/>
      <c r="M2099" s="53"/>
      <c r="N2099" s="53"/>
      <c r="O2099" s="53">
        <v>9</v>
      </c>
      <c r="P2099" s="56"/>
      <c r="Q2099" s="297">
        <v>2714</v>
      </c>
      <c r="R2099" s="348" t="s">
        <v>1578</v>
      </c>
      <c r="S2099" s="350">
        <v>28</v>
      </c>
      <c r="T2099" t="str">
        <f t="shared" si="74"/>
        <v>G-Suite Business</v>
      </c>
    </row>
    <row r="2100" spans="1:20" ht="15.75" thickBot="1">
      <c r="A2100" s="311">
        <v>45561</v>
      </c>
      <c r="B2100" s="384">
        <v>45536</v>
      </c>
      <c r="C2100" s="297" t="e">
        <v>#VALUE!</v>
      </c>
      <c r="D2100" s="312" t="s">
        <v>4452</v>
      </c>
      <c r="E2100" s="306" t="s">
        <v>4453</v>
      </c>
      <c r="F2100" s="314">
        <v>117351</v>
      </c>
      <c r="G2100" s="300">
        <v>99450</v>
      </c>
      <c r="H2100" s="301" t="s">
        <v>216</v>
      </c>
      <c r="I2100" s="302" t="s">
        <v>217</v>
      </c>
      <c r="J2100" s="302" t="s">
        <v>218</v>
      </c>
      <c r="K2100" s="53"/>
      <c r="L2100" s="53"/>
      <c r="M2100" s="53"/>
      <c r="N2100" s="53"/>
      <c r="O2100" s="53">
        <v>9</v>
      </c>
      <c r="P2100" s="56"/>
      <c r="Q2100" s="297">
        <v>117351</v>
      </c>
      <c r="R2100" s="348" t="s">
        <v>1578</v>
      </c>
      <c r="S2100" s="350">
        <v>28</v>
      </c>
      <c r="T2100" t="str">
        <f t="shared" si="74"/>
        <v>G-Suite Business</v>
      </c>
    </row>
    <row r="2101" spans="1:20" ht="15.75" thickBot="1">
      <c r="A2101" s="311">
        <v>45561</v>
      </c>
      <c r="B2101" s="384">
        <v>45536</v>
      </c>
      <c r="C2101" s="297" t="e">
        <v>#VALUE!</v>
      </c>
      <c r="D2101" s="312" t="s">
        <v>2079</v>
      </c>
      <c r="E2101" s="306" t="s">
        <v>4454</v>
      </c>
      <c r="F2101" s="314">
        <v>3333.33</v>
      </c>
      <c r="G2101" s="314">
        <v>3333.33</v>
      </c>
      <c r="H2101" s="301" t="s">
        <v>216</v>
      </c>
      <c r="I2101" s="302" t="s">
        <v>217</v>
      </c>
      <c r="J2101" s="302" t="s">
        <v>218</v>
      </c>
      <c r="K2101" s="53"/>
      <c r="L2101" s="53"/>
      <c r="M2101" s="53"/>
      <c r="N2101" s="53"/>
      <c r="O2101" s="53">
        <v>9</v>
      </c>
      <c r="P2101" s="56"/>
      <c r="Q2101" s="297">
        <v>3333.33</v>
      </c>
      <c r="R2101" s="348" t="s">
        <v>1578</v>
      </c>
      <c r="S2101" s="350">
        <v>28</v>
      </c>
      <c r="T2101" t="str">
        <f t="shared" si="74"/>
        <v>G-Suite Business</v>
      </c>
    </row>
    <row r="2102" spans="1:20" ht="15.75" thickBot="1">
      <c r="A2102" s="311">
        <v>45561</v>
      </c>
      <c r="B2102" s="384">
        <v>45536</v>
      </c>
      <c r="C2102" s="297" t="e">
        <v>#VALUE!</v>
      </c>
      <c r="D2102" s="312" t="s">
        <v>250</v>
      </c>
      <c r="E2102" s="306" t="s">
        <v>4455</v>
      </c>
      <c r="F2102" s="314">
        <v>1939.92</v>
      </c>
      <c r="G2102" s="300">
        <v>1644</v>
      </c>
      <c r="H2102" s="301" t="s">
        <v>216</v>
      </c>
      <c r="I2102" s="302" t="s">
        <v>217</v>
      </c>
      <c r="J2102" s="302" t="s">
        <v>218</v>
      </c>
      <c r="K2102" s="53"/>
      <c r="L2102" s="53"/>
      <c r="M2102" s="53"/>
      <c r="N2102" s="53"/>
      <c r="O2102" s="53">
        <v>9</v>
      </c>
      <c r="P2102" s="56"/>
      <c r="Q2102" s="297">
        <v>1939.92</v>
      </c>
      <c r="R2102" s="348" t="s">
        <v>1578</v>
      </c>
      <c r="S2102" s="350">
        <v>28</v>
      </c>
      <c r="T2102" t="str">
        <f t="shared" si="74"/>
        <v>G-Suite Business</v>
      </c>
    </row>
    <row r="2103" spans="1:20" ht="15.75" thickBot="1">
      <c r="A2103" s="311">
        <v>45561</v>
      </c>
      <c r="B2103" s="384">
        <v>45536</v>
      </c>
      <c r="C2103" s="297" t="e">
        <v>#VALUE!</v>
      </c>
      <c r="D2103" s="312" t="s">
        <v>2821</v>
      </c>
      <c r="E2103" s="306" t="s">
        <v>4456</v>
      </c>
      <c r="F2103" s="314">
        <v>457</v>
      </c>
      <c r="G2103" s="300">
        <v>387.28813559322037</v>
      </c>
      <c r="H2103" s="301" t="s">
        <v>216</v>
      </c>
      <c r="I2103" s="302" t="s">
        <v>217</v>
      </c>
      <c r="J2103" s="302" t="s">
        <v>218</v>
      </c>
      <c r="K2103" s="53"/>
      <c r="L2103" s="53"/>
      <c r="M2103" s="53"/>
      <c r="N2103" s="53"/>
      <c r="O2103" s="53">
        <v>9</v>
      </c>
      <c r="P2103" s="56"/>
      <c r="Q2103" s="297">
        <v>457</v>
      </c>
      <c r="R2103" s="348" t="s">
        <v>1578</v>
      </c>
      <c r="S2103" s="350">
        <v>28</v>
      </c>
      <c r="T2103" t="str">
        <f t="shared" si="74"/>
        <v>G-Suite Business</v>
      </c>
    </row>
    <row r="2104" spans="1:20" ht="15.75" thickBot="1">
      <c r="A2104" s="311">
        <v>45561</v>
      </c>
      <c r="B2104" s="384">
        <v>45536</v>
      </c>
      <c r="C2104" s="297" t="e">
        <v>#VALUE!</v>
      </c>
      <c r="D2104" s="312" t="s">
        <v>4329</v>
      </c>
      <c r="E2104" s="306" t="s">
        <v>4457</v>
      </c>
      <c r="F2104" s="314">
        <v>3009</v>
      </c>
      <c r="G2104" s="300">
        <v>2550</v>
      </c>
      <c r="H2104" s="301" t="s">
        <v>216</v>
      </c>
      <c r="I2104" s="302" t="s">
        <v>217</v>
      </c>
      <c r="J2104" s="302" t="s">
        <v>218</v>
      </c>
      <c r="K2104" s="53"/>
      <c r="L2104" s="53"/>
      <c r="M2104" s="53"/>
      <c r="N2104" s="53"/>
      <c r="O2104" s="53">
        <v>9</v>
      </c>
      <c r="P2104" s="56"/>
      <c r="Q2104" s="297">
        <v>3009</v>
      </c>
      <c r="R2104" s="348" t="s">
        <v>1578</v>
      </c>
      <c r="S2104" s="350">
        <v>28</v>
      </c>
      <c r="T2104" t="str">
        <f t="shared" si="74"/>
        <v>G-Suite Business</v>
      </c>
    </row>
    <row r="2105" spans="1:20" ht="15.75" thickBot="1">
      <c r="A2105" s="311">
        <v>45561</v>
      </c>
      <c r="B2105" s="384">
        <v>45536</v>
      </c>
      <c r="C2105" s="297" t="e">
        <v>#VALUE!</v>
      </c>
      <c r="D2105" s="312" t="s">
        <v>4458</v>
      </c>
      <c r="E2105" s="306" t="s">
        <v>4459</v>
      </c>
      <c r="F2105" s="314">
        <v>21063</v>
      </c>
      <c r="G2105" s="300">
        <v>17850</v>
      </c>
      <c r="H2105" s="301" t="s">
        <v>216</v>
      </c>
      <c r="I2105" s="302" t="s">
        <v>217</v>
      </c>
      <c r="J2105" s="302" t="s">
        <v>218</v>
      </c>
      <c r="K2105" s="53"/>
      <c r="L2105" s="53"/>
      <c r="M2105" s="53"/>
      <c r="N2105" s="53"/>
      <c r="O2105" s="53">
        <v>9</v>
      </c>
      <c r="P2105" s="56"/>
      <c r="Q2105" s="297">
        <v>21063</v>
      </c>
      <c r="R2105" s="348" t="s">
        <v>1578</v>
      </c>
      <c r="S2105" s="350">
        <v>28</v>
      </c>
      <c r="T2105" t="str">
        <f t="shared" si="74"/>
        <v>G-Suite Business</v>
      </c>
    </row>
    <row r="2106" spans="1:20" ht="15.75" thickBot="1">
      <c r="A2106" s="311">
        <v>45561</v>
      </c>
      <c r="B2106" s="384">
        <v>45536</v>
      </c>
      <c r="C2106" s="297" t="e">
        <v>#VALUE!</v>
      </c>
      <c r="D2106" s="312" t="s">
        <v>4460</v>
      </c>
      <c r="E2106" s="306" t="s">
        <v>4461</v>
      </c>
      <c r="F2106" s="314">
        <v>59472</v>
      </c>
      <c r="G2106" s="300">
        <v>50400</v>
      </c>
      <c r="H2106" s="301" t="s">
        <v>216</v>
      </c>
      <c r="I2106" s="302" t="s">
        <v>217</v>
      </c>
      <c r="J2106" s="302" t="s">
        <v>218</v>
      </c>
      <c r="K2106" s="53"/>
      <c r="L2106" s="53"/>
      <c r="M2106" s="53"/>
      <c r="N2106" s="53"/>
      <c r="O2106" s="53">
        <v>9</v>
      </c>
      <c r="P2106" s="56"/>
      <c r="Q2106" s="297">
        <v>59472</v>
      </c>
      <c r="R2106" s="348" t="s">
        <v>1578</v>
      </c>
      <c r="S2106" s="350">
        <v>28</v>
      </c>
      <c r="T2106" t="str">
        <f t="shared" si="74"/>
        <v>G-Suite Business</v>
      </c>
    </row>
    <row r="2107" spans="1:20" ht="15.75" thickBot="1">
      <c r="A2107" s="311">
        <v>45562</v>
      </c>
      <c r="B2107" s="384">
        <v>45536</v>
      </c>
      <c r="C2107" s="297" t="e">
        <v>#VALUE!</v>
      </c>
      <c r="D2107" s="312" t="s">
        <v>4462</v>
      </c>
      <c r="E2107" s="306" t="s">
        <v>4463</v>
      </c>
      <c r="F2107" s="314">
        <v>5900</v>
      </c>
      <c r="G2107" s="300">
        <v>5000</v>
      </c>
      <c r="H2107" s="301" t="s">
        <v>112</v>
      </c>
      <c r="I2107" s="302" t="s">
        <v>229</v>
      </c>
      <c r="J2107" s="302" t="s">
        <v>594</v>
      </c>
      <c r="K2107" s="53"/>
      <c r="L2107" s="53"/>
      <c r="M2107" s="53"/>
      <c r="N2107" s="53"/>
      <c r="O2107" s="53">
        <v>9</v>
      </c>
      <c r="P2107" s="56"/>
      <c r="Q2107" s="297">
        <v>5900</v>
      </c>
      <c r="R2107" s="348" t="s">
        <v>1578</v>
      </c>
      <c r="S2107" s="350">
        <v>28</v>
      </c>
      <c r="T2107" t="str">
        <f t="shared" si="74"/>
        <v>WhatsApp API Business</v>
      </c>
    </row>
    <row r="2108" spans="1:20" ht="15.75" thickBot="1">
      <c r="A2108" s="311">
        <v>45562</v>
      </c>
      <c r="B2108" s="384">
        <v>45536</v>
      </c>
      <c r="C2108" s="297" t="e">
        <v>#VALUE!</v>
      </c>
      <c r="D2108" s="312" t="s">
        <v>1641</v>
      </c>
      <c r="E2108" s="306" t="s">
        <v>4464</v>
      </c>
      <c r="F2108" s="314">
        <v>29500</v>
      </c>
      <c r="G2108" s="300">
        <v>25000</v>
      </c>
      <c r="H2108" s="301" t="s">
        <v>310</v>
      </c>
      <c r="I2108" s="302" t="s">
        <v>223</v>
      </c>
      <c r="J2108" s="302" t="s">
        <v>246</v>
      </c>
      <c r="K2108" s="53"/>
      <c r="L2108" s="53"/>
      <c r="M2108" s="53"/>
      <c r="N2108" s="53"/>
      <c r="O2108" s="53">
        <v>9</v>
      </c>
      <c r="P2108" s="56"/>
      <c r="Q2108" s="297">
        <v>29500</v>
      </c>
      <c r="R2108" s="348" t="s">
        <v>1578</v>
      </c>
      <c r="S2108" s="350">
        <v>28</v>
      </c>
      <c r="T2108" t="str">
        <f t="shared" si="74"/>
        <v>Tech Assist Recruitment</v>
      </c>
    </row>
    <row r="2109" spans="1:20" ht="15.75" thickBot="1">
      <c r="A2109" s="311">
        <v>45562</v>
      </c>
      <c r="B2109" s="384">
        <v>45536</v>
      </c>
      <c r="C2109" s="297" t="e">
        <v>#VALUE!</v>
      </c>
      <c r="D2109" s="312" t="s">
        <v>1604</v>
      </c>
      <c r="E2109" s="306" t="s">
        <v>4465</v>
      </c>
      <c r="F2109" s="314">
        <v>10030</v>
      </c>
      <c r="G2109" s="300">
        <v>8500</v>
      </c>
      <c r="H2109" s="301" t="s">
        <v>112</v>
      </c>
      <c r="I2109" s="302" t="s">
        <v>229</v>
      </c>
      <c r="J2109" s="302" t="s">
        <v>352</v>
      </c>
      <c r="K2109" s="53"/>
      <c r="L2109" s="53"/>
      <c r="M2109" s="53"/>
      <c r="N2109" s="53"/>
      <c r="O2109" s="53">
        <v>9</v>
      </c>
      <c r="P2109" s="56"/>
      <c r="Q2109" s="297">
        <v>10030</v>
      </c>
      <c r="R2109" s="348" t="s">
        <v>1578</v>
      </c>
      <c r="S2109" s="350">
        <v>28</v>
      </c>
      <c r="T2109" t="str">
        <f t="shared" ref="T2109:T2140" si="75">VLOOKUP(I2109,$AD$2:$AE$6,2,0)</f>
        <v>WhatsApp API Business</v>
      </c>
    </row>
    <row r="2110" spans="1:20" ht="15.75" thickBot="1">
      <c r="A2110" s="311">
        <v>45562</v>
      </c>
      <c r="B2110" s="384">
        <v>45536</v>
      </c>
      <c r="C2110" s="297" t="e">
        <v>#VALUE!</v>
      </c>
      <c r="D2110" s="312" t="s">
        <v>433</v>
      </c>
      <c r="E2110" s="306" t="s">
        <v>4466</v>
      </c>
      <c r="F2110" s="314">
        <v>5427</v>
      </c>
      <c r="G2110" s="300">
        <v>4599.1525423728817</v>
      </c>
      <c r="H2110" s="301" t="s">
        <v>112</v>
      </c>
      <c r="I2110" s="302" t="s">
        <v>229</v>
      </c>
      <c r="J2110" s="302" t="s">
        <v>249</v>
      </c>
      <c r="K2110" s="53"/>
      <c r="L2110" s="53"/>
      <c r="M2110" s="53"/>
      <c r="N2110" s="53"/>
      <c r="O2110" s="53">
        <v>9</v>
      </c>
      <c r="P2110" s="56"/>
      <c r="Q2110" s="297">
        <v>5427</v>
      </c>
      <c r="R2110" s="348" t="s">
        <v>1578</v>
      </c>
      <c r="S2110" s="350">
        <v>28</v>
      </c>
      <c r="T2110" t="str">
        <f t="shared" si="75"/>
        <v>WhatsApp API Business</v>
      </c>
    </row>
    <row r="2111" spans="1:20" ht="15.75" thickBot="1">
      <c r="A2111" s="311">
        <v>45562</v>
      </c>
      <c r="B2111" s="384">
        <v>45536</v>
      </c>
      <c r="C2111" s="297" t="e">
        <v>#VALUE!</v>
      </c>
      <c r="D2111" s="312" t="s">
        <v>592</v>
      </c>
      <c r="E2111" s="306" t="s">
        <v>4467</v>
      </c>
      <c r="F2111" s="314">
        <v>11800</v>
      </c>
      <c r="G2111" s="300">
        <v>10000</v>
      </c>
      <c r="H2111" s="301" t="s">
        <v>112</v>
      </c>
      <c r="I2111" s="302" t="s">
        <v>229</v>
      </c>
      <c r="J2111" s="302" t="s">
        <v>249</v>
      </c>
      <c r="K2111" s="53"/>
      <c r="L2111" s="53"/>
      <c r="M2111" s="53"/>
      <c r="N2111" s="53"/>
      <c r="O2111" s="53">
        <v>9</v>
      </c>
      <c r="P2111" s="56"/>
      <c r="Q2111" s="297">
        <v>11800</v>
      </c>
      <c r="R2111" s="348" t="s">
        <v>1578</v>
      </c>
      <c r="S2111" s="350">
        <v>28</v>
      </c>
      <c r="T2111" t="str">
        <f t="shared" si="75"/>
        <v>WhatsApp API Business</v>
      </c>
    </row>
    <row r="2112" spans="1:20" ht="15.75" thickBot="1">
      <c r="A2112" s="311">
        <v>45562</v>
      </c>
      <c r="B2112" s="384">
        <v>45536</v>
      </c>
      <c r="C2112" s="297" t="e">
        <v>#VALUE!</v>
      </c>
      <c r="D2112" s="312" t="s">
        <v>2421</v>
      </c>
      <c r="E2112" s="306" t="s">
        <v>4468</v>
      </c>
      <c r="F2112" s="314">
        <v>36108</v>
      </c>
      <c r="G2112" s="300">
        <v>30600</v>
      </c>
      <c r="H2112" s="301" t="s">
        <v>112</v>
      </c>
      <c r="I2112" s="302" t="s">
        <v>229</v>
      </c>
      <c r="J2112" s="302" t="s">
        <v>359</v>
      </c>
      <c r="K2112" s="53"/>
      <c r="L2112" s="53"/>
      <c r="M2112" s="53"/>
      <c r="N2112" s="53"/>
      <c r="O2112" s="53">
        <v>9</v>
      </c>
      <c r="P2112" s="56"/>
      <c r="Q2112" s="297">
        <v>36108</v>
      </c>
      <c r="R2112" s="348" t="s">
        <v>1578</v>
      </c>
      <c r="S2112" s="350">
        <v>28</v>
      </c>
      <c r="T2112" t="str">
        <f t="shared" si="75"/>
        <v>WhatsApp API Business</v>
      </c>
    </row>
    <row r="2113" spans="1:20" ht="15.75" thickBot="1">
      <c r="A2113" s="311">
        <v>45562</v>
      </c>
      <c r="B2113" s="384">
        <v>45536</v>
      </c>
      <c r="C2113" s="297" t="e">
        <v>#VALUE!</v>
      </c>
      <c r="D2113" s="312" t="s">
        <v>3915</v>
      </c>
      <c r="E2113" s="306" t="s">
        <v>4469</v>
      </c>
      <c r="F2113" s="314">
        <v>13895</v>
      </c>
      <c r="G2113" s="300">
        <v>11775.423728813559</v>
      </c>
      <c r="H2113" s="301" t="s">
        <v>112</v>
      </c>
      <c r="I2113" s="302" t="s">
        <v>229</v>
      </c>
      <c r="J2113" s="302" t="s">
        <v>269</v>
      </c>
      <c r="K2113" s="53"/>
      <c r="L2113" s="53"/>
      <c r="M2113" s="53"/>
      <c r="N2113" s="53"/>
      <c r="O2113" s="53">
        <v>9</v>
      </c>
      <c r="P2113" s="56"/>
      <c r="Q2113" s="297">
        <v>13895</v>
      </c>
      <c r="R2113" s="348" t="s">
        <v>1578</v>
      </c>
      <c r="S2113" s="350">
        <v>28</v>
      </c>
      <c r="T2113" t="str">
        <f t="shared" si="75"/>
        <v>WhatsApp API Business</v>
      </c>
    </row>
    <row r="2114" spans="1:20" ht="15.75" thickBot="1">
      <c r="A2114" s="311">
        <v>45562</v>
      </c>
      <c r="B2114" s="384">
        <v>45536</v>
      </c>
      <c r="C2114" s="297" t="e">
        <v>#VALUE!</v>
      </c>
      <c r="D2114" s="312" t="s">
        <v>2132</v>
      </c>
      <c r="E2114" s="306" t="s">
        <v>4470</v>
      </c>
      <c r="F2114" s="314">
        <v>5187</v>
      </c>
      <c r="G2114" s="300">
        <v>4395.7627118644068</v>
      </c>
      <c r="H2114" s="301" t="s">
        <v>112</v>
      </c>
      <c r="I2114" s="302" t="s">
        <v>229</v>
      </c>
      <c r="J2114" s="302" t="s">
        <v>249</v>
      </c>
      <c r="K2114" s="53"/>
      <c r="L2114" s="53"/>
      <c r="M2114" s="53"/>
      <c r="N2114" s="53"/>
      <c r="O2114" s="53">
        <v>9</v>
      </c>
      <c r="P2114" s="56"/>
      <c r="Q2114" s="297">
        <v>5187</v>
      </c>
      <c r="R2114" s="348" t="s">
        <v>1578</v>
      </c>
      <c r="S2114" s="350">
        <v>28</v>
      </c>
      <c r="T2114" t="str">
        <f t="shared" si="75"/>
        <v>WhatsApp API Business</v>
      </c>
    </row>
    <row r="2115" spans="1:20" ht="15.75" thickBot="1">
      <c r="A2115" s="311">
        <v>45562</v>
      </c>
      <c r="B2115" s="384">
        <v>45536</v>
      </c>
      <c r="C2115" s="297"/>
      <c r="D2115" s="327" t="s">
        <v>362</v>
      </c>
      <c r="E2115" s="326" t="s">
        <v>4471</v>
      </c>
      <c r="F2115" s="314"/>
      <c r="G2115" s="300"/>
      <c r="H2115" s="301"/>
      <c r="I2115" s="302"/>
      <c r="J2115" s="302"/>
      <c r="K2115" s="53"/>
      <c r="L2115" s="53"/>
      <c r="M2115" s="53"/>
      <c r="N2115" s="53"/>
      <c r="O2115" s="53">
        <v>9</v>
      </c>
      <c r="P2115" s="56"/>
      <c r="Q2115" s="297">
        <v>0</v>
      </c>
      <c r="R2115" s="348"/>
      <c r="S2115" s="350">
        <v>28</v>
      </c>
      <c r="T2115" t="e">
        <f t="shared" si="75"/>
        <v>#N/A</v>
      </c>
    </row>
    <row r="2116" spans="1:20" ht="15.75" thickBot="1">
      <c r="A2116" s="311">
        <v>45562</v>
      </c>
      <c r="B2116" s="384">
        <v>45536</v>
      </c>
      <c r="C2116" s="297" t="e">
        <v>#VALUE!</v>
      </c>
      <c r="D2116" s="312" t="s">
        <v>1152</v>
      </c>
      <c r="E2116" s="306" t="s">
        <v>4472</v>
      </c>
      <c r="F2116" s="314">
        <v>15045</v>
      </c>
      <c r="G2116" s="300">
        <v>12750</v>
      </c>
      <c r="H2116" s="301" t="s">
        <v>112</v>
      </c>
      <c r="I2116" s="302" t="s">
        <v>229</v>
      </c>
      <c r="J2116" s="302" t="s">
        <v>284</v>
      </c>
      <c r="K2116" s="53"/>
      <c r="L2116" s="53"/>
      <c r="M2116" s="53"/>
      <c r="N2116" s="53"/>
      <c r="O2116" s="53">
        <v>9</v>
      </c>
      <c r="P2116" s="56"/>
      <c r="Q2116" s="297">
        <v>15045</v>
      </c>
      <c r="R2116" s="348" t="s">
        <v>1578</v>
      </c>
      <c r="S2116" s="350">
        <v>28</v>
      </c>
      <c r="T2116" t="str">
        <f t="shared" si="75"/>
        <v>WhatsApp API Business</v>
      </c>
    </row>
    <row r="2117" spans="1:20" ht="15.75" thickBot="1">
      <c r="A2117" s="311">
        <v>45562</v>
      </c>
      <c r="B2117" s="384">
        <v>45536</v>
      </c>
      <c r="C2117" s="297" t="e">
        <v>#VALUE!</v>
      </c>
      <c r="D2117" s="312" t="s">
        <v>433</v>
      </c>
      <c r="E2117" s="306" t="s">
        <v>4473</v>
      </c>
      <c r="F2117" s="314">
        <v>-4837</v>
      </c>
      <c r="G2117" s="300">
        <v>-4099.1525423728817</v>
      </c>
      <c r="H2117" s="301" t="s">
        <v>112</v>
      </c>
      <c r="I2117" s="302" t="s">
        <v>229</v>
      </c>
      <c r="J2117" s="302" t="s">
        <v>249</v>
      </c>
      <c r="K2117" s="53"/>
      <c r="L2117" s="53"/>
      <c r="M2117" s="53"/>
      <c r="N2117" s="53"/>
      <c r="O2117" s="53">
        <v>9</v>
      </c>
      <c r="P2117" s="56"/>
      <c r="Q2117" s="297">
        <v>-4837</v>
      </c>
      <c r="R2117" s="348" t="s">
        <v>1578</v>
      </c>
      <c r="S2117" s="350">
        <v>28</v>
      </c>
      <c r="T2117" t="str">
        <f t="shared" si="75"/>
        <v>WhatsApp API Business</v>
      </c>
    </row>
    <row r="2118" spans="1:20" ht="15.75" thickBot="1">
      <c r="A2118" s="311">
        <v>45562</v>
      </c>
      <c r="B2118" s="384">
        <v>45536</v>
      </c>
      <c r="C2118" s="297" t="e">
        <v>#VALUE!</v>
      </c>
      <c r="D2118" s="312" t="s">
        <v>994</v>
      </c>
      <c r="E2118" s="306" t="s">
        <v>4474</v>
      </c>
      <c r="F2118" s="314">
        <v>9027</v>
      </c>
      <c r="G2118" s="300">
        <v>7650</v>
      </c>
      <c r="H2118" s="301" t="s">
        <v>216</v>
      </c>
      <c r="I2118" s="302" t="s">
        <v>217</v>
      </c>
      <c r="J2118" s="302" t="s">
        <v>218</v>
      </c>
      <c r="K2118" s="53"/>
      <c r="L2118" s="53"/>
      <c r="M2118" s="53"/>
      <c r="N2118" s="53"/>
      <c r="O2118" s="53">
        <v>9</v>
      </c>
      <c r="P2118" s="56"/>
      <c r="Q2118" s="297">
        <v>9027</v>
      </c>
      <c r="R2118" s="348" t="s">
        <v>1578</v>
      </c>
      <c r="S2118" s="350">
        <v>28</v>
      </c>
      <c r="T2118" t="str">
        <f t="shared" si="75"/>
        <v>G-Suite Business</v>
      </c>
    </row>
    <row r="2119" spans="1:20" ht="15.75" thickBot="1">
      <c r="A2119" s="311">
        <v>45562</v>
      </c>
      <c r="B2119" s="384">
        <v>45536</v>
      </c>
      <c r="C2119" s="297" t="e">
        <v>#VALUE!</v>
      </c>
      <c r="D2119" s="312" t="s">
        <v>1017</v>
      </c>
      <c r="E2119" s="306" t="s">
        <v>4475</v>
      </c>
      <c r="F2119" s="314">
        <v>55154</v>
      </c>
      <c r="G2119" s="300">
        <v>46740.677966101699</v>
      </c>
      <c r="H2119" s="301" t="s">
        <v>216</v>
      </c>
      <c r="I2119" s="302" t="s">
        <v>217</v>
      </c>
      <c r="J2119" s="302" t="s">
        <v>218</v>
      </c>
      <c r="K2119" s="53"/>
      <c r="L2119" s="53"/>
      <c r="M2119" s="53"/>
      <c r="N2119" s="53"/>
      <c r="O2119" s="53">
        <v>9</v>
      </c>
      <c r="P2119" s="56"/>
      <c r="Q2119" s="297">
        <v>55154</v>
      </c>
      <c r="R2119" s="348" t="s">
        <v>1578</v>
      </c>
      <c r="S2119" s="350">
        <v>28</v>
      </c>
      <c r="T2119" t="str">
        <f t="shared" si="75"/>
        <v>G-Suite Business</v>
      </c>
    </row>
    <row r="2120" spans="1:20" ht="15.75" thickBot="1">
      <c r="A2120" s="311">
        <v>45562</v>
      </c>
      <c r="B2120" s="384">
        <v>45536</v>
      </c>
      <c r="C2120" s="297" t="e">
        <v>#VALUE!</v>
      </c>
      <c r="D2120" s="312" t="s">
        <v>407</v>
      </c>
      <c r="E2120" s="306" t="s">
        <v>4476</v>
      </c>
      <c r="F2120" s="314">
        <v>1254</v>
      </c>
      <c r="G2120" s="300">
        <v>1062.71186440678</v>
      </c>
      <c r="H2120" s="301" t="s">
        <v>216</v>
      </c>
      <c r="I2120" s="302" t="s">
        <v>217</v>
      </c>
      <c r="J2120" s="302" t="s">
        <v>218</v>
      </c>
      <c r="K2120" s="53"/>
      <c r="L2120" s="53"/>
      <c r="M2120" s="53"/>
      <c r="N2120" s="53"/>
      <c r="O2120" s="53">
        <v>9</v>
      </c>
      <c r="P2120" s="56"/>
      <c r="Q2120" s="297">
        <v>1254</v>
      </c>
      <c r="R2120" s="348" t="s">
        <v>1578</v>
      </c>
      <c r="S2120" s="350">
        <v>28</v>
      </c>
      <c r="T2120" t="str">
        <f t="shared" si="75"/>
        <v>G-Suite Business</v>
      </c>
    </row>
    <row r="2121" spans="1:20" ht="15.75" thickBot="1">
      <c r="A2121" s="311">
        <v>45563</v>
      </c>
      <c r="B2121" s="384">
        <v>45536</v>
      </c>
      <c r="C2121" s="297" t="e">
        <v>#VALUE!</v>
      </c>
      <c r="D2121" s="312" t="s">
        <v>2114</v>
      </c>
      <c r="E2121" s="306" t="s">
        <v>4477</v>
      </c>
      <c r="F2121" s="314">
        <v>19942</v>
      </c>
      <c r="G2121" s="300">
        <v>16900</v>
      </c>
      <c r="H2121" s="301" t="s">
        <v>310</v>
      </c>
      <c r="I2121" s="302" t="s">
        <v>223</v>
      </c>
      <c r="J2121" s="302" t="s">
        <v>311</v>
      </c>
      <c r="K2121" s="53"/>
      <c r="L2121" s="53"/>
      <c r="M2121" s="53"/>
      <c r="N2121" s="53"/>
      <c r="O2121" s="53">
        <v>9</v>
      </c>
      <c r="P2121" s="56"/>
      <c r="Q2121" s="297">
        <v>19942</v>
      </c>
      <c r="R2121" s="348" t="s">
        <v>1578</v>
      </c>
      <c r="S2121" s="350">
        <v>28</v>
      </c>
      <c r="T2121" t="str">
        <f t="shared" si="75"/>
        <v>Tech Assist Recruitment</v>
      </c>
    </row>
    <row r="2122" spans="1:20" ht="15.75" thickBot="1">
      <c r="A2122" s="311">
        <v>45563</v>
      </c>
      <c r="B2122" s="384">
        <v>45536</v>
      </c>
      <c r="C2122" s="297" t="e">
        <v>#VALUE!</v>
      </c>
      <c r="D2122" s="312" t="s">
        <v>4478</v>
      </c>
      <c r="E2122" s="306" t="s">
        <v>4479</v>
      </c>
      <c r="F2122" s="314">
        <v>15045</v>
      </c>
      <c r="G2122" s="300">
        <v>12750</v>
      </c>
      <c r="H2122" s="301" t="s">
        <v>112</v>
      </c>
      <c r="I2122" s="302" t="s">
        <v>229</v>
      </c>
      <c r="J2122" s="302" t="s">
        <v>284</v>
      </c>
      <c r="K2122" s="53"/>
      <c r="L2122" s="53"/>
      <c r="M2122" s="53"/>
      <c r="N2122" s="53"/>
      <c r="O2122" s="53">
        <v>10</v>
      </c>
      <c r="P2122" s="56"/>
      <c r="Q2122" s="297">
        <v>15045</v>
      </c>
      <c r="R2122" s="348" t="s">
        <v>1578</v>
      </c>
      <c r="S2122" s="350">
        <v>28</v>
      </c>
      <c r="T2122" t="str">
        <f t="shared" si="75"/>
        <v>WhatsApp API Business</v>
      </c>
    </row>
    <row r="2123" spans="1:20" ht="15.75" thickBot="1">
      <c r="A2123" s="311">
        <v>45563</v>
      </c>
      <c r="B2123" s="384">
        <v>45536</v>
      </c>
      <c r="C2123" s="297" t="e">
        <v>#VALUE!</v>
      </c>
      <c r="D2123" s="312" t="s">
        <v>4405</v>
      </c>
      <c r="E2123" s="306" t="s">
        <v>4480</v>
      </c>
      <c r="F2123" s="314">
        <v>7522</v>
      </c>
      <c r="G2123" s="300">
        <v>6374.5762711864409</v>
      </c>
      <c r="H2123" s="301" t="s">
        <v>112</v>
      </c>
      <c r="I2123" s="302" t="s">
        <v>229</v>
      </c>
      <c r="J2123" s="302" t="s">
        <v>269</v>
      </c>
      <c r="K2123" s="53"/>
      <c r="L2123" s="53"/>
      <c r="M2123" s="53"/>
      <c r="N2123" s="53"/>
      <c r="O2123" s="53">
        <v>10</v>
      </c>
      <c r="P2123" s="56"/>
      <c r="Q2123" s="297">
        <v>7522</v>
      </c>
      <c r="R2123" s="348" t="s">
        <v>1578</v>
      </c>
      <c r="S2123" s="350">
        <v>28</v>
      </c>
      <c r="T2123" t="str">
        <f t="shared" si="75"/>
        <v>WhatsApp API Business</v>
      </c>
    </row>
    <row r="2124" spans="1:20" ht="15.75" thickBot="1">
      <c r="A2124" s="311">
        <v>45563</v>
      </c>
      <c r="B2124" s="384">
        <v>45536</v>
      </c>
      <c r="C2124" s="297" t="e">
        <v>#VALUE!</v>
      </c>
      <c r="D2124" s="312" t="s">
        <v>1280</v>
      </c>
      <c r="E2124" s="306" t="s">
        <v>4481</v>
      </c>
      <c r="F2124" s="314">
        <v>15707.57</v>
      </c>
      <c r="G2124" s="300">
        <v>13311.5</v>
      </c>
      <c r="H2124" s="301" t="s">
        <v>216</v>
      </c>
      <c r="I2124" s="302" t="s">
        <v>217</v>
      </c>
      <c r="J2124" s="302" t="s">
        <v>218</v>
      </c>
      <c r="K2124" s="53"/>
      <c r="L2124" s="53"/>
      <c r="M2124" s="53"/>
      <c r="N2124" s="53"/>
      <c r="O2124" s="53">
        <v>10</v>
      </c>
      <c r="P2124" s="56"/>
      <c r="Q2124" s="297">
        <v>15707.57</v>
      </c>
      <c r="R2124" s="348" t="s">
        <v>1578</v>
      </c>
      <c r="S2124" s="350">
        <v>28</v>
      </c>
      <c r="T2124" t="str">
        <f t="shared" si="75"/>
        <v>G-Suite Business</v>
      </c>
    </row>
    <row r="2125" spans="1:20" ht="15.75" thickBot="1">
      <c r="A2125" s="311">
        <v>45563</v>
      </c>
      <c r="B2125" s="384">
        <v>45536</v>
      </c>
      <c r="C2125" s="297" t="e">
        <v>#VALUE!</v>
      </c>
      <c r="D2125" s="312" t="s">
        <v>4482</v>
      </c>
      <c r="E2125" s="306" t="s">
        <v>4483</v>
      </c>
      <c r="F2125" s="314">
        <v>15045</v>
      </c>
      <c r="G2125" s="300">
        <v>12750</v>
      </c>
      <c r="H2125" s="301" t="s">
        <v>216</v>
      </c>
      <c r="I2125" s="302" t="s">
        <v>217</v>
      </c>
      <c r="J2125" s="302" t="s">
        <v>218</v>
      </c>
      <c r="K2125" s="53"/>
      <c r="L2125" s="53"/>
      <c r="M2125" s="53"/>
      <c r="N2125" s="53"/>
      <c r="O2125" s="53">
        <v>10</v>
      </c>
      <c r="P2125" s="56"/>
      <c r="Q2125" s="297">
        <v>15045</v>
      </c>
      <c r="R2125" s="348" t="s">
        <v>1578</v>
      </c>
      <c r="S2125" s="350">
        <v>28</v>
      </c>
      <c r="T2125" t="str">
        <f t="shared" si="75"/>
        <v>G-Suite Business</v>
      </c>
    </row>
    <row r="2126" spans="1:20" ht="15.75" thickBot="1">
      <c r="A2126" s="311">
        <v>45563</v>
      </c>
      <c r="B2126" s="384">
        <v>45536</v>
      </c>
      <c r="C2126" s="297" t="e">
        <v>#VALUE!</v>
      </c>
      <c r="D2126" s="312" t="s">
        <v>252</v>
      </c>
      <c r="E2126" s="306" t="s">
        <v>4484</v>
      </c>
      <c r="F2126" s="314">
        <v>138577</v>
      </c>
      <c r="G2126" s="300">
        <v>117438.1355932203</v>
      </c>
      <c r="H2126" s="301" t="s">
        <v>216</v>
      </c>
      <c r="I2126" s="302" t="s">
        <v>217</v>
      </c>
      <c r="J2126" s="302" t="s">
        <v>218</v>
      </c>
      <c r="K2126" s="53"/>
      <c r="L2126" s="53"/>
      <c r="M2126" s="53"/>
      <c r="N2126" s="53"/>
      <c r="O2126" s="53">
        <v>10</v>
      </c>
      <c r="P2126" s="56"/>
      <c r="Q2126" s="297">
        <v>138577</v>
      </c>
      <c r="R2126" s="348" t="s">
        <v>1578</v>
      </c>
      <c r="S2126" s="350">
        <v>28</v>
      </c>
      <c r="T2126" t="str">
        <f t="shared" si="75"/>
        <v>G-Suite Business</v>
      </c>
    </row>
    <row r="2127" spans="1:20" ht="15.75" thickBot="1">
      <c r="A2127" s="311">
        <v>45563</v>
      </c>
      <c r="B2127" s="384">
        <v>45536</v>
      </c>
      <c r="C2127" s="297" t="e">
        <v>#VALUE!</v>
      </c>
      <c r="D2127" s="312" t="s">
        <v>624</v>
      </c>
      <c r="E2127" s="306" t="s">
        <v>4485</v>
      </c>
      <c r="F2127" s="314">
        <v>15045</v>
      </c>
      <c r="G2127" s="300">
        <v>12750</v>
      </c>
      <c r="H2127" s="301" t="s">
        <v>112</v>
      </c>
      <c r="I2127" s="302" t="s">
        <v>229</v>
      </c>
      <c r="J2127" s="302" t="s">
        <v>284</v>
      </c>
      <c r="K2127" s="53"/>
      <c r="L2127" s="53"/>
      <c r="M2127" s="53"/>
      <c r="N2127" s="53"/>
      <c r="O2127" s="53">
        <v>10</v>
      </c>
      <c r="P2127" s="56"/>
      <c r="Q2127" s="297">
        <v>15045</v>
      </c>
      <c r="R2127" s="348" t="s">
        <v>1578</v>
      </c>
      <c r="S2127" s="350">
        <v>28</v>
      </c>
      <c r="T2127" t="str">
        <f t="shared" si="75"/>
        <v>WhatsApp API Business</v>
      </c>
    </row>
    <row r="2128" spans="1:20" ht="15.75" thickBot="1">
      <c r="A2128" s="311">
        <v>45565</v>
      </c>
      <c r="B2128" s="384">
        <v>45536</v>
      </c>
      <c r="C2128" s="297" t="e">
        <v>#VALUE!</v>
      </c>
      <c r="D2128" s="312" t="s">
        <v>417</v>
      </c>
      <c r="E2128" s="306" t="s">
        <v>4486</v>
      </c>
      <c r="F2128" s="314">
        <v>299</v>
      </c>
      <c r="G2128" s="300">
        <v>253.3898305084746</v>
      </c>
      <c r="H2128" s="301" t="s">
        <v>261</v>
      </c>
      <c r="I2128" s="302" t="s">
        <v>232</v>
      </c>
      <c r="J2128" s="302" t="s">
        <v>330</v>
      </c>
      <c r="K2128" s="53"/>
      <c r="L2128" s="53"/>
      <c r="M2128" s="53"/>
      <c r="N2128" s="53"/>
      <c r="O2128" s="53">
        <v>10</v>
      </c>
      <c r="P2128" s="56"/>
      <c r="Q2128" s="297">
        <v>299</v>
      </c>
      <c r="R2128" s="348" t="s">
        <v>1578</v>
      </c>
      <c r="S2128" s="350">
        <v>29</v>
      </c>
      <c r="T2128" t="str">
        <f t="shared" si="75"/>
        <v>Other Services</v>
      </c>
    </row>
    <row r="2129" spans="1:20" ht="15.75" thickBot="1">
      <c r="A2129" s="311">
        <v>45565</v>
      </c>
      <c r="B2129" s="384">
        <v>45536</v>
      </c>
      <c r="C2129" s="297" t="e">
        <v>#VALUE!</v>
      </c>
      <c r="D2129" s="312" t="s">
        <v>3719</v>
      </c>
      <c r="E2129" s="306" t="s">
        <v>4487</v>
      </c>
      <c r="F2129" s="314">
        <v>15045</v>
      </c>
      <c r="G2129" s="300">
        <v>12750</v>
      </c>
      <c r="H2129" s="301" t="s">
        <v>112</v>
      </c>
      <c r="I2129" s="302" t="s">
        <v>229</v>
      </c>
      <c r="J2129" s="302" t="s">
        <v>284</v>
      </c>
      <c r="K2129" s="53"/>
      <c r="L2129" s="53"/>
      <c r="M2129" s="53"/>
      <c r="N2129" s="53"/>
      <c r="O2129" s="53">
        <v>10</v>
      </c>
      <c r="P2129" s="56"/>
      <c r="Q2129" s="297">
        <v>15045</v>
      </c>
      <c r="R2129" s="348" t="s">
        <v>1578</v>
      </c>
      <c r="S2129" s="350">
        <v>29</v>
      </c>
      <c r="T2129" t="str">
        <f t="shared" si="75"/>
        <v>WhatsApp API Business</v>
      </c>
    </row>
    <row r="2130" spans="1:20" ht="15.75" thickBot="1">
      <c r="A2130" s="311">
        <v>45565</v>
      </c>
      <c r="B2130" s="384">
        <v>45536</v>
      </c>
      <c r="C2130" s="297" t="e">
        <v>#VALUE!</v>
      </c>
      <c r="D2130" s="312" t="s">
        <v>3131</v>
      </c>
      <c r="E2130" s="306" t="s">
        <v>4488</v>
      </c>
      <c r="F2130" s="314">
        <v>7523</v>
      </c>
      <c r="G2130" s="300">
        <v>6375.42372881356</v>
      </c>
      <c r="H2130" s="301" t="s">
        <v>112</v>
      </c>
      <c r="I2130" s="302" t="s">
        <v>229</v>
      </c>
      <c r="J2130" s="302" t="s">
        <v>269</v>
      </c>
      <c r="K2130" s="53"/>
      <c r="L2130" s="53"/>
      <c r="M2130" s="53"/>
      <c r="N2130" s="53"/>
      <c r="O2130" s="53">
        <v>10</v>
      </c>
      <c r="P2130" s="56"/>
      <c r="Q2130" s="297">
        <v>7523</v>
      </c>
      <c r="R2130" s="348" t="s">
        <v>1578</v>
      </c>
      <c r="S2130" s="350">
        <v>29</v>
      </c>
      <c r="T2130" t="str">
        <f t="shared" si="75"/>
        <v>WhatsApp API Business</v>
      </c>
    </row>
    <row r="2131" spans="1:20" ht="15.75" thickBot="1">
      <c r="A2131" s="311">
        <v>45565</v>
      </c>
      <c r="B2131" s="384">
        <v>45536</v>
      </c>
      <c r="C2131" s="297" t="e">
        <v>#VALUE!</v>
      </c>
      <c r="D2131" s="312" t="s">
        <v>4489</v>
      </c>
      <c r="E2131" s="306" t="s">
        <v>4490</v>
      </c>
      <c r="F2131" s="314">
        <v>99</v>
      </c>
      <c r="G2131" s="300">
        <v>83.898305084745772</v>
      </c>
      <c r="H2131" s="301" t="s">
        <v>261</v>
      </c>
      <c r="I2131" s="302" t="s">
        <v>232</v>
      </c>
      <c r="J2131" s="302" t="s">
        <v>330</v>
      </c>
      <c r="K2131" s="53"/>
      <c r="L2131" s="53"/>
      <c r="M2131" s="53"/>
      <c r="N2131" s="53"/>
      <c r="O2131" s="53">
        <v>10</v>
      </c>
      <c r="P2131" s="56"/>
      <c r="Q2131" s="297">
        <v>99</v>
      </c>
      <c r="R2131" s="348" t="s">
        <v>1578</v>
      </c>
      <c r="S2131" s="350">
        <v>29</v>
      </c>
      <c r="T2131" t="str">
        <f t="shared" si="75"/>
        <v>Other Services</v>
      </c>
    </row>
    <row r="2132" spans="1:20" ht="15.75" thickBot="1">
      <c r="A2132" s="311">
        <v>45565</v>
      </c>
      <c r="B2132" s="384">
        <v>45536</v>
      </c>
      <c r="C2132" s="297" t="e">
        <v>#VALUE!</v>
      </c>
      <c r="D2132" s="312" t="s">
        <v>1764</v>
      </c>
      <c r="E2132" s="306" t="s">
        <v>4491</v>
      </c>
      <c r="F2132" s="314">
        <v>27081</v>
      </c>
      <c r="G2132" s="300">
        <v>22950</v>
      </c>
      <c r="H2132" s="301" t="s">
        <v>216</v>
      </c>
      <c r="I2132" s="302" t="s">
        <v>217</v>
      </c>
      <c r="J2132" s="302" t="s">
        <v>218</v>
      </c>
      <c r="K2132" s="53"/>
      <c r="L2132" s="53"/>
      <c r="M2132" s="53"/>
      <c r="N2132" s="53"/>
      <c r="O2132" s="53">
        <v>10</v>
      </c>
      <c r="P2132" s="56"/>
      <c r="Q2132" s="297">
        <v>27081</v>
      </c>
      <c r="R2132" s="348" t="s">
        <v>1578</v>
      </c>
      <c r="S2132" s="350">
        <v>29</v>
      </c>
      <c r="T2132" t="str">
        <f t="shared" si="75"/>
        <v>G-Suite Business</v>
      </c>
    </row>
    <row r="2133" spans="1:20" ht="15.75" thickBot="1">
      <c r="A2133" s="311">
        <v>45565</v>
      </c>
      <c r="B2133" s="384">
        <v>45536</v>
      </c>
      <c r="C2133" s="297" t="e">
        <v>#VALUE!</v>
      </c>
      <c r="D2133" s="312" t="s">
        <v>4492</v>
      </c>
      <c r="E2133" s="306" t="s">
        <v>4493</v>
      </c>
      <c r="F2133" s="314">
        <v>18054</v>
      </c>
      <c r="G2133" s="300">
        <v>15300</v>
      </c>
      <c r="H2133" s="301" t="s">
        <v>216</v>
      </c>
      <c r="I2133" s="302" t="s">
        <v>217</v>
      </c>
      <c r="J2133" s="302" t="s">
        <v>218</v>
      </c>
      <c r="K2133" s="53"/>
      <c r="L2133" s="53"/>
      <c r="M2133" s="53"/>
      <c r="N2133" s="53"/>
      <c r="O2133" s="53">
        <v>10</v>
      </c>
      <c r="P2133" s="56"/>
      <c r="Q2133" s="297">
        <v>18054</v>
      </c>
      <c r="R2133" s="348" t="s">
        <v>1578</v>
      </c>
      <c r="S2133" s="350">
        <v>29</v>
      </c>
      <c r="T2133" t="str">
        <f t="shared" si="75"/>
        <v>G-Suite Business</v>
      </c>
    </row>
    <row r="2134" spans="1:20" ht="15.75" thickBot="1">
      <c r="A2134" s="311">
        <v>45566</v>
      </c>
      <c r="B2134" s="384">
        <v>45566</v>
      </c>
      <c r="C2134" s="297" t="e">
        <v>#VALUE!</v>
      </c>
      <c r="D2134" s="312" t="s">
        <v>4494</v>
      </c>
      <c r="E2134" s="306" t="s">
        <v>4495</v>
      </c>
      <c r="F2134" s="314">
        <v>15930</v>
      </c>
      <c r="G2134" s="300">
        <v>13500</v>
      </c>
      <c r="H2134" s="301" t="s">
        <v>112</v>
      </c>
      <c r="I2134" s="302" t="s">
        <v>229</v>
      </c>
      <c r="J2134" s="302" t="s">
        <v>284</v>
      </c>
      <c r="K2134" s="53"/>
      <c r="L2134" s="53"/>
      <c r="M2134" s="53"/>
      <c r="N2134" s="53"/>
      <c r="O2134" s="53">
        <v>10</v>
      </c>
      <c r="P2134" s="56"/>
      <c r="Q2134" s="297">
        <v>15930</v>
      </c>
      <c r="R2134" s="348" t="s">
        <v>1578</v>
      </c>
      <c r="S2134" s="350">
        <v>30</v>
      </c>
      <c r="T2134" t="str">
        <f t="shared" si="75"/>
        <v>WhatsApp API Business</v>
      </c>
    </row>
    <row r="2135" spans="1:20" ht="15.75" thickBot="1">
      <c r="A2135" s="311">
        <v>45566</v>
      </c>
      <c r="B2135" s="384">
        <v>45566</v>
      </c>
      <c r="C2135" s="297" t="e">
        <v>#VALUE!</v>
      </c>
      <c r="D2135" s="312" t="s">
        <v>4496</v>
      </c>
      <c r="E2135" s="306" t="s">
        <v>4497</v>
      </c>
      <c r="F2135" s="314">
        <v>2950</v>
      </c>
      <c r="G2135" s="300">
        <v>2500</v>
      </c>
      <c r="H2135" s="301" t="s">
        <v>112</v>
      </c>
      <c r="I2135" s="302" t="s">
        <v>229</v>
      </c>
      <c r="J2135" s="302" t="s">
        <v>258</v>
      </c>
      <c r="K2135" s="53"/>
      <c r="L2135" s="53"/>
      <c r="M2135" s="53"/>
      <c r="N2135" s="53"/>
      <c r="O2135" s="53">
        <v>10</v>
      </c>
      <c r="P2135" s="56"/>
      <c r="Q2135" s="297">
        <v>2950</v>
      </c>
      <c r="R2135" s="348" t="s">
        <v>1578</v>
      </c>
      <c r="S2135" s="350">
        <v>30</v>
      </c>
      <c r="T2135" t="str">
        <f t="shared" si="75"/>
        <v>WhatsApp API Business</v>
      </c>
    </row>
    <row r="2136" spans="1:20" ht="15.75" thickBot="1">
      <c r="A2136" s="311">
        <v>45566</v>
      </c>
      <c r="B2136" s="384">
        <v>45566</v>
      </c>
      <c r="C2136" s="297" t="e">
        <v>#VALUE!</v>
      </c>
      <c r="D2136" s="312" t="s">
        <v>3404</v>
      </c>
      <c r="E2136" s="306" t="s">
        <v>4498</v>
      </c>
      <c r="F2136" s="314">
        <v>236000</v>
      </c>
      <c r="G2136" s="300">
        <v>200000</v>
      </c>
      <c r="H2136" s="301" t="s">
        <v>291</v>
      </c>
      <c r="I2136" s="302" t="s">
        <v>226</v>
      </c>
      <c r="J2136" s="302" t="s">
        <v>292</v>
      </c>
      <c r="K2136" s="53"/>
      <c r="L2136" s="53"/>
      <c r="M2136" s="53"/>
      <c r="N2136" s="53"/>
      <c r="O2136" s="53">
        <v>10</v>
      </c>
      <c r="P2136" s="56"/>
      <c r="Q2136" s="297">
        <v>236000</v>
      </c>
      <c r="R2136" s="348" t="s">
        <v>1578</v>
      </c>
      <c r="S2136" s="350">
        <v>30</v>
      </c>
      <c r="T2136" t="str">
        <f t="shared" si="75"/>
        <v xml:space="preserve">Training Business </v>
      </c>
    </row>
    <row r="2137" spans="1:20" ht="15.75" thickBot="1">
      <c r="A2137" s="311">
        <v>45566</v>
      </c>
      <c r="B2137" s="384">
        <v>45566</v>
      </c>
      <c r="C2137" s="297" t="e">
        <v>#VALUE!</v>
      </c>
      <c r="D2137" s="312" t="s">
        <v>1674</v>
      </c>
      <c r="E2137" s="306" t="s">
        <v>4499</v>
      </c>
      <c r="F2137" s="314">
        <v>50000</v>
      </c>
      <c r="G2137" s="300">
        <v>42372.881355932208</v>
      </c>
      <c r="H2137" s="301" t="s">
        <v>291</v>
      </c>
      <c r="I2137" s="302" t="s">
        <v>226</v>
      </c>
      <c r="J2137" s="302" t="s">
        <v>292</v>
      </c>
      <c r="K2137" s="53"/>
      <c r="L2137" s="53"/>
      <c r="M2137" s="53"/>
      <c r="N2137" s="53"/>
      <c r="O2137" s="53">
        <v>10</v>
      </c>
      <c r="P2137" s="56"/>
      <c r="Q2137" s="297">
        <v>50000</v>
      </c>
      <c r="R2137" s="348" t="s">
        <v>1578</v>
      </c>
      <c r="S2137" s="350">
        <v>30</v>
      </c>
      <c r="T2137" t="str">
        <f t="shared" si="75"/>
        <v xml:space="preserve">Training Business </v>
      </c>
    </row>
    <row r="2138" spans="1:20" ht="15.75" thickBot="1">
      <c r="A2138" s="311">
        <v>45566</v>
      </c>
      <c r="B2138" s="384">
        <v>45566</v>
      </c>
      <c r="C2138" s="297" t="e">
        <v>#VALUE!</v>
      </c>
      <c r="D2138" s="312" t="s">
        <v>4500</v>
      </c>
      <c r="E2138" s="306" t="s">
        <v>4501</v>
      </c>
      <c r="F2138" s="314"/>
      <c r="G2138" s="300">
        <v>0</v>
      </c>
      <c r="H2138" s="301" t="s">
        <v>310</v>
      </c>
      <c r="I2138" s="302" t="s">
        <v>223</v>
      </c>
      <c r="J2138" s="302" t="s">
        <v>311</v>
      </c>
      <c r="K2138" s="53"/>
      <c r="L2138" s="53"/>
      <c r="M2138" s="53"/>
      <c r="N2138" s="53"/>
      <c r="O2138" s="53">
        <v>10</v>
      </c>
      <c r="P2138" s="56"/>
      <c r="Q2138" s="297">
        <v>0</v>
      </c>
      <c r="R2138" s="348" t="s">
        <v>1578</v>
      </c>
      <c r="S2138" s="350">
        <v>30</v>
      </c>
      <c r="T2138" t="str">
        <f t="shared" si="75"/>
        <v>Tech Assist Recruitment</v>
      </c>
    </row>
    <row r="2139" spans="1:20" ht="15.75" thickBot="1">
      <c r="A2139" s="311">
        <v>45566</v>
      </c>
      <c r="B2139" s="384">
        <v>45566</v>
      </c>
      <c r="C2139" s="297" t="e">
        <v>#VALUE!</v>
      </c>
      <c r="D2139" s="312" t="s">
        <v>4500</v>
      </c>
      <c r="E2139" s="306" t="s">
        <v>4502</v>
      </c>
      <c r="F2139" s="314"/>
      <c r="G2139" s="300">
        <v>0</v>
      </c>
      <c r="H2139" s="301" t="s">
        <v>310</v>
      </c>
      <c r="I2139" s="302" t="s">
        <v>223</v>
      </c>
      <c r="J2139" s="302" t="s">
        <v>311</v>
      </c>
      <c r="K2139" s="53"/>
      <c r="L2139" s="53"/>
      <c r="M2139" s="53"/>
      <c r="N2139" s="53"/>
      <c r="O2139" s="53">
        <v>10</v>
      </c>
      <c r="P2139" s="56"/>
      <c r="Q2139" s="297">
        <v>0</v>
      </c>
      <c r="R2139" s="348" t="s">
        <v>1578</v>
      </c>
      <c r="S2139" s="350">
        <v>30</v>
      </c>
      <c r="T2139" t="str">
        <f t="shared" si="75"/>
        <v>Tech Assist Recruitment</v>
      </c>
    </row>
    <row r="2140" spans="1:20" ht="15.75" thickBot="1">
      <c r="A2140" s="311">
        <v>45566</v>
      </c>
      <c r="B2140" s="384">
        <v>45566</v>
      </c>
      <c r="C2140" s="297" t="e">
        <v>#VALUE!</v>
      </c>
      <c r="D2140" s="312" t="s">
        <v>1650</v>
      </c>
      <c r="E2140" s="306" t="s">
        <v>4503</v>
      </c>
      <c r="F2140" s="314">
        <v>2507</v>
      </c>
      <c r="G2140" s="300">
        <v>2124.5762711864409</v>
      </c>
      <c r="H2140" s="301" t="s">
        <v>112</v>
      </c>
      <c r="I2140" s="302" t="s">
        <v>229</v>
      </c>
      <c r="J2140" s="302" t="s">
        <v>258</v>
      </c>
      <c r="K2140" s="53"/>
      <c r="L2140" s="53"/>
      <c r="M2140" s="53"/>
      <c r="N2140" s="53"/>
      <c r="O2140" s="53">
        <v>10</v>
      </c>
      <c r="P2140" s="56"/>
      <c r="Q2140" s="297">
        <v>2507</v>
      </c>
      <c r="R2140" s="348" t="s">
        <v>1578</v>
      </c>
      <c r="S2140" s="350">
        <v>30</v>
      </c>
      <c r="T2140" t="str">
        <f t="shared" si="75"/>
        <v>WhatsApp API Business</v>
      </c>
    </row>
    <row r="2141" spans="1:20" ht="15.75" thickBot="1">
      <c r="A2141" s="311">
        <v>45566</v>
      </c>
      <c r="B2141" s="384">
        <v>45566</v>
      </c>
      <c r="C2141" s="297" t="e">
        <v>#VALUE!</v>
      </c>
      <c r="D2141" s="312" t="s">
        <v>1554</v>
      </c>
      <c r="E2141" s="306" t="s">
        <v>4504</v>
      </c>
      <c r="F2141" s="314">
        <v>205910</v>
      </c>
      <c r="G2141" s="300">
        <v>174500</v>
      </c>
      <c r="H2141" s="301" t="s">
        <v>291</v>
      </c>
      <c r="I2141" s="302" t="s">
        <v>226</v>
      </c>
      <c r="J2141" s="302" t="s">
        <v>292</v>
      </c>
      <c r="K2141" s="53"/>
      <c r="L2141" s="53"/>
      <c r="M2141" s="53"/>
      <c r="N2141" s="53"/>
      <c r="O2141" s="53">
        <v>10</v>
      </c>
      <c r="P2141" s="56"/>
      <c r="Q2141" s="297">
        <v>205910</v>
      </c>
      <c r="R2141" s="348" t="s">
        <v>1578</v>
      </c>
      <c r="S2141" s="350">
        <v>30</v>
      </c>
      <c r="T2141" t="str">
        <f t="shared" ref="T2141:T2159" si="76">VLOOKUP(I2141,$AD$2:$AE$6,2,0)</f>
        <v xml:space="preserve">Training Business </v>
      </c>
    </row>
    <row r="2142" spans="1:20" ht="15.75" thickBot="1">
      <c r="A2142" s="311">
        <v>45566</v>
      </c>
      <c r="B2142" s="384">
        <v>45566</v>
      </c>
      <c r="C2142" s="297" t="e">
        <v>#VALUE!</v>
      </c>
      <c r="D2142" s="312" t="s">
        <v>3616</v>
      </c>
      <c r="E2142" s="306" t="s">
        <v>4505</v>
      </c>
      <c r="F2142" s="314">
        <v>9440</v>
      </c>
      <c r="G2142" s="300">
        <v>8000</v>
      </c>
      <c r="H2142" s="301" t="s">
        <v>291</v>
      </c>
      <c r="I2142" s="302" t="s">
        <v>232</v>
      </c>
      <c r="J2142" s="302" t="s">
        <v>2943</v>
      </c>
      <c r="K2142" s="53"/>
      <c r="L2142" s="53"/>
      <c r="M2142" s="53"/>
      <c r="N2142" s="53"/>
      <c r="O2142" s="53">
        <v>10</v>
      </c>
      <c r="P2142" s="56"/>
      <c r="Q2142" s="297">
        <v>9440</v>
      </c>
      <c r="R2142" s="348" t="s">
        <v>1578</v>
      </c>
      <c r="S2142" s="350">
        <v>30</v>
      </c>
      <c r="T2142" t="str">
        <f t="shared" si="76"/>
        <v>Other Services</v>
      </c>
    </row>
    <row r="2143" spans="1:20" ht="15.75" thickBot="1">
      <c r="A2143" s="311">
        <v>45566</v>
      </c>
      <c r="B2143" s="384">
        <v>45566</v>
      </c>
      <c r="C2143" s="297" t="e">
        <v>#VALUE!</v>
      </c>
      <c r="D2143" s="312" t="s">
        <v>1129</v>
      </c>
      <c r="E2143" s="306" t="s">
        <v>4506</v>
      </c>
      <c r="F2143" s="314">
        <v>495411</v>
      </c>
      <c r="G2143" s="329">
        <v>419839.83050847461</v>
      </c>
      <c r="H2143" s="301" t="s">
        <v>216</v>
      </c>
      <c r="I2143" s="302" t="s">
        <v>217</v>
      </c>
      <c r="J2143" s="302" t="s">
        <v>218</v>
      </c>
      <c r="K2143" s="53"/>
      <c r="L2143" s="53"/>
      <c r="M2143" s="53"/>
      <c r="N2143" s="53"/>
      <c r="O2143" s="53">
        <v>10</v>
      </c>
      <c r="P2143" s="56"/>
      <c r="Q2143" s="297">
        <v>495411</v>
      </c>
      <c r="R2143" s="348" t="s">
        <v>1578</v>
      </c>
      <c r="S2143" s="350">
        <v>30</v>
      </c>
      <c r="T2143" t="str">
        <f t="shared" si="76"/>
        <v>G-Suite Business</v>
      </c>
    </row>
    <row r="2144" spans="1:20" ht="15.75" thickBot="1">
      <c r="A2144" s="311">
        <v>45566</v>
      </c>
      <c r="B2144" s="384">
        <v>45566</v>
      </c>
      <c r="C2144" s="297" t="e">
        <v>#VALUE!</v>
      </c>
      <c r="D2144" s="312" t="s">
        <v>4507</v>
      </c>
      <c r="E2144" s="306" t="s">
        <v>4508</v>
      </c>
      <c r="F2144" s="314">
        <v>1755</v>
      </c>
      <c r="G2144" s="329">
        <v>1487.28813559322</v>
      </c>
      <c r="H2144" s="301" t="s">
        <v>216</v>
      </c>
      <c r="I2144" s="302" t="s">
        <v>217</v>
      </c>
      <c r="J2144" s="302" t="s">
        <v>218</v>
      </c>
      <c r="K2144" s="53"/>
      <c r="L2144" s="53"/>
      <c r="M2144" s="53"/>
      <c r="N2144" s="53"/>
      <c r="O2144" s="53">
        <v>10</v>
      </c>
      <c r="P2144" s="56"/>
      <c r="Q2144" s="297">
        <v>1755</v>
      </c>
      <c r="R2144" s="348" t="s">
        <v>1578</v>
      </c>
      <c r="S2144" s="350">
        <v>30</v>
      </c>
      <c r="T2144" t="str">
        <f t="shared" si="76"/>
        <v>G-Suite Business</v>
      </c>
    </row>
    <row r="2145" spans="1:20" ht="15.75" thickBot="1">
      <c r="A2145" s="311">
        <v>45566</v>
      </c>
      <c r="B2145" s="384">
        <v>45566</v>
      </c>
      <c r="C2145" s="297" t="e">
        <v>#VALUE!</v>
      </c>
      <c r="D2145" s="312" t="s">
        <v>446</v>
      </c>
      <c r="E2145" s="306" t="s">
        <v>4509</v>
      </c>
      <c r="F2145" s="314">
        <v>18054</v>
      </c>
      <c r="G2145" s="329">
        <v>15300</v>
      </c>
      <c r="H2145" s="301" t="s">
        <v>216</v>
      </c>
      <c r="I2145" s="302" t="s">
        <v>217</v>
      </c>
      <c r="J2145" s="302" t="s">
        <v>218</v>
      </c>
      <c r="K2145" s="53"/>
      <c r="L2145" s="53"/>
      <c r="M2145" s="53"/>
      <c r="N2145" s="53"/>
      <c r="O2145" s="53">
        <v>10</v>
      </c>
      <c r="P2145" s="56"/>
      <c r="Q2145" s="297">
        <v>18054</v>
      </c>
      <c r="R2145" s="348" t="s">
        <v>1578</v>
      </c>
      <c r="S2145" s="350">
        <v>30</v>
      </c>
      <c r="T2145" t="str">
        <f t="shared" si="76"/>
        <v>G-Suite Business</v>
      </c>
    </row>
    <row r="2146" spans="1:20" ht="15.75" thickBot="1">
      <c r="A2146" s="311">
        <v>45566</v>
      </c>
      <c r="B2146" s="384">
        <v>45566</v>
      </c>
      <c r="C2146" s="297" t="e">
        <v>#VALUE!</v>
      </c>
      <c r="D2146" s="312" t="s">
        <v>417</v>
      </c>
      <c r="E2146" s="306" t="s">
        <v>4510</v>
      </c>
      <c r="F2146" s="314">
        <v>6839</v>
      </c>
      <c r="G2146" s="329">
        <v>5795.7627118644068</v>
      </c>
      <c r="H2146" s="301" t="s">
        <v>216</v>
      </c>
      <c r="I2146" s="302" t="s">
        <v>217</v>
      </c>
      <c r="J2146" s="302" t="s">
        <v>218</v>
      </c>
      <c r="K2146" s="53"/>
      <c r="L2146" s="53"/>
      <c r="M2146" s="53"/>
      <c r="N2146" s="53"/>
      <c r="O2146" s="53">
        <v>10</v>
      </c>
      <c r="P2146" s="56"/>
      <c r="Q2146" s="297">
        <v>6839</v>
      </c>
      <c r="R2146" s="348" t="s">
        <v>1578</v>
      </c>
      <c r="S2146" s="350">
        <v>30</v>
      </c>
      <c r="T2146" t="str">
        <f t="shared" si="76"/>
        <v>G-Suite Business</v>
      </c>
    </row>
    <row r="2147" spans="1:20" ht="15.75" thickBot="1">
      <c r="A2147" s="311">
        <v>45568</v>
      </c>
      <c r="B2147" s="384">
        <v>45566</v>
      </c>
      <c r="C2147" s="297" t="e">
        <v>#VALUE!</v>
      </c>
      <c r="D2147" s="312" t="s">
        <v>3915</v>
      </c>
      <c r="E2147" s="306" t="s">
        <v>4511</v>
      </c>
      <c r="F2147" s="314">
        <v>42480</v>
      </c>
      <c r="G2147" s="300">
        <v>36000</v>
      </c>
      <c r="H2147" s="301" t="s">
        <v>112</v>
      </c>
      <c r="I2147" s="302" t="s">
        <v>229</v>
      </c>
      <c r="J2147" s="302" t="s">
        <v>359</v>
      </c>
      <c r="K2147" s="53"/>
      <c r="L2147" s="53"/>
      <c r="M2147" s="53"/>
      <c r="N2147" s="53"/>
      <c r="O2147" s="53">
        <v>10</v>
      </c>
      <c r="P2147" s="56"/>
      <c r="Q2147" s="297">
        <v>42480</v>
      </c>
      <c r="R2147" s="348" t="s">
        <v>1578</v>
      </c>
      <c r="S2147" s="350">
        <v>30</v>
      </c>
      <c r="T2147" t="str">
        <f t="shared" si="76"/>
        <v>WhatsApp API Business</v>
      </c>
    </row>
    <row r="2148" spans="1:20" ht="15.75" thickBot="1">
      <c r="A2148" s="311">
        <v>45568</v>
      </c>
      <c r="B2148" s="384">
        <v>45566</v>
      </c>
      <c r="C2148" s="297" t="e">
        <v>#VALUE!</v>
      </c>
      <c r="D2148" s="312" t="s">
        <v>3051</v>
      </c>
      <c r="E2148" s="306" t="s">
        <v>4512</v>
      </c>
      <c r="F2148" s="314">
        <v>38232</v>
      </c>
      <c r="G2148" s="300">
        <v>32400</v>
      </c>
      <c r="H2148" s="301" t="s">
        <v>112</v>
      </c>
      <c r="I2148" s="302" t="s">
        <v>229</v>
      </c>
      <c r="J2148" s="302" t="s">
        <v>359</v>
      </c>
      <c r="K2148" s="53"/>
      <c r="L2148" s="53"/>
      <c r="M2148" s="53"/>
      <c r="N2148" s="53"/>
      <c r="O2148" s="53">
        <v>10</v>
      </c>
      <c r="P2148" s="56"/>
      <c r="Q2148" s="297">
        <v>38232</v>
      </c>
      <c r="R2148" s="348" t="s">
        <v>1578</v>
      </c>
      <c r="S2148" s="350">
        <v>30</v>
      </c>
      <c r="T2148" t="str">
        <f t="shared" si="76"/>
        <v>WhatsApp API Business</v>
      </c>
    </row>
    <row r="2149" spans="1:20" ht="15.75" thickBot="1">
      <c r="A2149" s="311">
        <v>45568</v>
      </c>
      <c r="B2149" s="384">
        <v>45566</v>
      </c>
      <c r="C2149" s="297" t="e">
        <v>#VALUE!</v>
      </c>
      <c r="D2149" s="312" t="s">
        <v>4513</v>
      </c>
      <c r="E2149" s="306" t="s">
        <v>4514</v>
      </c>
      <c r="F2149" s="314">
        <v>950</v>
      </c>
      <c r="G2149" s="300">
        <v>805.08474576271192</v>
      </c>
      <c r="H2149" s="301" t="s">
        <v>112</v>
      </c>
      <c r="I2149" s="302" t="s">
        <v>229</v>
      </c>
      <c r="J2149" s="302" t="s">
        <v>594</v>
      </c>
      <c r="K2149" s="53"/>
      <c r="L2149" s="53"/>
      <c r="M2149" s="53"/>
      <c r="N2149" s="53"/>
      <c r="O2149" s="53">
        <v>10</v>
      </c>
      <c r="P2149" s="56"/>
      <c r="Q2149" s="297">
        <v>950</v>
      </c>
      <c r="R2149" s="348" t="s">
        <v>1578</v>
      </c>
      <c r="S2149" s="350">
        <v>30</v>
      </c>
      <c r="T2149" t="str">
        <f t="shared" si="76"/>
        <v>WhatsApp API Business</v>
      </c>
    </row>
    <row r="2150" spans="1:20" ht="15.75" thickBot="1">
      <c r="A2150" s="311">
        <v>45568</v>
      </c>
      <c r="B2150" s="384">
        <v>45566</v>
      </c>
      <c r="C2150" s="297" t="e">
        <v>#VALUE!</v>
      </c>
      <c r="D2150" s="312" t="s">
        <v>4515</v>
      </c>
      <c r="E2150" s="306" t="s">
        <v>4516</v>
      </c>
      <c r="F2150" s="314">
        <v>5900</v>
      </c>
      <c r="G2150" s="300">
        <v>5000</v>
      </c>
      <c r="H2150" s="301" t="s">
        <v>112</v>
      </c>
      <c r="I2150" s="302" t="s">
        <v>229</v>
      </c>
      <c r="J2150" s="302" t="s">
        <v>594</v>
      </c>
      <c r="K2150" s="53"/>
      <c r="L2150" s="53"/>
      <c r="M2150" s="53"/>
      <c r="N2150" s="53"/>
      <c r="O2150" s="53">
        <v>10</v>
      </c>
      <c r="P2150" s="56"/>
      <c r="Q2150" s="297">
        <v>5900</v>
      </c>
      <c r="R2150" s="348" t="s">
        <v>1578</v>
      </c>
      <c r="S2150" s="350">
        <v>30</v>
      </c>
      <c r="T2150" t="str">
        <f t="shared" si="76"/>
        <v>WhatsApp API Business</v>
      </c>
    </row>
    <row r="2151" spans="1:20" ht="15.75" thickBot="1">
      <c r="A2151" s="311">
        <v>45568</v>
      </c>
      <c r="B2151" s="384">
        <v>45566</v>
      </c>
      <c r="C2151" s="297" t="e">
        <v>#VALUE!</v>
      </c>
      <c r="D2151" s="312" t="s">
        <v>1360</v>
      </c>
      <c r="E2151" s="306" t="s">
        <v>4517</v>
      </c>
      <c r="F2151" s="314">
        <v>7522.5</v>
      </c>
      <c r="G2151" s="300">
        <v>6375</v>
      </c>
      <c r="H2151" s="301" t="s">
        <v>112</v>
      </c>
      <c r="I2151" s="302" t="s">
        <v>229</v>
      </c>
      <c r="J2151" s="302" t="s">
        <v>269</v>
      </c>
      <c r="K2151" s="53"/>
      <c r="L2151" s="53"/>
      <c r="M2151" s="53"/>
      <c r="N2151" s="53"/>
      <c r="O2151" s="53">
        <v>10</v>
      </c>
      <c r="P2151" s="56"/>
      <c r="Q2151" s="297">
        <v>7522.5</v>
      </c>
      <c r="R2151" s="348" t="s">
        <v>1578</v>
      </c>
      <c r="S2151" s="350">
        <v>30</v>
      </c>
      <c r="T2151" t="str">
        <f t="shared" si="76"/>
        <v>WhatsApp API Business</v>
      </c>
    </row>
    <row r="2152" spans="1:20" ht="15.75" thickBot="1">
      <c r="A2152" s="311">
        <v>45568</v>
      </c>
      <c r="B2152" s="384">
        <v>45566</v>
      </c>
      <c r="C2152" s="297" t="e">
        <v>#VALUE!</v>
      </c>
      <c r="D2152" s="312" t="s">
        <v>4518</v>
      </c>
      <c r="E2152" s="306" t="s">
        <v>4519</v>
      </c>
      <c r="F2152" s="314">
        <v>274940</v>
      </c>
      <c r="G2152" s="300">
        <v>233000</v>
      </c>
      <c r="H2152" s="301" t="s">
        <v>291</v>
      </c>
      <c r="I2152" s="302" t="s">
        <v>226</v>
      </c>
      <c r="J2152" s="302" t="s">
        <v>292</v>
      </c>
      <c r="K2152" s="53"/>
      <c r="L2152" s="53"/>
      <c r="M2152" s="53"/>
      <c r="N2152" s="53"/>
      <c r="O2152" s="53">
        <v>10</v>
      </c>
      <c r="P2152" s="56"/>
      <c r="Q2152" s="297">
        <v>274940</v>
      </c>
      <c r="R2152" s="348" t="s">
        <v>1578</v>
      </c>
      <c r="S2152" s="350">
        <v>30</v>
      </c>
      <c r="T2152" t="str">
        <f t="shared" si="76"/>
        <v xml:space="preserve">Training Business </v>
      </c>
    </row>
    <row r="2153" spans="1:20" ht="15.75" thickBot="1">
      <c r="A2153" s="311">
        <v>45568</v>
      </c>
      <c r="B2153" s="384">
        <v>45566</v>
      </c>
      <c r="C2153" s="297" t="e">
        <v>#VALUE!</v>
      </c>
      <c r="D2153" s="312" t="s">
        <v>2938</v>
      </c>
      <c r="E2153" s="306" t="s">
        <v>4520</v>
      </c>
      <c r="F2153" s="314">
        <v>118000</v>
      </c>
      <c r="G2153" s="300">
        <v>100000</v>
      </c>
      <c r="H2153" s="301" t="s">
        <v>291</v>
      </c>
      <c r="I2153" s="302" t="s">
        <v>226</v>
      </c>
      <c r="J2153" s="302" t="s">
        <v>292</v>
      </c>
      <c r="K2153" s="53"/>
      <c r="L2153" s="53"/>
      <c r="M2153" s="53"/>
      <c r="N2153" s="53"/>
      <c r="O2153" s="53">
        <v>10</v>
      </c>
      <c r="P2153" s="56"/>
      <c r="Q2153" s="297">
        <v>118000</v>
      </c>
      <c r="R2153" s="348" t="s">
        <v>1578</v>
      </c>
      <c r="S2153" s="350">
        <v>30</v>
      </c>
      <c r="T2153" t="str">
        <f t="shared" si="76"/>
        <v xml:space="preserve">Training Business </v>
      </c>
    </row>
    <row r="2154" spans="1:20" ht="15.75" thickBot="1">
      <c r="A2154" s="311">
        <v>45568</v>
      </c>
      <c r="B2154" s="384">
        <v>45566</v>
      </c>
      <c r="C2154" s="297" t="e">
        <v>#VALUE!</v>
      </c>
      <c r="D2154" s="312" t="s">
        <v>3915</v>
      </c>
      <c r="E2154" s="306" t="s">
        <v>4521</v>
      </c>
      <c r="F2154" s="314">
        <v>-7522</v>
      </c>
      <c r="G2154" s="300">
        <v>-6374.5762711864409</v>
      </c>
      <c r="H2154" s="301" t="s">
        <v>112</v>
      </c>
      <c r="I2154" s="302" t="s">
        <v>229</v>
      </c>
      <c r="J2154" s="302" t="s">
        <v>269</v>
      </c>
      <c r="K2154" s="53"/>
      <c r="L2154" s="53"/>
      <c r="M2154" s="53"/>
      <c r="N2154" s="53"/>
      <c r="O2154" s="53">
        <v>10</v>
      </c>
      <c r="P2154" s="56"/>
      <c r="Q2154" s="297">
        <v>-7522</v>
      </c>
      <c r="R2154" s="348" t="s">
        <v>1578</v>
      </c>
      <c r="S2154" s="350">
        <v>30</v>
      </c>
      <c r="T2154" t="str">
        <f t="shared" si="76"/>
        <v>WhatsApp API Business</v>
      </c>
    </row>
    <row r="2155" spans="1:20" ht="15.75" thickBot="1">
      <c r="A2155" s="311">
        <v>45568</v>
      </c>
      <c r="B2155" s="384">
        <v>45566</v>
      </c>
      <c r="C2155" s="297" t="e">
        <v>#VALUE!</v>
      </c>
      <c r="D2155" s="312" t="s">
        <v>250</v>
      </c>
      <c r="E2155" s="306" t="s">
        <v>4522</v>
      </c>
      <c r="F2155" s="314">
        <v>3879.84</v>
      </c>
      <c r="G2155" s="300">
        <v>3288</v>
      </c>
      <c r="H2155" s="301" t="s">
        <v>216</v>
      </c>
      <c r="I2155" s="302" t="s">
        <v>217</v>
      </c>
      <c r="J2155" s="302" t="s">
        <v>218</v>
      </c>
      <c r="K2155" s="53"/>
      <c r="L2155" s="53"/>
      <c r="M2155" s="53"/>
      <c r="N2155" s="53"/>
      <c r="O2155" s="53">
        <v>10</v>
      </c>
      <c r="P2155" s="56"/>
      <c r="Q2155" s="297">
        <v>3879.84</v>
      </c>
      <c r="R2155" s="348" t="s">
        <v>1578</v>
      </c>
      <c r="S2155" s="350">
        <v>30</v>
      </c>
      <c r="T2155" t="str">
        <f t="shared" si="76"/>
        <v>G-Suite Business</v>
      </c>
    </row>
    <row r="2156" spans="1:20" ht="15.75" thickBot="1">
      <c r="A2156" s="311">
        <v>45568</v>
      </c>
      <c r="B2156" s="384">
        <v>45566</v>
      </c>
      <c r="C2156" s="297" t="e">
        <v>#VALUE!</v>
      </c>
      <c r="D2156" s="312" t="s">
        <v>315</v>
      </c>
      <c r="E2156" s="306" t="s">
        <v>4523</v>
      </c>
      <c r="F2156" s="314">
        <v>84677</v>
      </c>
      <c r="G2156" s="300">
        <v>71760.169491525434</v>
      </c>
      <c r="H2156" s="301" t="s">
        <v>216</v>
      </c>
      <c r="I2156" s="302" t="s">
        <v>217</v>
      </c>
      <c r="J2156" s="302" t="s">
        <v>218</v>
      </c>
      <c r="K2156" s="53"/>
      <c r="L2156" s="53"/>
      <c r="M2156" s="53"/>
      <c r="N2156" s="53"/>
      <c r="O2156" s="53">
        <v>10</v>
      </c>
      <c r="P2156" s="56"/>
      <c r="Q2156" s="297">
        <v>84677</v>
      </c>
      <c r="R2156" s="348" t="s">
        <v>1578</v>
      </c>
      <c r="S2156" s="350">
        <v>30</v>
      </c>
      <c r="T2156" t="str">
        <f t="shared" si="76"/>
        <v>G-Suite Business</v>
      </c>
    </row>
    <row r="2157" spans="1:20" ht="15.75" thickBot="1">
      <c r="A2157" s="311">
        <v>45568</v>
      </c>
      <c r="B2157" s="384">
        <v>45566</v>
      </c>
      <c r="C2157" s="297" t="e">
        <v>#VALUE!</v>
      </c>
      <c r="D2157" s="312" t="s">
        <v>2551</v>
      </c>
      <c r="E2157" s="306" t="s">
        <v>4524</v>
      </c>
      <c r="F2157" s="314">
        <v>390816</v>
      </c>
      <c r="G2157" s="300">
        <v>331200</v>
      </c>
      <c r="H2157" s="301" t="s">
        <v>216</v>
      </c>
      <c r="I2157" s="302" t="s">
        <v>217</v>
      </c>
      <c r="J2157" s="302" t="s">
        <v>218</v>
      </c>
      <c r="K2157" s="53"/>
      <c r="L2157" s="53"/>
      <c r="M2157" s="53"/>
      <c r="N2157" s="53"/>
      <c r="O2157" s="53">
        <v>10</v>
      </c>
      <c r="P2157" s="56"/>
      <c r="Q2157" s="297">
        <v>390816</v>
      </c>
      <c r="R2157" s="348" t="s">
        <v>1578</v>
      </c>
      <c r="S2157" s="350">
        <v>30</v>
      </c>
      <c r="T2157" t="str">
        <f t="shared" si="76"/>
        <v>G-Suite Business</v>
      </c>
    </row>
    <row r="2158" spans="1:20" ht="15.75" thickBot="1">
      <c r="A2158" s="311">
        <v>45568</v>
      </c>
      <c r="B2158" s="384">
        <v>45566</v>
      </c>
      <c r="C2158" s="297" t="e">
        <v>#VALUE!</v>
      </c>
      <c r="D2158" s="312" t="s">
        <v>2629</v>
      </c>
      <c r="E2158" s="306" t="s">
        <v>4525</v>
      </c>
      <c r="F2158" s="314">
        <v>39117</v>
      </c>
      <c r="G2158" s="300">
        <v>33150</v>
      </c>
      <c r="H2158" s="301" t="s">
        <v>216</v>
      </c>
      <c r="I2158" s="302" t="s">
        <v>217</v>
      </c>
      <c r="J2158" s="302" t="s">
        <v>218</v>
      </c>
      <c r="K2158" s="53"/>
      <c r="L2158" s="53"/>
      <c r="M2158" s="53"/>
      <c r="N2158" s="53"/>
      <c r="O2158" s="53">
        <v>10</v>
      </c>
      <c r="P2158" s="56"/>
      <c r="Q2158" s="297">
        <v>39117</v>
      </c>
      <c r="R2158" s="348" t="s">
        <v>1578</v>
      </c>
      <c r="S2158" s="350">
        <v>30</v>
      </c>
      <c r="T2158" t="str">
        <f t="shared" si="76"/>
        <v>G-Suite Business</v>
      </c>
    </row>
    <row r="2159" spans="1:20" ht="15.75" thickBot="1">
      <c r="A2159" s="311">
        <v>45568</v>
      </c>
      <c r="B2159" s="384">
        <v>45566</v>
      </c>
      <c r="C2159" s="297" t="e">
        <v>#VALUE!</v>
      </c>
      <c r="D2159" s="312" t="s">
        <v>2629</v>
      </c>
      <c r="E2159" s="306" t="s">
        <v>4526</v>
      </c>
      <c r="F2159" s="314">
        <v>15045</v>
      </c>
      <c r="G2159" s="300">
        <v>12750</v>
      </c>
      <c r="H2159" s="301" t="s">
        <v>112</v>
      </c>
      <c r="I2159" s="302" t="s">
        <v>229</v>
      </c>
      <c r="J2159" s="302" t="s">
        <v>284</v>
      </c>
      <c r="K2159" s="53"/>
      <c r="L2159" s="53"/>
      <c r="M2159" s="53"/>
      <c r="N2159" s="53"/>
      <c r="O2159" s="53">
        <v>10</v>
      </c>
      <c r="P2159" s="56"/>
      <c r="Q2159" s="297">
        <v>15045</v>
      </c>
      <c r="R2159" s="348" t="s">
        <v>1578</v>
      </c>
      <c r="S2159" s="350">
        <v>30</v>
      </c>
      <c r="T2159" t="str">
        <f t="shared" si="76"/>
        <v>WhatsApp API Business</v>
      </c>
    </row>
    <row r="2160" spans="1:20" ht="15.75" thickBot="1">
      <c r="A2160" s="311">
        <v>45568</v>
      </c>
      <c r="B2160" s="384">
        <v>45566</v>
      </c>
      <c r="C2160" s="297" t="e">
        <v>#VALUE!</v>
      </c>
      <c r="D2160" s="312" t="s">
        <v>4527</v>
      </c>
      <c r="E2160" s="306" t="s">
        <v>4528</v>
      </c>
      <c r="F2160" s="314">
        <v>56640</v>
      </c>
      <c r="G2160" s="300">
        <v>48000</v>
      </c>
      <c r="H2160" s="301" t="s">
        <v>291</v>
      </c>
      <c r="I2160" s="302" t="s">
        <v>226</v>
      </c>
      <c r="J2160" s="302" t="s">
        <v>503</v>
      </c>
      <c r="K2160" s="53"/>
      <c r="L2160" s="53"/>
      <c r="M2160" s="53"/>
      <c r="N2160" s="53"/>
      <c r="O2160" s="53">
        <v>10</v>
      </c>
      <c r="P2160" s="56"/>
      <c r="Q2160" s="297">
        <v>56640</v>
      </c>
      <c r="R2160" s="348" t="s">
        <v>1578</v>
      </c>
      <c r="S2160" s="350">
        <v>30</v>
      </c>
      <c r="T2160" t="s">
        <v>15</v>
      </c>
    </row>
    <row r="2161" spans="1:20" ht="15.75" thickBot="1">
      <c r="A2161" s="311">
        <v>45568</v>
      </c>
      <c r="B2161" s="384">
        <v>45566</v>
      </c>
      <c r="C2161" s="297" t="e">
        <v>#VALUE!</v>
      </c>
      <c r="D2161" s="312" t="s">
        <v>4529</v>
      </c>
      <c r="E2161" s="306" t="s">
        <v>4530</v>
      </c>
      <c r="F2161" s="314">
        <v>823640</v>
      </c>
      <c r="G2161" s="300">
        <v>698000</v>
      </c>
      <c r="H2161" s="301" t="s">
        <v>291</v>
      </c>
      <c r="I2161" s="302" t="s">
        <v>226</v>
      </c>
      <c r="J2161" s="302" t="s">
        <v>292</v>
      </c>
      <c r="K2161" s="53"/>
      <c r="L2161" s="53"/>
      <c r="M2161" s="53"/>
      <c r="N2161" s="53"/>
      <c r="O2161" s="53">
        <v>10</v>
      </c>
      <c r="P2161" s="56"/>
      <c r="Q2161" s="297">
        <v>823640</v>
      </c>
      <c r="R2161" s="348" t="s">
        <v>1578</v>
      </c>
      <c r="S2161" s="350">
        <v>30</v>
      </c>
      <c r="T2161" t="str">
        <f>VLOOKUP(I2161,$AD$2:$AE$6,2,0)</f>
        <v xml:space="preserve">Training Business </v>
      </c>
    </row>
    <row r="2162" spans="1:20" ht="15.75" thickBot="1">
      <c r="A2162" s="311">
        <v>45568</v>
      </c>
      <c r="B2162" s="384">
        <v>45566</v>
      </c>
      <c r="C2162" s="297" t="e">
        <v>#VALUE!</v>
      </c>
      <c r="D2162" s="312" t="s">
        <v>2329</v>
      </c>
      <c r="E2162" s="306" t="s">
        <v>4531</v>
      </c>
      <c r="F2162" s="314">
        <v>2360</v>
      </c>
      <c r="G2162" s="300">
        <v>2000</v>
      </c>
      <c r="H2162" s="301" t="s">
        <v>112</v>
      </c>
      <c r="I2162" s="302" t="s">
        <v>229</v>
      </c>
      <c r="J2162" s="302" t="s">
        <v>249</v>
      </c>
      <c r="K2162" s="53"/>
      <c r="L2162" s="53"/>
      <c r="M2162" s="53"/>
      <c r="N2162" s="53"/>
      <c r="O2162" s="53">
        <v>10</v>
      </c>
      <c r="P2162" s="56"/>
      <c r="Q2162" s="297">
        <v>2360</v>
      </c>
      <c r="R2162" s="348" t="s">
        <v>1578</v>
      </c>
      <c r="S2162" s="350">
        <v>30</v>
      </c>
      <c r="T2162" t="str">
        <f>VLOOKUP(I2162,$AD$2:$AE$6,2,0)</f>
        <v>WhatsApp API Business</v>
      </c>
    </row>
    <row r="2163" spans="1:20" ht="15.75" thickBot="1">
      <c r="A2163" s="311">
        <v>45569</v>
      </c>
      <c r="B2163" s="384">
        <v>45566</v>
      </c>
      <c r="C2163" s="297" t="e">
        <v>#VALUE!</v>
      </c>
      <c r="D2163" s="312" t="s">
        <v>4532</v>
      </c>
      <c r="E2163" s="306" t="s">
        <v>4533</v>
      </c>
      <c r="F2163" s="314">
        <v>5900</v>
      </c>
      <c r="G2163" s="300">
        <v>5000</v>
      </c>
      <c r="H2163" s="301" t="s">
        <v>216</v>
      </c>
      <c r="I2163" s="302" t="s">
        <v>217</v>
      </c>
      <c r="J2163" s="302" t="s">
        <v>218</v>
      </c>
      <c r="K2163" s="53"/>
      <c r="L2163" s="53"/>
      <c r="M2163" s="53"/>
      <c r="N2163" s="53"/>
      <c r="O2163" s="53">
        <v>10</v>
      </c>
      <c r="P2163" s="56"/>
      <c r="Q2163" s="297">
        <v>5900</v>
      </c>
      <c r="R2163" s="348" t="s">
        <v>1578</v>
      </c>
      <c r="S2163" s="350">
        <v>30</v>
      </c>
      <c r="T2163" t="str">
        <f>VLOOKUP(I2163,$AD$2:$AE$6,2,0)</f>
        <v>G-Suite Business</v>
      </c>
    </row>
    <row r="2164" spans="1:20" ht="15.75" thickBot="1">
      <c r="A2164" s="311">
        <v>45569</v>
      </c>
      <c r="B2164" s="384">
        <v>45566</v>
      </c>
      <c r="C2164" s="297" t="e">
        <v>#VALUE!</v>
      </c>
      <c r="D2164" s="312" t="s">
        <v>4492</v>
      </c>
      <c r="E2164" s="306" t="s">
        <v>4534</v>
      </c>
      <c r="F2164" s="314">
        <v>141600</v>
      </c>
      <c r="G2164" s="300">
        <v>120000</v>
      </c>
      <c r="H2164" s="301" t="s">
        <v>291</v>
      </c>
      <c r="I2164" s="302" t="s">
        <v>226</v>
      </c>
      <c r="J2164" s="302" t="s">
        <v>503</v>
      </c>
      <c r="K2164" s="53"/>
      <c r="L2164" s="53"/>
      <c r="M2164" s="53"/>
      <c r="N2164" s="53"/>
      <c r="O2164" s="53">
        <v>10</v>
      </c>
      <c r="P2164" s="56"/>
      <c r="Q2164" s="297">
        <v>141600</v>
      </c>
      <c r="R2164" s="348" t="s">
        <v>1578</v>
      </c>
      <c r="S2164" s="350">
        <v>30</v>
      </c>
      <c r="T2164" t="s">
        <v>15</v>
      </c>
    </row>
    <row r="2165" spans="1:20" ht="15.75" thickBot="1">
      <c r="A2165" s="311">
        <v>45569</v>
      </c>
      <c r="B2165" s="384">
        <v>45566</v>
      </c>
      <c r="C2165" s="297" t="e">
        <v>#VALUE!</v>
      </c>
      <c r="D2165" s="312" t="s">
        <v>4535</v>
      </c>
      <c r="E2165" s="306" t="s">
        <v>4536</v>
      </c>
      <c r="F2165" s="314">
        <v>38232</v>
      </c>
      <c r="G2165" s="300">
        <v>32400</v>
      </c>
      <c r="H2165" s="301" t="s">
        <v>112</v>
      </c>
      <c r="I2165" s="302" t="s">
        <v>229</v>
      </c>
      <c r="J2165" s="302" t="s">
        <v>359</v>
      </c>
      <c r="K2165" s="53"/>
      <c r="L2165" s="53"/>
      <c r="M2165" s="53"/>
      <c r="N2165" s="53"/>
      <c r="O2165" s="53">
        <v>10</v>
      </c>
      <c r="P2165" s="56"/>
      <c r="Q2165" s="297">
        <v>38232</v>
      </c>
      <c r="R2165" s="348" t="s">
        <v>1578</v>
      </c>
      <c r="S2165" s="350">
        <v>30</v>
      </c>
      <c r="T2165" t="str">
        <f t="shared" ref="T2165:T2194" si="77">VLOOKUP(I2165,$AD$2:$AE$6,2,0)</f>
        <v>WhatsApp API Business</v>
      </c>
    </row>
    <row r="2166" spans="1:20" ht="15.75" thickBot="1">
      <c r="A2166" s="311">
        <v>45569</v>
      </c>
      <c r="B2166" s="384">
        <v>45566</v>
      </c>
      <c r="C2166" s="297" t="e">
        <v>#VALUE!</v>
      </c>
      <c r="D2166" s="312" t="s">
        <v>4537</v>
      </c>
      <c r="E2166" s="306" t="s">
        <v>4538</v>
      </c>
      <c r="F2166" s="314">
        <v>38232</v>
      </c>
      <c r="G2166" s="300">
        <v>32400</v>
      </c>
      <c r="H2166" s="301" t="s">
        <v>112</v>
      </c>
      <c r="I2166" s="302" t="s">
        <v>229</v>
      </c>
      <c r="J2166" s="302" t="s">
        <v>359</v>
      </c>
      <c r="K2166" s="53"/>
      <c r="L2166" s="53"/>
      <c r="M2166" s="53"/>
      <c r="N2166" s="53"/>
      <c r="O2166" s="53">
        <v>10</v>
      </c>
      <c r="P2166" s="56"/>
      <c r="Q2166" s="297">
        <v>38232</v>
      </c>
      <c r="R2166" s="348" t="s">
        <v>1578</v>
      </c>
      <c r="S2166" s="350">
        <v>30</v>
      </c>
      <c r="T2166" t="str">
        <f t="shared" si="77"/>
        <v>WhatsApp API Business</v>
      </c>
    </row>
    <row r="2167" spans="1:20" ht="15.75" thickBot="1">
      <c r="A2167" s="311">
        <v>45570</v>
      </c>
      <c r="B2167" s="384">
        <v>45566</v>
      </c>
      <c r="C2167" s="297" t="e">
        <v>#VALUE!</v>
      </c>
      <c r="D2167" s="312" t="s">
        <v>405</v>
      </c>
      <c r="E2167" s="306" t="s">
        <v>4539</v>
      </c>
      <c r="F2167" s="314">
        <v>3799.6</v>
      </c>
      <c r="G2167" s="300">
        <v>3220</v>
      </c>
      <c r="H2167" s="301" t="s">
        <v>216</v>
      </c>
      <c r="I2167" s="302" t="s">
        <v>217</v>
      </c>
      <c r="J2167" s="302" t="s">
        <v>218</v>
      </c>
      <c r="K2167" s="53"/>
      <c r="L2167" s="53"/>
      <c r="M2167" s="53"/>
      <c r="N2167" s="53"/>
      <c r="O2167" s="53">
        <v>10</v>
      </c>
      <c r="P2167" s="56"/>
      <c r="Q2167" s="297">
        <v>3799.6</v>
      </c>
      <c r="R2167" s="348" t="s">
        <v>1578</v>
      </c>
      <c r="S2167" s="350">
        <v>30</v>
      </c>
      <c r="T2167" t="str">
        <f t="shared" si="77"/>
        <v>G-Suite Business</v>
      </c>
    </row>
    <row r="2168" spans="1:20" ht="15.75" thickBot="1">
      <c r="A2168" s="311">
        <v>45570</v>
      </c>
      <c r="B2168" s="384">
        <v>45566</v>
      </c>
      <c r="C2168" s="297" t="e">
        <v>#VALUE!</v>
      </c>
      <c r="D2168" s="312" t="s">
        <v>1119</v>
      </c>
      <c r="E2168" s="306" t="s">
        <v>4540</v>
      </c>
      <c r="F2168" s="314">
        <v>1003</v>
      </c>
      <c r="G2168" s="300">
        <v>850</v>
      </c>
      <c r="H2168" s="301" t="s">
        <v>216</v>
      </c>
      <c r="I2168" s="302" t="s">
        <v>217</v>
      </c>
      <c r="J2168" s="302" t="s">
        <v>218</v>
      </c>
      <c r="K2168" s="53"/>
      <c r="L2168" s="53"/>
      <c r="M2168" s="53"/>
      <c r="N2168" s="53"/>
      <c r="O2168" s="53">
        <v>10</v>
      </c>
      <c r="P2168" s="56"/>
      <c r="Q2168" s="297">
        <v>1003</v>
      </c>
      <c r="R2168" s="348" t="s">
        <v>1578</v>
      </c>
      <c r="S2168" s="350">
        <v>30</v>
      </c>
      <c r="T2168" t="str">
        <f t="shared" si="77"/>
        <v>G-Suite Business</v>
      </c>
    </row>
    <row r="2169" spans="1:20" ht="15.75" thickBot="1">
      <c r="A2169" s="311">
        <v>45570</v>
      </c>
      <c r="B2169" s="384">
        <v>45566</v>
      </c>
      <c r="C2169" s="297" t="e">
        <v>#VALUE!</v>
      </c>
      <c r="D2169" s="312" t="s">
        <v>1846</v>
      </c>
      <c r="E2169" s="306" t="s">
        <v>4541</v>
      </c>
      <c r="F2169" s="314">
        <v>1387</v>
      </c>
      <c r="G2169" s="300">
        <v>1175.4237288135589</v>
      </c>
      <c r="H2169" s="301" t="s">
        <v>216</v>
      </c>
      <c r="I2169" s="302" t="s">
        <v>217</v>
      </c>
      <c r="J2169" s="302" t="s">
        <v>218</v>
      </c>
      <c r="K2169" s="53"/>
      <c r="L2169" s="53"/>
      <c r="M2169" s="53"/>
      <c r="N2169" s="53"/>
      <c r="O2169" s="53">
        <v>10</v>
      </c>
      <c r="P2169" s="56"/>
      <c r="Q2169" s="297">
        <v>1387</v>
      </c>
      <c r="R2169" s="348" t="s">
        <v>1578</v>
      </c>
      <c r="S2169" s="350">
        <v>30</v>
      </c>
      <c r="T2169" t="str">
        <f t="shared" si="77"/>
        <v>G-Suite Business</v>
      </c>
    </row>
    <row r="2170" spans="1:20" ht="15.75" thickBot="1">
      <c r="A2170" s="311">
        <v>45570</v>
      </c>
      <c r="B2170" s="384">
        <v>45566</v>
      </c>
      <c r="C2170" s="297" t="e">
        <v>#VALUE!</v>
      </c>
      <c r="D2170" s="312" t="s">
        <v>3602</v>
      </c>
      <c r="E2170" s="306" t="s">
        <v>4542</v>
      </c>
      <c r="F2170" s="314">
        <v>4719</v>
      </c>
      <c r="G2170" s="300">
        <v>3999.1525423728822</v>
      </c>
      <c r="H2170" s="301" t="s">
        <v>216</v>
      </c>
      <c r="I2170" s="302" t="s">
        <v>217</v>
      </c>
      <c r="J2170" s="302" t="s">
        <v>218</v>
      </c>
      <c r="K2170" s="53"/>
      <c r="L2170" s="53"/>
      <c r="M2170" s="53"/>
      <c r="N2170" s="53"/>
      <c r="O2170" s="53">
        <v>10</v>
      </c>
      <c r="P2170" s="56"/>
      <c r="Q2170" s="297">
        <v>4719</v>
      </c>
      <c r="R2170" s="348" t="s">
        <v>1578</v>
      </c>
      <c r="S2170" s="350">
        <v>30</v>
      </c>
      <c r="T2170" t="str">
        <f t="shared" si="77"/>
        <v>G-Suite Business</v>
      </c>
    </row>
    <row r="2171" spans="1:20" ht="15.75" thickBot="1">
      <c r="A2171" s="311">
        <v>45570</v>
      </c>
      <c r="B2171" s="384">
        <v>45566</v>
      </c>
      <c r="C2171" s="297" t="e">
        <v>#VALUE!</v>
      </c>
      <c r="D2171" s="312" t="s">
        <v>3325</v>
      </c>
      <c r="E2171" s="306" t="s">
        <v>4543</v>
      </c>
      <c r="F2171" s="314">
        <v>8850</v>
      </c>
      <c r="G2171" s="300">
        <v>7500</v>
      </c>
      <c r="H2171" s="301" t="s">
        <v>112</v>
      </c>
      <c r="I2171" s="302" t="s">
        <v>229</v>
      </c>
      <c r="J2171" s="302" t="s">
        <v>269</v>
      </c>
      <c r="K2171" s="53"/>
      <c r="L2171" s="53"/>
      <c r="M2171" s="53"/>
      <c r="N2171" s="53"/>
      <c r="O2171" s="53">
        <v>10</v>
      </c>
      <c r="P2171" s="56"/>
      <c r="Q2171" s="297">
        <v>8850</v>
      </c>
      <c r="R2171" s="348" t="s">
        <v>1578</v>
      </c>
      <c r="S2171" s="350">
        <v>30</v>
      </c>
      <c r="T2171" t="str">
        <f t="shared" si="77"/>
        <v>WhatsApp API Business</v>
      </c>
    </row>
    <row r="2172" spans="1:20" ht="15.75" thickBot="1">
      <c r="A2172" s="311">
        <v>45570</v>
      </c>
      <c r="B2172" s="384">
        <v>45566</v>
      </c>
      <c r="C2172" s="297" t="e">
        <v>#VALUE!</v>
      </c>
      <c r="D2172" s="312" t="s">
        <v>2329</v>
      </c>
      <c r="E2172" s="306" t="s">
        <v>4544</v>
      </c>
      <c r="F2172" s="314">
        <v>3540</v>
      </c>
      <c r="G2172" s="300">
        <v>3000</v>
      </c>
      <c r="H2172" s="301" t="s">
        <v>112</v>
      </c>
      <c r="I2172" s="302" t="s">
        <v>229</v>
      </c>
      <c r="J2172" s="302" t="s">
        <v>249</v>
      </c>
      <c r="K2172" s="53"/>
      <c r="L2172" s="53"/>
      <c r="M2172" s="53"/>
      <c r="N2172" s="53"/>
      <c r="O2172" s="53">
        <v>10</v>
      </c>
      <c r="P2172" s="56"/>
      <c r="Q2172" s="297">
        <v>3540</v>
      </c>
      <c r="R2172" s="348" t="s">
        <v>1578</v>
      </c>
      <c r="S2172" s="350">
        <v>30</v>
      </c>
      <c r="T2172" t="str">
        <f t="shared" si="77"/>
        <v>WhatsApp API Business</v>
      </c>
    </row>
    <row r="2173" spans="1:20" ht="15.75" thickBot="1">
      <c r="A2173" s="311">
        <v>45570</v>
      </c>
      <c r="B2173" s="384">
        <v>45566</v>
      </c>
      <c r="C2173" s="297" t="e">
        <v>#VALUE!</v>
      </c>
      <c r="D2173" s="312" t="s">
        <v>1006</v>
      </c>
      <c r="E2173" s="306" t="s">
        <v>4545</v>
      </c>
      <c r="F2173" s="314">
        <v>42480</v>
      </c>
      <c r="G2173" s="300">
        <v>36000</v>
      </c>
      <c r="H2173" s="301" t="s">
        <v>112</v>
      </c>
      <c r="I2173" s="302" t="s">
        <v>229</v>
      </c>
      <c r="J2173" s="302" t="s">
        <v>359</v>
      </c>
      <c r="K2173" s="53"/>
      <c r="L2173" s="53"/>
      <c r="M2173" s="53"/>
      <c r="N2173" s="53"/>
      <c r="O2173" s="53">
        <v>10</v>
      </c>
      <c r="P2173" s="56"/>
      <c r="Q2173" s="297">
        <v>42480</v>
      </c>
      <c r="R2173" s="348" t="s">
        <v>1578</v>
      </c>
      <c r="S2173" s="350">
        <v>30</v>
      </c>
      <c r="T2173" t="str">
        <f t="shared" si="77"/>
        <v>WhatsApp API Business</v>
      </c>
    </row>
    <row r="2174" spans="1:20" ht="15.75" thickBot="1">
      <c r="A2174" s="311">
        <v>45570</v>
      </c>
      <c r="B2174" s="384">
        <v>45566</v>
      </c>
      <c r="C2174" s="297" t="e">
        <v>#VALUE!</v>
      </c>
      <c r="D2174" s="312" t="s">
        <v>4371</v>
      </c>
      <c r="E2174" s="306" t="s">
        <v>4546</v>
      </c>
      <c r="F2174" s="314">
        <v>20060</v>
      </c>
      <c r="G2174" s="300">
        <v>17000</v>
      </c>
      <c r="H2174" s="301" t="s">
        <v>112</v>
      </c>
      <c r="I2174" s="302" t="s">
        <v>229</v>
      </c>
      <c r="J2174" s="302" t="s">
        <v>485</v>
      </c>
      <c r="K2174" s="53"/>
      <c r="L2174" s="53"/>
      <c r="M2174" s="53"/>
      <c r="N2174" s="53"/>
      <c r="O2174" s="53">
        <v>10</v>
      </c>
      <c r="P2174" s="56"/>
      <c r="Q2174" s="297">
        <v>20060</v>
      </c>
      <c r="R2174" s="348" t="s">
        <v>1578</v>
      </c>
      <c r="S2174" s="350">
        <v>30</v>
      </c>
      <c r="T2174" t="str">
        <f t="shared" si="77"/>
        <v>WhatsApp API Business</v>
      </c>
    </row>
    <row r="2175" spans="1:20" ht="15.75" thickBot="1">
      <c r="A2175" s="311">
        <v>45570</v>
      </c>
      <c r="B2175" s="384">
        <v>45566</v>
      </c>
      <c r="C2175" s="297" t="e">
        <v>#VALUE!</v>
      </c>
      <c r="D2175" s="312" t="s">
        <v>2152</v>
      </c>
      <c r="E2175" s="306" t="s">
        <v>4547</v>
      </c>
      <c r="F2175" s="314">
        <v>1475</v>
      </c>
      <c r="G2175" s="300">
        <v>1250</v>
      </c>
      <c r="H2175" s="301" t="s">
        <v>216</v>
      </c>
      <c r="I2175" s="302" t="s">
        <v>217</v>
      </c>
      <c r="J2175" s="302" t="s">
        <v>218</v>
      </c>
      <c r="K2175" s="53"/>
      <c r="L2175" s="53"/>
      <c r="M2175" s="53"/>
      <c r="N2175" s="53"/>
      <c r="O2175" s="53">
        <v>10</v>
      </c>
      <c r="P2175" s="56"/>
      <c r="Q2175" s="297">
        <v>1475</v>
      </c>
      <c r="R2175" s="348" t="s">
        <v>1578</v>
      </c>
      <c r="S2175" s="350">
        <v>30</v>
      </c>
      <c r="T2175" t="str">
        <f t="shared" si="77"/>
        <v>G-Suite Business</v>
      </c>
    </row>
    <row r="2176" spans="1:20" ht="15.75" thickBot="1">
      <c r="A2176" s="311">
        <v>45570</v>
      </c>
      <c r="B2176" s="384">
        <v>45566</v>
      </c>
      <c r="C2176" s="297" t="e">
        <v>#VALUE!</v>
      </c>
      <c r="D2176" s="312" t="s">
        <v>230</v>
      </c>
      <c r="E2176" s="306" t="s">
        <v>4548</v>
      </c>
      <c r="F2176" s="314">
        <v>4718.82</v>
      </c>
      <c r="G2176" s="300">
        <v>3999</v>
      </c>
      <c r="H2176" s="301" t="s">
        <v>216</v>
      </c>
      <c r="I2176" s="302" t="s">
        <v>217</v>
      </c>
      <c r="J2176" s="302" t="s">
        <v>218</v>
      </c>
      <c r="K2176" s="53"/>
      <c r="L2176" s="53"/>
      <c r="M2176" s="53"/>
      <c r="N2176" s="53"/>
      <c r="O2176" s="53">
        <v>10</v>
      </c>
      <c r="P2176" s="56"/>
      <c r="Q2176" s="297">
        <v>4718.82</v>
      </c>
      <c r="R2176" s="348" t="s">
        <v>1578</v>
      </c>
      <c r="S2176" s="350">
        <v>30</v>
      </c>
      <c r="T2176" t="str">
        <f t="shared" si="77"/>
        <v>G-Suite Business</v>
      </c>
    </row>
    <row r="2177" spans="1:20" ht="15.75" thickBot="1">
      <c r="A2177" s="311">
        <v>45570</v>
      </c>
      <c r="B2177" s="384">
        <v>45566</v>
      </c>
      <c r="C2177" s="297" t="e">
        <v>#VALUE!</v>
      </c>
      <c r="D2177" s="312" t="s">
        <v>420</v>
      </c>
      <c r="E2177" s="306" t="s">
        <v>4549</v>
      </c>
      <c r="F2177" s="314">
        <v>45419</v>
      </c>
      <c r="G2177" s="300">
        <v>38490.677966101699</v>
      </c>
      <c r="H2177" s="301" t="s">
        <v>261</v>
      </c>
      <c r="I2177" s="302" t="s">
        <v>232</v>
      </c>
      <c r="J2177" s="302" t="s">
        <v>422</v>
      </c>
      <c r="K2177" s="53"/>
      <c r="L2177" s="53"/>
      <c r="M2177" s="53"/>
      <c r="N2177" s="53"/>
      <c r="O2177" s="53">
        <v>10</v>
      </c>
      <c r="P2177" s="56"/>
      <c r="Q2177" s="297">
        <v>45419</v>
      </c>
      <c r="R2177" s="348" t="s">
        <v>1578</v>
      </c>
      <c r="S2177" s="350">
        <v>30</v>
      </c>
      <c r="T2177" t="str">
        <f t="shared" si="77"/>
        <v>Other Services</v>
      </c>
    </row>
    <row r="2178" spans="1:20" ht="15.75" thickBot="1">
      <c r="A2178" s="311">
        <v>45570</v>
      </c>
      <c r="B2178" s="384">
        <v>45566</v>
      </c>
      <c r="C2178" s="297" t="e">
        <v>#VALUE!</v>
      </c>
      <c r="D2178" s="312" t="s">
        <v>3180</v>
      </c>
      <c r="E2178" s="306" t="s">
        <v>4550</v>
      </c>
      <c r="F2178" s="314">
        <v>354000</v>
      </c>
      <c r="G2178" s="300">
        <v>300000</v>
      </c>
      <c r="H2178" s="301" t="s">
        <v>291</v>
      </c>
      <c r="I2178" s="302" t="s">
        <v>226</v>
      </c>
      <c r="J2178" s="302" t="s">
        <v>292</v>
      </c>
      <c r="K2178" s="53"/>
      <c r="L2178" s="53"/>
      <c r="M2178" s="53"/>
      <c r="N2178" s="53"/>
      <c r="O2178" s="53">
        <v>10</v>
      </c>
      <c r="P2178" s="56"/>
      <c r="Q2178" s="297">
        <v>354000</v>
      </c>
      <c r="R2178" s="348" t="s">
        <v>1578</v>
      </c>
      <c r="S2178" s="350">
        <v>30</v>
      </c>
      <c r="T2178" t="str">
        <f t="shared" si="77"/>
        <v xml:space="preserve">Training Business </v>
      </c>
    </row>
    <row r="2179" spans="1:20" ht="15.75" thickBot="1">
      <c r="A2179" s="311">
        <v>45570</v>
      </c>
      <c r="B2179" s="384">
        <v>45566</v>
      </c>
      <c r="C2179" s="297" t="e">
        <v>#VALUE!</v>
      </c>
      <c r="D2179" s="312" t="s">
        <v>3422</v>
      </c>
      <c r="E2179" s="306" t="s">
        <v>4551</v>
      </c>
      <c r="F2179" s="314">
        <v>-23600</v>
      </c>
      <c r="G2179" s="300">
        <v>-20000</v>
      </c>
      <c r="H2179" s="301" t="s">
        <v>112</v>
      </c>
      <c r="I2179" s="302" t="s">
        <v>229</v>
      </c>
      <c r="J2179" s="302" t="s">
        <v>485</v>
      </c>
      <c r="K2179" s="53"/>
      <c r="L2179" s="53"/>
      <c r="M2179" s="53"/>
      <c r="N2179" s="53"/>
      <c r="O2179" s="53">
        <v>10</v>
      </c>
      <c r="P2179" s="56"/>
      <c r="Q2179" s="297">
        <v>-23600</v>
      </c>
      <c r="R2179" s="348" t="s">
        <v>1578</v>
      </c>
      <c r="S2179" s="350">
        <v>30</v>
      </c>
      <c r="T2179" t="str">
        <f t="shared" si="77"/>
        <v>WhatsApp API Business</v>
      </c>
    </row>
    <row r="2180" spans="1:20" s="363" customFormat="1" ht="15.75" thickBot="1">
      <c r="A2180" s="311">
        <v>45570</v>
      </c>
      <c r="B2180" s="384">
        <v>45566</v>
      </c>
      <c r="C2180" s="352"/>
      <c r="D2180" s="353"/>
      <c r="E2180" s="354"/>
      <c r="F2180" s="355">
        <v>17700</v>
      </c>
      <c r="G2180" s="356">
        <v>15000</v>
      </c>
      <c r="H2180" s="357" t="s">
        <v>112</v>
      </c>
      <c r="I2180" s="358" t="s">
        <v>229</v>
      </c>
      <c r="J2180" s="358" t="s">
        <v>284</v>
      </c>
      <c r="K2180" s="359"/>
      <c r="L2180" s="359"/>
      <c r="M2180" s="359"/>
      <c r="N2180" s="359"/>
      <c r="O2180" s="359">
        <v>10</v>
      </c>
      <c r="P2180" s="360"/>
      <c r="Q2180" s="352">
        <v>17700</v>
      </c>
      <c r="R2180" s="361"/>
      <c r="S2180" s="362">
        <v>30</v>
      </c>
      <c r="T2180" s="363" t="str">
        <f t="shared" si="77"/>
        <v>WhatsApp API Business</v>
      </c>
    </row>
    <row r="2181" spans="1:20" ht="15.75" thickBot="1">
      <c r="A2181" s="311">
        <v>45570</v>
      </c>
      <c r="B2181" s="384">
        <v>45566</v>
      </c>
      <c r="C2181" s="297" t="e">
        <v>#VALUE!</v>
      </c>
      <c r="D2181" s="312" t="s">
        <v>2619</v>
      </c>
      <c r="E2181" s="306" t="s">
        <v>4552</v>
      </c>
      <c r="F2181" s="314">
        <v>-2950</v>
      </c>
      <c r="G2181" s="300">
        <v>-2500</v>
      </c>
      <c r="H2181" s="301" t="s">
        <v>112</v>
      </c>
      <c r="I2181" s="302" t="s">
        <v>229</v>
      </c>
      <c r="J2181" s="302" t="s">
        <v>485</v>
      </c>
      <c r="K2181" s="53"/>
      <c r="L2181" s="53"/>
      <c r="M2181" s="53"/>
      <c r="N2181" s="53"/>
      <c r="O2181" s="53">
        <v>10</v>
      </c>
      <c r="P2181" s="56"/>
      <c r="Q2181" s="297">
        <v>-2950</v>
      </c>
      <c r="R2181" s="348" t="s">
        <v>1578</v>
      </c>
      <c r="S2181" s="350">
        <v>30</v>
      </c>
      <c r="T2181" t="str">
        <f t="shared" si="77"/>
        <v>WhatsApp API Business</v>
      </c>
    </row>
    <row r="2182" spans="1:20" ht="15.75" thickBot="1">
      <c r="A2182" s="311">
        <v>45572</v>
      </c>
      <c r="B2182" s="384">
        <v>45566</v>
      </c>
      <c r="C2182" s="297" t="e">
        <v>#VALUE!</v>
      </c>
      <c r="D2182" s="312" t="s">
        <v>3778</v>
      </c>
      <c r="E2182" s="306" t="s">
        <v>4553</v>
      </c>
      <c r="F2182" s="314">
        <v>17700</v>
      </c>
      <c r="G2182" s="300">
        <v>15000</v>
      </c>
      <c r="H2182" s="301" t="s">
        <v>112</v>
      </c>
      <c r="I2182" s="302" t="s">
        <v>229</v>
      </c>
      <c r="J2182" s="302" t="s">
        <v>284</v>
      </c>
      <c r="K2182" s="53"/>
      <c r="L2182" s="53"/>
      <c r="M2182" s="53"/>
      <c r="N2182" s="53"/>
      <c r="O2182" s="53">
        <v>10</v>
      </c>
      <c r="P2182" s="56"/>
      <c r="Q2182" s="297">
        <v>17700</v>
      </c>
      <c r="R2182" s="348" t="s">
        <v>1578</v>
      </c>
      <c r="S2182" s="350">
        <v>31</v>
      </c>
      <c r="T2182" t="str">
        <f t="shared" si="77"/>
        <v>WhatsApp API Business</v>
      </c>
    </row>
    <row r="2183" spans="1:20" ht="15.75" thickBot="1">
      <c r="A2183" s="311">
        <v>45572</v>
      </c>
      <c r="B2183" s="384">
        <v>45566</v>
      </c>
      <c r="C2183" s="297" t="e">
        <v>#VALUE!</v>
      </c>
      <c r="D2183" s="312" t="s">
        <v>4554</v>
      </c>
      <c r="E2183" s="306" t="s">
        <v>4555</v>
      </c>
      <c r="F2183" s="314">
        <v>2950</v>
      </c>
      <c r="G2183" s="300">
        <v>2500</v>
      </c>
      <c r="H2183" s="301" t="s">
        <v>112</v>
      </c>
      <c r="I2183" s="302" t="s">
        <v>229</v>
      </c>
      <c r="J2183" s="302" t="s">
        <v>258</v>
      </c>
      <c r="K2183" s="53"/>
      <c r="L2183" s="53"/>
      <c r="M2183" s="53"/>
      <c r="N2183" s="53"/>
      <c r="O2183" s="53">
        <v>10</v>
      </c>
      <c r="P2183" s="56"/>
      <c r="Q2183" s="297">
        <v>2950</v>
      </c>
      <c r="R2183" s="348" t="s">
        <v>1578</v>
      </c>
      <c r="S2183" s="350">
        <v>31</v>
      </c>
      <c r="T2183" t="str">
        <f t="shared" si="77"/>
        <v>WhatsApp API Business</v>
      </c>
    </row>
    <row r="2184" spans="1:20" ht="15.75" thickBot="1">
      <c r="A2184" s="311">
        <v>45572</v>
      </c>
      <c r="B2184" s="384">
        <v>45566</v>
      </c>
      <c r="C2184" s="297" t="e">
        <v>#VALUE!</v>
      </c>
      <c r="D2184" s="312" t="s">
        <v>4556</v>
      </c>
      <c r="E2184" s="306" t="s">
        <v>4557</v>
      </c>
      <c r="F2184" s="314">
        <v>17700</v>
      </c>
      <c r="G2184" s="300">
        <v>15000</v>
      </c>
      <c r="H2184" s="301" t="s">
        <v>112</v>
      </c>
      <c r="I2184" s="302" t="s">
        <v>229</v>
      </c>
      <c r="J2184" s="302" t="s">
        <v>284</v>
      </c>
      <c r="K2184" s="53"/>
      <c r="L2184" s="53"/>
      <c r="M2184" s="53"/>
      <c r="N2184" s="53"/>
      <c r="O2184" s="53">
        <v>10</v>
      </c>
      <c r="P2184" s="56"/>
      <c r="Q2184" s="297">
        <v>17700</v>
      </c>
      <c r="R2184" s="348" t="s">
        <v>1578</v>
      </c>
      <c r="S2184" s="350">
        <v>31</v>
      </c>
      <c r="T2184" t="str">
        <f t="shared" si="77"/>
        <v>WhatsApp API Business</v>
      </c>
    </row>
    <row r="2185" spans="1:20" ht="15.75" thickBot="1">
      <c r="A2185" s="311">
        <v>45572</v>
      </c>
      <c r="B2185" s="384">
        <v>45566</v>
      </c>
      <c r="C2185" s="297" t="e">
        <v>#VALUE!</v>
      </c>
      <c r="D2185" s="312" t="s">
        <v>1724</v>
      </c>
      <c r="E2185" s="306" t="s">
        <v>4558</v>
      </c>
      <c r="F2185" s="314">
        <v>41300</v>
      </c>
      <c r="G2185" s="300">
        <v>35000</v>
      </c>
      <c r="H2185" s="301" t="s">
        <v>310</v>
      </c>
      <c r="I2185" s="302" t="s">
        <v>223</v>
      </c>
      <c r="J2185" s="302" t="s">
        <v>246</v>
      </c>
      <c r="K2185" s="53"/>
      <c r="L2185" s="53"/>
      <c r="M2185" s="53"/>
      <c r="N2185" s="53"/>
      <c r="O2185" s="53">
        <v>10</v>
      </c>
      <c r="P2185" s="56"/>
      <c r="Q2185" s="297">
        <v>41300</v>
      </c>
      <c r="R2185" s="348" t="s">
        <v>1578</v>
      </c>
      <c r="S2185" s="350">
        <v>31</v>
      </c>
      <c r="T2185" t="str">
        <f t="shared" si="77"/>
        <v>Tech Assist Recruitment</v>
      </c>
    </row>
    <row r="2186" spans="1:20" ht="15.75" thickBot="1">
      <c r="A2186" s="311">
        <v>45572</v>
      </c>
      <c r="B2186" s="384">
        <v>45566</v>
      </c>
      <c r="C2186" s="297" t="e">
        <v>#VALUE!</v>
      </c>
      <c r="D2186" s="312" t="s">
        <v>781</v>
      </c>
      <c r="E2186" s="306" t="s">
        <v>4559</v>
      </c>
      <c r="F2186" s="314">
        <v>37760</v>
      </c>
      <c r="G2186" s="300">
        <v>32000</v>
      </c>
      <c r="H2186" s="301" t="s">
        <v>310</v>
      </c>
      <c r="I2186" s="302" t="s">
        <v>223</v>
      </c>
      <c r="J2186" s="302" t="s">
        <v>311</v>
      </c>
      <c r="K2186" s="53"/>
      <c r="L2186" s="53"/>
      <c r="M2186" s="53"/>
      <c r="N2186" s="53"/>
      <c r="O2186" s="53">
        <v>10</v>
      </c>
      <c r="P2186" s="56"/>
      <c r="Q2186" s="297">
        <v>37760</v>
      </c>
      <c r="R2186" s="348" t="s">
        <v>1578</v>
      </c>
      <c r="S2186" s="350">
        <v>31</v>
      </c>
      <c r="T2186" t="str">
        <f t="shared" si="77"/>
        <v>Tech Assist Recruitment</v>
      </c>
    </row>
    <row r="2187" spans="1:20" ht="15.75" thickBot="1">
      <c r="A2187" s="311">
        <v>45572</v>
      </c>
      <c r="B2187" s="384">
        <v>45566</v>
      </c>
      <c r="C2187" s="297" t="e">
        <v>#VALUE!</v>
      </c>
      <c r="D2187" s="312" t="s">
        <v>674</v>
      </c>
      <c r="E2187" s="306" t="s">
        <v>4560</v>
      </c>
      <c r="F2187" s="314">
        <v>1239</v>
      </c>
      <c r="G2187" s="300">
        <v>1050</v>
      </c>
      <c r="H2187" s="301" t="s">
        <v>216</v>
      </c>
      <c r="I2187" s="302" t="s">
        <v>217</v>
      </c>
      <c r="J2187" s="302" t="s">
        <v>218</v>
      </c>
      <c r="K2187" s="53"/>
      <c r="L2187" s="53"/>
      <c r="M2187" s="53"/>
      <c r="N2187" s="53"/>
      <c r="O2187" s="53">
        <v>10</v>
      </c>
      <c r="P2187" s="56"/>
      <c r="Q2187" s="297">
        <v>1239</v>
      </c>
      <c r="R2187" s="348" t="s">
        <v>1578</v>
      </c>
      <c r="S2187" s="350">
        <v>31</v>
      </c>
      <c r="T2187" t="str">
        <f t="shared" si="77"/>
        <v>G-Suite Business</v>
      </c>
    </row>
    <row r="2188" spans="1:20" ht="15.75" thickBot="1">
      <c r="A2188" s="311">
        <v>45572</v>
      </c>
      <c r="B2188" s="384">
        <v>45566</v>
      </c>
      <c r="C2188" s="297" t="e">
        <v>#VALUE!</v>
      </c>
      <c r="D2188" s="312" t="s">
        <v>4561</v>
      </c>
      <c r="E2188" s="306" t="s">
        <v>4562</v>
      </c>
      <c r="F2188" s="314">
        <v>1504.5</v>
      </c>
      <c r="G2188" s="300">
        <v>1275</v>
      </c>
      <c r="H2188" s="301" t="s">
        <v>216</v>
      </c>
      <c r="I2188" s="302" t="s">
        <v>217</v>
      </c>
      <c r="J2188" s="302" t="s">
        <v>218</v>
      </c>
      <c r="K2188" s="53"/>
      <c r="L2188" s="53"/>
      <c r="M2188" s="53"/>
      <c r="N2188" s="53"/>
      <c r="O2188" s="53">
        <v>10</v>
      </c>
      <c r="P2188" s="56"/>
      <c r="Q2188" s="297">
        <v>1504.5</v>
      </c>
      <c r="R2188" s="348" t="s">
        <v>1578</v>
      </c>
      <c r="S2188" s="350">
        <v>31</v>
      </c>
      <c r="T2188" t="str">
        <f t="shared" si="77"/>
        <v>G-Suite Business</v>
      </c>
    </row>
    <row r="2189" spans="1:20" ht="15.75" thickBot="1">
      <c r="A2189" s="311">
        <v>45572</v>
      </c>
      <c r="B2189" s="384">
        <v>45566</v>
      </c>
      <c r="C2189" s="297" t="e">
        <v>#VALUE!</v>
      </c>
      <c r="D2189" s="312" t="s">
        <v>916</v>
      </c>
      <c r="E2189" s="306" t="s">
        <v>4563</v>
      </c>
      <c r="F2189" s="314">
        <v>2508</v>
      </c>
      <c r="G2189" s="300">
        <v>2125.42372881356</v>
      </c>
      <c r="H2189" s="301" t="s">
        <v>216</v>
      </c>
      <c r="I2189" s="302" t="s">
        <v>217</v>
      </c>
      <c r="J2189" s="302" t="s">
        <v>218</v>
      </c>
      <c r="K2189" s="53"/>
      <c r="L2189" s="53"/>
      <c r="M2189" s="53"/>
      <c r="N2189" s="53"/>
      <c r="O2189" s="53">
        <v>10</v>
      </c>
      <c r="P2189" s="56"/>
      <c r="Q2189" s="297">
        <v>2508</v>
      </c>
      <c r="R2189" s="348" t="s">
        <v>1578</v>
      </c>
      <c r="S2189" s="350">
        <v>31</v>
      </c>
      <c r="T2189" t="str">
        <f t="shared" si="77"/>
        <v>G-Suite Business</v>
      </c>
    </row>
    <row r="2190" spans="1:20" ht="15.75" thickBot="1">
      <c r="A2190" s="311">
        <v>45572</v>
      </c>
      <c r="B2190" s="384">
        <v>45566</v>
      </c>
      <c r="C2190" s="297" t="e">
        <v>#VALUE!</v>
      </c>
      <c r="D2190" s="312" t="s">
        <v>250</v>
      </c>
      <c r="E2190" s="306" t="s">
        <v>4564</v>
      </c>
      <c r="F2190" s="314">
        <v>1778.26</v>
      </c>
      <c r="G2190" s="300">
        <v>1507</v>
      </c>
      <c r="H2190" s="301" t="s">
        <v>216</v>
      </c>
      <c r="I2190" s="302" t="s">
        <v>217</v>
      </c>
      <c r="J2190" s="302" t="s">
        <v>218</v>
      </c>
      <c r="K2190" s="53"/>
      <c r="L2190" s="53"/>
      <c r="M2190" s="53"/>
      <c r="N2190" s="53"/>
      <c r="O2190" s="53">
        <v>10</v>
      </c>
      <c r="P2190" s="56"/>
      <c r="Q2190" s="297">
        <v>1778.26</v>
      </c>
      <c r="R2190" s="348" t="s">
        <v>1578</v>
      </c>
      <c r="S2190" s="350">
        <v>31</v>
      </c>
      <c r="T2190" t="str">
        <f t="shared" si="77"/>
        <v>G-Suite Business</v>
      </c>
    </row>
    <row r="2191" spans="1:20" ht="15.75" thickBot="1">
      <c r="A2191" s="311">
        <v>45573</v>
      </c>
      <c r="B2191" s="384">
        <v>45566</v>
      </c>
      <c r="C2191" s="297" t="e">
        <v>#VALUE!</v>
      </c>
      <c r="D2191" s="312" t="s">
        <v>4565</v>
      </c>
      <c r="E2191" s="306" t="s">
        <v>4566</v>
      </c>
      <c r="F2191" s="314">
        <v>2950</v>
      </c>
      <c r="G2191" s="300">
        <v>2500</v>
      </c>
      <c r="H2191" s="301" t="s">
        <v>112</v>
      </c>
      <c r="I2191" s="302" t="s">
        <v>229</v>
      </c>
      <c r="J2191" s="302" t="s">
        <v>258</v>
      </c>
      <c r="K2191" s="53"/>
      <c r="L2191" s="53"/>
      <c r="M2191" s="53"/>
      <c r="N2191" s="53"/>
      <c r="O2191" s="53">
        <v>10</v>
      </c>
      <c r="P2191" s="56"/>
      <c r="Q2191" s="297">
        <v>2950</v>
      </c>
      <c r="R2191" s="348" t="s">
        <v>1578</v>
      </c>
      <c r="S2191" s="350">
        <v>31</v>
      </c>
      <c r="T2191" t="str">
        <f t="shared" si="77"/>
        <v>WhatsApp API Business</v>
      </c>
    </row>
    <row r="2192" spans="1:20" ht="15.75" thickBot="1">
      <c r="A2192" s="311">
        <v>45573</v>
      </c>
      <c r="B2192" s="384">
        <v>45566</v>
      </c>
      <c r="C2192" s="297" t="e">
        <v>#VALUE!</v>
      </c>
      <c r="D2192" s="312" t="s">
        <v>3340</v>
      </c>
      <c r="E2192" s="306" t="s">
        <v>4567</v>
      </c>
      <c r="F2192" s="314">
        <v>5900</v>
      </c>
      <c r="G2192" s="300">
        <v>5000</v>
      </c>
      <c r="H2192" s="301" t="s">
        <v>310</v>
      </c>
      <c r="I2192" s="302" t="s">
        <v>223</v>
      </c>
      <c r="J2192" s="302" t="s">
        <v>311</v>
      </c>
      <c r="K2192" s="53"/>
      <c r="L2192" s="53"/>
      <c r="M2192" s="53"/>
      <c r="N2192" s="53"/>
      <c r="O2192" s="53">
        <v>10</v>
      </c>
      <c r="P2192" s="56"/>
      <c r="Q2192" s="297">
        <v>5900</v>
      </c>
      <c r="R2192" s="348" t="s">
        <v>1578</v>
      </c>
      <c r="S2192" s="350">
        <v>31</v>
      </c>
      <c r="T2192" t="str">
        <f t="shared" si="77"/>
        <v>Tech Assist Recruitment</v>
      </c>
    </row>
    <row r="2193" spans="1:20" ht="15.75" thickBot="1">
      <c r="A2193" s="311">
        <v>45573</v>
      </c>
      <c r="B2193" s="384">
        <v>45566</v>
      </c>
      <c r="C2193" s="297" t="e">
        <v>#VALUE!</v>
      </c>
      <c r="D2193" s="312" t="s">
        <v>2329</v>
      </c>
      <c r="E2193" s="306" t="s">
        <v>4568</v>
      </c>
      <c r="F2193" s="314">
        <v>1180</v>
      </c>
      <c r="G2193" s="300">
        <v>1000</v>
      </c>
      <c r="H2193" s="301" t="s">
        <v>112</v>
      </c>
      <c r="I2193" s="302" t="s">
        <v>229</v>
      </c>
      <c r="J2193" s="302" t="s">
        <v>249</v>
      </c>
      <c r="K2193" s="53"/>
      <c r="L2193" s="53"/>
      <c r="M2193" s="53"/>
      <c r="N2193" s="53"/>
      <c r="O2193" s="53">
        <v>10</v>
      </c>
      <c r="P2193" s="56"/>
      <c r="Q2193" s="297">
        <v>1180</v>
      </c>
      <c r="R2193" s="348" t="s">
        <v>1578</v>
      </c>
      <c r="S2193" s="350">
        <v>31</v>
      </c>
      <c r="T2193" t="str">
        <f t="shared" si="77"/>
        <v>WhatsApp API Business</v>
      </c>
    </row>
    <row r="2194" spans="1:20" ht="15.75" thickBot="1">
      <c r="A2194" s="311">
        <v>45573</v>
      </c>
      <c r="B2194" s="384">
        <v>45566</v>
      </c>
      <c r="C2194" s="297" t="e">
        <v>#VALUE!</v>
      </c>
      <c r="D2194" s="312" t="s">
        <v>4569</v>
      </c>
      <c r="E2194" s="306" t="s">
        <v>4570</v>
      </c>
      <c r="F2194" s="314">
        <v>15930</v>
      </c>
      <c r="G2194" s="300">
        <v>13500</v>
      </c>
      <c r="H2194" s="301" t="s">
        <v>112</v>
      </c>
      <c r="I2194" s="302" t="s">
        <v>229</v>
      </c>
      <c r="J2194" s="302" t="s">
        <v>284</v>
      </c>
      <c r="K2194" s="53"/>
      <c r="L2194" s="53"/>
      <c r="M2194" s="53"/>
      <c r="N2194" s="53"/>
      <c r="O2194" s="53">
        <v>10</v>
      </c>
      <c r="P2194" s="56"/>
      <c r="Q2194" s="297">
        <v>15930</v>
      </c>
      <c r="R2194" s="348" t="s">
        <v>1578</v>
      </c>
      <c r="S2194" s="350">
        <v>31</v>
      </c>
      <c r="T2194" t="str">
        <f t="shared" si="77"/>
        <v>WhatsApp API Business</v>
      </c>
    </row>
    <row r="2195" spans="1:20" ht="15.75" thickBot="1">
      <c r="A2195" s="311">
        <v>45573</v>
      </c>
      <c r="B2195" s="384">
        <v>45566</v>
      </c>
      <c r="C2195" s="297" t="e">
        <v>#VALUE!</v>
      </c>
      <c r="D2195" s="312" t="s">
        <v>1427</v>
      </c>
      <c r="E2195" s="306" t="s">
        <v>4571</v>
      </c>
      <c r="F2195" s="330">
        <v>37760</v>
      </c>
      <c r="G2195" s="300">
        <v>32000</v>
      </c>
      <c r="H2195" s="301" t="s">
        <v>291</v>
      </c>
      <c r="I2195" s="302" t="s">
        <v>226</v>
      </c>
      <c r="J2195" s="302" t="s">
        <v>32</v>
      </c>
      <c r="K2195" s="53"/>
      <c r="L2195" s="53"/>
      <c r="M2195" s="53"/>
      <c r="N2195" s="53"/>
      <c r="O2195" s="53">
        <v>10</v>
      </c>
      <c r="P2195" s="56"/>
      <c r="Q2195" s="297">
        <v>37760</v>
      </c>
      <c r="R2195" s="348" t="s">
        <v>1578</v>
      </c>
      <c r="S2195" s="350">
        <v>31</v>
      </c>
      <c r="T2195" t="s">
        <v>15</v>
      </c>
    </row>
    <row r="2196" spans="1:20" ht="15.75" thickBot="1">
      <c r="A2196" s="311">
        <v>45573</v>
      </c>
      <c r="B2196" s="384">
        <v>45566</v>
      </c>
      <c r="C2196" s="297" t="e">
        <v>#VALUE!</v>
      </c>
      <c r="D2196" s="312" t="s">
        <v>924</v>
      </c>
      <c r="E2196" s="306" t="s">
        <v>4572</v>
      </c>
      <c r="F2196" s="314">
        <v>11800</v>
      </c>
      <c r="G2196" s="300">
        <v>10000</v>
      </c>
      <c r="H2196" s="301" t="s">
        <v>112</v>
      </c>
      <c r="I2196" s="302" t="s">
        <v>229</v>
      </c>
      <c r="J2196" s="302" t="s">
        <v>249</v>
      </c>
      <c r="K2196" s="53"/>
      <c r="L2196" s="53"/>
      <c r="M2196" s="53"/>
      <c r="N2196" s="53"/>
      <c r="O2196" s="53">
        <v>10</v>
      </c>
      <c r="P2196" s="56"/>
      <c r="Q2196" s="297">
        <v>11800</v>
      </c>
      <c r="R2196" s="348" t="s">
        <v>1578</v>
      </c>
      <c r="S2196" s="350">
        <v>31</v>
      </c>
      <c r="T2196" t="str">
        <f t="shared" ref="T2196:T2204" si="78">VLOOKUP(I2196,$AD$2:$AE$6,2,0)</f>
        <v>WhatsApp API Business</v>
      </c>
    </row>
    <row r="2197" spans="1:20" ht="15.75" thickBot="1">
      <c r="A2197" s="311">
        <v>45573</v>
      </c>
      <c r="B2197" s="384">
        <v>45566</v>
      </c>
      <c r="C2197" s="297" t="e">
        <v>#VALUE!</v>
      </c>
      <c r="D2197" s="312" t="s">
        <v>475</v>
      </c>
      <c r="E2197" s="306" t="s">
        <v>4573</v>
      </c>
      <c r="F2197" s="314">
        <v>5900</v>
      </c>
      <c r="G2197" s="300">
        <v>5000</v>
      </c>
      <c r="H2197" s="301" t="s">
        <v>112</v>
      </c>
      <c r="I2197" s="302" t="s">
        <v>229</v>
      </c>
      <c r="J2197" s="302" t="s">
        <v>249</v>
      </c>
      <c r="K2197" s="53"/>
      <c r="L2197" s="53"/>
      <c r="M2197" s="53"/>
      <c r="N2197" s="53"/>
      <c r="O2197" s="53">
        <v>10</v>
      </c>
      <c r="P2197" s="56"/>
      <c r="Q2197" s="297">
        <v>5900</v>
      </c>
      <c r="R2197" s="348" t="s">
        <v>1578</v>
      </c>
      <c r="S2197" s="350">
        <v>31</v>
      </c>
      <c r="T2197" t="str">
        <f t="shared" si="78"/>
        <v>WhatsApp API Business</v>
      </c>
    </row>
    <row r="2198" spans="1:20" ht="15.75" thickBot="1">
      <c r="A2198" s="311">
        <v>45573</v>
      </c>
      <c r="B2198" s="384">
        <v>45566</v>
      </c>
      <c r="C2198" s="297" t="e">
        <v>#VALUE!</v>
      </c>
      <c r="D2198" s="312" t="s">
        <v>3404</v>
      </c>
      <c r="E2198" s="306" t="s">
        <v>4574</v>
      </c>
      <c r="F2198" s="314">
        <v>15045</v>
      </c>
      <c r="G2198" s="300">
        <v>12750</v>
      </c>
      <c r="H2198" s="301" t="s">
        <v>112</v>
      </c>
      <c r="I2198" s="302" t="s">
        <v>229</v>
      </c>
      <c r="J2198" s="302" t="s">
        <v>284</v>
      </c>
      <c r="K2198" s="53"/>
      <c r="L2198" s="53"/>
      <c r="M2198" s="53"/>
      <c r="N2198" s="53"/>
      <c r="O2198" s="53">
        <v>10</v>
      </c>
      <c r="P2198" s="56"/>
      <c r="Q2198" s="297">
        <v>15045</v>
      </c>
      <c r="R2198" s="348" t="s">
        <v>1578</v>
      </c>
      <c r="S2198" s="350">
        <v>31</v>
      </c>
      <c r="T2198" t="str">
        <f t="shared" si="78"/>
        <v>WhatsApp API Business</v>
      </c>
    </row>
    <row r="2199" spans="1:20" ht="15.75" thickBot="1">
      <c r="A2199" s="311">
        <v>45573</v>
      </c>
      <c r="B2199" s="384">
        <v>45566</v>
      </c>
      <c r="C2199" s="297" t="e">
        <v>#VALUE!</v>
      </c>
      <c r="D2199" s="312" t="s">
        <v>4518</v>
      </c>
      <c r="E2199" s="306" t="s">
        <v>4575</v>
      </c>
      <c r="F2199" s="314">
        <v>46421</v>
      </c>
      <c r="G2199" s="300">
        <v>39339.830508474581</v>
      </c>
      <c r="H2199" s="301" t="s">
        <v>216</v>
      </c>
      <c r="I2199" s="302" t="s">
        <v>217</v>
      </c>
      <c r="J2199" s="302" t="s">
        <v>218</v>
      </c>
      <c r="K2199" s="53"/>
      <c r="L2199" s="53"/>
      <c r="M2199" s="53"/>
      <c r="N2199" s="53"/>
      <c r="O2199" s="53">
        <v>10</v>
      </c>
      <c r="P2199" s="56"/>
      <c r="Q2199" s="297">
        <v>46421</v>
      </c>
      <c r="R2199" s="348" t="s">
        <v>1578</v>
      </c>
      <c r="S2199" s="350">
        <v>31</v>
      </c>
      <c r="T2199" t="str">
        <f t="shared" si="78"/>
        <v>G-Suite Business</v>
      </c>
    </row>
    <row r="2200" spans="1:20" ht="15.75" thickBot="1">
      <c r="A2200" s="311">
        <v>45573</v>
      </c>
      <c r="B2200" s="384">
        <v>45566</v>
      </c>
      <c r="C2200" s="297" t="e">
        <v>#VALUE!</v>
      </c>
      <c r="D2200" s="312" t="s">
        <v>3740</v>
      </c>
      <c r="E2200" s="306" t="s">
        <v>4576</v>
      </c>
      <c r="F2200" s="314">
        <v>189036</v>
      </c>
      <c r="G2200" s="300">
        <v>160200</v>
      </c>
      <c r="H2200" s="301" t="s">
        <v>216</v>
      </c>
      <c r="I2200" s="302" t="s">
        <v>217</v>
      </c>
      <c r="J2200" s="302" t="s">
        <v>218</v>
      </c>
      <c r="K2200" s="53"/>
      <c r="L2200" s="53"/>
      <c r="M2200" s="53"/>
      <c r="N2200" s="53"/>
      <c r="O2200" s="53">
        <v>10</v>
      </c>
      <c r="P2200" s="56"/>
      <c r="Q2200" s="297">
        <v>189036</v>
      </c>
      <c r="R2200" s="348" t="s">
        <v>1578</v>
      </c>
      <c r="S2200" s="350">
        <v>31</v>
      </c>
      <c r="T2200" t="str">
        <f t="shared" si="78"/>
        <v>G-Suite Business</v>
      </c>
    </row>
    <row r="2201" spans="1:20" ht="15.75" thickBot="1">
      <c r="A2201" s="311">
        <v>45573</v>
      </c>
      <c r="B2201" s="384">
        <v>45566</v>
      </c>
      <c r="C2201" s="297" t="e">
        <v>#VALUE!</v>
      </c>
      <c r="D2201" s="312" t="s">
        <v>4577</v>
      </c>
      <c r="E2201" s="306" t="s">
        <v>4578</v>
      </c>
      <c r="F2201" s="314">
        <v>9688</v>
      </c>
      <c r="G2201" s="300">
        <v>8210.1694915254247</v>
      </c>
      <c r="H2201" s="301" t="s">
        <v>216</v>
      </c>
      <c r="I2201" s="302" t="s">
        <v>217</v>
      </c>
      <c r="J2201" s="302" t="s">
        <v>218</v>
      </c>
      <c r="K2201" s="53"/>
      <c r="L2201" s="53"/>
      <c r="M2201" s="53"/>
      <c r="N2201" s="53"/>
      <c r="O2201" s="53">
        <v>10</v>
      </c>
      <c r="P2201" s="56"/>
      <c r="Q2201" s="297">
        <v>9688</v>
      </c>
      <c r="R2201" s="348" t="s">
        <v>1578</v>
      </c>
      <c r="S2201" s="350">
        <v>31</v>
      </c>
      <c r="T2201" t="str">
        <f t="shared" si="78"/>
        <v>G-Suite Business</v>
      </c>
    </row>
    <row r="2202" spans="1:20" ht="15.75" thickBot="1">
      <c r="A2202" s="311">
        <v>45573</v>
      </c>
      <c r="B2202" s="384">
        <v>45566</v>
      </c>
      <c r="C2202" s="297" t="e">
        <v>#VALUE!</v>
      </c>
      <c r="D2202" s="312" t="s">
        <v>4579</v>
      </c>
      <c r="E2202" s="306" t="s">
        <v>4580</v>
      </c>
      <c r="F2202" s="314">
        <v>18054</v>
      </c>
      <c r="G2202" s="300">
        <v>15300</v>
      </c>
      <c r="H2202" s="301" t="s">
        <v>216</v>
      </c>
      <c r="I2202" s="302" t="s">
        <v>217</v>
      </c>
      <c r="J2202" s="302" t="s">
        <v>218</v>
      </c>
      <c r="K2202" s="53"/>
      <c r="L2202" s="53"/>
      <c r="M2202" s="53"/>
      <c r="N2202" s="53"/>
      <c r="O2202" s="53">
        <v>10</v>
      </c>
      <c r="P2202" s="56"/>
      <c r="Q2202" s="297">
        <v>18054</v>
      </c>
      <c r="R2202" s="348" t="s">
        <v>1578</v>
      </c>
      <c r="S2202" s="350">
        <v>31</v>
      </c>
      <c r="T2202" t="str">
        <f t="shared" si="78"/>
        <v>G-Suite Business</v>
      </c>
    </row>
    <row r="2203" spans="1:20" ht="15.75" thickBot="1">
      <c r="A2203" s="311">
        <v>45573</v>
      </c>
      <c r="B2203" s="384">
        <v>45566</v>
      </c>
      <c r="C2203" s="297" t="e">
        <v>#VALUE!</v>
      </c>
      <c r="D2203" s="312" t="s">
        <v>4581</v>
      </c>
      <c r="E2203" s="306" t="s">
        <v>4582</v>
      </c>
      <c r="F2203" s="314">
        <v>9770</v>
      </c>
      <c r="G2203" s="300">
        <v>8279.6610169491523</v>
      </c>
      <c r="H2203" s="301" t="s">
        <v>216</v>
      </c>
      <c r="I2203" s="302" t="s">
        <v>217</v>
      </c>
      <c r="J2203" s="302" t="s">
        <v>218</v>
      </c>
      <c r="K2203" s="53"/>
      <c r="L2203" s="53"/>
      <c r="M2203" s="53"/>
      <c r="N2203" s="53"/>
      <c r="O2203" s="53">
        <v>10</v>
      </c>
      <c r="P2203" s="56"/>
      <c r="Q2203" s="297">
        <v>9770</v>
      </c>
      <c r="R2203" s="348" t="s">
        <v>1578</v>
      </c>
      <c r="S2203" s="350">
        <v>31</v>
      </c>
      <c r="T2203" t="str">
        <f t="shared" si="78"/>
        <v>G-Suite Business</v>
      </c>
    </row>
    <row r="2204" spans="1:20" ht="15.75" thickBot="1">
      <c r="A2204" s="311">
        <v>45573</v>
      </c>
      <c r="B2204" s="384">
        <v>45566</v>
      </c>
      <c r="C2204" s="297" t="e">
        <v>#VALUE!</v>
      </c>
      <c r="D2204" s="312" t="s">
        <v>2640</v>
      </c>
      <c r="E2204" s="306" t="s">
        <v>4583</v>
      </c>
      <c r="F2204" s="314">
        <v>-189036</v>
      </c>
      <c r="G2204" s="300">
        <v>-160200</v>
      </c>
      <c r="H2204" s="301" t="s">
        <v>216</v>
      </c>
      <c r="I2204" s="302" t="s">
        <v>217</v>
      </c>
      <c r="J2204" s="302" t="s">
        <v>218</v>
      </c>
      <c r="K2204" s="53"/>
      <c r="L2204" s="53"/>
      <c r="M2204" s="53"/>
      <c r="N2204" s="53"/>
      <c r="O2204" s="53">
        <v>10</v>
      </c>
      <c r="P2204" s="56"/>
      <c r="Q2204" s="297">
        <v>-189036</v>
      </c>
      <c r="R2204" s="348" t="s">
        <v>1578</v>
      </c>
      <c r="S2204" s="350">
        <v>31</v>
      </c>
      <c r="T2204" t="str">
        <f t="shared" si="78"/>
        <v>G-Suite Business</v>
      </c>
    </row>
    <row r="2205" spans="1:20" ht="15.75" thickBot="1">
      <c r="A2205" s="311">
        <v>45574</v>
      </c>
      <c r="B2205" s="384">
        <v>45566</v>
      </c>
      <c r="C2205" s="297" t="e">
        <v>#VALUE!</v>
      </c>
      <c r="D2205" s="312" t="s">
        <v>4584</v>
      </c>
      <c r="E2205" s="306" t="s">
        <v>4585</v>
      </c>
      <c r="F2205" s="314">
        <v>141600</v>
      </c>
      <c r="G2205" s="300">
        <v>120000</v>
      </c>
      <c r="H2205" s="301" t="s">
        <v>291</v>
      </c>
      <c r="I2205" s="302" t="s">
        <v>226</v>
      </c>
      <c r="J2205" s="302" t="s">
        <v>32</v>
      </c>
      <c r="K2205" s="53"/>
      <c r="L2205" s="53"/>
      <c r="M2205" s="53"/>
      <c r="N2205" s="53"/>
      <c r="O2205" s="53">
        <v>10</v>
      </c>
      <c r="P2205" s="56"/>
      <c r="Q2205" s="297">
        <v>141600</v>
      </c>
      <c r="R2205" s="348" t="s">
        <v>1578</v>
      </c>
      <c r="S2205" s="350">
        <v>31</v>
      </c>
      <c r="T2205" t="s">
        <v>15</v>
      </c>
    </row>
    <row r="2206" spans="1:20" ht="15.75" thickBot="1">
      <c r="A2206" s="311">
        <v>45574</v>
      </c>
      <c r="B2206" s="384">
        <v>45566</v>
      </c>
      <c r="C2206" s="297" t="e">
        <v>#VALUE!</v>
      </c>
      <c r="D2206" s="312" t="s">
        <v>3702</v>
      </c>
      <c r="E2206" s="306" t="s">
        <v>4586</v>
      </c>
      <c r="F2206" s="314">
        <v>3009</v>
      </c>
      <c r="G2206" s="300">
        <v>2550</v>
      </c>
      <c r="H2206" s="301" t="s">
        <v>112</v>
      </c>
      <c r="I2206" s="302" t="s">
        <v>229</v>
      </c>
      <c r="J2206" s="302" t="s">
        <v>594</v>
      </c>
      <c r="K2206" s="53"/>
      <c r="L2206" s="53"/>
      <c r="M2206" s="53"/>
      <c r="N2206" s="53"/>
      <c r="O2206" s="53">
        <v>10</v>
      </c>
      <c r="P2206" s="56"/>
      <c r="Q2206" s="297">
        <v>3009</v>
      </c>
      <c r="R2206" s="348" t="s">
        <v>1578</v>
      </c>
      <c r="S2206" s="350">
        <v>31</v>
      </c>
      <c r="T2206" t="str">
        <f t="shared" ref="T2206:T2228" si="79">VLOOKUP(I2206,$AD$2:$AE$6,2,0)</f>
        <v>WhatsApp API Business</v>
      </c>
    </row>
    <row r="2207" spans="1:20" ht="15.75" thickBot="1">
      <c r="A2207" s="311">
        <v>45574</v>
      </c>
      <c r="B2207" s="384">
        <v>45566</v>
      </c>
      <c r="C2207" s="297" t="e">
        <v>#VALUE!</v>
      </c>
      <c r="D2207" s="312" t="s">
        <v>2267</v>
      </c>
      <c r="E2207" s="306" t="s">
        <v>4587</v>
      </c>
      <c r="F2207" s="314">
        <v>15045</v>
      </c>
      <c r="G2207" s="300">
        <v>12750</v>
      </c>
      <c r="H2207" s="301" t="s">
        <v>112</v>
      </c>
      <c r="I2207" s="302" t="s">
        <v>229</v>
      </c>
      <c r="J2207" s="302" t="s">
        <v>284</v>
      </c>
      <c r="K2207" s="53"/>
      <c r="L2207" s="53"/>
      <c r="M2207" s="53"/>
      <c r="N2207" s="53"/>
      <c r="O2207" s="53">
        <v>10</v>
      </c>
      <c r="P2207" s="56"/>
      <c r="Q2207" s="297">
        <v>15045</v>
      </c>
      <c r="R2207" s="348" t="s">
        <v>1578</v>
      </c>
      <c r="S2207" s="350">
        <v>31</v>
      </c>
      <c r="T2207" t="str">
        <f t="shared" si="79"/>
        <v>WhatsApp API Business</v>
      </c>
    </row>
    <row r="2208" spans="1:20" ht="15.75" thickBot="1">
      <c r="A2208" s="311">
        <v>45574</v>
      </c>
      <c r="B2208" s="384">
        <v>45566</v>
      </c>
      <c r="C2208" s="297" t="e">
        <v>#VALUE!</v>
      </c>
      <c r="D2208" s="312" t="s">
        <v>2230</v>
      </c>
      <c r="E2208" s="306" t="s">
        <v>4588</v>
      </c>
      <c r="F2208" s="314">
        <v>2360</v>
      </c>
      <c r="G2208" s="300">
        <v>2000</v>
      </c>
      <c r="H2208" s="301" t="s">
        <v>112</v>
      </c>
      <c r="I2208" s="302" t="s">
        <v>229</v>
      </c>
      <c r="J2208" s="302" t="s">
        <v>249</v>
      </c>
      <c r="K2208" s="53"/>
      <c r="L2208" s="53"/>
      <c r="M2208" s="53"/>
      <c r="N2208" s="53"/>
      <c r="O2208" s="53">
        <v>10</v>
      </c>
      <c r="P2208" s="56"/>
      <c r="Q2208" s="297">
        <v>2360</v>
      </c>
      <c r="R2208" s="348" t="s">
        <v>1578</v>
      </c>
      <c r="S2208" s="350">
        <v>31</v>
      </c>
      <c r="T2208" t="str">
        <f t="shared" si="79"/>
        <v>WhatsApp API Business</v>
      </c>
    </row>
    <row r="2209" spans="1:20" ht="15.75" thickBot="1">
      <c r="A2209" s="311">
        <v>45574</v>
      </c>
      <c r="B2209" s="384">
        <v>45566</v>
      </c>
      <c r="C2209" s="297" t="e">
        <v>#VALUE!</v>
      </c>
      <c r="D2209" s="312" t="s">
        <v>1169</v>
      </c>
      <c r="E2209" s="306" t="s">
        <v>4589</v>
      </c>
      <c r="F2209" s="314">
        <v>2508</v>
      </c>
      <c r="G2209" s="300">
        <v>2125.42372881356</v>
      </c>
      <c r="H2209" s="301" t="s">
        <v>112</v>
      </c>
      <c r="I2209" s="302" t="s">
        <v>229</v>
      </c>
      <c r="J2209" s="302" t="s">
        <v>258</v>
      </c>
      <c r="K2209" s="53"/>
      <c r="L2209" s="53"/>
      <c r="M2209" s="53"/>
      <c r="N2209" s="53"/>
      <c r="O2209" s="53">
        <v>10</v>
      </c>
      <c r="P2209" s="56"/>
      <c r="Q2209" s="297">
        <v>2508</v>
      </c>
      <c r="R2209" s="348" t="s">
        <v>1578</v>
      </c>
      <c r="S2209" s="350">
        <v>31</v>
      </c>
      <c r="T2209" t="str">
        <f t="shared" si="79"/>
        <v>WhatsApp API Business</v>
      </c>
    </row>
    <row r="2210" spans="1:20" ht="15.75" thickBot="1">
      <c r="A2210" s="311">
        <v>45574</v>
      </c>
      <c r="B2210" s="384">
        <v>45566</v>
      </c>
      <c r="C2210" s="297" t="e">
        <v>#VALUE!</v>
      </c>
      <c r="D2210" s="312" t="s">
        <v>4590</v>
      </c>
      <c r="E2210" s="306" t="s">
        <v>4591</v>
      </c>
      <c r="F2210" s="314">
        <v>5900</v>
      </c>
      <c r="G2210" s="300">
        <v>5000</v>
      </c>
      <c r="H2210" s="301" t="s">
        <v>112</v>
      </c>
      <c r="I2210" s="302" t="s">
        <v>229</v>
      </c>
      <c r="J2210" s="302" t="s">
        <v>594</v>
      </c>
      <c r="K2210" s="53"/>
      <c r="L2210" s="53"/>
      <c r="M2210" s="53"/>
      <c r="N2210" s="53"/>
      <c r="O2210" s="53">
        <v>10</v>
      </c>
      <c r="P2210" s="56"/>
      <c r="Q2210" s="297">
        <v>5900</v>
      </c>
      <c r="R2210" s="348" t="s">
        <v>1578</v>
      </c>
      <c r="S2210" s="350">
        <v>31</v>
      </c>
      <c r="T2210" t="str">
        <f t="shared" si="79"/>
        <v>WhatsApp API Business</v>
      </c>
    </row>
    <row r="2211" spans="1:20" ht="15.75" thickBot="1">
      <c r="A2211" s="311">
        <v>45574</v>
      </c>
      <c r="B2211" s="384">
        <v>45566</v>
      </c>
      <c r="C2211" s="297" t="e">
        <v>#VALUE!</v>
      </c>
      <c r="D2211" s="312" t="s">
        <v>1452</v>
      </c>
      <c r="E2211" s="306" t="s">
        <v>4592</v>
      </c>
      <c r="F2211" s="314">
        <v>2655</v>
      </c>
      <c r="G2211" s="300">
        <v>2250</v>
      </c>
      <c r="H2211" s="301" t="s">
        <v>216</v>
      </c>
      <c r="I2211" s="302" t="s">
        <v>217</v>
      </c>
      <c r="J2211" s="302" t="s">
        <v>218</v>
      </c>
      <c r="K2211" s="53"/>
      <c r="L2211" s="53"/>
      <c r="M2211" s="53"/>
      <c r="N2211" s="53"/>
      <c r="O2211" s="53">
        <v>10</v>
      </c>
      <c r="P2211" s="56"/>
      <c r="Q2211" s="297">
        <v>2655</v>
      </c>
      <c r="R2211" s="348" t="s">
        <v>1578</v>
      </c>
      <c r="S2211" s="350">
        <v>31</v>
      </c>
      <c r="T2211" t="str">
        <f t="shared" si="79"/>
        <v>G-Suite Business</v>
      </c>
    </row>
    <row r="2212" spans="1:20" ht="15.75" thickBot="1">
      <c r="A2212" s="311">
        <v>45574</v>
      </c>
      <c r="B2212" s="384">
        <v>45566</v>
      </c>
      <c r="C2212" s="297" t="e">
        <v>#VALUE!</v>
      </c>
      <c r="D2212" s="312" t="s">
        <v>624</v>
      </c>
      <c r="E2212" s="306" t="s">
        <v>4593</v>
      </c>
      <c r="F2212" s="314">
        <v>8496</v>
      </c>
      <c r="G2212" s="300">
        <v>7200</v>
      </c>
      <c r="H2212" s="301" t="s">
        <v>216</v>
      </c>
      <c r="I2212" s="302" t="s">
        <v>217</v>
      </c>
      <c r="J2212" s="302" t="s">
        <v>218</v>
      </c>
      <c r="K2212" s="53"/>
      <c r="L2212" s="53"/>
      <c r="M2212" s="53"/>
      <c r="N2212" s="53"/>
      <c r="O2212" s="53">
        <v>10</v>
      </c>
      <c r="P2212" s="56"/>
      <c r="Q2212" s="297">
        <v>8496</v>
      </c>
      <c r="R2212" s="348" t="s">
        <v>1578</v>
      </c>
      <c r="S2212" s="350">
        <v>31</v>
      </c>
      <c r="T2212" t="str">
        <f t="shared" si="79"/>
        <v>G-Suite Business</v>
      </c>
    </row>
    <row r="2213" spans="1:20" ht="15.75" thickBot="1">
      <c r="A2213" s="311">
        <v>45575</v>
      </c>
      <c r="B2213" s="384">
        <v>45566</v>
      </c>
      <c r="C2213" s="297" t="e">
        <v>#VALUE!</v>
      </c>
      <c r="D2213" s="312" t="s">
        <v>1186</v>
      </c>
      <c r="E2213" s="306" t="s">
        <v>4594</v>
      </c>
      <c r="F2213" s="314">
        <v>15045</v>
      </c>
      <c r="G2213" s="300">
        <v>12750</v>
      </c>
      <c r="H2213" s="301" t="s">
        <v>112</v>
      </c>
      <c r="I2213" s="302" t="s">
        <v>229</v>
      </c>
      <c r="J2213" s="302" t="s">
        <v>284</v>
      </c>
      <c r="K2213" s="53"/>
      <c r="L2213" s="53"/>
      <c r="M2213" s="53"/>
      <c r="N2213" s="53"/>
      <c r="O2213" s="53">
        <v>10</v>
      </c>
      <c r="P2213" s="56"/>
      <c r="Q2213" s="297">
        <v>15045</v>
      </c>
      <c r="R2213" s="348" t="s">
        <v>1578</v>
      </c>
      <c r="S2213" s="350">
        <v>31</v>
      </c>
      <c r="T2213" t="str">
        <f t="shared" si="79"/>
        <v>WhatsApp API Business</v>
      </c>
    </row>
    <row r="2214" spans="1:20" ht="15.75" thickBot="1">
      <c r="A2214" s="311">
        <v>45575</v>
      </c>
      <c r="B2214" s="384">
        <v>45566</v>
      </c>
      <c r="C2214" s="297" t="e">
        <v>#VALUE!</v>
      </c>
      <c r="D2214" s="312" t="s">
        <v>433</v>
      </c>
      <c r="E2214" s="306" t="s">
        <v>4595</v>
      </c>
      <c r="F2214" s="314">
        <v>2360</v>
      </c>
      <c r="G2214" s="300">
        <v>2000</v>
      </c>
      <c r="H2214" s="301" t="s">
        <v>112</v>
      </c>
      <c r="I2214" s="302" t="s">
        <v>229</v>
      </c>
      <c r="J2214" s="302" t="s">
        <v>249</v>
      </c>
      <c r="K2214" s="53"/>
      <c r="L2214" s="53"/>
      <c r="M2214" s="53"/>
      <c r="N2214" s="53"/>
      <c r="O2214" s="53">
        <v>10</v>
      </c>
      <c r="P2214" s="56"/>
      <c r="Q2214" s="297">
        <v>2360</v>
      </c>
      <c r="R2214" s="348" t="s">
        <v>1578</v>
      </c>
      <c r="S2214" s="350">
        <v>31</v>
      </c>
      <c r="T2214" t="str">
        <f t="shared" si="79"/>
        <v>WhatsApp API Business</v>
      </c>
    </row>
    <row r="2215" spans="1:20" ht="15.75" thickBot="1">
      <c r="A2215" s="311">
        <v>45575</v>
      </c>
      <c r="B2215" s="384">
        <v>45566</v>
      </c>
      <c r="C2215" s="297" t="e">
        <v>#VALUE!</v>
      </c>
      <c r="D2215" s="312" t="s">
        <v>463</v>
      </c>
      <c r="E2215" s="306" t="s">
        <v>4596</v>
      </c>
      <c r="F2215" s="314">
        <v>11800</v>
      </c>
      <c r="G2215" s="300">
        <v>10000</v>
      </c>
      <c r="H2215" s="301" t="s">
        <v>112</v>
      </c>
      <c r="I2215" s="302" t="s">
        <v>229</v>
      </c>
      <c r="J2215" s="302" t="s">
        <v>249</v>
      </c>
      <c r="K2215" s="53"/>
      <c r="L2215" s="53"/>
      <c r="M2215" s="53"/>
      <c r="N2215" s="53"/>
      <c r="O2215" s="53">
        <v>10</v>
      </c>
      <c r="P2215" s="56"/>
      <c r="Q2215" s="297">
        <v>11800</v>
      </c>
      <c r="R2215" s="348" t="s">
        <v>1578</v>
      </c>
      <c r="S2215" s="350">
        <v>31</v>
      </c>
      <c r="T2215" t="str">
        <f t="shared" si="79"/>
        <v>WhatsApp API Business</v>
      </c>
    </row>
    <row r="2216" spans="1:20" ht="15.75" thickBot="1">
      <c r="A2216" s="311">
        <v>45575</v>
      </c>
      <c r="B2216" s="384">
        <v>45566</v>
      </c>
      <c r="C2216" s="297" t="e">
        <v>#VALUE!</v>
      </c>
      <c r="D2216" s="312" t="s">
        <v>475</v>
      </c>
      <c r="E2216" s="306" t="s">
        <v>4597</v>
      </c>
      <c r="F2216" s="314">
        <v>3066</v>
      </c>
      <c r="G2216" s="300">
        <v>2598.305084745763</v>
      </c>
      <c r="H2216" s="301" t="s">
        <v>112</v>
      </c>
      <c r="I2216" s="302" t="s">
        <v>229</v>
      </c>
      <c r="J2216" s="302" t="s">
        <v>249</v>
      </c>
      <c r="K2216" s="53"/>
      <c r="L2216" s="53"/>
      <c r="M2216" s="53"/>
      <c r="N2216" s="53"/>
      <c r="O2216" s="53">
        <v>10</v>
      </c>
      <c r="P2216" s="56"/>
      <c r="Q2216" s="297">
        <v>3066</v>
      </c>
      <c r="R2216" s="348" t="s">
        <v>1578</v>
      </c>
      <c r="S2216" s="350">
        <v>31</v>
      </c>
      <c r="T2216" t="str">
        <f t="shared" si="79"/>
        <v>WhatsApp API Business</v>
      </c>
    </row>
    <row r="2217" spans="1:20" ht="15.75" thickBot="1">
      <c r="A2217" s="311">
        <v>45575</v>
      </c>
      <c r="B2217" s="384">
        <v>45566</v>
      </c>
      <c r="C2217" s="297" t="e">
        <v>#VALUE!</v>
      </c>
      <c r="D2217" s="312" t="s">
        <v>384</v>
      </c>
      <c r="E2217" s="306" t="s">
        <v>4598</v>
      </c>
      <c r="F2217" s="314">
        <v>42073</v>
      </c>
      <c r="G2217" s="300">
        <v>35655.084745762717</v>
      </c>
      <c r="H2217" s="301" t="s">
        <v>112</v>
      </c>
      <c r="I2217" s="302" t="s">
        <v>229</v>
      </c>
      <c r="J2217" s="302" t="s">
        <v>359</v>
      </c>
      <c r="K2217" s="53"/>
      <c r="L2217" s="53"/>
      <c r="M2217" s="53"/>
      <c r="N2217" s="53"/>
      <c r="O2217" s="53">
        <v>10</v>
      </c>
      <c r="P2217" s="56"/>
      <c r="Q2217" s="297">
        <v>42073</v>
      </c>
      <c r="R2217" s="348" t="s">
        <v>1578</v>
      </c>
      <c r="S2217" s="350">
        <v>31</v>
      </c>
      <c r="T2217" t="str">
        <f t="shared" si="79"/>
        <v>WhatsApp API Business</v>
      </c>
    </row>
    <row r="2218" spans="1:20" ht="15.75" thickBot="1">
      <c r="A2218" s="311">
        <v>45575</v>
      </c>
      <c r="B2218" s="384">
        <v>45566</v>
      </c>
      <c r="C2218" s="297" t="e">
        <v>#VALUE!</v>
      </c>
      <c r="D2218" s="312" t="s">
        <v>3545</v>
      </c>
      <c r="E2218" s="306" t="s">
        <v>4599</v>
      </c>
      <c r="F2218" s="314">
        <v>5900</v>
      </c>
      <c r="G2218" s="300">
        <v>5000</v>
      </c>
      <c r="H2218" s="301" t="s">
        <v>216</v>
      </c>
      <c r="I2218" s="302" t="s">
        <v>217</v>
      </c>
      <c r="J2218" s="302" t="s">
        <v>218</v>
      </c>
      <c r="K2218" s="53"/>
      <c r="L2218" s="53"/>
      <c r="M2218" s="53"/>
      <c r="N2218" s="53"/>
      <c r="O2218" s="53">
        <v>10</v>
      </c>
      <c r="P2218" s="56"/>
      <c r="Q2218" s="297">
        <v>5900</v>
      </c>
      <c r="R2218" s="348" t="s">
        <v>1578</v>
      </c>
      <c r="S2218" s="350">
        <v>31</v>
      </c>
      <c r="T2218" t="str">
        <f t="shared" si="79"/>
        <v>G-Suite Business</v>
      </c>
    </row>
    <row r="2219" spans="1:20" ht="15.75" thickBot="1">
      <c r="A2219" s="311">
        <v>45575</v>
      </c>
      <c r="B2219" s="384">
        <v>45566</v>
      </c>
      <c r="C2219" s="297" t="e">
        <v>#VALUE!</v>
      </c>
      <c r="D2219" s="312" t="s">
        <v>4600</v>
      </c>
      <c r="E2219" s="306" t="s">
        <v>4601</v>
      </c>
      <c r="F2219" s="314">
        <v>159300</v>
      </c>
      <c r="G2219" s="300">
        <v>135000</v>
      </c>
      <c r="H2219" s="301" t="s">
        <v>216</v>
      </c>
      <c r="I2219" s="302" t="s">
        <v>217</v>
      </c>
      <c r="J2219" s="302" t="s">
        <v>218</v>
      </c>
      <c r="K2219" s="53"/>
      <c r="L2219" s="53"/>
      <c r="M2219" s="53"/>
      <c r="N2219" s="53"/>
      <c r="O2219" s="53">
        <v>10</v>
      </c>
      <c r="P2219" s="56"/>
      <c r="Q2219" s="297">
        <v>159300</v>
      </c>
      <c r="R2219" s="348" t="s">
        <v>1578</v>
      </c>
      <c r="S2219" s="350">
        <v>31</v>
      </c>
      <c r="T2219" t="str">
        <f t="shared" si="79"/>
        <v>G-Suite Business</v>
      </c>
    </row>
    <row r="2220" spans="1:20" ht="15.75" thickBot="1">
      <c r="A2220" s="311">
        <v>45575</v>
      </c>
      <c r="B2220" s="384">
        <v>45566</v>
      </c>
      <c r="C2220" s="297" t="e">
        <v>#VALUE!</v>
      </c>
      <c r="D2220" s="312" t="s">
        <v>3796</v>
      </c>
      <c r="E2220" s="306" t="s">
        <v>4602</v>
      </c>
      <c r="F2220" s="314">
        <v>3229.26</v>
      </c>
      <c r="G2220" s="300">
        <v>2736.6610169491528</v>
      </c>
      <c r="H2220" s="301" t="s">
        <v>216</v>
      </c>
      <c r="I2220" s="302" t="s">
        <v>217</v>
      </c>
      <c r="J2220" s="302" t="s">
        <v>218</v>
      </c>
      <c r="K2220" s="53"/>
      <c r="L2220" s="53"/>
      <c r="M2220" s="53"/>
      <c r="N2220" s="53"/>
      <c r="O2220" s="53">
        <v>10</v>
      </c>
      <c r="P2220" s="56"/>
      <c r="Q2220" s="297">
        <v>3229.26</v>
      </c>
      <c r="R2220" s="348" t="s">
        <v>1578</v>
      </c>
      <c r="S2220" s="350">
        <v>31</v>
      </c>
      <c r="T2220" t="str">
        <f t="shared" si="79"/>
        <v>G-Suite Business</v>
      </c>
    </row>
    <row r="2221" spans="1:20" ht="15.75" thickBot="1">
      <c r="A2221" s="311">
        <v>45575</v>
      </c>
      <c r="B2221" s="384">
        <v>45566</v>
      </c>
      <c r="C2221" s="297" t="e">
        <v>#VALUE!</v>
      </c>
      <c r="D2221" s="312" t="s">
        <v>3122</v>
      </c>
      <c r="E2221" s="306" t="s">
        <v>4603</v>
      </c>
      <c r="F2221" s="314">
        <v>1179</v>
      </c>
      <c r="G2221" s="300">
        <v>999.15254237288138</v>
      </c>
      <c r="H2221" s="301" t="s">
        <v>216</v>
      </c>
      <c r="I2221" s="302" t="s">
        <v>217</v>
      </c>
      <c r="J2221" s="302" t="s">
        <v>218</v>
      </c>
      <c r="K2221" s="53"/>
      <c r="L2221" s="53"/>
      <c r="M2221" s="53"/>
      <c r="N2221" s="53"/>
      <c r="O2221" s="53">
        <v>10</v>
      </c>
      <c r="P2221" s="56"/>
      <c r="Q2221" s="297">
        <v>1179</v>
      </c>
      <c r="R2221" s="348" t="s">
        <v>1578</v>
      </c>
      <c r="S2221" s="350">
        <v>31</v>
      </c>
      <c r="T2221" t="str">
        <f t="shared" si="79"/>
        <v>G-Suite Business</v>
      </c>
    </row>
    <row r="2222" spans="1:20" ht="15.75" thickBot="1">
      <c r="A2222" s="311">
        <v>45575</v>
      </c>
      <c r="B2222" s="384">
        <v>45566</v>
      </c>
      <c r="C2222" s="297" t="e">
        <v>#VALUE!</v>
      </c>
      <c r="D2222" s="312" t="s">
        <v>846</v>
      </c>
      <c r="E2222" s="306" t="s">
        <v>4604</v>
      </c>
      <c r="F2222" s="314">
        <v>13563</v>
      </c>
      <c r="G2222" s="300">
        <v>11494.06779661017</v>
      </c>
      <c r="H2222" s="301" t="s">
        <v>216</v>
      </c>
      <c r="I2222" s="302" t="s">
        <v>217</v>
      </c>
      <c r="J2222" s="302" t="s">
        <v>218</v>
      </c>
      <c r="K2222" s="53"/>
      <c r="L2222" s="53"/>
      <c r="M2222" s="53"/>
      <c r="N2222" s="53"/>
      <c r="O2222" s="53">
        <v>10</v>
      </c>
      <c r="P2222" s="56"/>
      <c r="Q2222" s="297">
        <v>13563</v>
      </c>
      <c r="R2222" s="348" t="s">
        <v>1578</v>
      </c>
      <c r="S2222" s="350">
        <v>31</v>
      </c>
      <c r="T2222" t="str">
        <f t="shared" si="79"/>
        <v>G-Suite Business</v>
      </c>
    </row>
    <row r="2223" spans="1:20" ht="15.75" thickBot="1">
      <c r="A2223" s="311">
        <v>45576</v>
      </c>
      <c r="B2223" s="384">
        <v>45566</v>
      </c>
      <c r="C2223" s="297" t="e">
        <v>#VALUE!</v>
      </c>
      <c r="D2223" s="312" t="s">
        <v>1147</v>
      </c>
      <c r="E2223" s="306" t="s">
        <v>4605</v>
      </c>
      <c r="F2223" s="314">
        <v>17700</v>
      </c>
      <c r="G2223" s="300">
        <v>15000</v>
      </c>
      <c r="H2223" s="301" t="s">
        <v>310</v>
      </c>
      <c r="I2223" s="302" t="s">
        <v>223</v>
      </c>
      <c r="J2223" s="302" t="s">
        <v>311</v>
      </c>
      <c r="K2223" s="53"/>
      <c r="L2223" s="53"/>
      <c r="M2223" s="53"/>
      <c r="N2223" s="53"/>
      <c r="O2223" s="53">
        <v>10</v>
      </c>
      <c r="P2223" s="56"/>
      <c r="Q2223" s="297">
        <v>17700</v>
      </c>
      <c r="R2223" s="348" t="s">
        <v>1578</v>
      </c>
      <c r="S2223" s="350">
        <v>31</v>
      </c>
      <c r="T2223" t="str">
        <f t="shared" si="79"/>
        <v>Tech Assist Recruitment</v>
      </c>
    </row>
    <row r="2224" spans="1:20" ht="15.75" thickBot="1">
      <c r="A2224" s="311">
        <v>45576</v>
      </c>
      <c r="B2224" s="384">
        <v>45566</v>
      </c>
      <c r="C2224" s="297" t="e">
        <v>#VALUE!</v>
      </c>
      <c r="D2224" s="312" t="s">
        <v>1984</v>
      </c>
      <c r="E2224" s="306" t="s">
        <v>4606</v>
      </c>
      <c r="F2224" s="314">
        <v>17700</v>
      </c>
      <c r="G2224" s="300">
        <v>15000</v>
      </c>
      <c r="H2224" s="301" t="s">
        <v>112</v>
      </c>
      <c r="I2224" s="302" t="s">
        <v>229</v>
      </c>
      <c r="J2224" s="302" t="s">
        <v>249</v>
      </c>
      <c r="K2224" s="53"/>
      <c r="L2224" s="53"/>
      <c r="M2224" s="53"/>
      <c r="N2224" s="53"/>
      <c r="O2224" s="53">
        <v>10</v>
      </c>
      <c r="P2224" s="56"/>
      <c r="Q2224" s="297">
        <v>17700</v>
      </c>
      <c r="R2224" s="348" t="s">
        <v>1578</v>
      </c>
      <c r="S2224" s="350">
        <v>31</v>
      </c>
      <c r="T2224" t="str">
        <f t="shared" si="79"/>
        <v>WhatsApp API Business</v>
      </c>
    </row>
    <row r="2225" spans="1:20" ht="15.75" thickBot="1">
      <c r="A2225" s="311">
        <v>45576</v>
      </c>
      <c r="B2225" s="384">
        <v>45566</v>
      </c>
      <c r="C2225" s="297" t="e">
        <v>#VALUE!</v>
      </c>
      <c r="D2225" s="312" t="s">
        <v>2329</v>
      </c>
      <c r="E2225" s="306" t="s">
        <v>4607</v>
      </c>
      <c r="F2225" s="314">
        <v>3540</v>
      </c>
      <c r="G2225" s="300">
        <v>3000</v>
      </c>
      <c r="H2225" s="301" t="s">
        <v>112</v>
      </c>
      <c r="I2225" s="302" t="s">
        <v>229</v>
      </c>
      <c r="J2225" s="302" t="s">
        <v>249</v>
      </c>
      <c r="K2225" s="53"/>
      <c r="L2225" s="53"/>
      <c r="M2225" s="53"/>
      <c r="N2225" s="53"/>
      <c r="O2225" s="53">
        <v>10</v>
      </c>
      <c r="P2225" s="56"/>
      <c r="Q2225" s="297">
        <v>3540</v>
      </c>
      <c r="R2225" s="348" t="s">
        <v>1578</v>
      </c>
      <c r="S2225" s="350">
        <v>31</v>
      </c>
      <c r="T2225" t="str">
        <f t="shared" si="79"/>
        <v>WhatsApp API Business</v>
      </c>
    </row>
    <row r="2226" spans="1:20" ht="15.75" thickBot="1">
      <c r="A2226" s="311">
        <v>45576</v>
      </c>
      <c r="B2226" s="384">
        <v>45566</v>
      </c>
      <c r="C2226" s="297" t="e">
        <v>#VALUE!</v>
      </c>
      <c r="D2226" s="312" t="s">
        <v>3782</v>
      </c>
      <c r="E2226" s="306" t="s">
        <v>4608</v>
      </c>
      <c r="F2226" s="314">
        <v>1180</v>
      </c>
      <c r="G2226" s="300">
        <v>1000</v>
      </c>
      <c r="H2226" s="301" t="s">
        <v>112</v>
      </c>
      <c r="I2226" s="302" t="s">
        <v>229</v>
      </c>
      <c r="J2226" s="302" t="s">
        <v>249</v>
      </c>
      <c r="K2226" s="53"/>
      <c r="L2226" s="53"/>
      <c r="M2226" s="53"/>
      <c r="N2226" s="53"/>
      <c r="O2226" s="53">
        <v>10</v>
      </c>
      <c r="P2226" s="56"/>
      <c r="Q2226" s="297">
        <v>1180</v>
      </c>
      <c r="R2226" s="348" t="s">
        <v>1578</v>
      </c>
      <c r="S2226" s="350">
        <v>31</v>
      </c>
      <c r="T2226" t="str">
        <f t="shared" si="79"/>
        <v>WhatsApp API Business</v>
      </c>
    </row>
    <row r="2227" spans="1:20" ht="15.75" thickBot="1">
      <c r="A2227" s="311">
        <v>45576</v>
      </c>
      <c r="B2227" s="384">
        <v>45566</v>
      </c>
      <c r="C2227" s="297" t="e">
        <v>#VALUE!</v>
      </c>
      <c r="D2227" s="312" t="s">
        <v>4609</v>
      </c>
      <c r="E2227" s="306" t="s">
        <v>4610</v>
      </c>
      <c r="F2227" s="314">
        <v>10620</v>
      </c>
      <c r="G2227" s="300">
        <v>9000</v>
      </c>
      <c r="H2227" s="301" t="s">
        <v>112</v>
      </c>
      <c r="I2227" s="302" t="s">
        <v>229</v>
      </c>
      <c r="J2227" s="302" t="s">
        <v>352</v>
      </c>
      <c r="K2227" s="53"/>
      <c r="L2227" s="53"/>
      <c r="M2227" s="53"/>
      <c r="N2227" s="53"/>
      <c r="O2227" s="53">
        <v>10</v>
      </c>
      <c r="P2227" s="56"/>
      <c r="Q2227" s="297">
        <v>10620</v>
      </c>
      <c r="R2227" s="348" t="s">
        <v>1578</v>
      </c>
      <c r="S2227" s="350">
        <v>31</v>
      </c>
      <c r="T2227" t="str">
        <f t="shared" si="79"/>
        <v>WhatsApp API Business</v>
      </c>
    </row>
    <row r="2228" spans="1:20" ht="15.75" thickBot="1">
      <c r="A2228" s="311">
        <v>45576</v>
      </c>
      <c r="B2228" s="384">
        <v>45566</v>
      </c>
      <c r="C2228" s="297" t="e">
        <v>#VALUE!</v>
      </c>
      <c r="D2228" s="312" t="s">
        <v>489</v>
      </c>
      <c r="E2228" s="306" t="s">
        <v>4611</v>
      </c>
      <c r="F2228" s="314">
        <v>8850</v>
      </c>
      <c r="G2228" s="300">
        <v>7500</v>
      </c>
      <c r="H2228" s="301" t="s">
        <v>112</v>
      </c>
      <c r="I2228" s="302" t="s">
        <v>229</v>
      </c>
      <c r="J2228" s="302" t="s">
        <v>269</v>
      </c>
      <c r="K2228" s="53"/>
      <c r="L2228" s="53"/>
      <c r="M2228" s="53"/>
      <c r="N2228" s="53"/>
      <c r="O2228" s="53">
        <v>10</v>
      </c>
      <c r="P2228" s="56"/>
      <c r="Q2228" s="297">
        <v>8850</v>
      </c>
      <c r="R2228" s="348" t="s">
        <v>1578</v>
      </c>
      <c r="S2228" s="350">
        <v>31</v>
      </c>
      <c r="T2228" t="str">
        <f t="shared" si="79"/>
        <v>WhatsApp API Business</v>
      </c>
    </row>
    <row r="2229" spans="1:20" ht="15.75" thickBot="1">
      <c r="A2229" s="311">
        <v>45576</v>
      </c>
      <c r="B2229" s="384">
        <v>45566</v>
      </c>
      <c r="C2229" s="297" t="e">
        <v>#VALUE!</v>
      </c>
      <c r="D2229" s="312" t="s">
        <v>992</v>
      </c>
      <c r="E2229" s="306" t="s">
        <v>4612</v>
      </c>
      <c r="F2229" s="314">
        <v>56640</v>
      </c>
      <c r="G2229" s="300">
        <v>48000</v>
      </c>
      <c r="H2229" s="301" t="s">
        <v>291</v>
      </c>
      <c r="I2229" s="302" t="s">
        <v>226</v>
      </c>
      <c r="J2229" s="302" t="s">
        <v>503</v>
      </c>
      <c r="K2229" s="53"/>
      <c r="L2229" s="53"/>
      <c r="M2229" s="53"/>
      <c r="N2229" s="53"/>
      <c r="O2229" s="53">
        <v>10</v>
      </c>
      <c r="P2229" s="56"/>
      <c r="Q2229" s="297">
        <v>56640</v>
      </c>
      <c r="R2229" s="348" t="s">
        <v>1578</v>
      </c>
      <c r="S2229" s="350">
        <v>31</v>
      </c>
      <c r="T2229" t="s">
        <v>15</v>
      </c>
    </row>
    <row r="2230" spans="1:20" ht="15.75" thickBot="1">
      <c r="A2230" s="311">
        <v>45576</v>
      </c>
      <c r="B2230" s="384">
        <v>45566</v>
      </c>
      <c r="C2230" s="297" t="e">
        <v>#VALUE!</v>
      </c>
      <c r="D2230" s="312" t="s">
        <v>4613</v>
      </c>
      <c r="E2230" s="306" t="s">
        <v>4614</v>
      </c>
      <c r="F2230" s="314">
        <v>42480</v>
      </c>
      <c r="G2230" s="300">
        <v>36000</v>
      </c>
      <c r="H2230" s="301" t="s">
        <v>112</v>
      </c>
      <c r="I2230" s="302" t="s">
        <v>229</v>
      </c>
      <c r="J2230" s="302" t="s">
        <v>359</v>
      </c>
      <c r="K2230" s="53"/>
      <c r="L2230" s="53"/>
      <c r="M2230" s="53"/>
      <c r="N2230" s="53"/>
      <c r="O2230" s="53">
        <v>10</v>
      </c>
      <c r="P2230" s="56"/>
      <c r="Q2230" s="297">
        <v>42480</v>
      </c>
      <c r="R2230" s="348" t="s">
        <v>1578</v>
      </c>
      <c r="S2230" s="350">
        <v>31</v>
      </c>
      <c r="T2230" t="str">
        <f t="shared" ref="T2230:T2241" si="80">VLOOKUP(I2230,$AD$2:$AE$6,2,0)</f>
        <v>WhatsApp API Business</v>
      </c>
    </row>
    <row r="2231" spans="1:20" ht="15.75" thickBot="1">
      <c r="A2231" s="311">
        <v>45576</v>
      </c>
      <c r="B2231" s="384">
        <v>45566</v>
      </c>
      <c r="C2231" s="297" t="e">
        <v>#VALUE!</v>
      </c>
      <c r="D2231" s="312" t="s">
        <v>4615</v>
      </c>
      <c r="E2231" s="306" t="s">
        <v>4616</v>
      </c>
      <c r="F2231" s="314">
        <v>15930</v>
      </c>
      <c r="G2231" s="300">
        <v>13500</v>
      </c>
      <c r="H2231" s="301" t="s">
        <v>112</v>
      </c>
      <c r="I2231" s="302" t="s">
        <v>229</v>
      </c>
      <c r="J2231" s="302" t="s">
        <v>284</v>
      </c>
      <c r="K2231" s="53"/>
      <c r="L2231" s="53"/>
      <c r="M2231" s="53"/>
      <c r="N2231" s="53"/>
      <c r="O2231" s="53">
        <v>10</v>
      </c>
      <c r="P2231" s="56"/>
      <c r="Q2231" s="297">
        <v>15930</v>
      </c>
      <c r="R2231" s="348" t="s">
        <v>1578</v>
      </c>
      <c r="S2231" s="350">
        <v>31</v>
      </c>
      <c r="T2231" t="str">
        <f t="shared" si="80"/>
        <v>WhatsApp API Business</v>
      </c>
    </row>
    <row r="2232" spans="1:20" ht="15.75" thickBot="1">
      <c r="A2232" s="311">
        <v>45576</v>
      </c>
      <c r="B2232" s="384">
        <v>45566</v>
      </c>
      <c r="C2232" s="297" t="e">
        <v>#VALUE!</v>
      </c>
      <c r="D2232" s="312" t="s">
        <v>4617</v>
      </c>
      <c r="E2232" s="306" t="s">
        <v>4618</v>
      </c>
      <c r="F2232" s="314">
        <v>11800</v>
      </c>
      <c r="G2232" s="300">
        <v>10000</v>
      </c>
      <c r="H2232" s="301" t="s">
        <v>112</v>
      </c>
      <c r="I2232" s="302" t="s">
        <v>229</v>
      </c>
      <c r="J2232" s="302" t="s">
        <v>352</v>
      </c>
      <c r="K2232" s="53"/>
      <c r="L2232" s="53"/>
      <c r="M2232" s="53"/>
      <c r="N2232" s="53"/>
      <c r="O2232" s="53">
        <v>10</v>
      </c>
      <c r="P2232" s="56"/>
      <c r="Q2232" s="297">
        <v>11800</v>
      </c>
      <c r="R2232" s="348" t="s">
        <v>1578</v>
      </c>
      <c r="S2232" s="350">
        <v>31</v>
      </c>
      <c r="T2232" t="str">
        <f t="shared" si="80"/>
        <v>WhatsApp API Business</v>
      </c>
    </row>
    <row r="2233" spans="1:20" ht="15.75" thickBot="1">
      <c r="A2233" s="311">
        <v>45576</v>
      </c>
      <c r="B2233" s="384">
        <v>45566</v>
      </c>
      <c r="C2233" s="297" t="e">
        <v>#VALUE!</v>
      </c>
      <c r="D2233" s="312" t="s">
        <v>2085</v>
      </c>
      <c r="E2233" s="306" t="s">
        <v>4619</v>
      </c>
      <c r="F2233" s="314">
        <v>42480</v>
      </c>
      <c r="G2233" s="300">
        <v>36000</v>
      </c>
      <c r="H2233" s="301" t="s">
        <v>112</v>
      </c>
      <c r="I2233" s="302" t="s">
        <v>229</v>
      </c>
      <c r="J2233" s="302" t="s">
        <v>359</v>
      </c>
      <c r="K2233" s="53"/>
      <c r="L2233" s="53"/>
      <c r="M2233" s="53"/>
      <c r="N2233" s="53"/>
      <c r="O2233" s="53">
        <v>10</v>
      </c>
      <c r="P2233" s="56"/>
      <c r="Q2233" s="297">
        <v>42480</v>
      </c>
      <c r="R2233" s="348" t="s">
        <v>1578</v>
      </c>
      <c r="S2233" s="350">
        <v>31</v>
      </c>
      <c r="T2233" t="str">
        <f t="shared" si="80"/>
        <v>WhatsApp API Business</v>
      </c>
    </row>
    <row r="2234" spans="1:20" ht="15.75" thickBot="1">
      <c r="A2234" s="311">
        <v>45576</v>
      </c>
      <c r="B2234" s="384">
        <v>45566</v>
      </c>
      <c r="C2234" s="297" t="e">
        <v>#VALUE!</v>
      </c>
      <c r="D2234" s="312" t="s">
        <v>4620</v>
      </c>
      <c r="E2234" s="306" t="s">
        <v>4621</v>
      </c>
      <c r="F2234" s="314">
        <v>274940</v>
      </c>
      <c r="G2234" s="300">
        <v>233000</v>
      </c>
      <c r="H2234" s="301" t="s">
        <v>291</v>
      </c>
      <c r="I2234" s="302" t="s">
        <v>226</v>
      </c>
      <c r="J2234" s="302" t="s">
        <v>292</v>
      </c>
      <c r="K2234" s="53"/>
      <c r="L2234" s="53"/>
      <c r="M2234" s="53"/>
      <c r="N2234" s="53"/>
      <c r="O2234" s="53">
        <v>10</v>
      </c>
      <c r="P2234" s="56"/>
      <c r="Q2234" s="297">
        <v>274940</v>
      </c>
      <c r="R2234" s="348" t="s">
        <v>1578</v>
      </c>
      <c r="S2234" s="350">
        <v>31</v>
      </c>
      <c r="T2234" t="str">
        <f t="shared" si="80"/>
        <v xml:space="preserve">Training Business </v>
      </c>
    </row>
    <row r="2235" spans="1:20" ht="15.75" thickBot="1">
      <c r="A2235" s="311">
        <v>45576</v>
      </c>
      <c r="B2235" s="384">
        <v>45566</v>
      </c>
      <c r="C2235" s="297" t="e">
        <v>#VALUE!</v>
      </c>
      <c r="D2235" s="312" t="s">
        <v>2045</v>
      </c>
      <c r="E2235" s="306" t="s">
        <v>4622</v>
      </c>
      <c r="F2235" s="314">
        <v>618025</v>
      </c>
      <c r="G2235" s="300">
        <v>523750</v>
      </c>
      <c r="H2235" s="301" t="s">
        <v>216</v>
      </c>
      <c r="I2235" s="302" t="s">
        <v>217</v>
      </c>
      <c r="J2235" s="302" t="s">
        <v>218</v>
      </c>
      <c r="K2235" s="53"/>
      <c r="L2235" s="53"/>
      <c r="M2235" s="53"/>
      <c r="N2235" s="53"/>
      <c r="O2235" s="53">
        <v>10</v>
      </c>
      <c r="P2235" s="56"/>
      <c r="Q2235" s="297">
        <v>618025</v>
      </c>
      <c r="R2235" s="348" t="s">
        <v>1578</v>
      </c>
      <c r="S2235" s="350">
        <v>31</v>
      </c>
      <c r="T2235" t="str">
        <f t="shared" si="80"/>
        <v>G-Suite Business</v>
      </c>
    </row>
    <row r="2236" spans="1:20" ht="15.75" thickBot="1">
      <c r="A2236" s="311">
        <v>45576</v>
      </c>
      <c r="B2236" s="384">
        <v>45566</v>
      </c>
      <c r="C2236" s="297" t="e">
        <v>#VALUE!</v>
      </c>
      <c r="D2236" s="312" t="s">
        <v>250</v>
      </c>
      <c r="E2236" s="306" t="s">
        <v>4623</v>
      </c>
      <c r="F2236" s="314">
        <v>1454.94</v>
      </c>
      <c r="G2236" s="300">
        <v>1233</v>
      </c>
      <c r="H2236" s="301" t="s">
        <v>216</v>
      </c>
      <c r="I2236" s="302" t="s">
        <v>217</v>
      </c>
      <c r="J2236" s="302" t="s">
        <v>218</v>
      </c>
      <c r="K2236" s="53"/>
      <c r="L2236" s="53"/>
      <c r="M2236" s="53"/>
      <c r="N2236" s="53"/>
      <c r="O2236" s="53">
        <v>10</v>
      </c>
      <c r="P2236" s="56"/>
      <c r="Q2236" s="297">
        <v>1454.94</v>
      </c>
      <c r="R2236" s="348" t="s">
        <v>1578</v>
      </c>
      <c r="S2236" s="350">
        <v>31</v>
      </c>
      <c r="T2236" t="str">
        <f t="shared" si="80"/>
        <v>G-Suite Business</v>
      </c>
    </row>
    <row r="2237" spans="1:20" ht="15.75" thickBot="1">
      <c r="A2237" s="311">
        <v>45576</v>
      </c>
      <c r="B2237" s="384">
        <v>45566</v>
      </c>
      <c r="C2237" s="297" t="e">
        <v>#VALUE!</v>
      </c>
      <c r="D2237" s="312" t="s">
        <v>2045</v>
      </c>
      <c r="E2237" s="306" t="s">
        <v>4624</v>
      </c>
      <c r="F2237" s="314">
        <v>-575250</v>
      </c>
      <c r="G2237" s="300">
        <v>-487500</v>
      </c>
      <c r="H2237" s="301" t="s">
        <v>216</v>
      </c>
      <c r="I2237" s="302" t="s">
        <v>217</v>
      </c>
      <c r="J2237" s="302" t="s">
        <v>218</v>
      </c>
      <c r="K2237" s="53"/>
      <c r="L2237" s="53"/>
      <c r="M2237" s="53"/>
      <c r="N2237" s="53"/>
      <c r="O2237" s="53">
        <v>10</v>
      </c>
      <c r="P2237" s="56"/>
      <c r="Q2237" s="297">
        <v>-575250</v>
      </c>
      <c r="R2237" s="348" t="s">
        <v>1578</v>
      </c>
      <c r="S2237" s="350">
        <v>31</v>
      </c>
      <c r="T2237" t="str">
        <f t="shared" si="80"/>
        <v>G-Suite Business</v>
      </c>
    </row>
    <row r="2238" spans="1:20" ht="15.75" thickBot="1">
      <c r="A2238" s="311">
        <v>45576</v>
      </c>
      <c r="B2238" s="384">
        <v>45566</v>
      </c>
      <c r="C2238" s="297" t="e">
        <v>#VALUE!</v>
      </c>
      <c r="D2238" s="312" t="s">
        <v>4500</v>
      </c>
      <c r="E2238" s="306" t="s">
        <v>4501</v>
      </c>
      <c r="F2238" s="314">
        <v>28516</v>
      </c>
      <c r="G2238" s="300">
        <v>24166.101694915251</v>
      </c>
      <c r="H2238" s="301" t="s">
        <v>310</v>
      </c>
      <c r="I2238" s="302" t="s">
        <v>223</v>
      </c>
      <c r="J2238" s="302" t="s">
        <v>311</v>
      </c>
      <c r="K2238" s="53"/>
      <c r="L2238" s="53"/>
      <c r="M2238" s="53"/>
      <c r="N2238" s="53"/>
      <c r="O2238" s="53">
        <v>10</v>
      </c>
      <c r="P2238" s="56"/>
      <c r="Q2238" s="297">
        <v>28516</v>
      </c>
      <c r="R2238" s="348" t="s">
        <v>1578</v>
      </c>
      <c r="S2238" s="350">
        <v>31</v>
      </c>
      <c r="T2238" t="str">
        <f t="shared" si="80"/>
        <v>Tech Assist Recruitment</v>
      </c>
    </row>
    <row r="2239" spans="1:20" ht="15.75" thickBot="1">
      <c r="A2239" s="311">
        <v>45576</v>
      </c>
      <c r="B2239" s="384">
        <v>45566</v>
      </c>
      <c r="C2239" s="297" t="e">
        <v>#VALUE!</v>
      </c>
      <c r="D2239" s="312" t="s">
        <v>4500</v>
      </c>
      <c r="E2239" s="306" t="s">
        <v>4502</v>
      </c>
      <c r="F2239" s="314">
        <v>26058</v>
      </c>
      <c r="G2239" s="300">
        <v>22083.050847457631</v>
      </c>
      <c r="H2239" s="301" t="s">
        <v>310</v>
      </c>
      <c r="I2239" s="302" t="s">
        <v>223</v>
      </c>
      <c r="J2239" s="302" t="s">
        <v>311</v>
      </c>
      <c r="K2239" s="53"/>
      <c r="L2239" s="53"/>
      <c r="M2239" s="53"/>
      <c r="N2239" s="53"/>
      <c r="O2239" s="53">
        <v>10</v>
      </c>
      <c r="P2239" s="56"/>
      <c r="Q2239" s="297">
        <v>26058</v>
      </c>
      <c r="R2239" s="348" t="s">
        <v>1578</v>
      </c>
      <c r="S2239" s="350">
        <v>31</v>
      </c>
      <c r="T2239" t="str">
        <f t="shared" si="80"/>
        <v>Tech Assist Recruitment</v>
      </c>
    </row>
    <row r="2240" spans="1:20" ht="15.75" thickBot="1">
      <c r="A2240" s="311">
        <v>45579</v>
      </c>
      <c r="B2240" s="384">
        <v>45566</v>
      </c>
      <c r="C2240" s="297" t="e">
        <v>#VALUE!</v>
      </c>
      <c r="D2240" s="312" t="s">
        <v>4625</v>
      </c>
      <c r="E2240" s="306" t="s">
        <v>4626</v>
      </c>
      <c r="F2240" s="314">
        <v>28542</v>
      </c>
      <c r="G2240" s="300">
        <v>24188.135593220341</v>
      </c>
      <c r="H2240" s="301" t="s">
        <v>112</v>
      </c>
      <c r="I2240" s="302" t="s">
        <v>229</v>
      </c>
      <c r="J2240" s="302" t="s">
        <v>249</v>
      </c>
      <c r="K2240" s="53"/>
      <c r="L2240" s="53"/>
      <c r="M2240" s="53"/>
      <c r="N2240" s="53"/>
      <c r="O2240" s="53">
        <v>10</v>
      </c>
      <c r="P2240" s="56"/>
      <c r="Q2240" s="297">
        <v>28542</v>
      </c>
      <c r="R2240" s="348" t="s">
        <v>1578</v>
      </c>
      <c r="S2240" s="350">
        <v>32</v>
      </c>
      <c r="T2240" t="str">
        <f t="shared" si="80"/>
        <v>WhatsApp API Business</v>
      </c>
    </row>
    <row r="2241" spans="1:20" ht="15.75" thickBot="1">
      <c r="A2241" s="311">
        <v>45579</v>
      </c>
      <c r="B2241" s="384">
        <v>45566</v>
      </c>
      <c r="C2241" s="297" t="e">
        <v>#VALUE!</v>
      </c>
      <c r="D2241" s="309" t="s">
        <v>362</v>
      </c>
      <c r="E2241" s="306" t="s">
        <v>4627</v>
      </c>
      <c r="F2241" s="314"/>
      <c r="G2241" s="300">
        <v>0</v>
      </c>
      <c r="H2241" s="301"/>
      <c r="I2241" s="302"/>
      <c r="J2241" s="302"/>
      <c r="K2241" s="53"/>
      <c r="L2241" s="53"/>
      <c r="M2241" s="53"/>
      <c r="N2241" s="53"/>
      <c r="O2241" s="53">
        <v>10</v>
      </c>
      <c r="P2241" s="56"/>
      <c r="Q2241" s="297">
        <v>0</v>
      </c>
      <c r="R2241" s="348" t="s">
        <v>1578</v>
      </c>
      <c r="S2241" s="350">
        <v>32</v>
      </c>
      <c r="T2241" t="e">
        <f t="shared" si="80"/>
        <v>#N/A</v>
      </c>
    </row>
    <row r="2242" spans="1:20" ht="15.75" thickBot="1">
      <c r="A2242" s="311">
        <v>45579</v>
      </c>
      <c r="B2242" s="384">
        <v>45566</v>
      </c>
      <c r="C2242" s="297" t="e">
        <v>#VALUE!</v>
      </c>
      <c r="D2242" s="312" t="s">
        <v>3017</v>
      </c>
      <c r="E2242" s="306" t="s">
        <v>4628</v>
      </c>
      <c r="F2242" s="314">
        <v>141600</v>
      </c>
      <c r="G2242" s="300">
        <v>120000</v>
      </c>
      <c r="H2242" s="301" t="s">
        <v>291</v>
      </c>
      <c r="I2242" s="302" t="s">
        <v>226</v>
      </c>
      <c r="J2242" s="302" t="s">
        <v>503</v>
      </c>
      <c r="K2242" s="53"/>
      <c r="L2242" s="53"/>
      <c r="M2242" s="53"/>
      <c r="N2242" s="53"/>
      <c r="O2242" s="53">
        <v>10</v>
      </c>
      <c r="P2242" s="56"/>
      <c r="Q2242" s="297">
        <v>141600</v>
      </c>
      <c r="R2242" s="348" t="s">
        <v>1578</v>
      </c>
      <c r="S2242" s="350">
        <v>32</v>
      </c>
      <c r="T2242" t="s">
        <v>15</v>
      </c>
    </row>
    <row r="2243" spans="1:20" ht="15.75" thickBot="1">
      <c r="A2243" s="311">
        <v>45579</v>
      </c>
      <c r="B2243" s="384">
        <v>45566</v>
      </c>
      <c r="C2243" s="297" t="e">
        <v>#VALUE!</v>
      </c>
      <c r="D2243" s="312" t="s">
        <v>1332</v>
      </c>
      <c r="E2243" s="306" t="s">
        <v>4629</v>
      </c>
      <c r="F2243" s="314">
        <v>36108</v>
      </c>
      <c r="G2243" s="300">
        <v>30600</v>
      </c>
      <c r="H2243" s="301" t="s">
        <v>112</v>
      </c>
      <c r="I2243" s="302" t="s">
        <v>229</v>
      </c>
      <c r="J2243" s="302" t="s">
        <v>359</v>
      </c>
      <c r="K2243" s="53"/>
      <c r="L2243" s="53"/>
      <c r="M2243" s="53"/>
      <c r="N2243" s="53"/>
      <c r="O2243" s="53">
        <v>10</v>
      </c>
      <c r="P2243" s="56"/>
      <c r="Q2243" s="297">
        <v>36108</v>
      </c>
      <c r="R2243" s="348" t="s">
        <v>1578</v>
      </c>
      <c r="S2243" s="350">
        <v>32</v>
      </c>
      <c r="T2243" t="str">
        <f t="shared" ref="T2243:T2306" si="81">VLOOKUP(I2243,$AD$2:$AE$6,2,0)</f>
        <v>WhatsApp API Business</v>
      </c>
    </row>
    <row r="2244" spans="1:20" ht="15.75" thickBot="1">
      <c r="A2244" s="311">
        <v>45579</v>
      </c>
      <c r="B2244" s="384">
        <v>45566</v>
      </c>
      <c r="C2244" s="297" t="e">
        <v>#VALUE!</v>
      </c>
      <c r="D2244" s="312" t="s">
        <v>2808</v>
      </c>
      <c r="E2244" s="306" t="s">
        <v>4630</v>
      </c>
      <c r="F2244" s="314">
        <v>42480</v>
      </c>
      <c r="G2244" s="300">
        <v>36000</v>
      </c>
      <c r="H2244" s="301" t="s">
        <v>112</v>
      </c>
      <c r="I2244" s="302" t="s">
        <v>229</v>
      </c>
      <c r="J2244" s="302" t="s">
        <v>359</v>
      </c>
      <c r="K2244" s="53"/>
      <c r="L2244" s="53"/>
      <c r="M2244" s="53"/>
      <c r="N2244" s="53"/>
      <c r="O2244" s="53">
        <v>10</v>
      </c>
      <c r="P2244" s="56"/>
      <c r="Q2244" s="297">
        <v>42480</v>
      </c>
      <c r="R2244" s="348" t="s">
        <v>1578</v>
      </c>
      <c r="S2244" s="350">
        <v>32</v>
      </c>
      <c r="T2244" t="str">
        <f t="shared" si="81"/>
        <v>WhatsApp API Business</v>
      </c>
    </row>
    <row r="2245" spans="1:20" ht="15.75" thickBot="1">
      <c r="A2245" s="311">
        <v>45579</v>
      </c>
      <c r="B2245" s="384">
        <v>45566</v>
      </c>
      <c r="C2245" s="297" t="e">
        <v>#VALUE!</v>
      </c>
      <c r="D2245" s="312" t="s">
        <v>1385</v>
      </c>
      <c r="E2245" s="306" t="s">
        <v>4631</v>
      </c>
      <c r="F2245" s="314">
        <v>27140</v>
      </c>
      <c r="G2245" s="300">
        <v>23000</v>
      </c>
      <c r="H2245" s="301" t="s">
        <v>216</v>
      </c>
      <c r="I2245" s="302" t="s">
        <v>217</v>
      </c>
      <c r="J2245" s="302" t="s">
        <v>218</v>
      </c>
      <c r="K2245" s="53"/>
      <c r="L2245" s="53"/>
      <c r="M2245" s="53"/>
      <c r="N2245" s="53"/>
      <c r="O2245" s="53">
        <v>10</v>
      </c>
      <c r="P2245" s="56"/>
      <c r="Q2245" s="297">
        <v>27140</v>
      </c>
      <c r="R2245" s="348" t="s">
        <v>1578</v>
      </c>
      <c r="S2245" s="350">
        <v>32</v>
      </c>
      <c r="T2245" t="str">
        <f t="shared" si="81"/>
        <v>G-Suite Business</v>
      </c>
    </row>
    <row r="2246" spans="1:20" ht="15.75" thickBot="1">
      <c r="A2246" s="311">
        <v>45579</v>
      </c>
      <c r="B2246" s="384">
        <v>45566</v>
      </c>
      <c r="C2246" s="297" t="e">
        <v>#VALUE!</v>
      </c>
      <c r="D2246" s="312" t="s">
        <v>415</v>
      </c>
      <c r="E2246" s="306" t="s">
        <v>4632</v>
      </c>
      <c r="F2246" s="314">
        <v>93279</v>
      </c>
      <c r="G2246" s="300">
        <v>79050</v>
      </c>
      <c r="H2246" s="301" t="s">
        <v>216</v>
      </c>
      <c r="I2246" s="302" t="s">
        <v>217</v>
      </c>
      <c r="J2246" s="302" t="s">
        <v>218</v>
      </c>
      <c r="K2246" s="53"/>
      <c r="L2246" s="53"/>
      <c r="M2246" s="53"/>
      <c r="N2246" s="53"/>
      <c r="O2246" s="53">
        <v>10</v>
      </c>
      <c r="P2246" s="56"/>
      <c r="Q2246" s="297">
        <v>93279</v>
      </c>
      <c r="R2246" s="348" t="s">
        <v>1578</v>
      </c>
      <c r="S2246" s="350">
        <v>32</v>
      </c>
      <c r="T2246" t="str">
        <f t="shared" si="81"/>
        <v>G-Suite Business</v>
      </c>
    </row>
    <row r="2247" spans="1:20" ht="15.75" thickBot="1">
      <c r="A2247" s="311">
        <v>45579</v>
      </c>
      <c r="B2247" s="384">
        <v>45566</v>
      </c>
      <c r="C2247" s="297" t="e">
        <v>#VALUE!</v>
      </c>
      <c r="D2247" s="312" t="s">
        <v>4633</v>
      </c>
      <c r="E2247" s="306" t="s">
        <v>4634</v>
      </c>
      <c r="F2247" s="331">
        <v>25960</v>
      </c>
      <c r="G2247" s="300">
        <v>22000</v>
      </c>
      <c r="H2247" s="301" t="s">
        <v>310</v>
      </c>
      <c r="I2247" s="302" t="s">
        <v>223</v>
      </c>
      <c r="J2247" s="302" t="s">
        <v>311</v>
      </c>
      <c r="K2247" s="53"/>
      <c r="L2247" s="53"/>
      <c r="M2247" s="53"/>
      <c r="N2247" s="53"/>
      <c r="O2247" s="53">
        <v>10</v>
      </c>
      <c r="P2247" s="56"/>
      <c r="Q2247" s="297">
        <v>25960</v>
      </c>
      <c r="R2247" s="348" t="s">
        <v>1578</v>
      </c>
      <c r="S2247" s="350">
        <v>33</v>
      </c>
      <c r="T2247" t="str">
        <f t="shared" si="81"/>
        <v>Tech Assist Recruitment</v>
      </c>
    </row>
    <row r="2248" spans="1:20" ht="15.75" thickBot="1">
      <c r="A2248" s="311">
        <v>45580</v>
      </c>
      <c r="B2248" s="384">
        <v>45566</v>
      </c>
      <c r="C2248" s="297" t="e">
        <v>#VALUE!</v>
      </c>
      <c r="D2248" s="312" t="s">
        <v>463</v>
      </c>
      <c r="E2248" s="306" t="s">
        <v>4635</v>
      </c>
      <c r="F2248" s="314">
        <v>1297</v>
      </c>
      <c r="G2248" s="300">
        <v>1099.152542372881</v>
      </c>
      <c r="H2248" s="301" t="s">
        <v>112</v>
      </c>
      <c r="I2248" s="302" t="s">
        <v>229</v>
      </c>
      <c r="J2248" s="302" t="s">
        <v>249</v>
      </c>
      <c r="K2248" s="53"/>
      <c r="L2248" s="53"/>
      <c r="M2248" s="53"/>
      <c r="N2248" s="53"/>
      <c r="O2248" s="53">
        <v>10</v>
      </c>
      <c r="P2248" s="56"/>
      <c r="Q2248" s="297">
        <v>1297</v>
      </c>
      <c r="R2248" s="348" t="s">
        <v>1578</v>
      </c>
      <c r="S2248" s="350">
        <v>32</v>
      </c>
      <c r="T2248" t="str">
        <f t="shared" si="81"/>
        <v>WhatsApp API Business</v>
      </c>
    </row>
    <row r="2249" spans="1:20" ht="15.75" thickBot="1">
      <c r="A2249" s="311">
        <v>45580</v>
      </c>
      <c r="B2249" s="384">
        <v>45566</v>
      </c>
      <c r="C2249" s="297" t="e">
        <v>#VALUE!</v>
      </c>
      <c r="D2249" s="312" t="s">
        <v>570</v>
      </c>
      <c r="E2249" s="306" t="s">
        <v>4636</v>
      </c>
      <c r="F2249" s="314">
        <v>1297</v>
      </c>
      <c r="G2249" s="300">
        <v>1099.152542372881</v>
      </c>
      <c r="H2249" s="301" t="s">
        <v>112</v>
      </c>
      <c r="I2249" s="302" t="s">
        <v>229</v>
      </c>
      <c r="J2249" s="302" t="s">
        <v>249</v>
      </c>
      <c r="K2249" s="53"/>
      <c r="L2249" s="53"/>
      <c r="M2249" s="53"/>
      <c r="N2249" s="53"/>
      <c r="O2249" s="53">
        <v>10</v>
      </c>
      <c r="P2249" s="56"/>
      <c r="Q2249" s="297">
        <v>1297</v>
      </c>
      <c r="R2249" s="348" t="s">
        <v>1578</v>
      </c>
      <c r="S2249" s="350">
        <v>32</v>
      </c>
      <c r="T2249" t="str">
        <f t="shared" si="81"/>
        <v>WhatsApp API Business</v>
      </c>
    </row>
    <row r="2250" spans="1:20" ht="15.75" thickBot="1">
      <c r="A2250" s="311">
        <v>45580</v>
      </c>
      <c r="B2250" s="384">
        <v>45566</v>
      </c>
      <c r="C2250" s="297" t="e">
        <v>#VALUE!</v>
      </c>
      <c r="D2250" s="312" t="s">
        <v>592</v>
      </c>
      <c r="E2250" s="306" t="s">
        <v>4637</v>
      </c>
      <c r="F2250" s="314">
        <v>1297</v>
      </c>
      <c r="G2250" s="300">
        <v>1099.152542372881</v>
      </c>
      <c r="H2250" s="301" t="s">
        <v>112</v>
      </c>
      <c r="I2250" s="302" t="s">
        <v>229</v>
      </c>
      <c r="J2250" s="302" t="s">
        <v>249</v>
      </c>
      <c r="K2250" s="53"/>
      <c r="L2250" s="53"/>
      <c r="M2250" s="53"/>
      <c r="N2250" s="53"/>
      <c r="O2250" s="53">
        <v>10</v>
      </c>
      <c r="P2250" s="56"/>
      <c r="Q2250" s="297">
        <v>1297</v>
      </c>
      <c r="R2250" s="348" t="s">
        <v>1578</v>
      </c>
      <c r="S2250" s="350">
        <v>32</v>
      </c>
      <c r="T2250" t="str">
        <f t="shared" si="81"/>
        <v>WhatsApp API Business</v>
      </c>
    </row>
    <row r="2251" spans="1:20" ht="15.75" thickBot="1">
      <c r="A2251" s="311">
        <v>45580</v>
      </c>
      <c r="B2251" s="384">
        <v>45566</v>
      </c>
      <c r="C2251" s="297" t="e">
        <v>#VALUE!</v>
      </c>
      <c r="D2251" s="312" t="s">
        <v>471</v>
      </c>
      <c r="E2251" s="306" t="s">
        <v>4638</v>
      </c>
      <c r="F2251" s="314">
        <v>3067</v>
      </c>
      <c r="G2251" s="300">
        <v>2599.1525423728808</v>
      </c>
      <c r="H2251" s="301" t="s">
        <v>112</v>
      </c>
      <c r="I2251" s="302" t="s">
        <v>229</v>
      </c>
      <c r="J2251" s="302" t="s">
        <v>249</v>
      </c>
      <c r="K2251" s="53"/>
      <c r="L2251" s="53"/>
      <c r="M2251" s="53"/>
      <c r="N2251" s="53"/>
      <c r="O2251" s="53">
        <v>10</v>
      </c>
      <c r="P2251" s="56"/>
      <c r="Q2251" s="297">
        <v>3067</v>
      </c>
      <c r="R2251" s="348" t="s">
        <v>1578</v>
      </c>
      <c r="S2251" s="350">
        <v>32</v>
      </c>
      <c r="T2251" t="str">
        <f t="shared" si="81"/>
        <v>WhatsApp API Business</v>
      </c>
    </row>
    <row r="2252" spans="1:20" ht="15.75" thickBot="1">
      <c r="A2252" s="311">
        <v>45580</v>
      </c>
      <c r="B2252" s="384">
        <v>45566</v>
      </c>
      <c r="C2252" s="297" t="e">
        <v>#VALUE!</v>
      </c>
      <c r="D2252" s="312" t="s">
        <v>920</v>
      </c>
      <c r="E2252" s="306" t="s">
        <v>4639</v>
      </c>
      <c r="F2252" s="314">
        <v>5900</v>
      </c>
      <c r="G2252" s="300">
        <v>5000</v>
      </c>
      <c r="H2252" s="301" t="s">
        <v>112</v>
      </c>
      <c r="I2252" s="302" t="s">
        <v>229</v>
      </c>
      <c r="J2252" s="302" t="s">
        <v>249</v>
      </c>
      <c r="K2252" s="53"/>
      <c r="L2252" s="53"/>
      <c r="M2252" s="53"/>
      <c r="N2252" s="53"/>
      <c r="O2252" s="53">
        <v>10</v>
      </c>
      <c r="P2252" s="56"/>
      <c r="Q2252" s="297">
        <v>5900</v>
      </c>
      <c r="R2252" s="348" t="s">
        <v>1578</v>
      </c>
      <c r="S2252" s="350">
        <v>32</v>
      </c>
      <c r="T2252" t="str">
        <f t="shared" si="81"/>
        <v>WhatsApp API Business</v>
      </c>
    </row>
    <row r="2253" spans="1:20" ht="15.75" thickBot="1">
      <c r="A2253" s="311">
        <v>45580</v>
      </c>
      <c r="B2253" s="384">
        <v>45566</v>
      </c>
      <c r="C2253" s="297" t="e">
        <v>#VALUE!</v>
      </c>
      <c r="D2253" s="312" t="s">
        <v>1604</v>
      </c>
      <c r="E2253" s="306" t="s">
        <v>4640</v>
      </c>
      <c r="F2253" s="314">
        <v>20060</v>
      </c>
      <c r="G2253" s="300">
        <v>17000</v>
      </c>
      <c r="H2253" s="301" t="s">
        <v>112</v>
      </c>
      <c r="I2253" s="302" t="s">
        <v>229</v>
      </c>
      <c r="J2253" s="302" t="s">
        <v>485</v>
      </c>
      <c r="K2253" s="53"/>
      <c r="L2253" s="53"/>
      <c r="M2253" s="53"/>
      <c r="N2253" s="53"/>
      <c r="O2253" s="53">
        <v>10</v>
      </c>
      <c r="P2253" s="56"/>
      <c r="Q2253" s="297">
        <v>20060</v>
      </c>
      <c r="R2253" s="348" t="s">
        <v>1578</v>
      </c>
      <c r="S2253" s="350">
        <v>32</v>
      </c>
      <c r="T2253" t="str">
        <f t="shared" si="81"/>
        <v>WhatsApp API Business</v>
      </c>
    </row>
    <row r="2254" spans="1:20" ht="15.75" thickBot="1">
      <c r="A2254" s="311">
        <v>45580</v>
      </c>
      <c r="B2254" s="384">
        <v>45566</v>
      </c>
      <c r="C2254" s="297" t="e">
        <v>#VALUE!</v>
      </c>
      <c r="D2254" s="312" t="s">
        <v>1452</v>
      </c>
      <c r="E2254" s="306" t="s">
        <v>4641</v>
      </c>
      <c r="F2254" s="314">
        <v>15930</v>
      </c>
      <c r="G2254" s="300">
        <v>13500</v>
      </c>
      <c r="H2254" s="301" t="s">
        <v>112</v>
      </c>
      <c r="I2254" s="302" t="s">
        <v>229</v>
      </c>
      <c r="J2254" s="302" t="s">
        <v>284</v>
      </c>
      <c r="K2254" s="53"/>
      <c r="L2254" s="53"/>
      <c r="M2254" s="53"/>
      <c r="N2254" s="53"/>
      <c r="O2254" s="53">
        <v>10</v>
      </c>
      <c r="P2254" s="56"/>
      <c r="Q2254" s="297">
        <v>15930</v>
      </c>
      <c r="R2254" s="348" t="s">
        <v>1578</v>
      </c>
      <c r="S2254" s="350">
        <v>32</v>
      </c>
      <c r="T2254" t="str">
        <f t="shared" si="81"/>
        <v>WhatsApp API Business</v>
      </c>
    </row>
    <row r="2255" spans="1:20" ht="15.75" thickBot="1">
      <c r="A2255" s="311">
        <v>45580</v>
      </c>
      <c r="B2255" s="384">
        <v>45566</v>
      </c>
      <c r="C2255" s="297" t="e">
        <v>#VALUE!</v>
      </c>
      <c r="D2255" s="312" t="s">
        <v>4642</v>
      </c>
      <c r="E2255" s="306" t="s">
        <v>4643</v>
      </c>
      <c r="F2255" s="314">
        <v>38232</v>
      </c>
      <c r="G2255" s="300">
        <v>32400</v>
      </c>
      <c r="H2255" s="301" t="s">
        <v>112</v>
      </c>
      <c r="I2255" s="302" t="s">
        <v>229</v>
      </c>
      <c r="J2255" s="302" t="s">
        <v>359</v>
      </c>
      <c r="K2255" s="53"/>
      <c r="L2255" s="53"/>
      <c r="M2255" s="53"/>
      <c r="N2255" s="53"/>
      <c r="O2255" s="53">
        <v>10</v>
      </c>
      <c r="P2255" s="56"/>
      <c r="Q2255" s="297">
        <v>38232</v>
      </c>
      <c r="R2255" s="348" t="s">
        <v>1578</v>
      </c>
      <c r="S2255" s="350">
        <v>32</v>
      </c>
      <c r="T2255" t="str">
        <f t="shared" si="81"/>
        <v>WhatsApp API Business</v>
      </c>
    </row>
    <row r="2256" spans="1:20" ht="15.75" thickBot="1">
      <c r="A2256" s="311">
        <v>45580</v>
      </c>
      <c r="B2256" s="384">
        <v>45566</v>
      </c>
      <c r="C2256" s="297" t="e">
        <v>#VALUE!</v>
      </c>
      <c r="D2256" s="312" t="s">
        <v>2836</v>
      </c>
      <c r="E2256" s="306" t="s">
        <v>4644</v>
      </c>
      <c r="F2256" s="314">
        <v>35400</v>
      </c>
      <c r="G2256" s="300">
        <v>30000</v>
      </c>
      <c r="H2256" s="301" t="s">
        <v>310</v>
      </c>
      <c r="I2256" s="302" t="s">
        <v>223</v>
      </c>
      <c r="J2256" s="302" t="s">
        <v>246</v>
      </c>
      <c r="K2256" s="53"/>
      <c r="L2256" s="53"/>
      <c r="M2256" s="53"/>
      <c r="N2256" s="53"/>
      <c r="O2256" s="53">
        <v>10</v>
      </c>
      <c r="P2256" s="56"/>
      <c r="Q2256" s="297">
        <v>35400</v>
      </c>
      <c r="R2256" s="348" t="s">
        <v>1578</v>
      </c>
      <c r="S2256" s="350">
        <v>32</v>
      </c>
      <c r="T2256" t="str">
        <f t="shared" si="81"/>
        <v>Tech Assist Recruitment</v>
      </c>
    </row>
    <row r="2257" spans="1:20" ht="15.75" thickBot="1">
      <c r="A2257" s="311">
        <v>45580</v>
      </c>
      <c r="B2257" s="384">
        <v>45566</v>
      </c>
      <c r="C2257" s="297" t="e">
        <v>#VALUE!</v>
      </c>
      <c r="D2257" s="312" t="s">
        <v>570</v>
      </c>
      <c r="E2257" s="306" t="s">
        <v>4645</v>
      </c>
      <c r="F2257" s="314">
        <v>4720</v>
      </c>
      <c r="G2257" s="300">
        <v>4000</v>
      </c>
      <c r="H2257" s="301" t="s">
        <v>112</v>
      </c>
      <c r="I2257" s="302" t="s">
        <v>229</v>
      </c>
      <c r="J2257" s="302" t="s">
        <v>4447</v>
      </c>
      <c r="K2257" s="53"/>
      <c r="L2257" s="53"/>
      <c r="M2257" s="53"/>
      <c r="N2257" s="53"/>
      <c r="O2257" s="53">
        <v>10</v>
      </c>
      <c r="P2257" s="56"/>
      <c r="Q2257" s="297">
        <v>4720</v>
      </c>
      <c r="R2257" s="348" t="s">
        <v>1578</v>
      </c>
      <c r="S2257" s="350">
        <v>32</v>
      </c>
      <c r="T2257" t="str">
        <f t="shared" si="81"/>
        <v>WhatsApp API Business</v>
      </c>
    </row>
    <row r="2258" spans="1:20" ht="15.75" thickBot="1">
      <c r="A2258" s="311">
        <v>45580</v>
      </c>
      <c r="B2258" s="384">
        <v>45566</v>
      </c>
      <c r="C2258" s="297" t="e">
        <v>#VALUE!</v>
      </c>
      <c r="D2258" s="312" t="s">
        <v>475</v>
      </c>
      <c r="E2258" s="306" t="s">
        <v>4646</v>
      </c>
      <c r="F2258" s="314">
        <v>7080</v>
      </c>
      <c r="G2258" s="300">
        <v>6000</v>
      </c>
      <c r="H2258" s="301" t="s">
        <v>112</v>
      </c>
      <c r="I2258" s="302" t="s">
        <v>229</v>
      </c>
      <c r="J2258" s="302" t="s">
        <v>249</v>
      </c>
      <c r="K2258" s="53"/>
      <c r="L2258" s="53"/>
      <c r="M2258" s="53"/>
      <c r="N2258" s="53"/>
      <c r="O2258" s="53">
        <v>10</v>
      </c>
      <c r="P2258" s="56"/>
      <c r="Q2258" s="297">
        <v>7080</v>
      </c>
      <c r="R2258" s="348" t="s">
        <v>1578</v>
      </c>
      <c r="S2258" s="350">
        <v>32</v>
      </c>
      <c r="T2258" t="str">
        <f t="shared" si="81"/>
        <v>WhatsApp API Business</v>
      </c>
    </row>
    <row r="2259" spans="1:20" ht="15.75" thickBot="1">
      <c r="A2259" s="311">
        <v>45580</v>
      </c>
      <c r="B2259" s="384">
        <v>45566</v>
      </c>
      <c r="C2259" s="297" t="e">
        <v>#VALUE!</v>
      </c>
      <c r="D2259" s="312" t="s">
        <v>3145</v>
      </c>
      <c r="E2259" s="306" t="s">
        <v>4647</v>
      </c>
      <c r="F2259" s="314">
        <v>38232</v>
      </c>
      <c r="G2259" s="300">
        <v>32400</v>
      </c>
      <c r="H2259" s="301" t="s">
        <v>112</v>
      </c>
      <c r="I2259" s="302" t="s">
        <v>229</v>
      </c>
      <c r="J2259" s="302" t="s">
        <v>359</v>
      </c>
      <c r="K2259" s="53"/>
      <c r="L2259" s="53"/>
      <c r="M2259" s="53"/>
      <c r="N2259" s="53"/>
      <c r="O2259" s="53">
        <v>10</v>
      </c>
      <c r="P2259" s="56"/>
      <c r="Q2259" s="297">
        <v>38232</v>
      </c>
      <c r="R2259" s="348" t="s">
        <v>1578</v>
      </c>
      <c r="S2259" s="350">
        <v>32</v>
      </c>
      <c r="T2259" t="str">
        <f t="shared" si="81"/>
        <v>WhatsApp API Business</v>
      </c>
    </row>
    <row r="2260" spans="1:20" ht="15.75" thickBot="1">
      <c r="A2260" s="311">
        <v>45580</v>
      </c>
      <c r="B2260" s="384">
        <v>45566</v>
      </c>
      <c r="C2260" s="297" t="e">
        <v>#VALUE!</v>
      </c>
      <c r="D2260" s="312" t="s">
        <v>3843</v>
      </c>
      <c r="E2260" s="306" t="s">
        <v>4648</v>
      </c>
      <c r="F2260" s="314">
        <v>21240</v>
      </c>
      <c r="G2260" s="300">
        <v>18000</v>
      </c>
      <c r="H2260" s="301" t="s">
        <v>310</v>
      </c>
      <c r="I2260" s="302" t="s">
        <v>223</v>
      </c>
      <c r="J2260" s="302" t="s">
        <v>311</v>
      </c>
      <c r="K2260" s="53"/>
      <c r="L2260" s="53"/>
      <c r="M2260" s="53"/>
      <c r="N2260" s="53"/>
      <c r="O2260" s="53">
        <v>10</v>
      </c>
      <c r="P2260" s="56"/>
      <c r="Q2260" s="297">
        <v>21240</v>
      </c>
      <c r="R2260" s="348" t="s">
        <v>1578</v>
      </c>
      <c r="S2260" s="350">
        <v>32</v>
      </c>
      <c r="T2260" t="str">
        <f t="shared" si="81"/>
        <v>Tech Assist Recruitment</v>
      </c>
    </row>
    <row r="2261" spans="1:20" ht="15.75" thickBot="1">
      <c r="A2261" s="311">
        <v>45580</v>
      </c>
      <c r="B2261" s="384">
        <v>45566</v>
      </c>
      <c r="C2261" s="297" t="e">
        <v>#VALUE!</v>
      </c>
      <c r="D2261" s="312" t="s">
        <v>4649</v>
      </c>
      <c r="E2261" s="306" t="s">
        <v>4650</v>
      </c>
      <c r="F2261" s="314">
        <v>469640</v>
      </c>
      <c r="G2261" s="300">
        <v>398000</v>
      </c>
      <c r="H2261" s="301" t="s">
        <v>291</v>
      </c>
      <c r="I2261" s="302" t="s">
        <v>226</v>
      </c>
      <c r="J2261" s="302" t="s">
        <v>292</v>
      </c>
      <c r="K2261" s="53"/>
      <c r="L2261" s="53"/>
      <c r="M2261" s="53"/>
      <c r="N2261" s="53"/>
      <c r="O2261" s="53">
        <v>10</v>
      </c>
      <c r="P2261" s="56"/>
      <c r="Q2261" s="297">
        <v>469640</v>
      </c>
      <c r="R2261" s="348" t="s">
        <v>1578</v>
      </c>
      <c r="S2261" s="350">
        <v>32</v>
      </c>
      <c r="T2261" t="str">
        <f t="shared" si="81"/>
        <v xml:space="preserve">Training Business </v>
      </c>
    </row>
    <row r="2262" spans="1:20" ht="15.75" thickBot="1">
      <c r="A2262" s="311">
        <v>45580</v>
      </c>
      <c r="B2262" s="384">
        <v>45566</v>
      </c>
      <c r="C2262" s="297" t="e">
        <v>#VALUE!</v>
      </c>
      <c r="D2262" s="312" t="s">
        <v>570</v>
      </c>
      <c r="E2262" s="306" t="s">
        <v>4651</v>
      </c>
      <c r="F2262" s="314">
        <v>21240</v>
      </c>
      <c r="G2262" s="300">
        <v>18000</v>
      </c>
      <c r="H2262" s="301" t="s">
        <v>112</v>
      </c>
      <c r="I2262" s="302" t="s">
        <v>229</v>
      </c>
      <c r="J2262" s="302" t="s">
        <v>485</v>
      </c>
      <c r="K2262" s="53"/>
      <c r="L2262" s="53"/>
      <c r="M2262" s="53"/>
      <c r="N2262" s="53"/>
      <c r="O2262" s="53">
        <v>10</v>
      </c>
      <c r="P2262" s="56"/>
      <c r="Q2262" s="297">
        <v>21240</v>
      </c>
      <c r="R2262" s="348" t="s">
        <v>1578</v>
      </c>
      <c r="S2262" s="350">
        <v>32</v>
      </c>
      <c r="T2262" t="str">
        <f t="shared" si="81"/>
        <v>WhatsApp API Business</v>
      </c>
    </row>
    <row r="2263" spans="1:20" ht="15.75" thickBot="1">
      <c r="A2263" s="311">
        <v>45580</v>
      </c>
      <c r="B2263" s="384">
        <v>45566</v>
      </c>
      <c r="C2263" s="297" t="e">
        <v>#VALUE!</v>
      </c>
      <c r="D2263" s="312" t="s">
        <v>4652</v>
      </c>
      <c r="E2263" s="306" t="s">
        <v>4653</v>
      </c>
      <c r="F2263" s="314">
        <v>6018</v>
      </c>
      <c r="G2263" s="300">
        <v>5100</v>
      </c>
      <c r="H2263" s="301" t="s">
        <v>216</v>
      </c>
      <c r="I2263" s="302" t="s">
        <v>217</v>
      </c>
      <c r="J2263" s="302" t="s">
        <v>218</v>
      </c>
      <c r="K2263" s="53"/>
      <c r="L2263" s="53"/>
      <c r="M2263" s="53"/>
      <c r="N2263" s="53"/>
      <c r="O2263" s="53">
        <v>10</v>
      </c>
      <c r="P2263" s="56"/>
      <c r="Q2263" s="297">
        <v>6018</v>
      </c>
      <c r="R2263" s="348" t="s">
        <v>1578</v>
      </c>
      <c r="S2263" s="350">
        <v>32</v>
      </c>
      <c r="T2263" t="str">
        <f t="shared" si="81"/>
        <v>G-Suite Business</v>
      </c>
    </row>
    <row r="2264" spans="1:20" ht="15.75" thickBot="1">
      <c r="A2264" s="311">
        <v>45580</v>
      </c>
      <c r="B2264" s="384">
        <v>45566</v>
      </c>
      <c r="C2264" s="297" t="e">
        <v>#VALUE!</v>
      </c>
      <c r="D2264" s="312" t="s">
        <v>4654</v>
      </c>
      <c r="E2264" s="306" t="s">
        <v>4655</v>
      </c>
      <c r="F2264" s="314">
        <v>12036</v>
      </c>
      <c r="G2264" s="300">
        <v>10200</v>
      </c>
      <c r="H2264" s="301" t="s">
        <v>216</v>
      </c>
      <c r="I2264" s="302" t="s">
        <v>217</v>
      </c>
      <c r="J2264" s="302" t="s">
        <v>218</v>
      </c>
      <c r="K2264" s="53"/>
      <c r="L2264" s="53"/>
      <c r="M2264" s="53"/>
      <c r="N2264" s="53"/>
      <c r="O2264" s="53">
        <v>10</v>
      </c>
      <c r="P2264" s="56"/>
      <c r="Q2264" s="297">
        <v>12036</v>
      </c>
      <c r="R2264" s="348" t="s">
        <v>1578</v>
      </c>
      <c r="S2264" s="350">
        <v>32</v>
      </c>
      <c r="T2264" t="str">
        <f t="shared" si="81"/>
        <v>G-Suite Business</v>
      </c>
    </row>
    <row r="2265" spans="1:20" ht="15.75" thickBot="1">
      <c r="A2265" s="311">
        <v>45580</v>
      </c>
      <c r="B2265" s="384">
        <v>45566</v>
      </c>
      <c r="C2265" s="297" t="e">
        <v>#VALUE!</v>
      </c>
      <c r="D2265" s="312" t="s">
        <v>3740</v>
      </c>
      <c r="E2265" s="306" t="s">
        <v>4656</v>
      </c>
      <c r="F2265" s="314">
        <v>-3009</v>
      </c>
      <c r="G2265" s="300">
        <v>-2550</v>
      </c>
      <c r="H2265" s="301" t="s">
        <v>216</v>
      </c>
      <c r="I2265" s="302" t="s">
        <v>217</v>
      </c>
      <c r="J2265" s="302" t="s">
        <v>218</v>
      </c>
      <c r="K2265" s="53"/>
      <c r="L2265" s="53"/>
      <c r="M2265" s="53"/>
      <c r="N2265" s="53"/>
      <c r="O2265" s="53">
        <v>10</v>
      </c>
      <c r="P2265" s="56"/>
      <c r="Q2265" s="297">
        <v>-3009</v>
      </c>
      <c r="R2265" s="348" t="s">
        <v>1578</v>
      </c>
      <c r="S2265" s="350">
        <v>32</v>
      </c>
      <c r="T2265" t="str">
        <f t="shared" si="81"/>
        <v>G-Suite Business</v>
      </c>
    </row>
    <row r="2266" spans="1:20" ht="15.75" thickBot="1">
      <c r="A2266" s="311">
        <v>45580</v>
      </c>
      <c r="B2266" s="384">
        <v>45566</v>
      </c>
      <c r="C2266" s="297" t="e">
        <v>#VALUE!</v>
      </c>
      <c r="D2266" s="312" t="s">
        <v>4657</v>
      </c>
      <c r="E2266" s="306" t="s">
        <v>4658</v>
      </c>
      <c r="F2266" s="314">
        <v>-251</v>
      </c>
      <c r="G2266" s="300">
        <v>-212.71186440677971</v>
      </c>
      <c r="H2266" s="301" t="s">
        <v>216</v>
      </c>
      <c r="I2266" s="302" t="s">
        <v>217</v>
      </c>
      <c r="J2266" s="302" t="s">
        <v>218</v>
      </c>
      <c r="K2266" s="53"/>
      <c r="L2266" s="53"/>
      <c r="M2266" s="53"/>
      <c r="N2266" s="53"/>
      <c r="O2266" s="53">
        <v>10</v>
      </c>
      <c r="P2266" s="56"/>
      <c r="Q2266" s="297">
        <v>-251</v>
      </c>
      <c r="R2266" s="348" t="s">
        <v>1578</v>
      </c>
      <c r="S2266" s="350">
        <v>32</v>
      </c>
      <c r="T2266" t="str">
        <f t="shared" si="81"/>
        <v>G-Suite Business</v>
      </c>
    </row>
    <row r="2267" spans="1:20" ht="15.75" thickBot="1">
      <c r="A2267" s="311">
        <v>45581</v>
      </c>
      <c r="B2267" s="384">
        <v>45566</v>
      </c>
      <c r="C2267" s="297" t="e">
        <v>#VALUE!</v>
      </c>
      <c r="D2267" s="312" t="s">
        <v>4659</v>
      </c>
      <c r="E2267" s="306" t="s">
        <v>4660</v>
      </c>
      <c r="F2267" s="314">
        <v>8850</v>
      </c>
      <c r="G2267" s="300">
        <v>7500</v>
      </c>
      <c r="H2267" s="301" t="s">
        <v>112</v>
      </c>
      <c r="I2267" s="302" t="s">
        <v>229</v>
      </c>
      <c r="J2267" s="302" t="s">
        <v>269</v>
      </c>
      <c r="K2267" s="53"/>
      <c r="L2267" s="53"/>
      <c r="M2267" s="53"/>
      <c r="N2267" s="53"/>
      <c r="O2267" s="53">
        <v>10</v>
      </c>
      <c r="P2267" s="56"/>
      <c r="Q2267" s="297">
        <v>8850</v>
      </c>
      <c r="R2267" s="348" t="s">
        <v>1578</v>
      </c>
      <c r="S2267" s="350">
        <v>32</v>
      </c>
      <c r="T2267" t="str">
        <f t="shared" si="81"/>
        <v>WhatsApp API Business</v>
      </c>
    </row>
    <row r="2268" spans="1:20" ht="15.75" thickBot="1">
      <c r="A2268" s="311">
        <v>45581</v>
      </c>
      <c r="B2268" s="384">
        <v>45566</v>
      </c>
      <c r="C2268" s="297" t="e">
        <v>#VALUE!</v>
      </c>
      <c r="D2268" s="312" t="s">
        <v>2000</v>
      </c>
      <c r="E2268" s="306" t="s">
        <v>4661</v>
      </c>
      <c r="F2268" s="314">
        <v>17700</v>
      </c>
      <c r="G2268" s="300">
        <v>15000</v>
      </c>
      <c r="H2268" s="301" t="s">
        <v>112</v>
      </c>
      <c r="I2268" s="302" t="s">
        <v>229</v>
      </c>
      <c r="J2268" s="302" t="s">
        <v>284</v>
      </c>
      <c r="K2268" s="53"/>
      <c r="L2268" s="53"/>
      <c r="M2268" s="53"/>
      <c r="N2268" s="53"/>
      <c r="O2268" s="53">
        <v>10</v>
      </c>
      <c r="P2268" s="56"/>
      <c r="Q2268" s="297">
        <v>17700</v>
      </c>
      <c r="R2268" s="348" t="s">
        <v>1578</v>
      </c>
      <c r="S2268" s="350">
        <v>32</v>
      </c>
      <c r="T2268" t="str">
        <f t="shared" si="81"/>
        <v>WhatsApp API Business</v>
      </c>
    </row>
    <row r="2269" spans="1:20" ht="15.75" thickBot="1">
      <c r="A2269" s="311">
        <v>45581</v>
      </c>
      <c r="B2269" s="384">
        <v>45566</v>
      </c>
      <c r="C2269" s="297" t="e">
        <v>#VALUE!</v>
      </c>
      <c r="D2269" s="312" t="s">
        <v>303</v>
      </c>
      <c r="E2269" s="306" t="s">
        <v>4662</v>
      </c>
      <c r="F2269" s="314">
        <v>23600</v>
      </c>
      <c r="G2269" s="300">
        <v>20000</v>
      </c>
      <c r="H2269" s="301" t="s">
        <v>291</v>
      </c>
      <c r="I2269" s="302" t="s">
        <v>232</v>
      </c>
      <c r="J2269" s="302" t="s">
        <v>305</v>
      </c>
      <c r="K2269" s="53"/>
      <c r="L2269" s="53"/>
      <c r="M2269" s="53"/>
      <c r="N2269" s="53"/>
      <c r="O2269" s="53">
        <v>10</v>
      </c>
      <c r="P2269" s="56"/>
      <c r="Q2269" s="297">
        <v>23600</v>
      </c>
      <c r="R2269" s="348" t="s">
        <v>1578</v>
      </c>
      <c r="S2269" s="350">
        <v>32</v>
      </c>
      <c r="T2269" t="str">
        <f t="shared" si="81"/>
        <v>Other Services</v>
      </c>
    </row>
    <row r="2270" spans="1:20" ht="15.75" thickBot="1">
      <c r="A2270" s="311">
        <v>45581</v>
      </c>
      <c r="B2270" s="384">
        <v>45566</v>
      </c>
      <c r="C2270" s="297" t="e">
        <v>#VALUE!</v>
      </c>
      <c r="D2270" s="312" t="s">
        <v>303</v>
      </c>
      <c r="E2270" s="306" t="s">
        <v>4662</v>
      </c>
      <c r="F2270" s="314">
        <v>15045</v>
      </c>
      <c r="G2270" s="300">
        <v>12750</v>
      </c>
      <c r="H2270" s="301" t="s">
        <v>112</v>
      </c>
      <c r="I2270" s="302" t="s">
        <v>229</v>
      </c>
      <c r="J2270" s="302" t="s">
        <v>284</v>
      </c>
      <c r="K2270" s="53"/>
      <c r="L2270" s="53"/>
      <c r="M2270" s="53"/>
      <c r="N2270" s="53"/>
      <c r="O2270" s="53">
        <v>10</v>
      </c>
      <c r="P2270" s="56"/>
      <c r="Q2270" s="297">
        <v>15045</v>
      </c>
      <c r="R2270" s="348" t="s">
        <v>1578</v>
      </c>
      <c r="S2270" s="350">
        <v>32</v>
      </c>
      <c r="T2270" t="str">
        <f t="shared" si="81"/>
        <v>WhatsApp API Business</v>
      </c>
    </row>
    <row r="2271" spans="1:20" ht="15.75" thickBot="1">
      <c r="A2271" s="311">
        <v>45581</v>
      </c>
      <c r="B2271" s="384">
        <v>45566</v>
      </c>
      <c r="C2271" s="297" t="e">
        <v>#VALUE!</v>
      </c>
      <c r="D2271" s="312" t="s">
        <v>3843</v>
      </c>
      <c r="E2271" s="306" t="s">
        <v>4663</v>
      </c>
      <c r="F2271" s="314">
        <v>21240</v>
      </c>
      <c r="G2271" s="300">
        <v>18000</v>
      </c>
      <c r="H2271" s="301" t="s">
        <v>310</v>
      </c>
      <c r="I2271" s="302" t="s">
        <v>223</v>
      </c>
      <c r="J2271" s="302" t="s">
        <v>311</v>
      </c>
      <c r="K2271" s="53"/>
      <c r="L2271" s="53"/>
      <c r="M2271" s="53"/>
      <c r="N2271" s="53"/>
      <c r="O2271" s="53">
        <v>10</v>
      </c>
      <c r="P2271" s="56"/>
      <c r="Q2271" s="297">
        <v>21240</v>
      </c>
      <c r="R2271" s="348" t="s">
        <v>1578</v>
      </c>
      <c r="S2271" s="350">
        <v>32</v>
      </c>
      <c r="T2271" t="str">
        <f t="shared" si="81"/>
        <v>Tech Assist Recruitment</v>
      </c>
    </row>
    <row r="2272" spans="1:20" ht="15.75" thickBot="1">
      <c r="A2272" s="311">
        <v>45581</v>
      </c>
      <c r="B2272" s="384">
        <v>45566</v>
      </c>
      <c r="C2272" s="297" t="e">
        <v>#VALUE!</v>
      </c>
      <c r="D2272" s="312" t="s">
        <v>3570</v>
      </c>
      <c r="E2272" s="306" t="s">
        <v>4664</v>
      </c>
      <c r="F2272" s="314">
        <v>5900</v>
      </c>
      <c r="G2272" s="300">
        <v>5000</v>
      </c>
      <c r="H2272" s="301" t="s">
        <v>112</v>
      </c>
      <c r="I2272" s="302" t="s">
        <v>229</v>
      </c>
      <c r="J2272" s="302" t="s">
        <v>249</v>
      </c>
      <c r="K2272" s="53"/>
      <c r="L2272" s="53"/>
      <c r="M2272" s="53"/>
      <c r="N2272" s="53"/>
      <c r="O2272" s="53">
        <v>10</v>
      </c>
      <c r="P2272" s="56"/>
      <c r="Q2272" s="297">
        <v>5900</v>
      </c>
      <c r="R2272" s="348" t="s">
        <v>1578</v>
      </c>
      <c r="S2272" s="350">
        <v>32</v>
      </c>
      <c r="T2272" t="str">
        <f t="shared" si="81"/>
        <v>WhatsApp API Business</v>
      </c>
    </row>
    <row r="2273" spans="1:20" ht="15.75" thickBot="1">
      <c r="A2273" s="311">
        <v>45581</v>
      </c>
      <c r="B2273" s="384">
        <v>45566</v>
      </c>
      <c r="C2273" s="297" t="e">
        <v>#VALUE!</v>
      </c>
      <c r="D2273" s="312" t="s">
        <v>3570</v>
      </c>
      <c r="E2273" s="306" t="s">
        <v>4665</v>
      </c>
      <c r="F2273" s="314">
        <v>5900</v>
      </c>
      <c r="G2273" s="300">
        <v>5000</v>
      </c>
      <c r="H2273" s="301" t="s">
        <v>112</v>
      </c>
      <c r="I2273" s="302" t="s">
        <v>229</v>
      </c>
      <c r="J2273" s="302" t="s">
        <v>249</v>
      </c>
      <c r="K2273" s="53"/>
      <c r="L2273" s="53"/>
      <c r="M2273" s="53"/>
      <c r="N2273" s="53"/>
      <c r="O2273" s="53">
        <v>10</v>
      </c>
      <c r="P2273" s="56"/>
      <c r="Q2273" s="297">
        <v>5900</v>
      </c>
      <c r="R2273" s="348" t="s">
        <v>1578</v>
      </c>
      <c r="S2273" s="350">
        <v>32</v>
      </c>
      <c r="T2273" t="str">
        <f t="shared" si="81"/>
        <v>WhatsApp API Business</v>
      </c>
    </row>
    <row r="2274" spans="1:20" ht="15.75" thickBot="1">
      <c r="A2274" s="311">
        <v>45581</v>
      </c>
      <c r="B2274" s="384">
        <v>45566</v>
      </c>
      <c r="C2274" s="297" t="e">
        <v>#VALUE!</v>
      </c>
      <c r="D2274" s="312" t="s">
        <v>3570</v>
      </c>
      <c r="E2274" s="306" t="s">
        <v>4666</v>
      </c>
      <c r="F2274" s="314">
        <v>5900</v>
      </c>
      <c r="G2274" s="300">
        <v>5000</v>
      </c>
      <c r="H2274" s="301" t="s">
        <v>112</v>
      </c>
      <c r="I2274" s="302" t="s">
        <v>229</v>
      </c>
      <c r="J2274" s="302" t="s">
        <v>249</v>
      </c>
      <c r="K2274" s="53"/>
      <c r="L2274" s="53"/>
      <c r="M2274" s="53"/>
      <c r="N2274" s="53"/>
      <c r="O2274" s="53">
        <v>10</v>
      </c>
      <c r="P2274" s="56"/>
      <c r="Q2274" s="297">
        <v>5900</v>
      </c>
      <c r="R2274" s="348" t="s">
        <v>1578</v>
      </c>
      <c r="S2274" s="350">
        <v>32</v>
      </c>
      <c r="T2274" t="str">
        <f t="shared" si="81"/>
        <v>WhatsApp API Business</v>
      </c>
    </row>
    <row r="2275" spans="1:20" ht="15.75" thickBot="1">
      <c r="A2275" s="311">
        <v>45581</v>
      </c>
      <c r="B2275" s="384">
        <v>45566</v>
      </c>
      <c r="C2275" s="297" t="e">
        <v>#VALUE!</v>
      </c>
      <c r="D2275" s="312" t="s">
        <v>4625</v>
      </c>
      <c r="E2275" s="306" t="s">
        <v>4667</v>
      </c>
      <c r="F2275" s="314">
        <v>-5900</v>
      </c>
      <c r="G2275" s="300">
        <v>-5000</v>
      </c>
      <c r="H2275" s="301" t="s">
        <v>112</v>
      </c>
      <c r="I2275" s="302" t="s">
        <v>229</v>
      </c>
      <c r="J2275" s="302" t="s">
        <v>249</v>
      </c>
      <c r="K2275" s="53"/>
      <c r="L2275" s="53"/>
      <c r="M2275" s="53"/>
      <c r="N2275" s="53"/>
      <c r="O2275" s="53">
        <v>10</v>
      </c>
      <c r="P2275" s="56"/>
      <c r="Q2275" s="297">
        <v>-5900</v>
      </c>
      <c r="R2275" s="348" t="s">
        <v>1578</v>
      </c>
      <c r="S2275" s="350">
        <v>32</v>
      </c>
      <c r="T2275" t="str">
        <f t="shared" si="81"/>
        <v>WhatsApp API Business</v>
      </c>
    </row>
    <row r="2276" spans="1:20" ht="15.75" thickBot="1">
      <c r="A2276" s="311">
        <v>45581</v>
      </c>
      <c r="B2276" s="384">
        <v>45566</v>
      </c>
      <c r="C2276" s="297" t="e">
        <v>#VALUE!</v>
      </c>
      <c r="D2276" s="312" t="s">
        <v>303</v>
      </c>
      <c r="E2276" s="306" t="s">
        <v>4668</v>
      </c>
      <c r="F2276" s="314">
        <v>-23600</v>
      </c>
      <c r="G2276" s="300">
        <v>-20000</v>
      </c>
      <c r="H2276" s="301" t="s">
        <v>291</v>
      </c>
      <c r="I2276" s="302" t="s">
        <v>232</v>
      </c>
      <c r="J2276" s="302" t="s">
        <v>305</v>
      </c>
      <c r="K2276" s="53"/>
      <c r="L2276" s="53"/>
      <c r="M2276" s="53"/>
      <c r="N2276" s="53"/>
      <c r="O2276" s="53">
        <v>10</v>
      </c>
      <c r="P2276" s="56"/>
      <c r="Q2276" s="297">
        <v>-23600</v>
      </c>
      <c r="R2276" s="348" t="s">
        <v>1578</v>
      </c>
      <c r="S2276" s="350">
        <v>32</v>
      </c>
      <c r="T2276" t="str">
        <f t="shared" si="81"/>
        <v>Other Services</v>
      </c>
    </row>
    <row r="2277" spans="1:20" ht="15.75" thickBot="1">
      <c r="A2277" s="311">
        <v>45581</v>
      </c>
      <c r="B2277" s="384">
        <v>45566</v>
      </c>
      <c r="C2277" s="297" t="e">
        <v>#VALUE!</v>
      </c>
      <c r="D2277" s="312" t="s">
        <v>303</v>
      </c>
      <c r="E2277" s="306" t="s">
        <v>4669</v>
      </c>
      <c r="F2277" s="314">
        <v>-15045</v>
      </c>
      <c r="G2277" s="300">
        <v>-12750</v>
      </c>
      <c r="H2277" s="301" t="s">
        <v>112</v>
      </c>
      <c r="I2277" s="302" t="s">
        <v>229</v>
      </c>
      <c r="J2277" s="302" t="s">
        <v>284</v>
      </c>
      <c r="K2277" s="53"/>
      <c r="L2277" s="53"/>
      <c r="M2277" s="53"/>
      <c r="N2277" s="53"/>
      <c r="O2277" s="53">
        <v>10</v>
      </c>
      <c r="P2277" s="56"/>
      <c r="Q2277" s="297">
        <v>-15045</v>
      </c>
      <c r="R2277" s="348" t="s">
        <v>1578</v>
      </c>
      <c r="S2277" s="350">
        <v>32</v>
      </c>
      <c r="T2277" t="str">
        <f t="shared" si="81"/>
        <v>WhatsApp API Business</v>
      </c>
    </row>
    <row r="2278" spans="1:20" ht="15.75" thickBot="1">
      <c r="A2278" s="311">
        <v>45581</v>
      </c>
      <c r="B2278" s="384">
        <v>45566</v>
      </c>
      <c r="C2278" s="297" t="e">
        <v>#VALUE!</v>
      </c>
      <c r="D2278" s="312" t="s">
        <v>3570</v>
      </c>
      <c r="E2278" s="306" t="s">
        <v>4670</v>
      </c>
      <c r="F2278" s="314">
        <v>-17700</v>
      </c>
      <c r="G2278" s="300">
        <v>-15000</v>
      </c>
      <c r="H2278" s="301" t="s">
        <v>112</v>
      </c>
      <c r="I2278" s="302" t="s">
        <v>229</v>
      </c>
      <c r="J2278" s="302" t="s">
        <v>249</v>
      </c>
      <c r="K2278" s="53"/>
      <c r="L2278" s="53"/>
      <c r="M2278" s="53"/>
      <c r="N2278" s="53"/>
      <c r="O2278" s="53">
        <v>10</v>
      </c>
      <c r="P2278" s="56"/>
      <c r="Q2278" s="297">
        <v>-17700</v>
      </c>
      <c r="R2278" s="348" t="s">
        <v>1578</v>
      </c>
      <c r="S2278" s="350">
        <v>32</v>
      </c>
      <c r="T2278" t="str">
        <f t="shared" si="81"/>
        <v>WhatsApp API Business</v>
      </c>
    </row>
    <row r="2279" spans="1:20" ht="15.75" thickBot="1">
      <c r="A2279" s="311">
        <v>45581</v>
      </c>
      <c r="B2279" s="384">
        <v>45566</v>
      </c>
      <c r="C2279" s="297" t="e">
        <v>#VALUE!</v>
      </c>
      <c r="D2279" s="312" t="s">
        <v>1194</v>
      </c>
      <c r="E2279" s="306" t="s">
        <v>4671</v>
      </c>
      <c r="F2279" s="314">
        <v>29590</v>
      </c>
      <c r="G2279" s="300">
        <v>25076.271186440681</v>
      </c>
      <c r="H2279" s="301" t="s">
        <v>216</v>
      </c>
      <c r="I2279" s="302" t="s">
        <v>217</v>
      </c>
      <c r="J2279" s="302" t="s">
        <v>218</v>
      </c>
      <c r="K2279" s="53"/>
      <c r="L2279" s="53"/>
      <c r="M2279" s="53"/>
      <c r="N2279" s="53"/>
      <c r="O2279" s="53">
        <v>10</v>
      </c>
      <c r="P2279" s="56"/>
      <c r="Q2279" s="297">
        <v>29590</v>
      </c>
      <c r="R2279" s="348" t="s">
        <v>1578</v>
      </c>
      <c r="S2279" s="350">
        <v>32</v>
      </c>
      <c r="T2279" t="str">
        <f t="shared" si="81"/>
        <v>G-Suite Business</v>
      </c>
    </row>
    <row r="2280" spans="1:20" ht="15.75" thickBot="1">
      <c r="A2280" s="311">
        <v>45581</v>
      </c>
      <c r="B2280" s="384">
        <v>45566</v>
      </c>
      <c r="C2280" s="297" t="e">
        <v>#VALUE!</v>
      </c>
      <c r="D2280" s="312" t="s">
        <v>1467</v>
      </c>
      <c r="E2280" s="306" t="s">
        <v>4672</v>
      </c>
      <c r="F2280" s="314">
        <v>15633</v>
      </c>
      <c r="G2280" s="300">
        <v>13248.30508474576</v>
      </c>
      <c r="H2280" s="301" t="s">
        <v>216</v>
      </c>
      <c r="I2280" s="302" t="s">
        <v>217</v>
      </c>
      <c r="J2280" s="302" t="s">
        <v>218</v>
      </c>
      <c r="K2280" s="53"/>
      <c r="L2280" s="53"/>
      <c r="M2280" s="53"/>
      <c r="N2280" s="53"/>
      <c r="O2280" s="53">
        <v>10</v>
      </c>
      <c r="P2280" s="56"/>
      <c r="Q2280" s="297">
        <v>15633</v>
      </c>
      <c r="R2280" s="348" t="s">
        <v>1578</v>
      </c>
      <c r="S2280" s="350">
        <v>32</v>
      </c>
      <c r="T2280" t="str">
        <f t="shared" si="81"/>
        <v>G-Suite Business</v>
      </c>
    </row>
    <row r="2281" spans="1:20" ht="15.75" thickBot="1">
      <c r="A2281" s="311">
        <v>45581</v>
      </c>
      <c r="B2281" s="384">
        <v>45566</v>
      </c>
      <c r="C2281" s="297" t="e">
        <v>#VALUE!</v>
      </c>
      <c r="D2281" s="312" t="s">
        <v>1817</v>
      </c>
      <c r="E2281" s="306" t="s">
        <v>4673</v>
      </c>
      <c r="F2281" s="314">
        <v>2507</v>
      </c>
      <c r="G2281" s="300">
        <v>2124.5762711864409</v>
      </c>
      <c r="H2281" s="301" t="s">
        <v>216</v>
      </c>
      <c r="I2281" s="302" t="s">
        <v>217</v>
      </c>
      <c r="J2281" s="302" t="s">
        <v>218</v>
      </c>
      <c r="K2281" s="53"/>
      <c r="L2281" s="53"/>
      <c r="M2281" s="53"/>
      <c r="N2281" s="53"/>
      <c r="O2281" s="53">
        <v>10</v>
      </c>
      <c r="P2281" s="56"/>
      <c r="Q2281" s="297">
        <v>2507</v>
      </c>
      <c r="R2281" s="348" t="s">
        <v>1578</v>
      </c>
      <c r="S2281" s="350">
        <v>32</v>
      </c>
      <c r="T2281" t="str">
        <f t="shared" si="81"/>
        <v>G-Suite Business</v>
      </c>
    </row>
    <row r="2282" spans="1:20" ht="15.75" thickBot="1">
      <c r="A2282" s="311">
        <v>45581</v>
      </c>
      <c r="B2282" s="384">
        <v>45566</v>
      </c>
      <c r="C2282" s="297" t="e">
        <v>#VALUE!</v>
      </c>
      <c r="D2282" s="312" t="s">
        <v>4674</v>
      </c>
      <c r="E2282" s="306" t="s">
        <v>4675</v>
      </c>
      <c r="F2282" s="314">
        <v>36816</v>
      </c>
      <c r="G2282" s="300">
        <v>31200</v>
      </c>
      <c r="H2282" s="301" t="s">
        <v>216</v>
      </c>
      <c r="I2282" s="302" t="s">
        <v>217</v>
      </c>
      <c r="J2282" s="302" t="s">
        <v>218</v>
      </c>
      <c r="K2282" s="53"/>
      <c r="L2282" s="53"/>
      <c r="M2282" s="53"/>
      <c r="N2282" s="53"/>
      <c r="O2282" s="53">
        <v>10</v>
      </c>
      <c r="P2282" s="56"/>
      <c r="Q2282" s="297">
        <v>36816</v>
      </c>
      <c r="R2282" s="348" t="s">
        <v>1578</v>
      </c>
      <c r="S2282" s="350">
        <v>32</v>
      </c>
      <c r="T2282" t="str">
        <f t="shared" si="81"/>
        <v>G-Suite Business</v>
      </c>
    </row>
    <row r="2283" spans="1:20" ht="15.75" thickBot="1">
      <c r="A2283" s="311">
        <v>45581</v>
      </c>
      <c r="B2283" s="384">
        <v>45566</v>
      </c>
      <c r="C2283" s="297" t="e">
        <v>#VALUE!</v>
      </c>
      <c r="D2283" s="312" t="s">
        <v>250</v>
      </c>
      <c r="E2283" s="306" t="s">
        <v>4676</v>
      </c>
      <c r="F2283" s="314">
        <v>2909.88</v>
      </c>
      <c r="G2283" s="300">
        <v>2466</v>
      </c>
      <c r="H2283" s="301" t="s">
        <v>216</v>
      </c>
      <c r="I2283" s="302" t="s">
        <v>217</v>
      </c>
      <c r="J2283" s="302" t="s">
        <v>218</v>
      </c>
      <c r="K2283" s="53"/>
      <c r="L2283" s="53"/>
      <c r="M2283" s="53"/>
      <c r="N2283" s="53"/>
      <c r="O2283" s="53">
        <v>10</v>
      </c>
      <c r="P2283" s="56"/>
      <c r="Q2283" s="297">
        <v>2909.88</v>
      </c>
      <c r="R2283" s="348" t="s">
        <v>1578</v>
      </c>
      <c r="S2283" s="350">
        <v>32</v>
      </c>
      <c r="T2283" t="str">
        <f t="shared" si="81"/>
        <v>G-Suite Business</v>
      </c>
    </row>
    <row r="2284" spans="1:20" ht="15.75" thickBot="1">
      <c r="A2284" s="311">
        <v>45581</v>
      </c>
      <c r="B2284" s="384">
        <v>45566</v>
      </c>
      <c r="C2284" s="297" t="e">
        <v>#VALUE!</v>
      </c>
      <c r="D2284" s="312" t="s">
        <v>295</v>
      </c>
      <c r="E2284" s="306" t="s">
        <v>4677</v>
      </c>
      <c r="F2284" s="314">
        <v>179124</v>
      </c>
      <c r="G2284" s="300">
        <v>151800</v>
      </c>
      <c r="H2284" s="301" t="s">
        <v>216</v>
      </c>
      <c r="I2284" s="302" t="s">
        <v>217</v>
      </c>
      <c r="J2284" s="302" t="s">
        <v>218</v>
      </c>
      <c r="K2284" s="53"/>
      <c r="L2284" s="53"/>
      <c r="M2284" s="53"/>
      <c r="N2284" s="53"/>
      <c r="O2284" s="53">
        <v>10</v>
      </c>
      <c r="P2284" s="56"/>
      <c r="Q2284" s="297">
        <v>179124</v>
      </c>
      <c r="R2284" s="348" t="s">
        <v>1578</v>
      </c>
      <c r="S2284" s="350">
        <v>32</v>
      </c>
      <c r="T2284" t="str">
        <f t="shared" si="81"/>
        <v>G-Suite Business</v>
      </c>
    </row>
    <row r="2285" spans="1:20" ht="15.75" thickBot="1">
      <c r="A2285" s="311">
        <v>45581</v>
      </c>
      <c r="B2285" s="384">
        <v>45566</v>
      </c>
      <c r="C2285" s="297" t="e">
        <v>#VALUE!</v>
      </c>
      <c r="D2285" s="312" t="s">
        <v>1194</v>
      </c>
      <c r="E2285" s="306" t="s">
        <v>4678</v>
      </c>
      <c r="F2285" s="314">
        <v>-20400</v>
      </c>
      <c r="G2285" s="314">
        <v>-20400</v>
      </c>
      <c r="H2285" s="301" t="s">
        <v>216</v>
      </c>
      <c r="I2285" s="302" t="s">
        <v>217</v>
      </c>
      <c r="J2285" s="302" t="s">
        <v>218</v>
      </c>
      <c r="K2285" s="53"/>
      <c r="L2285" s="53"/>
      <c r="M2285" s="53"/>
      <c r="N2285" s="53"/>
      <c r="O2285" s="53">
        <v>10</v>
      </c>
      <c r="P2285" s="56"/>
      <c r="Q2285" s="297">
        <v>-20400</v>
      </c>
      <c r="R2285" s="348" t="s">
        <v>1578</v>
      </c>
      <c r="S2285" s="350">
        <v>32</v>
      </c>
      <c r="T2285" t="str">
        <f t="shared" si="81"/>
        <v>G-Suite Business</v>
      </c>
    </row>
    <row r="2286" spans="1:20" ht="15.75" thickBot="1">
      <c r="A2286" s="311">
        <v>45581</v>
      </c>
      <c r="B2286" s="384">
        <v>45566</v>
      </c>
      <c r="C2286" s="297" t="e">
        <v>#VALUE!</v>
      </c>
      <c r="D2286" s="312" t="s">
        <v>2938</v>
      </c>
      <c r="E2286" s="306" t="s">
        <v>4679</v>
      </c>
      <c r="F2286" s="314">
        <v>118000</v>
      </c>
      <c r="G2286" s="300">
        <v>100000</v>
      </c>
      <c r="H2286" s="301" t="s">
        <v>291</v>
      </c>
      <c r="I2286" s="302" t="s">
        <v>226</v>
      </c>
      <c r="J2286" s="302" t="s">
        <v>292</v>
      </c>
      <c r="K2286" s="53"/>
      <c r="L2286" s="53"/>
      <c r="M2286" s="53"/>
      <c r="N2286" s="53"/>
      <c r="O2286" s="53">
        <v>10</v>
      </c>
      <c r="P2286" s="56"/>
      <c r="Q2286" s="297">
        <v>118000</v>
      </c>
      <c r="R2286" s="348" t="s">
        <v>1578</v>
      </c>
      <c r="S2286" s="350">
        <v>32</v>
      </c>
      <c r="T2286" t="str">
        <f t="shared" si="81"/>
        <v xml:space="preserve">Training Business </v>
      </c>
    </row>
    <row r="2287" spans="1:20" ht="15.75" thickBot="1">
      <c r="A2287" s="311">
        <v>45582</v>
      </c>
      <c r="B2287" s="384">
        <v>45566</v>
      </c>
      <c r="C2287" s="297" t="e">
        <v>#VALUE!</v>
      </c>
      <c r="D2287" s="312" t="s">
        <v>4680</v>
      </c>
      <c r="E2287" s="306" t="s">
        <v>4681</v>
      </c>
      <c r="F2287" s="314">
        <v>21240</v>
      </c>
      <c r="G2287" s="300">
        <v>18000</v>
      </c>
      <c r="H2287" s="301" t="s">
        <v>112</v>
      </c>
      <c r="I2287" s="302" t="s">
        <v>229</v>
      </c>
      <c r="J2287" s="302" t="s">
        <v>485</v>
      </c>
      <c r="K2287" s="53"/>
      <c r="L2287" s="53"/>
      <c r="M2287" s="53"/>
      <c r="N2287" s="53"/>
      <c r="O2287" s="53">
        <v>10</v>
      </c>
      <c r="P2287" s="56"/>
      <c r="Q2287" s="297">
        <v>21240</v>
      </c>
      <c r="R2287" s="348" t="s">
        <v>1578</v>
      </c>
      <c r="S2287" s="350">
        <v>32</v>
      </c>
      <c r="T2287" t="str">
        <f t="shared" si="81"/>
        <v>WhatsApp API Business</v>
      </c>
    </row>
    <row r="2288" spans="1:20" ht="15.75" thickBot="1">
      <c r="A2288" s="311">
        <v>45582</v>
      </c>
      <c r="B2288" s="384">
        <v>45566</v>
      </c>
      <c r="C2288" s="297" t="e">
        <v>#VALUE!</v>
      </c>
      <c r="D2288" s="312" t="s">
        <v>431</v>
      </c>
      <c r="E2288" s="306" t="s">
        <v>4682</v>
      </c>
      <c r="F2288" s="314">
        <v>8850</v>
      </c>
      <c r="G2288" s="300">
        <v>7500</v>
      </c>
      <c r="H2288" s="301" t="s">
        <v>112</v>
      </c>
      <c r="I2288" s="302" t="s">
        <v>229</v>
      </c>
      <c r="J2288" s="302" t="s">
        <v>269</v>
      </c>
      <c r="K2288" s="53"/>
      <c r="L2288" s="53"/>
      <c r="M2288" s="53"/>
      <c r="N2288" s="53"/>
      <c r="O2288" s="53">
        <v>10</v>
      </c>
      <c r="P2288" s="56"/>
      <c r="Q2288" s="297">
        <v>8850</v>
      </c>
      <c r="R2288" s="348" t="s">
        <v>1578</v>
      </c>
      <c r="S2288" s="350">
        <v>32</v>
      </c>
      <c r="T2288" t="str">
        <f t="shared" si="81"/>
        <v>WhatsApp API Business</v>
      </c>
    </row>
    <row r="2289" spans="1:20" ht="15.75" thickBot="1">
      <c r="A2289" s="311">
        <v>45582</v>
      </c>
      <c r="B2289" s="384">
        <v>45566</v>
      </c>
      <c r="C2289" s="297" t="e">
        <v>#VALUE!</v>
      </c>
      <c r="D2289" s="312" t="s">
        <v>4683</v>
      </c>
      <c r="E2289" s="306" t="s">
        <v>4684</v>
      </c>
      <c r="F2289" s="314">
        <v>469640</v>
      </c>
      <c r="G2289" s="300">
        <v>398000</v>
      </c>
      <c r="H2289" s="301" t="s">
        <v>291</v>
      </c>
      <c r="I2289" s="302" t="s">
        <v>226</v>
      </c>
      <c r="J2289" s="302" t="s">
        <v>292</v>
      </c>
      <c r="K2289" s="53"/>
      <c r="L2289" s="53"/>
      <c r="M2289" s="53"/>
      <c r="N2289" s="53"/>
      <c r="O2289" s="53">
        <v>10</v>
      </c>
      <c r="P2289" s="56"/>
      <c r="Q2289" s="297">
        <v>469640</v>
      </c>
      <c r="R2289" s="348" t="s">
        <v>1578</v>
      </c>
      <c r="S2289" s="350">
        <v>32</v>
      </c>
      <c r="T2289" t="str">
        <f t="shared" si="81"/>
        <v xml:space="preserve">Training Business </v>
      </c>
    </row>
    <row r="2290" spans="1:20" ht="15.75" thickBot="1">
      <c r="A2290" s="311">
        <v>45582</v>
      </c>
      <c r="B2290" s="384">
        <v>45566</v>
      </c>
      <c r="C2290" s="297" t="e">
        <v>#VALUE!</v>
      </c>
      <c r="D2290" s="312" t="s">
        <v>4685</v>
      </c>
      <c r="E2290" s="306" t="s">
        <v>4686</v>
      </c>
      <c r="F2290" s="314">
        <v>221236</v>
      </c>
      <c r="G2290" s="300">
        <v>187488.13559322039</v>
      </c>
      <c r="H2290" s="301" t="s">
        <v>216</v>
      </c>
      <c r="I2290" s="302" t="s">
        <v>217</v>
      </c>
      <c r="J2290" s="302" t="s">
        <v>218</v>
      </c>
      <c r="K2290" s="53"/>
      <c r="L2290" s="53"/>
      <c r="M2290" s="53"/>
      <c r="N2290" s="53"/>
      <c r="O2290" s="53">
        <v>10</v>
      </c>
      <c r="P2290" s="56"/>
      <c r="Q2290" s="297">
        <v>221236</v>
      </c>
      <c r="R2290" s="348" t="s">
        <v>1578</v>
      </c>
      <c r="S2290" s="350">
        <v>32</v>
      </c>
      <c r="T2290" t="str">
        <f t="shared" si="81"/>
        <v>G-Suite Business</v>
      </c>
    </row>
    <row r="2291" spans="1:20" ht="15.75" thickBot="1">
      <c r="A2291" s="311">
        <v>45582</v>
      </c>
      <c r="B2291" s="384">
        <v>45566</v>
      </c>
      <c r="C2291" s="297" t="e">
        <v>#VALUE!</v>
      </c>
      <c r="D2291" s="312" t="s">
        <v>1593</v>
      </c>
      <c r="E2291" s="306" t="s">
        <v>4687</v>
      </c>
      <c r="F2291" s="314">
        <v>4233</v>
      </c>
      <c r="G2291" s="300">
        <v>3587.28813559322</v>
      </c>
      <c r="H2291" s="301" t="s">
        <v>216</v>
      </c>
      <c r="I2291" s="302" t="s">
        <v>217</v>
      </c>
      <c r="J2291" s="302" t="s">
        <v>218</v>
      </c>
      <c r="K2291" s="53"/>
      <c r="L2291" s="53"/>
      <c r="M2291" s="53"/>
      <c r="N2291" s="53"/>
      <c r="O2291" s="53">
        <v>10</v>
      </c>
      <c r="P2291" s="56"/>
      <c r="Q2291" s="297">
        <v>4233</v>
      </c>
      <c r="R2291" s="348" t="s">
        <v>1578</v>
      </c>
      <c r="S2291" s="350">
        <v>32</v>
      </c>
      <c r="T2291" t="str">
        <f t="shared" si="81"/>
        <v>G-Suite Business</v>
      </c>
    </row>
    <row r="2292" spans="1:20" ht="15.75" thickBot="1">
      <c r="A2292" s="311">
        <v>45582</v>
      </c>
      <c r="B2292" s="384">
        <v>45566</v>
      </c>
      <c r="C2292" s="297" t="e">
        <v>#VALUE!</v>
      </c>
      <c r="D2292" s="312" t="s">
        <v>2105</v>
      </c>
      <c r="E2292" s="306" t="s">
        <v>4688</v>
      </c>
      <c r="F2292" s="314">
        <v>55153</v>
      </c>
      <c r="G2292" s="300">
        <v>46739.830508474581</v>
      </c>
      <c r="H2292" s="301" t="s">
        <v>216</v>
      </c>
      <c r="I2292" s="302" t="s">
        <v>217</v>
      </c>
      <c r="J2292" s="302" t="s">
        <v>218</v>
      </c>
      <c r="K2292" s="53"/>
      <c r="L2292" s="53"/>
      <c r="M2292" s="53"/>
      <c r="N2292" s="53"/>
      <c r="O2292" s="53">
        <v>10</v>
      </c>
      <c r="P2292" s="56"/>
      <c r="Q2292" s="297">
        <v>55153</v>
      </c>
      <c r="R2292" s="348" t="s">
        <v>1578</v>
      </c>
      <c r="S2292" s="350">
        <v>32</v>
      </c>
      <c r="T2292" t="str">
        <f t="shared" si="81"/>
        <v>G-Suite Business</v>
      </c>
    </row>
    <row r="2293" spans="1:20" ht="15.75" thickBot="1">
      <c r="A2293" s="311">
        <v>45582</v>
      </c>
      <c r="B2293" s="384">
        <v>45566</v>
      </c>
      <c r="C2293" s="297" t="e">
        <v>#VALUE!</v>
      </c>
      <c r="D2293" s="312" t="s">
        <v>3001</v>
      </c>
      <c r="E2293" s="306" t="s">
        <v>4689</v>
      </c>
      <c r="F2293" s="314">
        <v>6018</v>
      </c>
      <c r="G2293" s="300">
        <v>5100</v>
      </c>
      <c r="H2293" s="301" t="s">
        <v>216</v>
      </c>
      <c r="I2293" s="302" t="s">
        <v>217</v>
      </c>
      <c r="J2293" s="302" t="s">
        <v>218</v>
      </c>
      <c r="K2293" s="53"/>
      <c r="L2293" s="53"/>
      <c r="M2293" s="53"/>
      <c r="N2293" s="53"/>
      <c r="O2293" s="53">
        <v>10</v>
      </c>
      <c r="P2293" s="56"/>
      <c r="Q2293" s="297">
        <v>6018</v>
      </c>
      <c r="R2293" s="348" t="s">
        <v>1578</v>
      </c>
      <c r="S2293" s="350">
        <v>32</v>
      </c>
      <c r="T2293" t="str">
        <f t="shared" si="81"/>
        <v>G-Suite Business</v>
      </c>
    </row>
    <row r="2294" spans="1:20" ht="15.75" thickBot="1">
      <c r="A2294" s="311">
        <v>45582</v>
      </c>
      <c r="B2294" s="384">
        <v>45566</v>
      </c>
      <c r="C2294" s="297" t="e">
        <v>#VALUE!</v>
      </c>
      <c r="D2294" s="312" t="s">
        <v>4690</v>
      </c>
      <c r="E2294" s="306" t="s">
        <v>4691</v>
      </c>
      <c r="F2294" s="314">
        <v>9688</v>
      </c>
      <c r="G2294" s="300">
        <v>8210.1694915254247</v>
      </c>
      <c r="H2294" s="301" t="s">
        <v>216</v>
      </c>
      <c r="I2294" s="302" t="s">
        <v>217</v>
      </c>
      <c r="J2294" s="302" t="s">
        <v>218</v>
      </c>
      <c r="K2294" s="53"/>
      <c r="L2294" s="53"/>
      <c r="M2294" s="53"/>
      <c r="N2294" s="53"/>
      <c r="O2294" s="53">
        <v>10</v>
      </c>
      <c r="P2294" s="56"/>
      <c r="Q2294" s="297">
        <v>9688</v>
      </c>
      <c r="R2294" s="348" t="s">
        <v>1578</v>
      </c>
      <c r="S2294" s="350">
        <v>32</v>
      </c>
      <c r="T2294" t="str">
        <f t="shared" si="81"/>
        <v>G-Suite Business</v>
      </c>
    </row>
    <row r="2295" spans="1:20" ht="15.75" thickBot="1">
      <c r="A2295" s="311">
        <v>45582</v>
      </c>
      <c r="B2295" s="384">
        <v>45566</v>
      </c>
      <c r="C2295" s="297" t="e">
        <v>#VALUE!</v>
      </c>
      <c r="D2295" s="312" t="s">
        <v>2821</v>
      </c>
      <c r="E2295" s="306" t="s">
        <v>4692</v>
      </c>
      <c r="F2295" s="314">
        <v>381937</v>
      </c>
      <c r="G2295" s="300">
        <v>323675.42372881359</v>
      </c>
      <c r="H2295" s="301" t="s">
        <v>216</v>
      </c>
      <c r="I2295" s="302" t="s">
        <v>217</v>
      </c>
      <c r="J2295" s="302" t="s">
        <v>218</v>
      </c>
      <c r="K2295" s="53"/>
      <c r="L2295" s="53"/>
      <c r="M2295" s="53"/>
      <c r="N2295" s="53"/>
      <c r="O2295" s="53">
        <v>10</v>
      </c>
      <c r="P2295" s="56"/>
      <c r="Q2295" s="297">
        <v>381937</v>
      </c>
      <c r="R2295" s="348" t="s">
        <v>1578</v>
      </c>
      <c r="S2295" s="350">
        <v>32</v>
      </c>
      <c r="T2295" t="str">
        <f t="shared" si="81"/>
        <v>G-Suite Business</v>
      </c>
    </row>
    <row r="2296" spans="1:20" ht="15.75" thickBot="1">
      <c r="A2296" s="311">
        <v>45582</v>
      </c>
      <c r="B2296" s="384">
        <v>45566</v>
      </c>
      <c r="C2296" s="297" t="e">
        <v>#VALUE!</v>
      </c>
      <c r="D2296" s="312" t="s">
        <v>930</v>
      </c>
      <c r="E2296" s="306" t="s">
        <v>4693</v>
      </c>
      <c r="F2296" s="314">
        <v>2758.25</v>
      </c>
      <c r="G2296" s="300">
        <v>2337.5</v>
      </c>
      <c r="H2296" s="301" t="s">
        <v>216</v>
      </c>
      <c r="I2296" s="302" t="s">
        <v>217</v>
      </c>
      <c r="J2296" s="302" t="s">
        <v>218</v>
      </c>
      <c r="K2296" s="53"/>
      <c r="L2296" s="53"/>
      <c r="M2296" s="53"/>
      <c r="N2296" s="53"/>
      <c r="O2296" s="53">
        <v>10</v>
      </c>
      <c r="P2296" s="56"/>
      <c r="Q2296" s="297">
        <v>2758.25</v>
      </c>
      <c r="R2296" s="348" t="s">
        <v>1578</v>
      </c>
      <c r="S2296" s="350">
        <v>32</v>
      </c>
      <c r="T2296" t="str">
        <f t="shared" si="81"/>
        <v>G-Suite Business</v>
      </c>
    </row>
    <row r="2297" spans="1:20" ht="15.75" thickBot="1">
      <c r="A2297" s="311">
        <v>45582</v>
      </c>
      <c r="B2297" s="384">
        <v>45566</v>
      </c>
      <c r="C2297" s="297" t="e">
        <v>#VALUE!</v>
      </c>
      <c r="D2297" s="312" t="s">
        <v>4694</v>
      </c>
      <c r="E2297" s="306" t="s">
        <v>4695</v>
      </c>
      <c r="F2297" s="314">
        <v>4423.82</v>
      </c>
      <c r="G2297" s="300">
        <v>3749</v>
      </c>
      <c r="H2297" s="301" t="s">
        <v>216</v>
      </c>
      <c r="I2297" s="302" t="s">
        <v>217</v>
      </c>
      <c r="J2297" s="302" t="s">
        <v>218</v>
      </c>
      <c r="K2297" s="53"/>
      <c r="L2297" s="53"/>
      <c r="M2297" s="53"/>
      <c r="N2297" s="53"/>
      <c r="O2297" s="53">
        <v>10</v>
      </c>
      <c r="P2297" s="56"/>
      <c r="Q2297" s="297">
        <v>4423.82</v>
      </c>
      <c r="R2297" s="348" t="s">
        <v>1578</v>
      </c>
      <c r="S2297" s="350">
        <v>32</v>
      </c>
      <c r="T2297" t="str">
        <f t="shared" si="81"/>
        <v>G-Suite Business</v>
      </c>
    </row>
    <row r="2298" spans="1:20" ht="15.75" thickBot="1">
      <c r="A2298" s="311">
        <v>45582</v>
      </c>
      <c r="B2298" s="384">
        <v>45566</v>
      </c>
      <c r="C2298" s="297" t="e">
        <v>#VALUE!</v>
      </c>
      <c r="D2298" s="312" t="s">
        <v>3999</v>
      </c>
      <c r="E2298" s="306" t="s">
        <v>4696</v>
      </c>
      <c r="F2298" s="314">
        <v>2950</v>
      </c>
      <c r="G2298" s="300">
        <v>2500</v>
      </c>
      <c r="H2298" s="301" t="s">
        <v>216</v>
      </c>
      <c r="I2298" s="302" t="s">
        <v>217</v>
      </c>
      <c r="J2298" s="302" t="s">
        <v>218</v>
      </c>
      <c r="K2298" s="53"/>
      <c r="L2298" s="53"/>
      <c r="M2298" s="53"/>
      <c r="N2298" s="53"/>
      <c r="O2298" s="53">
        <v>10</v>
      </c>
      <c r="P2298" s="56"/>
      <c r="Q2298" s="297">
        <v>2950</v>
      </c>
      <c r="R2298" s="348" t="s">
        <v>1578</v>
      </c>
      <c r="S2298" s="350">
        <v>32</v>
      </c>
      <c r="T2298" t="str">
        <f t="shared" si="81"/>
        <v>G-Suite Business</v>
      </c>
    </row>
    <row r="2299" spans="1:20" ht="15.75" thickBot="1">
      <c r="A2299" s="311">
        <v>45583</v>
      </c>
      <c r="B2299" s="384">
        <v>45566</v>
      </c>
      <c r="C2299" s="297" t="e">
        <v>#VALUE!</v>
      </c>
      <c r="D2299" s="312" t="s">
        <v>1337</v>
      </c>
      <c r="E2299" s="306" t="s">
        <v>4697</v>
      </c>
      <c r="F2299" s="314">
        <v>2773</v>
      </c>
      <c r="G2299" s="300">
        <v>2350</v>
      </c>
      <c r="H2299" s="301" t="s">
        <v>216</v>
      </c>
      <c r="I2299" s="302" t="s">
        <v>217</v>
      </c>
      <c r="J2299" s="302" t="s">
        <v>218</v>
      </c>
      <c r="K2299" s="53"/>
      <c r="L2299" s="53"/>
      <c r="M2299" s="53"/>
      <c r="N2299" s="53"/>
      <c r="O2299" s="53">
        <v>10</v>
      </c>
      <c r="P2299" s="56"/>
      <c r="Q2299" s="297">
        <v>2773</v>
      </c>
      <c r="R2299" s="348" t="s">
        <v>1578</v>
      </c>
      <c r="S2299" s="350">
        <v>32</v>
      </c>
      <c r="T2299" t="str">
        <f t="shared" si="81"/>
        <v>G-Suite Business</v>
      </c>
    </row>
    <row r="2300" spans="1:20" ht="15.75" thickBot="1">
      <c r="A2300" s="311">
        <v>45583</v>
      </c>
      <c r="B2300" s="384">
        <v>45566</v>
      </c>
      <c r="C2300" s="297" t="e">
        <v>#VALUE!</v>
      </c>
      <c r="D2300" s="312" t="s">
        <v>4698</v>
      </c>
      <c r="E2300" s="306" t="s">
        <v>4699</v>
      </c>
      <c r="F2300" s="314">
        <v>112100</v>
      </c>
      <c r="G2300" s="300">
        <v>95000</v>
      </c>
      <c r="H2300" s="301" t="s">
        <v>216</v>
      </c>
      <c r="I2300" s="302" t="s">
        <v>217</v>
      </c>
      <c r="J2300" s="302" t="s">
        <v>218</v>
      </c>
      <c r="K2300" s="53"/>
      <c r="L2300" s="53"/>
      <c r="M2300" s="53"/>
      <c r="N2300" s="53"/>
      <c r="O2300" s="53">
        <v>10</v>
      </c>
      <c r="P2300" s="56"/>
      <c r="Q2300" s="297">
        <v>112100</v>
      </c>
      <c r="R2300" s="348" t="s">
        <v>1578</v>
      </c>
      <c r="S2300" s="350">
        <v>32</v>
      </c>
      <c r="T2300" t="str">
        <f t="shared" si="81"/>
        <v>G-Suite Business</v>
      </c>
    </row>
    <row r="2301" spans="1:20" ht="15.75" thickBot="1">
      <c r="A2301" s="311">
        <v>45583</v>
      </c>
      <c r="B2301" s="384">
        <v>45566</v>
      </c>
      <c r="C2301" s="297" t="e">
        <v>#VALUE!</v>
      </c>
      <c r="D2301" s="312" t="s">
        <v>250</v>
      </c>
      <c r="E2301" s="306" t="s">
        <v>4700</v>
      </c>
      <c r="F2301" s="314">
        <v>1616.6</v>
      </c>
      <c r="G2301" s="300">
        <v>1370</v>
      </c>
      <c r="H2301" s="301" t="s">
        <v>216</v>
      </c>
      <c r="I2301" s="302" t="s">
        <v>217</v>
      </c>
      <c r="J2301" s="302" t="s">
        <v>218</v>
      </c>
      <c r="K2301" s="53"/>
      <c r="L2301" s="53"/>
      <c r="M2301" s="53"/>
      <c r="N2301" s="53"/>
      <c r="O2301" s="53">
        <v>10</v>
      </c>
      <c r="P2301" s="56"/>
      <c r="Q2301" s="297">
        <v>1616.6</v>
      </c>
      <c r="R2301" s="348" t="s">
        <v>1578</v>
      </c>
      <c r="S2301" s="350">
        <v>32</v>
      </c>
      <c r="T2301" t="str">
        <f t="shared" si="81"/>
        <v>G-Suite Business</v>
      </c>
    </row>
    <row r="2302" spans="1:20" ht="15.75" thickBot="1">
      <c r="A2302" s="311">
        <v>45584</v>
      </c>
      <c r="B2302" s="384">
        <v>45566</v>
      </c>
      <c r="C2302" s="297" t="e">
        <v>#VALUE!</v>
      </c>
      <c r="D2302" s="312" t="s">
        <v>4701</v>
      </c>
      <c r="E2302" s="306" t="s">
        <v>4702</v>
      </c>
      <c r="F2302" s="314">
        <v>6536.02</v>
      </c>
      <c r="G2302" s="300">
        <v>5539.0000000000009</v>
      </c>
      <c r="H2302" s="301" t="s">
        <v>216</v>
      </c>
      <c r="I2302" s="302" t="s">
        <v>217</v>
      </c>
      <c r="J2302" s="302" t="s">
        <v>218</v>
      </c>
      <c r="K2302" s="53"/>
      <c r="L2302" s="53"/>
      <c r="M2302" s="53"/>
      <c r="N2302" s="53"/>
      <c r="O2302" s="53">
        <v>10</v>
      </c>
      <c r="P2302" s="56"/>
      <c r="Q2302" s="297">
        <v>6536.02</v>
      </c>
      <c r="R2302" s="348" t="s">
        <v>1578</v>
      </c>
      <c r="S2302" s="350">
        <v>32</v>
      </c>
      <c r="T2302" t="str">
        <f t="shared" si="81"/>
        <v>G-Suite Business</v>
      </c>
    </row>
    <row r="2303" spans="1:20" ht="15.75" thickBot="1">
      <c r="A2303" s="311">
        <v>45584</v>
      </c>
      <c r="B2303" s="384">
        <v>45566</v>
      </c>
      <c r="C2303" s="297" t="e">
        <v>#VALUE!</v>
      </c>
      <c r="D2303" s="312" t="s">
        <v>4703</v>
      </c>
      <c r="E2303" s="306" t="s">
        <v>4704</v>
      </c>
      <c r="F2303" s="314">
        <v>2507</v>
      </c>
      <c r="G2303" s="300">
        <v>2124.5762711864409</v>
      </c>
      <c r="H2303" s="301" t="s">
        <v>216</v>
      </c>
      <c r="I2303" s="302" t="s">
        <v>217</v>
      </c>
      <c r="J2303" s="302" t="s">
        <v>218</v>
      </c>
      <c r="K2303" s="53"/>
      <c r="L2303" s="53"/>
      <c r="M2303" s="53"/>
      <c r="N2303" s="53"/>
      <c r="O2303" s="53">
        <v>10</v>
      </c>
      <c r="P2303" s="56"/>
      <c r="Q2303" s="297">
        <v>2507</v>
      </c>
      <c r="R2303" s="348" t="s">
        <v>1578</v>
      </c>
      <c r="S2303" s="350">
        <v>32</v>
      </c>
      <c r="T2303" t="str">
        <f t="shared" si="81"/>
        <v>G-Suite Business</v>
      </c>
    </row>
    <row r="2304" spans="1:20" ht="15.75" thickBot="1">
      <c r="A2304" s="311">
        <v>45584</v>
      </c>
      <c r="B2304" s="384">
        <v>45566</v>
      </c>
      <c r="C2304" s="297" t="e">
        <v>#VALUE!</v>
      </c>
      <c r="D2304" s="312" t="s">
        <v>2818</v>
      </c>
      <c r="E2304" s="306" t="s">
        <v>4705</v>
      </c>
      <c r="F2304" s="314">
        <v>102306</v>
      </c>
      <c r="G2304" s="300">
        <v>86700</v>
      </c>
      <c r="H2304" s="301" t="s">
        <v>216</v>
      </c>
      <c r="I2304" s="302" t="s">
        <v>217</v>
      </c>
      <c r="J2304" s="302" t="s">
        <v>218</v>
      </c>
      <c r="K2304" s="53"/>
      <c r="L2304" s="53"/>
      <c r="M2304" s="53"/>
      <c r="N2304" s="53"/>
      <c r="O2304" s="53">
        <v>10</v>
      </c>
      <c r="P2304" s="56"/>
      <c r="Q2304" s="297">
        <v>102306</v>
      </c>
      <c r="R2304" s="348" t="s">
        <v>1578</v>
      </c>
      <c r="S2304" s="350">
        <v>32</v>
      </c>
      <c r="T2304" t="str">
        <f t="shared" si="81"/>
        <v>G-Suite Business</v>
      </c>
    </row>
    <row r="2305" spans="1:20" ht="15.75" thickBot="1">
      <c r="A2305" s="311">
        <v>45584</v>
      </c>
      <c r="B2305" s="384">
        <v>45566</v>
      </c>
      <c r="C2305" s="297" t="e">
        <v>#VALUE!</v>
      </c>
      <c r="D2305" s="312" t="s">
        <v>2112</v>
      </c>
      <c r="E2305" s="306" t="s">
        <v>4706</v>
      </c>
      <c r="F2305" s="314">
        <v>38232</v>
      </c>
      <c r="G2305" s="300">
        <v>32400</v>
      </c>
      <c r="H2305" s="301" t="s">
        <v>112</v>
      </c>
      <c r="I2305" s="302" t="s">
        <v>229</v>
      </c>
      <c r="J2305" s="302" t="s">
        <v>359</v>
      </c>
      <c r="K2305" s="53"/>
      <c r="L2305" s="53"/>
      <c r="M2305" s="53"/>
      <c r="N2305" s="53"/>
      <c r="O2305" s="53">
        <v>10</v>
      </c>
      <c r="P2305" s="56"/>
      <c r="Q2305" s="297">
        <v>38232</v>
      </c>
      <c r="R2305" s="348" t="s">
        <v>1578</v>
      </c>
      <c r="S2305" s="350">
        <v>32</v>
      </c>
      <c r="T2305" t="str">
        <f t="shared" si="81"/>
        <v>WhatsApp API Business</v>
      </c>
    </row>
    <row r="2306" spans="1:20" ht="15.75" thickBot="1">
      <c r="A2306" s="311">
        <v>45584</v>
      </c>
      <c r="B2306" s="384">
        <v>45566</v>
      </c>
      <c r="C2306" s="297" t="e">
        <v>#VALUE!</v>
      </c>
      <c r="D2306" s="312" t="s">
        <v>2035</v>
      </c>
      <c r="E2306" s="306" t="s">
        <v>4707</v>
      </c>
      <c r="F2306" s="314">
        <v>41300</v>
      </c>
      <c r="G2306" s="300">
        <v>35000</v>
      </c>
      <c r="H2306" s="301" t="s">
        <v>310</v>
      </c>
      <c r="I2306" s="302" t="s">
        <v>223</v>
      </c>
      <c r="J2306" s="302" t="s">
        <v>246</v>
      </c>
      <c r="K2306" s="53"/>
      <c r="L2306" s="53"/>
      <c r="M2306" s="53"/>
      <c r="N2306" s="53"/>
      <c r="O2306" s="53">
        <v>10</v>
      </c>
      <c r="P2306" s="56"/>
      <c r="Q2306" s="297">
        <v>41300</v>
      </c>
      <c r="R2306" s="348" t="s">
        <v>1578</v>
      </c>
      <c r="S2306" s="350">
        <v>32</v>
      </c>
      <c r="T2306" t="str">
        <f t="shared" si="81"/>
        <v>Tech Assist Recruitment</v>
      </c>
    </row>
    <row r="2307" spans="1:20" ht="15.75" thickBot="1">
      <c r="A2307" s="311">
        <v>45584</v>
      </c>
      <c r="B2307" s="384">
        <v>45566</v>
      </c>
      <c r="C2307" s="297" t="e">
        <v>#VALUE!</v>
      </c>
      <c r="D2307" s="312" t="s">
        <v>1186</v>
      </c>
      <c r="E2307" s="306" t="s">
        <v>4708</v>
      </c>
      <c r="F2307" s="314">
        <v>118000</v>
      </c>
      <c r="G2307" s="300">
        <v>100000</v>
      </c>
      <c r="H2307" s="301" t="s">
        <v>291</v>
      </c>
      <c r="I2307" s="302" t="s">
        <v>226</v>
      </c>
      <c r="J2307" s="302" t="s">
        <v>292</v>
      </c>
      <c r="K2307" s="53"/>
      <c r="L2307" s="53"/>
      <c r="M2307" s="53"/>
      <c r="N2307" s="53"/>
      <c r="O2307" s="53">
        <v>10</v>
      </c>
      <c r="P2307" s="56"/>
      <c r="Q2307" s="297">
        <v>118000</v>
      </c>
      <c r="R2307" s="348" t="s">
        <v>1578</v>
      </c>
      <c r="S2307" s="350">
        <v>32</v>
      </c>
      <c r="T2307" t="str">
        <f t="shared" ref="T2307:T2370" si="82">VLOOKUP(I2307,$AD$2:$AE$6,2,0)</f>
        <v xml:space="preserve">Training Business </v>
      </c>
    </row>
    <row r="2308" spans="1:20" ht="15.75" thickBot="1">
      <c r="A2308" s="311">
        <v>45584</v>
      </c>
      <c r="B2308" s="384">
        <v>45566</v>
      </c>
      <c r="C2308" s="297" t="e">
        <v>#VALUE!</v>
      </c>
      <c r="D2308" s="312" t="s">
        <v>3340</v>
      </c>
      <c r="E2308" s="306" t="s">
        <v>4709</v>
      </c>
      <c r="F2308" s="314">
        <v>21086</v>
      </c>
      <c r="G2308" s="300">
        <v>17869.491525423731</v>
      </c>
      <c r="H2308" s="301" t="s">
        <v>112</v>
      </c>
      <c r="I2308" s="302" t="s">
        <v>229</v>
      </c>
      <c r="J2308" s="302" t="s">
        <v>249</v>
      </c>
      <c r="K2308" s="53"/>
      <c r="L2308" s="53"/>
      <c r="M2308" s="53"/>
      <c r="N2308" s="53"/>
      <c r="O2308" s="53">
        <v>10</v>
      </c>
      <c r="P2308" s="56"/>
      <c r="Q2308" s="297">
        <v>21086</v>
      </c>
      <c r="R2308" s="348" t="s">
        <v>1578</v>
      </c>
      <c r="S2308" s="350">
        <v>32</v>
      </c>
      <c r="T2308" t="str">
        <f t="shared" si="82"/>
        <v>WhatsApp API Business</v>
      </c>
    </row>
    <row r="2309" spans="1:20" ht="15.75" thickBot="1">
      <c r="A2309" s="311">
        <v>45584</v>
      </c>
      <c r="B2309" s="384">
        <v>45566</v>
      </c>
      <c r="C2309" s="297" t="e">
        <v>#VALUE!</v>
      </c>
      <c r="D2309" s="312" t="s">
        <v>3340</v>
      </c>
      <c r="E2309" s="306" t="s">
        <v>4710</v>
      </c>
      <c r="F2309" s="314">
        <v>5900</v>
      </c>
      <c r="G2309" s="300">
        <v>5000</v>
      </c>
      <c r="H2309" s="301" t="s">
        <v>310</v>
      </c>
      <c r="I2309" s="302" t="s">
        <v>223</v>
      </c>
      <c r="J2309" s="302" t="s">
        <v>311</v>
      </c>
      <c r="K2309" s="53"/>
      <c r="L2309" s="53"/>
      <c r="M2309" s="53"/>
      <c r="N2309" s="53"/>
      <c r="O2309" s="53">
        <v>10</v>
      </c>
      <c r="P2309" s="56"/>
      <c r="Q2309" s="297">
        <v>5900</v>
      </c>
      <c r="R2309" s="348" t="s">
        <v>1578</v>
      </c>
      <c r="S2309" s="350">
        <v>32</v>
      </c>
      <c r="T2309" t="str">
        <f t="shared" si="82"/>
        <v>Tech Assist Recruitment</v>
      </c>
    </row>
    <row r="2310" spans="1:20" ht="15.75" thickBot="1">
      <c r="A2310" s="311">
        <v>45584</v>
      </c>
      <c r="B2310" s="384">
        <v>45566</v>
      </c>
      <c r="C2310" s="297" t="e">
        <v>#VALUE!</v>
      </c>
      <c r="D2310" s="312" t="s">
        <v>922</v>
      </c>
      <c r="E2310" s="306" t="s">
        <v>4711</v>
      </c>
      <c r="F2310" s="314">
        <v>1297</v>
      </c>
      <c r="G2310" s="300">
        <v>1099.152542372881</v>
      </c>
      <c r="H2310" s="301" t="s">
        <v>112</v>
      </c>
      <c r="I2310" s="302" t="s">
        <v>229</v>
      </c>
      <c r="J2310" s="302" t="s">
        <v>249</v>
      </c>
      <c r="K2310" s="53"/>
      <c r="L2310" s="53"/>
      <c r="M2310" s="53"/>
      <c r="N2310" s="53"/>
      <c r="O2310" s="53">
        <v>10</v>
      </c>
      <c r="P2310" s="56"/>
      <c r="Q2310" s="297">
        <v>1297</v>
      </c>
      <c r="R2310" s="348" t="s">
        <v>1578</v>
      </c>
      <c r="S2310" s="350">
        <v>32</v>
      </c>
      <c r="T2310" t="str">
        <f t="shared" si="82"/>
        <v>WhatsApp API Business</v>
      </c>
    </row>
    <row r="2311" spans="1:20" ht="15.75" thickBot="1">
      <c r="A2311" s="311">
        <v>45584</v>
      </c>
      <c r="B2311" s="384">
        <v>45566</v>
      </c>
      <c r="C2311" s="297" t="e">
        <v>#VALUE!</v>
      </c>
      <c r="D2311" s="312" t="s">
        <v>433</v>
      </c>
      <c r="E2311" s="306" t="s">
        <v>4712</v>
      </c>
      <c r="F2311" s="314">
        <v>5427</v>
      </c>
      <c r="G2311" s="300">
        <v>4599.1525423728817</v>
      </c>
      <c r="H2311" s="301" t="s">
        <v>112</v>
      </c>
      <c r="I2311" s="302" t="s">
        <v>229</v>
      </c>
      <c r="J2311" s="302" t="s">
        <v>249</v>
      </c>
      <c r="K2311" s="53"/>
      <c r="L2311" s="53"/>
      <c r="M2311" s="53"/>
      <c r="N2311" s="53"/>
      <c r="O2311" s="53">
        <v>10</v>
      </c>
      <c r="P2311" s="56"/>
      <c r="Q2311" s="297">
        <v>5427</v>
      </c>
      <c r="R2311" s="348" t="s">
        <v>1578</v>
      </c>
      <c r="S2311" s="350">
        <v>32</v>
      </c>
      <c r="T2311" t="str">
        <f t="shared" si="82"/>
        <v>WhatsApp API Business</v>
      </c>
    </row>
    <row r="2312" spans="1:20" ht="15.75" thickBot="1">
      <c r="A2312" s="311">
        <v>45584</v>
      </c>
      <c r="B2312" s="384">
        <v>45566</v>
      </c>
      <c r="C2312" s="297" t="e">
        <v>#VALUE!</v>
      </c>
      <c r="D2312" s="312" t="s">
        <v>4713</v>
      </c>
      <c r="E2312" s="306" t="s">
        <v>4714</v>
      </c>
      <c r="F2312" s="314">
        <v>76700</v>
      </c>
      <c r="G2312" s="300">
        <v>65000</v>
      </c>
      <c r="H2312" s="301" t="s">
        <v>291</v>
      </c>
      <c r="I2312" s="302" t="s">
        <v>232</v>
      </c>
      <c r="J2312" s="302" t="s">
        <v>2073</v>
      </c>
      <c r="K2312" s="53"/>
      <c r="L2312" s="53"/>
      <c r="M2312" s="53"/>
      <c r="N2312" s="53"/>
      <c r="O2312" s="53">
        <v>10</v>
      </c>
      <c r="P2312" s="56"/>
      <c r="Q2312" s="297">
        <v>76700</v>
      </c>
      <c r="R2312" s="348" t="s">
        <v>1578</v>
      </c>
      <c r="S2312" s="350">
        <v>32</v>
      </c>
      <c r="T2312" t="str">
        <f t="shared" si="82"/>
        <v>Other Services</v>
      </c>
    </row>
    <row r="2313" spans="1:20" ht="15.75" thickBot="1">
      <c r="A2313" s="311">
        <v>45584</v>
      </c>
      <c r="B2313" s="384">
        <v>45566</v>
      </c>
      <c r="C2313" s="297" t="e">
        <v>#VALUE!</v>
      </c>
      <c r="D2313" s="312" t="s">
        <v>3124</v>
      </c>
      <c r="E2313" s="306" t="s">
        <v>4715</v>
      </c>
      <c r="F2313" s="314">
        <v>15930</v>
      </c>
      <c r="G2313" s="300">
        <v>13500</v>
      </c>
      <c r="H2313" s="301" t="s">
        <v>112</v>
      </c>
      <c r="I2313" s="302" t="s">
        <v>229</v>
      </c>
      <c r="J2313" s="302" t="s">
        <v>284</v>
      </c>
      <c r="K2313" s="53"/>
      <c r="L2313" s="53"/>
      <c r="M2313" s="53"/>
      <c r="N2313" s="53"/>
      <c r="O2313" s="53">
        <v>10</v>
      </c>
      <c r="P2313" s="56"/>
      <c r="Q2313" s="297">
        <v>15930</v>
      </c>
      <c r="R2313" s="348" t="s">
        <v>1578</v>
      </c>
      <c r="S2313" s="350">
        <v>32</v>
      </c>
      <c r="T2313" t="str">
        <f t="shared" si="82"/>
        <v>WhatsApp API Business</v>
      </c>
    </row>
    <row r="2314" spans="1:20" ht="15.75" thickBot="1">
      <c r="A2314" s="311">
        <v>45584</v>
      </c>
      <c r="B2314" s="384">
        <v>45566</v>
      </c>
      <c r="C2314" s="297" t="e">
        <v>#VALUE!</v>
      </c>
      <c r="D2314" s="312" t="s">
        <v>1768</v>
      </c>
      <c r="E2314" s="306" t="s">
        <v>4716</v>
      </c>
      <c r="F2314" s="314">
        <v>17700</v>
      </c>
      <c r="G2314" s="300">
        <v>15000</v>
      </c>
      <c r="H2314" s="301" t="s">
        <v>291</v>
      </c>
      <c r="I2314" s="302" t="s">
        <v>232</v>
      </c>
      <c r="J2314" s="302" t="s">
        <v>305</v>
      </c>
      <c r="K2314" s="53"/>
      <c r="L2314" s="53"/>
      <c r="M2314" s="53"/>
      <c r="N2314" s="53"/>
      <c r="O2314" s="53">
        <v>10</v>
      </c>
      <c r="P2314" s="56"/>
      <c r="Q2314" s="297">
        <v>17700</v>
      </c>
      <c r="R2314" s="348" t="s">
        <v>1578</v>
      </c>
      <c r="S2314" s="350">
        <v>32</v>
      </c>
      <c r="T2314" t="str">
        <f t="shared" si="82"/>
        <v>Other Services</v>
      </c>
    </row>
    <row r="2315" spans="1:20" ht="15.75" thickBot="1">
      <c r="A2315" s="311">
        <v>45584</v>
      </c>
      <c r="B2315" s="384">
        <v>45566</v>
      </c>
      <c r="C2315" s="297" t="e">
        <v>#VALUE!</v>
      </c>
      <c r="D2315" s="312" t="s">
        <v>4717</v>
      </c>
      <c r="E2315" s="306" t="s">
        <v>4718</v>
      </c>
      <c r="F2315" s="314">
        <v>14575</v>
      </c>
      <c r="G2315" s="300">
        <v>12351.69491525424</v>
      </c>
      <c r="H2315" s="301" t="s">
        <v>216</v>
      </c>
      <c r="I2315" s="302" t="s">
        <v>217</v>
      </c>
      <c r="J2315" s="302" t="s">
        <v>218</v>
      </c>
      <c r="K2315" s="53"/>
      <c r="L2315" s="53"/>
      <c r="M2315" s="53"/>
      <c r="N2315" s="53"/>
      <c r="O2315" s="53">
        <v>10</v>
      </c>
      <c r="P2315" s="56"/>
      <c r="Q2315" s="297">
        <v>14575</v>
      </c>
      <c r="R2315" s="348" t="s">
        <v>1578</v>
      </c>
      <c r="S2315" s="350">
        <v>32</v>
      </c>
      <c r="T2315" t="str">
        <f t="shared" si="82"/>
        <v>G-Suite Business</v>
      </c>
    </row>
    <row r="2316" spans="1:20" ht="15.75" thickBot="1">
      <c r="A2316" s="311">
        <v>45584</v>
      </c>
      <c r="B2316" s="384">
        <v>45566</v>
      </c>
      <c r="C2316" s="297" t="e">
        <v>#VALUE!</v>
      </c>
      <c r="D2316" s="312" t="s">
        <v>1516</v>
      </c>
      <c r="E2316" s="306" t="s">
        <v>4719</v>
      </c>
      <c r="F2316" s="314">
        <v>9027</v>
      </c>
      <c r="G2316" s="300">
        <v>7650</v>
      </c>
      <c r="H2316" s="301" t="s">
        <v>216</v>
      </c>
      <c r="I2316" s="302" t="s">
        <v>217</v>
      </c>
      <c r="J2316" s="302" t="s">
        <v>218</v>
      </c>
      <c r="K2316" s="53"/>
      <c r="L2316" s="53"/>
      <c r="M2316" s="53"/>
      <c r="N2316" s="53"/>
      <c r="O2316" s="53">
        <v>10</v>
      </c>
      <c r="P2316" s="56"/>
      <c r="Q2316" s="297">
        <v>9027</v>
      </c>
      <c r="R2316" s="348" t="s">
        <v>1578</v>
      </c>
      <c r="S2316" s="350">
        <v>32</v>
      </c>
      <c r="T2316" t="str">
        <f t="shared" si="82"/>
        <v>G-Suite Business</v>
      </c>
    </row>
    <row r="2317" spans="1:20" ht="15.75" thickBot="1">
      <c r="A2317" s="311">
        <v>45584</v>
      </c>
      <c r="B2317" s="384">
        <v>45566</v>
      </c>
      <c r="C2317" s="297" t="e">
        <v>#VALUE!</v>
      </c>
      <c r="D2317" s="312" t="s">
        <v>3929</v>
      </c>
      <c r="E2317" s="306" t="s">
        <v>4720</v>
      </c>
      <c r="F2317" s="314">
        <v>123580</v>
      </c>
      <c r="G2317" s="300">
        <v>104728.81355932201</v>
      </c>
      <c r="H2317" s="301" t="s">
        <v>216</v>
      </c>
      <c r="I2317" s="302" t="s">
        <v>217</v>
      </c>
      <c r="J2317" s="302" t="s">
        <v>218</v>
      </c>
      <c r="K2317" s="53"/>
      <c r="L2317" s="53"/>
      <c r="M2317" s="53"/>
      <c r="N2317" s="53"/>
      <c r="O2317" s="53">
        <v>10</v>
      </c>
      <c r="P2317" s="56"/>
      <c r="Q2317" s="297">
        <v>123580</v>
      </c>
      <c r="R2317" s="348" t="s">
        <v>1578</v>
      </c>
      <c r="S2317" s="350">
        <v>32</v>
      </c>
      <c r="T2317" t="str">
        <f t="shared" si="82"/>
        <v>G-Suite Business</v>
      </c>
    </row>
    <row r="2318" spans="1:20" ht="15.75" thickBot="1">
      <c r="A2318" s="311">
        <v>45584</v>
      </c>
      <c r="B2318" s="384">
        <v>45566</v>
      </c>
      <c r="C2318" s="297" t="e">
        <v>#VALUE!</v>
      </c>
      <c r="D2318" s="312" t="s">
        <v>630</v>
      </c>
      <c r="E2318" s="306" t="s">
        <v>4721</v>
      </c>
      <c r="F2318" s="314">
        <v>807.31</v>
      </c>
      <c r="G2318" s="300">
        <v>684.16101694915255</v>
      </c>
      <c r="H2318" s="301" t="s">
        <v>216</v>
      </c>
      <c r="I2318" s="302" t="s">
        <v>217</v>
      </c>
      <c r="J2318" s="302" t="s">
        <v>218</v>
      </c>
      <c r="K2318" s="53"/>
      <c r="L2318" s="53"/>
      <c r="M2318" s="53"/>
      <c r="N2318" s="53"/>
      <c r="O2318" s="53">
        <v>10</v>
      </c>
      <c r="P2318" s="56"/>
      <c r="Q2318" s="297">
        <v>807.31</v>
      </c>
      <c r="R2318" s="348" t="s">
        <v>1578</v>
      </c>
      <c r="S2318" s="350">
        <v>32</v>
      </c>
      <c r="T2318" t="str">
        <f t="shared" si="82"/>
        <v>G-Suite Business</v>
      </c>
    </row>
    <row r="2319" spans="1:20" ht="15.75" thickBot="1">
      <c r="A2319" s="311">
        <v>45586</v>
      </c>
      <c r="B2319" s="384">
        <v>45566</v>
      </c>
      <c r="C2319" s="297" t="e">
        <v>#VALUE!</v>
      </c>
      <c r="D2319" s="312" t="s">
        <v>4722</v>
      </c>
      <c r="E2319" s="306" t="s">
        <v>4723</v>
      </c>
      <c r="F2319" s="314">
        <v>13027</v>
      </c>
      <c r="G2319" s="300">
        <v>11039.830508474581</v>
      </c>
      <c r="H2319" s="301" t="s">
        <v>216</v>
      </c>
      <c r="I2319" s="302" t="s">
        <v>217</v>
      </c>
      <c r="J2319" s="302" t="s">
        <v>218</v>
      </c>
      <c r="K2319" s="53"/>
      <c r="L2319" s="53"/>
      <c r="M2319" s="53"/>
      <c r="N2319" s="53"/>
      <c r="O2319" s="53">
        <v>10</v>
      </c>
      <c r="P2319" s="56"/>
      <c r="Q2319" s="297">
        <v>13027</v>
      </c>
      <c r="R2319" s="348" t="s">
        <v>1578</v>
      </c>
      <c r="S2319" s="350">
        <v>33</v>
      </c>
      <c r="T2319" t="str">
        <f t="shared" si="82"/>
        <v>G-Suite Business</v>
      </c>
    </row>
    <row r="2320" spans="1:20" ht="15.75" thickBot="1">
      <c r="A2320" s="311">
        <v>45586</v>
      </c>
      <c r="B2320" s="384">
        <v>45566</v>
      </c>
      <c r="C2320" s="297" t="e">
        <v>#VALUE!</v>
      </c>
      <c r="D2320" s="312" t="s">
        <v>4722</v>
      </c>
      <c r="E2320" s="306" t="s">
        <v>4724</v>
      </c>
      <c r="F2320" s="314">
        <v>9027</v>
      </c>
      <c r="G2320" s="300">
        <v>7650</v>
      </c>
      <c r="H2320" s="301" t="s">
        <v>216</v>
      </c>
      <c r="I2320" s="302" t="s">
        <v>217</v>
      </c>
      <c r="J2320" s="302" t="s">
        <v>218</v>
      </c>
      <c r="K2320" s="53"/>
      <c r="L2320" s="53"/>
      <c r="M2320" s="53"/>
      <c r="N2320" s="53"/>
      <c r="O2320" s="53">
        <v>10</v>
      </c>
      <c r="P2320" s="56"/>
      <c r="Q2320" s="297">
        <v>9027</v>
      </c>
      <c r="R2320" s="348" t="s">
        <v>1578</v>
      </c>
      <c r="S2320" s="350">
        <v>33</v>
      </c>
      <c r="T2320" t="str">
        <f t="shared" si="82"/>
        <v>G-Suite Business</v>
      </c>
    </row>
    <row r="2321" spans="1:20" ht="15.75" thickBot="1">
      <c r="A2321" s="311">
        <v>45586</v>
      </c>
      <c r="B2321" s="384">
        <v>45566</v>
      </c>
      <c r="C2321" s="297" t="e">
        <v>#VALUE!</v>
      </c>
      <c r="D2321" s="312" t="s">
        <v>3996</v>
      </c>
      <c r="E2321" s="306" t="s">
        <v>4725</v>
      </c>
      <c r="F2321" s="314">
        <v>5015</v>
      </c>
      <c r="G2321" s="300">
        <v>4250</v>
      </c>
      <c r="H2321" s="301" t="s">
        <v>216</v>
      </c>
      <c r="I2321" s="302" t="s">
        <v>217</v>
      </c>
      <c r="J2321" s="302" t="s">
        <v>218</v>
      </c>
      <c r="K2321" s="53"/>
      <c r="L2321" s="53"/>
      <c r="M2321" s="53"/>
      <c r="N2321" s="53"/>
      <c r="O2321" s="53">
        <v>10</v>
      </c>
      <c r="P2321" s="56"/>
      <c r="Q2321" s="297">
        <v>5015</v>
      </c>
      <c r="R2321" s="348" t="s">
        <v>1578</v>
      </c>
      <c r="S2321" s="350">
        <v>33</v>
      </c>
      <c r="T2321" t="str">
        <f t="shared" si="82"/>
        <v>G-Suite Business</v>
      </c>
    </row>
    <row r="2322" spans="1:20" ht="15.75" thickBot="1">
      <c r="A2322" s="311">
        <v>45586</v>
      </c>
      <c r="B2322" s="384">
        <v>45566</v>
      </c>
      <c r="C2322" s="297" t="e">
        <v>#VALUE!</v>
      </c>
      <c r="D2322" s="312" t="s">
        <v>621</v>
      </c>
      <c r="E2322" s="306" t="s">
        <v>4726</v>
      </c>
      <c r="F2322" s="314">
        <v>3009</v>
      </c>
      <c r="G2322" s="300">
        <v>2550</v>
      </c>
      <c r="H2322" s="301" t="s">
        <v>216</v>
      </c>
      <c r="I2322" s="302" t="s">
        <v>217</v>
      </c>
      <c r="J2322" s="302" t="s">
        <v>218</v>
      </c>
      <c r="K2322" s="53"/>
      <c r="L2322" s="53"/>
      <c r="M2322" s="53"/>
      <c r="N2322" s="53"/>
      <c r="O2322" s="53">
        <v>10</v>
      </c>
      <c r="P2322" s="56"/>
      <c r="Q2322" s="297">
        <v>3009</v>
      </c>
      <c r="R2322" s="348" t="s">
        <v>1578</v>
      </c>
      <c r="S2322" s="350">
        <v>33</v>
      </c>
      <c r="T2322" t="str">
        <f t="shared" si="82"/>
        <v>G-Suite Business</v>
      </c>
    </row>
    <row r="2323" spans="1:20" ht="15.75" thickBot="1">
      <c r="A2323" s="311">
        <v>45586</v>
      </c>
      <c r="B2323" s="384">
        <v>45566</v>
      </c>
      <c r="C2323" s="297" t="e">
        <v>#VALUE!</v>
      </c>
      <c r="D2323" s="312" t="s">
        <v>4727</v>
      </c>
      <c r="E2323" s="306" t="s">
        <v>4728</v>
      </c>
      <c r="F2323" s="314">
        <v>0</v>
      </c>
      <c r="G2323" s="300">
        <v>0</v>
      </c>
      <c r="H2323" s="301" t="s">
        <v>112</v>
      </c>
      <c r="I2323" s="302" t="s">
        <v>229</v>
      </c>
      <c r="J2323" s="302" t="s">
        <v>359</v>
      </c>
      <c r="K2323" s="53"/>
      <c r="L2323" s="53"/>
      <c r="M2323" s="53"/>
      <c r="N2323" s="53"/>
      <c r="O2323" s="53">
        <v>10</v>
      </c>
      <c r="P2323" s="56"/>
      <c r="Q2323" s="297">
        <v>0</v>
      </c>
      <c r="R2323" s="348" t="s">
        <v>1578</v>
      </c>
      <c r="S2323" s="350">
        <v>33</v>
      </c>
      <c r="T2323" t="str">
        <f t="shared" si="82"/>
        <v>WhatsApp API Business</v>
      </c>
    </row>
    <row r="2324" spans="1:20" ht="15.75" thickBot="1">
      <c r="A2324" s="311">
        <v>45586</v>
      </c>
      <c r="B2324" s="384">
        <v>45566</v>
      </c>
      <c r="C2324" s="297" t="e">
        <v>#VALUE!</v>
      </c>
      <c r="D2324" s="312" t="s">
        <v>4327</v>
      </c>
      <c r="E2324" s="306" t="s">
        <v>4729</v>
      </c>
      <c r="F2324" s="314">
        <v>2950</v>
      </c>
      <c r="G2324" s="300">
        <v>2500</v>
      </c>
      <c r="H2324" s="301" t="s">
        <v>112</v>
      </c>
      <c r="I2324" s="302" t="s">
        <v>229</v>
      </c>
      <c r="J2324" s="302" t="s">
        <v>258</v>
      </c>
      <c r="K2324" s="53"/>
      <c r="L2324" s="53"/>
      <c r="M2324" s="53"/>
      <c r="N2324" s="53"/>
      <c r="O2324" s="53">
        <v>10</v>
      </c>
      <c r="P2324" s="56"/>
      <c r="Q2324" s="297">
        <v>2950</v>
      </c>
      <c r="R2324" s="348" t="s">
        <v>1578</v>
      </c>
      <c r="S2324" s="350">
        <v>33</v>
      </c>
      <c r="T2324" t="str">
        <f t="shared" si="82"/>
        <v>WhatsApp API Business</v>
      </c>
    </row>
    <row r="2325" spans="1:20" ht="15.75" thickBot="1">
      <c r="A2325" s="311">
        <v>45586</v>
      </c>
      <c r="B2325" s="384">
        <v>45566</v>
      </c>
      <c r="C2325" s="297" t="e">
        <v>#VALUE!</v>
      </c>
      <c r="D2325" s="312" t="s">
        <v>2813</v>
      </c>
      <c r="E2325" s="306" t="s">
        <v>4730</v>
      </c>
      <c r="F2325" s="314">
        <v>69030</v>
      </c>
      <c r="G2325" s="300">
        <v>58500</v>
      </c>
      <c r="H2325" s="301" t="s">
        <v>291</v>
      </c>
      <c r="I2325" s="302" t="s">
        <v>226</v>
      </c>
      <c r="J2325" s="302" t="s">
        <v>2073</v>
      </c>
      <c r="K2325" s="53"/>
      <c r="L2325" s="53"/>
      <c r="M2325" s="53"/>
      <c r="N2325" s="53"/>
      <c r="O2325" s="53">
        <v>10</v>
      </c>
      <c r="P2325" s="56"/>
      <c r="Q2325" s="297">
        <v>69030</v>
      </c>
      <c r="R2325" s="348" t="s">
        <v>1578</v>
      </c>
      <c r="S2325" s="350">
        <v>33</v>
      </c>
      <c r="T2325" t="str">
        <f t="shared" si="82"/>
        <v xml:space="preserve">Training Business </v>
      </c>
    </row>
    <row r="2326" spans="1:20" ht="15.75" thickBot="1">
      <c r="A2326" s="311">
        <v>45586</v>
      </c>
      <c r="B2326" s="384">
        <v>45566</v>
      </c>
      <c r="C2326" s="297" t="e">
        <v>#VALUE!</v>
      </c>
      <c r="D2326" s="312" t="s">
        <v>1722</v>
      </c>
      <c r="E2326" s="306" t="s">
        <v>4731</v>
      </c>
      <c r="F2326" s="314">
        <v>31860</v>
      </c>
      <c r="G2326" s="300">
        <v>27000</v>
      </c>
      <c r="H2326" s="301" t="s">
        <v>310</v>
      </c>
      <c r="I2326" s="302" t="s">
        <v>223</v>
      </c>
      <c r="J2326" s="302" t="s">
        <v>311</v>
      </c>
      <c r="K2326" s="53"/>
      <c r="L2326" s="53"/>
      <c r="M2326" s="53"/>
      <c r="N2326" s="53"/>
      <c r="O2326" s="53">
        <v>10</v>
      </c>
      <c r="P2326" s="56"/>
      <c r="Q2326" s="297">
        <v>31860</v>
      </c>
      <c r="R2326" s="348" t="s">
        <v>1578</v>
      </c>
      <c r="S2326" s="350">
        <v>33</v>
      </c>
      <c r="T2326" t="str">
        <f t="shared" si="82"/>
        <v>Tech Assist Recruitment</v>
      </c>
    </row>
    <row r="2327" spans="1:20" ht="15.75" thickBot="1">
      <c r="A2327" s="311">
        <v>45586</v>
      </c>
      <c r="B2327" s="384">
        <v>45566</v>
      </c>
      <c r="C2327" s="297" t="e">
        <v>#VALUE!</v>
      </c>
      <c r="D2327" s="312" t="s">
        <v>4717</v>
      </c>
      <c r="E2327" s="306" t="s">
        <v>4732</v>
      </c>
      <c r="F2327" s="314">
        <v>2950</v>
      </c>
      <c r="G2327" s="300">
        <v>2500</v>
      </c>
      <c r="H2327" s="301" t="s">
        <v>112</v>
      </c>
      <c r="I2327" s="302" t="s">
        <v>229</v>
      </c>
      <c r="J2327" s="302" t="s">
        <v>258</v>
      </c>
      <c r="K2327" s="53"/>
      <c r="L2327" s="53"/>
      <c r="M2327" s="53"/>
      <c r="N2327" s="53"/>
      <c r="O2327" s="53">
        <v>10</v>
      </c>
      <c r="P2327" s="56"/>
      <c r="Q2327" s="297">
        <v>2950</v>
      </c>
      <c r="R2327" s="348" t="s">
        <v>1578</v>
      </c>
      <c r="S2327" s="350">
        <v>33</v>
      </c>
      <c r="T2327" t="str">
        <f t="shared" si="82"/>
        <v>WhatsApp API Business</v>
      </c>
    </row>
    <row r="2328" spans="1:20" ht="15.75" thickBot="1">
      <c r="A2328" s="311">
        <v>45586</v>
      </c>
      <c r="B2328" s="384">
        <v>45566</v>
      </c>
      <c r="C2328" s="297" t="e">
        <v>#VALUE!</v>
      </c>
      <c r="D2328" s="312" t="s">
        <v>1726</v>
      </c>
      <c r="E2328" s="306" t="s">
        <v>4733</v>
      </c>
      <c r="F2328" s="314">
        <v>8496</v>
      </c>
      <c r="G2328" s="300">
        <v>7200</v>
      </c>
      <c r="H2328" s="301" t="s">
        <v>112</v>
      </c>
      <c r="I2328" s="302" t="s">
        <v>229</v>
      </c>
      <c r="J2328" s="302" t="s">
        <v>1256</v>
      </c>
      <c r="K2328" s="53"/>
      <c r="L2328" s="53"/>
      <c r="M2328" s="53"/>
      <c r="N2328" s="53"/>
      <c r="O2328" s="53">
        <v>10</v>
      </c>
      <c r="P2328" s="56"/>
      <c r="Q2328" s="297">
        <v>8496</v>
      </c>
      <c r="R2328" s="348" t="s">
        <v>1578</v>
      </c>
      <c r="S2328" s="350">
        <v>33</v>
      </c>
      <c r="T2328" t="str">
        <f t="shared" si="82"/>
        <v>WhatsApp API Business</v>
      </c>
    </row>
    <row r="2329" spans="1:20" ht="15.75" thickBot="1">
      <c r="A2329" s="311">
        <v>45586</v>
      </c>
      <c r="B2329" s="384">
        <v>45566</v>
      </c>
      <c r="C2329" s="297" t="e">
        <v>#VALUE!</v>
      </c>
      <c r="D2329" s="312" t="s">
        <v>2529</v>
      </c>
      <c r="E2329" s="306" t="s">
        <v>4734</v>
      </c>
      <c r="F2329" s="314">
        <v>823640</v>
      </c>
      <c r="G2329" s="300">
        <v>698000</v>
      </c>
      <c r="H2329" s="301" t="s">
        <v>291</v>
      </c>
      <c r="I2329" s="302" t="s">
        <v>226</v>
      </c>
      <c r="J2329" s="302" t="s">
        <v>292</v>
      </c>
      <c r="K2329" s="53"/>
      <c r="L2329" s="53"/>
      <c r="M2329" s="53"/>
      <c r="N2329" s="53"/>
      <c r="O2329" s="53">
        <v>10</v>
      </c>
      <c r="P2329" s="56"/>
      <c r="Q2329" s="297">
        <v>823640</v>
      </c>
      <c r="R2329" s="348" t="s">
        <v>1578</v>
      </c>
      <c r="S2329" s="350">
        <v>33</v>
      </c>
      <c r="T2329" t="str">
        <f t="shared" si="82"/>
        <v xml:space="preserve">Training Business </v>
      </c>
    </row>
    <row r="2330" spans="1:20" ht="15.75" thickBot="1">
      <c r="A2330" s="311">
        <v>45586</v>
      </c>
      <c r="B2330" s="384">
        <v>45566</v>
      </c>
      <c r="C2330" s="297" t="e">
        <v>#VALUE!</v>
      </c>
      <c r="D2330" s="312" t="s">
        <v>2813</v>
      </c>
      <c r="E2330" s="306" t="s">
        <v>4735</v>
      </c>
      <c r="F2330" s="314">
        <v>-69030</v>
      </c>
      <c r="G2330" s="300">
        <v>-58500</v>
      </c>
      <c r="H2330" s="301" t="s">
        <v>291</v>
      </c>
      <c r="I2330" s="302" t="s">
        <v>226</v>
      </c>
      <c r="J2330" s="302" t="s">
        <v>2073</v>
      </c>
      <c r="K2330" s="53"/>
      <c r="L2330" s="53"/>
      <c r="M2330" s="53"/>
      <c r="N2330" s="53"/>
      <c r="O2330" s="53">
        <v>10</v>
      </c>
      <c r="P2330" s="56"/>
      <c r="Q2330" s="297">
        <v>-69030</v>
      </c>
      <c r="R2330" s="348" t="s">
        <v>1578</v>
      </c>
      <c r="S2330" s="350">
        <v>33</v>
      </c>
      <c r="T2330" t="str">
        <f t="shared" si="82"/>
        <v xml:space="preserve">Training Business </v>
      </c>
    </row>
    <row r="2331" spans="1:20" ht="15.75" thickBot="1">
      <c r="A2331" s="311">
        <v>45587</v>
      </c>
      <c r="B2331" s="384">
        <v>45566</v>
      </c>
      <c r="C2331" s="297" t="e">
        <v>#VALUE!</v>
      </c>
      <c r="D2331" s="312" t="s">
        <v>380</v>
      </c>
      <c r="E2331" s="306" t="s">
        <v>4736</v>
      </c>
      <c r="F2331" s="314">
        <v>100000</v>
      </c>
      <c r="G2331" s="314">
        <v>100000</v>
      </c>
      <c r="H2331" s="301" t="s">
        <v>291</v>
      </c>
      <c r="I2331" s="302" t="s">
        <v>226</v>
      </c>
      <c r="J2331" s="302" t="s">
        <v>292</v>
      </c>
      <c r="K2331" s="53"/>
      <c r="L2331" s="53"/>
      <c r="M2331" s="53"/>
      <c r="N2331" s="53"/>
      <c r="O2331" s="53">
        <v>10</v>
      </c>
      <c r="P2331" s="56"/>
      <c r="Q2331" s="297">
        <v>100000</v>
      </c>
      <c r="R2331" s="348" t="s">
        <v>1578</v>
      </c>
      <c r="S2331" s="350">
        <v>33</v>
      </c>
      <c r="T2331" t="str">
        <f t="shared" si="82"/>
        <v xml:space="preserve">Training Business </v>
      </c>
    </row>
    <row r="2332" spans="1:20" ht="15.75" thickBot="1">
      <c r="A2332" s="311">
        <v>45587</v>
      </c>
      <c r="B2332" s="384">
        <v>45566</v>
      </c>
      <c r="C2332" s="297" t="e">
        <v>#VALUE!</v>
      </c>
      <c r="D2332" s="312" t="s">
        <v>792</v>
      </c>
      <c r="E2332" s="306" t="s">
        <v>4737</v>
      </c>
      <c r="F2332" s="314">
        <v>10030</v>
      </c>
      <c r="G2332" s="300">
        <v>8500</v>
      </c>
      <c r="H2332" s="301" t="s">
        <v>112</v>
      </c>
      <c r="I2332" s="302" t="s">
        <v>229</v>
      </c>
      <c r="J2332" s="302" t="s">
        <v>352</v>
      </c>
      <c r="K2332" s="53"/>
      <c r="L2332" s="53"/>
      <c r="M2332" s="53"/>
      <c r="N2332" s="53"/>
      <c r="O2332" s="53">
        <v>10</v>
      </c>
      <c r="P2332" s="56"/>
      <c r="Q2332" s="297">
        <v>10030</v>
      </c>
      <c r="R2332" s="348" t="s">
        <v>1578</v>
      </c>
      <c r="S2332" s="350">
        <v>33</v>
      </c>
      <c r="T2332" t="str">
        <f t="shared" si="82"/>
        <v>WhatsApp API Business</v>
      </c>
    </row>
    <row r="2333" spans="1:20" ht="15.75" thickBot="1">
      <c r="A2333" s="311">
        <v>45587</v>
      </c>
      <c r="B2333" s="384">
        <v>45566</v>
      </c>
      <c r="C2333" s="297" t="e">
        <v>#VALUE!</v>
      </c>
      <c r="D2333" s="312" t="s">
        <v>3340</v>
      </c>
      <c r="E2333" s="306" t="s">
        <v>4738</v>
      </c>
      <c r="F2333" s="314">
        <v>177000</v>
      </c>
      <c r="G2333" s="300">
        <v>150000</v>
      </c>
      <c r="H2333" s="301" t="s">
        <v>291</v>
      </c>
      <c r="I2333" s="302" t="s">
        <v>226</v>
      </c>
      <c r="J2333" s="302" t="s">
        <v>292</v>
      </c>
      <c r="K2333" s="53"/>
      <c r="L2333" s="53"/>
      <c r="M2333" s="53"/>
      <c r="N2333" s="53"/>
      <c r="O2333" s="53">
        <v>10</v>
      </c>
      <c r="P2333" s="56"/>
      <c r="Q2333" s="297">
        <v>177000</v>
      </c>
      <c r="R2333" s="348" t="s">
        <v>1578</v>
      </c>
      <c r="S2333" s="350">
        <v>33</v>
      </c>
      <c r="T2333" t="str">
        <f t="shared" si="82"/>
        <v xml:space="preserve">Training Business </v>
      </c>
    </row>
    <row r="2334" spans="1:20" ht="15.75" thickBot="1">
      <c r="A2334" s="311">
        <v>45587</v>
      </c>
      <c r="B2334" s="384">
        <v>45566</v>
      </c>
      <c r="C2334" s="297" t="e">
        <v>#VALUE!</v>
      </c>
      <c r="D2334" s="312" t="s">
        <v>4739</v>
      </c>
      <c r="E2334" s="306" t="s">
        <v>4740</v>
      </c>
      <c r="F2334" s="314">
        <v>5900</v>
      </c>
      <c r="G2334" s="300">
        <v>5000</v>
      </c>
      <c r="H2334" s="301" t="s">
        <v>112</v>
      </c>
      <c r="I2334" s="302" t="s">
        <v>229</v>
      </c>
      <c r="J2334" s="302" t="s">
        <v>249</v>
      </c>
      <c r="K2334" s="53"/>
      <c r="L2334" s="53"/>
      <c r="M2334" s="53"/>
      <c r="N2334" s="53"/>
      <c r="O2334" s="53">
        <v>10</v>
      </c>
      <c r="P2334" s="56"/>
      <c r="Q2334" s="297">
        <v>5900</v>
      </c>
      <c r="R2334" s="348" t="s">
        <v>1578</v>
      </c>
      <c r="S2334" s="350">
        <v>33</v>
      </c>
      <c r="T2334" t="str">
        <f t="shared" si="82"/>
        <v>WhatsApp API Business</v>
      </c>
    </row>
    <row r="2335" spans="1:20" ht="15.75" thickBot="1">
      <c r="A2335" s="311">
        <v>45587</v>
      </c>
      <c r="B2335" s="384">
        <v>45566</v>
      </c>
      <c r="C2335" s="297" t="e">
        <v>#VALUE!</v>
      </c>
      <c r="D2335" s="312" t="s">
        <v>4500</v>
      </c>
      <c r="E2335" s="306" t="s">
        <v>4741</v>
      </c>
      <c r="F2335" s="314">
        <v>29500</v>
      </c>
      <c r="G2335" s="300">
        <v>25000</v>
      </c>
      <c r="H2335" s="301" t="s">
        <v>310</v>
      </c>
      <c r="I2335" s="302" t="s">
        <v>223</v>
      </c>
      <c r="J2335" s="302" t="s">
        <v>311</v>
      </c>
      <c r="K2335" s="53"/>
      <c r="L2335" s="53"/>
      <c r="M2335" s="53"/>
      <c r="N2335" s="53"/>
      <c r="O2335" s="53">
        <v>10</v>
      </c>
      <c r="P2335" s="56"/>
      <c r="Q2335" s="297">
        <v>29500</v>
      </c>
      <c r="R2335" s="348" t="s">
        <v>1578</v>
      </c>
      <c r="S2335" s="350">
        <v>33</v>
      </c>
      <c r="T2335" t="str">
        <f t="shared" si="82"/>
        <v>Tech Assist Recruitment</v>
      </c>
    </row>
    <row r="2336" spans="1:20" ht="15.75" thickBot="1">
      <c r="A2336" s="311">
        <v>45587</v>
      </c>
      <c r="B2336" s="384">
        <v>45566</v>
      </c>
      <c r="C2336" s="297" t="e">
        <v>#VALUE!</v>
      </c>
      <c r="D2336" s="312" t="s">
        <v>4742</v>
      </c>
      <c r="E2336" s="306" t="s">
        <v>4743</v>
      </c>
      <c r="F2336" s="314">
        <v>42480</v>
      </c>
      <c r="G2336" s="300">
        <v>36000</v>
      </c>
      <c r="H2336" s="301" t="s">
        <v>112</v>
      </c>
      <c r="I2336" s="302" t="s">
        <v>229</v>
      </c>
      <c r="J2336" s="302" t="s">
        <v>359</v>
      </c>
      <c r="K2336" s="53"/>
      <c r="L2336" s="53"/>
      <c r="M2336" s="53"/>
      <c r="N2336" s="53"/>
      <c r="O2336" s="53">
        <v>10</v>
      </c>
      <c r="P2336" s="56"/>
      <c r="Q2336" s="297">
        <v>42480</v>
      </c>
      <c r="R2336" s="348" t="s">
        <v>1578</v>
      </c>
      <c r="S2336" s="350">
        <v>33</v>
      </c>
      <c r="T2336" t="str">
        <f t="shared" si="82"/>
        <v>WhatsApp API Business</v>
      </c>
    </row>
    <row r="2337" spans="1:20" ht="15.75" thickBot="1">
      <c r="A2337" s="311">
        <v>45587</v>
      </c>
      <c r="B2337" s="384">
        <v>45566</v>
      </c>
      <c r="C2337" s="297" t="e">
        <v>#VALUE!</v>
      </c>
      <c r="D2337" s="312" t="s">
        <v>1035</v>
      </c>
      <c r="E2337" s="306" t="s">
        <v>4744</v>
      </c>
      <c r="F2337" s="314">
        <v>35105</v>
      </c>
      <c r="G2337" s="300">
        <v>29750</v>
      </c>
      <c r="H2337" s="301" t="s">
        <v>112</v>
      </c>
      <c r="I2337" s="302" t="s">
        <v>229</v>
      </c>
      <c r="J2337" s="302" t="s">
        <v>4745</v>
      </c>
      <c r="K2337" s="53"/>
      <c r="L2337" s="53"/>
      <c r="M2337" s="53"/>
      <c r="N2337" s="53"/>
      <c r="O2337" s="53">
        <v>10</v>
      </c>
      <c r="P2337" s="56"/>
      <c r="Q2337" s="297">
        <v>35105</v>
      </c>
      <c r="R2337" s="348" t="s">
        <v>1578</v>
      </c>
      <c r="S2337" s="350">
        <v>33</v>
      </c>
      <c r="T2337" t="str">
        <f t="shared" si="82"/>
        <v>WhatsApp API Business</v>
      </c>
    </row>
    <row r="2338" spans="1:20" ht="15.75" thickBot="1">
      <c r="A2338" s="311">
        <v>45587</v>
      </c>
      <c r="B2338" s="384">
        <v>45566</v>
      </c>
      <c r="C2338" s="297" t="e">
        <v>#VALUE!</v>
      </c>
      <c r="D2338" s="312" t="s">
        <v>496</v>
      </c>
      <c r="E2338" s="306" t="s">
        <v>4746</v>
      </c>
      <c r="F2338" s="314">
        <v>118000</v>
      </c>
      <c r="G2338" s="300">
        <v>100000</v>
      </c>
      <c r="H2338" s="301" t="s">
        <v>112</v>
      </c>
      <c r="I2338" s="302" t="s">
        <v>229</v>
      </c>
      <c r="J2338" s="302" t="s">
        <v>849</v>
      </c>
      <c r="K2338" s="53"/>
      <c r="L2338" s="53"/>
      <c r="M2338" s="53"/>
      <c r="N2338" s="53"/>
      <c r="O2338" s="53">
        <v>10</v>
      </c>
      <c r="P2338" s="56"/>
      <c r="Q2338" s="297">
        <v>118000</v>
      </c>
      <c r="R2338" s="348" t="s">
        <v>1578</v>
      </c>
      <c r="S2338" s="350">
        <v>33</v>
      </c>
      <c r="T2338" t="str">
        <f t="shared" si="82"/>
        <v>WhatsApp API Business</v>
      </c>
    </row>
    <row r="2339" spans="1:20" ht="15.75" thickBot="1">
      <c r="A2339" s="311">
        <v>45587</v>
      </c>
      <c r="B2339" s="384">
        <v>45566</v>
      </c>
      <c r="C2339" s="297" t="e">
        <v>#VALUE!</v>
      </c>
      <c r="D2339" s="312" t="s">
        <v>1342</v>
      </c>
      <c r="E2339" s="306" t="s">
        <v>4747</v>
      </c>
      <c r="F2339" s="314">
        <v>73632</v>
      </c>
      <c r="G2339" s="300">
        <v>62400</v>
      </c>
      <c r="H2339" s="301" t="s">
        <v>216</v>
      </c>
      <c r="I2339" s="302" t="s">
        <v>217</v>
      </c>
      <c r="J2339" s="302" t="s">
        <v>218</v>
      </c>
      <c r="K2339" s="53"/>
      <c r="L2339" s="53"/>
      <c r="M2339" s="53"/>
      <c r="N2339" s="53"/>
      <c r="O2339" s="53">
        <v>10</v>
      </c>
      <c r="P2339" s="56"/>
      <c r="Q2339" s="297">
        <v>73632</v>
      </c>
      <c r="R2339" s="348" t="s">
        <v>1578</v>
      </c>
      <c r="S2339" s="350">
        <v>33</v>
      </c>
      <c r="T2339" t="str">
        <f t="shared" si="82"/>
        <v>G-Suite Business</v>
      </c>
    </row>
    <row r="2340" spans="1:20" ht="15.75" thickBot="1">
      <c r="A2340" s="311">
        <v>45587</v>
      </c>
      <c r="B2340" s="384">
        <v>45566</v>
      </c>
      <c r="C2340" s="297" t="e">
        <v>#VALUE!</v>
      </c>
      <c r="D2340" s="312" t="s">
        <v>250</v>
      </c>
      <c r="E2340" s="306" t="s">
        <v>4748</v>
      </c>
      <c r="F2340" s="314">
        <v>3879.84</v>
      </c>
      <c r="G2340" s="300">
        <v>3288</v>
      </c>
      <c r="H2340" s="301" t="s">
        <v>216</v>
      </c>
      <c r="I2340" s="302" t="s">
        <v>217</v>
      </c>
      <c r="J2340" s="302" t="s">
        <v>218</v>
      </c>
      <c r="K2340" s="53"/>
      <c r="L2340" s="53"/>
      <c r="M2340" s="53"/>
      <c r="N2340" s="53"/>
      <c r="O2340" s="53">
        <v>10</v>
      </c>
      <c r="P2340" s="56"/>
      <c r="Q2340" s="297">
        <v>3879.84</v>
      </c>
      <c r="R2340" s="348" t="s">
        <v>1578</v>
      </c>
      <c r="S2340" s="350">
        <v>33</v>
      </c>
      <c r="T2340" t="str">
        <f t="shared" si="82"/>
        <v>G-Suite Business</v>
      </c>
    </row>
    <row r="2341" spans="1:20" ht="15.75" thickBot="1">
      <c r="A2341" s="311">
        <v>45587</v>
      </c>
      <c r="B2341" s="384">
        <v>45566</v>
      </c>
      <c r="C2341" s="297" t="e">
        <v>#VALUE!</v>
      </c>
      <c r="D2341" s="312" t="s">
        <v>4749</v>
      </c>
      <c r="E2341" s="306" t="s">
        <v>4750</v>
      </c>
      <c r="F2341" s="314">
        <v>11918</v>
      </c>
      <c r="G2341" s="300">
        <v>10100</v>
      </c>
      <c r="H2341" s="301" t="s">
        <v>216</v>
      </c>
      <c r="I2341" s="302" t="s">
        <v>217</v>
      </c>
      <c r="J2341" s="302" t="s">
        <v>218</v>
      </c>
      <c r="K2341" s="53"/>
      <c r="L2341" s="53"/>
      <c r="M2341" s="53"/>
      <c r="N2341" s="53"/>
      <c r="O2341" s="53">
        <v>10</v>
      </c>
      <c r="P2341" s="56"/>
      <c r="Q2341" s="297">
        <v>11918</v>
      </c>
      <c r="R2341" s="348" t="s">
        <v>1578</v>
      </c>
      <c r="S2341" s="350">
        <v>33</v>
      </c>
      <c r="T2341" t="str">
        <f t="shared" si="82"/>
        <v>G-Suite Business</v>
      </c>
    </row>
    <row r="2342" spans="1:20" ht="15.75" thickBot="1">
      <c r="A2342" s="311">
        <v>45587</v>
      </c>
      <c r="B2342" s="384">
        <v>45566</v>
      </c>
      <c r="C2342" s="297" t="e">
        <v>#VALUE!</v>
      </c>
      <c r="D2342" s="312" t="s">
        <v>250</v>
      </c>
      <c r="E2342" s="306" t="s">
        <v>4751</v>
      </c>
      <c r="F2342" s="314">
        <v>1939.92</v>
      </c>
      <c r="G2342" s="300">
        <v>1644</v>
      </c>
      <c r="H2342" s="301" t="s">
        <v>216</v>
      </c>
      <c r="I2342" s="302" t="s">
        <v>217</v>
      </c>
      <c r="J2342" s="302" t="s">
        <v>218</v>
      </c>
      <c r="K2342" s="53"/>
      <c r="L2342" s="53"/>
      <c r="M2342" s="53"/>
      <c r="N2342" s="53"/>
      <c r="O2342" s="53">
        <v>10</v>
      </c>
      <c r="P2342" s="56"/>
      <c r="Q2342" s="297">
        <v>1939.92</v>
      </c>
      <c r="R2342" s="348" t="s">
        <v>1578</v>
      </c>
      <c r="S2342" s="350">
        <v>33</v>
      </c>
      <c r="T2342" t="str">
        <f t="shared" si="82"/>
        <v>G-Suite Business</v>
      </c>
    </row>
    <row r="2343" spans="1:20" ht="15.75" thickBot="1">
      <c r="A2343" s="311">
        <v>45587</v>
      </c>
      <c r="B2343" s="384">
        <v>45566</v>
      </c>
      <c r="C2343" s="297" t="e">
        <v>#VALUE!</v>
      </c>
      <c r="D2343" s="312" t="s">
        <v>4752</v>
      </c>
      <c r="E2343" s="306" t="s">
        <v>4753</v>
      </c>
      <c r="F2343" s="314">
        <v>18054</v>
      </c>
      <c r="G2343" s="300">
        <v>15300</v>
      </c>
      <c r="H2343" s="301" t="s">
        <v>216</v>
      </c>
      <c r="I2343" s="302" t="s">
        <v>217</v>
      </c>
      <c r="J2343" s="302" t="s">
        <v>218</v>
      </c>
      <c r="K2343" s="53"/>
      <c r="L2343" s="53"/>
      <c r="M2343" s="53"/>
      <c r="N2343" s="53"/>
      <c r="O2343" s="53">
        <v>10</v>
      </c>
      <c r="P2343" s="56"/>
      <c r="Q2343" s="297">
        <v>18054</v>
      </c>
      <c r="R2343" s="348" t="s">
        <v>1578</v>
      </c>
      <c r="S2343" s="350">
        <v>33</v>
      </c>
      <c r="T2343" t="str">
        <f t="shared" si="82"/>
        <v>G-Suite Business</v>
      </c>
    </row>
    <row r="2344" spans="1:20" ht="15.75" thickBot="1">
      <c r="A2344" s="311">
        <v>45587</v>
      </c>
      <c r="B2344" s="384">
        <v>45566</v>
      </c>
      <c r="C2344" s="297" t="e">
        <v>#VALUE!</v>
      </c>
      <c r="D2344" s="312" t="s">
        <v>4754</v>
      </c>
      <c r="E2344" s="306" t="s">
        <v>4755</v>
      </c>
      <c r="F2344" s="314">
        <v>41842.800000000003</v>
      </c>
      <c r="G2344" s="300">
        <v>35460.000000000007</v>
      </c>
      <c r="H2344" s="301" t="s">
        <v>216</v>
      </c>
      <c r="I2344" s="302" t="s">
        <v>217</v>
      </c>
      <c r="J2344" s="302" t="s">
        <v>218</v>
      </c>
      <c r="K2344" s="53"/>
      <c r="L2344" s="53"/>
      <c r="M2344" s="53"/>
      <c r="N2344" s="53"/>
      <c r="O2344" s="53">
        <v>10</v>
      </c>
      <c r="P2344" s="56"/>
      <c r="Q2344" s="297">
        <v>41842.800000000003</v>
      </c>
      <c r="R2344" s="348" t="s">
        <v>1578</v>
      </c>
      <c r="S2344" s="350">
        <v>33</v>
      </c>
      <c r="T2344" t="str">
        <f t="shared" si="82"/>
        <v>G-Suite Business</v>
      </c>
    </row>
    <row r="2345" spans="1:20" ht="15.75" thickBot="1">
      <c r="A2345" s="311">
        <v>45587</v>
      </c>
      <c r="B2345" s="384">
        <v>45566</v>
      </c>
      <c r="C2345" s="297" t="e">
        <v>#VALUE!</v>
      </c>
      <c r="D2345" s="312" t="s">
        <v>4387</v>
      </c>
      <c r="E2345" s="306" t="s">
        <v>4756</v>
      </c>
      <c r="F2345" s="314">
        <v>1770</v>
      </c>
      <c r="G2345" s="300">
        <v>1500</v>
      </c>
      <c r="H2345" s="301" t="s">
        <v>216</v>
      </c>
      <c r="I2345" s="302" t="s">
        <v>217</v>
      </c>
      <c r="J2345" s="302" t="s">
        <v>218</v>
      </c>
      <c r="K2345" s="53"/>
      <c r="L2345" s="53"/>
      <c r="M2345" s="53"/>
      <c r="N2345" s="53"/>
      <c r="O2345" s="53">
        <v>10</v>
      </c>
      <c r="P2345" s="56"/>
      <c r="Q2345" s="297">
        <v>1770</v>
      </c>
      <c r="R2345" s="348" t="s">
        <v>1578</v>
      </c>
      <c r="S2345" s="350">
        <v>33</v>
      </c>
      <c r="T2345" t="str">
        <f t="shared" si="82"/>
        <v>G-Suite Business</v>
      </c>
    </row>
    <row r="2346" spans="1:20" ht="15.75" thickBot="1">
      <c r="A2346" s="311">
        <v>45588</v>
      </c>
      <c r="B2346" s="384">
        <v>45566</v>
      </c>
      <c r="C2346" s="297" t="e">
        <v>#VALUE!</v>
      </c>
      <c r="D2346" s="312" t="s">
        <v>2450</v>
      </c>
      <c r="E2346" s="306" t="s">
        <v>4757</v>
      </c>
      <c r="F2346" s="314">
        <v>5900</v>
      </c>
      <c r="G2346" s="300">
        <v>5000</v>
      </c>
      <c r="H2346" s="301" t="s">
        <v>261</v>
      </c>
      <c r="I2346" s="302" t="s">
        <v>232</v>
      </c>
      <c r="J2346" s="302" t="s">
        <v>661</v>
      </c>
      <c r="K2346" s="53"/>
      <c r="L2346" s="53"/>
      <c r="M2346" s="53"/>
      <c r="N2346" s="53"/>
      <c r="O2346" s="53">
        <v>10</v>
      </c>
      <c r="P2346" s="56"/>
      <c r="Q2346" s="297">
        <v>5900</v>
      </c>
      <c r="R2346" s="348" t="s">
        <v>1578</v>
      </c>
      <c r="S2346" s="350">
        <v>33</v>
      </c>
      <c r="T2346" t="str">
        <f t="shared" si="82"/>
        <v>Other Services</v>
      </c>
    </row>
    <row r="2347" spans="1:20" ht="15.75" thickBot="1">
      <c r="A2347" s="311">
        <v>45588</v>
      </c>
      <c r="B2347" s="384">
        <v>45566</v>
      </c>
      <c r="C2347" s="297" t="e">
        <v>#VALUE!</v>
      </c>
      <c r="D2347" s="312" t="s">
        <v>4758</v>
      </c>
      <c r="E2347" s="306" t="s">
        <v>4759</v>
      </c>
      <c r="F2347" s="314">
        <v>8850</v>
      </c>
      <c r="G2347" s="300">
        <v>7500</v>
      </c>
      <c r="H2347" s="301" t="s">
        <v>112</v>
      </c>
      <c r="I2347" s="302" t="s">
        <v>229</v>
      </c>
      <c r="J2347" s="302" t="s">
        <v>269</v>
      </c>
      <c r="K2347" s="53"/>
      <c r="L2347" s="53"/>
      <c r="M2347" s="53"/>
      <c r="N2347" s="53"/>
      <c r="O2347" s="53">
        <v>10</v>
      </c>
      <c r="P2347" s="56"/>
      <c r="Q2347" s="297">
        <v>8850</v>
      </c>
      <c r="R2347" s="348" t="s">
        <v>1578</v>
      </c>
      <c r="S2347" s="350">
        <v>33</v>
      </c>
      <c r="T2347" t="str">
        <f t="shared" si="82"/>
        <v>WhatsApp API Business</v>
      </c>
    </row>
    <row r="2348" spans="1:20" ht="15.75" thickBot="1">
      <c r="A2348" s="311">
        <v>45588</v>
      </c>
      <c r="B2348" s="384">
        <v>45566</v>
      </c>
      <c r="C2348" s="297" t="e">
        <v>#VALUE!</v>
      </c>
      <c r="D2348" s="312" t="s">
        <v>1587</v>
      </c>
      <c r="E2348" s="306" t="s">
        <v>4760</v>
      </c>
      <c r="F2348" s="314">
        <v>2594</v>
      </c>
      <c r="G2348" s="300">
        <v>2198.305084745763</v>
      </c>
      <c r="H2348" s="301" t="s">
        <v>112</v>
      </c>
      <c r="I2348" s="302" t="s">
        <v>229</v>
      </c>
      <c r="J2348" s="302" t="s">
        <v>249</v>
      </c>
      <c r="K2348" s="53"/>
      <c r="L2348" s="53"/>
      <c r="M2348" s="53"/>
      <c r="N2348" s="53"/>
      <c r="O2348" s="53">
        <v>10</v>
      </c>
      <c r="P2348" s="56"/>
      <c r="Q2348" s="297">
        <v>2594</v>
      </c>
      <c r="R2348" s="348" t="s">
        <v>1578</v>
      </c>
      <c r="S2348" s="350">
        <v>33</v>
      </c>
      <c r="T2348" t="str">
        <f t="shared" si="82"/>
        <v>WhatsApp API Business</v>
      </c>
    </row>
    <row r="2349" spans="1:20" ht="15.75" thickBot="1">
      <c r="A2349" s="311">
        <v>45588</v>
      </c>
      <c r="B2349" s="384">
        <v>45566</v>
      </c>
      <c r="C2349" s="297" t="e">
        <v>#VALUE!</v>
      </c>
      <c r="D2349" s="312" t="s">
        <v>467</v>
      </c>
      <c r="E2349" s="306" t="s">
        <v>4761</v>
      </c>
      <c r="F2349" s="314">
        <v>10970</v>
      </c>
      <c r="G2349" s="300">
        <v>9296.6101694915251</v>
      </c>
      <c r="H2349" s="301" t="s">
        <v>112</v>
      </c>
      <c r="I2349" s="302" t="s">
        <v>229</v>
      </c>
      <c r="J2349" s="302" t="s">
        <v>249</v>
      </c>
      <c r="K2349" s="53"/>
      <c r="L2349" s="53"/>
      <c r="M2349" s="53"/>
      <c r="N2349" s="53"/>
      <c r="O2349" s="53">
        <v>10</v>
      </c>
      <c r="P2349" s="56"/>
      <c r="Q2349" s="297">
        <v>10970</v>
      </c>
      <c r="R2349" s="348" t="s">
        <v>1578</v>
      </c>
      <c r="S2349" s="350">
        <v>33</v>
      </c>
      <c r="T2349" t="str">
        <f t="shared" si="82"/>
        <v>WhatsApp API Business</v>
      </c>
    </row>
    <row r="2350" spans="1:20" ht="15.75" thickBot="1">
      <c r="A2350" s="311">
        <v>45588</v>
      </c>
      <c r="B2350" s="384">
        <v>45566</v>
      </c>
      <c r="C2350" s="297" t="e">
        <v>#VALUE!</v>
      </c>
      <c r="D2350" s="312" t="s">
        <v>465</v>
      </c>
      <c r="E2350" s="306" t="s">
        <v>4762</v>
      </c>
      <c r="F2350" s="314">
        <v>7547</v>
      </c>
      <c r="G2350" s="300">
        <v>6395.7627118644068</v>
      </c>
      <c r="H2350" s="301" t="s">
        <v>112</v>
      </c>
      <c r="I2350" s="302" t="s">
        <v>229</v>
      </c>
      <c r="J2350" s="302" t="s">
        <v>249</v>
      </c>
      <c r="K2350" s="53"/>
      <c r="L2350" s="53"/>
      <c r="M2350" s="53"/>
      <c r="N2350" s="53"/>
      <c r="O2350" s="53">
        <v>10</v>
      </c>
      <c r="P2350" s="56"/>
      <c r="Q2350" s="297">
        <v>7547</v>
      </c>
      <c r="R2350" s="348" t="s">
        <v>1578</v>
      </c>
      <c r="S2350" s="350">
        <v>33</v>
      </c>
      <c r="T2350" t="str">
        <f t="shared" si="82"/>
        <v>WhatsApp API Business</v>
      </c>
    </row>
    <row r="2351" spans="1:20" ht="15.75" thickBot="1">
      <c r="A2351" s="311">
        <v>45588</v>
      </c>
      <c r="B2351" s="384">
        <v>45566</v>
      </c>
      <c r="C2351" s="297" t="e">
        <v>#VALUE!</v>
      </c>
      <c r="D2351" s="312" t="s">
        <v>646</v>
      </c>
      <c r="E2351" s="306" t="s">
        <v>4763</v>
      </c>
      <c r="F2351" s="314">
        <v>950</v>
      </c>
      <c r="G2351" s="300">
        <v>805.08474576271192</v>
      </c>
      <c r="H2351" s="301" t="s">
        <v>112</v>
      </c>
      <c r="I2351" s="302" t="s">
        <v>229</v>
      </c>
      <c r="J2351" s="302" t="s">
        <v>594</v>
      </c>
      <c r="K2351" s="53"/>
      <c r="L2351" s="53"/>
      <c r="M2351" s="53"/>
      <c r="N2351" s="53"/>
      <c r="O2351" s="53">
        <v>10</v>
      </c>
      <c r="P2351" s="56"/>
      <c r="Q2351" s="297">
        <v>950</v>
      </c>
      <c r="R2351" s="348" t="s">
        <v>1578</v>
      </c>
      <c r="S2351" s="350">
        <v>33</v>
      </c>
      <c r="T2351" t="str">
        <f t="shared" si="82"/>
        <v>WhatsApp API Business</v>
      </c>
    </row>
    <row r="2352" spans="1:20" ht="15.75" thickBot="1">
      <c r="A2352" s="311">
        <v>45588</v>
      </c>
      <c r="B2352" s="384">
        <v>45566</v>
      </c>
      <c r="C2352" s="297" t="e">
        <v>#VALUE!</v>
      </c>
      <c r="D2352" s="312" t="s">
        <v>473</v>
      </c>
      <c r="E2352" s="306" t="s">
        <v>4764</v>
      </c>
      <c r="F2352" s="314">
        <v>1297</v>
      </c>
      <c r="G2352" s="300">
        <v>1099.152542372881</v>
      </c>
      <c r="H2352" s="301" t="s">
        <v>112</v>
      </c>
      <c r="I2352" s="302" t="s">
        <v>229</v>
      </c>
      <c r="J2352" s="302" t="s">
        <v>249</v>
      </c>
      <c r="K2352" s="53"/>
      <c r="L2352" s="53"/>
      <c r="M2352" s="53"/>
      <c r="N2352" s="53"/>
      <c r="O2352" s="53">
        <v>10</v>
      </c>
      <c r="P2352" s="56"/>
      <c r="Q2352" s="297">
        <v>1297</v>
      </c>
      <c r="R2352" s="348" t="s">
        <v>1578</v>
      </c>
      <c r="S2352" s="350">
        <v>33</v>
      </c>
      <c r="T2352" t="str">
        <f t="shared" si="82"/>
        <v>WhatsApp API Business</v>
      </c>
    </row>
    <row r="2353" spans="1:20" ht="15.75" thickBot="1">
      <c r="A2353" s="311">
        <v>45588</v>
      </c>
      <c r="B2353" s="384">
        <v>45566</v>
      </c>
      <c r="C2353" s="297" t="e">
        <v>#VALUE!</v>
      </c>
      <c r="D2353" s="312" t="s">
        <v>924</v>
      </c>
      <c r="E2353" s="306" t="s">
        <v>4765</v>
      </c>
      <c r="F2353" s="314">
        <v>1297</v>
      </c>
      <c r="G2353" s="300">
        <v>1099.152542372881</v>
      </c>
      <c r="H2353" s="301" t="s">
        <v>112</v>
      </c>
      <c r="I2353" s="302" t="s">
        <v>229</v>
      </c>
      <c r="J2353" s="302" t="s">
        <v>249</v>
      </c>
      <c r="K2353" s="53"/>
      <c r="L2353" s="53"/>
      <c r="M2353" s="53"/>
      <c r="N2353" s="53"/>
      <c r="O2353" s="53">
        <v>10</v>
      </c>
      <c r="P2353" s="56"/>
      <c r="Q2353" s="297">
        <v>1297</v>
      </c>
      <c r="R2353" s="348" t="s">
        <v>1578</v>
      </c>
      <c r="S2353" s="350">
        <v>33</v>
      </c>
      <c r="T2353" t="str">
        <f t="shared" si="82"/>
        <v>WhatsApp API Business</v>
      </c>
    </row>
    <row r="2354" spans="1:20" ht="15.75" thickBot="1">
      <c r="A2354" s="311">
        <v>45588</v>
      </c>
      <c r="B2354" s="384">
        <v>45566</v>
      </c>
      <c r="C2354" s="297" t="e">
        <v>#VALUE!</v>
      </c>
      <c r="D2354" s="312" t="s">
        <v>459</v>
      </c>
      <c r="E2354" s="306" t="s">
        <v>4766</v>
      </c>
      <c r="F2354" s="314">
        <v>5427</v>
      </c>
      <c r="G2354" s="300">
        <v>4599.1525423728817</v>
      </c>
      <c r="H2354" s="301" t="s">
        <v>112</v>
      </c>
      <c r="I2354" s="302" t="s">
        <v>229</v>
      </c>
      <c r="J2354" s="302" t="s">
        <v>249</v>
      </c>
      <c r="K2354" s="53"/>
      <c r="L2354" s="53"/>
      <c r="M2354" s="53"/>
      <c r="N2354" s="53"/>
      <c r="O2354" s="53">
        <v>10</v>
      </c>
      <c r="P2354" s="56"/>
      <c r="Q2354" s="297">
        <v>5427</v>
      </c>
      <c r="R2354" s="348" t="s">
        <v>1578</v>
      </c>
      <c r="S2354" s="350">
        <v>33</v>
      </c>
      <c r="T2354" t="str">
        <f t="shared" si="82"/>
        <v>WhatsApp API Business</v>
      </c>
    </row>
    <row r="2355" spans="1:20" ht="15.75" thickBot="1">
      <c r="A2355" s="311">
        <v>45588</v>
      </c>
      <c r="B2355" s="384">
        <v>45566</v>
      </c>
      <c r="C2355" s="297" t="e">
        <v>#VALUE!</v>
      </c>
      <c r="D2355" s="312" t="s">
        <v>2085</v>
      </c>
      <c r="E2355" s="306" t="s">
        <v>4767</v>
      </c>
      <c r="F2355" s="314">
        <v>2477</v>
      </c>
      <c r="G2355" s="300">
        <v>2099.1525423728808</v>
      </c>
      <c r="H2355" s="301" t="s">
        <v>112</v>
      </c>
      <c r="I2355" s="302" t="s">
        <v>229</v>
      </c>
      <c r="J2355" s="302" t="s">
        <v>249</v>
      </c>
      <c r="K2355" s="53"/>
      <c r="L2355" s="53"/>
      <c r="M2355" s="53"/>
      <c r="N2355" s="53"/>
      <c r="O2355" s="53">
        <v>10</v>
      </c>
      <c r="P2355" s="56"/>
      <c r="Q2355" s="297">
        <v>2477</v>
      </c>
      <c r="R2355" s="348" t="s">
        <v>1578</v>
      </c>
      <c r="S2355" s="350">
        <v>33</v>
      </c>
      <c r="T2355" t="str">
        <f t="shared" si="82"/>
        <v>WhatsApp API Business</v>
      </c>
    </row>
    <row r="2356" spans="1:20" ht="15.75" thickBot="1">
      <c r="A2356" s="311">
        <v>45588</v>
      </c>
      <c r="B2356" s="384">
        <v>45566</v>
      </c>
      <c r="C2356" s="297" t="e">
        <v>#VALUE!</v>
      </c>
      <c r="D2356" s="312" t="s">
        <v>4768</v>
      </c>
      <c r="E2356" s="306" t="s">
        <v>4769</v>
      </c>
      <c r="F2356" s="314">
        <v>12036</v>
      </c>
      <c r="G2356" s="300">
        <v>10200</v>
      </c>
      <c r="H2356" s="301" t="s">
        <v>216</v>
      </c>
      <c r="I2356" s="302" t="s">
        <v>217</v>
      </c>
      <c r="J2356" s="302" t="s">
        <v>218</v>
      </c>
      <c r="K2356" s="53"/>
      <c r="L2356" s="53"/>
      <c r="M2356" s="53"/>
      <c r="N2356" s="53"/>
      <c r="O2356" s="53">
        <v>10</v>
      </c>
      <c r="P2356" s="56"/>
      <c r="Q2356" s="297">
        <v>12036</v>
      </c>
      <c r="R2356" s="348" t="s">
        <v>1578</v>
      </c>
      <c r="S2356" s="350">
        <v>33</v>
      </c>
      <c r="T2356" t="str">
        <f t="shared" si="82"/>
        <v>G-Suite Business</v>
      </c>
    </row>
    <row r="2357" spans="1:20" ht="15.75" thickBot="1">
      <c r="A2357" s="311">
        <v>45588</v>
      </c>
      <c r="B2357" s="384">
        <v>45566</v>
      </c>
      <c r="C2357" s="297" t="e">
        <v>#VALUE!</v>
      </c>
      <c r="D2357" s="312" t="s">
        <v>775</v>
      </c>
      <c r="E2357" s="306" t="s">
        <v>4770</v>
      </c>
      <c r="F2357" s="314">
        <v>32851</v>
      </c>
      <c r="G2357" s="300">
        <v>27839.830508474581</v>
      </c>
      <c r="H2357" s="301" t="s">
        <v>216</v>
      </c>
      <c r="I2357" s="302" t="s">
        <v>217</v>
      </c>
      <c r="J2357" s="302" t="s">
        <v>218</v>
      </c>
      <c r="K2357" s="53"/>
      <c r="L2357" s="53"/>
      <c r="M2357" s="53"/>
      <c r="N2357" s="53"/>
      <c r="O2357" s="53">
        <v>10</v>
      </c>
      <c r="P2357" s="56"/>
      <c r="Q2357" s="297">
        <v>32851</v>
      </c>
      <c r="R2357" s="348" t="s">
        <v>1578</v>
      </c>
      <c r="S2357" s="350">
        <v>33</v>
      </c>
      <c r="T2357" t="str">
        <f t="shared" si="82"/>
        <v>G-Suite Business</v>
      </c>
    </row>
    <row r="2358" spans="1:20" ht="15.75" thickBot="1">
      <c r="A2358" s="311">
        <v>45588</v>
      </c>
      <c r="B2358" s="384">
        <v>45566</v>
      </c>
      <c r="C2358" s="297" t="e">
        <v>#VALUE!</v>
      </c>
      <c r="D2358" s="312" t="s">
        <v>4771</v>
      </c>
      <c r="E2358" s="306" t="s">
        <v>4772</v>
      </c>
      <c r="F2358" s="314">
        <v>2550</v>
      </c>
      <c r="G2358" s="314">
        <v>2550</v>
      </c>
      <c r="H2358" s="301" t="s">
        <v>216</v>
      </c>
      <c r="I2358" s="302" t="s">
        <v>217</v>
      </c>
      <c r="J2358" s="302" t="s">
        <v>218</v>
      </c>
      <c r="K2358" s="53"/>
      <c r="L2358" s="53"/>
      <c r="M2358" s="53"/>
      <c r="N2358" s="53"/>
      <c r="O2358" s="53">
        <v>10</v>
      </c>
      <c r="P2358" s="56"/>
      <c r="Q2358" s="297">
        <v>2550</v>
      </c>
      <c r="R2358" s="348" t="s">
        <v>1578</v>
      </c>
      <c r="S2358" s="350">
        <v>33</v>
      </c>
      <c r="T2358" t="str">
        <f t="shared" si="82"/>
        <v>G-Suite Business</v>
      </c>
    </row>
    <row r="2359" spans="1:20" ht="15.75" thickBot="1">
      <c r="A2359" s="311">
        <v>45588</v>
      </c>
      <c r="B2359" s="384">
        <v>45566</v>
      </c>
      <c r="C2359" s="297" t="e">
        <v>#VALUE!</v>
      </c>
      <c r="D2359" s="312" t="s">
        <v>4652</v>
      </c>
      <c r="E2359" s="306" t="s">
        <v>4773</v>
      </c>
      <c r="F2359" s="314">
        <v>3009</v>
      </c>
      <c r="G2359" s="300">
        <v>2550</v>
      </c>
      <c r="H2359" s="301" t="s">
        <v>216</v>
      </c>
      <c r="I2359" s="302" t="s">
        <v>217</v>
      </c>
      <c r="J2359" s="302" t="s">
        <v>218</v>
      </c>
      <c r="K2359" s="53"/>
      <c r="L2359" s="53"/>
      <c r="M2359" s="53"/>
      <c r="N2359" s="53"/>
      <c r="O2359" s="53">
        <v>10</v>
      </c>
      <c r="P2359" s="56"/>
      <c r="Q2359" s="297">
        <v>3009</v>
      </c>
      <c r="R2359" s="348" t="s">
        <v>1578</v>
      </c>
      <c r="S2359" s="350">
        <v>33</v>
      </c>
      <c r="T2359" t="str">
        <f t="shared" si="82"/>
        <v>G-Suite Business</v>
      </c>
    </row>
    <row r="2360" spans="1:20" ht="15.75" thickBot="1">
      <c r="A2360" s="311">
        <v>45588</v>
      </c>
      <c r="B2360" s="384">
        <v>45566</v>
      </c>
      <c r="C2360" s="297" t="e">
        <v>#VALUE!</v>
      </c>
      <c r="D2360" s="312" t="s">
        <v>2196</v>
      </c>
      <c r="E2360" s="306" t="s">
        <v>4774</v>
      </c>
      <c r="F2360" s="314">
        <v>56144</v>
      </c>
      <c r="G2360" s="300">
        <v>47579.661016949147</v>
      </c>
      <c r="H2360" s="301" t="s">
        <v>216</v>
      </c>
      <c r="I2360" s="302" t="s">
        <v>217</v>
      </c>
      <c r="J2360" s="302" t="s">
        <v>218</v>
      </c>
      <c r="K2360" s="53"/>
      <c r="L2360" s="53"/>
      <c r="M2360" s="53"/>
      <c r="N2360" s="53"/>
      <c r="O2360" s="53">
        <v>10</v>
      </c>
      <c r="P2360" s="56"/>
      <c r="Q2360" s="297">
        <v>56144</v>
      </c>
      <c r="R2360" s="348" t="s">
        <v>1578</v>
      </c>
      <c r="S2360" s="350">
        <v>33</v>
      </c>
      <c r="T2360" t="str">
        <f t="shared" si="82"/>
        <v>G-Suite Business</v>
      </c>
    </row>
    <row r="2361" spans="1:20" ht="15.75" thickBot="1">
      <c r="A2361" s="311">
        <v>45588</v>
      </c>
      <c r="B2361" s="384">
        <v>45566</v>
      </c>
      <c r="C2361" s="297" t="e">
        <v>#VALUE!</v>
      </c>
      <c r="D2361" s="312" t="s">
        <v>674</v>
      </c>
      <c r="E2361" s="306" t="s">
        <v>4775</v>
      </c>
      <c r="F2361" s="314">
        <v>2478</v>
      </c>
      <c r="G2361" s="300">
        <v>2100</v>
      </c>
      <c r="H2361" s="301" t="s">
        <v>216</v>
      </c>
      <c r="I2361" s="302" t="s">
        <v>217</v>
      </c>
      <c r="J2361" s="302" t="s">
        <v>218</v>
      </c>
      <c r="K2361" s="53"/>
      <c r="L2361" s="53"/>
      <c r="M2361" s="53"/>
      <c r="N2361" s="53"/>
      <c r="O2361" s="53">
        <v>10</v>
      </c>
      <c r="P2361" s="56"/>
      <c r="Q2361" s="297">
        <v>2478</v>
      </c>
      <c r="R2361" s="348" t="s">
        <v>1578</v>
      </c>
      <c r="S2361" s="350">
        <v>33</v>
      </c>
      <c r="T2361" t="str">
        <f t="shared" si="82"/>
        <v>G-Suite Business</v>
      </c>
    </row>
    <row r="2362" spans="1:20" ht="15.75" thickBot="1">
      <c r="A2362" s="311">
        <v>45589</v>
      </c>
      <c r="B2362" s="384">
        <v>45566</v>
      </c>
      <c r="C2362" s="297" t="e">
        <v>#VALUE!</v>
      </c>
      <c r="D2362" s="312" t="s">
        <v>3465</v>
      </c>
      <c r="E2362" s="306" t="s">
        <v>4776</v>
      </c>
      <c r="F2362" s="314">
        <v>27081</v>
      </c>
      <c r="G2362" s="300">
        <v>22950</v>
      </c>
      <c r="H2362" s="301" t="s">
        <v>216</v>
      </c>
      <c r="I2362" s="302" t="s">
        <v>217</v>
      </c>
      <c r="J2362" s="302" t="s">
        <v>218</v>
      </c>
      <c r="K2362" s="53"/>
      <c r="L2362" s="53"/>
      <c r="M2362" s="53"/>
      <c r="N2362" s="53"/>
      <c r="O2362" s="53">
        <v>10</v>
      </c>
      <c r="P2362" s="56"/>
      <c r="Q2362" s="297">
        <v>27081</v>
      </c>
      <c r="R2362" s="348" t="s">
        <v>1578</v>
      </c>
      <c r="S2362" s="350">
        <v>33</v>
      </c>
      <c r="T2362" t="str">
        <f t="shared" si="82"/>
        <v>G-Suite Business</v>
      </c>
    </row>
    <row r="2363" spans="1:20" ht="15.75" thickBot="1">
      <c r="A2363" s="311">
        <v>45589</v>
      </c>
      <c r="B2363" s="384">
        <v>45566</v>
      </c>
      <c r="C2363" s="297" t="e">
        <v>#VALUE!</v>
      </c>
      <c r="D2363" s="312" t="s">
        <v>768</v>
      </c>
      <c r="E2363" s="306" t="s">
        <v>4777</v>
      </c>
      <c r="F2363" s="314">
        <v>6018</v>
      </c>
      <c r="G2363" s="300">
        <v>5100</v>
      </c>
      <c r="H2363" s="301" t="s">
        <v>216</v>
      </c>
      <c r="I2363" s="302" t="s">
        <v>217</v>
      </c>
      <c r="J2363" s="302" t="s">
        <v>218</v>
      </c>
      <c r="K2363" s="53"/>
      <c r="L2363" s="53"/>
      <c r="M2363" s="53"/>
      <c r="N2363" s="53"/>
      <c r="O2363" s="53">
        <v>10</v>
      </c>
      <c r="P2363" s="56"/>
      <c r="Q2363" s="297">
        <v>6018</v>
      </c>
      <c r="R2363" s="348" t="s">
        <v>1578</v>
      </c>
      <c r="S2363" s="350">
        <v>33</v>
      </c>
      <c r="T2363" t="str">
        <f t="shared" si="82"/>
        <v>G-Suite Business</v>
      </c>
    </row>
    <row r="2364" spans="1:20" ht="15.75" thickBot="1">
      <c r="A2364" s="311">
        <v>45589</v>
      </c>
      <c r="B2364" s="384">
        <v>45566</v>
      </c>
      <c r="C2364" s="297" t="e">
        <v>#VALUE!</v>
      </c>
      <c r="D2364" s="312" t="s">
        <v>3635</v>
      </c>
      <c r="E2364" s="306" t="s">
        <v>4778</v>
      </c>
      <c r="F2364" s="314">
        <v>39117</v>
      </c>
      <c r="G2364" s="300">
        <v>33150</v>
      </c>
      <c r="H2364" s="301" t="s">
        <v>216</v>
      </c>
      <c r="I2364" s="302" t="s">
        <v>217</v>
      </c>
      <c r="J2364" s="302" t="s">
        <v>218</v>
      </c>
      <c r="K2364" s="53"/>
      <c r="L2364" s="53"/>
      <c r="M2364" s="53"/>
      <c r="N2364" s="53"/>
      <c r="O2364" s="53">
        <v>10</v>
      </c>
      <c r="P2364" s="56"/>
      <c r="Q2364" s="297">
        <v>39117</v>
      </c>
      <c r="R2364" s="348" t="s">
        <v>1578</v>
      </c>
      <c r="S2364" s="350">
        <v>33</v>
      </c>
      <c r="T2364" t="str">
        <f t="shared" si="82"/>
        <v>G-Suite Business</v>
      </c>
    </row>
    <row r="2365" spans="1:20" ht="15.75" thickBot="1">
      <c r="A2365" s="311">
        <v>45589</v>
      </c>
      <c r="B2365" s="384">
        <v>45566</v>
      </c>
      <c r="C2365" s="297" t="e">
        <v>#VALUE!</v>
      </c>
      <c r="D2365" s="312" t="s">
        <v>4779</v>
      </c>
      <c r="E2365" s="306" t="s">
        <v>4780</v>
      </c>
      <c r="F2365" s="314">
        <v>3009</v>
      </c>
      <c r="G2365" s="300">
        <v>2550</v>
      </c>
      <c r="H2365" s="301" t="s">
        <v>216</v>
      </c>
      <c r="I2365" s="302" t="s">
        <v>217</v>
      </c>
      <c r="J2365" s="302" t="s">
        <v>218</v>
      </c>
      <c r="K2365" s="53"/>
      <c r="L2365" s="53"/>
      <c r="M2365" s="53"/>
      <c r="N2365" s="53"/>
      <c r="O2365" s="53">
        <v>10</v>
      </c>
      <c r="P2365" s="56"/>
      <c r="Q2365" s="297">
        <v>3009</v>
      </c>
      <c r="R2365" s="348" t="s">
        <v>1578</v>
      </c>
      <c r="S2365" s="350">
        <v>33</v>
      </c>
      <c r="T2365" t="str">
        <f t="shared" si="82"/>
        <v>G-Suite Business</v>
      </c>
    </row>
    <row r="2366" spans="1:20" ht="15.75" thickBot="1">
      <c r="A2366" s="311">
        <v>45589</v>
      </c>
      <c r="B2366" s="384">
        <v>45566</v>
      </c>
      <c r="C2366" s="297" t="e">
        <v>#VALUE!</v>
      </c>
      <c r="D2366" s="312" t="s">
        <v>3404</v>
      </c>
      <c r="E2366" s="306" t="s">
        <v>4781</v>
      </c>
      <c r="F2366" s="314">
        <v>2950</v>
      </c>
      <c r="G2366" s="300">
        <v>2500</v>
      </c>
      <c r="H2366" s="301" t="s">
        <v>4782</v>
      </c>
      <c r="I2366" s="302" t="s">
        <v>232</v>
      </c>
      <c r="J2366" s="302" t="s">
        <v>661</v>
      </c>
      <c r="K2366" s="53"/>
      <c r="L2366" s="53"/>
      <c r="M2366" s="53"/>
      <c r="N2366" s="53"/>
      <c r="O2366" s="53">
        <v>10</v>
      </c>
      <c r="P2366" s="56"/>
      <c r="Q2366" s="297">
        <v>2950</v>
      </c>
      <c r="R2366" s="348" t="s">
        <v>1578</v>
      </c>
      <c r="S2366" s="350">
        <v>33</v>
      </c>
      <c r="T2366" t="str">
        <f t="shared" si="82"/>
        <v>Other Services</v>
      </c>
    </row>
    <row r="2367" spans="1:20" ht="15.75" thickBot="1">
      <c r="A2367" s="311">
        <v>45589</v>
      </c>
      <c r="B2367" s="384">
        <v>45566</v>
      </c>
      <c r="C2367" s="297" t="e">
        <v>#VALUE!</v>
      </c>
      <c r="D2367" s="312" t="s">
        <v>829</v>
      </c>
      <c r="E2367" s="306" t="s">
        <v>4783</v>
      </c>
      <c r="F2367" s="314">
        <v>2950</v>
      </c>
      <c r="G2367" s="300">
        <v>2500</v>
      </c>
      <c r="H2367" s="301" t="s">
        <v>4782</v>
      </c>
      <c r="I2367" s="302" t="s">
        <v>232</v>
      </c>
      <c r="J2367" s="302" t="s">
        <v>661</v>
      </c>
      <c r="K2367" s="53"/>
      <c r="L2367" s="53"/>
      <c r="M2367" s="53"/>
      <c r="N2367" s="53"/>
      <c r="O2367" s="53">
        <v>10</v>
      </c>
      <c r="P2367" s="56"/>
      <c r="Q2367" s="297">
        <v>2950</v>
      </c>
      <c r="R2367" s="348" t="s">
        <v>1578</v>
      </c>
      <c r="S2367" s="350">
        <v>33</v>
      </c>
      <c r="T2367" t="str">
        <f t="shared" si="82"/>
        <v>Other Services</v>
      </c>
    </row>
    <row r="2368" spans="1:20" ht="15.75" thickBot="1">
      <c r="A2368" s="311">
        <v>45590</v>
      </c>
      <c r="B2368" s="384">
        <v>45566</v>
      </c>
      <c r="C2368" s="297" t="e">
        <v>#VALUE!</v>
      </c>
      <c r="D2368" s="312" t="s">
        <v>3530</v>
      </c>
      <c r="E2368" s="306" t="s">
        <v>4784</v>
      </c>
      <c r="F2368" s="314">
        <v>5900</v>
      </c>
      <c r="G2368" s="300">
        <v>5000</v>
      </c>
      <c r="H2368" s="301" t="s">
        <v>4782</v>
      </c>
      <c r="I2368" s="302" t="s">
        <v>232</v>
      </c>
      <c r="J2368" s="302" t="s">
        <v>661</v>
      </c>
      <c r="K2368" s="53"/>
      <c r="L2368" s="53"/>
      <c r="M2368" s="53"/>
      <c r="N2368" s="53"/>
      <c r="O2368" s="53">
        <v>10</v>
      </c>
      <c r="P2368" s="56"/>
      <c r="Q2368" s="297">
        <v>5900</v>
      </c>
      <c r="R2368" s="348" t="s">
        <v>1578</v>
      </c>
      <c r="S2368" s="350">
        <v>33</v>
      </c>
      <c r="T2368" t="str">
        <f t="shared" si="82"/>
        <v>Other Services</v>
      </c>
    </row>
    <row r="2369" spans="1:20" ht="15.75" thickBot="1">
      <c r="A2369" s="311">
        <v>45590</v>
      </c>
      <c r="B2369" s="384">
        <v>45566</v>
      </c>
      <c r="C2369" s="297" t="e">
        <v>#VALUE!</v>
      </c>
      <c r="D2369" s="312" t="s">
        <v>4785</v>
      </c>
      <c r="E2369" s="306" t="s">
        <v>4786</v>
      </c>
      <c r="F2369" s="314">
        <v>10620</v>
      </c>
      <c r="G2369" s="300">
        <v>9000</v>
      </c>
      <c r="H2369" s="301" t="s">
        <v>112</v>
      </c>
      <c r="I2369" s="302" t="s">
        <v>229</v>
      </c>
      <c r="J2369" s="302" t="s">
        <v>352</v>
      </c>
      <c r="K2369" s="53"/>
      <c r="L2369" s="53"/>
      <c r="M2369" s="53"/>
      <c r="N2369" s="53"/>
      <c r="O2369" s="53">
        <v>10</v>
      </c>
      <c r="P2369" s="56"/>
      <c r="Q2369" s="297">
        <v>10620</v>
      </c>
      <c r="R2369" s="348" t="s">
        <v>1578</v>
      </c>
      <c r="S2369" s="350">
        <v>33</v>
      </c>
      <c r="T2369" t="str">
        <f t="shared" si="82"/>
        <v>WhatsApp API Business</v>
      </c>
    </row>
    <row r="2370" spans="1:20" ht="15.75" thickBot="1">
      <c r="A2370" s="311">
        <v>45590</v>
      </c>
      <c r="B2370" s="384">
        <v>45566</v>
      </c>
      <c r="C2370" s="297" t="e">
        <v>#VALUE!</v>
      </c>
      <c r="D2370" s="312" t="s">
        <v>4527</v>
      </c>
      <c r="E2370" s="306" t="s">
        <v>4787</v>
      </c>
      <c r="F2370" s="314">
        <v>15045</v>
      </c>
      <c r="G2370" s="300">
        <v>12750</v>
      </c>
      <c r="H2370" s="301" t="s">
        <v>112</v>
      </c>
      <c r="I2370" s="302" t="s">
        <v>229</v>
      </c>
      <c r="J2370" s="302" t="s">
        <v>284</v>
      </c>
      <c r="K2370" s="53"/>
      <c r="L2370" s="53"/>
      <c r="M2370" s="53"/>
      <c r="N2370" s="53"/>
      <c r="O2370" s="53">
        <v>10</v>
      </c>
      <c r="P2370" s="56"/>
      <c r="Q2370" s="297">
        <v>15045</v>
      </c>
      <c r="R2370" s="348" t="s">
        <v>1578</v>
      </c>
      <c r="S2370" s="350">
        <v>33</v>
      </c>
      <c r="T2370" t="str">
        <f t="shared" si="82"/>
        <v>WhatsApp API Business</v>
      </c>
    </row>
    <row r="2371" spans="1:20" ht="15.75" thickBot="1">
      <c r="A2371" s="311">
        <v>45590</v>
      </c>
      <c r="B2371" s="384">
        <v>45566</v>
      </c>
      <c r="C2371" s="297" t="e">
        <v>#VALUE!</v>
      </c>
      <c r="D2371" s="312" t="s">
        <v>572</v>
      </c>
      <c r="E2371" s="306" t="s">
        <v>4788</v>
      </c>
      <c r="F2371" s="314">
        <v>5900</v>
      </c>
      <c r="G2371" s="300">
        <v>5000</v>
      </c>
      <c r="H2371" s="301" t="s">
        <v>310</v>
      </c>
      <c r="I2371" s="302" t="s">
        <v>223</v>
      </c>
      <c r="J2371" s="302" t="s">
        <v>311</v>
      </c>
      <c r="K2371" s="53"/>
      <c r="L2371" s="53"/>
      <c r="M2371" s="53"/>
      <c r="N2371" s="53"/>
      <c r="O2371" s="53">
        <v>10</v>
      </c>
      <c r="P2371" s="56"/>
      <c r="Q2371" s="297">
        <v>5900</v>
      </c>
      <c r="R2371" s="348" t="s">
        <v>1578</v>
      </c>
      <c r="S2371" s="350">
        <v>33</v>
      </c>
      <c r="T2371" t="str">
        <f t="shared" ref="T2371:T2434" si="83">VLOOKUP(I2371,$AD$2:$AE$6,2,0)</f>
        <v>Tech Assist Recruitment</v>
      </c>
    </row>
    <row r="2372" spans="1:20" ht="15.75" thickBot="1">
      <c r="A2372" s="311">
        <v>45590</v>
      </c>
      <c r="B2372" s="384">
        <v>45566</v>
      </c>
      <c r="C2372" s="297" t="e">
        <v>#VALUE!</v>
      </c>
      <c r="D2372" s="312" t="s">
        <v>4529</v>
      </c>
      <c r="E2372" s="306" t="s">
        <v>4789</v>
      </c>
      <c r="F2372" s="314">
        <v>2507.5</v>
      </c>
      <c r="G2372" s="300">
        <v>2125</v>
      </c>
      <c r="H2372" s="301" t="s">
        <v>112</v>
      </c>
      <c r="I2372" s="302" t="s">
        <v>229</v>
      </c>
      <c r="J2372" s="302" t="s">
        <v>258</v>
      </c>
      <c r="K2372" s="53"/>
      <c r="L2372" s="53"/>
      <c r="M2372" s="53"/>
      <c r="N2372" s="53"/>
      <c r="O2372" s="53">
        <v>10</v>
      </c>
      <c r="P2372" s="56"/>
      <c r="Q2372" s="297">
        <v>2507.5</v>
      </c>
      <c r="R2372" s="348" t="s">
        <v>1578</v>
      </c>
      <c r="S2372" s="350">
        <v>33</v>
      </c>
      <c r="T2372" t="str">
        <f t="shared" si="83"/>
        <v>WhatsApp API Business</v>
      </c>
    </row>
    <row r="2373" spans="1:20" ht="15.75" thickBot="1">
      <c r="A2373" s="311">
        <v>45590</v>
      </c>
      <c r="B2373" s="384">
        <v>45566</v>
      </c>
      <c r="C2373" s="297" t="e">
        <v>#VALUE!</v>
      </c>
      <c r="D2373" s="312" t="s">
        <v>3319</v>
      </c>
      <c r="E2373" s="306" t="s">
        <v>4790</v>
      </c>
      <c r="F2373" s="314">
        <v>99</v>
      </c>
      <c r="G2373" s="300">
        <v>83.898305084745772</v>
      </c>
      <c r="H2373" s="301" t="s">
        <v>4782</v>
      </c>
      <c r="I2373" s="302" t="s">
        <v>232</v>
      </c>
      <c r="J2373" s="302" t="s">
        <v>330</v>
      </c>
      <c r="K2373" s="53"/>
      <c r="L2373" s="53"/>
      <c r="M2373" s="53"/>
      <c r="N2373" s="53"/>
      <c r="O2373" s="53">
        <v>10</v>
      </c>
      <c r="P2373" s="56"/>
      <c r="Q2373" s="297">
        <v>99</v>
      </c>
      <c r="R2373" s="348" t="s">
        <v>1578</v>
      </c>
      <c r="S2373" s="350">
        <v>33</v>
      </c>
      <c r="T2373" t="str">
        <f t="shared" si="83"/>
        <v>Other Services</v>
      </c>
    </row>
    <row r="2374" spans="1:20" ht="15.75" thickBot="1">
      <c r="A2374" s="311">
        <v>45590</v>
      </c>
      <c r="B2374" s="384">
        <v>45566</v>
      </c>
      <c r="C2374" s="297" t="e">
        <v>#VALUE!</v>
      </c>
      <c r="D2374" s="312" t="s">
        <v>4791</v>
      </c>
      <c r="E2374" s="306" t="s">
        <v>4792</v>
      </c>
      <c r="F2374" s="314">
        <v>3009</v>
      </c>
      <c r="G2374" s="300">
        <v>2550</v>
      </c>
      <c r="H2374" s="301" t="s">
        <v>216</v>
      </c>
      <c r="I2374" s="302" t="s">
        <v>217</v>
      </c>
      <c r="J2374" s="302" t="s">
        <v>218</v>
      </c>
      <c r="K2374" s="53"/>
      <c r="L2374" s="53"/>
      <c r="M2374" s="53"/>
      <c r="N2374" s="53"/>
      <c r="O2374" s="53">
        <v>10</v>
      </c>
      <c r="P2374" s="56"/>
      <c r="Q2374" s="297">
        <v>3009</v>
      </c>
      <c r="R2374" s="348" t="s">
        <v>1578</v>
      </c>
      <c r="S2374" s="350">
        <v>33</v>
      </c>
      <c r="T2374" t="str">
        <f t="shared" si="83"/>
        <v>G-Suite Business</v>
      </c>
    </row>
    <row r="2375" spans="1:20" ht="15.75" thickBot="1">
      <c r="A2375" s="311">
        <v>45590</v>
      </c>
      <c r="B2375" s="384">
        <v>45566</v>
      </c>
      <c r="C2375" s="297" t="e">
        <v>#VALUE!</v>
      </c>
      <c r="D2375" s="312" t="s">
        <v>4793</v>
      </c>
      <c r="E2375" s="306" t="s">
        <v>4794</v>
      </c>
      <c r="F2375" s="314">
        <v>687</v>
      </c>
      <c r="G2375" s="300">
        <v>582.20338983050851</v>
      </c>
      <c r="H2375" s="301" t="s">
        <v>216</v>
      </c>
      <c r="I2375" s="302" t="s">
        <v>217</v>
      </c>
      <c r="J2375" s="302" t="s">
        <v>218</v>
      </c>
      <c r="K2375" s="53"/>
      <c r="L2375" s="53"/>
      <c r="M2375" s="53"/>
      <c r="N2375" s="53"/>
      <c r="O2375" s="53">
        <v>10</v>
      </c>
      <c r="P2375" s="56"/>
      <c r="Q2375" s="297">
        <v>687</v>
      </c>
      <c r="R2375" s="348" t="s">
        <v>1578</v>
      </c>
      <c r="S2375" s="350">
        <v>33</v>
      </c>
      <c r="T2375" t="str">
        <f t="shared" si="83"/>
        <v>G-Suite Business</v>
      </c>
    </row>
    <row r="2376" spans="1:20" ht="15.75" thickBot="1">
      <c r="A2376" s="311">
        <v>45590</v>
      </c>
      <c r="B2376" s="384">
        <v>45566</v>
      </c>
      <c r="C2376" s="297" t="e">
        <v>#VALUE!</v>
      </c>
      <c r="D2376" s="312" t="s">
        <v>1871</v>
      </c>
      <c r="E2376" s="306" t="s">
        <v>4795</v>
      </c>
      <c r="F2376" s="314">
        <v>3511</v>
      </c>
      <c r="G2376" s="300">
        <v>2975.42372881356</v>
      </c>
      <c r="H2376" s="301" t="s">
        <v>216</v>
      </c>
      <c r="I2376" s="302" t="s">
        <v>217</v>
      </c>
      <c r="J2376" s="302" t="s">
        <v>218</v>
      </c>
      <c r="K2376" s="53"/>
      <c r="L2376" s="53"/>
      <c r="M2376" s="53"/>
      <c r="N2376" s="53"/>
      <c r="O2376" s="53">
        <v>10</v>
      </c>
      <c r="P2376" s="56"/>
      <c r="Q2376" s="297">
        <v>3511</v>
      </c>
      <c r="R2376" s="348" t="s">
        <v>1578</v>
      </c>
      <c r="S2376" s="350">
        <v>33</v>
      </c>
      <c r="T2376" t="str">
        <f t="shared" si="83"/>
        <v>G-Suite Business</v>
      </c>
    </row>
    <row r="2377" spans="1:20" ht="15.75" thickBot="1">
      <c r="A2377" s="311">
        <v>45590</v>
      </c>
      <c r="B2377" s="384">
        <v>45566</v>
      </c>
      <c r="C2377" s="297" t="e">
        <v>#VALUE!</v>
      </c>
      <c r="D2377" s="312" t="s">
        <v>455</v>
      </c>
      <c r="E2377" s="306" t="s">
        <v>4796</v>
      </c>
      <c r="F2377" s="314">
        <v>17525</v>
      </c>
      <c r="G2377" s="300">
        <v>14851.69491525424</v>
      </c>
      <c r="H2377" s="301" t="s">
        <v>216</v>
      </c>
      <c r="I2377" s="302" t="s">
        <v>217</v>
      </c>
      <c r="J2377" s="302" t="s">
        <v>218</v>
      </c>
      <c r="K2377" s="53"/>
      <c r="L2377" s="53"/>
      <c r="M2377" s="53"/>
      <c r="N2377" s="53"/>
      <c r="O2377" s="53">
        <v>10</v>
      </c>
      <c r="P2377" s="56"/>
      <c r="Q2377" s="297">
        <v>17525</v>
      </c>
      <c r="R2377" s="348" t="s">
        <v>1578</v>
      </c>
      <c r="S2377" s="350">
        <v>33</v>
      </c>
      <c r="T2377" t="str">
        <f t="shared" si="83"/>
        <v>G-Suite Business</v>
      </c>
    </row>
    <row r="2378" spans="1:20" ht="15.75" thickBot="1">
      <c r="A2378" s="311">
        <v>45590</v>
      </c>
      <c r="B2378" s="384">
        <v>45566</v>
      </c>
      <c r="C2378" s="297" t="e">
        <v>#VALUE!</v>
      </c>
      <c r="D2378" s="312" t="s">
        <v>2597</v>
      </c>
      <c r="E2378" s="306" t="s">
        <v>4797</v>
      </c>
      <c r="F2378" s="314">
        <v>4091</v>
      </c>
      <c r="G2378" s="300">
        <v>3466.9491525423732</v>
      </c>
      <c r="H2378" s="301" t="s">
        <v>216</v>
      </c>
      <c r="I2378" s="302" t="s">
        <v>217</v>
      </c>
      <c r="J2378" s="302" t="s">
        <v>218</v>
      </c>
      <c r="K2378" s="53"/>
      <c r="L2378" s="53"/>
      <c r="M2378" s="53"/>
      <c r="N2378" s="53"/>
      <c r="O2378" s="53">
        <v>10</v>
      </c>
      <c r="P2378" s="56"/>
      <c r="Q2378" s="297">
        <v>4091</v>
      </c>
      <c r="R2378" s="348" t="s">
        <v>1578</v>
      </c>
      <c r="S2378" s="350">
        <v>33</v>
      </c>
      <c r="T2378" t="str">
        <f t="shared" si="83"/>
        <v>G-Suite Business</v>
      </c>
    </row>
    <row r="2379" spans="1:20" ht="15.75" thickBot="1">
      <c r="A2379" s="311">
        <v>45590</v>
      </c>
      <c r="B2379" s="384">
        <v>45566</v>
      </c>
      <c r="C2379" s="297" t="e">
        <v>#VALUE!</v>
      </c>
      <c r="D2379" s="312" t="s">
        <v>3539</v>
      </c>
      <c r="E2379" s="306" t="s">
        <v>4798</v>
      </c>
      <c r="F2379" s="314">
        <v>12439</v>
      </c>
      <c r="G2379" s="300">
        <v>10541.52542372881</v>
      </c>
      <c r="H2379" s="301" t="s">
        <v>216</v>
      </c>
      <c r="I2379" s="302" t="s">
        <v>217</v>
      </c>
      <c r="J2379" s="302" t="s">
        <v>218</v>
      </c>
      <c r="K2379" s="53"/>
      <c r="L2379" s="53"/>
      <c r="M2379" s="53"/>
      <c r="N2379" s="53"/>
      <c r="O2379" s="53">
        <v>10</v>
      </c>
      <c r="P2379" s="56"/>
      <c r="Q2379" s="297">
        <v>12439</v>
      </c>
      <c r="R2379" s="348" t="s">
        <v>1578</v>
      </c>
      <c r="S2379" s="350">
        <v>33</v>
      </c>
      <c r="T2379" t="str">
        <f t="shared" si="83"/>
        <v>G-Suite Business</v>
      </c>
    </row>
    <row r="2380" spans="1:20" ht="15.75" thickBot="1">
      <c r="A2380" s="311">
        <v>45590</v>
      </c>
      <c r="B2380" s="384">
        <v>45566</v>
      </c>
      <c r="C2380" s="297" t="e">
        <v>#VALUE!</v>
      </c>
      <c r="D2380" s="312" t="s">
        <v>775</v>
      </c>
      <c r="E2380" s="306" t="s">
        <v>4799</v>
      </c>
      <c r="F2380" s="314">
        <v>251</v>
      </c>
      <c r="G2380" s="300">
        <v>212.71186440677971</v>
      </c>
      <c r="H2380" s="301" t="s">
        <v>216</v>
      </c>
      <c r="I2380" s="302" t="s">
        <v>217</v>
      </c>
      <c r="J2380" s="302" t="s">
        <v>218</v>
      </c>
      <c r="K2380" s="53"/>
      <c r="L2380" s="53"/>
      <c r="M2380" s="53"/>
      <c r="N2380" s="53"/>
      <c r="O2380" s="53">
        <v>10</v>
      </c>
      <c r="P2380" s="56"/>
      <c r="Q2380" s="297">
        <v>251</v>
      </c>
      <c r="R2380" s="348" t="s">
        <v>1578</v>
      </c>
      <c r="S2380" s="350">
        <v>33</v>
      </c>
      <c r="T2380" t="str">
        <f t="shared" si="83"/>
        <v>G-Suite Business</v>
      </c>
    </row>
    <row r="2381" spans="1:20" ht="15.75" thickBot="1">
      <c r="A2381" s="311">
        <v>45590</v>
      </c>
      <c r="B2381" s="384">
        <v>45566</v>
      </c>
      <c r="C2381" s="297" t="e">
        <v>#VALUE!</v>
      </c>
      <c r="D2381" s="312" t="s">
        <v>610</v>
      </c>
      <c r="E2381" s="306" t="s">
        <v>4800</v>
      </c>
      <c r="F2381" s="314">
        <v>2257</v>
      </c>
      <c r="G2381" s="300">
        <v>1912.71186440678</v>
      </c>
      <c r="H2381" s="301" t="s">
        <v>216</v>
      </c>
      <c r="I2381" s="302" t="s">
        <v>217</v>
      </c>
      <c r="J2381" s="302" t="s">
        <v>218</v>
      </c>
      <c r="K2381" s="53"/>
      <c r="L2381" s="53"/>
      <c r="M2381" s="53"/>
      <c r="N2381" s="53"/>
      <c r="O2381" s="53">
        <v>10</v>
      </c>
      <c r="P2381" s="56"/>
      <c r="Q2381" s="297">
        <v>2257</v>
      </c>
      <c r="R2381" s="348" t="s">
        <v>1578</v>
      </c>
      <c r="S2381" s="350">
        <v>33</v>
      </c>
      <c r="T2381" t="str">
        <f t="shared" si="83"/>
        <v>G-Suite Business</v>
      </c>
    </row>
    <row r="2382" spans="1:20" ht="15.75" thickBot="1">
      <c r="A2382" s="311">
        <v>45590</v>
      </c>
      <c r="B2382" s="384">
        <v>45566</v>
      </c>
      <c r="C2382" s="297" t="e">
        <v>#VALUE!</v>
      </c>
      <c r="D2382" s="312" t="s">
        <v>1385</v>
      </c>
      <c r="E2382" s="306" t="s">
        <v>4801</v>
      </c>
      <c r="F2382" s="314">
        <v>9228</v>
      </c>
      <c r="G2382" s="300">
        <v>7820.3389830508477</v>
      </c>
      <c r="H2382" s="301" t="s">
        <v>216</v>
      </c>
      <c r="I2382" s="302" t="s">
        <v>217</v>
      </c>
      <c r="J2382" s="302" t="s">
        <v>218</v>
      </c>
      <c r="K2382" s="53"/>
      <c r="L2382" s="53"/>
      <c r="M2382" s="53"/>
      <c r="N2382" s="53"/>
      <c r="O2382" s="53">
        <v>10</v>
      </c>
      <c r="P2382" s="56"/>
      <c r="Q2382" s="297">
        <v>9228</v>
      </c>
      <c r="R2382" s="348" t="s">
        <v>1578</v>
      </c>
      <c r="S2382" s="350">
        <v>33</v>
      </c>
      <c r="T2382" t="str">
        <f t="shared" si="83"/>
        <v>G-Suite Business</v>
      </c>
    </row>
    <row r="2383" spans="1:20" ht="15.75" thickBot="1">
      <c r="A2383" s="311">
        <v>45590</v>
      </c>
      <c r="B2383" s="384">
        <v>45566</v>
      </c>
      <c r="C2383" s="297" t="e">
        <v>#VALUE!</v>
      </c>
      <c r="D2383" s="312" t="s">
        <v>457</v>
      </c>
      <c r="E2383" s="306" t="s">
        <v>4802</v>
      </c>
      <c r="F2383" s="314">
        <v>6018</v>
      </c>
      <c r="G2383" s="300">
        <v>5100</v>
      </c>
      <c r="H2383" s="301" t="s">
        <v>216</v>
      </c>
      <c r="I2383" s="302" t="s">
        <v>217</v>
      </c>
      <c r="J2383" s="302" t="s">
        <v>218</v>
      </c>
      <c r="K2383" s="53"/>
      <c r="L2383" s="53"/>
      <c r="M2383" s="53"/>
      <c r="N2383" s="53"/>
      <c r="O2383" s="53">
        <v>10</v>
      </c>
      <c r="P2383" s="56"/>
      <c r="Q2383" s="297">
        <v>6018</v>
      </c>
      <c r="R2383" s="348" t="s">
        <v>1578</v>
      </c>
      <c r="S2383" s="350">
        <v>33</v>
      </c>
      <c r="T2383" t="str">
        <f t="shared" si="83"/>
        <v>G-Suite Business</v>
      </c>
    </row>
    <row r="2384" spans="1:20" ht="15.75" thickBot="1">
      <c r="A2384" s="311">
        <v>45590</v>
      </c>
      <c r="B2384" s="384">
        <v>45566</v>
      </c>
      <c r="C2384" s="297" t="e">
        <v>#VALUE!</v>
      </c>
      <c r="D2384" s="312" t="s">
        <v>799</v>
      </c>
      <c r="E2384" s="306" t="s">
        <v>4803</v>
      </c>
      <c r="F2384" s="314">
        <v>6018</v>
      </c>
      <c r="G2384" s="300">
        <v>5100</v>
      </c>
      <c r="H2384" s="301" t="s">
        <v>216</v>
      </c>
      <c r="I2384" s="302" t="s">
        <v>217</v>
      </c>
      <c r="J2384" s="302" t="s">
        <v>218</v>
      </c>
      <c r="K2384" s="53"/>
      <c r="L2384" s="53"/>
      <c r="M2384" s="53"/>
      <c r="N2384" s="53"/>
      <c r="O2384" s="53">
        <v>10</v>
      </c>
      <c r="P2384" s="56"/>
      <c r="Q2384" s="297">
        <v>6018</v>
      </c>
      <c r="R2384" s="348" t="s">
        <v>1578</v>
      </c>
      <c r="S2384" s="350">
        <v>33</v>
      </c>
      <c r="T2384" t="str">
        <f t="shared" si="83"/>
        <v>G-Suite Business</v>
      </c>
    </row>
    <row r="2385" spans="1:20" ht="15.75" thickBot="1">
      <c r="A2385" s="311">
        <v>45590</v>
      </c>
      <c r="B2385" s="384">
        <v>45566</v>
      </c>
      <c r="C2385" s="297" t="e">
        <v>#VALUE!</v>
      </c>
      <c r="D2385" s="312" t="s">
        <v>2821</v>
      </c>
      <c r="E2385" s="306" t="s">
        <v>4804</v>
      </c>
      <c r="F2385" s="314">
        <v>462</v>
      </c>
      <c r="G2385" s="300">
        <v>391.52542372881362</v>
      </c>
      <c r="H2385" s="301" t="s">
        <v>216</v>
      </c>
      <c r="I2385" s="302" t="s">
        <v>217</v>
      </c>
      <c r="J2385" s="302" t="s">
        <v>218</v>
      </c>
      <c r="K2385" s="53"/>
      <c r="L2385" s="53"/>
      <c r="M2385" s="53"/>
      <c r="N2385" s="53"/>
      <c r="O2385" s="53">
        <v>10</v>
      </c>
      <c r="P2385" s="56"/>
      <c r="Q2385" s="297">
        <v>462</v>
      </c>
      <c r="R2385" s="348" t="s">
        <v>1578</v>
      </c>
      <c r="S2385" s="350">
        <v>33</v>
      </c>
      <c r="T2385" t="str">
        <f t="shared" si="83"/>
        <v>G-Suite Business</v>
      </c>
    </row>
    <row r="2386" spans="1:20" ht="15.75" thickBot="1">
      <c r="A2386" s="311">
        <v>45590</v>
      </c>
      <c r="B2386" s="384">
        <v>45566</v>
      </c>
      <c r="C2386" s="297" t="e">
        <v>#VALUE!</v>
      </c>
      <c r="D2386" s="312" t="s">
        <v>1537</v>
      </c>
      <c r="E2386" s="306" t="s">
        <v>4805</v>
      </c>
      <c r="F2386" s="314">
        <v>9243</v>
      </c>
      <c r="G2386" s="300">
        <v>7833.0508474576272</v>
      </c>
      <c r="H2386" s="301" t="s">
        <v>216</v>
      </c>
      <c r="I2386" s="302" t="s">
        <v>217</v>
      </c>
      <c r="J2386" s="302" t="s">
        <v>218</v>
      </c>
      <c r="K2386" s="53"/>
      <c r="L2386" s="53"/>
      <c r="M2386" s="53"/>
      <c r="N2386" s="53"/>
      <c r="O2386" s="53">
        <v>10</v>
      </c>
      <c r="P2386" s="56"/>
      <c r="Q2386" s="297">
        <v>9243</v>
      </c>
      <c r="R2386" s="348" t="s">
        <v>1578</v>
      </c>
      <c r="S2386" s="350">
        <v>33</v>
      </c>
      <c r="T2386" t="str">
        <f t="shared" si="83"/>
        <v>G-Suite Business</v>
      </c>
    </row>
    <row r="2387" spans="1:20" ht="15.75" thickBot="1">
      <c r="A2387" s="311">
        <v>45590</v>
      </c>
      <c r="B2387" s="384">
        <v>45566</v>
      </c>
      <c r="C2387" s="297" t="e">
        <v>#VALUE!</v>
      </c>
      <c r="D2387" s="312" t="s">
        <v>2836</v>
      </c>
      <c r="E2387" s="306" t="s">
        <v>4806</v>
      </c>
      <c r="F2387" s="314">
        <v>5015</v>
      </c>
      <c r="G2387" s="300">
        <v>4250</v>
      </c>
      <c r="H2387" s="301" t="s">
        <v>216</v>
      </c>
      <c r="I2387" s="302" t="s">
        <v>217</v>
      </c>
      <c r="J2387" s="302" t="s">
        <v>218</v>
      </c>
      <c r="K2387" s="53"/>
      <c r="L2387" s="53"/>
      <c r="M2387" s="53"/>
      <c r="N2387" s="53"/>
      <c r="O2387" s="53">
        <v>10</v>
      </c>
      <c r="P2387" s="56"/>
      <c r="Q2387" s="297">
        <v>5015</v>
      </c>
      <c r="R2387" s="348" t="s">
        <v>1578</v>
      </c>
      <c r="S2387" s="350">
        <v>33</v>
      </c>
      <c r="T2387" t="str">
        <f t="shared" si="83"/>
        <v>G-Suite Business</v>
      </c>
    </row>
    <row r="2388" spans="1:20" ht="15.75" thickBot="1">
      <c r="A2388" s="311">
        <v>45590</v>
      </c>
      <c r="B2388" s="384">
        <v>45566</v>
      </c>
      <c r="C2388" s="297" t="e">
        <v>#VALUE!</v>
      </c>
      <c r="D2388" s="312" t="s">
        <v>4429</v>
      </c>
      <c r="E2388" s="306" t="s">
        <v>4807</v>
      </c>
      <c r="F2388" s="314">
        <v>4248</v>
      </c>
      <c r="G2388" s="300">
        <v>3600</v>
      </c>
      <c r="H2388" s="301" t="s">
        <v>216</v>
      </c>
      <c r="I2388" s="302" t="s">
        <v>217</v>
      </c>
      <c r="J2388" s="302" t="s">
        <v>218</v>
      </c>
      <c r="K2388" s="53"/>
      <c r="L2388" s="53"/>
      <c r="M2388" s="53"/>
      <c r="N2388" s="53"/>
      <c r="O2388" s="53">
        <v>10</v>
      </c>
      <c r="P2388" s="56"/>
      <c r="Q2388" s="297">
        <v>4248</v>
      </c>
      <c r="R2388" s="348" t="s">
        <v>1578</v>
      </c>
      <c r="S2388" s="350">
        <v>33</v>
      </c>
      <c r="T2388" t="str">
        <f t="shared" si="83"/>
        <v>G-Suite Business</v>
      </c>
    </row>
    <row r="2389" spans="1:20" ht="15.75" thickBot="1">
      <c r="A2389" s="311">
        <v>45591</v>
      </c>
      <c r="B2389" s="384">
        <v>45566</v>
      </c>
      <c r="C2389" s="297" t="e">
        <v>#VALUE!</v>
      </c>
      <c r="D2389" s="312" t="s">
        <v>366</v>
      </c>
      <c r="E2389" s="306" t="s">
        <v>4808</v>
      </c>
      <c r="F2389" s="314">
        <v>232684</v>
      </c>
      <c r="G2389" s="300">
        <v>197189.83050847461</v>
      </c>
      <c r="H2389" s="301" t="s">
        <v>216</v>
      </c>
      <c r="I2389" s="302" t="s">
        <v>217</v>
      </c>
      <c r="J2389" s="302" t="s">
        <v>218</v>
      </c>
      <c r="K2389" s="53"/>
      <c r="L2389" s="53"/>
      <c r="M2389" s="53"/>
      <c r="N2389" s="53"/>
      <c r="O2389" s="53">
        <v>10</v>
      </c>
      <c r="P2389" s="56"/>
      <c r="Q2389" s="297">
        <v>232684</v>
      </c>
      <c r="R2389" s="348" t="s">
        <v>1578</v>
      </c>
      <c r="S2389" s="350">
        <v>33</v>
      </c>
      <c r="T2389" t="str">
        <f t="shared" si="83"/>
        <v>G-Suite Business</v>
      </c>
    </row>
    <row r="2390" spans="1:20" ht="15.75" thickBot="1">
      <c r="A2390" s="311">
        <v>45591</v>
      </c>
      <c r="B2390" s="384">
        <v>45566</v>
      </c>
      <c r="C2390" s="297" t="e">
        <v>#VALUE!</v>
      </c>
      <c r="D2390" s="312" t="s">
        <v>4809</v>
      </c>
      <c r="E2390" s="306" t="s">
        <v>4810</v>
      </c>
      <c r="F2390" s="314">
        <v>7522</v>
      </c>
      <c r="G2390" s="300">
        <v>6374.5762711864409</v>
      </c>
      <c r="H2390" s="301" t="s">
        <v>216</v>
      </c>
      <c r="I2390" s="302" t="s">
        <v>217</v>
      </c>
      <c r="J2390" s="302" t="s">
        <v>218</v>
      </c>
      <c r="K2390" s="53"/>
      <c r="L2390" s="53"/>
      <c r="M2390" s="53"/>
      <c r="N2390" s="53"/>
      <c r="O2390" s="53">
        <v>10</v>
      </c>
      <c r="P2390" s="56"/>
      <c r="Q2390" s="297">
        <v>7522</v>
      </c>
      <c r="R2390" s="348" t="s">
        <v>1578</v>
      </c>
      <c r="S2390" s="350">
        <v>33</v>
      </c>
      <c r="T2390" t="str">
        <f t="shared" si="83"/>
        <v>G-Suite Business</v>
      </c>
    </row>
    <row r="2391" spans="1:20" ht="15.75" thickBot="1">
      <c r="A2391" s="311">
        <v>45591</v>
      </c>
      <c r="B2391" s="384">
        <v>45566</v>
      </c>
      <c r="C2391" s="297" t="e">
        <v>#VALUE!</v>
      </c>
      <c r="D2391" s="312" t="s">
        <v>792</v>
      </c>
      <c r="E2391" s="306" t="s">
        <v>4811</v>
      </c>
      <c r="F2391" s="314">
        <v>177000</v>
      </c>
      <c r="G2391" s="300">
        <v>150000</v>
      </c>
      <c r="H2391" s="301" t="s">
        <v>291</v>
      </c>
      <c r="I2391" s="302" t="s">
        <v>226</v>
      </c>
      <c r="J2391" s="302" t="s">
        <v>292</v>
      </c>
      <c r="K2391" s="53"/>
      <c r="L2391" s="53"/>
      <c r="M2391" s="53"/>
      <c r="N2391" s="53"/>
      <c r="O2391" s="53">
        <v>10</v>
      </c>
      <c r="P2391" s="56"/>
      <c r="Q2391" s="297">
        <v>177000</v>
      </c>
      <c r="R2391" s="348" t="s">
        <v>1578</v>
      </c>
      <c r="S2391" s="350">
        <v>33</v>
      </c>
      <c r="T2391" t="str">
        <f t="shared" si="83"/>
        <v xml:space="preserve">Training Business </v>
      </c>
    </row>
    <row r="2392" spans="1:20" ht="15.75" thickBot="1">
      <c r="A2392" s="311">
        <v>45591</v>
      </c>
      <c r="B2392" s="384">
        <v>45566</v>
      </c>
      <c r="C2392" s="297" t="e">
        <v>#VALUE!</v>
      </c>
      <c r="D2392" s="312" t="s">
        <v>4812</v>
      </c>
      <c r="E2392" s="306" t="s">
        <v>4813</v>
      </c>
      <c r="F2392" s="314">
        <v>10030</v>
      </c>
      <c r="G2392" s="300">
        <v>8500</v>
      </c>
      <c r="H2392" s="301" t="s">
        <v>112</v>
      </c>
      <c r="I2392" s="302" t="s">
        <v>229</v>
      </c>
      <c r="J2392" s="302" t="s">
        <v>352</v>
      </c>
      <c r="K2392" s="53"/>
      <c r="L2392" s="53"/>
      <c r="M2392" s="53"/>
      <c r="N2392" s="53"/>
      <c r="O2392" s="53">
        <v>10</v>
      </c>
      <c r="P2392" s="56"/>
      <c r="Q2392" s="297">
        <v>10030</v>
      </c>
      <c r="R2392" s="348" t="s">
        <v>1578</v>
      </c>
      <c r="S2392" s="350">
        <v>33</v>
      </c>
      <c r="T2392" t="str">
        <f t="shared" si="83"/>
        <v>WhatsApp API Business</v>
      </c>
    </row>
    <row r="2393" spans="1:20" ht="15.75" thickBot="1">
      <c r="A2393" s="311">
        <v>45591</v>
      </c>
      <c r="B2393" s="384">
        <v>45566</v>
      </c>
      <c r="C2393" s="297" t="e">
        <v>#VALUE!</v>
      </c>
      <c r="D2393" s="312" t="s">
        <v>1387</v>
      </c>
      <c r="E2393" s="306" t="s">
        <v>4814</v>
      </c>
      <c r="F2393" s="314">
        <v>8850</v>
      </c>
      <c r="G2393" s="300">
        <v>7500</v>
      </c>
      <c r="H2393" s="301" t="s">
        <v>112</v>
      </c>
      <c r="I2393" s="302" t="s">
        <v>229</v>
      </c>
      <c r="J2393" s="302" t="s">
        <v>269</v>
      </c>
      <c r="K2393" s="53"/>
      <c r="L2393" s="53"/>
      <c r="M2393" s="53"/>
      <c r="N2393" s="53"/>
      <c r="O2393" s="53">
        <v>10</v>
      </c>
      <c r="P2393" s="56"/>
      <c r="Q2393" s="297">
        <v>8850</v>
      </c>
      <c r="R2393" s="348" t="s">
        <v>1578</v>
      </c>
      <c r="S2393" s="350">
        <v>33</v>
      </c>
      <c r="T2393" t="str">
        <f t="shared" si="83"/>
        <v>WhatsApp API Business</v>
      </c>
    </row>
    <row r="2394" spans="1:20" ht="15.75" thickBot="1">
      <c r="A2394" s="311">
        <v>45591</v>
      </c>
      <c r="B2394" s="384">
        <v>45566</v>
      </c>
      <c r="C2394" s="297" t="e">
        <v>#VALUE!</v>
      </c>
      <c r="D2394" s="312" t="s">
        <v>992</v>
      </c>
      <c r="E2394" s="306" t="s">
        <v>4815</v>
      </c>
      <c r="F2394" s="314">
        <v>42480</v>
      </c>
      <c r="G2394" s="300">
        <v>36000</v>
      </c>
      <c r="H2394" s="301" t="s">
        <v>112</v>
      </c>
      <c r="I2394" s="302" t="s">
        <v>229</v>
      </c>
      <c r="J2394" s="302" t="s">
        <v>359</v>
      </c>
      <c r="K2394" s="53"/>
      <c r="L2394" s="53"/>
      <c r="M2394" s="53"/>
      <c r="N2394" s="53"/>
      <c r="O2394" s="53">
        <v>10</v>
      </c>
      <c r="P2394" s="56"/>
      <c r="Q2394" s="297">
        <v>42480</v>
      </c>
      <c r="R2394" s="348" t="s">
        <v>1578</v>
      </c>
      <c r="S2394" s="350">
        <v>33</v>
      </c>
      <c r="T2394" t="str">
        <f t="shared" si="83"/>
        <v>WhatsApp API Business</v>
      </c>
    </row>
    <row r="2395" spans="1:20" ht="15.75" thickBot="1">
      <c r="A2395" s="311">
        <v>45591</v>
      </c>
      <c r="B2395" s="384">
        <v>45566</v>
      </c>
      <c r="C2395" s="297" t="e">
        <v>#VALUE!</v>
      </c>
      <c r="D2395" s="312" t="s">
        <v>708</v>
      </c>
      <c r="E2395" s="306" t="s">
        <v>4816</v>
      </c>
      <c r="F2395" s="314">
        <v>32721.4</v>
      </c>
      <c r="G2395" s="300">
        <v>27730</v>
      </c>
      <c r="H2395" s="301" t="s">
        <v>112</v>
      </c>
      <c r="I2395" s="302" t="s">
        <v>229</v>
      </c>
      <c r="J2395" s="302" t="s">
        <v>359</v>
      </c>
      <c r="K2395" s="53"/>
      <c r="L2395" s="53"/>
      <c r="M2395" s="53"/>
      <c r="N2395" s="53"/>
      <c r="O2395" s="53">
        <v>10</v>
      </c>
      <c r="P2395" s="56"/>
      <c r="Q2395" s="297">
        <v>32721.4</v>
      </c>
      <c r="R2395" s="348" t="s">
        <v>1578</v>
      </c>
      <c r="S2395" s="350">
        <v>33</v>
      </c>
      <c r="T2395" t="str">
        <f t="shared" si="83"/>
        <v>WhatsApp API Business</v>
      </c>
    </row>
    <row r="2396" spans="1:20" ht="15.75" thickBot="1">
      <c r="A2396" s="311">
        <v>45591</v>
      </c>
      <c r="B2396" s="384">
        <v>45566</v>
      </c>
      <c r="C2396" s="297" t="e">
        <v>#VALUE!</v>
      </c>
      <c r="D2396" s="312" t="s">
        <v>708</v>
      </c>
      <c r="E2396" s="306" t="s">
        <v>4816</v>
      </c>
      <c r="F2396" s="314">
        <v>22567.5</v>
      </c>
      <c r="G2396" s="300">
        <v>19125</v>
      </c>
      <c r="H2396" s="301" t="s">
        <v>112</v>
      </c>
      <c r="I2396" s="302" t="s">
        <v>229</v>
      </c>
      <c r="J2396" s="302" t="s">
        <v>1504</v>
      </c>
      <c r="K2396" s="53"/>
      <c r="L2396" s="53"/>
      <c r="M2396" s="53"/>
      <c r="N2396" s="53"/>
      <c r="O2396" s="53">
        <v>10</v>
      </c>
      <c r="P2396" s="56"/>
      <c r="Q2396" s="297">
        <v>22567.5</v>
      </c>
      <c r="R2396" s="348" t="s">
        <v>1578</v>
      </c>
      <c r="S2396" s="350">
        <v>33</v>
      </c>
      <c r="T2396" t="str">
        <f t="shared" si="83"/>
        <v>WhatsApp API Business</v>
      </c>
    </row>
    <row r="2397" spans="1:20" ht="15.75" thickBot="1">
      <c r="A2397" s="311">
        <v>45591</v>
      </c>
      <c r="B2397" s="384">
        <v>45566</v>
      </c>
      <c r="C2397" s="297" t="e">
        <v>#VALUE!</v>
      </c>
      <c r="D2397" s="312" t="s">
        <v>708</v>
      </c>
      <c r="E2397" s="306" t="s">
        <v>4816</v>
      </c>
      <c r="F2397" s="314">
        <v>5894.0999999999995</v>
      </c>
      <c r="G2397" s="300">
        <v>4995</v>
      </c>
      <c r="H2397" s="301" t="s">
        <v>112</v>
      </c>
      <c r="I2397" s="302" t="s">
        <v>229</v>
      </c>
      <c r="J2397" s="302" t="s">
        <v>249</v>
      </c>
      <c r="K2397" s="53"/>
      <c r="L2397" s="53"/>
      <c r="M2397" s="53"/>
      <c r="N2397" s="53"/>
      <c r="O2397" s="53">
        <v>10</v>
      </c>
      <c r="P2397" s="56"/>
      <c r="Q2397" s="297">
        <v>5894.0999999999995</v>
      </c>
      <c r="R2397" s="348" t="s">
        <v>1578</v>
      </c>
      <c r="S2397" s="350">
        <v>33</v>
      </c>
      <c r="T2397" t="str">
        <f t="shared" si="83"/>
        <v>WhatsApp API Business</v>
      </c>
    </row>
    <row r="2398" spans="1:20" ht="15.75" thickBot="1">
      <c r="A2398" s="311">
        <v>45591</v>
      </c>
      <c r="B2398" s="384">
        <v>45566</v>
      </c>
      <c r="C2398" s="297" t="e">
        <v>#VALUE!</v>
      </c>
      <c r="D2398" s="312" t="s">
        <v>2033</v>
      </c>
      <c r="E2398" s="306" t="s">
        <v>4817</v>
      </c>
      <c r="F2398" s="314">
        <v>15045</v>
      </c>
      <c r="G2398" s="300">
        <v>12750</v>
      </c>
      <c r="H2398" s="301" t="s">
        <v>112</v>
      </c>
      <c r="I2398" s="302" t="s">
        <v>229</v>
      </c>
      <c r="J2398" s="302" t="s">
        <v>284</v>
      </c>
      <c r="K2398" s="53"/>
      <c r="L2398" s="53"/>
      <c r="M2398" s="53"/>
      <c r="N2398" s="53"/>
      <c r="O2398" s="53">
        <v>10</v>
      </c>
      <c r="P2398" s="56"/>
      <c r="Q2398" s="297">
        <v>15045</v>
      </c>
      <c r="R2398" s="348" t="s">
        <v>1578</v>
      </c>
      <c r="S2398" s="350">
        <v>33</v>
      </c>
      <c r="T2398" t="str">
        <f t="shared" si="83"/>
        <v>WhatsApp API Business</v>
      </c>
    </row>
    <row r="2399" spans="1:20" ht="15.75" thickBot="1">
      <c r="A2399" s="311">
        <v>45591</v>
      </c>
      <c r="B2399" s="384">
        <v>45566</v>
      </c>
      <c r="C2399" s="297" t="e">
        <v>#VALUE!</v>
      </c>
      <c r="D2399" s="312" t="s">
        <v>2329</v>
      </c>
      <c r="E2399" s="306" t="s">
        <v>4818</v>
      </c>
      <c r="F2399" s="314">
        <v>3540</v>
      </c>
      <c r="G2399" s="300">
        <v>3000</v>
      </c>
      <c r="H2399" s="301" t="s">
        <v>112</v>
      </c>
      <c r="I2399" s="302" t="s">
        <v>229</v>
      </c>
      <c r="J2399" s="302" t="s">
        <v>249</v>
      </c>
      <c r="K2399" s="53"/>
      <c r="L2399" s="53"/>
      <c r="M2399" s="53"/>
      <c r="N2399" s="53"/>
      <c r="O2399" s="53">
        <v>10</v>
      </c>
      <c r="P2399" s="56"/>
      <c r="Q2399" s="297">
        <v>3540</v>
      </c>
      <c r="R2399" s="348" t="s">
        <v>1578</v>
      </c>
      <c r="S2399" s="350">
        <v>33</v>
      </c>
      <c r="T2399" t="str">
        <f t="shared" si="83"/>
        <v>WhatsApp API Business</v>
      </c>
    </row>
    <row r="2400" spans="1:20" ht="15.75" thickBot="1">
      <c r="A2400" s="311">
        <v>45591</v>
      </c>
      <c r="B2400" s="384">
        <v>45566</v>
      </c>
      <c r="C2400" s="297" t="e">
        <v>#VALUE!</v>
      </c>
      <c r="D2400" s="312" t="s">
        <v>4613</v>
      </c>
      <c r="E2400" s="306" t="s">
        <v>4819</v>
      </c>
      <c r="F2400" s="314">
        <v>-42480</v>
      </c>
      <c r="G2400" s="300">
        <v>-36000</v>
      </c>
      <c r="H2400" s="301" t="s">
        <v>112</v>
      </c>
      <c r="I2400" s="302" t="s">
        <v>229</v>
      </c>
      <c r="J2400" s="302" t="s">
        <v>359</v>
      </c>
      <c r="K2400" s="53"/>
      <c r="L2400" s="53"/>
      <c r="M2400" s="53"/>
      <c r="N2400" s="53"/>
      <c r="O2400" s="53">
        <v>10</v>
      </c>
      <c r="P2400" s="56"/>
      <c r="Q2400" s="297">
        <v>-42480</v>
      </c>
      <c r="R2400" s="348" t="s">
        <v>1578</v>
      </c>
      <c r="S2400" s="350">
        <v>33</v>
      </c>
      <c r="T2400" t="str">
        <f t="shared" si="83"/>
        <v>WhatsApp API Business</v>
      </c>
    </row>
    <row r="2401" spans="1:20" ht="15.75" thickBot="1">
      <c r="A2401" s="311">
        <v>45591</v>
      </c>
      <c r="B2401" s="384">
        <v>45566</v>
      </c>
      <c r="C2401" s="297" t="e">
        <v>#VALUE!</v>
      </c>
      <c r="D2401" s="312" t="s">
        <v>1006</v>
      </c>
      <c r="E2401" s="306" t="s">
        <v>4820</v>
      </c>
      <c r="F2401" s="314">
        <v>-42480</v>
      </c>
      <c r="G2401" s="300">
        <v>-36000</v>
      </c>
      <c r="H2401" s="301" t="s">
        <v>112</v>
      </c>
      <c r="I2401" s="302" t="s">
        <v>229</v>
      </c>
      <c r="J2401" s="302" t="s">
        <v>359</v>
      </c>
      <c r="K2401" s="53"/>
      <c r="L2401" s="53"/>
      <c r="M2401" s="53"/>
      <c r="N2401" s="53"/>
      <c r="O2401" s="53">
        <v>10</v>
      </c>
      <c r="P2401" s="56"/>
      <c r="Q2401" s="297">
        <v>-42480</v>
      </c>
      <c r="R2401" s="348" t="s">
        <v>1578</v>
      </c>
      <c r="S2401" s="350">
        <v>33</v>
      </c>
      <c r="T2401" t="str">
        <f t="shared" si="83"/>
        <v>WhatsApp API Business</v>
      </c>
    </row>
    <row r="2402" spans="1:20" ht="15.75" thickBot="1">
      <c r="A2402" s="311">
        <v>45591</v>
      </c>
      <c r="B2402" s="384">
        <v>45566</v>
      </c>
      <c r="C2402" s="297" t="e">
        <v>#VALUE!</v>
      </c>
      <c r="D2402" s="312" t="s">
        <v>2059</v>
      </c>
      <c r="E2402" s="306" t="s">
        <v>4821</v>
      </c>
      <c r="F2402" s="314">
        <v>-885</v>
      </c>
      <c r="G2402" s="300">
        <v>-750</v>
      </c>
      <c r="H2402" s="301" t="s">
        <v>216</v>
      </c>
      <c r="I2402" s="302" t="s">
        <v>217</v>
      </c>
      <c r="J2402" s="302" t="s">
        <v>218</v>
      </c>
      <c r="K2402" s="53"/>
      <c r="L2402" s="53"/>
      <c r="M2402" s="53"/>
      <c r="N2402" s="53"/>
      <c r="O2402" s="53">
        <v>10</v>
      </c>
      <c r="P2402" s="56"/>
      <c r="Q2402" s="297">
        <v>-885</v>
      </c>
      <c r="R2402" s="348" t="s">
        <v>1578</v>
      </c>
      <c r="S2402" s="350">
        <v>33</v>
      </c>
      <c r="T2402" t="str">
        <f t="shared" si="83"/>
        <v>G-Suite Business</v>
      </c>
    </row>
    <row r="2403" spans="1:20" ht="15.75" thickBot="1">
      <c r="A2403" s="311">
        <v>45591</v>
      </c>
      <c r="B2403" s="384">
        <v>45566</v>
      </c>
      <c r="C2403" s="297" t="e">
        <v>#VALUE!</v>
      </c>
      <c r="D2403" s="312" t="s">
        <v>4273</v>
      </c>
      <c r="E2403" s="306" t="s">
        <v>4822</v>
      </c>
      <c r="F2403" s="314">
        <v>-3009</v>
      </c>
      <c r="G2403" s="300">
        <v>-2550</v>
      </c>
      <c r="H2403" s="301" t="s">
        <v>216</v>
      </c>
      <c r="I2403" s="302" t="s">
        <v>217</v>
      </c>
      <c r="J2403" s="302" t="s">
        <v>218</v>
      </c>
      <c r="K2403" s="53"/>
      <c r="L2403" s="53"/>
      <c r="M2403" s="53"/>
      <c r="N2403" s="53"/>
      <c r="O2403" s="53">
        <v>10</v>
      </c>
      <c r="P2403" s="56"/>
      <c r="Q2403" s="297">
        <v>-3009</v>
      </c>
      <c r="R2403" s="348" t="s">
        <v>1578</v>
      </c>
      <c r="S2403" s="350">
        <v>33</v>
      </c>
      <c r="T2403" t="str">
        <f t="shared" si="83"/>
        <v>G-Suite Business</v>
      </c>
    </row>
    <row r="2404" spans="1:20" ht="15.75" thickBot="1">
      <c r="A2404" s="311">
        <v>45591</v>
      </c>
      <c r="B2404" s="384">
        <v>45566</v>
      </c>
      <c r="C2404" s="297" t="e">
        <v>#VALUE!</v>
      </c>
      <c r="D2404" s="312" t="s">
        <v>2553</v>
      </c>
      <c r="E2404" s="306" t="s">
        <v>4823</v>
      </c>
      <c r="F2404" s="314">
        <v>16284</v>
      </c>
      <c r="G2404" s="300">
        <v>13800</v>
      </c>
      <c r="H2404" s="301" t="s">
        <v>216</v>
      </c>
      <c r="I2404" s="302" t="s">
        <v>217</v>
      </c>
      <c r="J2404" s="302" t="s">
        <v>218</v>
      </c>
      <c r="K2404" s="53"/>
      <c r="L2404" s="53"/>
      <c r="M2404" s="53"/>
      <c r="N2404" s="53"/>
      <c r="O2404" s="53">
        <v>10</v>
      </c>
      <c r="P2404" s="56"/>
      <c r="Q2404" s="297">
        <v>16284</v>
      </c>
      <c r="R2404" s="348" t="s">
        <v>1578</v>
      </c>
      <c r="S2404" s="350">
        <v>33</v>
      </c>
      <c r="T2404" t="str">
        <f t="shared" si="83"/>
        <v>G-Suite Business</v>
      </c>
    </row>
    <row r="2405" spans="1:20" ht="15.75" thickBot="1">
      <c r="A2405" s="311">
        <v>45591</v>
      </c>
      <c r="B2405" s="384">
        <v>45566</v>
      </c>
      <c r="C2405" s="297" t="e">
        <v>#VALUE!</v>
      </c>
      <c r="D2405" s="312" t="s">
        <v>3999</v>
      </c>
      <c r="E2405" s="306" t="s">
        <v>4824</v>
      </c>
      <c r="F2405" s="314">
        <v>5812.68</v>
      </c>
      <c r="G2405" s="300">
        <v>4926.0000000000009</v>
      </c>
      <c r="H2405" s="301" t="s">
        <v>216</v>
      </c>
      <c r="I2405" s="302" t="s">
        <v>217</v>
      </c>
      <c r="J2405" s="302" t="s">
        <v>218</v>
      </c>
      <c r="K2405" s="53"/>
      <c r="L2405" s="53"/>
      <c r="M2405" s="53"/>
      <c r="N2405" s="53"/>
      <c r="O2405" s="53">
        <v>10</v>
      </c>
      <c r="P2405" s="56"/>
      <c r="Q2405" s="297">
        <v>5812.68</v>
      </c>
      <c r="R2405" s="348" t="s">
        <v>1578</v>
      </c>
      <c r="S2405" s="350">
        <v>33</v>
      </c>
      <c r="T2405" t="str">
        <f t="shared" si="83"/>
        <v>G-Suite Business</v>
      </c>
    </row>
    <row r="2406" spans="1:20" ht="15.75" thickBot="1">
      <c r="A2406" s="311">
        <v>45591</v>
      </c>
      <c r="B2406" s="384">
        <v>45566</v>
      </c>
      <c r="C2406" s="297" t="e">
        <v>#VALUE!</v>
      </c>
      <c r="D2406" s="312" t="s">
        <v>637</v>
      </c>
      <c r="E2406" s="306" t="s">
        <v>4825</v>
      </c>
      <c r="F2406" s="314">
        <v>2950</v>
      </c>
      <c r="G2406" s="300">
        <v>2500</v>
      </c>
      <c r="H2406" s="301" t="s">
        <v>4782</v>
      </c>
      <c r="I2406" s="302" t="s">
        <v>232</v>
      </c>
      <c r="J2406" s="302" t="s">
        <v>661</v>
      </c>
      <c r="K2406" s="53"/>
      <c r="L2406" s="53"/>
      <c r="M2406" s="53"/>
      <c r="N2406" s="53"/>
      <c r="O2406" s="53">
        <v>10</v>
      </c>
      <c r="P2406" s="56"/>
      <c r="Q2406" s="297">
        <v>2950</v>
      </c>
      <c r="R2406" s="348" t="s">
        <v>1578</v>
      </c>
      <c r="S2406" s="350">
        <v>33</v>
      </c>
      <c r="T2406" t="str">
        <f t="shared" si="83"/>
        <v>Other Services</v>
      </c>
    </row>
    <row r="2407" spans="1:20" ht="15.75" thickBot="1">
      <c r="A2407" s="311">
        <v>45593</v>
      </c>
      <c r="B2407" s="384">
        <v>45566</v>
      </c>
      <c r="C2407" s="297" t="e">
        <v>#VALUE!</v>
      </c>
      <c r="D2407" s="312" t="s">
        <v>2257</v>
      </c>
      <c r="E2407" s="306" t="s">
        <v>4826</v>
      </c>
      <c r="F2407" s="314">
        <v>67319</v>
      </c>
      <c r="G2407" s="300">
        <v>57050</v>
      </c>
      <c r="H2407" s="301" t="s">
        <v>216</v>
      </c>
      <c r="I2407" s="302" t="s">
        <v>217</v>
      </c>
      <c r="J2407" s="302" t="s">
        <v>218</v>
      </c>
      <c r="K2407" s="53"/>
      <c r="L2407" s="53"/>
      <c r="M2407" s="53"/>
      <c r="N2407" s="53"/>
      <c r="O2407" s="53">
        <v>10</v>
      </c>
      <c r="P2407" s="56"/>
      <c r="Q2407" s="297">
        <v>67319</v>
      </c>
      <c r="R2407" s="348" t="s">
        <v>1578</v>
      </c>
      <c r="S2407" s="350">
        <v>34</v>
      </c>
      <c r="T2407" t="str">
        <f t="shared" si="83"/>
        <v>G-Suite Business</v>
      </c>
    </row>
    <row r="2408" spans="1:20" ht="15.75" thickBot="1">
      <c r="A2408" s="311">
        <v>45593</v>
      </c>
      <c r="B2408" s="384">
        <v>45566</v>
      </c>
      <c r="C2408" s="297" t="e">
        <v>#VALUE!</v>
      </c>
      <c r="D2408" s="312" t="s">
        <v>4827</v>
      </c>
      <c r="E2408" s="306" t="s">
        <v>4828</v>
      </c>
      <c r="F2408" s="314">
        <v>9027</v>
      </c>
      <c r="G2408" s="300">
        <v>7650</v>
      </c>
      <c r="H2408" s="301" t="s">
        <v>216</v>
      </c>
      <c r="I2408" s="302" t="s">
        <v>217</v>
      </c>
      <c r="J2408" s="302" t="s">
        <v>218</v>
      </c>
      <c r="K2408" s="53"/>
      <c r="L2408" s="53"/>
      <c r="M2408" s="53"/>
      <c r="N2408" s="53"/>
      <c r="O2408" s="53">
        <v>10</v>
      </c>
      <c r="P2408" s="56"/>
      <c r="Q2408" s="297">
        <v>9027</v>
      </c>
      <c r="R2408" s="348" t="s">
        <v>1578</v>
      </c>
      <c r="S2408" s="350">
        <v>34</v>
      </c>
      <c r="T2408" t="str">
        <f t="shared" si="83"/>
        <v>G-Suite Business</v>
      </c>
    </row>
    <row r="2409" spans="1:20" ht="15.75" thickBot="1">
      <c r="A2409" s="311">
        <v>45593</v>
      </c>
      <c r="B2409" s="384">
        <v>45566</v>
      </c>
      <c r="C2409" s="297" t="e">
        <v>#VALUE!</v>
      </c>
      <c r="D2409" s="312" t="s">
        <v>4829</v>
      </c>
      <c r="E2409" s="306" t="s">
        <v>4830</v>
      </c>
      <c r="F2409" s="314">
        <v>15045</v>
      </c>
      <c r="G2409" s="300">
        <v>12750</v>
      </c>
      <c r="H2409" s="301" t="s">
        <v>216</v>
      </c>
      <c r="I2409" s="302" t="s">
        <v>217</v>
      </c>
      <c r="J2409" s="302" t="s">
        <v>218</v>
      </c>
      <c r="K2409" s="53"/>
      <c r="L2409" s="53"/>
      <c r="M2409" s="53"/>
      <c r="N2409" s="53"/>
      <c r="O2409" s="53">
        <v>10</v>
      </c>
      <c r="P2409" s="56"/>
      <c r="Q2409" s="297">
        <v>15045</v>
      </c>
      <c r="R2409" s="348" t="s">
        <v>1578</v>
      </c>
      <c r="S2409" s="350">
        <v>34</v>
      </c>
      <c r="T2409" t="str">
        <f t="shared" si="83"/>
        <v>G-Suite Business</v>
      </c>
    </row>
    <row r="2410" spans="1:20" ht="15.75" thickBot="1">
      <c r="A2410" s="311">
        <v>45593</v>
      </c>
      <c r="B2410" s="384">
        <v>45566</v>
      </c>
      <c r="C2410" s="297" t="e">
        <v>#VALUE!</v>
      </c>
      <c r="D2410" s="312" t="s">
        <v>4831</v>
      </c>
      <c r="E2410" s="306" t="s">
        <v>4832</v>
      </c>
      <c r="F2410" s="314">
        <v>7522.5</v>
      </c>
      <c r="G2410" s="300">
        <v>6375</v>
      </c>
      <c r="H2410" s="301" t="s">
        <v>216</v>
      </c>
      <c r="I2410" s="302" t="s">
        <v>217</v>
      </c>
      <c r="J2410" s="302" t="s">
        <v>218</v>
      </c>
      <c r="K2410" s="53"/>
      <c r="L2410" s="53"/>
      <c r="M2410" s="53"/>
      <c r="N2410" s="53"/>
      <c r="O2410" s="53">
        <v>10</v>
      </c>
      <c r="P2410" s="56"/>
      <c r="Q2410" s="297">
        <v>7522.5</v>
      </c>
      <c r="R2410" s="348" t="s">
        <v>1578</v>
      </c>
      <c r="S2410" s="350">
        <v>34</v>
      </c>
      <c r="T2410" t="str">
        <f t="shared" si="83"/>
        <v>G-Suite Business</v>
      </c>
    </row>
    <row r="2411" spans="1:20" ht="15.75" thickBot="1">
      <c r="A2411" s="311">
        <v>45593</v>
      </c>
      <c r="B2411" s="384">
        <v>45566</v>
      </c>
      <c r="C2411" s="297" t="e">
        <v>#VALUE!</v>
      </c>
      <c r="D2411" s="312" t="s">
        <v>4833</v>
      </c>
      <c r="E2411" s="306" t="s">
        <v>4834</v>
      </c>
      <c r="F2411" s="314">
        <v>6018</v>
      </c>
      <c r="G2411" s="300">
        <v>5100</v>
      </c>
      <c r="H2411" s="301" t="s">
        <v>216</v>
      </c>
      <c r="I2411" s="302" t="s">
        <v>217</v>
      </c>
      <c r="J2411" s="302" t="s">
        <v>218</v>
      </c>
      <c r="K2411" s="53"/>
      <c r="L2411" s="53"/>
      <c r="M2411" s="53"/>
      <c r="N2411" s="53"/>
      <c r="O2411" s="53">
        <v>10</v>
      </c>
      <c r="P2411" s="56"/>
      <c r="Q2411" s="297">
        <v>6018</v>
      </c>
      <c r="R2411" s="348" t="s">
        <v>1578</v>
      </c>
      <c r="S2411" s="350">
        <v>34</v>
      </c>
      <c r="T2411" t="str">
        <f t="shared" si="83"/>
        <v>G-Suite Business</v>
      </c>
    </row>
    <row r="2412" spans="1:20" ht="15.75" thickBot="1">
      <c r="A2412" s="311">
        <v>45593</v>
      </c>
      <c r="B2412" s="384">
        <v>45566</v>
      </c>
      <c r="C2412" s="297" t="e">
        <v>#VALUE!</v>
      </c>
      <c r="D2412" s="312" t="s">
        <v>4835</v>
      </c>
      <c r="E2412" s="306" t="s">
        <v>4836</v>
      </c>
      <c r="F2412" s="314">
        <v>36580</v>
      </c>
      <c r="G2412" s="300">
        <v>31000</v>
      </c>
      <c r="H2412" s="301" t="s">
        <v>112</v>
      </c>
      <c r="I2412" s="302" t="s">
        <v>229</v>
      </c>
      <c r="J2412" s="302" t="s">
        <v>249</v>
      </c>
      <c r="K2412" s="53"/>
      <c r="L2412" s="53"/>
      <c r="M2412" s="53"/>
      <c r="N2412" s="53"/>
      <c r="O2412" s="53">
        <v>10</v>
      </c>
      <c r="P2412" s="56"/>
      <c r="Q2412" s="297">
        <v>36580</v>
      </c>
      <c r="R2412" s="348" t="s">
        <v>1578</v>
      </c>
      <c r="S2412" s="350">
        <v>34</v>
      </c>
      <c r="T2412" t="str">
        <f t="shared" si="83"/>
        <v>WhatsApp API Business</v>
      </c>
    </row>
    <row r="2413" spans="1:20" ht="15.75" thickBot="1">
      <c r="A2413" s="311">
        <v>45593</v>
      </c>
      <c r="B2413" s="384">
        <v>45566</v>
      </c>
      <c r="C2413" s="297" t="e">
        <v>#VALUE!</v>
      </c>
      <c r="D2413" s="312" t="s">
        <v>4837</v>
      </c>
      <c r="E2413" s="306" t="s">
        <v>4838</v>
      </c>
      <c r="F2413" s="314">
        <v>36580</v>
      </c>
      <c r="G2413" s="300">
        <v>31000</v>
      </c>
      <c r="H2413" s="301" t="s">
        <v>112</v>
      </c>
      <c r="I2413" s="302" t="s">
        <v>229</v>
      </c>
      <c r="J2413" s="302" t="s">
        <v>249</v>
      </c>
      <c r="K2413" s="53"/>
      <c r="L2413" s="53"/>
      <c r="M2413" s="53"/>
      <c r="N2413" s="53"/>
      <c r="O2413" s="53">
        <v>10</v>
      </c>
      <c r="P2413" s="56"/>
      <c r="Q2413" s="297">
        <v>36580</v>
      </c>
      <c r="R2413" s="348" t="s">
        <v>1578</v>
      </c>
      <c r="S2413" s="350">
        <v>34</v>
      </c>
      <c r="T2413" t="str">
        <f t="shared" si="83"/>
        <v>WhatsApp API Business</v>
      </c>
    </row>
    <row r="2414" spans="1:20" ht="15.75" thickBot="1">
      <c r="A2414" s="311">
        <v>45593</v>
      </c>
      <c r="B2414" s="384">
        <v>45566</v>
      </c>
      <c r="C2414" s="297" t="e">
        <v>#VALUE!</v>
      </c>
      <c r="D2414" s="312" t="s">
        <v>4839</v>
      </c>
      <c r="E2414" s="306" t="s">
        <v>4840</v>
      </c>
      <c r="F2414" s="314">
        <v>8850</v>
      </c>
      <c r="G2414" s="300">
        <v>7500</v>
      </c>
      <c r="H2414" s="301" t="s">
        <v>112</v>
      </c>
      <c r="I2414" s="302" t="s">
        <v>229</v>
      </c>
      <c r="J2414" s="302" t="s">
        <v>269</v>
      </c>
      <c r="K2414" s="53"/>
      <c r="L2414" s="53"/>
      <c r="M2414" s="53"/>
      <c r="N2414" s="53"/>
      <c r="O2414" s="53">
        <v>10</v>
      </c>
      <c r="P2414" s="56"/>
      <c r="Q2414" s="297">
        <v>8850</v>
      </c>
      <c r="R2414" s="348" t="s">
        <v>1578</v>
      </c>
      <c r="S2414" s="350">
        <v>34</v>
      </c>
      <c r="T2414" t="str">
        <f t="shared" si="83"/>
        <v>WhatsApp API Business</v>
      </c>
    </row>
    <row r="2415" spans="1:20" ht="15.75" thickBot="1">
      <c r="A2415" s="311">
        <v>45593</v>
      </c>
      <c r="B2415" s="384">
        <v>45566</v>
      </c>
      <c r="C2415" s="297" t="e">
        <v>#VALUE!</v>
      </c>
      <c r="D2415" s="312" t="s">
        <v>4841</v>
      </c>
      <c r="E2415" s="306" t="s">
        <v>4842</v>
      </c>
      <c r="F2415" s="314">
        <v>10620</v>
      </c>
      <c r="G2415" s="300">
        <v>9000</v>
      </c>
      <c r="H2415" s="301" t="s">
        <v>112</v>
      </c>
      <c r="I2415" s="302" t="s">
        <v>229</v>
      </c>
      <c r="J2415" s="302" t="s">
        <v>352</v>
      </c>
      <c r="K2415" s="53"/>
      <c r="L2415" s="53"/>
      <c r="M2415" s="53"/>
      <c r="N2415" s="53"/>
      <c r="O2415" s="53">
        <v>10</v>
      </c>
      <c r="P2415" s="56"/>
      <c r="Q2415" s="297">
        <v>10620</v>
      </c>
      <c r="R2415" s="348" t="s">
        <v>1578</v>
      </c>
      <c r="S2415" s="350">
        <v>34</v>
      </c>
      <c r="T2415" t="str">
        <f t="shared" si="83"/>
        <v>WhatsApp API Business</v>
      </c>
    </row>
    <row r="2416" spans="1:20" ht="15.75" thickBot="1">
      <c r="A2416" s="311">
        <v>45593</v>
      </c>
      <c r="B2416" s="384">
        <v>45566</v>
      </c>
      <c r="C2416" s="297" t="e">
        <v>#VALUE!</v>
      </c>
      <c r="D2416" s="312" t="s">
        <v>4843</v>
      </c>
      <c r="E2416" s="306" t="s">
        <v>4844</v>
      </c>
      <c r="F2416" s="314">
        <v>2950</v>
      </c>
      <c r="G2416" s="300">
        <v>2500</v>
      </c>
      <c r="H2416" s="301" t="s">
        <v>4782</v>
      </c>
      <c r="I2416" s="302" t="s">
        <v>232</v>
      </c>
      <c r="J2416" s="302" t="s">
        <v>661</v>
      </c>
      <c r="K2416" s="53"/>
      <c r="L2416" s="53"/>
      <c r="M2416" s="53"/>
      <c r="N2416" s="53"/>
      <c r="O2416" s="53">
        <v>10</v>
      </c>
      <c r="P2416" s="56"/>
      <c r="Q2416" s="297">
        <v>2950</v>
      </c>
      <c r="R2416" s="348" t="s">
        <v>1578</v>
      </c>
      <c r="S2416" s="350">
        <v>34</v>
      </c>
      <c r="T2416" t="str">
        <f t="shared" si="83"/>
        <v>Other Services</v>
      </c>
    </row>
    <row r="2417" spans="1:20" ht="15.75" thickBot="1">
      <c r="A2417" s="311">
        <v>45593</v>
      </c>
      <c r="B2417" s="384">
        <v>45566</v>
      </c>
      <c r="C2417" s="297" t="e">
        <v>#VALUE!</v>
      </c>
      <c r="D2417" s="309" t="s">
        <v>362</v>
      </c>
      <c r="E2417" s="306" t="s">
        <v>4845</v>
      </c>
      <c r="F2417" s="314"/>
      <c r="G2417" s="300">
        <v>0</v>
      </c>
      <c r="H2417" s="301"/>
      <c r="I2417" s="302"/>
      <c r="J2417" s="302"/>
      <c r="K2417" s="53"/>
      <c r="L2417" s="53"/>
      <c r="M2417" s="53"/>
      <c r="N2417" s="53"/>
      <c r="O2417" s="53">
        <v>10</v>
      </c>
      <c r="P2417" s="56"/>
      <c r="Q2417" s="297">
        <v>0</v>
      </c>
      <c r="R2417" s="348" t="s">
        <v>1578</v>
      </c>
      <c r="S2417" s="350">
        <v>34</v>
      </c>
      <c r="T2417" t="e">
        <f t="shared" si="83"/>
        <v>#N/A</v>
      </c>
    </row>
    <row r="2418" spans="1:20" ht="15.75" thickBot="1">
      <c r="A2418" s="311">
        <v>45594</v>
      </c>
      <c r="B2418" s="384">
        <v>45566</v>
      </c>
      <c r="C2418" s="297" t="e">
        <v>#VALUE!</v>
      </c>
      <c r="D2418" s="312" t="s">
        <v>846</v>
      </c>
      <c r="E2418" s="306" t="s">
        <v>4846</v>
      </c>
      <c r="F2418" s="314">
        <v>24662</v>
      </c>
      <c r="G2418" s="300">
        <v>20900</v>
      </c>
      <c r="H2418" s="301" t="s">
        <v>112</v>
      </c>
      <c r="I2418" s="302" t="s">
        <v>229</v>
      </c>
      <c r="J2418" s="302" t="s">
        <v>249</v>
      </c>
      <c r="K2418" s="53"/>
      <c r="L2418" s="53"/>
      <c r="M2418" s="53"/>
      <c r="N2418" s="53"/>
      <c r="O2418" s="53">
        <v>10</v>
      </c>
      <c r="P2418" s="56"/>
      <c r="Q2418" s="297">
        <v>24662</v>
      </c>
      <c r="R2418" s="348" t="s">
        <v>1578</v>
      </c>
      <c r="S2418" s="350">
        <v>34</v>
      </c>
      <c r="T2418" t="str">
        <f t="shared" si="83"/>
        <v>WhatsApp API Business</v>
      </c>
    </row>
    <row r="2419" spans="1:20" ht="15.75" thickBot="1">
      <c r="A2419" s="311">
        <v>45594</v>
      </c>
      <c r="B2419" s="384">
        <v>45566</v>
      </c>
      <c r="C2419" s="297" t="e">
        <v>#VALUE!</v>
      </c>
      <c r="D2419" s="312" t="s">
        <v>4847</v>
      </c>
      <c r="E2419" s="306" t="s">
        <v>4848</v>
      </c>
      <c r="F2419" s="314">
        <v>14160</v>
      </c>
      <c r="G2419" s="300">
        <v>12000</v>
      </c>
      <c r="H2419" s="301" t="s">
        <v>112</v>
      </c>
      <c r="I2419" s="302" t="s">
        <v>229</v>
      </c>
      <c r="J2419" s="302" t="s">
        <v>284</v>
      </c>
      <c r="K2419" s="53"/>
      <c r="L2419" s="53"/>
      <c r="M2419" s="53"/>
      <c r="N2419" s="53"/>
      <c r="O2419" s="53">
        <v>10</v>
      </c>
      <c r="P2419" s="56"/>
      <c r="Q2419" s="297">
        <v>14160</v>
      </c>
      <c r="R2419" s="348" t="s">
        <v>1578</v>
      </c>
      <c r="S2419" s="350">
        <v>34</v>
      </c>
      <c r="T2419" t="str">
        <f t="shared" si="83"/>
        <v>WhatsApp API Business</v>
      </c>
    </row>
    <row r="2420" spans="1:20" ht="15.75" thickBot="1">
      <c r="A2420" s="311">
        <v>45594</v>
      </c>
      <c r="B2420" s="384">
        <v>45566</v>
      </c>
      <c r="C2420" s="297" t="e">
        <v>#VALUE!</v>
      </c>
      <c r="D2420" s="312" t="s">
        <v>920</v>
      </c>
      <c r="E2420" s="306" t="s">
        <v>4849</v>
      </c>
      <c r="F2420" s="314">
        <v>11800</v>
      </c>
      <c r="G2420" s="300">
        <v>10000</v>
      </c>
      <c r="H2420" s="301" t="s">
        <v>112</v>
      </c>
      <c r="I2420" s="302" t="s">
        <v>229</v>
      </c>
      <c r="J2420" s="302" t="s">
        <v>352</v>
      </c>
      <c r="K2420" s="53"/>
      <c r="L2420" s="53"/>
      <c r="M2420" s="53"/>
      <c r="N2420" s="53"/>
      <c r="O2420" s="53">
        <v>10</v>
      </c>
      <c r="P2420" s="56"/>
      <c r="Q2420" s="297">
        <v>11800</v>
      </c>
      <c r="R2420" s="348" t="s">
        <v>1578</v>
      </c>
      <c r="S2420" s="350">
        <v>34</v>
      </c>
      <c r="T2420" t="str">
        <f t="shared" si="83"/>
        <v>WhatsApp API Business</v>
      </c>
    </row>
    <row r="2421" spans="1:20" ht="15.75" thickBot="1">
      <c r="A2421" s="311">
        <v>45594</v>
      </c>
      <c r="B2421" s="384">
        <v>45566</v>
      </c>
      <c r="C2421" s="297" t="e">
        <v>#VALUE!</v>
      </c>
      <c r="D2421" s="312" t="s">
        <v>2329</v>
      </c>
      <c r="E2421" s="306" t="s">
        <v>4850</v>
      </c>
      <c r="F2421" s="314">
        <v>1180</v>
      </c>
      <c r="G2421" s="300">
        <v>1000</v>
      </c>
      <c r="H2421" s="301" t="s">
        <v>112</v>
      </c>
      <c r="I2421" s="302" t="s">
        <v>229</v>
      </c>
      <c r="J2421" s="302" t="s">
        <v>352</v>
      </c>
      <c r="K2421" s="53"/>
      <c r="L2421" s="53"/>
      <c r="M2421" s="53"/>
      <c r="N2421" s="53"/>
      <c r="O2421" s="53">
        <v>10</v>
      </c>
      <c r="P2421" s="56"/>
      <c r="Q2421" s="297">
        <v>1180</v>
      </c>
      <c r="R2421" s="348" t="s">
        <v>1578</v>
      </c>
      <c r="S2421" s="350">
        <v>34</v>
      </c>
      <c r="T2421" t="str">
        <f t="shared" si="83"/>
        <v>WhatsApp API Business</v>
      </c>
    </row>
    <row r="2422" spans="1:20" ht="15.75" thickBot="1">
      <c r="A2422" s="311">
        <v>45594</v>
      </c>
      <c r="B2422" s="384">
        <v>45566</v>
      </c>
      <c r="C2422" s="297" t="e">
        <v>#VALUE!</v>
      </c>
      <c r="D2422" s="312" t="s">
        <v>882</v>
      </c>
      <c r="E2422" s="306" t="s">
        <v>4851</v>
      </c>
      <c r="F2422" s="314">
        <v>5900</v>
      </c>
      <c r="G2422" s="300">
        <v>5000</v>
      </c>
      <c r="H2422" s="301" t="s">
        <v>261</v>
      </c>
      <c r="I2422" s="302" t="s">
        <v>232</v>
      </c>
      <c r="J2422" s="302" t="s">
        <v>661</v>
      </c>
      <c r="K2422" s="53"/>
      <c r="L2422" s="53"/>
      <c r="M2422" s="53"/>
      <c r="N2422" s="53"/>
      <c r="O2422" s="53">
        <v>10</v>
      </c>
      <c r="P2422" s="56"/>
      <c r="Q2422" s="297">
        <v>5900</v>
      </c>
      <c r="R2422" s="348" t="s">
        <v>1578</v>
      </c>
      <c r="S2422" s="350">
        <v>34</v>
      </c>
      <c r="T2422" t="str">
        <f t="shared" si="83"/>
        <v>Other Services</v>
      </c>
    </row>
    <row r="2423" spans="1:20" ht="15.75" thickBot="1">
      <c r="A2423" s="311">
        <v>45594</v>
      </c>
      <c r="B2423" s="384">
        <v>45566</v>
      </c>
      <c r="C2423" s="297" t="e">
        <v>#VALUE!</v>
      </c>
      <c r="D2423" s="312" t="s">
        <v>4852</v>
      </c>
      <c r="E2423" s="306" t="s">
        <v>4853</v>
      </c>
      <c r="F2423" s="314">
        <v>7522</v>
      </c>
      <c r="G2423" s="300">
        <v>6374.5762711864409</v>
      </c>
      <c r="H2423" s="301" t="s">
        <v>112</v>
      </c>
      <c r="I2423" s="302" t="s">
        <v>229</v>
      </c>
      <c r="J2423" s="302" t="s">
        <v>269</v>
      </c>
      <c r="K2423" s="53"/>
      <c r="L2423" s="53"/>
      <c r="M2423" s="53"/>
      <c r="N2423" s="53"/>
      <c r="O2423" s="53">
        <v>10</v>
      </c>
      <c r="P2423" s="56"/>
      <c r="Q2423" s="297">
        <v>7522</v>
      </c>
      <c r="R2423" s="348" t="s">
        <v>1578</v>
      </c>
      <c r="S2423" s="350">
        <v>34</v>
      </c>
      <c r="T2423" t="str">
        <f t="shared" si="83"/>
        <v>WhatsApp API Business</v>
      </c>
    </row>
    <row r="2424" spans="1:20" ht="15.75" thickBot="1">
      <c r="A2424" s="311">
        <v>45594</v>
      </c>
      <c r="B2424" s="384">
        <v>45566</v>
      </c>
      <c r="C2424" s="297" t="e">
        <v>#VALUE!</v>
      </c>
      <c r="D2424" s="312" t="s">
        <v>4854</v>
      </c>
      <c r="E2424" s="306" t="s">
        <v>4855</v>
      </c>
      <c r="F2424" s="314">
        <v>17700</v>
      </c>
      <c r="G2424" s="300">
        <v>15000</v>
      </c>
      <c r="H2424" s="301" t="s">
        <v>112</v>
      </c>
      <c r="I2424" s="302" t="s">
        <v>229</v>
      </c>
      <c r="J2424" s="302" t="s">
        <v>284</v>
      </c>
      <c r="K2424" s="53"/>
      <c r="L2424" s="53"/>
      <c r="M2424" s="53"/>
      <c r="N2424" s="53"/>
      <c r="O2424" s="53">
        <v>10</v>
      </c>
      <c r="P2424" s="56"/>
      <c r="Q2424" s="297">
        <v>17700</v>
      </c>
      <c r="R2424" s="348" t="s">
        <v>1578</v>
      </c>
      <c r="S2424" s="350">
        <v>34</v>
      </c>
      <c r="T2424" t="str">
        <f t="shared" si="83"/>
        <v>WhatsApp API Business</v>
      </c>
    </row>
    <row r="2425" spans="1:20" ht="15.75" thickBot="1">
      <c r="A2425" s="311">
        <v>45594</v>
      </c>
      <c r="B2425" s="384">
        <v>45566</v>
      </c>
      <c r="C2425" s="297" t="e">
        <v>#VALUE!</v>
      </c>
      <c r="D2425" s="312" t="s">
        <v>637</v>
      </c>
      <c r="E2425" s="306" t="s">
        <v>4856</v>
      </c>
      <c r="F2425" s="314">
        <v>10030</v>
      </c>
      <c r="G2425" s="300">
        <v>8500</v>
      </c>
      <c r="H2425" s="301" t="s">
        <v>112</v>
      </c>
      <c r="I2425" s="302" t="s">
        <v>229</v>
      </c>
      <c r="J2425" s="302" t="s">
        <v>352</v>
      </c>
      <c r="K2425" s="53"/>
      <c r="L2425" s="53"/>
      <c r="M2425" s="53"/>
      <c r="N2425" s="53"/>
      <c r="O2425" s="53">
        <v>10</v>
      </c>
      <c r="P2425" s="56"/>
      <c r="Q2425" s="297">
        <v>10030</v>
      </c>
      <c r="R2425" s="348" t="s">
        <v>1578</v>
      </c>
      <c r="S2425" s="350">
        <v>34</v>
      </c>
      <c r="T2425" t="str">
        <f t="shared" si="83"/>
        <v>WhatsApp API Business</v>
      </c>
    </row>
    <row r="2426" spans="1:20" ht="15.75" thickBot="1">
      <c r="A2426" s="311">
        <v>45594</v>
      </c>
      <c r="B2426" s="384">
        <v>45566</v>
      </c>
      <c r="C2426" s="297" t="e">
        <v>#VALUE!</v>
      </c>
      <c r="D2426" s="312" t="s">
        <v>2180</v>
      </c>
      <c r="E2426" s="306" t="s">
        <v>4857</v>
      </c>
      <c r="F2426" s="314">
        <v>293820</v>
      </c>
      <c r="G2426" s="300">
        <v>249000</v>
      </c>
      <c r="H2426" s="301" t="s">
        <v>291</v>
      </c>
      <c r="I2426" s="302" t="s">
        <v>226</v>
      </c>
      <c r="J2426" s="302" t="s">
        <v>292</v>
      </c>
      <c r="K2426" s="53"/>
      <c r="L2426" s="53"/>
      <c r="M2426" s="53"/>
      <c r="N2426" s="53"/>
      <c r="O2426" s="53">
        <v>11</v>
      </c>
      <c r="P2426" s="56"/>
      <c r="Q2426" s="297">
        <v>293820</v>
      </c>
      <c r="R2426" s="348" t="s">
        <v>1578</v>
      </c>
      <c r="S2426" s="350">
        <v>34</v>
      </c>
      <c r="T2426" t="str">
        <f t="shared" si="83"/>
        <v xml:space="preserve">Training Business </v>
      </c>
    </row>
    <row r="2427" spans="1:20" ht="15.75" thickBot="1">
      <c r="A2427" s="311">
        <v>45594</v>
      </c>
      <c r="B2427" s="384">
        <v>45566</v>
      </c>
      <c r="C2427" s="297" t="e">
        <v>#VALUE!</v>
      </c>
      <c r="D2427" s="312" t="s">
        <v>1768</v>
      </c>
      <c r="E2427" s="306" t="s">
        <v>4858</v>
      </c>
      <c r="F2427" s="314">
        <v>2508</v>
      </c>
      <c r="G2427" s="300">
        <v>2125.42372881356</v>
      </c>
      <c r="H2427" s="301" t="s">
        <v>112</v>
      </c>
      <c r="I2427" s="302" t="s">
        <v>229</v>
      </c>
      <c r="J2427" s="302" t="s">
        <v>258</v>
      </c>
      <c r="K2427" s="53"/>
      <c r="L2427" s="53"/>
      <c r="M2427" s="53"/>
      <c r="N2427" s="53"/>
      <c r="O2427" s="53">
        <v>11</v>
      </c>
      <c r="P2427" s="56"/>
      <c r="Q2427" s="297">
        <v>2508</v>
      </c>
      <c r="R2427" s="348" t="s">
        <v>1578</v>
      </c>
      <c r="S2427" s="350">
        <v>34</v>
      </c>
      <c r="T2427" t="str">
        <f t="shared" si="83"/>
        <v>WhatsApp API Business</v>
      </c>
    </row>
    <row r="2428" spans="1:20" ht="15.75" thickBot="1">
      <c r="A2428" s="311">
        <v>45594</v>
      </c>
      <c r="B2428" s="384">
        <v>45566</v>
      </c>
      <c r="C2428" s="297" t="e">
        <v>#VALUE!</v>
      </c>
      <c r="D2428" s="312" t="s">
        <v>2152</v>
      </c>
      <c r="E2428" s="306" t="s">
        <v>4859</v>
      </c>
      <c r="F2428" s="314">
        <v>2508</v>
      </c>
      <c r="G2428" s="300">
        <v>2125.42372881356</v>
      </c>
      <c r="H2428" s="301" t="s">
        <v>112</v>
      </c>
      <c r="I2428" s="302" t="s">
        <v>229</v>
      </c>
      <c r="J2428" s="302" t="s">
        <v>258</v>
      </c>
      <c r="K2428" s="53"/>
      <c r="L2428" s="53"/>
      <c r="M2428" s="53"/>
      <c r="N2428" s="53"/>
      <c r="O2428" s="53">
        <v>11</v>
      </c>
      <c r="P2428" s="56"/>
      <c r="Q2428" s="297">
        <v>2508</v>
      </c>
      <c r="R2428" s="348" t="s">
        <v>1578</v>
      </c>
      <c r="S2428" s="350">
        <v>34</v>
      </c>
      <c r="T2428" t="str">
        <f t="shared" si="83"/>
        <v>WhatsApp API Business</v>
      </c>
    </row>
    <row r="2429" spans="1:20" ht="15.75" thickBot="1">
      <c r="A2429" s="311">
        <v>45594</v>
      </c>
      <c r="B2429" s="384">
        <v>45566</v>
      </c>
      <c r="C2429" s="297" t="e">
        <v>#VALUE!</v>
      </c>
      <c r="D2429" s="312" t="s">
        <v>417</v>
      </c>
      <c r="E2429" s="306" t="s">
        <v>4860</v>
      </c>
      <c r="F2429" s="314">
        <v>6839</v>
      </c>
      <c r="G2429" s="300">
        <v>5795.7627118644068</v>
      </c>
      <c r="H2429" s="301" t="s">
        <v>216</v>
      </c>
      <c r="I2429" s="302" t="s">
        <v>217</v>
      </c>
      <c r="J2429" s="302" t="s">
        <v>218</v>
      </c>
      <c r="K2429" s="53"/>
      <c r="L2429" s="53"/>
      <c r="M2429" s="53"/>
      <c r="N2429" s="53"/>
      <c r="O2429" s="53">
        <v>11</v>
      </c>
      <c r="P2429" s="56"/>
      <c r="Q2429" s="297">
        <v>6839</v>
      </c>
      <c r="R2429" s="348" t="s">
        <v>1578</v>
      </c>
      <c r="S2429" s="350">
        <v>34</v>
      </c>
      <c r="T2429" t="str">
        <f t="shared" si="83"/>
        <v>G-Suite Business</v>
      </c>
    </row>
    <row r="2430" spans="1:20" ht="15.75" thickBot="1">
      <c r="A2430" s="311">
        <v>45594</v>
      </c>
      <c r="B2430" s="384">
        <v>45566</v>
      </c>
      <c r="C2430" s="297" t="e">
        <v>#VALUE!</v>
      </c>
      <c r="D2430" s="312" t="s">
        <v>4861</v>
      </c>
      <c r="E2430" s="306" t="s">
        <v>4862</v>
      </c>
      <c r="F2430" s="314">
        <v>153400</v>
      </c>
      <c r="G2430" s="300">
        <v>130000</v>
      </c>
      <c r="H2430" s="301" t="s">
        <v>216</v>
      </c>
      <c r="I2430" s="302" t="s">
        <v>217</v>
      </c>
      <c r="J2430" s="302" t="s">
        <v>218</v>
      </c>
      <c r="K2430" s="53"/>
      <c r="L2430" s="53"/>
      <c r="M2430" s="53"/>
      <c r="N2430" s="53"/>
      <c r="O2430" s="53">
        <v>11</v>
      </c>
      <c r="P2430" s="56"/>
      <c r="Q2430" s="297">
        <v>153400</v>
      </c>
      <c r="R2430" s="348" t="s">
        <v>1578</v>
      </c>
      <c r="S2430" s="350">
        <v>34</v>
      </c>
      <c r="T2430" t="str">
        <f t="shared" si="83"/>
        <v>G-Suite Business</v>
      </c>
    </row>
    <row r="2431" spans="1:20" ht="15.75" thickBot="1">
      <c r="A2431" s="311">
        <v>45594</v>
      </c>
      <c r="B2431" s="384">
        <v>45566</v>
      </c>
      <c r="C2431" s="297" t="e">
        <v>#VALUE!</v>
      </c>
      <c r="D2431" s="312" t="s">
        <v>4863</v>
      </c>
      <c r="E2431" s="306" t="s">
        <v>4864</v>
      </c>
      <c r="F2431" s="314">
        <v>153400</v>
      </c>
      <c r="G2431" s="300">
        <v>130000</v>
      </c>
      <c r="H2431" s="301" t="s">
        <v>216</v>
      </c>
      <c r="I2431" s="302" t="s">
        <v>217</v>
      </c>
      <c r="J2431" s="302" t="s">
        <v>218</v>
      </c>
      <c r="K2431" s="53"/>
      <c r="L2431" s="53"/>
      <c r="M2431" s="53"/>
      <c r="N2431" s="53"/>
      <c r="O2431" s="53">
        <v>11</v>
      </c>
      <c r="P2431" s="56"/>
      <c r="Q2431" s="297">
        <v>153400</v>
      </c>
      <c r="R2431" s="348" t="s">
        <v>1578</v>
      </c>
      <c r="S2431" s="350">
        <v>34</v>
      </c>
      <c r="T2431" t="str">
        <f t="shared" si="83"/>
        <v>G-Suite Business</v>
      </c>
    </row>
    <row r="2432" spans="1:20" ht="15.75" thickBot="1">
      <c r="A2432" s="311">
        <v>45594</v>
      </c>
      <c r="B2432" s="384">
        <v>45566</v>
      </c>
      <c r="C2432" s="297" t="e">
        <v>#VALUE!</v>
      </c>
      <c r="D2432" s="312" t="s">
        <v>790</v>
      </c>
      <c r="E2432" s="306" t="s">
        <v>4865</v>
      </c>
      <c r="F2432" s="314">
        <v>42480</v>
      </c>
      <c r="G2432" s="300">
        <v>36000</v>
      </c>
      <c r="H2432" s="301" t="s">
        <v>216</v>
      </c>
      <c r="I2432" s="302" t="s">
        <v>217</v>
      </c>
      <c r="J2432" s="302" t="s">
        <v>218</v>
      </c>
      <c r="K2432" s="53"/>
      <c r="L2432" s="53"/>
      <c r="M2432" s="53"/>
      <c r="N2432" s="53"/>
      <c r="O2432" s="53">
        <v>11</v>
      </c>
      <c r="P2432" s="56"/>
      <c r="Q2432" s="297">
        <v>42480</v>
      </c>
      <c r="R2432" s="348" t="s">
        <v>1578</v>
      </c>
      <c r="S2432" s="350">
        <v>34</v>
      </c>
      <c r="T2432" t="str">
        <f t="shared" si="83"/>
        <v>G-Suite Business</v>
      </c>
    </row>
    <row r="2433" spans="1:20" ht="15.75" thickBot="1">
      <c r="A2433" s="311">
        <v>45594</v>
      </c>
      <c r="B2433" s="384">
        <v>45566</v>
      </c>
      <c r="C2433" s="297" t="e">
        <v>#VALUE!</v>
      </c>
      <c r="D2433" s="312" t="s">
        <v>415</v>
      </c>
      <c r="E2433" s="306" t="s">
        <v>4866</v>
      </c>
      <c r="F2433" s="314">
        <v>6018</v>
      </c>
      <c r="G2433" s="300">
        <v>5100</v>
      </c>
      <c r="H2433" s="301" t="s">
        <v>216</v>
      </c>
      <c r="I2433" s="302" t="s">
        <v>217</v>
      </c>
      <c r="J2433" s="302" t="s">
        <v>218</v>
      </c>
      <c r="K2433" s="53"/>
      <c r="L2433" s="53"/>
      <c r="M2433" s="53"/>
      <c r="N2433" s="53"/>
      <c r="O2433" s="53">
        <v>11</v>
      </c>
      <c r="P2433" s="56"/>
      <c r="Q2433" s="297">
        <v>6018</v>
      </c>
      <c r="R2433" s="348" t="s">
        <v>1578</v>
      </c>
      <c r="S2433" s="350">
        <v>34</v>
      </c>
      <c r="T2433" t="str">
        <f t="shared" si="83"/>
        <v>G-Suite Business</v>
      </c>
    </row>
    <row r="2434" spans="1:20" ht="15.75" thickBot="1">
      <c r="A2434" s="311">
        <v>45594</v>
      </c>
      <c r="B2434" s="384">
        <v>45566</v>
      </c>
      <c r="C2434" s="297" t="e">
        <v>#VALUE!</v>
      </c>
      <c r="D2434" s="312" t="s">
        <v>4867</v>
      </c>
      <c r="E2434" s="306" t="s">
        <v>4868</v>
      </c>
      <c r="F2434" s="314">
        <v>41099</v>
      </c>
      <c r="G2434" s="300">
        <v>34829.661016949147</v>
      </c>
      <c r="H2434" s="301" t="s">
        <v>216</v>
      </c>
      <c r="I2434" s="302" t="s">
        <v>217</v>
      </c>
      <c r="J2434" s="302" t="s">
        <v>218</v>
      </c>
      <c r="K2434" s="53"/>
      <c r="L2434" s="53"/>
      <c r="M2434" s="53"/>
      <c r="N2434" s="53"/>
      <c r="O2434" s="53">
        <v>11</v>
      </c>
      <c r="P2434" s="56"/>
      <c r="Q2434" s="297">
        <v>41099</v>
      </c>
      <c r="R2434" s="348" t="s">
        <v>1578</v>
      </c>
      <c r="S2434" s="350">
        <v>34</v>
      </c>
      <c r="T2434" t="str">
        <f t="shared" si="83"/>
        <v>G-Suite Business</v>
      </c>
    </row>
    <row r="2435" spans="1:20" ht="15.75" thickBot="1">
      <c r="A2435" s="311">
        <v>45594</v>
      </c>
      <c r="B2435" s="384">
        <v>45566</v>
      </c>
      <c r="C2435" s="297" t="e">
        <v>#VALUE!</v>
      </c>
      <c r="D2435" s="312" t="s">
        <v>2977</v>
      </c>
      <c r="E2435" s="306" t="s">
        <v>4869</v>
      </c>
      <c r="F2435" s="314">
        <v>2443</v>
      </c>
      <c r="G2435" s="300">
        <v>2070.3389830508481</v>
      </c>
      <c r="H2435" s="301" t="s">
        <v>216</v>
      </c>
      <c r="I2435" s="302" t="s">
        <v>217</v>
      </c>
      <c r="J2435" s="302" t="s">
        <v>218</v>
      </c>
      <c r="K2435" s="53"/>
      <c r="L2435" s="53"/>
      <c r="M2435" s="53"/>
      <c r="N2435" s="53"/>
      <c r="O2435" s="53">
        <v>11</v>
      </c>
      <c r="P2435" s="56"/>
      <c r="Q2435" s="297">
        <v>2443</v>
      </c>
      <c r="R2435" s="348" t="s">
        <v>1578</v>
      </c>
      <c r="S2435" s="350">
        <v>34</v>
      </c>
      <c r="T2435" t="str">
        <f t="shared" ref="T2435:T2492" si="84">VLOOKUP(I2435,$AD$2:$AE$6,2,0)</f>
        <v>G-Suite Business</v>
      </c>
    </row>
    <row r="2436" spans="1:20" ht="15.75" thickBot="1">
      <c r="A2436" s="311">
        <v>45594</v>
      </c>
      <c r="B2436" s="384">
        <v>45566</v>
      </c>
      <c r="C2436" s="297" t="e">
        <v>#VALUE!</v>
      </c>
      <c r="D2436" s="312" t="s">
        <v>1332</v>
      </c>
      <c r="E2436" s="306" t="s">
        <v>4870</v>
      </c>
      <c r="F2436" s="314">
        <v>330542</v>
      </c>
      <c r="G2436" s="300">
        <v>280120.33898305078</v>
      </c>
      <c r="H2436" s="301" t="s">
        <v>216</v>
      </c>
      <c r="I2436" s="302" t="s">
        <v>217</v>
      </c>
      <c r="J2436" s="302" t="s">
        <v>218</v>
      </c>
      <c r="K2436" s="53"/>
      <c r="L2436" s="53"/>
      <c r="M2436" s="53"/>
      <c r="N2436" s="53"/>
      <c r="O2436" s="53">
        <v>11</v>
      </c>
      <c r="P2436" s="56"/>
      <c r="Q2436" s="297">
        <v>330542</v>
      </c>
      <c r="R2436" s="348" t="s">
        <v>1578</v>
      </c>
      <c r="S2436" s="350">
        <v>34</v>
      </c>
      <c r="T2436" t="str">
        <f t="shared" si="84"/>
        <v>G-Suite Business</v>
      </c>
    </row>
    <row r="2437" spans="1:20" ht="15.75" thickBot="1">
      <c r="A2437" s="311">
        <v>45594</v>
      </c>
      <c r="B2437" s="384">
        <v>45566</v>
      </c>
      <c r="C2437" s="297" t="e">
        <v>#VALUE!</v>
      </c>
      <c r="D2437" s="312" t="s">
        <v>3549</v>
      </c>
      <c r="E2437" s="332" t="s">
        <v>4871</v>
      </c>
      <c r="F2437" s="317">
        <v>173655</v>
      </c>
      <c r="G2437" s="300">
        <v>147165.25423728811</v>
      </c>
      <c r="H2437" s="301" t="s">
        <v>216</v>
      </c>
      <c r="I2437" s="302" t="s">
        <v>217</v>
      </c>
      <c r="J2437" s="302" t="s">
        <v>218</v>
      </c>
      <c r="K2437" s="53"/>
      <c r="L2437" s="53"/>
      <c r="M2437" s="53"/>
      <c r="N2437" s="53"/>
      <c r="O2437" s="53">
        <v>11</v>
      </c>
      <c r="P2437" s="56"/>
      <c r="Q2437" s="297">
        <v>173655</v>
      </c>
      <c r="R2437" s="348" t="s">
        <v>1578</v>
      </c>
      <c r="S2437" s="350"/>
      <c r="T2437" t="str">
        <f t="shared" si="84"/>
        <v>G-Suite Business</v>
      </c>
    </row>
    <row r="2438" spans="1:20" ht="15.75" thickBot="1">
      <c r="A2438" s="311">
        <v>45594</v>
      </c>
      <c r="B2438" s="384">
        <v>45566</v>
      </c>
      <c r="C2438" s="297" t="e">
        <v>#VALUE!</v>
      </c>
      <c r="D2438" s="312" t="s">
        <v>3549</v>
      </c>
      <c r="E2438" s="310" t="s">
        <v>4872</v>
      </c>
      <c r="F2438" s="317">
        <v>-173655</v>
      </c>
      <c r="G2438" s="300">
        <v>-147165.25423728811</v>
      </c>
      <c r="H2438" s="301" t="s">
        <v>216</v>
      </c>
      <c r="I2438" s="302" t="s">
        <v>217</v>
      </c>
      <c r="J2438" s="302" t="s">
        <v>218</v>
      </c>
      <c r="K2438" s="53"/>
      <c r="L2438" s="53"/>
      <c r="M2438" s="53"/>
      <c r="N2438" s="53"/>
      <c r="O2438" s="53">
        <v>11</v>
      </c>
      <c r="P2438" s="56"/>
      <c r="Q2438" s="297">
        <v>-173655</v>
      </c>
      <c r="R2438" s="348" t="s">
        <v>1578</v>
      </c>
      <c r="S2438" s="350"/>
      <c r="T2438" t="str">
        <f t="shared" si="84"/>
        <v>G-Suite Business</v>
      </c>
    </row>
    <row r="2439" spans="1:20" ht="15.75" thickBot="1">
      <c r="A2439" s="311">
        <v>45594</v>
      </c>
      <c r="B2439" s="384">
        <v>45566</v>
      </c>
      <c r="C2439" s="297" t="e">
        <v>#VALUE!</v>
      </c>
      <c r="D2439" s="312" t="s">
        <v>4873</v>
      </c>
      <c r="E2439" s="306" t="s">
        <v>4874</v>
      </c>
      <c r="F2439" s="314">
        <v>15930</v>
      </c>
      <c r="G2439" s="300">
        <v>13500</v>
      </c>
      <c r="H2439" s="301" t="s">
        <v>112</v>
      </c>
      <c r="I2439" s="302" t="s">
        <v>229</v>
      </c>
      <c r="J2439" s="302" t="s">
        <v>284</v>
      </c>
      <c r="K2439" s="53"/>
      <c r="L2439" s="53"/>
      <c r="M2439" s="53"/>
      <c r="N2439" s="53"/>
      <c r="O2439" s="53">
        <v>11</v>
      </c>
      <c r="P2439" s="56"/>
      <c r="Q2439" s="297">
        <v>15930</v>
      </c>
      <c r="R2439" s="348" t="s">
        <v>1578</v>
      </c>
      <c r="S2439" s="350">
        <v>34</v>
      </c>
      <c r="T2439" t="str">
        <f t="shared" si="84"/>
        <v>WhatsApp API Business</v>
      </c>
    </row>
    <row r="2440" spans="1:20" ht="15.75" thickBot="1">
      <c r="A2440" s="311">
        <v>45594</v>
      </c>
      <c r="B2440" s="384">
        <v>45566</v>
      </c>
      <c r="C2440" s="297" t="e">
        <v>#VALUE!</v>
      </c>
      <c r="D2440" s="312" t="s">
        <v>2984</v>
      </c>
      <c r="E2440" s="306" t="s">
        <v>4875</v>
      </c>
      <c r="F2440" s="314">
        <v>14160</v>
      </c>
      <c r="G2440" s="300">
        <v>12000</v>
      </c>
      <c r="H2440" s="301" t="s">
        <v>112</v>
      </c>
      <c r="I2440" s="302" t="s">
        <v>229</v>
      </c>
      <c r="J2440" s="302" t="s">
        <v>258</v>
      </c>
      <c r="K2440" s="53"/>
      <c r="L2440" s="53"/>
      <c r="M2440" s="53"/>
      <c r="N2440" s="53"/>
      <c r="O2440" s="53">
        <v>11</v>
      </c>
      <c r="P2440" s="56"/>
      <c r="Q2440" s="297">
        <v>14160</v>
      </c>
      <c r="R2440" s="348" t="s">
        <v>1578</v>
      </c>
      <c r="S2440" s="350">
        <v>34</v>
      </c>
      <c r="T2440" t="str">
        <f t="shared" si="84"/>
        <v>WhatsApp API Business</v>
      </c>
    </row>
    <row r="2441" spans="1:20" ht="15.75" thickBot="1">
      <c r="A2441" s="311">
        <v>45598</v>
      </c>
      <c r="B2441" s="384">
        <v>45597</v>
      </c>
      <c r="C2441" s="297" t="e">
        <v>#VALUE!</v>
      </c>
      <c r="D2441" s="312" t="s">
        <v>496</v>
      </c>
      <c r="E2441" s="306" t="s">
        <v>4876</v>
      </c>
      <c r="F2441" s="314">
        <v>2950</v>
      </c>
      <c r="G2441" s="300">
        <v>2500</v>
      </c>
      <c r="H2441" s="301" t="s">
        <v>261</v>
      </c>
      <c r="I2441" s="302" t="s">
        <v>232</v>
      </c>
      <c r="J2441" s="302" t="s">
        <v>661</v>
      </c>
      <c r="K2441" s="53"/>
      <c r="L2441" s="53"/>
      <c r="M2441" s="53"/>
      <c r="N2441" s="53"/>
      <c r="O2441" s="53">
        <v>11</v>
      </c>
      <c r="P2441" s="56"/>
      <c r="Q2441" s="297">
        <v>2950</v>
      </c>
      <c r="R2441" s="348" t="s">
        <v>1578</v>
      </c>
      <c r="S2441" s="350">
        <v>35</v>
      </c>
      <c r="T2441" t="str">
        <f t="shared" si="84"/>
        <v>Other Services</v>
      </c>
    </row>
    <row r="2442" spans="1:20" ht="15.75" thickBot="1">
      <c r="A2442" s="311">
        <v>45598</v>
      </c>
      <c r="B2442" s="384">
        <v>45597</v>
      </c>
      <c r="C2442" s="297" t="e">
        <v>#VALUE!</v>
      </c>
      <c r="D2442" s="312" t="s">
        <v>752</v>
      </c>
      <c r="E2442" s="306" t="s">
        <v>4877</v>
      </c>
      <c r="F2442" s="331">
        <v>2950</v>
      </c>
      <c r="G2442" s="300">
        <v>2500</v>
      </c>
      <c r="H2442" s="301" t="s">
        <v>261</v>
      </c>
      <c r="I2442" s="302" t="s">
        <v>232</v>
      </c>
      <c r="J2442" s="302" t="s">
        <v>661</v>
      </c>
      <c r="K2442" s="53"/>
      <c r="L2442" s="53"/>
      <c r="M2442" s="53"/>
      <c r="N2442" s="53"/>
      <c r="O2442" s="53">
        <v>11</v>
      </c>
      <c r="P2442" s="56"/>
      <c r="Q2442" s="297">
        <v>2950</v>
      </c>
      <c r="R2442" s="348" t="s">
        <v>1578</v>
      </c>
      <c r="S2442" s="350">
        <v>35</v>
      </c>
      <c r="T2442" t="str">
        <f t="shared" si="84"/>
        <v>Other Services</v>
      </c>
    </row>
    <row r="2443" spans="1:20" ht="15.75" thickBot="1">
      <c r="A2443" s="311">
        <v>45598</v>
      </c>
      <c r="B2443" s="384">
        <v>45597</v>
      </c>
      <c r="C2443" s="297" t="e">
        <v>#VALUE!</v>
      </c>
      <c r="D2443" s="312" t="s">
        <v>4210</v>
      </c>
      <c r="E2443" s="306" t="s">
        <v>4878</v>
      </c>
      <c r="F2443" s="331">
        <v>2950</v>
      </c>
      <c r="G2443" s="300">
        <v>2500</v>
      </c>
      <c r="H2443" s="301" t="s">
        <v>261</v>
      </c>
      <c r="I2443" s="302" t="s">
        <v>232</v>
      </c>
      <c r="J2443" s="302" t="s">
        <v>661</v>
      </c>
      <c r="K2443" s="53"/>
      <c r="L2443" s="53"/>
      <c r="M2443" s="53"/>
      <c r="N2443" s="53"/>
      <c r="O2443" s="53">
        <v>11</v>
      </c>
      <c r="P2443" s="56"/>
      <c r="Q2443" s="297">
        <v>2950</v>
      </c>
      <c r="R2443" s="348" t="s">
        <v>1578</v>
      </c>
      <c r="S2443" s="350">
        <v>35</v>
      </c>
      <c r="T2443" t="str">
        <f t="shared" si="84"/>
        <v>Other Services</v>
      </c>
    </row>
    <row r="2444" spans="1:20" ht="15.75" thickBot="1">
      <c r="A2444" s="311">
        <v>45598</v>
      </c>
      <c r="B2444" s="384">
        <v>45597</v>
      </c>
      <c r="C2444" s="297" t="e">
        <v>#VALUE!</v>
      </c>
      <c r="D2444" s="312" t="s">
        <v>3787</v>
      </c>
      <c r="E2444" s="306" t="s">
        <v>4879</v>
      </c>
      <c r="F2444" s="314">
        <v>36108</v>
      </c>
      <c r="G2444" s="300">
        <v>30600</v>
      </c>
      <c r="H2444" s="301" t="s">
        <v>112</v>
      </c>
      <c r="I2444" s="302" t="s">
        <v>229</v>
      </c>
      <c r="J2444" s="302" t="s">
        <v>359</v>
      </c>
      <c r="K2444" s="53"/>
      <c r="L2444" s="53"/>
      <c r="M2444" s="53"/>
      <c r="N2444" s="53"/>
      <c r="O2444" s="53">
        <v>11</v>
      </c>
      <c r="P2444" s="56"/>
      <c r="Q2444" s="297">
        <v>36108</v>
      </c>
      <c r="R2444" s="348" t="s">
        <v>1578</v>
      </c>
      <c r="S2444" s="350">
        <v>35</v>
      </c>
      <c r="T2444" t="str">
        <f t="shared" si="84"/>
        <v>WhatsApp API Business</v>
      </c>
    </row>
    <row r="2445" spans="1:20" ht="15.75" thickBot="1">
      <c r="A2445" s="311">
        <v>45599</v>
      </c>
      <c r="B2445" s="384">
        <v>45597</v>
      </c>
      <c r="C2445" s="297" t="e">
        <v>#VALUE!</v>
      </c>
      <c r="D2445" s="312" t="s">
        <v>754</v>
      </c>
      <c r="E2445" s="306" t="s">
        <v>4880</v>
      </c>
      <c r="F2445" s="314">
        <v>5900</v>
      </c>
      <c r="G2445" s="300">
        <v>5000</v>
      </c>
      <c r="H2445" s="301" t="s">
        <v>261</v>
      </c>
      <c r="I2445" s="302" t="s">
        <v>232</v>
      </c>
      <c r="J2445" s="302" t="s">
        <v>661</v>
      </c>
      <c r="K2445" s="53"/>
      <c r="L2445" s="53"/>
      <c r="M2445" s="53"/>
      <c r="N2445" s="53"/>
      <c r="O2445" s="53">
        <v>11</v>
      </c>
      <c r="P2445" s="56"/>
      <c r="Q2445" s="297">
        <v>5900</v>
      </c>
      <c r="R2445" s="348" t="s">
        <v>1578</v>
      </c>
      <c r="S2445" s="350">
        <v>35</v>
      </c>
      <c r="T2445" t="str">
        <f t="shared" si="84"/>
        <v>Other Services</v>
      </c>
    </row>
    <row r="2446" spans="1:20" ht="15.75" thickBot="1">
      <c r="A2446" s="311">
        <v>45600</v>
      </c>
      <c r="B2446" s="384">
        <v>45597</v>
      </c>
      <c r="C2446" s="297" t="e">
        <v>#VALUE!</v>
      </c>
      <c r="D2446" s="312" t="s">
        <v>3897</v>
      </c>
      <c r="E2446" s="306" t="s">
        <v>4881</v>
      </c>
      <c r="F2446" s="314">
        <v>23895</v>
      </c>
      <c r="G2446" s="300">
        <v>20250</v>
      </c>
      <c r="H2446" s="301" t="s">
        <v>216</v>
      </c>
      <c r="I2446" s="302" t="s">
        <v>217</v>
      </c>
      <c r="J2446" s="302" t="s">
        <v>218</v>
      </c>
      <c r="K2446" s="53"/>
      <c r="L2446" s="53"/>
      <c r="M2446" s="53"/>
      <c r="N2446" s="53"/>
      <c r="O2446" s="53">
        <v>11</v>
      </c>
      <c r="P2446" s="56"/>
      <c r="Q2446" s="297">
        <v>23895</v>
      </c>
      <c r="R2446" s="348" t="s">
        <v>1578</v>
      </c>
      <c r="S2446" s="350">
        <v>36</v>
      </c>
      <c r="T2446" t="str">
        <f t="shared" si="84"/>
        <v>G-Suite Business</v>
      </c>
    </row>
    <row r="2447" spans="1:20" ht="15.75" thickBot="1">
      <c r="A2447" s="311">
        <v>45600</v>
      </c>
      <c r="B2447" s="384">
        <v>45597</v>
      </c>
      <c r="C2447" s="297" t="e">
        <v>#VALUE!</v>
      </c>
      <c r="D2447" s="312" t="s">
        <v>2821</v>
      </c>
      <c r="E2447" s="306" t="s">
        <v>4882</v>
      </c>
      <c r="F2447" s="314">
        <v>6313</v>
      </c>
      <c r="G2447" s="300">
        <v>5350</v>
      </c>
      <c r="H2447" s="301" t="s">
        <v>216</v>
      </c>
      <c r="I2447" s="302" t="s">
        <v>217</v>
      </c>
      <c r="J2447" s="302" t="s">
        <v>218</v>
      </c>
      <c r="K2447" s="53"/>
      <c r="L2447" s="53"/>
      <c r="M2447" s="53"/>
      <c r="N2447" s="53"/>
      <c r="O2447" s="53">
        <v>11</v>
      </c>
      <c r="P2447" s="56"/>
      <c r="Q2447" s="297">
        <v>6313</v>
      </c>
      <c r="R2447" s="348" t="s">
        <v>1578</v>
      </c>
      <c r="S2447" s="350">
        <v>36</v>
      </c>
      <c r="T2447" t="str">
        <f t="shared" si="84"/>
        <v>G-Suite Business</v>
      </c>
    </row>
    <row r="2448" spans="1:20" ht="15.75" thickBot="1">
      <c r="A2448" s="311">
        <v>45600</v>
      </c>
      <c r="B2448" s="384">
        <v>45597</v>
      </c>
      <c r="C2448" s="297" t="e">
        <v>#VALUE!</v>
      </c>
      <c r="D2448" s="312" t="s">
        <v>3851</v>
      </c>
      <c r="E2448" s="306" t="s">
        <v>4883</v>
      </c>
      <c r="F2448" s="314">
        <v>12036</v>
      </c>
      <c r="G2448" s="300">
        <v>10200</v>
      </c>
      <c r="H2448" s="301" t="s">
        <v>216</v>
      </c>
      <c r="I2448" s="302" t="s">
        <v>217</v>
      </c>
      <c r="J2448" s="302" t="s">
        <v>218</v>
      </c>
      <c r="K2448" s="53"/>
      <c r="L2448" s="53"/>
      <c r="M2448" s="53"/>
      <c r="N2448" s="53"/>
      <c r="O2448" s="53">
        <v>11</v>
      </c>
      <c r="P2448" s="56"/>
      <c r="Q2448" s="297">
        <v>12036</v>
      </c>
      <c r="R2448" s="348" t="s">
        <v>1578</v>
      </c>
      <c r="S2448" s="350">
        <v>36</v>
      </c>
      <c r="T2448" t="str">
        <f t="shared" si="84"/>
        <v>G-Suite Business</v>
      </c>
    </row>
    <row r="2449" spans="1:20" ht="15.75" thickBot="1">
      <c r="A2449" s="311">
        <v>45600</v>
      </c>
      <c r="B2449" s="384">
        <v>45597</v>
      </c>
      <c r="C2449" s="297" t="e">
        <v>#VALUE!</v>
      </c>
      <c r="D2449" s="312" t="s">
        <v>4554</v>
      </c>
      <c r="E2449" s="306" t="s">
        <v>4884</v>
      </c>
      <c r="F2449" s="314">
        <v>2950</v>
      </c>
      <c r="G2449" s="300">
        <v>2500</v>
      </c>
      <c r="H2449" s="301" t="s">
        <v>112</v>
      </c>
      <c r="I2449" s="302" t="s">
        <v>229</v>
      </c>
      <c r="J2449" s="302" t="s">
        <v>258</v>
      </c>
      <c r="K2449" s="53"/>
      <c r="L2449" s="53"/>
      <c r="M2449" s="53"/>
      <c r="N2449" s="53"/>
      <c r="O2449" s="53">
        <v>11</v>
      </c>
      <c r="P2449" s="56"/>
      <c r="Q2449" s="297">
        <v>2950</v>
      </c>
      <c r="R2449" s="348" t="s">
        <v>1578</v>
      </c>
      <c r="S2449" s="350">
        <v>36</v>
      </c>
      <c r="T2449" t="str">
        <f t="shared" si="84"/>
        <v>WhatsApp API Business</v>
      </c>
    </row>
    <row r="2450" spans="1:20" ht="15.75" thickBot="1">
      <c r="A2450" s="311">
        <v>45600</v>
      </c>
      <c r="B2450" s="384">
        <v>45597</v>
      </c>
      <c r="C2450" s="297" t="e">
        <v>#VALUE!</v>
      </c>
      <c r="D2450" s="312" t="s">
        <v>3198</v>
      </c>
      <c r="E2450" s="306" t="s">
        <v>4885</v>
      </c>
      <c r="F2450" s="314">
        <v>2950</v>
      </c>
      <c r="G2450" s="300">
        <v>2500</v>
      </c>
      <c r="H2450" s="301" t="s">
        <v>261</v>
      </c>
      <c r="I2450" s="302" t="s">
        <v>232</v>
      </c>
      <c r="J2450" s="302" t="s">
        <v>661</v>
      </c>
      <c r="K2450" s="53"/>
      <c r="L2450" s="53"/>
      <c r="M2450" s="53"/>
      <c r="N2450" s="53"/>
      <c r="O2450" s="53">
        <v>11</v>
      </c>
      <c r="P2450" s="56"/>
      <c r="Q2450" s="297">
        <v>2950</v>
      </c>
      <c r="R2450" s="348" t="s">
        <v>1578</v>
      </c>
      <c r="S2450" s="350">
        <v>36</v>
      </c>
      <c r="T2450" t="str">
        <f t="shared" si="84"/>
        <v>Other Services</v>
      </c>
    </row>
    <row r="2451" spans="1:20" ht="15.75" thickBot="1">
      <c r="A2451" s="311">
        <v>45600</v>
      </c>
      <c r="B2451" s="384">
        <v>45597</v>
      </c>
      <c r="C2451" s="297" t="e">
        <v>#VALUE!</v>
      </c>
      <c r="D2451" s="312" t="s">
        <v>4886</v>
      </c>
      <c r="E2451" s="306" t="s">
        <v>4887</v>
      </c>
      <c r="F2451" s="314">
        <v>48380</v>
      </c>
      <c r="G2451" s="300">
        <v>41000</v>
      </c>
      <c r="H2451" s="301" t="s">
        <v>112</v>
      </c>
      <c r="I2451" s="302" t="s">
        <v>229</v>
      </c>
      <c r="J2451" s="302" t="s">
        <v>249</v>
      </c>
      <c r="K2451" s="53"/>
      <c r="L2451" s="53"/>
      <c r="M2451" s="53"/>
      <c r="N2451" s="53"/>
      <c r="O2451" s="53">
        <v>11</v>
      </c>
      <c r="P2451" s="56"/>
      <c r="Q2451" s="297">
        <v>48380</v>
      </c>
      <c r="R2451" s="348" t="s">
        <v>1578</v>
      </c>
      <c r="S2451" s="350">
        <v>36</v>
      </c>
      <c r="T2451" t="str">
        <f t="shared" si="84"/>
        <v>WhatsApp API Business</v>
      </c>
    </row>
    <row r="2452" spans="1:20" ht="15.75" thickBot="1">
      <c r="A2452" s="311">
        <v>45600</v>
      </c>
      <c r="B2452" s="384">
        <v>45597</v>
      </c>
      <c r="C2452" s="297" t="e">
        <v>#VALUE!</v>
      </c>
      <c r="D2452" s="312" t="s">
        <v>3180</v>
      </c>
      <c r="E2452" s="306" t="s">
        <v>4888</v>
      </c>
      <c r="F2452" s="314">
        <v>23600</v>
      </c>
      <c r="G2452" s="300">
        <v>20000</v>
      </c>
      <c r="H2452" s="301" t="s">
        <v>310</v>
      </c>
      <c r="I2452" s="302" t="s">
        <v>223</v>
      </c>
      <c r="J2452" s="302" t="s">
        <v>311</v>
      </c>
      <c r="K2452" s="53"/>
      <c r="L2452" s="53"/>
      <c r="M2452" s="53"/>
      <c r="N2452" s="53"/>
      <c r="O2452" s="53">
        <v>11</v>
      </c>
      <c r="P2452" s="56"/>
      <c r="Q2452" s="297">
        <v>23600</v>
      </c>
      <c r="R2452" s="348" t="s">
        <v>1578</v>
      </c>
      <c r="S2452" s="350">
        <v>36</v>
      </c>
      <c r="T2452" t="str">
        <f t="shared" si="84"/>
        <v>Tech Assist Recruitment</v>
      </c>
    </row>
    <row r="2453" spans="1:20" ht="15.75" thickBot="1">
      <c r="A2453" s="311">
        <v>45600</v>
      </c>
      <c r="B2453" s="384">
        <v>45597</v>
      </c>
      <c r="C2453" s="297" t="e">
        <v>#VALUE!</v>
      </c>
      <c r="D2453" s="312" t="s">
        <v>427</v>
      </c>
      <c r="E2453" s="306" t="s">
        <v>4889</v>
      </c>
      <c r="F2453" s="314">
        <v>2950</v>
      </c>
      <c r="G2453" s="300">
        <v>2500</v>
      </c>
      <c r="H2453" s="301" t="s">
        <v>261</v>
      </c>
      <c r="I2453" s="302" t="s">
        <v>232</v>
      </c>
      <c r="J2453" s="302" t="s">
        <v>661</v>
      </c>
      <c r="K2453" s="53"/>
      <c r="L2453" s="53"/>
      <c r="M2453" s="53"/>
      <c r="N2453" s="53"/>
      <c r="O2453" s="53">
        <v>11</v>
      </c>
      <c r="P2453" s="56"/>
      <c r="Q2453" s="297">
        <v>2950</v>
      </c>
      <c r="R2453" s="348" t="s">
        <v>1578</v>
      </c>
      <c r="S2453" s="350">
        <v>36</v>
      </c>
      <c r="T2453" t="str">
        <f t="shared" si="84"/>
        <v>Other Services</v>
      </c>
    </row>
    <row r="2454" spans="1:20" ht="15.75" thickBot="1">
      <c r="A2454" s="311">
        <v>45600</v>
      </c>
      <c r="B2454" s="384">
        <v>45597</v>
      </c>
      <c r="C2454" s="297" t="e">
        <v>#VALUE!</v>
      </c>
      <c r="D2454" s="312" t="s">
        <v>3268</v>
      </c>
      <c r="E2454" s="306" t="s">
        <v>4890</v>
      </c>
      <c r="F2454" s="314">
        <v>17700</v>
      </c>
      <c r="G2454" s="300">
        <v>15000</v>
      </c>
      <c r="H2454" s="301" t="s">
        <v>291</v>
      </c>
      <c r="I2454" s="302" t="s">
        <v>232</v>
      </c>
      <c r="J2454" s="302" t="s">
        <v>305</v>
      </c>
      <c r="K2454" s="53"/>
      <c r="L2454" s="53"/>
      <c r="M2454" s="53"/>
      <c r="N2454" s="53"/>
      <c r="O2454" s="53">
        <v>11</v>
      </c>
      <c r="P2454" s="56"/>
      <c r="Q2454" s="297">
        <v>17700</v>
      </c>
      <c r="R2454" s="348" t="s">
        <v>1578</v>
      </c>
      <c r="S2454" s="350">
        <v>36</v>
      </c>
      <c r="T2454" t="str">
        <f t="shared" si="84"/>
        <v>Other Services</v>
      </c>
    </row>
    <row r="2455" spans="1:20" ht="15.75" thickBot="1">
      <c r="A2455" s="311">
        <v>45601</v>
      </c>
      <c r="B2455" s="384">
        <v>45597</v>
      </c>
      <c r="C2455" s="297" t="e">
        <v>#VALUE!</v>
      </c>
      <c r="D2455" s="312" t="s">
        <v>250</v>
      </c>
      <c r="E2455" s="306" t="s">
        <v>4891</v>
      </c>
      <c r="F2455" s="314">
        <v>3875.12</v>
      </c>
      <c r="G2455" s="300">
        <v>3284</v>
      </c>
      <c r="H2455" s="301" t="s">
        <v>216</v>
      </c>
      <c r="I2455" s="302" t="s">
        <v>217</v>
      </c>
      <c r="J2455" s="302" t="s">
        <v>218</v>
      </c>
      <c r="K2455" s="53"/>
      <c r="L2455" s="53"/>
      <c r="M2455" s="53"/>
      <c r="N2455" s="53"/>
      <c r="O2455" s="53">
        <v>11</v>
      </c>
      <c r="P2455" s="56"/>
      <c r="Q2455" s="297">
        <v>3875.12</v>
      </c>
      <c r="R2455" s="348" t="s">
        <v>1578</v>
      </c>
      <c r="S2455" s="350">
        <v>36</v>
      </c>
      <c r="T2455" t="str">
        <f t="shared" si="84"/>
        <v>G-Suite Business</v>
      </c>
    </row>
    <row r="2456" spans="1:20" ht="15.75" thickBot="1">
      <c r="A2456" s="311">
        <v>45601</v>
      </c>
      <c r="B2456" s="384">
        <v>45597</v>
      </c>
      <c r="C2456" s="297" t="e">
        <v>#VALUE!</v>
      </c>
      <c r="D2456" s="312" t="s">
        <v>624</v>
      </c>
      <c r="E2456" s="306" t="s">
        <v>4892</v>
      </c>
      <c r="F2456" s="314">
        <v>5664</v>
      </c>
      <c r="G2456" s="300">
        <v>4800</v>
      </c>
      <c r="H2456" s="301" t="s">
        <v>216</v>
      </c>
      <c r="I2456" s="302" t="s">
        <v>217</v>
      </c>
      <c r="J2456" s="302" t="s">
        <v>218</v>
      </c>
      <c r="K2456" s="53"/>
      <c r="L2456" s="53"/>
      <c r="M2456" s="53"/>
      <c r="N2456" s="53"/>
      <c r="O2456" s="53">
        <v>11</v>
      </c>
      <c r="P2456" s="56"/>
      <c r="Q2456" s="297">
        <v>5664</v>
      </c>
      <c r="R2456" s="348" t="s">
        <v>1578</v>
      </c>
      <c r="S2456" s="350">
        <v>36</v>
      </c>
      <c r="T2456" t="str">
        <f t="shared" si="84"/>
        <v>G-Suite Business</v>
      </c>
    </row>
    <row r="2457" spans="1:20" ht="15.75" thickBot="1">
      <c r="A2457" s="311">
        <v>45601</v>
      </c>
      <c r="B2457" s="384">
        <v>45597</v>
      </c>
      <c r="C2457" s="297" t="e">
        <v>#VALUE!</v>
      </c>
      <c r="D2457" s="312" t="s">
        <v>4893</v>
      </c>
      <c r="E2457" s="306" t="s">
        <v>4894</v>
      </c>
      <c r="F2457" s="314">
        <v>4779</v>
      </c>
      <c r="G2457" s="300">
        <v>4050</v>
      </c>
      <c r="H2457" s="301" t="s">
        <v>216</v>
      </c>
      <c r="I2457" s="302" t="s">
        <v>217</v>
      </c>
      <c r="J2457" s="302" t="s">
        <v>218</v>
      </c>
      <c r="K2457" s="53"/>
      <c r="L2457" s="53"/>
      <c r="M2457" s="53"/>
      <c r="N2457" s="53"/>
      <c r="O2457" s="53">
        <v>11</v>
      </c>
      <c r="P2457" s="56"/>
      <c r="Q2457" s="297">
        <v>4779</v>
      </c>
      <c r="R2457" s="348" t="s">
        <v>1578</v>
      </c>
      <c r="S2457" s="350">
        <v>36</v>
      </c>
      <c r="T2457" t="str">
        <f t="shared" si="84"/>
        <v>G-Suite Business</v>
      </c>
    </row>
    <row r="2458" spans="1:20" ht="15.75" thickBot="1">
      <c r="A2458" s="311">
        <v>45601</v>
      </c>
      <c r="B2458" s="384">
        <v>45597</v>
      </c>
      <c r="C2458" s="297" t="e">
        <v>#VALUE!</v>
      </c>
      <c r="D2458" s="312" t="s">
        <v>831</v>
      </c>
      <c r="E2458" s="306" t="s">
        <v>4895</v>
      </c>
      <c r="F2458" s="314">
        <v>2360</v>
      </c>
      <c r="G2458" s="300">
        <v>2000</v>
      </c>
      <c r="H2458" s="301" t="s">
        <v>216</v>
      </c>
      <c r="I2458" s="302" t="s">
        <v>217</v>
      </c>
      <c r="J2458" s="302" t="s">
        <v>218</v>
      </c>
      <c r="K2458" s="53"/>
      <c r="L2458" s="53"/>
      <c r="M2458" s="53"/>
      <c r="N2458" s="53"/>
      <c r="O2458" s="53">
        <v>11</v>
      </c>
      <c r="P2458" s="56"/>
      <c r="Q2458" s="297">
        <v>2360</v>
      </c>
      <c r="R2458" s="348" t="s">
        <v>1578</v>
      </c>
      <c r="S2458" s="350">
        <v>36</v>
      </c>
      <c r="T2458" t="str">
        <f t="shared" si="84"/>
        <v>G-Suite Business</v>
      </c>
    </row>
    <row r="2459" spans="1:20" ht="15.75" thickBot="1">
      <c r="A2459" s="311">
        <v>45601</v>
      </c>
      <c r="B2459" s="384">
        <v>45597</v>
      </c>
      <c r="C2459" s="297" t="e">
        <v>#VALUE!</v>
      </c>
      <c r="D2459" s="312" t="s">
        <v>1560</v>
      </c>
      <c r="E2459" s="306" t="s">
        <v>4896</v>
      </c>
      <c r="F2459" s="314">
        <v>9027</v>
      </c>
      <c r="G2459" s="300">
        <v>7650</v>
      </c>
      <c r="H2459" s="301" t="s">
        <v>216</v>
      </c>
      <c r="I2459" s="302" t="s">
        <v>217</v>
      </c>
      <c r="J2459" s="302" t="s">
        <v>218</v>
      </c>
      <c r="K2459" s="53"/>
      <c r="L2459" s="53"/>
      <c r="M2459" s="53"/>
      <c r="N2459" s="53"/>
      <c r="O2459" s="53">
        <v>11</v>
      </c>
      <c r="P2459" s="56"/>
      <c r="Q2459" s="297">
        <v>9027</v>
      </c>
      <c r="R2459" s="348" t="s">
        <v>1578</v>
      </c>
      <c r="S2459" s="350">
        <v>36</v>
      </c>
      <c r="T2459" t="str">
        <f t="shared" si="84"/>
        <v>G-Suite Business</v>
      </c>
    </row>
    <row r="2460" spans="1:20" ht="15.75" thickBot="1">
      <c r="A2460" s="311">
        <v>45601</v>
      </c>
      <c r="B2460" s="384">
        <v>45597</v>
      </c>
      <c r="C2460" s="297" t="e">
        <v>#VALUE!</v>
      </c>
      <c r="D2460" s="312" t="s">
        <v>2984</v>
      </c>
      <c r="E2460" s="306" t="s">
        <v>4897</v>
      </c>
      <c r="F2460" s="314">
        <v>36108</v>
      </c>
      <c r="G2460" s="300">
        <v>30600</v>
      </c>
      <c r="H2460" s="301" t="s">
        <v>112</v>
      </c>
      <c r="I2460" s="302" t="s">
        <v>229</v>
      </c>
      <c r="J2460" s="302" t="s">
        <v>359</v>
      </c>
      <c r="K2460" s="53"/>
      <c r="L2460" s="53"/>
      <c r="M2460" s="53"/>
      <c r="N2460" s="53"/>
      <c r="O2460" s="53">
        <v>11</v>
      </c>
      <c r="P2460" s="56"/>
      <c r="Q2460" s="297">
        <v>36108</v>
      </c>
      <c r="R2460" s="348" t="s">
        <v>1578</v>
      </c>
      <c r="S2460" s="350">
        <v>36</v>
      </c>
      <c r="T2460" t="str">
        <f t="shared" si="84"/>
        <v>WhatsApp API Business</v>
      </c>
    </row>
    <row r="2461" spans="1:20" ht="15.75" thickBot="1">
      <c r="A2461" s="311">
        <v>45601</v>
      </c>
      <c r="B2461" s="384">
        <v>45597</v>
      </c>
      <c r="C2461" s="297" t="e">
        <v>#VALUE!</v>
      </c>
      <c r="D2461" s="312" t="s">
        <v>3803</v>
      </c>
      <c r="E2461" s="306" t="s">
        <v>4898</v>
      </c>
      <c r="F2461" s="314">
        <v>7522</v>
      </c>
      <c r="G2461" s="300">
        <v>6374.5762711864409</v>
      </c>
      <c r="H2461" s="301" t="s">
        <v>112</v>
      </c>
      <c r="I2461" s="302" t="s">
        <v>229</v>
      </c>
      <c r="J2461" s="302" t="s">
        <v>269</v>
      </c>
      <c r="K2461" s="53"/>
      <c r="L2461" s="53"/>
      <c r="M2461" s="53"/>
      <c r="N2461" s="53"/>
      <c r="O2461" s="53">
        <v>11</v>
      </c>
      <c r="P2461" s="56"/>
      <c r="Q2461" s="297">
        <v>7522</v>
      </c>
      <c r="R2461" s="348" t="s">
        <v>1578</v>
      </c>
      <c r="S2461" s="350">
        <v>36</v>
      </c>
      <c r="T2461" t="str">
        <f t="shared" si="84"/>
        <v>WhatsApp API Business</v>
      </c>
    </row>
    <row r="2462" spans="1:20" ht="15.75" thickBot="1">
      <c r="A2462" s="311">
        <v>45601</v>
      </c>
      <c r="B2462" s="384">
        <v>45597</v>
      </c>
      <c r="C2462" s="297" t="e">
        <v>#VALUE!</v>
      </c>
      <c r="D2462" s="312" t="s">
        <v>4899</v>
      </c>
      <c r="E2462" s="306" t="s">
        <v>4900</v>
      </c>
      <c r="F2462" s="314">
        <v>8850</v>
      </c>
      <c r="G2462" s="300">
        <v>7500</v>
      </c>
      <c r="H2462" s="301" t="s">
        <v>112</v>
      </c>
      <c r="I2462" s="302" t="s">
        <v>229</v>
      </c>
      <c r="J2462" s="302" t="s">
        <v>269</v>
      </c>
      <c r="K2462" s="53"/>
      <c r="L2462" s="53"/>
      <c r="M2462" s="53"/>
      <c r="N2462" s="53"/>
      <c r="O2462" s="53">
        <v>11</v>
      </c>
      <c r="P2462" s="56"/>
      <c r="Q2462" s="297">
        <v>8850</v>
      </c>
      <c r="R2462" s="348" t="s">
        <v>1578</v>
      </c>
      <c r="S2462" s="350">
        <v>36</v>
      </c>
      <c r="T2462" t="str">
        <f t="shared" si="84"/>
        <v>WhatsApp API Business</v>
      </c>
    </row>
    <row r="2463" spans="1:20" ht="15.75" thickBot="1">
      <c r="A2463" s="311">
        <v>45601</v>
      </c>
      <c r="B2463" s="384">
        <v>45597</v>
      </c>
      <c r="C2463" s="297" t="e">
        <v>#VALUE!</v>
      </c>
      <c r="D2463" s="312" t="s">
        <v>1360</v>
      </c>
      <c r="E2463" s="306" t="s">
        <v>4901</v>
      </c>
      <c r="F2463" s="314">
        <v>15045</v>
      </c>
      <c r="G2463" s="300">
        <v>12750</v>
      </c>
      <c r="H2463" s="301" t="s">
        <v>112</v>
      </c>
      <c r="I2463" s="302" t="s">
        <v>229</v>
      </c>
      <c r="J2463" s="302" t="s">
        <v>284</v>
      </c>
      <c r="K2463" s="53"/>
      <c r="L2463" s="53"/>
      <c r="M2463" s="53"/>
      <c r="N2463" s="53"/>
      <c r="O2463" s="53">
        <v>11</v>
      </c>
      <c r="P2463" s="56"/>
      <c r="Q2463" s="297">
        <v>15045</v>
      </c>
      <c r="R2463" s="348" t="s">
        <v>1578</v>
      </c>
      <c r="S2463" s="350">
        <v>36</v>
      </c>
      <c r="T2463" t="str">
        <f t="shared" si="84"/>
        <v>WhatsApp API Business</v>
      </c>
    </row>
    <row r="2464" spans="1:20" ht="15.75" thickBot="1">
      <c r="A2464" s="311">
        <v>45602</v>
      </c>
      <c r="B2464" s="384">
        <v>45597</v>
      </c>
      <c r="C2464" s="297" t="e">
        <v>#VALUE!</v>
      </c>
      <c r="D2464" s="312" t="s">
        <v>250</v>
      </c>
      <c r="E2464" s="306" t="s">
        <v>4902</v>
      </c>
      <c r="F2464" s="314">
        <v>323.32</v>
      </c>
      <c r="G2464" s="300">
        <v>274</v>
      </c>
      <c r="H2464" s="301" t="s">
        <v>216</v>
      </c>
      <c r="I2464" s="302" t="s">
        <v>217</v>
      </c>
      <c r="J2464" s="302" t="s">
        <v>218</v>
      </c>
      <c r="K2464" s="53"/>
      <c r="L2464" s="53"/>
      <c r="M2464" s="53"/>
      <c r="N2464" s="53"/>
      <c r="O2464" s="53">
        <v>11</v>
      </c>
      <c r="P2464" s="56"/>
      <c r="Q2464" s="297">
        <v>323.32</v>
      </c>
      <c r="R2464" s="348" t="s">
        <v>1578</v>
      </c>
      <c r="S2464" s="350">
        <v>36</v>
      </c>
      <c r="T2464" t="str">
        <f t="shared" si="84"/>
        <v>G-Suite Business</v>
      </c>
    </row>
    <row r="2465" spans="1:20" ht="15.75" thickBot="1">
      <c r="A2465" s="311">
        <v>45602</v>
      </c>
      <c r="B2465" s="384">
        <v>45597</v>
      </c>
      <c r="C2465" s="297" t="e">
        <v>#VALUE!</v>
      </c>
      <c r="D2465" s="312" t="s">
        <v>250</v>
      </c>
      <c r="E2465" s="306" t="s">
        <v>4903</v>
      </c>
      <c r="F2465" s="314">
        <v>1778.26</v>
      </c>
      <c r="G2465" s="300">
        <v>1507</v>
      </c>
      <c r="H2465" s="301" t="s">
        <v>216</v>
      </c>
      <c r="I2465" s="302" t="s">
        <v>217</v>
      </c>
      <c r="J2465" s="302" t="s">
        <v>218</v>
      </c>
      <c r="K2465" s="53"/>
      <c r="L2465" s="53"/>
      <c r="M2465" s="53"/>
      <c r="N2465" s="53"/>
      <c r="O2465" s="53">
        <v>11</v>
      </c>
      <c r="P2465" s="56"/>
      <c r="Q2465" s="297">
        <v>1778.26</v>
      </c>
      <c r="R2465" s="348" t="s">
        <v>1578</v>
      </c>
      <c r="S2465" s="350">
        <v>36</v>
      </c>
      <c r="T2465" t="str">
        <f t="shared" si="84"/>
        <v>G-Suite Business</v>
      </c>
    </row>
    <row r="2466" spans="1:20" ht="15.75" thickBot="1">
      <c r="A2466" s="311">
        <v>45602</v>
      </c>
      <c r="B2466" s="384">
        <v>45597</v>
      </c>
      <c r="C2466" s="297" t="e">
        <v>#VALUE!</v>
      </c>
      <c r="D2466" s="312" t="s">
        <v>2441</v>
      </c>
      <c r="E2466" s="332" t="s">
        <v>4904</v>
      </c>
      <c r="F2466" s="314">
        <v>2758.25</v>
      </c>
      <c r="G2466" s="300">
        <v>2337.5</v>
      </c>
      <c r="H2466" s="301" t="s">
        <v>216</v>
      </c>
      <c r="I2466" s="302" t="s">
        <v>217</v>
      </c>
      <c r="J2466" s="302" t="s">
        <v>218</v>
      </c>
      <c r="K2466" s="53"/>
      <c r="L2466" s="53"/>
      <c r="M2466" s="53"/>
      <c r="N2466" s="53"/>
      <c r="O2466" s="53">
        <v>11</v>
      </c>
      <c r="P2466" s="56"/>
      <c r="Q2466" s="297">
        <v>2758.25</v>
      </c>
      <c r="R2466" s="348" t="s">
        <v>1578</v>
      </c>
      <c r="S2466" s="350">
        <v>36</v>
      </c>
      <c r="T2466" t="str">
        <f t="shared" si="84"/>
        <v>G-Suite Business</v>
      </c>
    </row>
    <row r="2467" spans="1:20" ht="15.75" thickBot="1">
      <c r="A2467" s="311">
        <v>45602</v>
      </c>
      <c r="B2467" s="384">
        <v>45597</v>
      </c>
      <c r="C2467" s="297" t="e">
        <v>#VALUE!</v>
      </c>
      <c r="D2467" s="312" t="s">
        <v>3072</v>
      </c>
      <c r="E2467" s="306" t="s">
        <v>4905</v>
      </c>
      <c r="F2467" s="314">
        <v>120360</v>
      </c>
      <c r="G2467" s="300">
        <v>102000</v>
      </c>
      <c r="H2467" s="301" t="s">
        <v>216</v>
      </c>
      <c r="I2467" s="302" t="s">
        <v>217</v>
      </c>
      <c r="J2467" s="302" t="s">
        <v>218</v>
      </c>
      <c r="K2467" s="53"/>
      <c r="L2467" s="53"/>
      <c r="M2467" s="53"/>
      <c r="N2467" s="53"/>
      <c r="O2467" s="53">
        <v>11</v>
      </c>
      <c r="P2467" s="56"/>
      <c r="Q2467" s="297">
        <v>120360</v>
      </c>
      <c r="R2467" s="348" t="s">
        <v>1578</v>
      </c>
      <c r="S2467" s="350">
        <v>36</v>
      </c>
      <c r="T2467" t="str">
        <f t="shared" si="84"/>
        <v>G-Suite Business</v>
      </c>
    </row>
    <row r="2468" spans="1:20" ht="15.75" thickBot="1">
      <c r="A2468" s="311">
        <v>45602</v>
      </c>
      <c r="B2468" s="384">
        <v>45597</v>
      </c>
      <c r="C2468" s="297" t="e">
        <v>#VALUE!</v>
      </c>
      <c r="D2468" s="312" t="s">
        <v>597</v>
      </c>
      <c r="E2468" s="306" t="s">
        <v>4906</v>
      </c>
      <c r="F2468" s="314">
        <v>2950</v>
      </c>
      <c r="G2468" s="300">
        <v>2500</v>
      </c>
      <c r="H2468" s="301" t="s">
        <v>261</v>
      </c>
      <c r="I2468" s="302" t="s">
        <v>232</v>
      </c>
      <c r="J2468" s="302" t="s">
        <v>661</v>
      </c>
      <c r="K2468" s="53"/>
      <c r="L2468" s="53"/>
      <c r="M2468" s="53"/>
      <c r="N2468" s="53"/>
      <c r="O2468" s="53">
        <v>11</v>
      </c>
      <c r="P2468" s="56"/>
      <c r="Q2468" s="297">
        <v>2950</v>
      </c>
      <c r="R2468" s="348" t="s">
        <v>1578</v>
      </c>
      <c r="S2468" s="350">
        <v>36</v>
      </c>
      <c r="T2468" t="str">
        <f t="shared" si="84"/>
        <v>Other Services</v>
      </c>
    </row>
    <row r="2469" spans="1:20" ht="15.75" thickBot="1">
      <c r="A2469" s="311">
        <v>45602</v>
      </c>
      <c r="B2469" s="384">
        <v>45597</v>
      </c>
      <c r="C2469" s="297" t="e">
        <v>#VALUE!</v>
      </c>
      <c r="D2469" s="312" t="s">
        <v>3189</v>
      </c>
      <c r="E2469" s="306" t="s">
        <v>4907</v>
      </c>
      <c r="F2469" s="314">
        <v>2950</v>
      </c>
      <c r="G2469" s="300">
        <v>2500</v>
      </c>
      <c r="H2469" s="301" t="s">
        <v>261</v>
      </c>
      <c r="I2469" s="302" t="s">
        <v>232</v>
      </c>
      <c r="J2469" s="302" t="s">
        <v>661</v>
      </c>
      <c r="K2469" s="53"/>
      <c r="L2469" s="53"/>
      <c r="M2469" s="53"/>
      <c r="N2469" s="53"/>
      <c r="O2469" s="53">
        <v>11</v>
      </c>
      <c r="P2469" s="56"/>
      <c r="Q2469" s="297">
        <v>2950</v>
      </c>
      <c r="R2469" s="348" t="s">
        <v>1578</v>
      </c>
      <c r="S2469" s="350">
        <v>36</v>
      </c>
      <c r="T2469" t="str">
        <f t="shared" si="84"/>
        <v>Other Services</v>
      </c>
    </row>
    <row r="2470" spans="1:20" ht="15.75" thickBot="1">
      <c r="A2470" s="311">
        <v>45602</v>
      </c>
      <c r="B2470" s="384">
        <v>45597</v>
      </c>
      <c r="C2470" s="297" t="e">
        <v>#VALUE!</v>
      </c>
      <c r="D2470" s="312" t="s">
        <v>815</v>
      </c>
      <c r="E2470" s="306" t="s">
        <v>4908</v>
      </c>
      <c r="F2470" s="314">
        <v>2950</v>
      </c>
      <c r="G2470" s="300">
        <v>2500</v>
      </c>
      <c r="H2470" s="301" t="s">
        <v>261</v>
      </c>
      <c r="I2470" s="302" t="s">
        <v>232</v>
      </c>
      <c r="J2470" s="302" t="s">
        <v>661</v>
      </c>
      <c r="K2470" s="53"/>
      <c r="L2470" s="53"/>
      <c r="M2470" s="53"/>
      <c r="N2470" s="53"/>
      <c r="O2470" s="53">
        <v>11</v>
      </c>
      <c r="P2470" s="56"/>
      <c r="Q2470" s="297">
        <v>2950</v>
      </c>
      <c r="R2470" s="348" t="s">
        <v>1578</v>
      </c>
      <c r="S2470" s="350">
        <v>36</v>
      </c>
      <c r="T2470" t="str">
        <f t="shared" si="84"/>
        <v>Other Services</v>
      </c>
    </row>
    <row r="2471" spans="1:20" ht="15.75" thickBot="1">
      <c r="A2471" s="311">
        <v>45602</v>
      </c>
      <c r="B2471" s="384">
        <v>45597</v>
      </c>
      <c r="C2471" s="297" t="e">
        <v>#VALUE!</v>
      </c>
      <c r="D2471" s="312" t="s">
        <v>2105</v>
      </c>
      <c r="E2471" s="306" t="s">
        <v>4909</v>
      </c>
      <c r="F2471" s="314">
        <v>2950</v>
      </c>
      <c r="G2471" s="300">
        <v>2500</v>
      </c>
      <c r="H2471" s="301" t="s">
        <v>261</v>
      </c>
      <c r="I2471" s="302" t="s">
        <v>232</v>
      </c>
      <c r="J2471" s="302" t="s">
        <v>661</v>
      </c>
      <c r="K2471" s="53"/>
      <c r="L2471" s="53"/>
      <c r="M2471" s="53"/>
      <c r="N2471" s="53"/>
      <c r="O2471" s="53">
        <v>11</v>
      </c>
      <c r="P2471" s="56"/>
      <c r="Q2471" s="297">
        <v>2950</v>
      </c>
      <c r="R2471" s="348" t="s">
        <v>1578</v>
      </c>
      <c r="S2471" s="350">
        <v>36</v>
      </c>
      <c r="T2471" t="str">
        <f t="shared" si="84"/>
        <v>Other Services</v>
      </c>
    </row>
    <row r="2472" spans="1:20" ht="15.75" thickBot="1">
      <c r="A2472" s="311">
        <v>45602</v>
      </c>
      <c r="B2472" s="384">
        <v>45597</v>
      </c>
      <c r="C2472" s="297" t="e">
        <v>#VALUE!</v>
      </c>
      <c r="D2472" s="312" t="s">
        <v>324</v>
      </c>
      <c r="E2472" s="306" t="s">
        <v>4910</v>
      </c>
      <c r="F2472" s="314">
        <v>2950</v>
      </c>
      <c r="G2472" s="300">
        <v>2500</v>
      </c>
      <c r="H2472" s="301" t="s">
        <v>261</v>
      </c>
      <c r="I2472" s="302" t="s">
        <v>232</v>
      </c>
      <c r="J2472" s="302" t="s">
        <v>661</v>
      </c>
      <c r="K2472" s="53"/>
      <c r="L2472" s="53"/>
      <c r="M2472" s="53"/>
      <c r="N2472" s="53"/>
      <c r="O2472" s="53">
        <v>11</v>
      </c>
      <c r="P2472" s="56"/>
      <c r="Q2472" s="297">
        <v>2950</v>
      </c>
      <c r="R2472" s="348" t="s">
        <v>1578</v>
      </c>
      <c r="S2472" s="350">
        <v>36</v>
      </c>
      <c r="T2472" t="str">
        <f t="shared" si="84"/>
        <v>Other Services</v>
      </c>
    </row>
    <row r="2473" spans="1:20" ht="15.75" thickBot="1">
      <c r="A2473" s="311">
        <v>45602</v>
      </c>
      <c r="B2473" s="384">
        <v>45597</v>
      </c>
      <c r="C2473" s="297" t="e">
        <v>#VALUE!</v>
      </c>
      <c r="D2473" s="312" t="s">
        <v>2312</v>
      </c>
      <c r="E2473" s="306" t="s">
        <v>4911</v>
      </c>
      <c r="F2473" s="314">
        <v>2950</v>
      </c>
      <c r="G2473" s="300">
        <v>2500</v>
      </c>
      <c r="H2473" s="301" t="s">
        <v>261</v>
      </c>
      <c r="I2473" s="302" t="s">
        <v>232</v>
      </c>
      <c r="J2473" s="302" t="s">
        <v>661</v>
      </c>
      <c r="K2473" s="53"/>
      <c r="L2473" s="53"/>
      <c r="M2473" s="53"/>
      <c r="N2473" s="53"/>
      <c r="O2473" s="53">
        <v>11</v>
      </c>
      <c r="P2473" s="56"/>
      <c r="Q2473" s="297">
        <v>2950</v>
      </c>
      <c r="R2473" s="348" t="s">
        <v>1578</v>
      </c>
      <c r="S2473" s="350">
        <v>36</v>
      </c>
      <c r="T2473" t="str">
        <f t="shared" si="84"/>
        <v>Other Services</v>
      </c>
    </row>
    <row r="2474" spans="1:20" ht="15.75" thickBot="1">
      <c r="A2474" s="311">
        <v>45602</v>
      </c>
      <c r="B2474" s="384">
        <v>45597</v>
      </c>
      <c r="C2474" s="297" t="e">
        <v>#VALUE!</v>
      </c>
      <c r="D2474" s="312" t="s">
        <v>4912</v>
      </c>
      <c r="E2474" s="306" t="s">
        <v>4913</v>
      </c>
      <c r="F2474" s="314">
        <v>2950</v>
      </c>
      <c r="G2474" s="300">
        <v>2500</v>
      </c>
      <c r="H2474" s="301" t="s">
        <v>261</v>
      </c>
      <c r="I2474" s="302" t="s">
        <v>232</v>
      </c>
      <c r="J2474" s="302" t="s">
        <v>661</v>
      </c>
      <c r="K2474" s="53"/>
      <c r="L2474" s="53"/>
      <c r="M2474" s="53"/>
      <c r="N2474" s="53"/>
      <c r="O2474" s="53">
        <v>11</v>
      </c>
      <c r="P2474" s="56"/>
      <c r="Q2474" s="297">
        <v>2950</v>
      </c>
      <c r="R2474" s="348" t="s">
        <v>1578</v>
      </c>
      <c r="S2474" s="350">
        <v>36</v>
      </c>
      <c r="T2474" t="str">
        <f t="shared" si="84"/>
        <v>Other Services</v>
      </c>
    </row>
    <row r="2475" spans="1:20" ht="15.75" thickBot="1">
      <c r="A2475" s="311">
        <v>45602</v>
      </c>
      <c r="B2475" s="384">
        <v>45597</v>
      </c>
      <c r="C2475" s="297" t="e">
        <v>#VALUE!</v>
      </c>
      <c r="D2475" s="312" t="s">
        <v>4914</v>
      </c>
      <c r="E2475" s="306" t="s">
        <v>4915</v>
      </c>
      <c r="F2475" s="314">
        <v>2950</v>
      </c>
      <c r="G2475" s="300">
        <v>2500</v>
      </c>
      <c r="H2475" s="301" t="s">
        <v>261</v>
      </c>
      <c r="I2475" s="302" t="s">
        <v>232</v>
      </c>
      <c r="J2475" s="302" t="s">
        <v>661</v>
      </c>
      <c r="K2475" s="53"/>
      <c r="L2475" s="53"/>
      <c r="M2475" s="53"/>
      <c r="N2475" s="53"/>
      <c r="O2475" s="53">
        <v>11</v>
      </c>
      <c r="P2475" s="56"/>
      <c r="Q2475" s="297">
        <v>2950</v>
      </c>
      <c r="R2475" s="348" t="s">
        <v>1578</v>
      </c>
      <c r="S2475" s="350">
        <v>36</v>
      </c>
      <c r="T2475" t="str">
        <f t="shared" si="84"/>
        <v>Other Services</v>
      </c>
    </row>
    <row r="2476" spans="1:20" ht="15.75" thickBot="1">
      <c r="A2476" s="311">
        <v>45602</v>
      </c>
      <c r="B2476" s="384">
        <v>45597</v>
      </c>
      <c r="C2476" s="297" t="e">
        <v>#VALUE!</v>
      </c>
      <c r="D2476" s="312" t="s">
        <v>2010</v>
      </c>
      <c r="E2476" s="306" t="s">
        <v>4916</v>
      </c>
      <c r="F2476" s="314">
        <v>2950</v>
      </c>
      <c r="G2476" s="300">
        <v>2500</v>
      </c>
      <c r="H2476" s="301" t="s">
        <v>261</v>
      </c>
      <c r="I2476" s="302" t="s">
        <v>232</v>
      </c>
      <c r="J2476" s="302" t="s">
        <v>661</v>
      </c>
      <c r="K2476" s="53"/>
      <c r="L2476" s="53"/>
      <c r="M2476" s="53"/>
      <c r="N2476" s="53"/>
      <c r="O2476" s="53">
        <v>11</v>
      </c>
      <c r="P2476" s="56"/>
      <c r="Q2476" s="297">
        <v>2950</v>
      </c>
      <c r="R2476" s="348" t="s">
        <v>1578</v>
      </c>
      <c r="S2476" s="350">
        <v>36</v>
      </c>
      <c r="T2476" t="str">
        <f t="shared" si="84"/>
        <v>Other Services</v>
      </c>
    </row>
    <row r="2477" spans="1:20" ht="15.75" thickBot="1">
      <c r="A2477" s="311">
        <v>45602</v>
      </c>
      <c r="B2477" s="384">
        <v>45597</v>
      </c>
      <c r="C2477" s="297" t="e">
        <v>#VALUE!</v>
      </c>
      <c r="D2477" s="312" t="s">
        <v>4917</v>
      </c>
      <c r="E2477" s="306" t="s">
        <v>4918</v>
      </c>
      <c r="F2477" s="314">
        <v>2950</v>
      </c>
      <c r="G2477" s="300">
        <v>2500</v>
      </c>
      <c r="H2477" s="301" t="s">
        <v>261</v>
      </c>
      <c r="I2477" s="302" t="s">
        <v>232</v>
      </c>
      <c r="J2477" s="302" t="s">
        <v>661</v>
      </c>
      <c r="K2477" s="53"/>
      <c r="L2477" s="53"/>
      <c r="M2477" s="53"/>
      <c r="N2477" s="53"/>
      <c r="O2477" s="53">
        <v>11</v>
      </c>
      <c r="P2477" s="56"/>
      <c r="Q2477" s="297">
        <v>2950</v>
      </c>
      <c r="R2477" s="348" t="s">
        <v>1578</v>
      </c>
      <c r="S2477" s="350">
        <v>36</v>
      </c>
      <c r="T2477" t="str">
        <f t="shared" si="84"/>
        <v>Other Services</v>
      </c>
    </row>
    <row r="2478" spans="1:20" ht="15.75" thickBot="1">
      <c r="A2478" s="311">
        <v>45602</v>
      </c>
      <c r="B2478" s="384">
        <v>45597</v>
      </c>
      <c r="C2478" s="297" t="e">
        <v>#VALUE!</v>
      </c>
      <c r="D2478" s="312" t="s">
        <v>1332</v>
      </c>
      <c r="E2478" s="306" t="s">
        <v>4919</v>
      </c>
      <c r="F2478" s="314">
        <v>2950</v>
      </c>
      <c r="G2478" s="300">
        <v>2500</v>
      </c>
      <c r="H2478" s="301" t="s">
        <v>261</v>
      </c>
      <c r="I2478" s="302" t="s">
        <v>232</v>
      </c>
      <c r="J2478" s="302" t="s">
        <v>661</v>
      </c>
      <c r="K2478" s="53"/>
      <c r="L2478" s="53"/>
      <c r="M2478" s="53"/>
      <c r="N2478" s="53"/>
      <c r="O2478" s="53">
        <v>11</v>
      </c>
      <c r="P2478" s="56"/>
      <c r="Q2478" s="297">
        <v>2950</v>
      </c>
      <c r="R2478" s="348" t="s">
        <v>1578</v>
      </c>
      <c r="S2478" s="350">
        <v>36</v>
      </c>
      <c r="T2478" t="str">
        <f t="shared" si="84"/>
        <v>Other Services</v>
      </c>
    </row>
    <row r="2479" spans="1:20" ht="15.75" thickBot="1">
      <c r="A2479" s="311">
        <v>45602</v>
      </c>
      <c r="B2479" s="384">
        <v>45597</v>
      </c>
      <c r="C2479" s="297" t="e">
        <v>#VALUE!</v>
      </c>
      <c r="D2479" s="312" t="s">
        <v>833</v>
      </c>
      <c r="E2479" s="306" t="s">
        <v>4920</v>
      </c>
      <c r="F2479" s="314">
        <v>2950</v>
      </c>
      <c r="G2479" s="300">
        <v>2500</v>
      </c>
      <c r="H2479" s="301" t="s">
        <v>261</v>
      </c>
      <c r="I2479" s="302" t="s">
        <v>232</v>
      </c>
      <c r="J2479" s="302" t="s">
        <v>661</v>
      </c>
      <c r="K2479" s="53"/>
      <c r="L2479" s="53"/>
      <c r="M2479" s="53"/>
      <c r="N2479" s="53"/>
      <c r="O2479" s="53">
        <v>11</v>
      </c>
      <c r="P2479" s="56"/>
      <c r="Q2479" s="297">
        <v>2950</v>
      </c>
      <c r="R2479" s="348" t="s">
        <v>1578</v>
      </c>
      <c r="S2479" s="350">
        <v>36</v>
      </c>
      <c r="T2479" t="str">
        <f t="shared" si="84"/>
        <v>Other Services</v>
      </c>
    </row>
    <row r="2480" spans="1:20" ht="15.75" thickBot="1">
      <c r="A2480" s="311">
        <v>45602</v>
      </c>
      <c r="B2480" s="384">
        <v>45597</v>
      </c>
      <c r="C2480" s="297" t="e">
        <v>#VALUE!</v>
      </c>
      <c r="D2480" s="312" t="s">
        <v>3317</v>
      </c>
      <c r="E2480" s="306" t="s">
        <v>4921</v>
      </c>
      <c r="F2480" s="314">
        <v>2950</v>
      </c>
      <c r="G2480" s="300">
        <v>2500</v>
      </c>
      <c r="H2480" s="301" t="s">
        <v>261</v>
      </c>
      <c r="I2480" s="302" t="s">
        <v>232</v>
      </c>
      <c r="J2480" s="302" t="s">
        <v>661</v>
      </c>
      <c r="K2480" s="53"/>
      <c r="L2480" s="53"/>
      <c r="M2480" s="53"/>
      <c r="N2480" s="53"/>
      <c r="O2480" s="53">
        <v>11</v>
      </c>
      <c r="P2480" s="56"/>
      <c r="Q2480" s="297">
        <v>2950</v>
      </c>
      <c r="R2480" s="348" t="s">
        <v>1578</v>
      </c>
      <c r="S2480" s="350">
        <v>36</v>
      </c>
      <c r="T2480" t="str">
        <f t="shared" si="84"/>
        <v>Other Services</v>
      </c>
    </row>
    <row r="2481" spans="1:20" ht="15.75" thickBot="1">
      <c r="A2481" s="311">
        <v>45602</v>
      </c>
      <c r="B2481" s="384">
        <v>45597</v>
      </c>
      <c r="C2481" s="297" t="e">
        <v>#VALUE!</v>
      </c>
      <c r="D2481" s="312" t="s">
        <v>4922</v>
      </c>
      <c r="E2481" s="306" t="s">
        <v>4923</v>
      </c>
      <c r="F2481" s="314">
        <v>5900</v>
      </c>
      <c r="G2481" s="300">
        <v>5000</v>
      </c>
      <c r="H2481" s="301" t="s">
        <v>261</v>
      </c>
      <c r="I2481" s="302" t="s">
        <v>232</v>
      </c>
      <c r="J2481" s="302" t="s">
        <v>661</v>
      </c>
      <c r="K2481" s="53"/>
      <c r="L2481" s="53"/>
      <c r="M2481" s="53"/>
      <c r="N2481" s="53"/>
      <c r="O2481" s="53">
        <v>11</v>
      </c>
      <c r="P2481" s="56"/>
      <c r="Q2481" s="297">
        <v>5900</v>
      </c>
      <c r="R2481" s="348" t="s">
        <v>1578</v>
      </c>
      <c r="S2481" s="350">
        <v>36</v>
      </c>
      <c r="T2481" t="str">
        <f t="shared" si="84"/>
        <v>Other Services</v>
      </c>
    </row>
    <row r="2482" spans="1:20" ht="15.75" thickBot="1">
      <c r="A2482" s="311">
        <v>45602</v>
      </c>
      <c r="B2482" s="384">
        <v>45597</v>
      </c>
      <c r="C2482" s="297" t="e">
        <v>#VALUE!</v>
      </c>
      <c r="D2482" s="312" t="s">
        <v>2048</v>
      </c>
      <c r="E2482" s="306" t="s">
        <v>4924</v>
      </c>
      <c r="F2482" s="314">
        <v>2950</v>
      </c>
      <c r="G2482" s="300">
        <v>2500</v>
      </c>
      <c r="H2482" s="301" t="s">
        <v>261</v>
      </c>
      <c r="I2482" s="302" t="s">
        <v>232</v>
      </c>
      <c r="J2482" s="302" t="s">
        <v>661</v>
      </c>
      <c r="K2482" s="53"/>
      <c r="L2482" s="53"/>
      <c r="M2482" s="53"/>
      <c r="N2482" s="53"/>
      <c r="O2482" s="53">
        <v>11</v>
      </c>
      <c r="P2482" s="56"/>
      <c r="Q2482" s="297">
        <v>2950</v>
      </c>
      <c r="R2482" s="348" t="s">
        <v>1578</v>
      </c>
      <c r="S2482" s="350">
        <v>36</v>
      </c>
      <c r="T2482" t="str">
        <f t="shared" si="84"/>
        <v>Other Services</v>
      </c>
    </row>
    <row r="2483" spans="1:20" ht="15.75" thickBot="1">
      <c r="A2483" s="311">
        <v>45602</v>
      </c>
      <c r="B2483" s="384">
        <v>45597</v>
      </c>
      <c r="C2483" s="297" t="e">
        <v>#VALUE!</v>
      </c>
      <c r="D2483" s="312" t="s">
        <v>708</v>
      </c>
      <c r="E2483" s="306" t="s">
        <v>4925</v>
      </c>
      <c r="F2483" s="314">
        <v>2950</v>
      </c>
      <c r="G2483" s="300">
        <v>2500</v>
      </c>
      <c r="H2483" s="301" t="s">
        <v>261</v>
      </c>
      <c r="I2483" s="302" t="s">
        <v>232</v>
      </c>
      <c r="J2483" s="302" t="s">
        <v>661</v>
      </c>
      <c r="K2483" s="53"/>
      <c r="L2483" s="53"/>
      <c r="M2483" s="53"/>
      <c r="N2483" s="53"/>
      <c r="O2483" s="53">
        <v>11</v>
      </c>
      <c r="P2483" s="56"/>
      <c r="Q2483" s="297">
        <v>2950</v>
      </c>
      <c r="R2483" s="348" t="s">
        <v>1578</v>
      </c>
      <c r="S2483" s="350">
        <v>36</v>
      </c>
      <c r="T2483" t="str">
        <f t="shared" si="84"/>
        <v>Other Services</v>
      </c>
    </row>
    <row r="2484" spans="1:20" ht="15.75" thickBot="1">
      <c r="A2484" s="311">
        <v>45602</v>
      </c>
      <c r="B2484" s="384">
        <v>45597</v>
      </c>
      <c r="C2484" s="297" t="e">
        <v>#VALUE!</v>
      </c>
      <c r="D2484" s="312" t="s">
        <v>3913</v>
      </c>
      <c r="E2484" s="306" t="s">
        <v>4926</v>
      </c>
      <c r="F2484" s="314">
        <v>2950</v>
      </c>
      <c r="G2484" s="300">
        <v>2500</v>
      </c>
      <c r="H2484" s="301" t="s">
        <v>261</v>
      </c>
      <c r="I2484" s="302" t="s">
        <v>232</v>
      </c>
      <c r="J2484" s="302" t="s">
        <v>661</v>
      </c>
      <c r="K2484" s="53"/>
      <c r="L2484" s="53"/>
      <c r="M2484" s="53"/>
      <c r="N2484" s="53"/>
      <c r="O2484" s="53">
        <v>11</v>
      </c>
      <c r="P2484" s="56"/>
      <c r="Q2484" s="297">
        <v>2950</v>
      </c>
      <c r="R2484" s="348" t="s">
        <v>1578</v>
      </c>
      <c r="S2484" s="350">
        <v>36</v>
      </c>
      <c r="T2484" t="str">
        <f t="shared" si="84"/>
        <v>Other Services</v>
      </c>
    </row>
    <row r="2485" spans="1:20" ht="15.75" thickBot="1">
      <c r="A2485" s="311">
        <v>45602</v>
      </c>
      <c r="B2485" s="384">
        <v>45597</v>
      </c>
      <c r="C2485" s="297" t="e">
        <v>#VALUE!</v>
      </c>
      <c r="D2485" s="312" t="s">
        <v>4537</v>
      </c>
      <c r="E2485" s="306" t="s">
        <v>4927</v>
      </c>
      <c r="F2485" s="314">
        <v>2950</v>
      </c>
      <c r="G2485" s="300">
        <v>2500</v>
      </c>
      <c r="H2485" s="301" t="s">
        <v>261</v>
      </c>
      <c r="I2485" s="302" t="s">
        <v>232</v>
      </c>
      <c r="J2485" s="302" t="s">
        <v>661</v>
      </c>
      <c r="K2485" s="53"/>
      <c r="L2485" s="53"/>
      <c r="M2485" s="53"/>
      <c r="N2485" s="53"/>
      <c r="O2485" s="53">
        <v>11</v>
      </c>
      <c r="P2485" s="56"/>
      <c r="Q2485" s="297">
        <v>2950</v>
      </c>
      <c r="R2485" s="348" t="s">
        <v>1578</v>
      </c>
      <c r="S2485" s="350">
        <v>36</v>
      </c>
      <c r="T2485" t="str">
        <f t="shared" si="84"/>
        <v>Other Services</v>
      </c>
    </row>
    <row r="2486" spans="1:20" ht="15.75" thickBot="1">
      <c r="A2486" s="311">
        <v>45602</v>
      </c>
      <c r="B2486" s="384">
        <v>45597</v>
      </c>
      <c r="C2486" s="297" t="e">
        <v>#VALUE!</v>
      </c>
      <c r="D2486" s="312" t="s">
        <v>1935</v>
      </c>
      <c r="E2486" s="306" t="s">
        <v>4928</v>
      </c>
      <c r="F2486" s="314">
        <v>2950</v>
      </c>
      <c r="G2486" s="300">
        <v>2500</v>
      </c>
      <c r="H2486" s="301" t="s">
        <v>261</v>
      </c>
      <c r="I2486" s="302" t="s">
        <v>232</v>
      </c>
      <c r="J2486" s="302" t="s">
        <v>661</v>
      </c>
      <c r="K2486" s="53"/>
      <c r="L2486" s="53"/>
      <c r="M2486" s="53"/>
      <c r="N2486" s="53"/>
      <c r="O2486" s="53">
        <v>11</v>
      </c>
      <c r="P2486" s="56"/>
      <c r="Q2486" s="297">
        <v>2950</v>
      </c>
      <c r="R2486" s="348" t="s">
        <v>1578</v>
      </c>
      <c r="S2486" s="350">
        <v>36</v>
      </c>
      <c r="T2486" t="str">
        <f t="shared" si="84"/>
        <v>Other Services</v>
      </c>
    </row>
    <row r="2487" spans="1:20" ht="15.75" thickBot="1">
      <c r="A2487" s="311">
        <v>45602</v>
      </c>
      <c r="B2487" s="384">
        <v>45597</v>
      </c>
      <c r="C2487" s="297" t="e">
        <v>#VALUE!</v>
      </c>
      <c r="D2487" s="312" t="s">
        <v>2488</v>
      </c>
      <c r="E2487" s="306" t="s">
        <v>4929</v>
      </c>
      <c r="F2487" s="314">
        <v>5900</v>
      </c>
      <c r="G2487" s="300">
        <v>5000</v>
      </c>
      <c r="H2487" s="301" t="s">
        <v>261</v>
      </c>
      <c r="I2487" s="302" t="s">
        <v>232</v>
      </c>
      <c r="J2487" s="302" t="s">
        <v>661</v>
      </c>
      <c r="K2487" s="53"/>
      <c r="L2487" s="53"/>
      <c r="M2487" s="53"/>
      <c r="N2487" s="53"/>
      <c r="O2487" s="53">
        <v>11</v>
      </c>
      <c r="P2487" s="56"/>
      <c r="Q2487" s="297">
        <v>5900</v>
      </c>
      <c r="R2487" s="348" t="s">
        <v>1578</v>
      </c>
      <c r="S2487" s="350">
        <v>36</v>
      </c>
      <c r="T2487" t="str">
        <f t="shared" si="84"/>
        <v>Other Services</v>
      </c>
    </row>
    <row r="2488" spans="1:20" ht="15.75" thickBot="1">
      <c r="A2488" s="311">
        <v>45602</v>
      </c>
      <c r="B2488" s="384">
        <v>45597</v>
      </c>
      <c r="C2488" s="297" t="e">
        <v>#VALUE!</v>
      </c>
      <c r="D2488" s="312" t="s">
        <v>1935</v>
      </c>
      <c r="E2488" s="306" t="s">
        <v>4930</v>
      </c>
      <c r="F2488" s="314">
        <v>2950</v>
      </c>
      <c r="G2488" s="300">
        <v>2500</v>
      </c>
      <c r="H2488" s="301" t="s">
        <v>261</v>
      </c>
      <c r="I2488" s="302" t="s">
        <v>232</v>
      </c>
      <c r="J2488" s="302" t="s">
        <v>661</v>
      </c>
      <c r="K2488" s="53"/>
      <c r="L2488" s="53"/>
      <c r="M2488" s="53"/>
      <c r="N2488" s="53"/>
      <c r="O2488" s="53">
        <v>11</v>
      </c>
      <c r="P2488" s="56"/>
      <c r="Q2488" s="297">
        <v>2950</v>
      </c>
      <c r="R2488" s="348" t="s">
        <v>1578</v>
      </c>
      <c r="S2488" s="350">
        <v>36</v>
      </c>
      <c r="T2488" t="str">
        <f t="shared" si="84"/>
        <v>Other Services</v>
      </c>
    </row>
    <row r="2489" spans="1:20" ht="15.75" thickBot="1">
      <c r="A2489" s="311">
        <v>45602</v>
      </c>
      <c r="B2489" s="384">
        <v>45597</v>
      </c>
      <c r="C2489" s="297" t="e">
        <v>#VALUE!</v>
      </c>
      <c r="D2489" s="312" t="s">
        <v>4931</v>
      </c>
      <c r="E2489" s="306" t="s">
        <v>4932</v>
      </c>
      <c r="F2489" s="314">
        <v>2950</v>
      </c>
      <c r="G2489" s="300">
        <v>2500</v>
      </c>
      <c r="H2489" s="301" t="s">
        <v>261</v>
      </c>
      <c r="I2489" s="302" t="s">
        <v>232</v>
      </c>
      <c r="J2489" s="302" t="s">
        <v>661</v>
      </c>
      <c r="K2489" s="53"/>
      <c r="L2489" s="53"/>
      <c r="M2489" s="53"/>
      <c r="N2489" s="53"/>
      <c r="O2489" s="53">
        <v>11</v>
      </c>
      <c r="P2489" s="56"/>
      <c r="Q2489" s="297">
        <v>2950</v>
      </c>
      <c r="R2489" s="348" t="s">
        <v>1578</v>
      </c>
      <c r="S2489" s="350">
        <v>36</v>
      </c>
      <c r="T2489" t="str">
        <f t="shared" si="84"/>
        <v>Other Services</v>
      </c>
    </row>
    <row r="2490" spans="1:20" ht="15.75" thickBot="1">
      <c r="A2490" s="311">
        <v>45602</v>
      </c>
      <c r="B2490" s="384">
        <v>45597</v>
      </c>
      <c r="C2490" s="297" t="e">
        <v>#VALUE!</v>
      </c>
      <c r="D2490" s="312" t="s">
        <v>4933</v>
      </c>
      <c r="E2490" s="306" t="s">
        <v>4934</v>
      </c>
      <c r="F2490" s="314">
        <v>2950</v>
      </c>
      <c r="G2490" s="300">
        <v>2500</v>
      </c>
      <c r="H2490" s="301" t="s">
        <v>261</v>
      </c>
      <c r="I2490" s="302" t="s">
        <v>232</v>
      </c>
      <c r="J2490" s="302" t="s">
        <v>661</v>
      </c>
      <c r="K2490" s="53"/>
      <c r="L2490" s="53"/>
      <c r="M2490" s="53"/>
      <c r="N2490" s="53"/>
      <c r="O2490" s="53">
        <v>11</v>
      </c>
      <c r="P2490" s="56"/>
      <c r="Q2490" s="297">
        <v>2950</v>
      </c>
      <c r="R2490" s="348" t="s">
        <v>1578</v>
      </c>
      <c r="S2490" s="350">
        <v>36</v>
      </c>
      <c r="T2490" t="str">
        <f t="shared" si="84"/>
        <v>Other Services</v>
      </c>
    </row>
    <row r="2491" spans="1:20" ht="15.75" thickBot="1">
      <c r="A2491" s="311">
        <v>45602</v>
      </c>
      <c r="B2491" s="384">
        <v>45597</v>
      </c>
      <c r="C2491" s="297" t="e">
        <v>#VALUE!</v>
      </c>
      <c r="D2491" s="312" t="s">
        <v>1147</v>
      </c>
      <c r="E2491" s="306" t="s">
        <v>4935</v>
      </c>
      <c r="F2491" s="314">
        <v>5900</v>
      </c>
      <c r="G2491" s="300">
        <v>5000</v>
      </c>
      <c r="H2491" s="301" t="s">
        <v>261</v>
      </c>
      <c r="I2491" s="302" t="s">
        <v>232</v>
      </c>
      <c r="J2491" s="302" t="s">
        <v>661</v>
      </c>
      <c r="K2491" s="53"/>
      <c r="L2491" s="53"/>
      <c r="M2491" s="53"/>
      <c r="N2491" s="53"/>
      <c r="O2491" s="53">
        <v>11</v>
      </c>
      <c r="P2491" s="56"/>
      <c r="Q2491" s="297">
        <v>5900</v>
      </c>
      <c r="R2491" s="348" t="s">
        <v>1578</v>
      </c>
      <c r="S2491" s="350">
        <v>36</v>
      </c>
      <c r="T2491" t="str">
        <f t="shared" si="84"/>
        <v>Other Services</v>
      </c>
    </row>
    <row r="2492" spans="1:20" ht="15.75" thickBot="1">
      <c r="A2492" s="311">
        <v>45602</v>
      </c>
      <c r="B2492" s="384">
        <v>45597</v>
      </c>
      <c r="C2492" s="297" t="e">
        <v>#VALUE!</v>
      </c>
      <c r="D2492" s="312" t="s">
        <v>1006</v>
      </c>
      <c r="E2492" s="306" t="s">
        <v>4936</v>
      </c>
      <c r="F2492" s="314">
        <v>15045</v>
      </c>
      <c r="G2492" s="300">
        <v>12750</v>
      </c>
      <c r="H2492" s="301" t="s">
        <v>112</v>
      </c>
      <c r="I2492" s="302" t="s">
        <v>229</v>
      </c>
      <c r="J2492" s="302" t="s">
        <v>284</v>
      </c>
      <c r="K2492" s="53"/>
      <c r="L2492" s="53"/>
      <c r="M2492" s="53"/>
      <c r="N2492" s="53"/>
      <c r="O2492" s="53">
        <v>11</v>
      </c>
      <c r="P2492" s="56"/>
      <c r="Q2492" s="297">
        <v>15045</v>
      </c>
      <c r="R2492" s="348" t="s">
        <v>1578</v>
      </c>
      <c r="S2492" s="350">
        <v>36</v>
      </c>
      <c r="T2492" t="str">
        <f t="shared" si="84"/>
        <v>WhatsApp API Business</v>
      </c>
    </row>
    <row r="2493" spans="1:20" ht="15.75" thickBot="1">
      <c r="A2493" s="311">
        <v>45602</v>
      </c>
      <c r="B2493" s="384">
        <v>45597</v>
      </c>
      <c r="C2493" s="297" t="e">
        <v>#VALUE!</v>
      </c>
      <c r="D2493" s="312" t="s">
        <v>2945</v>
      </c>
      <c r="E2493" s="306" t="s">
        <v>4937</v>
      </c>
      <c r="F2493" s="314">
        <v>56640</v>
      </c>
      <c r="G2493" s="300">
        <v>48000</v>
      </c>
      <c r="H2493" s="301" t="s">
        <v>291</v>
      </c>
      <c r="I2493" s="302" t="s">
        <v>226</v>
      </c>
      <c r="J2493" s="302" t="s">
        <v>503</v>
      </c>
      <c r="K2493" s="53"/>
      <c r="L2493" s="53"/>
      <c r="M2493" s="53"/>
      <c r="N2493" s="53"/>
      <c r="O2493" s="53">
        <v>11</v>
      </c>
      <c r="P2493" s="56"/>
      <c r="Q2493" s="297">
        <v>56640</v>
      </c>
      <c r="R2493" s="348" t="s">
        <v>1578</v>
      </c>
      <c r="S2493" s="350">
        <v>36</v>
      </c>
      <c r="T2493" t="s">
        <v>15</v>
      </c>
    </row>
    <row r="2494" spans="1:20" ht="15.75" thickBot="1">
      <c r="A2494" s="311">
        <v>45602</v>
      </c>
      <c r="B2494" s="384">
        <v>45597</v>
      </c>
      <c r="C2494" s="297" t="e">
        <v>#VALUE!</v>
      </c>
      <c r="D2494" s="312" t="s">
        <v>4938</v>
      </c>
      <c r="E2494" s="306" t="s">
        <v>4939</v>
      </c>
      <c r="F2494" s="314">
        <v>11800</v>
      </c>
      <c r="G2494" s="300">
        <v>10000</v>
      </c>
      <c r="H2494" s="301" t="s">
        <v>112</v>
      </c>
      <c r="I2494" s="302" t="s">
        <v>229</v>
      </c>
      <c r="J2494" s="302" t="s">
        <v>352</v>
      </c>
      <c r="K2494" s="53"/>
      <c r="L2494" s="53"/>
      <c r="M2494" s="53"/>
      <c r="N2494" s="53"/>
      <c r="O2494" s="53">
        <v>11</v>
      </c>
      <c r="P2494" s="56"/>
      <c r="Q2494" s="297">
        <v>11800</v>
      </c>
      <c r="R2494" s="348" t="s">
        <v>1578</v>
      </c>
      <c r="S2494" s="350">
        <v>36</v>
      </c>
      <c r="T2494" t="str">
        <f t="shared" ref="T2494:T2525" si="85">VLOOKUP(I2494,$AD$2:$AE$6,2,0)</f>
        <v>WhatsApp API Business</v>
      </c>
    </row>
    <row r="2495" spans="1:20" ht="15.75" thickBot="1">
      <c r="A2495" s="311">
        <v>45602</v>
      </c>
      <c r="B2495" s="384">
        <v>45597</v>
      </c>
      <c r="C2495" s="297" t="e">
        <v>#VALUE!</v>
      </c>
      <c r="D2495" s="312" t="s">
        <v>1450</v>
      </c>
      <c r="E2495" s="306" t="s">
        <v>4940</v>
      </c>
      <c r="F2495" s="314">
        <v>10030</v>
      </c>
      <c r="G2495" s="300">
        <v>8500</v>
      </c>
      <c r="H2495" s="301" t="s">
        <v>112</v>
      </c>
      <c r="I2495" s="302" t="s">
        <v>229</v>
      </c>
      <c r="J2495" s="302" t="s">
        <v>352</v>
      </c>
      <c r="K2495" s="53"/>
      <c r="L2495" s="53"/>
      <c r="M2495" s="53"/>
      <c r="N2495" s="53"/>
      <c r="O2495" s="53">
        <v>11</v>
      </c>
      <c r="P2495" s="56"/>
      <c r="Q2495" s="297">
        <v>10030</v>
      </c>
      <c r="R2495" s="348" t="s">
        <v>1578</v>
      </c>
      <c r="S2495" s="350">
        <v>36</v>
      </c>
      <c r="T2495" t="str">
        <f t="shared" si="85"/>
        <v>WhatsApp API Business</v>
      </c>
    </row>
    <row r="2496" spans="1:20" ht="15.75" thickBot="1">
      <c r="A2496" s="311">
        <v>45602</v>
      </c>
      <c r="B2496" s="384">
        <v>45597</v>
      </c>
      <c r="C2496" s="297" t="e">
        <v>#VALUE!</v>
      </c>
      <c r="D2496" s="312" t="s">
        <v>502</v>
      </c>
      <c r="E2496" s="306" t="s">
        <v>4941</v>
      </c>
      <c r="F2496" s="314">
        <v>23600</v>
      </c>
      <c r="G2496" s="300">
        <v>20000</v>
      </c>
      <c r="H2496" s="301" t="s">
        <v>310</v>
      </c>
      <c r="I2496" s="302" t="s">
        <v>223</v>
      </c>
      <c r="J2496" s="302" t="s">
        <v>246</v>
      </c>
      <c r="K2496" s="53"/>
      <c r="L2496" s="53"/>
      <c r="M2496" s="53"/>
      <c r="N2496" s="53"/>
      <c r="O2496" s="53">
        <v>11</v>
      </c>
      <c r="P2496" s="56"/>
      <c r="Q2496" s="297">
        <v>23600</v>
      </c>
      <c r="R2496" s="348" t="s">
        <v>1578</v>
      </c>
      <c r="S2496" s="350">
        <v>36</v>
      </c>
      <c r="T2496" t="str">
        <f t="shared" si="85"/>
        <v>Tech Assist Recruitment</v>
      </c>
    </row>
    <row r="2497" spans="1:20" ht="15.75" thickBot="1">
      <c r="A2497" s="311">
        <v>45602</v>
      </c>
      <c r="B2497" s="384">
        <v>45597</v>
      </c>
      <c r="C2497" s="297" t="e">
        <v>#VALUE!</v>
      </c>
      <c r="D2497" s="312" t="s">
        <v>2010</v>
      </c>
      <c r="E2497" s="306" t="s">
        <v>4942</v>
      </c>
      <c r="F2497" s="314">
        <v>17700</v>
      </c>
      <c r="G2497" s="300">
        <v>15000</v>
      </c>
      <c r="H2497" s="301" t="s">
        <v>112</v>
      </c>
      <c r="I2497" s="302" t="s">
        <v>229</v>
      </c>
      <c r="J2497" s="302" t="s">
        <v>284</v>
      </c>
      <c r="K2497" s="53"/>
      <c r="L2497" s="53"/>
      <c r="M2497" s="53"/>
      <c r="N2497" s="53"/>
      <c r="O2497" s="53">
        <v>11</v>
      </c>
      <c r="P2497" s="56"/>
      <c r="Q2497" s="297">
        <v>17700</v>
      </c>
      <c r="R2497" s="348" t="s">
        <v>1578</v>
      </c>
      <c r="S2497" s="350">
        <v>36</v>
      </c>
      <c r="T2497" t="str">
        <f t="shared" si="85"/>
        <v>WhatsApp API Business</v>
      </c>
    </row>
    <row r="2498" spans="1:20" ht="15.75" thickBot="1">
      <c r="A2498" s="311">
        <v>45602</v>
      </c>
      <c r="B2498" s="384">
        <v>45597</v>
      </c>
      <c r="C2498" s="297" t="e">
        <v>#VALUE!</v>
      </c>
      <c r="D2498" s="312" t="s">
        <v>4943</v>
      </c>
      <c r="E2498" s="306" t="s">
        <v>4944</v>
      </c>
      <c r="F2498" s="314">
        <v>7522.5</v>
      </c>
      <c r="G2498" s="300">
        <v>6375</v>
      </c>
      <c r="H2498" s="301" t="s">
        <v>112</v>
      </c>
      <c r="I2498" s="302" t="s">
        <v>229</v>
      </c>
      <c r="J2498" s="302" t="s">
        <v>269</v>
      </c>
      <c r="K2498" s="53"/>
      <c r="L2498" s="53"/>
      <c r="M2498" s="53"/>
      <c r="N2498" s="53"/>
      <c r="O2498" s="53">
        <v>11</v>
      </c>
      <c r="P2498" s="56"/>
      <c r="Q2498" s="297">
        <v>7522.5</v>
      </c>
      <c r="R2498" s="348" t="s">
        <v>1578</v>
      </c>
      <c r="S2498" s="350">
        <v>36</v>
      </c>
      <c r="T2498" t="str">
        <f t="shared" si="85"/>
        <v>WhatsApp API Business</v>
      </c>
    </row>
    <row r="2499" spans="1:20" ht="15.75" thickBot="1">
      <c r="A2499" s="311">
        <v>45602</v>
      </c>
      <c r="B2499" s="384">
        <v>45597</v>
      </c>
      <c r="C2499" s="297" t="e">
        <v>#VALUE!</v>
      </c>
      <c r="D2499" s="312" t="s">
        <v>2329</v>
      </c>
      <c r="E2499" s="306" t="s">
        <v>4945</v>
      </c>
      <c r="F2499" s="314">
        <v>4720</v>
      </c>
      <c r="G2499" s="300">
        <v>4000</v>
      </c>
      <c r="H2499" s="301" t="s">
        <v>112</v>
      </c>
      <c r="I2499" s="302" t="s">
        <v>229</v>
      </c>
      <c r="J2499" s="302" t="s">
        <v>249</v>
      </c>
      <c r="K2499" s="53"/>
      <c r="L2499" s="53"/>
      <c r="M2499" s="53"/>
      <c r="N2499" s="53"/>
      <c r="O2499" s="53">
        <v>11</v>
      </c>
      <c r="P2499" s="56"/>
      <c r="Q2499" s="297">
        <v>4720</v>
      </c>
      <c r="R2499" s="348" t="s">
        <v>1578</v>
      </c>
      <c r="S2499" s="350">
        <v>36</v>
      </c>
      <c r="T2499" t="str">
        <f t="shared" si="85"/>
        <v>WhatsApp API Business</v>
      </c>
    </row>
    <row r="2500" spans="1:20" ht="15.75" thickBot="1">
      <c r="A2500" s="311">
        <v>45603</v>
      </c>
      <c r="B2500" s="384">
        <v>45597</v>
      </c>
      <c r="C2500" s="297" t="e">
        <v>#VALUE!</v>
      </c>
      <c r="D2500" s="312" t="s">
        <v>659</v>
      </c>
      <c r="E2500" s="306" t="s">
        <v>4946</v>
      </c>
      <c r="F2500" s="314">
        <v>387630</v>
      </c>
      <c r="G2500" s="300">
        <v>328500</v>
      </c>
      <c r="H2500" s="301" t="s">
        <v>216</v>
      </c>
      <c r="I2500" s="302" t="s">
        <v>217</v>
      </c>
      <c r="J2500" s="302" t="s">
        <v>218</v>
      </c>
      <c r="K2500" s="53"/>
      <c r="L2500" s="53"/>
      <c r="M2500" s="53"/>
      <c r="N2500" s="53"/>
      <c r="O2500" s="53">
        <v>11</v>
      </c>
      <c r="P2500" s="56"/>
      <c r="Q2500" s="297">
        <v>387630</v>
      </c>
      <c r="R2500" s="348" t="s">
        <v>1578</v>
      </c>
      <c r="S2500" s="350">
        <v>36</v>
      </c>
      <c r="T2500" t="str">
        <f t="shared" si="85"/>
        <v>G-Suite Business</v>
      </c>
    </row>
    <row r="2501" spans="1:20" ht="15.75" thickBot="1">
      <c r="A2501" s="311">
        <v>45603</v>
      </c>
      <c r="B2501" s="384">
        <v>45597</v>
      </c>
      <c r="C2501" s="297" t="e">
        <v>#VALUE!</v>
      </c>
      <c r="D2501" s="312" t="s">
        <v>4867</v>
      </c>
      <c r="E2501" s="306" t="s">
        <v>4947</v>
      </c>
      <c r="F2501" s="314">
        <v>31082</v>
      </c>
      <c r="G2501" s="300">
        <v>26340.677966101699</v>
      </c>
      <c r="H2501" s="301" t="s">
        <v>216</v>
      </c>
      <c r="I2501" s="302" t="s">
        <v>217</v>
      </c>
      <c r="J2501" s="302" t="s">
        <v>218</v>
      </c>
      <c r="K2501" s="53"/>
      <c r="L2501" s="53"/>
      <c r="M2501" s="53"/>
      <c r="N2501" s="53"/>
      <c r="O2501" s="53">
        <v>11</v>
      </c>
      <c r="P2501" s="56"/>
      <c r="Q2501" s="297">
        <v>31082</v>
      </c>
      <c r="R2501" s="348" t="s">
        <v>1578</v>
      </c>
      <c r="S2501" s="350">
        <v>36</v>
      </c>
      <c r="T2501" t="str">
        <f t="shared" si="85"/>
        <v>G-Suite Business</v>
      </c>
    </row>
    <row r="2502" spans="1:20" ht="15.75" thickBot="1">
      <c r="A2502" s="311">
        <v>45603</v>
      </c>
      <c r="B2502" s="384">
        <v>45597</v>
      </c>
      <c r="C2502" s="297" t="e">
        <v>#VALUE!</v>
      </c>
      <c r="D2502" s="312" t="s">
        <v>465</v>
      </c>
      <c r="E2502" s="306" t="s">
        <v>4948</v>
      </c>
      <c r="F2502" s="314">
        <v>2950</v>
      </c>
      <c r="G2502" s="300">
        <v>2500</v>
      </c>
      <c r="H2502" s="301" t="s">
        <v>261</v>
      </c>
      <c r="I2502" s="302" t="s">
        <v>232</v>
      </c>
      <c r="J2502" s="302" t="s">
        <v>661</v>
      </c>
      <c r="K2502" s="53"/>
      <c r="L2502" s="53"/>
      <c r="M2502" s="53"/>
      <c r="N2502" s="53"/>
      <c r="O2502" s="53">
        <v>11</v>
      </c>
      <c r="P2502" s="56"/>
      <c r="Q2502" s="297">
        <v>2950</v>
      </c>
      <c r="R2502" s="348" t="s">
        <v>1578</v>
      </c>
      <c r="S2502" s="350">
        <v>36</v>
      </c>
      <c r="T2502" t="str">
        <f t="shared" si="85"/>
        <v>Other Services</v>
      </c>
    </row>
    <row r="2503" spans="1:20" ht="15.75" thickBot="1">
      <c r="A2503" s="311">
        <v>45603</v>
      </c>
      <c r="B2503" s="384">
        <v>45597</v>
      </c>
      <c r="C2503" s="297" t="e">
        <v>#VALUE!</v>
      </c>
      <c r="D2503" s="312" t="s">
        <v>969</v>
      </c>
      <c r="E2503" s="306" t="s">
        <v>4949</v>
      </c>
      <c r="F2503" s="314">
        <v>2950</v>
      </c>
      <c r="G2503" s="300">
        <v>2500</v>
      </c>
      <c r="H2503" s="301" t="s">
        <v>261</v>
      </c>
      <c r="I2503" s="302" t="s">
        <v>232</v>
      </c>
      <c r="J2503" s="302" t="s">
        <v>661</v>
      </c>
      <c r="K2503" s="53"/>
      <c r="L2503" s="53"/>
      <c r="M2503" s="53"/>
      <c r="N2503" s="53"/>
      <c r="O2503" s="53">
        <v>11</v>
      </c>
      <c r="P2503" s="56"/>
      <c r="Q2503" s="297">
        <v>2950</v>
      </c>
      <c r="R2503" s="348" t="s">
        <v>1578</v>
      </c>
      <c r="S2503" s="350">
        <v>36</v>
      </c>
      <c r="T2503" t="str">
        <f t="shared" si="85"/>
        <v>Other Services</v>
      </c>
    </row>
    <row r="2504" spans="1:20" ht="15.75" thickBot="1">
      <c r="A2504" s="311">
        <v>45603</v>
      </c>
      <c r="B2504" s="384">
        <v>45597</v>
      </c>
      <c r="C2504" s="297" t="e">
        <v>#VALUE!</v>
      </c>
      <c r="D2504" s="312" t="s">
        <v>1796</v>
      </c>
      <c r="E2504" s="306" t="s">
        <v>4950</v>
      </c>
      <c r="F2504" s="314">
        <v>2950</v>
      </c>
      <c r="G2504" s="300">
        <v>2500</v>
      </c>
      <c r="H2504" s="301" t="s">
        <v>261</v>
      </c>
      <c r="I2504" s="302" t="s">
        <v>232</v>
      </c>
      <c r="J2504" s="302" t="s">
        <v>661</v>
      </c>
      <c r="K2504" s="53"/>
      <c r="L2504" s="53"/>
      <c r="M2504" s="53"/>
      <c r="N2504" s="53"/>
      <c r="O2504" s="53">
        <v>11</v>
      </c>
      <c r="P2504" s="56"/>
      <c r="Q2504" s="297">
        <v>2950</v>
      </c>
      <c r="R2504" s="348" t="s">
        <v>1578</v>
      </c>
      <c r="S2504" s="350">
        <v>36</v>
      </c>
      <c r="T2504" t="str">
        <f t="shared" si="85"/>
        <v>Other Services</v>
      </c>
    </row>
    <row r="2505" spans="1:20" ht="15.75" thickBot="1">
      <c r="A2505" s="311">
        <v>45603</v>
      </c>
      <c r="B2505" s="384">
        <v>45597</v>
      </c>
      <c r="C2505" s="297" t="e">
        <v>#VALUE!</v>
      </c>
      <c r="D2505" s="312" t="s">
        <v>2098</v>
      </c>
      <c r="E2505" s="306" t="s">
        <v>4951</v>
      </c>
      <c r="F2505" s="314">
        <v>2950</v>
      </c>
      <c r="G2505" s="300">
        <v>2500</v>
      </c>
      <c r="H2505" s="301" t="s">
        <v>261</v>
      </c>
      <c r="I2505" s="302" t="s">
        <v>232</v>
      </c>
      <c r="J2505" s="302" t="s">
        <v>661</v>
      </c>
      <c r="K2505" s="53"/>
      <c r="L2505" s="53"/>
      <c r="M2505" s="53"/>
      <c r="N2505" s="53"/>
      <c r="O2505" s="53">
        <v>11</v>
      </c>
      <c r="P2505" s="56"/>
      <c r="Q2505" s="297">
        <v>2950</v>
      </c>
      <c r="R2505" s="348" t="s">
        <v>1578</v>
      </c>
      <c r="S2505" s="350">
        <v>36</v>
      </c>
      <c r="T2505" t="str">
        <f t="shared" si="85"/>
        <v>Other Services</v>
      </c>
    </row>
    <row r="2506" spans="1:20" ht="15.75" thickBot="1">
      <c r="A2506" s="311">
        <v>45603</v>
      </c>
      <c r="B2506" s="384">
        <v>45597</v>
      </c>
      <c r="C2506" s="297" t="e">
        <v>#VALUE!</v>
      </c>
      <c r="D2506" s="312" t="s">
        <v>267</v>
      </c>
      <c r="E2506" s="306" t="s">
        <v>4952</v>
      </c>
      <c r="F2506" s="314">
        <v>2950</v>
      </c>
      <c r="G2506" s="300">
        <v>2500</v>
      </c>
      <c r="H2506" s="301" t="s">
        <v>261</v>
      </c>
      <c r="I2506" s="302" t="s">
        <v>232</v>
      </c>
      <c r="J2506" s="302" t="s">
        <v>661</v>
      </c>
      <c r="K2506" s="53"/>
      <c r="L2506" s="53"/>
      <c r="M2506" s="53"/>
      <c r="N2506" s="53"/>
      <c r="O2506" s="53">
        <v>11</v>
      </c>
      <c r="P2506" s="56"/>
      <c r="Q2506" s="297">
        <v>2950</v>
      </c>
      <c r="R2506" s="348" t="s">
        <v>1578</v>
      </c>
      <c r="S2506" s="350">
        <v>36</v>
      </c>
      <c r="T2506" t="str">
        <f t="shared" si="85"/>
        <v>Other Services</v>
      </c>
    </row>
    <row r="2507" spans="1:20" ht="15.75" thickBot="1">
      <c r="A2507" s="311">
        <v>45603</v>
      </c>
      <c r="B2507" s="384">
        <v>45597</v>
      </c>
      <c r="C2507" s="297" t="e">
        <v>#VALUE!</v>
      </c>
      <c r="D2507" s="312" t="s">
        <v>2180</v>
      </c>
      <c r="E2507" s="306" t="s">
        <v>4953</v>
      </c>
      <c r="F2507" s="314">
        <v>2950</v>
      </c>
      <c r="G2507" s="300">
        <v>2500</v>
      </c>
      <c r="H2507" s="301" t="s">
        <v>261</v>
      </c>
      <c r="I2507" s="302" t="s">
        <v>232</v>
      </c>
      <c r="J2507" s="302" t="s">
        <v>661</v>
      </c>
      <c r="K2507" s="53"/>
      <c r="L2507" s="53"/>
      <c r="M2507" s="53"/>
      <c r="N2507" s="53"/>
      <c r="O2507" s="53">
        <v>11</v>
      </c>
      <c r="P2507" s="56"/>
      <c r="Q2507" s="297">
        <v>2950</v>
      </c>
      <c r="R2507" s="348" t="s">
        <v>1578</v>
      </c>
      <c r="S2507" s="350">
        <v>36</v>
      </c>
      <c r="T2507" t="str">
        <f t="shared" si="85"/>
        <v>Other Services</v>
      </c>
    </row>
    <row r="2508" spans="1:20" ht="15.75" thickBot="1">
      <c r="A2508" s="311">
        <v>45603</v>
      </c>
      <c r="B2508" s="384">
        <v>45597</v>
      </c>
      <c r="C2508" s="297" t="e">
        <v>#VALUE!</v>
      </c>
      <c r="D2508" s="312" t="s">
        <v>4066</v>
      </c>
      <c r="E2508" s="306" t="s">
        <v>4954</v>
      </c>
      <c r="F2508" s="314">
        <v>2950</v>
      </c>
      <c r="G2508" s="300">
        <v>2500</v>
      </c>
      <c r="H2508" s="301" t="s">
        <v>261</v>
      </c>
      <c r="I2508" s="302" t="s">
        <v>232</v>
      </c>
      <c r="J2508" s="302" t="s">
        <v>661</v>
      </c>
      <c r="K2508" s="53"/>
      <c r="L2508" s="53"/>
      <c r="M2508" s="53"/>
      <c r="N2508" s="53"/>
      <c r="O2508" s="53">
        <v>11</v>
      </c>
      <c r="P2508" s="56"/>
      <c r="Q2508" s="297">
        <v>2950</v>
      </c>
      <c r="R2508" s="348" t="s">
        <v>1578</v>
      </c>
      <c r="S2508" s="350">
        <v>36</v>
      </c>
      <c r="T2508" t="str">
        <f t="shared" si="85"/>
        <v>Other Services</v>
      </c>
    </row>
    <row r="2509" spans="1:20" ht="15.75" thickBot="1">
      <c r="A2509" s="311">
        <v>45603</v>
      </c>
      <c r="B2509" s="384">
        <v>45597</v>
      </c>
      <c r="C2509" s="297" t="e">
        <v>#VALUE!</v>
      </c>
      <c r="D2509" s="312" t="s">
        <v>420</v>
      </c>
      <c r="E2509" s="306" t="s">
        <v>4955</v>
      </c>
      <c r="F2509" s="314">
        <v>68241</v>
      </c>
      <c r="G2509" s="300">
        <v>57831.355932203391</v>
      </c>
      <c r="H2509" s="301" t="s">
        <v>261</v>
      </c>
      <c r="I2509" s="302" t="s">
        <v>232</v>
      </c>
      <c r="J2509" s="302" t="s">
        <v>422</v>
      </c>
      <c r="K2509" s="53"/>
      <c r="L2509" s="53"/>
      <c r="M2509" s="53"/>
      <c r="N2509" s="53"/>
      <c r="O2509" s="53">
        <v>11</v>
      </c>
      <c r="P2509" s="56"/>
      <c r="Q2509" s="297">
        <v>68241</v>
      </c>
      <c r="R2509" s="348" t="s">
        <v>1578</v>
      </c>
      <c r="S2509" s="350">
        <v>36</v>
      </c>
      <c r="T2509" t="str">
        <f t="shared" si="85"/>
        <v>Other Services</v>
      </c>
    </row>
    <row r="2510" spans="1:20" ht="15.75" thickBot="1">
      <c r="A2510" s="311">
        <v>45603</v>
      </c>
      <c r="B2510" s="384">
        <v>45597</v>
      </c>
      <c r="C2510" s="297" t="e">
        <v>#VALUE!</v>
      </c>
      <c r="D2510" s="312" t="s">
        <v>2007</v>
      </c>
      <c r="E2510" s="306" t="s">
        <v>4956</v>
      </c>
      <c r="F2510" s="314">
        <v>2950</v>
      </c>
      <c r="G2510" s="300">
        <v>2500</v>
      </c>
      <c r="H2510" s="301" t="s">
        <v>261</v>
      </c>
      <c r="I2510" s="302" t="s">
        <v>232</v>
      </c>
      <c r="J2510" s="302" t="s">
        <v>661</v>
      </c>
      <c r="K2510" s="53"/>
      <c r="L2510" s="53"/>
      <c r="M2510" s="53"/>
      <c r="N2510" s="53"/>
      <c r="O2510" s="53">
        <v>11</v>
      </c>
      <c r="P2510" s="56"/>
      <c r="Q2510" s="297">
        <v>2950</v>
      </c>
      <c r="R2510" s="348" t="s">
        <v>1578</v>
      </c>
      <c r="S2510" s="350">
        <v>36</v>
      </c>
      <c r="T2510" t="str">
        <f t="shared" si="85"/>
        <v>Other Services</v>
      </c>
    </row>
    <row r="2511" spans="1:20" ht="15.75" thickBot="1">
      <c r="A2511" s="311">
        <v>45603</v>
      </c>
      <c r="B2511" s="384">
        <v>45597</v>
      </c>
      <c r="C2511" s="297" t="e">
        <v>#VALUE!</v>
      </c>
      <c r="D2511" s="312" t="s">
        <v>4957</v>
      </c>
      <c r="E2511" s="306" t="s">
        <v>4958</v>
      </c>
      <c r="F2511" s="314">
        <v>8850</v>
      </c>
      <c r="G2511" s="300">
        <v>7500</v>
      </c>
      <c r="H2511" s="301" t="s">
        <v>112</v>
      </c>
      <c r="I2511" s="302" t="s">
        <v>229</v>
      </c>
      <c r="J2511" s="302" t="s">
        <v>269</v>
      </c>
      <c r="K2511" s="53"/>
      <c r="L2511" s="53"/>
      <c r="M2511" s="53"/>
      <c r="N2511" s="53"/>
      <c r="O2511" s="53">
        <v>11</v>
      </c>
      <c r="P2511" s="56"/>
      <c r="Q2511" s="297">
        <v>8850</v>
      </c>
      <c r="R2511" s="348" t="s">
        <v>1578</v>
      </c>
      <c r="S2511" s="350">
        <v>36</v>
      </c>
      <c r="T2511" t="str">
        <f t="shared" si="85"/>
        <v>WhatsApp API Business</v>
      </c>
    </row>
    <row r="2512" spans="1:20" ht="15.75" thickBot="1">
      <c r="A2512" s="311">
        <v>45603</v>
      </c>
      <c r="B2512" s="384">
        <v>45597</v>
      </c>
      <c r="C2512" s="297" t="e">
        <v>#VALUE!</v>
      </c>
      <c r="D2512" s="312" t="s">
        <v>4959</v>
      </c>
      <c r="E2512" s="306" t="s">
        <v>4960</v>
      </c>
      <c r="F2512" s="314">
        <v>5900</v>
      </c>
      <c r="G2512" s="300">
        <v>5000</v>
      </c>
      <c r="H2512" s="301" t="s">
        <v>261</v>
      </c>
      <c r="I2512" s="302" t="s">
        <v>232</v>
      </c>
      <c r="J2512" s="302" t="s">
        <v>661</v>
      </c>
      <c r="K2512" s="53"/>
      <c r="L2512" s="53"/>
      <c r="M2512" s="53"/>
      <c r="N2512" s="53"/>
      <c r="O2512" s="53">
        <v>11</v>
      </c>
      <c r="P2512" s="56"/>
      <c r="Q2512" s="297">
        <v>5900</v>
      </c>
      <c r="R2512" s="348" t="s">
        <v>1578</v>
      </c>
      <c r="S2512" s="350">
        <v>36</v>
      </c>
      <c r="T2512" t="str">
        <f t="shared" si="85"/>
        <v>Other Services</v>
      </c>
    </row>
    <row r="2513" spans="1:20" ht="15.75" thickBot="1">
      <c r="A2513" s="311">
        <v>45603</v>
      </c>
      <c r="B2513" s="384">
        <v>45597</v>
      </c>
      <c r="C2513" s="297" t="e">
        <v>#VALUE!</v>
      </c>
      <c r="D2513" s="312" t="s">
        <v>353</v>
      </c>
      <c r="E2513" s="306" t="s">
        <v>4961</v>
      </c>
      <c r="F2513" s="314">
        <v>2950</v>
      </c>
      <c r="G2513" s="300">
        <v>2500</v>
      </c>
      <c r="H2513" s="301" t="s">
        <v>261</v>
      </c>
      <c r="I2513" s="302" t="s">
        <v>232</v>
      </c>
      <c r="J2513" s="302" t="s">
        <v>661</v>
      </c>
      <c r="K2513" s="53"/>
      <c r="L2513" s="53"/>
      <c r="M2513" s="53"/>
      <c r="N2513" s="53"/>
      <c r="O2513" s="53">
        <v>11</v>
      </c>
      <c r="P2513" s="56"/>
      <c r="Q2513" s="297">
        <v>2950</v>
      </c>
      <c r="R2513" s="348" t="s">
        <v>1578</v>
      </c>
      <c r="S2513" s="350">
        <v>36</v>
      </c>
      <c r="T2513" t="str">
        <f t="shared" si="85"/>
        <v>Other Services</v>
      </c>
    </row>
    <row r="2514" spans="1:20" ht="15.75" thickBot="1">
      <c r="A2514" s="311">
        <v>45603</v>
      </c>
      <c r="B2514" s="384">
        <v>45597</v>
      </c>
      <c r="C2514" s="297" t="e">
        <v>#VALUE!</v>
      </c>
      <c r="D2514" s="312" t="s">
        <v>4962</v>
      </c>
      <c r="E2514" s="306" t="s">
        <v>4963</v>
      </c>
      <c r="F2514" s="314">
        <v>2950</v>
      </c>
      <c r="G2514" s="300">
        <v>2500</v>
      </c>
      <c r="H2514" s="301" t="s">
        <v>261</v>
      </c>
      <c r="I2514" s="302" t="s">
        <v>232</v>
      </c>
      <c r="J2514" s="302" t="s">
        <v>661</v>
      </c>
      <c r="K2514" s="53"/>
      <c r="L2514" s="53"/>
      <c r="M2514" s="53"/>
      <c r="N2514" s="53"/>
      <c r="O2514" s="53">
        <v>11</v>
      </c>
      <c r="P2514" s="56"/>
      <c r="Q2514" s="297">
        <v>2950</v>
      </c>
      <c r="R2514" s="348" t="s">
        <v>1578</v>
      </c>
      <c r="S2514" s="350">
        <v>36</v>
      </c>
      <c r="T2514" t="str">
        <f t="shared" si="85"/>
        <v>Other Services</v>
      </c>
    </row>
    <row r="2515" spans="1:20" ht="15.75" thickBot="1">
      <c r="A2515" s="311">
        <v>45603</v>
      </c>
      <c r="B2515" s="384">
        <v>45597</v>
      </c>
      <c r="C2515" s="297" t="e">
        <v>#VALUE!</v>
      </c>
      <c r="D2515" s="312" t="s">
        <v>1147</v>
      </c>
      <c r="E2515" s="306" t="s">
        <v>4964</v>
      </c>
      <c r="F2515" s="314">
        <v>2950</v>
      </c>
      <c r="G2515" s="300">
        <v>2500</v>
      </c>
      <c r="H2515" s="301" t="s">
        <v>261</v>
      </c>
      <c r="I2515" s="302" t="s">
        <v>232</v>
      </c>
      <c r="J2515" s="302" t="s">
        <v>661</v>
      </c>
      <c r="K2515" s="53"/>
      <c r="L2515" s="53"/>
      <c r="M2515" s="53"/>
      <c r="N2515" s="53"/>
      <c r="O2515" s="53">
        <v>11</v>
      </c>
      <c r="P2515" s="56"/>
      <c r="Q2515" s="297">
        <v>2950</v>
      </c>
      <c r="R2515" s="348" t="s">
        <v>1578</v>
      </c>
      <c r="S2515" s="350">
        <v>36</v>
      </c>
      <c r="T2515" t="str">
        <f t="shared" si="85"/>
        <v>Other Services</v>
      </c>
    </row>
    <row r="2516" spans="1:20" ht="15.75" thickBot="1">
      <c r="A2516" s="311">
        <v>45603</v>
      </c>
      <c r="B2516" s="384">
        <v>45597</v>
      </c>
      <c r="C2516" s="297" t="e">
        <v>#VALUE!</v>
      </c>
      <c r="D2516" s="312" t="s">
        <v>459</v>
      </c>
      <c r="E2516" s="306" t="s">
        <v>4965</v>
      </c>
      <c r="F2516" s="314">
        <v>5427</v>
      </c>
      <c r="G2516" s="300">
        <v>4599.1525423728817</v>
      </c>
      <c r="H2516" s="301" t="s">
        <v>112</v>
      </c>
      <c r="I2516" s="302" t="s">
        <v>229</v>
      </c>
      <c r="J2516" s="302" t="s">
        <v>249</v>
      </c>
      <c r="K2516" s="53"/>
      <c r="L2516" s="53"/>
      <c r="M2516" s="53"/>
      <c r="N2516" s="53"/>
      <c r="O2516" s="53">
        <v>11</v>
      </c>
      <c r="P2516" s="56"/>
      <c r="Q2516" s="297">
        <v>5427</v>
      </c>
      <c r="R2516" s="348" t="s">
        <v>1578</v>
      </c>
      <c r="S2516" s="350">
        <v>36</v>
      </c>
      <c r="T2516" t="str">
        <f t="shared" si="85"/>
        <v>WhatsApp API Business</v>
      </c>
    </row>
    <row r="2517" spans="1:20" ht="15.75" thickBot="1">
      <c r="A2517" s="311">
        <v>45603</v>
      </c>
      <c r="B2517" s="384">
        <v>45597</v>
      </c>
      <c r="C2517" s="297" t="e">
        <v>#VALUE!</v>
      </c>
      <c r="D2517" s="312" t="s">
        <v>3782</v>
      </c>
      <c r="E2517" s="306" t="s">
        <v>4966</v>
      </c>
      <c r="F2517" s="314">
        <v>2477</v>
      </c>
      <c r="G2517" s="300">
        <v>2099.1525423728808</v>
      </c>
      <c r="H2517" s="301" t="s">
        <v>112</v>
      </c>
      <c r="I2517" s="302" t="s">
        <v>229</v>
      </c>
      <c r="J2517" s="302" t="s">
        <v>249</v>
      </c>
      <c r="K2517" s="53"/>
      <c r="L2517" s="53"/>
      <c r="M2517" s="53"/>
      <c r="N2517" s="53"/>
      <c r="O2517" s="53">
        <v>11</v>
      </c>
      <c r="P2517" s="56"/>
      <c r="Q2517" s="297">
        <v>2477</v>
      </c>
      <c r="R2517" s="348" t="s">
        <v>1578</v>
      </c>
      <c r="S2517" s="350">
        <v>36</v>
      </c>
      <c r="T2517" t="str">
        <f t="shared" si="85"/>
        <v>WhatsApp API Business</v>
      </c>
    </row>
    <row r="2518" spans="1:20" ht="15.75" thickBot="1">
      <c r="A2518" s="311">
        <v>45603</v>
      </c>
      <c r="B2518" s="384">
        <v>45597</v>
      </c>
      <c r="C2518" s="297" t="e">
        <v>#VALUE!</v>
      </c>
      <c r="D2518" s="312" t="s">
        <v>922</v>
      </c>
      <c r="E2518" s="306" t="s">
        <v>4967</v>
      </c>
      <c r="F2518" s="314">
        <v>7523</v>
      </c>
      <c r="G2518" s="300">
        <v>6375.42372881356</v>
      </c>
      <c r="H2518" s="301" t="s">
        <v>112</v>
      </c>
      <c r="I2518" s="302" t="s">
        <v>229</v>
      </c>
      <c r="J2518" s="302" t="s">
        <v>269</v>
      </c>
      <c r="K2518" s="53"/>
      <c r="L2518" s="53"/>
      <c r="M2518" s="53"/>
      <c r="N2518" s="53"/>
      <c r="O2518" s="53">
        <v>11</v>
      </c>
      <c r="P2518" s="56"/>
      <c r="Q2518" s="297">
        <v>7523</v>
      </c>
      <c r="R2518" s="348" t="s">
        <v>1578</v>
      </c>
      <c r="S2518" s="350">
        <v>36</v>
      </c>
      <c r="T2518" t="str">
        <f t="shared" si="85"/>
        <v>WhatsApp API Business</v>
      </c>
    </row>
    <row r="2519" spans="1:20" ht="15.75" thickBot="1">
      <c r="A2519" s="311">
        <v>45603</v>
      </c>
      <c r="B2519" s="384">
        <v>45597</v>
      </c>
      <c r="C2519" s="297" t="e">
        <v>#VALUE!</v>
      </c>
      <c r="D2519" s="312" t="s">
        <v>465</v>
      </c>
      <c r="E2519" s="306" t="s">
        <v>4968</v>
      </c>
      <c r="F2519" s="314">
        <v>1180</v>
      </c>
      <c r="G2519" s="300">
        <v>1000</v>
      </c>
      <c r="H2519" s="301" t="s">
        <v>112</v>
      </c>
      <c r="I2519" s="302" t="s">
        <v>229</v>
      </c>
      <c r="J2519" s="302" t="s">
        <v>249</v>
      </c>
      <c r="K2519" s="53"/>
      <c r="L2519" s="53"/>
      <c r="M2519" s="53"/>
      <c r="N2519" s="53"/>
      <c r="O2519" s="53">
        <v>11</v>
      </c>
      <c r="P2519" s="56"/>
      <c r="Q2519" s="297">
        <v>1180</v>
      </c>
      <c r="R2519" s="348" t="s">
        <v>1578</v>
      </c>
      <c r="S2519" s="350">
        <v>36</v>
      </c>
      <c r="T2519" t="str">
        <f t="shared" si="85"/>
        <v>WhatsApp API Business</v>
      </c>
    </row>
    <row r="2520" spans="1:20" ht="15.75" thickBot="1">
      <c r="A2520" s="311">
        <v>45603</v>
      </c>
      <c r="B2520" s="384">
        <v>45597</v>
      </c>
      <c r="C2520" s="297" t="e">
        <v>#VALUE!</v>
      </c>
      <c r="D2520" s="312" t="s">
        <v>2192</v>
      </c>
      <c r="E2520" s="306" t="s">
        <v>4969</v>
      </c>
      <c r="F2520" s="314">
        <v>42480</v>
      </c>
      <c r="G2520" s="300">
        <v>36000</v>
      </c>
      <c r="H2520" s="301" t="s">
        <v>112</v>
      </c>
      <c r="I2520" s="302" t="s">
        <v>229</v>
      </c>
      <c r="J2520" s="302" t="s">
        <v>359</v>
      </c>
      <c r="K2520" s="53"/>
      <c r="L2520" s="53"/>
      <c r="M2520" s="53"/>
      <c r="N2520" s="53"/>
      <c r="O2520" s="53">
        <v>11</v>
      </c>
      <c r="P2520" s="56"/>
      <c r="Q2520" s="297">
        <v>42480</v>
      </c>
      <c r="R2520" s="348" t="s">
        <v>1578</v>
      </c>
      <c r="S2520" s="350">
        <v>36</v>
      </c>
      <c r="T2520" t="str">
        <f t="shared" si="85"/>
        <v>WhatsApp API Business</v>
      </c>
    </row>
    <row r="2521" spans="1:20" ht="15.75" thickBot="1">
      <c r="A2521" s="311">
        <v>45603</v>
      </c>
      <c r="B2521" s="384">
        <v>45597</v>
      </c>
      <c r="C2521" s="297" t="e">
        <v>#VALUE!</v>
      </c>
      <c r="D2521" s="312" t="s">
        <v>2329</v>
      </c>
      <c r="E2521" s="306" t="s">
        <v>4970</v>
      </c>
      <c r="F2521" s="314">
        <v>5900</v>
      </c>
      <c r="G2521" s="300">
        <v>5000</v>
      </c>
      <c r="H2521" s="301" t="s">
        <v>112</v>
      </c>
      <c r="I2521" s="302" t="s">
        <v>229</v>
      </c>
      <c r="J2521" s="302" t="s">
        <v>249</v>
      </c>
      <c r="K2521" s="53"/>
      <c r="L2521" s="53"/>
      <c r="M2521" s="53"/>
      <c r="N2521" s="53"/>
      <c r="O2521" s="53">
        <v>11</v>
      </c>
      <c r="P2521" s="56"/>
      <c r="Q2521" s="297">
        <v>5900</v>
      </c>
      <c r="R2521" s="348" t="s">
        <v>1578</v>
      </c>
      <c r="S2521" s="350">
        <v>36</v>
      </c>
      <c r="T2521" t="str">
        <f t="shared" si="85"/>
        <v>WhatsApp API Business</v>
      </c>
    </row>
    <row r="2522" spans="1:20" ht="15.75" thickBot="1">
      <c r="A2522" s="311">
        <v>45603</v>
      </c>
      <c r="B2522" s="384">
        <v>45597</v>
      </c>
      <c r="C2522" s="297" t="e">
        <v>#VALUE!</v>
      </c>
      <c r="D2522" s="312" t="s">
        <v>4066</v>
      </c>
      <c r="E2522" s="306" t="s">
        <v>4971</v>
      </c>
      <c r="F2522" s="314">
        <v>-2242</v>
      </c>
      <c r="G2522" s="300">
        <v>-1900</v>
      </c>
      <c r="H2522" s="301" t="s">
        <v>261</v>
      </c>
      <c r="I2522" s="302" t="s">
        <v>232</v>
      </c>
      <c r="J2522" s="302" t="s">
        <v>661</v>
      </c>
      <c r="K2522" s="53"/>
      <c r="L2522" s="53"/>
      <c r="M2522" s="53"/>
      <c r="N2522" s="53"/>
      <c r="O2522" s="53">
        <v>11</v>
      </c>
      <c r="P2522" s="56"/>
      <c r="Q2522" s="297">
        <v>-2242</v>
      </c>
      <c r="R2522" s="348" t="s">
        <v>1578</v>
      </c>
      <c r="S2522" s="350">
        <v>36</v>
      </c>
      <c r="T2522" t="str">
        <f t="shared" si="85"/>
        <v>Other Services</v>
      </c>
    </row>
    <row r="2523" spans="1:20" ht="15.75" thickBot="1">
      <c r="A2523" s="311">
        <v>45603</v>
      </c>
      <c r="B2523" s="384">
        <v>45597</v>
      </c>
      <c r="C2523" s="297" t="e">
        <v>#VALUE!</v>
      </c>
      <c r="D2523" s="312" t="s">
        <v>659</v>
      </c>
      <c r="E2523" s="306" t="s">
        <v>4972</v>
      </c>
      <c r="F2523" s="314">
        <v>-18880</v>
      </c>
      <c r="G2523" s="300">
        <v>-16000</v>
      </c>
      <c r="H2523" s="301" t="s">
        <v>216</v>
      </c>
      <c r="I2523" s="302" t="s">
        <v>217</v>
      </c>
      <c r="J2523" s="302" t="s">
        <v>218</v>
      </c>
      <c r="K2523" s="53"/>
      <c r="L2523" s="53"/>
      <c r="M2523" s="53"/>
      <c r="N2523" s="53"/>
      <c r="O2523" s="53">
        <v>11</v>
      </c>
      <c r="P2523" s="56"/>
      <c r="Q2523" s="297">
        <v>-18880</v>
      </c>
      <c r="R2523" s="348" t="s">
        <v>1578</v>
      </c>
      <c r="S2523" s="350">
        <v>36</v>
      </c>
      <c r="T2523" t="str">
        <f t="shared" si="85"/>
        <v>G-Suite Business</v>
      </c>
    </row>
    <row r="2524" spans="1:20" ht="15.75" thickBot="1">
      <c r="A2524" s="311">
        <v>45603</v>
      </c>
      <c r="B2524" s="384">
        <v>45597</v>
      </c>
      <c r="C2524" s="297" t="e">
        <v>#VALUE!</v>
      </c>
      <c r="D2524" s="312" t="s">
        <v>4867</v>
      </c>
      <c r="E2524" s="306" t="s">
        <v>4973</v>
      </c>
      <c r="F2524" s="314">
        <v>-41099</v>
      </c>
      <c r="G2524" s="300">
        <v>-34829.661016949147</v>
      </c>
      <c r="H2524" s="301" t="s">
        <v>216</v>
      </c>
      <c r="I2524" s="302" t="s">
        <v>217</v>
      </c>
      <c r="J2524" s="302" t="s">
        <v>218</v>
      </c>
      <c r="K2524" s="53"/>
      <c r="L2524" s="53"/>
      <c r="M2524" s="53"/>
      <c r="N2524" s="53"/>
      <c r="O2524" s="53">
        <v>11</v>
      </c>
      <c r="P2524" s="56"/>
      <c r="Q2524" s="297">
        <v>-41099</v>
      </c>
      <c r="R2524" s="348" t="s">
        <v>1578</v>
      </c>
      <c r="S2524" s="350">
        <v>36</v>
      </c>
      <c r="T2524" t="str">
        <f t="shared" si="85"/>
        <v>G-Suite Business</v>
      </c>
    </row>
    <row r="2525" spans="1:20" ht="15.75" thickBot="1">
      <c r="A2525" s="311">
        <v>45604</v>
      </c>
      <c r="B2525" s="384">
        <v>45597</v>
      </c>
      <c r="C2525" s="297" t="e">
        <v>#VALUE!</v>
      </c>
      <c r="D2525" s="312" t="s">
        <v>4974</v>
      </c>
      <c r="E2525" s="306" t="s">
        <v>4975</v>
      </c>
      <c r="F2525" s="314">
        <v>14514</v>
      </c>
      <c r="G2525" s="300">
        <v>12300</v>
      </c>
      <c r="H2525" s="301" t="s">
        <v>216</v>
      </c>
      <c r="I2525" s="302" t="s">
        <v>217</v>
      </c>
      <c r="J2525" s="302" t="s">
        <v>218</v>
      </c>
      <c r="K2525" s="53"/>
      <c r="L2525" s="53"/>
      <c r="M2525" s="53"/>
      <c r="N2525" s="53"/>
      <c r="O2525" s="53">
        <v>11</v>
      </c>
      <c r="P2525" s="56"/>
      <c r="Q2525" s="297">
        <v>14514</v>
      </c>
      <c r="R2525" s="348" t="s">
        <v>1578</v>
      </c>
      <c r="S2525" s="350">
        <v>36</v>
      </c>
      <c r="T2525" t="str">
        <f t="shared" si="85"/>
        <v>G-Suite Business</v>
      </c>
    </row>
    <row r="2526" spans="1:20" ht="15.75" thickBot="1">
      <c r="A2526" s="311">
        <v>45604</v>
      </c>
      <c r="B2526" s="384">
        <v>45597</v>
      </c>
      <c r="C2526" s="297" t="e">
        <v>#VALUE!</v>
      </c>
      <c r="D2526" s="312" t="s">
        <v>349</v>
      </c>
      <c r="E2526" s="306" t="s">
        <v>4976</v>
      </c>
      <c r="F2526" s="314">
        <v>11033</v>
      </c>
      <c r="G2526" s="300">
        <v>9350</v>
      </c>
      <c r="H2526" s="301" t="s">
        <v>216</v>
      </c>
      <c r="I2526" s="302" t="s">
        <v>217</v>
      </c>
      <c r="J2526" s="302" t="s">
        <v>218</v>
      </c>
      <c r="K2526" s="53"/>
      <c r="L2526" s="53"/>
      <c r="M2526" s="53"/>
      <c r="N2526" s="53"/>
      <c r="O2526" s="53">
        <v>11</v>
      </c>
      <c r="P2526" s="56"/>
      <c r="Q2526" s="297">
        <v>11033</v>
      </c>
      <c r="R2526" s="348" t="s">
        <v>1578</v>
      </c>
      <c r="S2526" s="350">
        <v>36</v>
      </c>
      <c r="T2526" t="str">
        <f t="shared" ref="T2526:T2557" si="86">VLOOKUP(I2526,$AD$2:$AE$6,2,0)</f>
        <v>G-Suite Business</v>
      </c>
    </row>
    <row r="2527" spans="1:20" ht="15.75" thickBot="1">
      <c r="A2527" s="311">
        <v>45604</v>
      </c>
      <c r="B2527" s="384">
        <v>45597</v>
      </c>
      <c r="C2527" s="297" t="e">
        <v>#VALUE!</v>
      </c>
      <c r="D2527" s="312" t="s">
        <v>1233</v>
      </c>
      <c r="E2527" s="306" t="s">
        <v>4977</v>
      </c>
      <c r="F2527" s="314">
        <v>27081</v>
      </c>
      <c r="G2527" s="300">
        <v>22950</v>
      </c>
      <c r="H2527" s="301" t="s">
        <v>216</v>
      </c>
      <c r="I2527" s="302" t="s">
        <v>217</v>
      </c>
      <c r="J2527" s="302" t="s">
        <v>218</v>
      </c>
      <c r="K2527" s="53"/>
      <c r="L2527" s="53"/>
      <c r="M2527" s="53"/>
      <c r="N2527" s="53"/>
      <c r="O2527" s="53">
        <v>11</v>
      </c>
      <c r="P2527" s="56"/>
      <c r="Q2527" s="297">
        <v>27081</v>
      </c>
      <c r="R2527" s="348" t="s">
        <v>1578</v>
      </c>
      <c r="S2527" s="350">
        <v>36</v>
      </c>
      <c r="T2527" t="str">
        <f t="shared" si="86"/>
        <v>G-Suite Business</v>
      </c>
    </row>
    <row r="2528" spans="1:20" ht="15.75" thickBot="1">
      <c r="A2528" s="311">
        <v>45604</v>
      </c>
      <c r="B2528" s="384">
        <v>45597</v>
      </c>
      <c r="C2528" s="297" t="e">
        <v>#VALUE!</v>
      </c>
      <c r="D2528" s="312" t="s">
        <v>612</v>
      </c>
      <c r="E2528" s="306" t="s">
        <v>4978</v>
      </c>
      <c r="F2528" s="314">
        <v>1131</v>
      </c>
      <c r="G2528" s="300">
        <v>958.47457627118649</v>
      </c>
      <c r="H2528" s="301" t="s">
        <v>216</v>
      </c>
      <c r="I2528" s="302" t="s">
        <v>217</v>
      </c>
      <c r="J2528" s="302" t="s">
        <v>218</v>
      </c>
      <c r="K2528" s="53"/>
      <c r="L2528" s="53"/>
      <c r="M2528" s="53"/>
      <c r="N2528" s="53"/>
      <c r="O2528" s="53">
        <v>11</v>
      </c>
      <c r="P2528" s="56"/>
      <c r="Q2528" s="297">
        <v>1131</v>
      </c>
      <c r="R2528" s="348" t="s">
        <v>1578</v>
      </c>
      <c r="S2528" s="350">
        <v>36</v>
      </c>
      <c r="T2528" t="str">
        <f t="shared" si="86"/>
        <v>G-Suite Business</v>
      </c>
    </row>
    <row r="2529" spans="1:20" ht="15.75" thickBot="1">
      <c r="A2529" s="311">
        <v>45604</v>
      </c>
      <c r="B2529" s="384">
        <v>45597</v>
      </c>
      <c r="C2529" s="297" t="e">
        <v>#VALUE!</v>
      </c>
      <c r="D2529" s="312" t="s">
        <v>3107</v>
      </c>
      <c r="E2529" s="306" t="s">
        <v>4979</v>
      </c>
      <c r="F2529" s="314">
        <v>1291</v>
      </c>
      <c r="G2529" s="300">
        <v>1094.06779661017</v>
      </c>
      <c r="H2529" s="301" t="s">
        <v>216</v>
      </c>
      <c r="I2529" s="302" t="s">
        <v>217</v>
      </c>
      <c r="J2529" s="302" t="s">
        <v>218</v>
      </c>
      <c r="K2529" s="53"/>
      <c r="L2529" s="53"/>
      <c r="M2529" s="53"/>
      <c r="N2529" s="53"/>
      <c r="O2529" s="53">
        <v>11</v>
      </c>
      <c r="P2529" s="56"/>
      <c r="Q2529" s="297">
        <v>1291</v>
      </c>
      <c r="R2529" s="348" t="s">
        <v>1578</v>
      </c>
      <c r="S2529" s="350">
        <v>36</v>
      </c>
      <c r="T2529" t="str">
        <f t="shared" si="86"/>
        <v>G-Suite Business</v>
      </c>
    </row>
    <row r="2530" spans="1:20" ht="15.75" thickBot="1">
      <c r="A2530" s="311">
        <v>45604</v>
      </c>
      <c r="B2530" s="384">
        <v>45597</v>
      </c>
      <c r="C2530" s="297" t="e">
        <v>#VALUE!</v>
      </c>
      <c r="D2530" s="312" t="s">
        <v>1925</v>
      </c>
      <c r="E2530" s="306" t="s">
        <v>4980</v>
      </c>
      <c r="F2530" s="314">
        <v>5900</v>
      </c>
      <c r="G2530" s="300">
        <v>5000</v>
      </c>
      <c r="H2530" s="301" t="s">
        <v>261</v>
      </c>
      <c r="I2530" s="302" t="s">
        <v>232</v>
      </c>
      <c r="J2530" s="302" t="s">
        <v>661</v>
      </c>
      <c r="K2530" s="53"/>
      <c r="L2530" s="53"/>
      <c r="M2530" s="53"/>
      <c r="N2530" s="53"/>
      <c r="O2530" s="53">
        <v>11</v>
      </c>
      <c r="P2530" s="56"/>
      <c r="Q2530" s="297">
        <v>5900</v>
      </c>
      <c r="R2530" s="348" t="s">
        <v>1578</v>
      </c>
      <c r="S2530" s="350">
        <v>36</v>
      </c>
      <c r="T2530" t="str">
        <f t="shared" si="86"/>
        <v>Other Services</v>
      </c>
    </row>
    <row r="2531" spans="1:20" ht="15.75" thickBot="1">
      <c r="A2531" s="311">
        <v>45604</v>
      </c>
      <c r="B2531" s="384">
        <v>45597</v>
      </c>
      <c r="C2531" s="297" t="e">
        <v>#VALUE!</v>
      </c>
      <c r="D2531" s="312" t="s">
        <v>4087</v>
      </c>
      <c r="E2531" s="306" t="s">
        <v>4981</v>
      </c>
      <c r="F2531" s="314">
        <v>2950</v>
      </c>
      <c r="G2531" s="300">
        <v>2500</v>
      </c>
      <c r="H2531" s="301" t="s">
        <v>261</v>
      </c>
      <c r="I2531" s="302" t="s">
        <v>232</v>
      </c>
      <c r="J2531" s="302" t="s">
        <v>661</v>
      </c>
      <c r="K2531" s="53"/>
      <c r="L2531" s="53"/>
      <c r="M2531" s="53"/>
      <c r="N2531" s="53"/>
      <c r="O2531" s="53">
        <v>11</v>
      </c>
      <c r="P2531" s="56"/>
      <c r="Q2531" s="297">
        <v>2950</v>
      </c>
      <c r="R2531" s="348" t="s">
        <v>1578</v>
      </c>
      <c r="S2531" s="350">
        <v>36</v>
      </c>
      <c r="T2531" t="str">
        <f t="shared" si="86"/>
        <v>Other Services</v>
      </c>
    </row>
    <row r="2532" spans="1:20" ht="15.75" thickBot="1">
      <c r="A2532" s="311">
        <v>45604</v>
      </c>
      <c r="B2532" s="384">
        <v>45597</v>
      </c>
      <c r="C2532" s="297" t="e">
        <v>#VALUE!</v>
      </c>
      <c r="D2532" s="312" t="s">
        <v>4982</v>
      </c>
      <c r="E2532" s="306" t="s">
        <v>4983</v>
      </c>
      <c r="F2532" s="314">
        <v>2950</v>
      </c>
      <c r="G2532" s="300">
        <v>2500</v>
      </c>
      <c r="H2532" s="301" t="s">
        <v>261</v>
      </c>
      <c r="I2532" s="302" t="s">
        <v>232</v>
      </c>
      <c r="J2532" s="302" t="s">
        <v>661</v>
      </c>
      <c r="K2532" s="53"/>
      <c r="L2532" s="53"/>
      <c r="M2532" s="53"/>
      <c r="N2532" s="53"/>
      <c r="O2532" s="53">
        <v>11</v>
      </c>
      <c r="P2532" s="56"/>
      <c r="Q2532" s="297">
        <v>2950</v>
      </c>
      <c r="R2532" s="348" t="s">
        <v>1578</v>
      </c>
      <c r="S2532" s="350">
        <v>36</v>
      </c>
      <c r="T2532" t="str">
        <f t="shared" si="86"/>
        <v>Other Services</v>
      </c>
    </row>
    <row r="2533" spans="1:20" ht="15.75" thickBot="1">
      <c r="A2533" s="311">
        <v>45604</v>
      </c>
      <c r="B2533" s="384">
        <v>45597</v>
      </c>
      <c r="C2533" s="297" t="e">
        <v>#VALUE!</v>
      </c>
      <c r="D2533" s="312" t="s">
        <v>4984</v>
      </c>
      <c r="E2533" s="306" t="s">
        <v>4985</v>
      </c>
      <c r="F2533" s="314">
        <v>2950</v>
      </c>
      <c r="G2533" s="300">
        <v>2500</v>
      </c>
      <c r="H2533" s="301" t="s">
        <v>261</v>
      </c>
      <c r="I2533" s="302" t="s">
        <v>232</v>
      </c>
      <c r="J2533" s="302" t="s">
        <v>661</v>
      </c>
      <c r="K2533" s="53"/>
      <c r="L2533" s="53"/>
      <c r="M2533" s="53"/>
      <c r="N2533" s="53"/>
      <c r="O2533" s="53">
        <v>11</v>
      </c>
      <c r="P2533" s="56"/>
      <c r="Q2533" s="297">
        <v>2950</v>
      </c>
      <c r="R2533" s="348" t="s">
        <v>1578</v>
      </c>
      <c r="S2533" s="350">
        <v>36</v>
      </c>
      <c r="T2533" t="str">
        <f t="shared" si="86"/>
        <v>Other Services</v>
      </c>
    </row>
    <row r="2534" spans="1:20" ht="15.75" thickBot="1">
      <c r="A2534" s="311">
        <v>45604</v>
      </c>
      <c r="B2534" s="384">
        <v>45597</v>
      </c>
      <c r="C2534" s="297" t="e">
        <v>#VALUE!</v>
      </c>
      <c r="D2534" s="312" t="s">
        <v>4959</v>
      </c>
      <c r="E2534" s="306" t="s">
        <v>4986</v>
      </c>
      <c r="F2534" s="314">
        <v>2950</v>
      </c>
      <c r="G2534" s="300">
        <v>2500</v>
      </c>
      <c r="H2534" s="301" t="s">
        <v>261</v>
      </c>
      <c r="I2534" s="302" t="s">
        <v>232</v>
      </c>
      <c r="J2534" s="302" t="s">
        <v>661</v>
      </c>
      <c r="K2534" s="53"/>
      <c r="L2534" s="53"/>
      <c r="M2534" s="53"/>
      <c r="N2534" s="53"/>
      <c r="O2534" s="53">
        <v>11</v>
      </c>
      <c r="P2534" s="56"/>
      <c r="Q2534" s="297">
        <v>2950</v>
      </c>
      <c r="R2534" s="348" t="s">
        <v>1578</v>
      </c>
      <c r="S2534" s="350">
        <v>36</v>
      </c>
      <c r="T2534" t="str">
        <f t="shared" si="86"/>
        <v>Other Services</v>
      </c>
    </row>
    <row r="2535" spans="1:20" ht="15.75" thickBot="1">
      <c r="A2535" s="311">
        <v>45604</v>
      </c>
      <c r="B2535" s="384">
        <v>45597</v>
      </c>
      <c r="C2535" s="297" t="e">
        <v>#VALUE!</v>
      </c>
      <c r="D2535" s="312" t="s">
        <v>3934</v>
      </c>
      <c r="E2535" s="306" t="s">
        <v>4987</v>
      </c>
      <c r="F2535" s="314">
        <v>8850</v>
      </c>
      <c r="G2535" s="300">
        <v>7500</v>
      </c>
      <c r="H2535" s="301" t="s">
        <v>261</v>
      </c>
      <c r="I2535" s="302" t="s">
        <v>232</v>
      </c>
      <c r="J2535" s="302" t="s">
        <v>661</v>
      </c>
      <c r="K2535" s="53"/>
      <c r="L2535" s="53"/>
      <c r="M2535" s="53"/>
      <c r="N2535" s="53"/>
      <c r="O2535" s="53">
        <v>11</v>
      </c>
      <c r="P2535" s="56"/>
      <c r="Q2535" s="297">
        <v>8850</v>
      </c>
      <c r="R2535" s="348" t="s">
        <v>1578</v>
      </c>
      <c r="S2535" s="350">
        <v>36</v>
      </c>
      <c r="T2535" t="str">
        <f t="shared" si="86"/>
        <v>Other Services</v>
      </c>
    </row>
    <row r="2536" spans="1:20" ht="15.75" thickBot="1">
      <c r="A2536" s="311">
        <v>45604</v>
      </c>
      <c r="B2536" s="384">
        <v>45597</v>
      </c>
      <c r="C2536" s="297" t="e">
        <v>#VALUE!</v>
      </c>
      <c r="D2536" s="312" t="s">
        <v>3072</v>
      </c>
      <c r="E2536" s="306" t="s">
        <v>4988</v>
      </c>
      <c r="F2536" s="314">
        <v>2950</v>
      </c>
      <c r="G2536" s="300">
        <v>2500</v>
      </c>
      <c r="H2536" s="301" t="s">
        <v>261</v>
      </c>
      <c r="I2536" s="302" t="s">
        <v>232</v>
      </c>
      <c r="J2536" s="302" t="s">
        <v>661</v>
      </c>
      <c r="K2536" s="53"/>
      <c r="L2536" s="53"/>
      <c r="M2536" s="53"/>
      <c r="N2536" s="53"/>
      <c r="O2536" s="53">
        <v>11</v>
      </c>
      <c r="P2536" s="56"/>
      <c r="Q2536" s="297">
        <v>2950</v>
      </c>
      <c r="R2536" s="348" t="s">
        <v>1578</v>
      </c>
      <c r="S2536" s="350">
        <v>36</v>
      </c>
      <c r="T2536" t="str">
        <f t="shared" si="86"/>
        <v>Other Services</v>
      </c>
    </row>
    <row r="2537" spans="1:20" ht="15.75" thickBot="1">
      <c r="A2537" s="311">
        <v>45604</v>
      </c>
      <c r="B2537" s="384">
        <v>45597</v>
      </c>
      <c r="C2537" s="297" t="e">
        <v>#VALUE!</v>
      </c>
      <c r="D2537" s="312" t="s">
        <v>4989</v>
      </c>
      <c r="E2537" s="306" t="s">
        <v>4990</v>
      </c>
      <c r="F2537" s="314">
        <v>2950</v>
      </c>
      <c r="G2537" s="300">
        <v>2500</v>
      </c>
      <c r="H2537" s="301" t="s">
        <v>261</v>
      </c>
      <c r="I2537" s="302" t="s">
        <v>232</v>
      </c>
      <c r="J2537" s="302" t="s">
        <v>661</v>
      </c>
      <c r="K2537" s="53"/>
      <c r="L2537" s="53"/>
      <c r="M2537" s="53"/>
      <c r="N2537" s="53"/>
      <c r="O2537" s="53">
        <v>11</v>
      </c>
      <c r="P2537" s="56"/>
      <c r="Q2537" s="297">
        <v>2950</v>
      </c>
      <c r="R2537" s="348" t="s">
        <v>1578</v>
      </c>
      <c r="S2537" s="350">
        <v>36</v>
      </c>
      <c r="T2537" t="str">
        <f t="shared" si="86"/>
        <v>Other Services</v>
      </c>
    </row>
    <row r="2538" spans="1:20" ht="15.75" thickBot="1">
      <c r="A2538" s="311">
        <v>45604</v>
      </c>
      <c r="B2538" s="384">
        <v>45597</v>
      </c>
      <c r="C2538" s="297" t="e">
        <v>#VALUE!</v>
      </c>
      <c r="D2538" s="312" t="s">
        <v>4991</v>
      </c>
      <c r="E2538" s="306" t="s">
        <v>4992</v>
      </c>
      <c r="F2538" s="314">
        <v>2950</v>
      </c>
      <c r="G2538" s="300">
        <v>2500</v>
      </c>
      <c r="H2538" s="301" t="s">
        <v>261</v>
      </c>
      <c r="I2538" s="302" t="s">
        <v>232</v>
      </c>
      <c r="J2538" s="302" t="s">
        <v>661</v>
      </c>
      <c r="K2538" s="53"/>
      <c r="L2538" s="53"/>
      <c r="M2538" s="53"/>
      <c r="N2538" s="53"/>
      <c r="O2538" s="53">
        <v>11</v>
      </c>
      <c r="P2538" s="56"/>
      <c r="Q2538" s="297">
        <v>2950</v>
      </c>
      <c r="R2538" s="348" t="s">
        <v>1578</v>
      </c>
      <c r="S2538" s="350">
        <v>36</v>
      </c>
      <c r="T2538" t="str">
        <f t="shared" si="86"/>
        <v>Other Services</v>
      </c>
    </row>
    <row r="2539" spans="1:20" ht="15.75" thickBot="1">
      <c r="A2539" s="311">
        <v>45604</v>
      </c>
      <c r="B2539" s="384">
        <v>45597</v>
      </c>
      <c r="C2539" s="297" t="e">
        <v>#VALUE!</v>
      </c>
      <c r="D2539" s="312" t="s">
        <v>395</v>
      </c>
      <c r="E2539" s="306" t="s">
        <v>4993</v>
      </c>
      <c r="F2539" s="314">
        <v>2950</v>
      </c>
      <c r="G2539" s="300">
        <v>2500</v>
      </c>
      <c r="H2539" s="301" t="s">
        <v>261</v>
      </c>
      <c r="I2539" s="302" t="s">
        <v>232</v>
      </c>
      <c r="J2539" s="302" t="s">
        <v>661</v>
      </c>
      <c r="K2539" s="53"/>
      <c r="L2539" s="53"/>
      <c r="M2539" s="53"/>
      <c r="N2539" s="53"/>
      <c r="O2539" s="53">
        <v>11</v>
      </c>
      <c r="P2539" s="56"/>
      <c r="Q2539" s="297">
        <v>2950</v>
      </c>
      <c r="R2539" s="348" t="s">
        <v>1578</v>
      </c>
      <c r="S2539" s="350">
        <v>36</v>
      </c>
      <c r="T2539" t="str">
        <f t="shared" si="86"/>
        <v>Other Services</v>
      </c>
    </row>
    <row r="2540" spans="1:20" ht="15.75" thickBot="1">
      <c r="A2540" s="311">
        <v>45604</v>
      </c>
      <c r="B2540" s="384">
        <v>45597</v>
      </c>
      <c r="C2540" s="297" t="e">
        <v>#VALUE!</v>
      </c>
      <c r="D2540" s="312" t="s">
        <v>2169</v>
      </c>
      <c r="E2540" s="306" t="s">
        <v>4994</v>
      </c>
      <c r="F2540" s="314">
        <v>2950</v>
      </c>
      <c r="G2540" s="300">
        <v>2500</v>
      </c>
      <c r="H2540" s="301" t="s">
        <v>261</v>
      </c>
      <c r="I2540" s="302" t="s">
        <v>232</v>
      </c>
      <c r="J2540" s="302" t="s">
        <v>661</v>
      </c>
      <c r="K2540" s="53"/>
      <c r="L2540" s="53"/>
      <c r="M2540" s="53"/>
      <c r="N2540" s="53"/>
      <c r="O2540" s="53">
        <v>11</v>
      </c>
      <c r="P2540" s="56"/>
      <c r="Q2540" s="297">
        <v>2950</v>
      </c>
      <c r="R2540" s="348" t="s">
        <v>1578</v>
      </c>
      <c r="S2540" s="350">
        <v>36</v>
      </c>
      <c r="T2540" t="str">
        <f t="shared" si="86"/>
        <v>Other Services</v>
      </c>
    </row>
    <row r="2541" spans="1:20" ht="15.75" thickBot="1">
      <c r="A2541" s="311">
        <v>45604</v>
      </c>
      <c r="B2541" s="384">
        <v>45597</v>
      </c>
      <c r="C2541" s="297" t="e">
        <v>#VALUE!</v>
      </c>
      <c r="D2541" s="312" t="s">
        <v>4995</v>
      </c>
      <c r="E2541" s="306" t="s">
        <v>4996</v>
      </c>
      <c r="F2541" s="314">
        <v>2950</v>
      </c>
      <c r="G2541" s="300">
        <v>2500</v>
      </c>
      <c r="H2541" s="301" t="s">
        <v>261</v>
      </c>
      <c r="I2541" s="302" t="s">
        <v>232</v>
      </c>
      <c r="J2541" s="302" t="s">
        <v>661</v>
      </c>
      <c r="K2541" s="53"/>
      <c r="L2541" s="53"/>
      <c r="M2541" s="53"/>
      <c r="N2541" s="53"/>
      <c r="O2541" s="53">
        <v>11</v>
      </c>
      <c r="P2541" s="56"/>
      <c r="Q2541" s="297">
        <v>2950</v>
      </c>
      <c r="R2541" s="348" t="s">
        <v>1578</v>
      </c>
      <c r="S2541" s="350">
        <v>36</v>
      </c>
      <c r="T2541" t="str">
        <f t="shared" si="86"/>
        <v>Other Services</v>
      </c>
    </row>
    <row r="2542" spans="1:20" ht="15.75" thickBot="1">
      <c r="A2542" s="311">
        <v>45604</v>
      </c>
      <c r="B2542" s="384">
        <v>45597</v>
      </c>
      <c r="C2542" s="297" t="e">
        <v>#VALUE!</v>
      </c>
      <c r="D2542" s="312" t="s">
        <v>951</v>
      </c>
      <c r="E2542" s="306" t="s">
        <v>4997</v>
      </c>
      <c r="F2542" s="314">
        <v>2950</v>
      </c>
      <c r="G2542" s="300">
        <v>2500</v>
      </c>
      <c r="H2542" s="301" t="s">
        <v>261</v>
      </c>
      <c r="I2542" s="302" t="s">
        <v>232</v>
      </c>
      <c r="J2542" s="302" t="s">
        <v>661</v>
      </c>
      <c r="K2542" s="53"/>
      <c r="L2542" s="53"/>
      <c r="M2542" s="53"/>
      <c r="N2542" s="53"/>
      <c r="O2542" s="53">
        <v>11</v>
      </c>
      <c r="P2542" s="56"/>
      <c r="Q2542" s="297">
        <v>2950</v>
      </c>
      <c r="R2542" s="348" t="s">
        <v>1578</v>
      </c>
      <c r="S2542" s="350">
        <v>36</v>
      </c>
      <c r="T2542" t="str">
        <f t="shared" si="86"/>
        <v>Other Services</v>
      </c>
    </row>
    <row r="2543" spans="1:20" ht="15.75" thickBot="1">
      <c r="A2543" s="311">
        <v>45604</v>
      </c>
      <c r="B2543" s="384">
        <v>45597</v>
      </c>
      <c r="C2543" s="297" t="e">
        <v>#VALUE!</v>
      </c>
      <c r="D2543" s="312" t="s">
        <v>4998</v>
      </c>
      <c r="E2543" s="306" t="s">
        <v>4999</v>
      </c>
      <c r="F2543" s="314">
        <v>2950</v>
      </c>
      <c r="G2543" s="300">
        <v>2500</v>
      </c>
      <c r="H2543" s="301" t="s">
        <v>261</v>
      </c>
      <c r="I2543" s="302" t="s">
        <v>232</v>
      </c>
      <c r="J2543" s="302" t="s">
        <v>661</v>
      </c>
      <c r="K2543" s="53"/>
      <c r="L2543" s="53"/>
      <c r="M2543" s="53"/>
      <c r="N2543" s="53"/>
      <c r="O2543" s="53">
        <v>11</v>
      </c>
      <c r="P2543" s="56"/>
      <c r="Q2543" s="297">
        <v>2950</v>
      </c>
      <c r="R2543" s="348" t="s">
        <v>1578</v>
      </c>
      <c r="S2543" s="350">
        <v>36</v>
      </c>
      <c r="T2543" t="str">
        <f t="shared" si="86"/>
        <v>Other Services</v>
      </c>
    </row>
    <row r="2544" spans="1:20" ht="15.75" thickBot="1">
      <c r="A2544" s="311">
        <v>45604</v>
      </c>
      <c r="B2544" s="384">
        <v>45597</v>
      </c>
      <c r="C2544" s="297" t="e">
        <v>#VALUE!</v>
      </c>
      <c r="D2544" s="312" t="s">
        <v>384</v>
      </c>
      <c r="E2544" s="306" t="s">
        <v>5000</v>
      </c>
      <c r="F2544" s="314">
        <v>5900</v>
      </c>
      <c r="G2544" s="300">
        <v>5000</v>
      </c>
      <c r="H2544" s="301" t="s">
        <v>261</v>
      </c>
      <c r="I2544" s="302" t="s">
        <v>232</v>
      </c>
      <c r="J2544" s="302" t="s">
        <v>661</v>
      </c>
      <c r="K2544" s="53"/>
      <c r="L2544" s="53"/>
      <c r="M2544" s="53"/>
      <c r="N2544" s="53"/>
      <c r="O2544" s="53">
        <v>11</v>
      </c>
      <c r="P2544" s="56"/>
      <c r="Q2544" s="297">
        <v>5900</v>
      </c>
      <c r="R2544" s="348" t="s">
        <v>1578</v>
      </c>
      <c r="S2544" s="350">
        <v>36</v>
      </c>
      <c r="T2544" t="str">
        <f t="shared" si="86"/>
        <v>Other Services</v>
      </c>
    </row>
    <row r="2545" spans="1:20" ht="15.75" thickBot="1">
      <c r="A2545" s="311">
        <v>45604</v>
      </c>
      <c r="B2545" s="384">
        <v>45597</v>
      </c>
      <c r="C2545" s="297" t="e">
        <v>#VALUE!</v>
      </c>
      <c r="D2545" s="312" t="s">
        <v>730</v>
      </c>
      <c r="E2545" s="306" t="s">
        <v>5001</v>
      </c>
      <c r="F2545" s="314">
        <v>2950</v>
      </c>
      <c r="G2545" s="300">
        <v>2500</v>
      </c>
      <c r="H2545" s="301" t="s">
        <v>261</v>
      </c>
      <c r="I2545" s="302" t="s">
        <v>232</v>
      </c>
      <c r="J2545" s="302" t="s">
        <v>661</v>
      </c>
      <c r="K2545" s="53"/>
      <c r="L2545" s="53"/>
      <c r="M2545" s="53"/>
      <c r="N2545" s="53"/>
      <c r="O2545" s="53">
        <v>11</v>
      </c>
      <c r="P2545" s="56"/>
      <c r="Q2545" s="297">
        <v>2950</v>
      </c>
      <c r="R2545" s="348" t="s">
        <v>1578</v>
      </c>
      <c r="S2545" s="350">
        <v>36</v>
      </c>
      <c r="T2545" t="str">
        <f t="shared" si="86"/>
        <v>Other Services</v>
      </c>
    </row>
    <row r="2546" spans="1:20" ht="15.75" thickBot="1">
      <c r="A2546" s="311">
        <v>45604</v>
      </c>
      <c r="B2546" s="384">
        <v>45597</v>
      </c>
      <c r="C2546" s="297" t="e">
        <v>#VALUE!</v>
      </c>
      <c r="D2546" s="312" t="s">
        <v>5002</v>
      </c>
      <c r="E2546" s="306" t="s">
        <v>5003</v>
      </c>
      <c r="F2546" s="314">
        <v>2950</v>
      </c>
      <c r="G2546" s="300">
        <v>2500</v>
      </c>
      <c r="H2546" s="301" t="s">
        <v>261</v>
      </c>
      <c r="I2546" s="302" t="s">
        <v>232</v>
      </c>
      <c r="J2546" s="302" t="s">
        <v>661</v>
      </c>
      <c r="K2546" s="53"/>
      <c r="L2546" s="53"/>
      <c r="M2546" s="53"/>
      <c r="N2546" s="53"/>
      <c r="O2546" s="53">
        <v>11</v>
      </c>
      <c r="P2546" s="56"/>
      <c r="Q2546" s="297">
        <v>2950</v>
      </c>
      <c r="R2546" s="348" t="s">
        <v>1578</v>
      </c>
      <c r="S2546" s="350">
        <v>36</v>
      </c>
      <c r="T2546" t="str">
        <f t="shared" si="86"/>
        <v>Other Services</v>
      </c>
    </row>
    <row r="2547" spans="1:20" ht="15.75" thickBot="1">
      <c r="A2547" s="311">
        <v>45604</v>
      </c>
      <c r="B2547" s="384">
        <v>45597</v>
      </c>
      <c r="C2547" s="297" t="e">
        <v>#VALUE!</v>
      </c>
      <c r="D2547" s="312" t="s">
        <v>2308</v>
      </c>
      <c r="E2547" s="306" t="s">
        <v>5004</v>
      </c>
      <c r="F2547" s="314">
        <v>5900</v>
      </c>
      <c r="G2547" s="300">
        <v>5000</v>
      </c>
      <c r="H2547" s="301" t="s">
        <v>261</v>
      </c>
      <c r="I2547" s="302" t="s">
        <v>232</v>
      </c>
      <c r="J2547" s="302" t="s">
        <v>661</v>
      </c>
      <c r="K2547" s="53"/>
      <c r="L2547" s="53"/>
      <c r="M2547" s="53"/>
      <c r="N2547" s="53"/>
      <c r="O2547" s="53">
        <v>11</v>
      </c>
      <c r="P2547" s="56"/>
      <c r="Q2547" s="297">
        <v>5900</v>
      </c>
      <c r="R2547" s="348" t="s">
        <v>1578</v>
      </c>
      <c r="S2547" s="350">
        <v>36</v>
      </c>
      <c r="T2547" t="str">
        <f t="shared" si="86"/>
        <v>Other Services</v>
      </c>
    </row>
    <row r="2548" spans="1:20" ht="15.75" thickBot="1">
      <c r="A2548" s="311">
        <v>45604</v>
      </c>
      <c r="B2548" s="384">
        <v>45597</v>
      </c>
      <c r="C2548" s="297" t="e">
        <v>#VALUE!</v>
      </c>
      <c r="D2548" s="312" t="s">
        <v>3268</v>
      </c>
      <c r="E2548" s="306" t="s">
        <v>5005</v>
      </c>
      <c r="F2548" s="314">
        <v>2950</v>
      </c>
      <c r="G2548" s="300">
        <v>2500</v>
      </c>
      <c r="H2548" s="301" t="s">
        <v>261</v>
      </c>
      <c r="I2548" s="302" t="s">
        <v>232</v>
      </c>
      <c r="J2548" s="302" t="s">
        <v>661</v>
      </c>
      <c r="K2548" s="53"/>
      <c r="L2548" s="53"/>
      <c r="M2548" s="53"/>
      <c r="N2548" s="53"/>
      <c r="O2548" s="53">
        <v>11</v>
      </c>
      <c r="P2548" s="56"/>
      <c r="Q2548" s="297">
        <v>2950</v>
      </c>
      <c r="R2548" s="348" t="s">
        <v>1578</v>
      </c>
      <c r="S2548" s="350">
        <v>36</v>
      </c>
      <c r="T2548" t="str">
        <f t="shared" si="86"/>
        <v>Other Services</v>
      </c>
    </row>
    <row r="2549" spans="1:20" ht="15.75" thickBot="1">
      <c r="A2549" s="311">
        <v>45604</v>
      </c>
      <c r="B2549" s="384">
        <v>45597</v>
      </c>
      <c r="C2549" s="297" t="e">
        <v>#VALUE!</v>
      </c>
      <c r="D2549" s="312" t="s">
        <v>905</v>
      </c>
      <c r="E2549" s="306" t="s">
        <v>5006</v>
      </c>
      <c r="F2549" s="314">
        <v>2950</v>
      </c>
      <c r="G2549" s="300">
        <v>2500</v>
      </c>
      <c r="H2549" s="301" t="s">
        <v>261</v>
      </c>
      <c r="I2549" s="302" t="s">
        <v>232</v>
      </c>
      <c r="J2549" s="302" t="s">
        <v>661</v>
      </c>
      <c r="K2549" s="53"/>
      <c r="L2549" s="53"/>
      <c r="M2549" s="53"/>
      <c r="N2549" s="53"/>
      <c r="O2549" s="53">
        <v>11</v>
      </c>
      <c r="P2549" s="56"/>
      <c r="Q2549" s="297">
        <v>2950</v>
      </c>
      <c r="R2549" s="348" t="s">
        <v>1578</v>
      </c>
      <c r="S2549" s="350">
        <v>36</v>
      </c>
      <c r="T2549" t="str">
        <f t="shared" si="86"/>
        <v>Other Services</v>
      </c>
    </row>
    <row r="2550" spans="1:20" ht="15.75" thickBot="1">
      <c r="A2550" s="311">
        <v>45604</v>
      </c>
      <c r="B2550" s="384">
        <v>45597</v>
      </c>
      <c r="C2550" s="297" t="e">
        <v>#VALUE!</v>
      </c>
      <c r="D2550" s="312" t="s">
        <v>4984</v>
      </c>
      <c r="E2550" s="306" t="s">
        <v>5007</v>
      </c>
      <c r="F2550" s="314">
        <v>2950</v>
      </c>
      <c r="G2550" s="300">
        <v>2500</v>
      </c>
      <c r="H2550" s="301" t="s">
        <v>261</v>
      </c>
      <c r="I2550" s="302" t="s">
        <v>232</v>
      </c>
      <c r="J2550" s="302" t="s">
        <v>661</v>
      </c>
      <c r="K2550" s="53"/>
      <c r="L2550" s="53"/>
      <c r="M2550" s="53"/>
      <c r="N2550" s="53"/>
      <c r="O2550" s="53">
        <v>11</v>
      </c>
      <c r="P2550" s="56"/>
      <c r="Q2550" s="297">
        <v>2950</v>
      </c>
      <c r="R2550" s="348" t="s">
        <v>1578</v>
      </c>
      <c r="S2550" s="350">
        <v>36</v>
      </c>
      <c r="T2550" t="str">
        <f t="shared" si="86"/>
        <v>Other Services</v>
      </c>
    </row>
    <row r="2551" spans="1:20" ht="15.75" thickBot="1">
      <c r="A2551" s="311">
        <v>45604</v>
      </c>
      <c r="B2551" s="384">
        <v>45597</v>
      </c>
      <c r="C2551" s="297" t="e">
        <v>#VALUE!</v>
      </c>
      <c r="D2551" s="312" t="s">
        <v>5008</v>
      </c>
      <c r="E2551" s="306" t="s">
        <v>5009</v>
      </c>
      <c r="F2551" s="314">
        <v>2950</v>
      </c>
      <c r="G2551" s="300">
        <v>2500</v>
      </c>
      <c r="H2551" s="301" t="s">
        <v>261</v>
      </c>
      <c r="I2551" s="302" t="s">
        <v>232</v>
      </c>
      <c r="J2551" s="302" t="s">
        <v>661</v>
      </c>
      <c r="K2551" s="53"/>
      <c r="L2551" s="53"/>
      <c r="M2551" s="53"/>
      <c r="N2551" s="53"/>
      <c r="O2551" s="53">
        <v>11</v>
      </c>
      <c r="P2551" s="56"/>
      <c r="Q2551" s="297">
        <v>2950</v>
      </c>
      <c r="R2551" s="348" t="s">
        <v>1578</v>
      </c>
      <c r="S2551" s="350">
        <v>36</v>
      </c>
      <c r="T2551" t="str">
        <f t="shared" si="86"/>
        <v>Other Services</v>
      </c>
    </row>
    <row r="2552" spans="1:20" ht="15.75" thickBot="1">
      <c r="A2552" s="311">
        <v>45604</v>
      </c>
      <c r="B2552" s="384">
        <v>45597</v>
      </c>
      <c r="C2552" s="297" t="e">
        <v>#VALUE!</v>
      </c>
      <c r="D2552" s="312" t="s">
        <v>1925</v>
      </c>
      <c r="E2552" s="306" t="s">
        <v>5010</v>
      </c>
      <c r="F2552" s="314">
        <v>2950</v>
      </c>
      <c r="G2552" s="300">
        <v>2500</v>
      </c>
      <c r="H2552" s="301" t="s">
        <v>261</v>
      </c>
      <c r="I2552" s="302" t="s">
        <v>232</v>
      </c>
      <c r="J2552" s="302" t="s">
        <v>661</v>
      </c>
      <c r="K2552" s="53"/>
      <c r="L2552" s="53"/>
      <c r="M2552" s="53"/>
      <c r="N2552" s="53"/>
      <c r="O2552" s="53">
        <v>11</v>
      </c>
      <c r="P2552" s="55"/>
      <c r="Q2552" s="297">
        <v>2950</v>
      </c>
      <c r="R2552" s="348" t="s">
        <v>1578</v>
      </c>
      <c r="S2552" s="350">
        <v>36</v>
      </c>
      <c r="T2552" t="str">
        <f t="shared" si="86"/>
        <v>Other Services</v>
      </c>
    </row>
    <row r="2553" spans="1:20" ht="15.75" thickBot="1">
      <c r="A2553" s="311">
        <v>45604</v>
      </c>
      <c r="B2553" s="384">
        <v>45597</v>
      </c>
      <c r="C2553" s="297" t="e">
        <v>#VALUE!</v>
      </c>
      <c r="D2553" s="312" t="s">
        <v>5011</v>
      </c>
      <c r="E2553" s="306" t="s">
        <v>5012</v>
      </c>
      <c r="F2553" s="314">
        <v>2950</v>
      </c>
      <c r="G2553" s="300">
        <v>2500</v>
      </c>
      <c r="H2553" s="301" t="s">
        <v>261</v>
      </c>
      <c r="I2553" s="302" t="s">
        <v>232</v>
      </c>
      <c r="J2553" s="302" t="s">
        <v>661</v>
      </c>
      <c r="K2553" s="53"/>
      <c r="L2553" s="53"/>
      <c r="M2553" s="53"/>
      <c r="N2553" s="53"/>
      <c r="O2553" s="53">
        <v>11</v>
      </c>
      <c r="P2553" s="55"/>
      <c r="Q2553" s="297">
        <v>2950</v>
      </c>
      <c r="R2553" s="348" t="s">
        <v>1578</v>
      </c>
      <c r="S2553" s="350">
        <v>36</v>
      </c>
      <c r="T2553" t="str">
        <f t="shared" si="86"/>
        <v>Other Services</v>
      </c>
    </row>
    <row r="2554" spans="1:20" ht="15.75" thickBot="1">
      <c r="A2554" s="311">
        <v>45604</v>
      </c>
      <c r="B2554" s="384">
        <v>45597</v>
      </c>
      <c r="C2554" s="297" t="e">
        <v>#VALUE!</v>
      </c>
      <c r="D2554" s="312" t="s">
        <v>992</v>
      </c>
      <c r="E2554" s="306" t="s">
        <v>5013</v>
      </c>
      <c r="F2554" s="314">
        <v>2950</v>
      </c>
      <c r="G2554" s="300">
        <v>2500</v>
      </c>
      <c r="H2554" s="301" t="s">
        <v>261</v>
      </c>
      <c r="I2554" s="302" t="s">
        <v>232</v>
      </c>
      <c r="J2554" s="302" t="s">
        <v>661</v>
      </c>
      <c r="K2554" s="53"/>
      <c r="L2554" s="53"/>
      <c r="M2554" s="53"/>
      <c r="N2554" s="53"/>
      <c r="O2554" s="53">
        <v>11</v>
      </c>
      <c r="P2554" s="56"/>
      <c r="Q2554" s="297">
        <v>2950</v>
      </c>
      <c r="R2554" s="348" t="s">
        <v>1578</v>
      </c>
      <c r="S2554" s="350">
        <v>36</v>
      </c>
      <c r="T2554" t="str">
        <f t="shared" si="86"/>
        <v>Other Services</v>
      </c>
    </row>
    <row r="2555" spans="1:20" ht="15.75" thickBot="1">
      <c r="A2555" s="311">
        <v>45604</v>
      </c>
      <c r="B2555" s="384">
        <v>45597</v>
      </c>
      <c r="C2555" s="297" t="e">
        <v>#VALUE!</v>
      </c>
      <c r="D2555" s="312" t="s">
        <v>5014</v>
      </c>
      <c r="E2555" s="306" t="s">
        <v>5015</v>
      </c>
      <c r="F2555" s="314">
        <v>15045</v>
      </c>
      <c r="G2555" s="300">
        <v>12750</v>
      </c>
      <c r="H2555" s="301" t="s">
        <v>112</v>
      </c>
      <c r="I2555" s="302" t="s">
        <v>229</v>
      </c>
      <c r="J2555" s="302" t="s">
        <v>284</v>
      </c>
      <c r="K2555" s="53"/>
      <c r="L2555" s="53"/>
      <c r="M2555" s="53"/>
      <c r="N2555" s="53"/>
      <c r="O2555" s="53">
        <v>11</v>
      </c>
      <c r="P2555" s="55"/>
      <c r="Q2555" s="297">
        <v>15045</v>
      </c>
      <c r="R2555" s="348" t="s">
        <v>1578</v>
      </c>
      <c r="S2555" s="350">
        <v>36</v>
      </c>
      <c r="T2555" t="str">
        <f t="shared" si="86"/>
        <v>WhatsApp API Business</v>
      </c>
    </row>
    <row r="2556" spans="1:20" ht="15.75" thickBot="1">
      <c r="A2556" s="311">
        <v>45604</v>
      </c>
      <c r="B2556" s="384">
        <v>45597</v>
      </c>
      <c r="C2556" s="297" t="e">
        <v>#VALUE!</v>
      </c>
      <c r="D2556" s="312" t="s">
        <v>5016</v>
      </c>
      <c r="E2556" s="306" t="s">
        <v>5017</v>
      </c>
      <c r="F2556" s="314">
        <v>17700</v>
      </c>
      <c r="G2556" s="300">
        <v>15000</v>
      </c>
      <c r="H2556" s="301" t="s">
        <v>112</v>
      </c>
      <c r="I2556" s="302" t="s">
        <v>229</v>
      </c>
      <c r="J2556" s="302" t="s">
        <v>284</v>
      </c>
      <c r="K2556" s="53"/>
      <c r="L2556" s="53"/>
      <c r="M2556" s="53"/>
      <c r="N2556" s="53"/>
      <c r="O2556" s="53">
        <v>11</v>
      </c>
      <c r="P2556" s="55"/>
      <c r="Q2556" s="297">
        <v>17700</v>
      </c>
      <c r="R2556" s="348" t="s">
        <v>1578</v>
      </c>
      <c r="S2556" s="350">
        <v>36</v>
      </c>
      <c r="T2556" t="str">
        <f t="shared" si="86"/>
        <v>WhatsApp API Business</v>
      </c>
    </row>
    <row r="2557" spans="1:20" ht="15.75" thickBot="1">
      <c r="A2557" s="311">
        <v>45604</v>
      </c>
      <c r="B2557" s="384">
        <v>45597</v>
      </c>
      <c r="C2557" s="297" t="e">
        <v>#VALUE!</v>
      </c>
      <c r="D2557" s="312" t="s">
        <v>3692</v>
      </c>
      <c r="E2557" s="306" t="s">
        <v>5018</v>
      </c>
      <c r="F2557" s="314">
        <v>11800</v>
      </c>
      <c r="G2557" s="300">
        <v>10000</v>
      </c>
      <c r="H2557" s="301" t="s">
        <v>112</v>
      </c>
      <c r="I2557" s="302" t="s">
        <v>229</v>
      </c>
      <c r="J2557" s="302" t="s">
        <v>284</v>
      </c>
      <c r="K2557" s="53"/>
      <c r="L2557" s="53"/>
      <c r="M2557" s="53"/>
      <c r="N2557" s="53"/>
      <c r="O2557" s="53">
        <v>11</v>
      </c>
      <c r="P2557" s="55"/>
      <c r="Q2557" s="297">
        <v>11800</v>
      </c>
      <c r="R2557" s="348" t="s">
        <v>1578</v>
      </c>
      <c r="S2557" s="350">
        <v>36</v>
      </c>
      <c r="T2557" t="str">
        <f t="shared" si="86"/>
        <v>WhatsApp API Business</v>
      </c>
    </row>
    <row r="2558" spans="1:20" ht="15.75" thickBot="1">
      <c r="A2558" s="311">
        <v>45604</v>
      </c>
      <c r="B2558" s="384">
        <v>45597</v>
      </c>
      <c r="C2558" s="297" t="e">
        <v>#VALUE!</v>
      </c>
      <c r="D2558" s="312" t="s">
        <v>3678</v>
      </c>
      <c r="E2558" s="306" t="s">
        <v>5019</v>
      </c>
      <c r="F2558" s="314">
        <v>2950</v>
      </c>
      <c r="G2558" s="300">
        <v>2500</v>
      </c>
      <c r="H2558" s="301" t="s">
        <v>261</v>
      </c>
      <c r="I2558" s="302" t="s">
        <v>232</v>
      </c>
      <c r="J2558" s="302" t="s">
        <v>661</v>
      </c>
      <c r="K2558" s="53"/>
      <c r="L2558" s="53"/>
      <c r="M2558" s="53"/>
      <c r="N2558" s="53"/>
      <c r="O2558" s="53">
        <v>11</v>
      </c>
      <c r="P2558" s="56"/>
      <c r="Q2558" s="297">
        <v>2950</v>
      </c>
      <c r="R2558" s="348" t="s">
        <v>1578</v>
      </c>
      <c r="S2558" s="350">
        <v>36</v>
      </c>
      <c r="T2558" t="str">
        <f t="shared" ref="T2558:T2564" si="87">VLOOKUP(I2558,$AD$2:$AE$6,2,0)</f>
        <v>Other Services</v>
      </c>
    </row>
    <row r="2559" spans="1:20" ht="15.75" thickBot="1">
      <c r="A2559" s="311">
        <v>45604</v>
      </c>
      <c r="B2559" s="384">
        <v>45597</v>
      </c>
      <c r="C2559" s="297" t="e">
        <v>#VALUE!</v>
      </c>
      <c r="D2559" s="312" t="s">
        <v>1006</v>
      </c>
      <c r="E2559" s="306" t="s">
        <v>5020</v>
      </c>
      <c r="F2559" s="314">
        <v>2950</v>
      </c>
      <c r="G2559" s="300">
        <v>2500</v>
      </c>
      <c r="H2559" s="301" t="s">
        <v>261</v>
      </c>
      <c r="I2559" s="302" t="s">
        <v>232</v>
      </c>
      <c r="J2559" s="302" t="s">
        <v>661</v>
      </c>
      <c r="K2559" s="53"/>
      <c r="L2559" s="53"/>
      <c r="M2559" s="53"/>
      <c r="N2559" s="53"/>
      <c r="O2559" s="53">
        <v>11</v>
      </c>
      <c r="P2559" s="56"/>
      <c r="Q2559" s="297">
        <v>2950</v>
      </c>
      <c r="R2559" s="348" t="s">
        <v>1578</v>
      </c>
      <c r="S2559" s="350">
        <v>36</v>
      </c>
      <c r="T2559" t="str">
        <f t="shared" si="87"/>
        <v>Other Services</v>
      </c>
    </row>
    <row r="2560" spans="1:20" ht="15.75" thickBot="1">
      <c r="A2560" s="311">
        <v>45604</v>
      </c>
      <c r="B2560" s="384">
        <v>45597</v>
      </c>
      <c r="C2560" s="297" t="e">
        <v>#VALUE!</v>
      </c>
      <c r="D2560" s="312" t="s">
        <v>3841</v>
      </c>
      <c r="E2560" s="306" t="s">
        <v>5021</v>
      </c>
      <c r="F2560" s="314">
        <v>2950</v>
      </c>
      <c r="G2560" s="300">
        <v>2500</v>
      </c>
      <c r="H2560" s="301" t="s">
        <v>261</v>
      </c>
      <c r="I2560" s="302" t="s">
        <v>232</v>
      </c>
      <c r="J2560" s="302" t="s">
        <v>661</v>
      </c>
      <c r="K2560" s="53"/>
      <c r="L2560" s="53"/>
      <c r="M2560" s="53"/>
      <c r="N2560" s="53"/>
      <c r="O2560" s="53">
        <v>11</v>
      </c>
      <c r="P2560" s="55"/>
      <c r="Q2560" s="297">
        <v>2950</v>
      </c>
      <c r="R2560" s="348" t="s">
        <v>1578</v>
      </c>
      <c r="S2560" s="350">
        <v>36</v>
      </c>
      <c r="T2560" t="str">
        <f t="shared" si="87"/>
        <v>Other Services</v>
      </c>
    </row>
    <row r="2561" spans="1:20" ht="15.75" thickBot="1">
      <c r="A2561" s="311">
        <v>45604</v>
      </c>
      <c r="B2561" s="384">
        <v>45597</v>
      </c>
      <c r="C2561" s="297" t="e">
        <v>#VALUE!</v>
      </c>
      <c r="D2561" s="312" t="s">
        <v>1969</v>
      </c>
      <c r="E2561" s="306" t="s">
        <v>5022</v>
      </c>
      <c r="F2561" s="314">
        <v>15930</v>
      </c>
      <c r="G2561" s="300">
        <v>13500</v>
      </c>
      <c r="H2561" s="301" t="s">
        <v>112</v>
      </c>
      <c r="I2561" s="302" t="s">
        <v>229</v>
      </c>
      <c r="J2561" s="302" t="s">
        <v>284</v>
      </c>
      <c r="K2561" s="53"/>
      <c r="L2561" s="53"/>
      <c r="M2561" s="53"/>
      <c r="N2561" s="53"/>
      <c r="O2561" s="53">
        <v>11</v>
      </c>
      <c r="P2561" s="56"/>
      <c r="Q2561" s="297">
        <v>15930</v>
      </c>
      <c r="R2561" s="348" t="s">
        <v>1578</v>
      </c>
      <c r="S2561" s="350">
        <v>36</v>
      </c>
      <c r="T2561" t="str">
        <f t="shared" si="87"/>
        <v>WhatsApp API Business</v>
      </c>
    </row>
    <row r="2562" spans="1:20" ht="15.75" thickBot="1">
      <c r="A2562" s="311">
        <v>45604</v>
      </c>
      <c r="B2562" s="384">
        <v>45597</v>
      </c>
      <c r="C2562" s="297" t="e">
        <v>#VALUE!</v>
      </c>
      <c r="D2562" s="312" t="s">
        <v>4625</v>
      </c>
      <c r="E2562" s="306" t="s">
        <v>5023</v>
      </c>
      <c r="F2562" s="314">
        <v>1180</v>
      </c>
      <c r="G2562" s="300">
        <v>1000</v>
      </c>
      <c r="H2562" s="301" t="s">
        <v>112</v>
      </c>
      <c r="I2562" s="302" t="s">
        <v>229</v>
      </c>
      <c r="J2562" s="302" t="s">
        <v>249</v>
      </c>
      <c r="K2562" s="53"/>
      <c r="L2562" s="53"/>
      <c r="M2562" s="53"/>
      <c r="N2562" s="53"/>
      <c r="O2562" s="53">
        <v>11</v>
      </c>
      <c r="P2562" s="56"/>
      <c r="Q2562" s="297">
        <v>1180</v>
      </c>
      <c r="R2562" s="348" t="s">
        <v>1578</v>
      </c>
      <c r="S2562" s="350">
        <v>36</v>
      </c>
      <c r="T2562" t="str">
        <f t="shared" si="87"/>
        <v>WhatsApp API Business</v>
      </c>
    </row>
    <row r="2563" spans="1:20" ht="15.75" thickBot="1">
      <c r="A2563" s="311">
        <v>45604</v>
      </c>
      <c r="B2563" s="384">
        <v>45597</v>
      </c>
      <c r="C2563" s="297" t="e">
        <v>#VALUE!</v>
      </c>
      <c r="D2563" s="312" t="s">
        <v>1650</v>
      </c>
      <c r="E2563" s="306" t="s">
        <v>5024</v>
      </c>
      <c r="F2563" s="314">
        <v>2507</v>
      </c>
      <c r="G2563" s="300">
        <v>2124.5762711864409</v>
      </c>
      <c r="H2563" s="301" t="s">
        <v>112</v>
      </c>
      <c r="I2563" s="302" t="s">
        <v>229</v>
      </c>
      <c r="J2563" s="302" t="s">
        <v>258</v>
      </c>
      <c r="K2563" s="53"/>
      <c r="L2563" s="53"/>
      <c r="M2563" s="53"/>
      <c r="N2563" s="53"/>
      <c r="O2563" s="53">
        <v>11</v>
      </c>
      <c r="P2563" s="56"/>
      <c r="Q2563" s="297">
        <v>2507</v>
      </c>
      <c r="R2563" s="348" t="s">
        <v>1578</v>
      </c>
      <c r="S2563" s="350">
        <v>36</v>
      </c>
      <c r="T2563" t="str">
        <f t="shared" si="87"/>
        <v>WhatsApp API Business</v>
      </c>
    </row>
    <row r="2564" spans="1:20" ht="15.75" thickBot="1">
      <c r="A2564" s="311">
        <v>45604</v>
      </c>
      <c r="B2564" s="384">
        <v>45597</v>
      </c>
      <c r="C2564" s="297" t="e">
        <v>#VALUE!</v>
      </c>
      <c r="D2564" s="312" t="s">
        <v>5025</v>
      </c>
      <c r="E2564" s="306" t="s">
        <v>5026</v>
      </c>
      <c r="F2564" s="314">
        <v>38232</v>
      </c>
      <c r="G2564" s="300">
        <v>32400</v>
      </c>
      <c r="H2564" s="301" t="s">
        <v>112</v>
      </c>
      <c r="I2564" s="302" t="s">
        <v>229</v>
      </c>
      <c r="J2564" s="302" t="s">
        <v>359</v>
      </c>
      <c r="K2564" s="53"/>
      <c r="L2564" s="53"/>
      <c r="M2564" s="53"/>
      <c r="N2564" s="53"/>
      <c r="O2564" s="53">
        <v>11</v>
      </c>
      <c r="P2564" s="56"/>
      <c r="Q2564" s="297">
        <v>38232</v>
      </c>
      <c r="R2564" s="348" t="s">
        <v>1578</v>
      </c>
      <c r="S2564" s="350">
        <v>36</v>
      </c>
      <c r="T2564" t="str">
        <f t="shared" si="87"/>
        <v>WhatsApp API Business</v>
      </c>
    </row>
    <row r="2565" spans="1:20" ht="15.75" thickBot="1">
      <c r="A2565" s="311">
        <v>45604</v>
      </c>
      <c r="B2565" s="384">
        <v>45597</v>
      </c>
      <c r="C2565" s="297" t="e">
        <v>#VALUE!</v>
      </c>
      <c r="D2565" s="312" t="s">
        <v>5027</v>
      </c>
      <c r="E2565" s="306" t="s">
        <v>5028</v>
      </c>
      <c r="F2565" s="314">
        <v>56640</v>
      </c>
      <c r="G2565" s="300">
        <v>48000</v>
      </c>
      <c r="H2565" s="301" t="s">
        <v>291</v>
      </c>
      <c r="I2565" s="302" t="s">
        <v>226</v>
      </c>
      <c r="J2565" s="302" t="s">
        <v>32</v>
      </c>
      <c r="K2565" s="53"/>
      <c r="L2565" s="53"/>
      <c r="M2565" s="53"/>
      <c r="N2565" s="53"/>
      <c r="O2565" s="53">
        <v>11</v>
      </c>
      <c r="P2565" s="56"/>
      <c r="Q2565" s="297">
        <v>56640</v>
      </c>
      <c r="R2565" s="348" t="s">
        <v>1578</v>
      </c>
      <c r="S2565" s="350">
        <v>36</v>
      </c>
      <c r="T2565" t="s">
        <v>15</v>
      </c>
    </row>
    <row r="2566" spans="1:20" ht="15.75" thickBot="1">
      <c r="A2566" s="311">
        <v>45604</v>
      </c>
      <c r="B2566" s="384">
        <v>45597</v>
      </c>
      <c r="C2566" s="297" t="e">
        <v>#VALUE!</v>
      </c>
      <c r="D2566" s="312" t="s">
        <v>5029</v>
      </c>
      <c r="E2566" s="306" t="s">
        <v>5030</v>
      </c>
      <c r="F2566" s="314">
        <v>7522</v>
      </c>
      <c r="G2566" s="300">
        <v>6374.5762711864409</v>
      </c>
      <c r="H2566" s="301" t="s">
        <v>112</v>
      </c>
      <c r="I2566" s="302" t="s">
        <v>229</v>
      </c>
      <c r="J2566" s="302" t="s">
        <v>269</v>
      </c>
      <c r="K2566" s="53"/>
      <c r="L2566" s="53"/>
      <c r="M2566" s="53"/>
      <c r="N2566" s="53"/>
      <c r="O2566" s="53">
        <v>11</v>
      </c>
      <c r="P2566" s="56"/>
      <c r="Q2566" s="297">
        <v>7522</v>
      </c>
      <c r="R2566" s="348" t="s">
        <v>1578</v>
      </c>
      <c r="S2566" s="350">
        <v>36</v>
      </c>
      <c r="T2566" t="str">
        <f t="shared" ref="T2566:T2611" si="88">VLOOKUP(I2566,$AD$2:$AE$6,2,0)</f>
        <v>WhatsApp API Business</v>
      </c>
    </row>
    <row r="2567" spans="1:20" ht="15.75" thickBot="1">
      <c r="A2567" s="311">
        <v>45607</v>
      </c>
      <c r="B2567" s="384">
        <v>45597</v>
      </c>
      <c r="C2567" s="297" t="e">
        <v>#VALUE!</v>
      </c>
      <c r="D2567" s="318" t="s">
        <v>920</v>
      </c>
      <c r="E2567" s="306" t="s">
        <v>5031</v>
      </c>
      <c r="F2567" s="306">
        <v>17700</v>
      </c>
      <c r="G2567" s="329">
        <v>15000</v>
      </c>
      <c r="H2567" s="316" t="s">
        <v>112</v>
      </c>
      <c r="I2567" s="302" t="s">
        <v>229</v>
      </c>
      <c r="J2567" s="302" t="s">
        <v>249</v>
      </c>
      <c r="K2567" s="53"/>
      <c r="L2567" s="53"/>
      <c r="M2567" s="53"/>
      <c r="N2567" s="53"/>
      <c r="O2567" s="53">
        <v>11</v>
      </c>
      <c r="P2567" s="56"/>
      <c r="Q2567" s="297">
        <v>17700</v>
      </c>
      <c r="R2567" s="351" t="s">
        <v>1578</v>
      </c>
      <c r="S2567" s="350">
        <v>37</v>
      </c>
      <c r="T2567" t="str">
        <f t="shared" si="88"/>
        <v>WhatsApp API Business</v>
      </c>
    </row>
    <row r="2568" spans="1:20" ht="15.75" thickBot="1">
      <c r="A2568" s="311">
        <v>45607</v>
      </c>
      <c r="B2568" s="384">
        <v>45597</v>
      </c>
      <c r="C2568" s="297" t="e">
        <v>#VALUE!</v>
      </c>
      <c r="D2568" s="318" t="s">
        <v>882</v>
      </c>
      <c r="E2568" s="306" t="s">
        <v>5032</v>
      </c>
      <c r="F2568" s="306">
        <v>8850</v>
      </c>
      <c r="G2568" s="329">
        <v>7500</v>
      </c>
      <c r="H2568" s="316" t="s">
        <v>112</v>
      </c>
      <c r="I2568" s="302" t="s">
        <v>229</v>
      </c>
      <c r="J2568" s="302" t="s">
        <v>269</v>
      </c>
      <c r="K2568" s="53"/>
      <c r="L2568" s="53"/>
      <c r="M2568" s="53"/>
      <c r="N2568" s="53"/>
      <c r="O2568" s="53">
        <v>11</v>
      </c>
      <c r="P2568" s="56"/>
      <c r="Q2568" s="297">
        <v>8850</v>
      </c>
      <c r="R2568" s="351" t="s">
        <v>1578</v>
      </c>
      <c r="S2568" s="350">
        <v>37</v>
      </c>
      <c r="T2568" t="str">
        <f t="shared" si="88"/>
        <v>WhatsApp API Business</v>
      </c>
    </row>
    <row r="2569" spans="1:20" ht="15.75" thickBot="1">
      <c r="A2569" s="311">
        <v>45607</v>
      </c>
      <c r="B2569" s="384">
        <v>45597</v>
      </c>
      <c r="C2569" s="297" t="e">
        <v>#VALUE!</v>
      </c>
      <c r="D2569" s="312" t="s">
        <v>241</v>
      </c>
      <c r="E2569" s="306" t="s">
        <v>5033</v>
      </c>
      <c r="F2569" s="314">
        <v>5900</v>
      </c>
      <c r="G2569" s="329">
        <v>5000</v>
      </c>
      <c r="H2569" s="301" t="s">
        <v>310</v>
      </c>
      <c r="I2569" s="302" t="s">
        <v>223</v>
      </c>
      <c r="J2569" s="302" t="s">
        <v>311</v>
      </c>
      <c r="K2569" s="53"/>
      <c r="L2569" s="53"/>
      <c r="M2569" s="53"/>
      <c r="N2569" s="53"/>
      <c r="O2569" s="53">
        <v>11</v>
      </c>
      <c r="P2569" s="55"/>
      <c r="Q2569" s="297">
        <v>5900</v>
      </c>
      <c r="R2569" s="348" t="s">
        <v>1578</v>
      </c>
      <c r="S2569" s="350">
        <v>37</v>
      </c>
      <c r="T2569" t="str">
        <f t="shared" si="88"/>
        <v>Tech Assist Recruitment</v>
      </c>
    </row>
    <row r="2570" spans="1:20" ht="15.75" thickBot="1">
      <c r="A2570" s="311">
        <v>45607</v>
      </c>
      <c r="B2570" s="384">
        <v>45597</v>
      </c>
      <c r="C2570" s="297" t="e">
        <v>#VALUE!</v>
      </c>
      <c r="D2570" s="318" t="s">
        <v>463</v>
      </c>
      <c r="E2570" s="306" t="s">
        <v>5034</v>
      </c>
      <c r="F2570" s="306">
        <v>1297</v>
      </c>
      <c r="G2570" s="329">
        <v>1099.152542372881</v>
      </c>
      <c r="H2570" s="316" t="s">
        <v>112</v>
      </c>
      <c r="I2570" s="302" t="s">
        <v>229</v>
      </c>
      <c r="J2570" s="302" t="s">
        <v>249</v>
      </c>
      <c r="K2570" s="53"/>
      <c r="L2570" s="53"/>
      <c r="M2570" s="53"/>
      <c r="N2570" s="53"/>
      <c r="O2570" s="53">
        <v>11</v>
      </c>
      <c r="P2570" s="55"/>
      <c r="Q2570" s="297">
        <v>1297</v>
      </c>
      <c r="R2570" s="351" t="s">
        <v>1578</v>
      </c>
      <c r="S2570" s="350">
        <v>37</v>
      </c>
      <c r="T2570" t="str">
        <f t="shared" si="88"/>
        <v>WhatsApp API Business</v>
      </c>
    </row>
    <row r="2571" spans="1:20" ht="15.75" thickBot="1">
      <c r="A2571" s="311">
        <v>45607</v>
      </c>
      <c r="B2571" s="384">
        <v>45597</v>
      </c>
      <c r="C2571" s="297" t="e">
        <v>#VALUE!</v>
      </c>
      <c r="D2571" s="318" t="s">
        <v>922</v>
      </c>
      <c r="E2571" s="306" t="s">
        <v>5035</v>
      </c>
      <c r="F2571" s="306">
        <v>7522</v>
      </c>
      <c r="G2571" s="329">
        <v>6374.5762711864409</v>
      </c>
      <c r="H2571" s="316" t="s">
        <v>112</v>
      </c>
      <c r="I2571" s="302" t="s">
        <v>229</v>
      </c>
      <c r="J2571" s="302" t="s">
        <v>269</v>
      </c>
      <c r="K2571" s="53"/>
      <c r="L2571" s="53"/>
      <c r="M2571" s="53"/>
      <c r="N2571" s="53"/>
      <c r="O2571" s="53">
        <v>11</v>
      </c>
      <c r="P2571" s="55"/>
      <c r="Q2571" s="297">
        <v>7522</v>
      </c>
      <c r="R2571" s="351" t="s">
        <v>1578</v>
      </c>
      <c r="S2571" s="350">
        <v>37</v>
      </c>
      <c r="T2571" t="str">
        <f t="shared" si="88"/>
        <v>WhatsApp API Business</v>
      </c>
    </row>
    <row r="2572" spans="1:20" ht="15.75" thickBot="1">
      <c r="A2572" s="311">
        <v>45607</v>
      </c>
      <c r="B2572" s="384">
        <v>45597</v>
      </c>
      <c r="C2572" s="297" t="e">
        <v>#VALUE!</v>
      </c>
      <c r="D2572" s="318" t="s">
        <v>2329</v>
      </c>
      <c r="E2572" s="306" t="s">
        <v>5036</v>
      </c>
      <c r="F2572" s="306">
        <v>1180</v>
      </c>
      <c r="G2572" s="329">
        <v>1000</v>
      </c>
      <c r="H2572" s="316" t="s">
        <v>112</v>
      </c>
      <c r="I2572" s="302" t="s">
        <v>229</v>
      </c>
      <c r="J2572" s="302" t="s">
        <v>249</v>
      </c>
      <c r="K2572" s="53"/>
      <c r="L2572" s="53"/>
      <c r="M2572" s="53"/>
      <c r="N2572" s="53"/>
      <c r="O2572" s="53">
        <v>11</v>
      </c>
      <c r="P2572" s="55"/>
      <c r="Q2572" s="297">
        <v>1180</v>
      </c>
      <c r="R2572" s="351" t="s">
        <v>1578</v>
      </c>
      <c r="S2572" s="350">
        <v>37</v>
      </c>
      <c r="T2572" t="str">
        <f t="shared" si="88"/>
        <v>WhatsApp API Business</v>
      </c>
    </row>
    <row r="2573" spans="1:20" ht="15.75" thickBot="1">
      <c r="A2573" s="311">
        <v>45607</v>
      </c>
      <c r="B2573" s="384">
        <v>45597</v>
      </c>
      <c r="C2573" s="297" t="e">
        <v>#VALUE!</v>
      </c>
      <c r="D2573" s="312" t="s">
        <v>1052</v>
      </c>
      <c r="E2573" s="306" t="s">
        <v>5037</v>
      </c>
      <c r="F2573" s="314">
        <v>2950</v>
      </c>
      <c r="G2573" s="329">
        <v>2500</v>
      </c>
      <c r="H2573" s="301" t="s">
        <v>261</v>
      </c>
      <c r="I2573" s="302" t="s">
        <v>232</v>
      </c>
      <c r="J2573" s="302" t="s">
        <v>661</v>
      </c>
      <c r="K2573" s="53"/>
      <c r="L2573" s="53"/>
      <c r="M2573" s="53"/>
      <c r="N2573" s="53"/>
      <c r="O2573" s="53">
        <v>11</v>
      </c>
      <c r="P2573" s="55"/>
      <c r="Q2573" s="297">
        <v>2950</v>
      </c>
      <c r="R2573" s="348" t="s">
        <v>1578</v>
      </c>
      <c r="S2573" s="350">
        <v>37</v>
      </c>
      <c r="T2573" t="str">
        <f t="shared" si="88"/>
        <v>Other Services</v>
      </c>
    </row>
    <row r="2574" spans="1:20" ht="15.75" thickBot="1">
      <c r="A2574" s="311">
        <v>45607</v>
      </c>
      <c r="B2574" s="384">
        <v>45597</v>
      </c>
      <c r="C2574" s="297" t="e">
        <v>#VALUE!</v>
      </c>
      <c r="D2574" s="312" t="s">
        <v>3696</v>
      </c>
      <c r="E2574" s="306" t="s">
        <v>5038</v>
      </c>
      <c r="F2574" s="314">
        <v>2950</v>
      </c>
      <c r="G2574" s="329">
        <v>2500</v>
      </c>
      <c r="H2574" s="301" t="s">
        <v>261</v>
      </c>
      <c r="I2574" s="302" t="s">
        <v>232</v>
      </c>
      <c r="J2574" s="302" t="s">
        <v>661</v>
      </c>
      <c r="K2574" s="53"/>
      <c r="L2574" s="53"/>
      <c r="M2574" s="53"/>
      <c r="N2574" s="53"/>
      <c r="O2574" s="53">
        <v>11</v>
      </c>
      <c r="P2574" s="56"/>
      <c r="Q2574" s="297">
        <v>2950</v>
      </c>
      <c r="R2574" s="348" t="s">
        <v>1578</v>
      </c>
      <c r="S2574" s="350">
        <v>37</v>
      </c>
      <c r="T2574" t="str">
        <f t="shared" si="88"/>
        <v>Other Services</v>
      </c>
    </row>
    <row r="2575" spans="1:20" ht="15.75" thickBot="1">
      <c r="A2575" s="311">
        <v>45607</v>
      </c>
      <c r="B2575" s="384">
        <v>45597</v>
      </c>
      <c r="C2575" s="297" t="e">
        <v>#VALUE!</v>
      </c>
      <c r="D2575" s="318" t="s">
        <v>5039</v>
      </c>
      <c r="E2575" s="306" t="s">
        <v>5040</v>
      </c>
      <c r="F2575" s="306">
        <v>42480</v>
      </c>
      <c r="G2575" s="329">
        <v>36000</v>
      </c>
      <c r="H2575" s="316" t="s">
        <v>112</v>
      </c>
      <c r="I2575" s="302" t="s">
        <v>229</v>
      </c>
      <c r="J2575" s="302" t="s">
        <v>359</v>
      </c>
      <c r="K2575" s="53"/>
      <c r="L2575" s="53"/>
      <c r="M2575" s="53"/>
      <c r="N2575" s="53"/>
      <c r="O2575" s="53">
        <v>11</v>
      </c>
      <c r="P2575" s="56"/>
      <c r="Q2575" s="297">
        <v>42480</v>
      </c>
      <c r="R2575" s="351" t="s">
        <v>1578</v>
      </c>
      <c r="S2575" s="350">
        <v>37</v>
      </c>
      <c r="T2575" t="str">
        <f t="shared" si="88"/>
        <v>WhatsApp API Business</v>
      </c>
    </row>
    <row r="2576" spans="1:20" ht="15.75" thickBot="1">
      <c r="A2576" s="311">
        <v>45607</v>
      </c>
      <c r="B2576" s="384">
        <v>45597</v>
      </c>
      <c r="C2576" s="297" t="e">
        <v>#VALUE!</v>
      </c>
      <c r="D2576" s="312" t="s">
        <v>1031</v>
      </c>
      <c r="E2576" s="306" t="s">
        <v>5041</v>
      </c>
      <c r="F2576" s="314">
        <v>1003</v>
      </c>
      <c r="G2576" s="300">
        <v>850</v>
      </c>
      <c r="H2576" s="301" t="s">
        <v>216</v>
      </c>
      <c r="I2576" s="302" t="s">
        <v>217</v>
      </c>
      <c r="J2576" s="302" t="s">
        <v>218</v>
      </c>
      <c r="K2576" s="53"/>
      <c r="L2576" s="53"/>
      <c r="M2576" s="53"/>
      <c r="N2576" s="53"/>
      <c r="O2576" s="53">
        <v>11</v>
      </c>
      <c r="P2576" s="55"/>
      <c r="Q2576" s="297">
        <v>1003</v>
      </c>
      <c r="R2576" s="348" t="s">
        <v>1578</v>
      </c>
      <c r="S2576" s="350">
        <v>37</v>
      </c>
      <c r="T2576" t="str">
        <f t="shared" si="88"/>
        <v>G-Suite Business</v>
      </c>
    </row>
    <row r="2577" spans="1:20" ht="15.75" thickBot="1">
      <c r="A2577" s="311">
        <v>45608</v>
      </c>
      <c r="B2577" s="384">
        <v>45597</v>
      </c>
      <c r="C2577" s="297" t="e">
        <v>#VALUE!</v>
      </c>
      <c r="D2577" s="312" t="s">
        <v>1597</v>
      </c>
      <c r="E2577" s="306" t="s">
        <v>5042</v>
      </c>
      <c r="F2577" s="314">
        <v>1504.5</v>
      </c>
      <c r="G2577" s="300">
        <v>1275</v>
      </c>
      <c r="H2577" s="301" t="s">
        <v>216</v>
      </c>
      <c r="I2577" s="302" t="s">
        <v>217</v>
      </c>
      <c r="J2577" s="302" t="s">
        <v>218</v>
      </c>
      <c r="K2577" s="53"/>
      <c r="L2577" s="53"/>
      <c r="M2577" s="53"/>
      <c r="N2577" s="53"/>
      <c r="O2577" s="53">
        <v>11</v>
      </c>
      <c r="P2577" s="55"/>
      <c r="Q2577" s="297">
        <v>1504.5</v>
      </c>
      <c r="R2577" s="348" t="s">
        <v>1578</v>
      </c>
      <c r="S2577" s="350">
        <v>37</v>
      </c>
      <c r="T2577" t="str">
        <f t="shared" si="88"/>
        <v>G-Suite Business</v>
      </c>
    </row>
    <row r="2578" spans="1:20" ht="15.75" thickBot="1">
      <c r="A2578" s="311">
        <v>45608</v>
      </c>
      <c r="B2578" s="384">
        <v>45597</v>
      </c>
      <c r="C2578" s="297" t="e">
        <v>#VALUE!</v>
      </c>
      <c r="D2578" s="312" t="s">
        <v>1202</v>
      </c>
      <c r="E2578" s="306" t="s">
        <v>5043</v>
      </c>
      <c r="F2578" s="314">
        <v>2256.75</v>
      </c>
      <c r="G2578" s="300">
        <v>1912.5</v>
      </c>
      <c r="H2578" s="301" t="s">
        <v>216</v>
      </c>
      <c r="I2578" s="302" t="s">
        <v>217</v>
      </c>
      <c r="J2578" s="302" t="s">
        <v>218</v>
      </c>
      <c r="K2578" s="53"/>
      <c r="L2578" s="53"/>
      <c r="M2578" s="53"/>
      <c r="N2578" s="53"/>
      <c r="O2578" s="53">
        <v>11</v>
      </c>
      <c r="P2578" s="56"/>
      <c r="Q2578" s="297">
        <v>2256.75</v>
      </c>
      <c r="R2578" s="348" t="s">
        <v>1578</v>
      </c>
      <c r="S2578" s="350">
        <v>37</v>
      </c>
      <c r="T2578" t="str">
        <f t="shared" si="88"/>
        <v>G-Suite Business</v>
      </c>
    </row>
    <row r="2579" spans="1:20" ht="15.75" thickBot="1">
      <c r="A2579" s="311">
        <v>45608</v>
      </c>
      <c r="B2579" s="384">
        <v>45597</v>
      </c>
      <c r="C2579" s="297" t="e">
        <v>#VALUE!</v>
      </c>
      <c r="D2579" s="312" t="s">
        <v>1413</v>
      </c>
      <c r="E2579" s="306" t="s">
        <v>5044</v>
      </c>
      <c r="F2579" s="314">
        <v>7522.5</v>
      </c>
      <c r="G2579" s="300">
        <v>6375</v>
      </c>
      <c r="H2579" s="301" t="s">
        <v>216</v>
      </c>
      <c r="I2579" s="302" t="s">
        <v>217</v>
      </c>
      <c r="J2579" s="302" t="s">
        <v>218</v>
      </c>
      <c r="K2579" s="53"/>
      <c r="L2579" s="53"/>
      <c r="M2579" s="53"/>
      <c r="N2579" s="53"/>
      <c r="O2579" s="53">
        <v>11</v>
      </c>
      <c r="P2579" s="56"/>
      <c r="Q2579" s="297">
        <v>7522.5</v>
      </c>
      <c r="R2579" s="348" t="s">
        <v>1578</v>
      </c>
      <c r="S2579" s="350">
        <v>37</v>
      </c>
      <c r="T2579" t="str">
        <f t="shared" si="88"/>
        <v>G-Suite Business</v>
      </c>
    </row>
    <row r="2580" spans="1:20" ht="15.75" thickBot="1">
      <c r="A2580" s="311">
        <v>45608</v>
      </c>
      <c r="B2580" s="384">
        <v>45597</v>
      </c>
      <c r="C2580" s="297" t="e">
        <v>#VALUE!</v>
      </c>
      <c r="D2580" s="312" t="s">
        <v>4809</v>
      </c>
      <c r="E2580" s="306" t="s">
        <v>5045</v>
      </c>
      <c r="F2580" s="314">
        <v>-7522</v>
      </c>
      <c r="G2580" s="300">
        <v>-6374.5762711864409</v>
      </c>
      <c r="H2580" s="301" t="s">
        <v>216</v>
      </c>
      <c r="I2580" s="302" t="s">
        <v>217</v>
      </c>
      <c r="J2580" s="302" t="s">
        <v>218</v>
      </c>
      <c r="K2580" s="53"/>
      <c r="L2580" s="53"/>
      <c r="M2580" s="53"/>
      <c r="N2580" s="53"/>
      <c r="O2580" s="53">
        <v>11</v>
      </c>
      <c r="P2580" s="55"/>
      <c r="Q2580" s="297">
        <v>-7522</v>
      </c>
      <c r="R2580" s="348" t="s">
        <v>1578</v>
      </c>
      <c r="S2580" s="350">
        <v>37</v>
      </c>
      <c r="T2580" t="str">
        <f t="shared" si="88"/>
        <v>G-Suite Business</v>
      </c>
    </row>
    <row r="2581" spans="1:20" ht="15.75" thickBot="1">
      <c r="A2581" s="311">
        <v>45608</v>
      </c>
      <c r="B2581" s="384">
        <v>45597</v>
      </c>
      <c r="C2581" s="297" t="e">
        <v>#VALUE!</v>
      </c>
      <c r="D2581" s="312" t="s">
        <v>4831</v>
      </c>
      <c r="E2581" s="306" t="s">
        <v>5046</v>
      </c>
      <c r="F2581" s="314">
        <v>-7522.5</v>
      </c>
      <c r="G2581" s="300">
        <v>-6375</v>
      </c>
      <c r="H2581" s="301" t="s">
        <v>216</v>
      </c>
      <c r="I2581" s="302" t="s">
        <v>217</v>
      </c>
      <c r="J2581" s="302" t="s">
        <v>218</v>
      </c>
      <c r="K2581" s="53"/>
      <c r="L2581" s="53"/>
      <c r="M2581" s="53"/>
      <c r="N2581" s="53"/>
      <c r="O2581" s="53">
        <v>11</v>
      </c>
      <c r="P2581" s="55"/>
      <c r="Q2581" s="297">
        <v>-7522.5</v>
      </c>
      <c r="R2581" s="348" t="s">
        <v>1578</v>
      </c>
      <c r="S2581" s="350">
        <v>37</v>
      </c>
      <c r="T2581" t="str">
        <f t="shared" si="88"/>
        <v>G-Suite Business</v>
      </c>
    </row>
    <row r="2582" spans="1:20" ht="15.75" thickBot="1">
      <c r="A2582" s="311">
        <v>45608</v>
      </c>
      <c r="B2582" s="384">
        <v>45597</v>
      </c>
      <c r="C2582" s="297" t="e">
        <v>#VALUE!</v>
      </c>
      <c r="D2582" s="312" t="s">
        <v>5047</v>
      </c>
      <c r="E2582" s="306" t="s">
        <v>5048</v>
      </c>
      <c r="F2582" s="314">
        <v>99</v>
      </c>
      <c r="G2582" s="300">
        <v>83.898305084745772</v>
      </c>
      <c r="H2582" s="301" t="s">
        <v>261</v>
      </c>
      <c r="I2582" s="302" t="s">
        <v>232</v>
      </c>
      <c r="J2582" s="302" t="s">
        <v>330</v>
      </c>
      <c r="K2582" s="53"/>
      <c r="L2582" s="53"/>
      <c r="M2582" s="53"/>
      <c r="N2582" s="53"/>
      <c r="O2582" s="53">
        <v>11</v>
      </c>
      <c r="P2582" s="55"/>
      <c r="Q2582" s="297">
        <v>99</v>
      </c>
      <c r="R2582" s="348" t="s">
        <v>1578</v>
      </c>
      <c r="S2582" s="350">
        <v>37</v>
      </c>
      <c r="T2582" t="str">
        <f t="shared" si="88"/>
        <v>Other Services</v>
      </c>
    </row>
    <row r="2583" spans="1:20" ht="15.75" thickBot="1">
      <c r="A2583" s="311">
        <v>45608</v>
      </c>
      <c r="B2583" s="384">
        <v>45597</v>
      </c>
      <c r="C2583" s="297" t="e">
        <v>#VALUE!</v>
      </c>
      <c r="D2583" s="312" t="s">
        <v>5049</v>
      </c>
      <c r="E2583" s="306" t="s">
        <v>5050</v>
      </c>
      <c r="F2583" s="314">
        <v>99</v>
      </c>
      <c r="G2583" s="300">
        <v>83.898305084745772</v>
      </c>
      <c r="H2583" s="301" t="s">
        <v>261</v>
      </c>
      <c r="I2583" s="302" t="s">
        <v>232</v>
      </c>
      <c r="J2583" s="302" t="s">
        <v>330</v>
      </c>
      <c r="K2583" s="53"/>
      <c r="L2583" s="53"/>
      <c r="M2583" s="53"/>
      <c r="N2583" s="53"/>
      <c r="O2583" s="53">
        <v>11</v>
      </c>
      <c r="P2583" s="55"/>
      <c r="Q2583" s="297">
        <v>99</v>
      </c>
      <c r="R2583" s="348" t="s">
        <v>1578</v>
      </c>
      <c r="S2583" s="350">
        <v>37</v>
      </c>
      <c r="T2583" t="str">
        <f t="shared" si="88"/>
        <v>Other Services</v>
      </c>
    </row>
    <row r="2584" spans="1:20" ht="15.75" thickBot="1">
      <c r="A2584" s="311">
        <v>45608</v>
      </c>
      <c r="B2584" s="384">
        <v>45597</v>
      </c>
      <c r="C2584" s="297" t="e">
        <v>#VALUE!</v>
      </c>
      <c r="D2584" s="309" t="s">
        <v>362</v>
      </c>
      <c r="E2584" s="306" t="s">
        <v>5051</v>
      </c>
      <c r="F2584" s="306"/>
      <c r="G2584" s="300">
        <v>0</v>
      </c>
      <c r="H2584" s="316"/>
      <c r="I2584" s="302"/>
      <c r="J2584" s="302"/>
      <c r="K2584" s="53"/>
      <c r="L2584" s="53"/>
      <c r="M2584" s="53"/>
      <c r="N2584" s="53"/>
      <c r="O2584" s="53">
        <v>11</v>
      </c>
      <c r="P2584" s="55"/>
      <c r="Q2584" s="297">
        <v>0</v>
      </c>
      <c r="R2584" s="351" t="s">
        <v>1578</v>
      </c>
      <c r="S2584" s="350">
        <v>37</v>
      </c>
      <c r="T2584" t="e">
        <f t="shared" si="88"/>
        <v>#N/A</v>
      </c>
    </row>
    <row r="2585" spans="1:20" ht="15.75" thickBot="1">
      <c r="A2585" s="311">
        <v>45608</v>
      </c>
      <c r="B2585" s="384">
        <v>45597</v>
      </c>
      <c r="C2585" s="297" t="e">
        <v>#VALUE!</v>
      </c>
      <c r="D2585" s="318" t="s">
        <v>5052</v>
      </c>
      <c r="E2585" s="306" t="s">
        <v>5053</v>
      </c>
      <c r="F2585" s="306">
        <v>14160</v>
      </c>
      <c r="G2585" s="300">
        <v>12000</v>
      </c>
      <c r="H2585" s="316" t="s">
        <v>112</v>
      </c>
      <c r="I2585" s="302" t="s">
        <v>229</v>
      </c>
      <c r="J2585" s="302" t="s">
        <v>284</v>
      </c>
      <c r="K2585" s="53"/>
      <c r="L2585" s="53"/>
      <c r="M2585" s="53"/>
      <c r="N2585" s="53"/>
      <c r="O2585" s="53">
        <v>11</v>
      </c>
      <c r="P2585" s="56"/>
      <c r="Q2585" s="297">
        <v>14160</v>
      </c>
      <c r="R2585" s="351" t="s">
        <v>1578</v>
      </c>
      <c r="S2585" s="350">
        <v>37</v>
      </c>
      <c r="T2585" t="str">
        <f t="shared" si="88"/>
        <v>WhatsApp API Business</v>
      </c>
    </row>
    <row r="2586" spans="1:20" ht="15.75" thickBot="1">
      <c r="A2586" s="311">
        <v>45608</v>
      </c>
      <c r="B2586" s="384">
        <v>45597</v>
      </c>
      <c r="C2586" s="297" t="e">
        <v>#VALUE!</v>
      </c>
      <c r="D2586" s="318" t="s">
        <v>570</v>
      </c>
      <c r="E2586" s="306" t="s">
        <v>5054</v>
      </c>
      <c r="F2586" s="306">
        <v>3657</v>
      </c>
      <c r="G2586" s="300">
        <v>3099.1525423728822</v>
      </c>
      <c r="H2586" s="316" t="s">
        <v>112</v>
      </c>
      <c r="I2586" s="302" t="s">
        <v>229</v>
      </c>
      <c r="J2586" s="302" t="s">
        <v>5055</v>
      </c>
      <c r="K2586" s="53"/>
      <c r="L2586" s="53"/>
      <c r="M2586" s="53"/>
      <c r="N2586" s="53"/>
      <c r="O2586" s="53">
        <v>11</v>
      </c>
      <c r="P2586" s="56"/>
      <c r="Q2586" s="297">
        <v>3657</v>
      </c>
      <c r="R2586" s="351" t="s">
        <v>1578</v>
      </c>
      <c r="S2586" s="350">
        <v>37</v>
      </c>
      <c r="T2586" t="str">
        <f t="shared" si="88"/>
        <v>WhatsApp API Business</v>
      </c>
    </row>
    <row r="2587" spans="1:20" ht="15.75" thickBot="1">
      <c r="A2587" s="311">
        <v>45608</v>
      </c>
      <c r="B2587" s="384">
        <v>45597</v>
      </c>
      <c r="C2587" s="297" t="e">
        <v>#VALUE!</v>
      </c>
      <c r="D2587" s="318" t="s">
        <v>465</v>
      </c>
      <c r="E2587" s="306" t="s">
        <v>5056</v>
      </c>
      <c r="F2587" s="306">
        <v>1297</v>
      </c>
      <c r="G2587" s="300">
        <v>1099.152542372881</v>
      </c>
      <c r="H2587" s="316" t="s">
        <v>112</v>
      </c>
      <c r="I2587" s="302" t="s">
        <v>229</v>
      </c>
      <c r="J2587" s="302" t="s">
        <v>249</v>
      </c>
      <c r="K2587" s="53"/>
      <c r="L2587" s="53"/>
      <c r="M2587" s="53"/>
      <c r="N2587" s="53"/>
      <c r="O2587" s="53">
        <v>11</v>
      </c>
      <c r="P2587" s="56"/>
      <c r="Q2587" s="297">
        <v>1297</v>
      </c>
      <c r="R2587" s="351" t="s">
        <v>1578</v>
      </c>
      <c r="S2587" s="350">
        <v>37</v>
      </c>
      <c r="T2587" t="str">
        <f t="shared" si="88"/>
        <v>WhatsApp API Business</v>
      </c>
    </row>
    <row r="2588" spans="1:20" ht="15.75" thickBot="1">
      <c r="A2588" s="311">
        <v>45608</v>
      </c>
      <c r="B2588" s="384">
        <v>45597</v>
      </c>
      <c r="C2588" s="297" t="e">
        <v>#VALUE!</v>
      </c>
      <c r="D2588" s="318" t="s">
        <v>978</v>
      </c>
      <c r="E2588" s="306" t="s">
        <v>5057</v>
      </c>
      <c r="F2588" s="306">
        <v>40356</v>
      </c>
      <c r="G2588" s="300">
        <v>34200</v>
      </c>
      <c r="H2588" s="316" t="s">
        <v>112</v>
      </c>
      <c r="I2588" s="302" t="s">
        <v>229</v>
      </c>
      <c r="J2588" s="302" t="s">
        <v>359</v>
      </c>
      <c r="K2588" s="53"/>
      <c r="L2588" s="53"/>
      <c r="M2588" s="53"/>
      <c r="N2588" s="53"/>
      <c r="O2588" s="53">
        <v>11</v>
      </c>
      <c r="P2588" s="55"/>
      <c r="Q2588" s="297">
        <v>40356</v>
      </c>
      <c r="R2588" s="351" t="s">
        <v>1578</v>
      </c>
      <c r="S2588" s="350">
        <v>37</v>
      </c>
      <c r="T2588" t="str">
        <f t="shared" si="88"/>
        <v>WhatsApp API Business</v>
      </c>
    </row>
    <row r="2589" spans="1:20" ht="15.75" thickBot="1">
      <c r="A2589" s="311">
        <v>45608</v>
      </c>
      <c r="B2589" s="384">
        <v>45597</v>
      </c>
      <c r="C2589" s="297" t="e">
        <v>#VALUE!</v>
      </c>
      <c r="D2589" s="312" t="s">
        <v>4518</v>
      </c>
      <c r="E2589" s="306" t="s">
        <v>5058</v>
      </c>
      <c r="F2589" s="314">
        <v>274940</v>
      </c>
      <c r="G2589" s="300">
        <v>233000</v>
      </c>
      <c r="H2589" s="301" t="s">
        <v>291</v>
      </c>
      <c r="I2589" s="302" t="s">
        <v>226</v>
      </c>
      <c r="J2589" s="302" t="s">
        <v>292</v>
      </c>
      <c r="K2589" s="53"/>
      <c r="L2589" s="53"/>
      <c r="M2589" s="53"/>
      <c r="N2589" s="53"/>
      <c r="O2589" s="53">
        <v>11</v>
      </c>
      <c r="P2589" s="56"/>
      <c r="Q2589" s="297">
        <v>274940</v>
      </c>
      <c r="R2589" s="348" t="s">
        <v>1578</v>
      </c>
      <c r="S2589" s="350">
        <v>38</v>
      </c>
      <c r="T2589" t="str">
        <f t="shared" si="88"/>
        <v xml:space="preserve">Training Business </v>
      </c>
    </row>
    <row r="2590" spans="1:20" ht="15.75" thickBot="1">
      <c r="A2590" s="311">
        <v>45609</v>
      </c>
      <c r="B2590" s="384">
        <v>45597</v>
      </c>
      <c r="C2590" s="297" t="e">
        <v>#VALUE!</v>
      </c>
      <c r="D2590" s="312" t="s">
        <v>5059</v>
      </c>
      <c r="E2590" s="306" t="s">
        <v>5060</v>
      </c>
      <c r="F2590" s="314">
        <v>244083</v>
      </c>
      <c r="G2590" s="300">
        <v>206850</v>
      </c>
      <c r="H2590" s="301" t="s">
        <v>216</v>
      </c>
      <c r="I2590" s="302" t="s">
        <v>217</v>
      </c>
      <c r="J2590" s="302" t="s">
        <v>218</v>
      </c>
      <c r="K2590" s="53"/>
      <c r="L2590" s="53"/>
      <c r="M2590" s="53"/>
      <c r="N2590" s="53"/>
      <c r="O2590" s="53">
        <v>11</v>
      </c>
      <c r="P2590" s="56"/>
      <c r="Q2590" s="297">
        <v>244083</v>
      </c>
      <c r="R2590" s="348" t="s">
        <v>1578</v>
      </c>
      <c r="S2590" s="350">
        <v>37</v>
      </c>
      <c r="T2590" t="str">
        <f t="shared" si="88"/>
        <v>G-Suite Business</v>
      </c>
    </row>
    <row r="2591" spans="1:20" ht="15.75" thickBot="1">
      <c r="A2591" s="311">
        <v>45609</v>
      </c>
      <c r="B2591" s="384">
        <v>45597</v>
      </c>
      <c r="C2591" s="297" t="e">
        <v>#VALUE!</v>
      </c>
      <c r="D2591" s="312" t="s">
        <v>1595</v>
      </c>
      <c r="E2591" s="306" t="s">
        <v>5061</v>
      </c>
      <c r="F2591" s="314">
        <v>1777</v>
      </c>
      <c r="G2591" s="300">
        <v>1505.9322033898311</v>
      </c>
      <c r="H2591" s="301" t="s">
        <v>216</v>
      </c>
      <c r="I2591" s="302" t="s">
        <v>217</v>
      </c>
      <c r="J2591" s="302" t="s">
        <v>218</v>
      </c>
      <c r="K2591" s="53"/>
      <c r="L2591" s="53"/>
      <c r="M2591" s="53"/>
      <c r="N2591" s="53"/>
      <c r="O2591" s="53">
        <v>11</v>
      </c>
      <c r="P2591" s="56"/>
      <c r="Q2591" s="297">
        <v>1777</v>
      </c>
      <c r="R2591" s="348" t="s">
        <v>1578</v>
      </c>
      <c r="S2591" s="350">
        <v>37</v>
      </c>
      <c r="T2591" t="str">
        <f t="shared" si="88"/>
        <v>G-Suite Business</v>
      </c>
    </row>
    <row r="2592" spans="1:20" ht="15.75" thickBot="1">
      <c r="A2592" s="311">
        <v>45609</v>
      </c>
      <c r="B2592" s="384">
        <v>45597</v>
      </c>
      <c r="C2592" s="297" t="e">
        <v>#VALUE!</v>
      </c>
      <c r="D2592" s="318" t="s">
        <v>5062</v>
      </c>
      <c r="E2592" s="306" t="s">
        <v>5063</v>
      </c>
      <c r="F2592" s="306">
        <v>17700</v>
      </c>
      <c r="G2592" s="300">
        <v>15000</v>
      </c>
      <c r="H2592" s="316" t="s">
        <v>112</v>
      </c>
      <c r="I2592" s="302" t="s">
        <v>229</v>
      </c>
      <c r="J2592" s="302" t="s">
        <v>284</v>
      </c>
      <c r="K2592" s="53"/>
      <c r="L2592" s="53"/>
      <c r="M2592" s="53"/>
      <c r="N2592" s="53"/>
      <c r="O2592" s="53">
        <v>11</v>
      </c>
      <c r="P2592" s="56"/>
      <c r="Q2592" s="297">
        <v>17700</v>
      </c>
      <c r="R2592" s="351" t="s">
        <v>1578</v>
      </c>
      <c r="S2592" s="350">
        <v>37</v>
      </c>
      <c r="T2592" t="str">
        <f t="shared" si="88"/>
        <v>WhatsApp API Business</v>
      </c>
    </row>
    <row r="2593" spans="1:20" ht="15.75" thickBot="1">
      <c r="A2593" s="311">
        <v>45609</v>
      </c>
      <c r="B2593" s="384">
        <v>45597</v>
      </c>
      <c r="C2593" s="297" t="e">
        <v>#VALUE!</v>
      </c>
      <c r="D2593" s="318" t="s">
        <v>1955</v>
      </c>
      <c r="E2593" s="306" t="s">
        <v>5064</v>
      </c>
      <c r="F2593" s="306">
        <v>7523</v>
      </c>
      <c r="G2593" s="300">
        <v>6375.42372881356</v>
      </c>
      <c r="H2593" s="316" t="s">
        <v>112</v>
      </c>
      <c r="I2593" s="302" t="s">
        <v>229</v>
      </c>
      <c r="J2593" s="302" t="s">
        <v>269</v>
      </c>
      <c r="K2593" s="53"/>
      <c r="L2593" s="53"/>
      <c r="M2593" s="53"/>
      <c r="N2593" s="53"/>
      <c r="O2593" s="53">
        <v>11</v>
      </c>
      <c r="P2593" s="56"/>
      <c r="Q2593" s="297">
        <v>7523</v>
      </c>
      <c r="R2593" s="351" t="s">
        <v>1578</v>
      </c>
      <c r="S2593" s="350">
        <v>37</v>
      </c>
      <c r="T2593" t="str">
        <f t="shared" si="88"/>
        <v>WhatsApp API Business</v>
      </c>
    </row>
    <row r="2594" spans="1:20" ht="15.75" thickBot="1">
      <c r="A2594" s="311">
        <v>45609</v>
      </c>
      <c r="B2594" s="384">
        <v>45597</v>
      </c>
      <c r="C2594" s="297" t="e">
        <v>#VALUE!</v>
      </c>
      <c r="D2594" s="312" t="s">
        <v>549</v>
      </c>
      <c r="E2594" s="306" t="s">
        <v>5065</v>
      </c>
      <c r="F2594" s="314">
        <v>99</v>
      </c>
      <c r="G2594" s="300">
        <v>83.898305084745772</v>
      </c>
      <c r="H2594" s="301" t="s">
        <v>261</v>
      </c>
      <c r="I2594" s="302" t="s">
        <v>232</v>
      </c>
      <c r="J2594" s="302" t="s">
        <v>330</v>
      </c>
      <c r="K2594" s="53"/>
      <c r="L2594" s="53"/>
      <c r="M2594" s="53"/>
      <c r="N2594" s="53"/>
      <c r="O2594" s="53">
        <v>11</v>
      </c>
      <c r="P2594" s="56"/>
      <c r="Q2594" s="297">
        <v>99</v>
      </c>
      <c r="R2594" s="348" t="s">
        <v>1578</v>
      </c>
      <c r="S2594" s="350">
        <v>37</v>
      </c>
      <c r="T2594" t="str">
        <f t="shared" si="88"/>
        <v>Other Services</v>
      </c>
    </row>
    <row r="2595" spans="1:20" ht="15.75" thickBot="1">
      <c r="A2595" s="311">
        <v>45609</v>
      </c>
      <c r="B2595" s="384">
        <v>45597</v>
      </c>
      <c r="C2595" s="297" t="e">
        <v>#VALUE!</v>
      </c>
      <c r="D2595" s="312" t="s">
        <v>4193</v>
      </c>
      <c r="E2595" s="306" t="s">
        <v>5066</v>
      </c>
      <c r="F2595" s="314">
        <v>99</v>
      </c>
      <c r="G2595" s="300">
        <v>83.898305084745772</v>
      </c>
      <c r="H2595" s="301" t="s">
        <v>261</v>
      </c>
      <c r="I2595" s="302" t="s">
        <v>232</v>
      </c>
      <c r="J2595" s="302" t="s">
        <v>330</v>
      </c>
      <c r="K2595" s="53"/>
      <c r="L2595" s="53"/>
      <c r="M2595" s="53"/>
      <c r="N2595" s="53"/>
      <c r="O2595" s="53">
        <v>11</v>
      </c>
      <c r="P2595" s="56"/>
      <c r="Q2595" s="297">
        <v>99</v>
      </c>
      <c r="R2595" s="348" t="s">
        <v>1578</v>
      </c>
      <c r="S2595" s="350">
        <v>37</v>
      </c>
      <c r="T2595" t="str">
        <f t="shared" si="88"/>
        <v>Other Services</v>
      </c>
    </row>
    <row r="2596" spans="1:20" ht="15.75" thickBot="1">
      <c r="A2596" s="311">
        <v>45609</v>
      </c>
      <c r="B2596" s="384">
        <v>45597</v>
      </c>
      <c r="C2596" s="297" t="e">
        <v>#VALUE!</v>
      </c>
      <c r="D2596" s="318" t="s">
        <v>3835</v>
      </c>
      <c r="E2596" s="306" t="s">
        <v>5067</v>
      </c>
      <c r="F2596" s="306">
        <v>-15930</v>
      </c>
      <c r="G2596" s="300">
        <v>-13500</v>
      </c>
      <c r="H2596" s="316" t="s">
        <v>112</v>
      </c>
      <c r="I2596" s="302" t="s">
        <v>229</v>
      </c>
      <c r="J2596" s="302" t="s">
        <v>284</v>
      </c>
      <c r="K2596" s="53"/>
      <c r="L2596" s="53"/>
      <c r="M2596" s="53"/>
      <c r="N2596" s="53"/>
      <c r="O2596" s="53">
        <v>11</v>
      </c>
      <c r="P2596" s="56"/>
      <c r="Q2596" s="297">
        <v>-15930</v>
      </c>
      <c r="R2596" s="351" t="s">
        <v>1578</v>
      </c>
      <c r="S2596" s="350">
        <v>37</v>
      </c>
      <c r="T2596" t="str">
        <f t="shared" si="88"/>
        <v>WhatsApp API Business</v>
      </c>
    </row>
    <row r="2597" spans="1:20" ht="15.75" thickBot="1">
      <c r="A2597" s="311">
        <v>45610</v>
      </c>
      <c r="B2597" s="384">
        <v>45597</v>
      </c>
      <c r="C2597" s="297" t="e">
        <v>#VALUE!</v>
      </c>
      <c r="D2597" s="318" t="s">
        <v>5068</v>
      </c>
      <c r="E2597" s="306" t="s">
        <v>5069</v>
      </c>
      <c r="F2597" s="306">
        <v>11800</v>
      </c>
      <c r="G2597" s="300">
        <v>10000</v>
      </c>
      <c r="H2597" s="316" t="s">
        <v>112</v>
      </c>
      <c r="I2597" s="302" t="s">
        <v>229</v>
      </c>
      <c r="J2597" s="302" t="s">
        <v>352</v>
      </c>
      <c r="K2597" s="53"/>
      <c r="L2597" s="53"/>
      <c r="M2597" s="53"/>
      <c r="N2597" s="53"/>
      <c r="O2597" s="53">
        <v>11</v>
      </c>
      <c r="P2597" s="55"/>
      <c r="Q2597" s="297">
        <v>11800</v>
      </c>
      <c r="R2597" s="351" t="s">
        <v>1578</v>
      </c>
      <c r="S2597" s="350">
        <v>37</v>
      </c>
      <c r="T2597" t="str">
        <f t="shared" si="88"/>
        <v>WhatsApp API Business</v>
      </c>
    </row>
    <row r="2598" spans="1:20" ht="15.75" thickBot="1">
      <c r="A2598" s="311">
        <v>45610</v>
      </c>
      <c r="B2598" s="384">
        <v>45597</v>
      </c>
      <c r="C2598" s="297" t="e">
        <v>#VALUE!</v>
      </c>
      <c r="D2598" s="318" t="s">
        <v>2337</v>
      </c>
      <c r="E2598" s="306" t="s">
        <v>5070</v>
      </c>
      <c r="F2598" s="306">
        <v>17700</v>
      </c>
      <c r="G2598" s="300">
        <v>15000</v>
      </c>
      <c r="H2598" s="316" t="s">
        <v>112</v>
      </c>
      <c r="I2598" s="302" t="s">
        <v>229</v>
      </c>
      <c r="J2598" s="302" t="s">
        <v>284</v>
      </c>
      <c r="K2598" s="53"/>
      <c r="L2598" s="53"/>
      <c r="M2598" s="53"/>
      <c r="N2598" s="53"/>
      <c r="O2598" s="53">
        <v>11</v>
      </c>
      <c r="P2598" s="55"/>
      <c r="Q2598" s="297">
        <v>17700</v>
      </c>
      <c r="R2598" s="351" t="s">
        <v>1578</v>
      </c>
      <c r="S2598" s="350">
        <v>37</v>
      </c>
      <c r="T2598" t="str">
        <f t="shared" si="88"/>
        <v>WhatsApp API Business</v>
      </c>
    </row>
    <row r="2599" spans="1:20" ht="15.75" thickBot="1">
      <c r="A2599" s="311">
        <v>45611</v>
      </c>
      <c r="B2599" s="384">
        <v>45597</v>
      </c>
      <c r="C2599" s="297" t="e">
        <v>#VALUE!</v>
      </c>
      <c r="D2599" s="318" t="s">
        <v>423</v>
      </c>
      <c r="E2599" s="306" t="s">
        <v>5071</v>
      </c>
      <c r="F2599" s="306">
        <v>2950</v>
      </c>
      <c r="G2599" s="300">
        <v>2500</v>
      </c>
      <c r="H2599" s="316" t="s">
        <v>112</v>
      </c>
      <c r="I2599" s="302" t="s">
        <v>229</v>
      </c>
      <c r="J2599" s="302" t="s">
        <v>258</v>
      </c>
      <c r="K2599" s="53"/>
      <c r="L2599" s="53"/>
      <c r="M2599" s="53"/>
      <c r="N2599" s="53"/>
      <c r="O2599" s="53">
        <v>11</v>
      </c>
      <c r="P2599" s="55"/>
      <c r="Q2599" s="297">
        <v>2950</v>
      </c>
      <c r="R2599" s="351" t="s">
        <v>1578</v>
      </c>
      <c r="S2599" s="350">
        <v>37</v>
      </c>
      <c r="T2599" t="str">
        <f t="shared" si="88"/>
        <v>WhatsApp API Business</v>
      </c>
    </row>
    <row r="2600" spans="1:20" ht="15.75" thickBot="1">
      <c r="A2600" s="311">
        <v>45611</v>
      </c>
      <c r="B2600" s="384">
        <v>45597</v>
      </c>
      <c r="C2600" s="297" t="e">
        <v>#VALUE!</v>
      </c>
      <c r="D2600" s="318" t="s">
        <v>5072</v>
      </c>
      <c r="E2600" s="306" t="s">
        <v>5073</v>
      </c>
      <c r="F2600" s="306">
        <v>8850</v>
      </c>
      <c r="G2600" s="300">
        <v>7500</v>
      </c>
      <c r="H2600" s="316" t="s">
        <v>112</v>
      </c>
      <c r="I2600" s="302" t="s">
        <v>229</v>
      </c>
      <c r="J2600" s="302" t="s">
        <v>269</v>
      </c>
      <c r="K2600" s="53"/>
      <c r="L2600" s="53"/>
      <c r="M2600" s="53"/>
      <c r="N2600" s="53"/>
      <c r="O2600" s="53">
        <v>11</v>
      </c>
      <c r="P2600" s="55"/>
      <c r="Q2600" s="297">
        <v>8850</v>
      </c>
      <c r="R2600" s="351" t="s">
        <v>1578</v>
      </c>
      <c r="S2600" s="350">
        <v>37</v>
      </c>
      <c r="T2600" t="str">
        <f t="shared" si="88"/>
        <v>WhatsApp API Business</v>
      </c>
    </row>
    <row r="2601" spans="1:20" ht="15.75" thickBot="1">
      <c r="A2601" s="311">
        <v>45611</v>
      </c>
      <c r="B2601" s="384">
        <v>45597</v>
      </c>
      <c r="C2601" s="297" t="e">
        <v>#VALUE!</v>
      </c>
      <c r="D2601" s="312" t="s">
        <v>5074</v>
      </c>
      <c r="E2601" s="306" t="s">
        <v>5075</v>
      </c>
      <c r="F2601" s="314">
        <v>99</v>
      </c>
      <c r="G2601" s="300">
        <v>83.898305084745772</v>
      </c>
      <c r="H2601" s="301" t="s">
        <v>261</v>
      </c>
      <c r="I2601" s="302" t="s">
        <v>232</v>
      </c>
      <c r="J2601" s="302" t="s">
        <v>330</v>
      </c>
      <c r="K2601" s="53"/>
      <c r="L2601" s="53"/>
      <c r="M2601" s="53"/>
      <c r="N2601" s="53"/>
      <c r="O2601" s="53">
        <v>11</v>
      </c>
      <c r="P2601" s="55"/>
      <c r="Q2601" s="297">
        <v>99</v>
      </c>
      <c r="R2601" s="348" t="s">
        <v>1578</v>
      </c>
      <c r="S2601" s="350">
        <v>37</v>
      </c>
      <c r="T2601" t="str">
        <f t="shared" si="88"/>
        <v>Other Services</v>
      </c>
    </row>
    <row r="2602" spans="1:20" ht="15.75" thickBot="1">
      <c r="A2602" s="311">
        <v>45611</v>
      </c>
      <c r="B2602" s="384">
        <v>45597</v>
      </c>
      <c r="C2602" s="297" t="e">
        <v>#VALUE!</v>
      </c>
      <c r="D2602" s="312" t="s">
        <v>2169</v>
      </c>
      <c r="E2602" s="306" t="s">
        <v>5076</v>
      </c>
      <c r="F2602" s="314">
        <v>99</v>
      </c>
      <c r="G2602" s="300">
        <v>83.898305084745772</v>
      </c>
      <c r="H2602" s="301" t="s">
        <v>261</v>
      </c>
      <c r="I2602" s="302" t="s">
        <v>232</v>
      </c>
      <c r="J2602" s="302" t="s">
        <v>330</v>
      </c>
      <c r="K2602" s="53"/>
      <c r="L2602" s="53"/>
      <c r="M2602" s="53"/>
      <c r="N2602" s="53"/>
      <c r="O2602" s="53">
        <v>11</v>
      </c>
      <c r="P2602" s="55"/>
      <c r="Q2602" s="297">
        <v>99</v>
      </c>
      <c r="R2602" s="348" t="s">
        <v>1578</v>
      </c>
      <c r="S2602" s="350">
        <v>37</v>
      </c>
      <c r="T2602" t="str">
        <f t="shared" si="88"/>
        <v>Other Services</v>
      </c>
    </row>
    <row r="2603" spans="1:20" ht="15.75" thickBot="1">
      <c r="A2603" s="311">
        <v>45611</v>
      </c>
      <c r="B2603" s="384">
        <v>45597</v>
      </c>
      <c r="C2603" s="297" t="e">
        <v>#VALUE!</v>
      </c>
      <c r="D2603" s="312" t="s">
        <v>5077</v>
      </c>
      <c r="E2603" s="306" t="s">
        <v>5078</v>
      </c>
      <c r="F2603" s="314">
        <v>99</v>
      </c>
      <c r="G2603" s="300">
        <v>83.898305084745772</v>
      </c>
      <c r="H2603" s="301" t="s">
        <v>261</v>
      </c>
      <c r="I2603" s="302" t="s">
        <v>232</v>
      </c>
      <c r="J2603" s="302" t="s">
        <v>330</v>
      </c>
      <c r="K2603" s="53"/>
      <c r="L2603" s="53"/>
      <c r="M2603" s="53"/>
      <c r="N2603" s="53"/>
      <c r="O2603" s="53">
        <v>11</v>
      </c>
      <c r="P2603" s="56"/>
      <c r="Q2603" s="297">
        <v>99</v>
      </c>
      <c r="R2603" s="348" t="s">
        <v>1578</v>
      </c>
      <c r="S2603" s="350">
        <v>37</v>
      </c>
      <c r="T2603" t="str">
        <f t="shared" si="88"/>
        <v>Other Services</v>
      </c>
    </row>
    <row r="2604" spans="1:20" ht="15.75" thickBot="1">
      <c r="A2604" s="311">
        <v>45611</v>
      </c>
      <c r="B2604" s="384">
        <v>45597</v>
      </c>
      <c r="C2604" s="297" t="e">
        <v>#VALUE!</v>
      </c>
      <c r="D2604" s="318" t="s">
        <v>781</v>
      </c>
      <c r="E2604" s="306" t="s">
        <v>5079</v>
      </c>
      <c r="F2604" s="306">
        <v>10030</v>
      </c>
      <c r="G2604" s="300">
        <v>8500</v>
      </c>
      <c r="H2604" s="316" t="s">
        <v>112</v>
      </c>
      <c r="I2604" s="302" t="s">
        <v>229</v>
      </c>
      <c r="J2604" s="302" t="s">
        <v>352</v>
      </c>
      <c r="K2604" s="53"/>
      <c r="L2604" s="53"/>
      <c r="M2604" s="53"/>
      <c r="N2604" s="53"/>
      <c r="O2604" s="53">
        <v>11</v>
      </c>
      <c r="P2604" s="56"/>
      <c r="Q2604" s="297">
        <v>10030</v>
      </c>
      <c r="R2604" s="351" t="s">
        <v>1578</v>
      </c>
      <c r="S2604" s="350">
        <v>37</v>
      </c>
      <c r="T2604" t="str">
        <f t="shared" si="88"/>
        <v>WhatsApp API Business</v>
      </c>
    </row>
    <row r="2605" spans="1:20" ht="15.75" thickBot="1">
      <c r="A2605" s="311">
        <v>45611</v>
      </c>
      <c r="B2605" s="384">
        <v>45597</v>
      </c>
      <c r="C2605" s="297" t="e">
        <v>#VALUE!</v>
      </c>
      <c r="D2605" s="312" t="s">
        <v>695</v>
      </c>
      <c r="E2605" s="306" t="s">
        <v>5080</v>
      </c>
      <c r="F2605" s="314">
        <v>20846</v>
      </c>
      <c r="G2605" s="300">
        <v>17666.101694915251</v>
      </c>
      <c r="H2605" s="301" t="s">
        <v>216</v>
      </c>
      <c r="I2605" s="302" t="s">
        <v>217</v>
      </c>
      <c r="J2605" s="302" t="s">
        <v>218</v>
      </c>
      <c r="K2605" s="53"/>
      <c r="L2605" s="53"/>
      <c r="M2605" s="53"/>
      <c r="N2605" s="53"/>
      <c r="O2605" s="53">
        <v>11</v>
      </c>
      <c r="P2605" s="56"/>
      <c r="Q2605" s="297">
        <v>20846</v>
      </c>
      <c r="R2605" s="348" t="s">
        <v>1578</v>
      </c>
      <c r="S2605" s="350">
        <v>37</v>
      </c>
      <c r="T2605" t="str">
        <f t="shared" si="88"/>
        <v>G-Suite Business</v>
      </c>
    </row>
    <row r="2606" spans="1:20" ht="15.75" thickBot="1">
      <c r="A2606" s="311">
        <v>45611</v>
      </c>
      <c r="B2606" s="384">
        <v>45597</v>
      </c>
      <c r="C2606" s="297" t="e">
        <v>#VALUE!</v>
      </c>
      <c r="D2606" s="312" t="s">
        <v>1846</v>
      </c>
      <c r="E2606" s="306" t="s">
        <v>5081</v>
      </c>
      <c r="F2606" s="314">
        <v>1155</v>
      </c>
      <c r="G2606" s="300">
        <v>978.81355932203394</v>
      </c>
      <c r="H2606" s="301" t="s">
        <v>216</v>
      </c>
      <c r="I2606" s="302" t="s">
        <v>217</v>
      </c>
      <c r="J2606" s="302" t="s">
        <v>218</v>
      </c>
      <c r="K2606" s="53"/>
      <c r="L2606" s="53"/>
      <c r="M2606" s="53"/>
      <c r="N2606" s="53"/>
      <c r="O2606" s="53">
        <v>11</v>
      </c>
      <c r="P2606" s="56"/>
      <c r="Q2606" s="297">
        <v>1155</v>
      </c>
      <c r="R2606" s="348" t="s">
        <v>1578</v>
      </c>
      <c r="S2606" s="350">
        <v>37</v>
      </c>
      <c r="T2606" t="str">
        <f t="shared" si="88"/>
        <v>G-Suite Business</v>
      </c>
    </row>
    <row r="2607" spans="1:20" ht="15.75" thickBot="1">
      <c r="A2607" s="311">
        <v>45611</v>
      </c>
      <c r="B2607" s="384">
        <v>45597</v>
      </c>
      <c r="C2607" s="297" t="e">
        <v>#VALUE!</v>
      </c>
      <c r="D2607" s="312" t="s">
        <v>5082</v>
      </c>
      <c r="E2607" s="306" t="s">
        <v>5083</v>
      </c>
      <c r="F2607" s="314">
        <v>16107</v>
      </c>
      <c r="G2607" s="300">
        <v>13650</v>
      </c>
      <c r="H2607" s="301" t="s">
        <v>216</v>
      </c>
      <c r="I2607" s="302" t="s">
        <v>217</v>
      </c>
      <c r="J2607" s="302" t="s">
        <v>218</v>
      </c>
      <c r="K2607" s="53"/>
      <c r="L2607" s="53"/>
      <c r="M2607" s="53"/>
      <c r="N2607" s="53"/>
      <c r="O2607" s="53">
        <v>11</v>
      </c>
      <c r="P2607" s="56"/>
      <c r="Q2607" s="297">
        <v>16107</v>
      </c>
      <c r="R2607" s="348" t="s">
        <v>1578</v>
      </c>
      <c r="S2607" s="350">
        <v>37</v>
      </c>
      <c r="T2607" t="str">
        <f t="shared" si="88"/>
        <v>G-Suite Business</v>
      </c>
    </row>
    <row r="2608" spans="1:20" ht="15.75" thickBot="1">
      <c r="A2608" s="311">
        <v>45611</v>
      </c>
      <c r="B2608" s="384">
        <v>45597</v>
      </c>
      <c r="C2608" s="297" t="e">
        <v>#VALUE!</v>
      </c>
      <c r="D2608" s="312" t="s">
        <v>799</v>
      </c>
      <c r="E2608" s="306" t="s">
        <v>5084</v>
      </c>
      <c r="F2608" s="314">
        <v>3009</v>
      </c>
      <c r="G2608" s="300">
        <v>2550</v>
      </c>
      <c r="H2608" s="301" t="s">
        <v>216</v>
      </c>
      <c r="I2608" s="302" t="s">
        <v>217</v>
      </c>
      <c r="J2608" s="302" t="s">
        <v>218</v>
      </c>
      <c r="K2608" s="53"/>
      <c r="L2608" s="53"/>
      <c r="M2608" s="53"/>
      <c r="N2608" s="53"/>
      <c r="O2608" s="53">
        <v>11</v>
      </c>
      <c r="P2608" s="56"/>
      <c r="Q2608" s="297">
        <v>3009</v>
      </c>
      <c r="R2608" s="348" t="s">
        <v>1578</v>
      </c>
      <c r="S2608" s="350">
        <v>37</v>
      </c>
      <c r="T2608" t="str">
        <f t="shared" si="88"/>
        <v>G-Suite Business</v>
      </c>
    </row>
    <row r="2609" spans="1:20" ht="15.75" thickBot="1">
      <c r="A2609" s="311">
        <v>45611</v>
      </c>
      <c r="B2609" s="384">
        <v>45597</v>
      </c>
      <c r="C2609" s="297" t="e">
        <v>#VALUE!</v>
      </c>
      <c r="D2609" s="312" t="s">
        <v>1077</v>
      </c>
      <c r="E2609" s="306" t="s">
        <v>5085</v>
      </c>
      <c r="F2609" s="314">
        <v>22302</v>
      </c>
      <c r="G2609" s="300">
        <v>18900</v>
      </c>
      <c r="H2609" s="301" t="s">
        <v>216</v>
      </c>
      <c r="I2609" s="302" t="s">
        <v>217</v>
      </c>
      <c r="J2609" s="302" t="s">
        <v>218</v>
      </c>
      <c r="K2609" s="53"/>
      <c r="L2609" s="53"/>
      <c r="M2609" s="53"/>
      <c r="N2609" s="53"/>
      <c r="O2609" s="53">
        <v>11</v>
      </c>
      <c r="P2609" s="55"/>
      <c r="Q2609" s="297">
        <v>22302</v>
      </c>
      <c r="R2609" s="348" t="s">
        <v>1578</v>
      </c>
      <c r="S2609" s="350">
        <v>37</v>
      </c>
      <c r="T2609" t="str">
        <f t="shared" si="88"/>
        <v>G-Suite Business</v>
      </c>
    </row>
    <row r="2610" spans="1:20" ht="15.75" thickBot="1">
      <c r="A2610" s="311">
        <v>45611</v>
      </c>
      <c r="B2610" s="384">
        <v>45597</v>
      </c>
      <c r="C2610" s="297" t="e">
        <v>#VALUE!</v>
      </c>
      <c r="D2610" s="312" t="s">
        <v>405</v>
      </c>
      <c r="E2610" s="306" t="s">
        <v>5086</v>
      </c>
      <c r="F2610" s="314">
        <v>3879.84</v>
      </c>
      <c r="G2610" s="300">
        <v>3288</v>
      </c>
      <c r="H2610" s="301" t="s">
        <v>216</v>
      </c>
      <c r="I2610" s="302" t="s">
        <v>217</v>
      </c>
      <c r="J2610" s="302" t="s">
        <v>218</v>
      </c>
      <c r="K2610" s="53"/>
      <c r="L2610" s="53"/>
      <c r="M2610" s="53"/>
      <c r="N2610" s="53"/>
      <c r="O2610" s="53">
        <v>11</v>
      </c>
      <c r="P2610" s="55"/>
      <c r="Q2610" s="297">
        <v>3879.84</v>
      </c>
      <c r="R2610" s="348" t="s">
        <v>1578</v>
      </c>
      <c r="S2610" s="350">
        <v>37</v>
      </c>
      <c r="T2610" t="str">
        <f t="shared" si="88"/>
        <v>G-Suite Business</v>
      </c>
    </row>
    <row r="2611" spans="1:20" ht="15.75" thickBot="1">
      <c r="A2611" s="311">
        <v>45612</v>
      </c>
      <c r="B2611" s="384">
        <v>45597</v>
      </c>
      <c r="C2611" s="297" t="e">
        <v>#VALUE!</v>
      </c>
      <c r="D2611" s="312" t="s">
        <v>864</v>
      </c>
      <c r="E2611" s="306" t="s">
        <v>5087</v>
      </c>
      <c r="F2611" s="314">
        <v>4012</v>
      </c>
      <c r="G2611" s="300">
        <v>3400</v>
      </c>
      <c r="H2611" s="301" t="s">
        <v>216</v>
      </c>
      <c r="I2611" s="302" t="s">
        <v>217</v>
      </c>
      <c r="J2611" s="302" t="s">
        <v>218</v>
      </c>
      <c r="K2611" s="53"/>
      <c r="L2611" s="53"/>
      <c r="M2611" s="53"/>
      <c r="N2611" s="53"/>
      <c r="O2611" s="53">
        <v>11</v>
      </c>
      <c r="P2611" s="55"/>
      <c r="Q2611" s="297">
        <v>4012</v>
      </c>
      <c r="R2611" s="348" t="s">
        <v>1578</v>
      </c>
      <c r="S2611" s="350">
        <v>37</v>
      </c>
      <c r="T2611" t="str">
        <f t="shared" si="88"/>
        <v>G-Suite Business</v>
      </c>
    </row>
    <row r="2612" spans="1:20" ht="15.75" thickBot="1">
      <c r="A2612" s="311">
        <v>45612</v>
      </c>
      <c r="B2612" s="384">
        <v>45597</v>
      </c>
      <c r="C2612" s="297" t="e">
        <v>#VALUE!</v>
      </c>
      <c r="D2612" s="312" t="s">
        <v>617</v>
      </c>
      <c r="E2612" s="306" t="s">
        <v>5088</v>
      </c>
      <c r="F2612" s="314">
        <v>56640</v>
      </c>
      <c r="G2612" s="300">
        <v>48000</v>
      </c>
      <c r="H2612" s="301" t="s">
        <v>291</v>
      </c>
      <c r="I2612" s="302" t="s">
        <v>226</v>
      </c>
      <c r="J2612" s="302" t="s">
        <v>503</v>
      </c>
      <c r="K2612" s="53"/>
      <c r="L2612" s="53"/>
      <c r="M2612" s="53"/>
      <c r="N2612" s="53"/>
      <c r="O2612" s="53">
        <v>11</v>
      </c>
      <c r="P2612" s="55"/>
      <c r="Q2612" s="297">
        <v>56640</v>
      </c>
      <c r="R2612" s="348" t="s">
        <v>1578</v>
      </c>
      <c r="S2612" s="350">
        <v>37</v>
      </c>
      <c r="T2612" t="s">
        <v>15</v>
      </c>
    </row>
    <row r="2613" spans="1:20" ht="15.75" thickBot="1">
      <c r="A2613" s="311">
        <v>45612</v>
      </c>
      <c r="B2613" s="384">
        <v>45597</v>
      </c>
      <c r="C2613" s="297" t="e">
        <v>#VALUE!</v>
      </c>
      <c r="D2613" s="318" t="s">
        <v>322</v>
      </c>
      <c r="E2613" s="306" t="s">
        <v>5089</v>
      </c>
      <c r="F2613" s="306">
        <v>10030</v>
      </c>
      <c r="G2613" s="300">
        <v>8500</v>
      </c>
      <c r="H2613" s="316" t="s">
        <v>112</v>
      </c>
      <c r="I2613" s="302" t="s">
        <v>229</v>
      </c>
      <c r="J2613" s="302" t="s">
        <v>352</v>
      </c>
      <c r="K2613" s="53"/>
      <c r="L2613" s="53"/>
      <c r="M2613" s="53"/>
      <c r="N2613" s="53"/>
      <c r="O2613" s="53">
        <v>11</v>
      </c>
      <c r="P2613" s="55"/>
      <c r="Q2613" s="297">
        <v>10030</v>
      </c>
      <c r="R2613" s="351" t="s">
        <v>1578</v>
      </c>
      <c r="S2613" s="350">
        <v>37</v>
      </c>
      <c r="T2613" t="str">
        <f t="shared" ref="T2613:T2618" si="89">VLOOKUP(I2613,$AD$2:$AE$6,2,0)</f>
        <v>WhatsApp API Business</v>
      </c>
    </row>
    <row r="2614" spans="1:20" ht="15.75" thickBot="1">
      <c r="A2614" s="311">
        <v>45612</v>
      </c>
      <c r="B2614" s="384">
        <v>45597</v>
      </c>
      <c r="C2614" s="297" t="e">
        <v>#VALUE!</v>
      </c>
      <c r="D2614" s="318" t="s">
        <v>5090</v>
      </c>
      <c r="E2614" s="306" t="s">
        <v>5091</v>
      </c>
      <c r="F2614" s="306">
        <v>3899.9</v>
      </c>
      <c r="G2614" s="300">
        <v>3305</v>
      </c>
      <c r="H2614" s="316" t="s">
        <v>112</v>
      </c>
      <c r="I2614" s="302" t="s">
        <v>229</v>
      </c>
      <c r="J2614" s="302" t="s">
        <v>258</v>
      </c>
      <c r="K2614" s="53"/>
      <c r="L2614" s="53"/>
      <c r="M2614" s="53"/>
      <c r="N2614" s="53"/>
      <c r="O2614" s="53">
        <v>11</v>
      </c>
      <c r="P2614" s="55"/>
      <c r="Q2614" s="297">
        <v>3899.9</v>
      </c>
      <c r="R2614" s="351" t="s">
        <v>1578</v>
      </c>
      <c r="S2614" s="350">
        <v>37</v>
      </c>
      <c r="T2614" t="str">
        <f t="shared" si="89"/>
        <v>WhatsApp API Business</v>
      </c>
    </row>
    <row r="2615" spans="1:20" ht="15.75" thickBot="1">
      <c r="A2615" s="311">
        <v>45612</v>
      </c>
      <c r="B2615" s="384">
        <v>45597</v>
      </c>
      <c r="C2615" s="297" t="e">
        <v>#VALUE!</v>
      </c>
      <c r="D2615" s="318" t="s">
        <v>2329</v>
      </c>
      <c r="E2615" s="306" t="s">
        <v>5092</v>
      </c>
      <c r="F2615" s="306">
        <v>2360</v>
      </c>
      <c r="G2615" s="300">
        <v>2000</v>
      </c>
      <c r="H2615" s="316" t="s">
        <v>112</v>
      </c>
      <c r="I2615" s="302" t="s">
        <v>229</v>
      </c>
      <c r="J2615" s="302" t="s">
        <v>258</v>
      </c>
      <c r="K2615" s="53"/>
      <c r="L2615" s="53"/>
      <c r="M2615" s="53"/>
      <c r="N2615" s="53"/>
      <c r="O2615" s="53">
        <v>11</v>
      </c>
      <c r="P2615" s="55"/>
      <c r="Q2615" s="297">
        <v>2360</v>
      </c>
      <c r="R2615" s="351" t="s">
        <v>1578</v>
      </c>
      <c r="S2615" s="350">
        <v>37</v>
      </c>
      <c r="T2615" t="str">
        <f t="shared" si="89"/>
        <v>WhatsApp API Business</v>
      </c>
    </row>
    <row r="2616" spans="1:20" ht="15.75" thickBot="1">
      <c r="A2616" s="311">
        <v>45612</v>
      </c>
      <c r="B2616" s="384">
        <v>45597</v>
      </c>
      <c r="C2616" s="297" t="e">
        <v>#VALUE!</v>
      </c>
      <c r="D2616" s="318" t="s">
        <v>2085</v>
      </c>
      <c r="E2616" s="306" t="s">
        <v>5093</v>
      </c>
      <c r="F2616" s="306">
        <v>1297</v>
      </c>
      <c r="G2616" s="300">
        <v>1099.152542372881</v>
      </c>
      <c r="H2616" s="316" t="s">
        <v>112</v>
      </c>
      <c r="I2616" s="302" t="s">
        <v>229</v>
      </c>
      <c r="J2616" s="302" t="s">
        <v>258</v>
      </c>
      <c r="K2616" s="53"/>
      <c r="L2616" s="53"/>
      <c r="M2616" s="53"/>
      <c r="N2616" s="53"/>
      <c r="O2616" s="53">
        <v>11</v>
      </c>
      <c r="P2616" s="55"/>
      <c r="Q2616" s="297">
        <v>1297</v>
      </c>
      <c r="R2616" s="351" t="s">
        <v>1578</v>
      </c>
      <c r="S2616" s="350">
        <v>37</v>
      </c>
      <c r="T2616" t="str">
        <f t="shared" si="89"/>
        <v>WhatsApp API Business</v>
      </c>
    </row>
    <row r="2617" spans="1:20" ht="15.75" thickBot="1">
      <c r="A2617" s="311">
        <v>45612</v>
      </c>
      <c r="B2617" s="384">
        <v>45597</v>
      </c>
      <c r="C2617" s="297" t="e">
        <v>#VALUE!</v>
      </c>
      <c r="D2617" s="318" t="s">
        <v>471</v>
      </c>
      <c r="E2617" s="306" t="s">
        <v>5094</v>
      </c>
      <c r="F2617" s="306">
        <v>3067</v>
      </c>
      <c r="G2617" s="300">
        <v>2599.1525423728808</v>
      </c>
      <c r="H2617" s="316" t="s">
        <v>112</v>
      </c>
      <c r="I2617" s="302" t="s">
        <v>229</v>
      </c>
      <c r="J2617" s="302" t="s">
        <v>258</v>
      </c>
      <c r="K2617" s="53"/>
      <c r="L2617" s="53"/>
      <c r="M2617" s="53"/>
      <c r="N2617" s="53"/>
      <c r="O2617" s="53">
        <v>11</v>
      </c>
      <c r="P2617" s="55"/>
      <c r="Q2617" s="297">
        <v>3067</v>
      </c>
      <c r="R2617" s="351" t="s">
        <v>1578</v>
      </c>
      <c r="S2617" s="350">
        <v>37</v>
      </c>
      <c r="T2617" t="str">
        <f t="shared" si="89"/>
        <v>WhatsApp API Business</v>
      </c>
    </row>
    <row r="2618" spans="1:20" ht="15.75" thickBot="1">
      <c r="A2618" s="311">
        <v>45612</v>
      </c>
      <c r="B2618" s="384">
        <v>45597</v>
      </c>
      <c r="C2618" s="297" t="e">
        <v>#VALUE!</v>
      </c>
      <c r="D2618" s="318" t="s">
        <v>592</v>
      </c>
      <c r="E2618" s="306" t="s">
        <v>5095</v>
      </c>
      <c r="F2618" s="306">
        <v>1297</v>
      </c>
      <c r="G2618" s="300">
        <v>1099.152542372881</v>
      </c>
      <c r="H2618" s="316" t="s">
        <v>112</v>
      </c>
      <c r="I2618" s="302" t="s">
        <v>229</v>
      </c>
      <c r="J2618" s="302" t="s">
        <v>258</v>
      </c>
      <c r="K2618" s="53"/>
      <c r="L2618" s="53"/>
      <c r="M2618" s="53"/>
      <c r="N2618" s="53"/>
      <c r="O2618" s="53">
        <v>11</v>
      </c>
      <c r="P2618" s="56"/>
      <c r="Q2618" s="297">
        <v>1297</v>
      </c>
      <c r="R2618" s="351" t="s">
        <v>1578</v>
      </c>
      <c r="S2618" s="350">
        <v>37</v>
      </c>
      <c r="T2618" t="str">
        <f t="shared" si="89"/>
        <v>WhatsApp API Business</v>
      </c>
    </row>
    <row r="2619" spans="1:20" ht="15.75" thickBot="1">
      <c r="A2619" s="311">
        <v>45612</v>
      </c>
      <c r="B2619" s="384">
        <v>45597</v>
      </c>
      <c r="C2619" s="297" t="e">
        <v>#VALUE!</v>
      </c>
      <c r="D2619" s="318" t="s">
        <v>1511</v>
      </c>
      <c r="E2619" s="306" t="s">
        <v>5096</v>
      </c>
      <c r="F2619" s="306">
        <v>56640</v>
      </c>
      <c r="G2619" s="300">
        <v>48000</v>
      </c>
      <c r="H2619" s="301" t="s">
        <v>291</v>
      </c>
      <c r="I2619" s="302" t="s">
        <v>226</v>
      </c>
      <c r="J2619" s="302" t="s">
        <v>503</v>
      </c>
      <c r="K2619" s="53"/>
      <c r="L2619" s="53"/>
      <c r="M2619" s="53"/>
      <c r="N2619" s="53"/>
      <c r="O2619" s="53">
        <v>11</v>
      </c>
      <c r="P2619" s="55"/>
      <c r="Q2619" s="297">
        <v>56640</v>
      </c>
      <c r="R2619" s="348" t="s">
        <v>1578</v>
      </c>
      <c r="S2619" s="350">
        <v>37</v>
      </c>
      <c r="T2619" t="s">
        <v>15</v>
      </c>
    </row>
    <row r="2620" spans="1:20" ht="15.75" thickBot="1">
      <c r="A2620" s="311">
        <v>45612</v>
      </c>
      <c r="B2620" s="384">
        <v>45597</v>
      </c>
      <c r="C2620" s="297" t="e">
        <v>#VALUE!</v>
      </c>
      <c r="D2620" s="318" t="s">
        <v>553</v>
      </c>
      <c r="E2620" s="306" t="s">
        <v>5097</v>
      </c>
      <c r="F2620" s="306">
        <v>60180</v>
      </c>
      <c r="G2620" s="300">
        <v>51000</v>
      </c>
      <c r="H2620" s="301" t="s">
        <v>310</v>
      </c>
      <c r="I2620" s="302" t="s">
        <v>223</v>
      </c>
      <c r="J2620" s="302" t="s">
        <v>311</v>
      </c>
      <c r="K2620" s="53"/>
      <c r="L2620" s="53"/>
      <c r="M2620" s="53"/>
      <c r="N2620" s="53"/>
      <c r="O2620" s="53">
        <v>11</v>
      </c>
      <c r="P2620" s="55"/>
      <c r="Q2620" s="297">
        <v>60180</v>
      </c>
      <c r="R2620" s="348" t="s">
        <v>1578</v>
      </c>
      <c r="S2620" s="350">
        <v>37</v>
      </c>
      <c r="T2620" t="str">
        <f t="shared" ref="T2620:T2626" si="90">VLOOKUP(I2620,$AD$2:$AE$6,2,0)</f>
        <v>Tech Assist Recruitment</v>
      </c>
    </row>
    <row r="2621" spans="1:20" ht="15.75" thickBot="1">
      <c r="A2621" s="311">
        <v>45612</v>
      </c>
      <c r="B2621" s="384">
        <v>45597</v>
      </c>
      <c r="C2621" s="297" t="e">
        <v>#VALUE!</v>
      </c>
      <c r="D2621" s="318" t="s">
        <v>5098</v>
      </c>
      <c r="E2621" s="306" t="s">
        <v>5099</v>
      </c>
      <c r="F2621" s="306">
        <v>4248</v>
      </c>
      <c r="G2621" s="300">
        <v>3600</v>
      </c>
      <c r="H2621" s="301" t="s">
        <v>216</v>
      </c>
      <c r="I2621" s="302" t="s">
        <v>217</v>
      </c>
      <c r="J2621" s="302" t="s">
        <v>218</v>
      </c>
      <c r="K2621" s="53"/>
      <c r="L2621" s="53"/>
      <c r="M2621" s="53"/>
      <c r="N2621" s="53"/>
      <c r="O2621" s="53">
        <v>11</v>
      </c>
      <c r="P2621" s="55"/>
      <c r="Q2621" s="297">
        <v>4248</v>
      </c>
      <c r="R2621" s="348" t="s">
        <v>1578</v>
      </c>
      <c r="S2621" s="350">
        <v>37</v>
      </c>
      <c r="T2621" t="str">
        <f t="shared" si="90"/>
        <v>G-Suite Business</v>
      </c>
    </row>
    <row r="2622" spans="1:20" ht="15.75" thickBot="1">
      <c r="A2622" s="311">
        <v>45612</v>
      </c>
      <c r="B2622" s="384">
        <v>45597</v>
      </c>
      <c r="C2622" s="297" t="e">
        <v>#VALUE!</v>
      </c>
      <c r="D2622" s="318" t="s">
        <v>5100</v>
      </c>
      <c r="E2622" s="306" t="s">
        <v>5101</v>
      </c>
      <c r="F2622" s="306">
        <v>1888</v>
      </c>
      <c r="G2622" s="300">
        <v>1600</v>
      </c>
      <c r="H2622" s="301" t="s">
        <v>216</v>
      </c>
      <c r="I2622" s="302" t="s">
        <v>217</v>
      </c>
      <c r="J2622" s="302" t="s">
        <v>218</v>
      </c>
      <c r="K2622" s="53"/>
      <c r="L2622" s="53"/>
      <c r="M2622" s="53"/>
      <c r="N2622" s="53"/>
      <c r="O2622" s="53">
        <v>11</v>
      </c>
      <c r="P2622" s="55"/>
      <c r="Q2622" s="297">
        <v>1888</v>
      </c>
      <c r="R2622" s="348" t="s">
        <v>1578</v>
      </c>
      <c r="S2622" s="350">
        <v>37</v>
      </c>
      <c r="T2622" t="str">
        <f t="shared" si="90"/>
        <v>G-Suite Business</v>
      </c>
    </row>
    <row r="2623" spans="1:20" ht="15.75" thickBot="1">
      <c r="A2623" s="311">
        <v>45612</v>
      </c>
      <c r="B2623" s="384">
        <v>45597</v>
      </c>
      <c r="C2623" s="297" t="e">
        <v>#VALUE!</v>
      </c>
      <c r="D2623" s="318" t="s">
        <v>1145</v>
      </c>
      <c r="E2623" s="306" t="s">
        <v>5102</v>
      </c>
      <c r="F2623" s="306">
        <v>2301</v>
      </c>
      <c r="G2623" s="300">
        <v>1950</v>
      </c>
      <c r="H2623" s="301" t="s">
        <v>216</v>
      </c>
      <c r="I2623" s="302" t="s">
        <v>217</v>
      </c>
      <c r="J2623" s="302" t="s">
        <v>218</v>
      </c>
      <c r="K2623" s="53"/>
      <c r="L2623" s="53"/>
      <c r="M2623" s="53"/>
      <c r="N2623" s="53"/>
      <c r="O2623" s="53">
        <v>11</v>
      </c>
      <c r="P2623" s="55"/>
      <c r="Q2623" s="297">
        <v>2301</v>
      </c>
      <c r="R2623" s="348" t="s">
        <v>1578</v>
      </c>
      <c r="S2623" s="350">
        <v>37</v>
      </c>
      <c r="T2623" t="str">
        <f t="shared" si="90"/>
        <v>G-Suite Business</v>
      </c>
    </row>
    <row r="2624" spans="1:20" ht="15.75" thickBot="1">
      <c r="A2624" s="311">
        <v>45612</v>
      </c>
      <c r="B2624" s="384">
        <v>45597</v>
      </c>
      <c r="C2624" s="297" t="e">
        <v>#VALUE!</v>
      </c>
      <c r="D2624" s="318" t="s">
        <v>2431</v>
      </c>
      <c r="E2624" s="306" t="s">
        <v>5103</v>
      </c>
      <c r="F2624" s="306">
        <v>143441</v>
      </c>
      <c r="G2624" s="300">
        <v>121560.1694915254</v>
      </c>
      <c r="H2624" s="301" t="s">
        <v>216</v>
      </c>
      <c r="I2624" s="302" t="s">
        <v>217</v>
      </c>
      <c r="J2624" s="302" t="s">
        <v>218</v>
      </c>
      <c r="K2624" s="53"/>
      <c r="L2624" s="53"/>
      <c r="M2624" s="53"/>
      <c r="N2624" s="53"/>
      <c r="O2624" s="53">
        <v>11</v>
      </c>
      <c r="P2624" s="55"/>
      <c r="Q2624" s="297">
        <v>143441</v>
      </c>
      <c r="R2624" s="348" t="s">
        <v>1578</v>
      </c>
      <c r="S2624" s="350">
        <v>37</v>
      </c>
      <c r="T2624" t="str">
        <f t="shared" si="90"/>
        <v>G-Suite Business</v>
      </c>
    </row>
    <row r="2625" spans="1:20" ht="15.75" thickBot="1">
      <c r="A2625" s="311">
        <v>45612</v>
      </c>
      <c r="B2625" s="384">
        <v>45597</v>
      </c>
      <c r="C2625" s="297" t="e">
        <v>#VALUE!</v>
      </c>
      <c r="D2625" s="318" t="s">
        <v>3654</v>
      </c>
      <c r="E2625" s="306" t="s">
        <v>5104</v>
      </c>
      <c r="F2625" s="306">
        <v>2507</v>
      </c>
      <c r="G2625" s="300">
        <v>2124.5762711864409</v>
      </c>
      <c r="H2625" s="301" t="s">
        <v>216</v>
      </c>
      <c r="I2625" s="302" t="s">
        <v>217</v>
      </c>
      <c r="J2625" s="302" t="s">
        <v>218</v>
      </c>
      <c r="K2625" s="53"/>
      <c r="L2625" s="53"/>
      <c r="M2625" s="53"/>
      <c r="N2625" s="53"/>
      <c r="O2625" s="53">
        <v>11</v>
      </c>
      <c r="P2625" s="55"/>
      <c r="Q2625" s="297">
        <v>2507</v>
      </c>
      <c r="R2625" s="351" t="s">
        <v>1578</v>
      </c>
      <c r="S2625" s="350">
        <v>37</v>
      </c>
      <c r="T2625" t="str">
        <f t="shared" si="90"/>
        <v>G-Suite Business</v>
      </c>
    </row>
    <row r="2626" spans="1:20" ht="15.75" thickBot="1">
      <c r="A2626" s="311">
        <v>45612</v>
      </c>
      <c r="B2626" s="384">
        <v>45597</v>
      </c>
      <c r="C2626" s="297" t="e">
        <v>#VALUE!</v>
      </c>
      <c r="D2626" s="312" t="s">
        <v>5105</v>
      </c>
      <c r="E2626" s="306" t="s">
        <v>5106</v>
      </c>
      <c r="F2626" s="306">
        <v>50000</v>
      </c>
      <c r="G2626" s="300">
        <v>42372.881355932208</v>
      </c>
      <c r="H2626" s="316" t="s">
        <v>291</v>
      </c>
      <c r="I2626" s="302" t="s">
        <v>226</v>
      </c>
      <c r="J2626" s="302" t="s">
        <v>292</v>
      </c>
      <c r="K2626" s="53"/>
      <c r="L2626" s="53"/>
      <c r="M2626" s="53"/>
      <c r="N2626" s="53"/>
      <c r="O2626" s="53">
        <v>11</v>
      </c>
      <c r="P2626" s="55"/>
      <c r="Q2626" s="297">
        <v>50000</v>
      </c>
      <c r="R2626" s="351" t="s">
        <v>1578</v>
      </c>
      <c r="S2626" s="350">
        <v>37</v>
      </c>
      <c r="T2626" t="str">
        <f t="shared" si="90"/>
        <v xml:space="preserve">Training Business </v>
      </c>
    </row>
    <row r="2627" spans="1:20" ht="15.75" thickBot="1">
      <c r="A2627" s="311">
        <v>45614</v>
      </c>
      <c r="B2627" s="384">
        <v>45597</v>
      </c>
      <c r="C2627" s="297" t="e">
        <v>#VALUE!</v>
      </c>
      <c r="D2627" s="318" t="s">
        <v>4139</v>
      </c>
      <c r="E2627" s="306" t="s">
        <v>5107</v>
      </c>
      <c r="F2627" s="306">
        <v>56640</v>
      </c>
      <c r="G2627" s="300">
        <v>48000</v>
      </c>
      <c r="H2627" s="316" t="s">
        <v>291</v>
      </c>
      <c r="I2627" s="302" t="s">
        <v>226</v>
      </c>
      <c r="J2627" s="302" t="s">
        <v>503</v>
      </c>
      <c r="K2627" s="53"/>
      <c r="L2627" s="53"/>
      <c r="M2627" s="53"/>
      <c r="N2627" s="53"/>
      <c r="O2627" s="53">
        <v>11</v>
      </c>
      <c r="P2627" s="55"/>
      <c r="Q2627" s="297">
        <v>56640</v>
      </c>
      <c r="R2627" s="351" t="s">
        <v>1578</v>
      </c>
      <c r="S2627" s="350">
        <v>38</v>
      </c>
      <c r="T2627" t="s">
        <v>15</v>
      </c>
    </row>
    <row r="2628" spans="1:20" ht="15.75" thickBot="1">
      <c r="A2628" s="311">
        <v>45614</v>
      </c>
      <c r="B2628" s="384">
        <v>45597</v>
      </c>
      <c r="C2628" s="297" t="e">
        <v>#VALUE!</v>
      </c>
      <c r="D2628" s="318" t="s">
        <v>433</v>
      </c>
      <c r="E2628" s="306" t="s">
        <v>5108</v>
      </c>
      <c r="F2628" s="306">
        <v>5427</v>
      </c>
      <c r="G2628" s="300">
        <v>4599.1525423728817</v>
      </c>
      <c r="H2628" s="316" t="s">
        <v>112</v>
      </c>
      <c r="I2628" s="302" t="s">
        <v>229</v>
      </c>
      <c r="J2628" s="302" t="s">
        <v>5055</v>
      </c>
      <c r="K2628" s="53"/>
      <c r="L2628" s="53"/>
      <c r="M2628" s="53"/>
      <c r="N2628" s="53"/>
      <c r="O2628" s="53">
        <v>11</v>
      </c>
      <c r="P2628" s="55"/>
      <c r="Q2628" s="297">
        <v>5427</v>
      </c>
      <c r="R2628" s="351" t="s">
        <v>1578</v>
      </c>
      <c r="S2628" s="350">
        <v>38</v>
      </c>
      <c r="T2628" t="str">
        <f t="shared" ref="T2628:T2659" si="91">VLOOKUP(I2628,$AD$2:$AE$6,2,0)</f>
        <v>WhatsApp API Business</v>
      </c>
    </row>
    <row r="2629" spans="1:20" ht="15.75" thickBot="1">
      <c r="A2629" s="311">
        <v>45614</v>
      </c>
      <c r="B2629" s="384">
        <v>45597</v>
      </c>
      <c r="C2629" s="297" t="e">
        <v>#VALUE!</v>
      </c>
      <c r="D2629" s="318" t="s">
        <v>5109</v>
      </c>
      <c r="E2629" s="306" t="s">
        <v>5110</v>
      </c>
      <c r="F2629" s="306">
        <v>3009</v>
      </c>
      <c r="G2629" s="300">
        <v>2550</v>
      </c>
      <c r="H2629" s="301" t="s">
        <v>216</v>
      </c>
      <c r="I2629" s="302" t="s">
        <v>217</v>
      </c>
      <c r="J2629" s="302" t="s">
        <v>218</v>
      </c>
      <c r="K2629" s="53"/>
      <c r="L2629" s="53"/>
      <c r="M2629" s="53"/>
      <c r="N2629" s="53"/>
      <c r="O2629" s="53">
        <v>11</v>
      </c>
      <c r="P2629" s="55"/>
      <c r="Q2629" s="297">
        <v>3009</v>
      </c>
      <c r="R2629" s="351" t="s">
        <v>1578</v>
      </c>
      <c r="S2629" s="350">
        <v>38</v>
      </c>
      <c r="T2629" t="str">
        <f t="shared" si="91"/>
        <v>G-Suite Business</v>
      </c>
    </row>
    <row r="2630" spans="1:20" ht="15.75" thickBot="1">
      <c r="A2630" s="311">
        <v>45614</v>
      </c>
      <c r="B2630" s="384">
        <v>45597</v>
      </c>
      <c r="C2630" s="297" t="e">
        <v>#VALUE!</v>
      </c>
      <c r="D2630" s="318" t="s">
        <v>2288</v>
      </c>
      <c r="E2630" s="306" t="s">
        <v>5111</v>
      </c>
      <c r="F2630" s="306">
        <v>52687</v>
      </c>
      <c r="G2630" s="300">
        <v>44650</v>
      </c>
      <c r="H2630" s="301" t="s">
        <v>216</v>
      </c>
      <c r="I2630" s="302" t="s">
        <v>217</v>
      </c>
      <c r="J2630" s="302" t="s">
        <v>218</v>
      </c>
      <c r="K2630" s="53"/>
      <c r="L2630" s="53"/>
      <c r="M2630" s="53"/>
      <c r="N2630" s="53"/>
      <c r="O2630" s="53">
        <v>11</v>
      </c>
      <c r="P2630" s="55"/>
      <c r="Q2630" s="297">
        <v>52687</v>
      </c>
      <c r="R2630" s="351" t="s">
        <v>1578</v>
      </c>
      <c r="S2630" s="350">
        <v>38</v>
      </c>
      <c r="T2630" t="str">
        <f t="shared" si="91"/>
        <v>G-Suite Business</v>
      </c>
    </row>
    <row r="2631" spans="1:20" ht="15.75" thickBot="1">
      <c r="A2631" s="311">
        <v>45614</v>
      </c>
      <c r="B2631" s="384">
        <v>45597</v>
      </c>
      <c r="C2631" s="297" t="e">
        <v>#VALUE!</v>
      </c>
      <c r="D2631" s="318" t="s">
        <v>558</v>
      </c>
      <c r="E2631" s="306" t="s">
        <v>5112</v>
      </c>
      <c r="F2631" s="306">
        <v>65136</v>
      </c>
      <c r="G2631" s="300">
        <v>55200</v>
      </c>
      <c r="H2631" s="301" t="s">
        <v>216</v>
      </c>
      <c r="I2631" s="302" t="s">
        <v>217</v>
      </c>
      <c r="J2631" s="302" t="s">
        <v>218</v>
      </c>
      <c r="K2631" s="53"/>
      <c r="L2631" s="53"/>
      <c r="M2631" s="53"/>
      <c r="N2631" s="53"/>
      <c r="O2631" s="53">
        <v>11</v>
      </c>
      <c r="P2631" s="55"/>
      <c r="Q2631" s="297">
        <v>65136</v>
      </c>
      <c r="R2631" s="351" t="s">
        <v>1578</v>
      </c>
      <c r="S2631" s="350">
        <v>38</v>
      </c>
      <c r="T2631" t="str">
        <f t="shared" si="91"/>
        <v>G-Suite Business</v>
      </c>
    </row>
    <row r="2632" spans="1:20" ht="15.75" thickBot="1">
      <c r="A2632" s="311">
        <v>45614</v>
      </c>
      <c r="B2632" s="384">
        <v>45597</v>
      </c>
      <c r="C2632" s="297" t="e">
        <v>#VALUE!</v>
      </c>
      <c r="D2632" s="318" t="s">
        <v>558</v>
      </c>
      <c r="E2632" s="306" t="s">
        <v>5113</v>
      </c>
      <c r="F2632" s="306">
        <v>-12036</v>
      </c>
      <c r="G2632" s="300">
        <v>-10200</v>
      </c>
      <c r="H2632" s="301" t="s">
        <v>216</v>
      </c>
      <c r="I2632" s="302" t="s">
        <v>217</v>
      </c>
      <c r="J2632" s="302" t="s">
        <v>218</v>
      </c>
      <c r="K2632" s="53"/>
      <c r="L2632" s="53"/>
      <c r="M2632" s="53"/>
      <c r="N2632" s="53"/>
      <c r="O2632" s="53">
        <v>11</v>
      </c>
      <c r="P2632" s="55"/>
      <c r="Q2632" s="297">
        <v>-12036</v>
      </c>
      <c r="R2632" s="351" t="s">
        <v>1578</v>
      </c>
      <c r="S2632" s="350">
        <v>38</v>
      </c>
      <c r="T2632" t="str">
        <f t="shared" si="91"/>
        <v>G-Suite Business</v>
      </c>
    </row>
    <row r="2633" spans="1:20" ht="15.75" thickBot="1">
      <c r="A2633" s="311">
        <v>45614</v>
      </c>
      <c r="B2633" s="384">
        <v>45597</v>
      </c>
      <c r="C2633" s="297" t="e">
        <v>#VALUE!</v>
      </c>
      <c r="D2633" s="318" t="s">
        <v>5114</v>
      </c>
      <c r="E2633" s="306" t="s">
        <v>5115</v>
      </c>
      <c r="F2633" s="306">
        <v>12036</v>
      </c>
      <c r="G2633" s="300">
        <v>10200</v>
      </c>
      <c r="H2633" s="301" t="s">
        <v>216</v>
      </c>
      <c r="I2633" s="302" t="s">
        <v>217</v>
      </c>
      <c r="J2633" s="302" t="s">
        <v>218</v>
      </c>
      <c r="K2633" s="53"/>
      <c r="L2633" s="53"/>
      <c r="M2633" s="53"/>
      <c r="N2633" s="53"/>
      <c r="O2633" s="53">
        <v>11</v>
      </c>
      <c r="P2633" s="55"/>
      <c r="Q2633" s="297">
        <v>12036</v>
      </c>
      <c r="R2633" s="351" t="s">
        <v>1578</v>
      </c>
      <c r="S2633" s="350">
        <v>38</v>
      </c>
      <c r="T2633" t="str">
        <f t="shared" si="91"/>
        <v>G-Suite Business</v>
      </c>
    </row>
    <row r="2634" spans="1:20" ht="15.75" thickBot="1">
      <c r="A2634" s="311">
        <v>45615</v>
      </c>
      <c r="B2634" s="384">
        <v>45597</v>
      </c>
      <c r="C2634" s="297" t="e">
        <v>#VALUE!</v>
      </c>
      <c r="D2634" s="318" t="s">
        <v>4812</v>
      </c>
      <c r="E2634" s="306" t="s">
        <v>5116</v>
      </c>
      <c r="F2634" s="306">
        <v>10030</v>
      </c>
      <c r="G2634" s="300">
        <v>8500</v>
      </c>
      <c r="H2634" s="316" t="s">
        <v>112</v>
      </c>
      <c r="I2634" s="302" t="s">
        <v>229</v>
      </c>
      <c r="J2634" s="302" t="s">
        <v>352</v>
      </c>
      <c r="K2634" s="53"/>
      <c r="L2634" s="53"/>
      <c r="M2634" s="53"/>
      <c r="N2634" s="53"/>
      <c r="O2634" s="53">
        <v>11</v>
      </c>
      <c r="P2634" s="55"/>
      <c r="Q2634" s="297">
        <v>10030</v>
      </c>
      <c r="R2634" s="351" t="s">
        <v>1578</v>
      </c>
      <c r="S2634" s="350">
        <v>38</v>
      </c>
      <c r="T2634" t="str">
        <f t="shared" si="91"/>
        <v>WhatsApp API Business</v>
      </c>
    </row>
    <row r="2635" spans="1:20" ht="15.75" thickBot="1">
      <c r="A2635" s="311">
        <v>45615</v>
      </c>
      <c r="B2635" s="384">
        <v>45597</v>
      </c>
      <c r="C2635" s="297" t="e">
        <v>#VALUE!</v>
      </c>
      <c r="D2635" s="318" t="s">
        <v>5117</v>
      </c>
      <c r="E2635" s="306" t="s">
        <v>5118</v>
      </c>
      <c r="F2635" s="306">
        <v>42480</v>
      </c>
      <c r="G2635" s="300">
        <v>36000</v>
      </c>
      <c r="H2635" s="316" t="s">
        <v>112</v>
      </c>
      <c r="I2635" s="302" t="s">
        <v>229</v>
      </c>
      <c r="J2635" s="302" t="s">
        <v>359</v>
      </c>
      <c r="K2635" s="53"/>
      <c r="L2635" s="53"/>
      <c r="M2635" s="53"/>
      <c r="N2635" s="53"/>
      <c r="O2635" s="53">
        <v>11</v>
      </c>
      <c r="P2635" s="55"/>
      <c r="Q2635" s="297">
        <v>42480</v>
      </c>
      <c r="R2635" s="351" t="s">
        <v>1578</v>
      </c>
      <c r="S2635" s="350">
        <v>38</v>
      </c>
      <c r="T2635" t="str">
        <f t="shared" si="91"/>
        <v>WhatsApp API Business</v>
      </c>
    </row>
    <row r="2636" spans="1:20" ht="15.75" thickBot="1">
      <c r="A2636" s="311">
        <v>45615</v>
      </c>
      <c r="B2636" s="384">
        <v>45597</v>
      </c>
      <c r="C2636" s="297" t="e">
        <v>#VALUE!</v>
      </c>
      <c r="D2636" s="318" t="s">
        <v>826</v>
      </c>
      <c r="E2636" s="306" t="s">
        <v>5119</v>
      </c>
      <c r="F2636" s="306">
        <v>23600</v>
      </c>
      <c r="G2636" s="300">
        <v>20000</v>
      </c>
      <c r="H2636" s="316" t="s">
        <v>310</v>
      </c>
      <c r="I2636" s="302" t="s">
        <v>223</v>
      </c>
      <c r="J2636" s="302" t="s">
        <v>246</v>
      </c>
      <c r="K2636" s="53"/>
      <c r="L2636" s="53"/>
      <c r="M2636" s="53"/>
      <c r="N2636" s="53"/>
      <c r="O2636" s="53">
        <v>11</v>
      </c>
      <c r="P2636" s="55"/>
      <c r="Q2636" s="297">
        <v>23600</v>
      </c>
      <c r="R2636" s="351" t="s">
        <v>1578</v>
      </c>
      <c r="S2636" s="350">
        <v>38</v>
      </c>
      <c r="T2636" t="str">
        <f t="shared" si="91"/>
        <v>Tech Assist Recruitment</v>
      </c>
    </row>
    <row r="2637" spans="1:20" ht="15.75" thickBot="1">
      <c r="A2637" s="311">
        <v>45615</v>
      </c>
      <c r="B2637" s="384">
        <v>45597</v>
      </c>
      <c r="C2637" s="297" t="e">
        <v>#VALUE!</v>
      </c>
      <c r="D2637" s="318" t="s">
        <v>704</v>
      </c>
      <c r="E2637" s="306" t="s">
        <v>5120</v>
      </c>
      <c r="F2637" s="306">
        <v>469640</v>
      </c>
      <c r="G2637" s="300">
        <v>398000</v>
      </c>
      <c r="H2637" s="316" t="s">
        <v>291</v>
      </c>
      <c r="I2637" s="302" t="s">
        <v>226</v>
      </c>
      <c r="J2637" s="302" t="s">
        <v>292</v>
      </c>
      <c r="K2637" s="53"/>
      <c r="L2637" s="53"/>
      <c r="M2637" s="53"/>
      <c r="N2637" s="53"/>
      <c r="O2637" s="53">
        <v>11</v>
      </c>
      <c r="P2637" s="55"/>
      <c r="Q2637" s="297">
        <v>469640</v>
      </c>
      <c r="R2637" s="351" t="s">
        <v>1578</v>
      </c>
      <c r="S2637" s="350">
        <v>38</v>
      </c>
      <c r="T2637" t="str">
        <f t="shared" si="91"/>
        <v xml:space="preserve">Training Business </v>
      </c>
    </row>
    <row r="2638" spans="1:20" ht="15.75" thickBot="1">
      <c r="A2638" s="311">
        <v>45615</v>
      </c>
      <c r="B2638" s="384">
        <v>45597</v>
      </c>
      <c r="C2638" s="297" t="e">
        <v>#VALUE!</v>
      </c>
      <c r="D2638" s="318" t="s">
        <v>2329</v>
      </c>
      <c r="E2638" s="306" t="s">
        <v>5121</v>
      </c>
      <c r="F2638" s="306">
        <v>5900</v>
      </c>
      <c r="G2638" s="300">
        <v>5000</v>
      </c>
      <c r="H2638" s="316" t="s">
        <v>112</v>
      </c>
      <c r="I2638" s="302" t="s">
        <v>229</v>
      </c>
      <c r="J2638" s="302" t="s">
        <v>249</v>
      </c>
      <c r="K2638" s="53"/>
      <c r="L2638" s="53"/>
      <c r="M2638" s="53"/>
      <c r="N2638" s="53"/>
      <c r="O2638" s="53">
        <v>11</v>
      </c>
      <c r="P2638" s="55"/>
      <c r="Q2638" s="297">
        <v>5900</v>
      </c>
      <c r="R2638" s="351" t="s">
        <v>1578</v>
      </c>
      <c r="S2638" s="350">
        <v>38</v>
      </c>
      <c r="T2638" t="str">
        <f t="shared" si="91"/>
        <v>WhatsApp API Business</v>
      </c>
    </row>
    <row r="2639" spans="1:20" ht="15.75" thickBot="1">
      <c r="A2639" s="311">
        <v>45615</v>
      </c>
      <c r="B2639" s="384">
        <v>45597</v>
      </c>
      <c r="C2639" s="297" t="e">
        <v>#VALUE!</v>
      </c>
      <c r="D2639" s="318" t="s">
        <v>5122</v>
      </c>
      <c r="E2639" s="306" t="s">
        <v>5123</v>
      </c>
      <c r="F2639" s="306">
        <v>8850</v>
      </c>
      <c r="G2639" s="300">
        <v>7500</v>
      </c>
      <c r="H2639" s="316" t="s">
        <v>112</v>
      </c>
      <c r="I2639" s="302" t="s">
        <v>229</v>
      </c>
      <c r="J2639" s="302" t="s">
        <v>269</v>
      </c>
      <c r="K2639" s="53"/>
      <c r="L2639" s="53"/>
      <c r="M2639" s="53"/>
      <c r="N2639" s="53"/>
      <c r="O2639" s="53">
        <v>11</v>
      </c>
      <c r="P2639" s="55"/>
      <c r="Q2639" s="297">
        <v>8850</v>
      </c>
      <c r="R2639" s="351" t="s">
        <v>1578</v>
      </c>
      <c r="S2639" s="350">
        <v>38</v>
      </c>
      <c r="T2639" t="str">
        <f t="shared" si="91"/>
        <v>WhatsApp API Business</v>
      </c>
    </row>
    <row r="2640" spans="1:20" ht="15.75" thickBot="1">
      <c r="A2640" s="311">
        <v>45615</v>
      </c>
      <c r="B2640" s="384">
        <v>45597</v>
      </c>
      <c r="C2640" s="297" t="e">
        <v>#VALUE!</v>
      </c>
      <c r="D2640" s="318" t="s">
        <v>768</v>
      </c>
      <c r="E2640" s="306" t="s">
        <v>5124</v>
      </c>
      <c r="F2640" s="306">
        <v>7523</v>
      </c>
      <c r="G2640" s="300">
        <v>6375.42372881356</v>
      </c>
      <c r="H2640" s="316" t="s">
        <v>112</v>
      </c>
      <c r="I2640" s="302" t="s">
        <v>229</v>
      </c>
      <c r="J2640" s="302" t="s">
        <v>269</v>
      </c>
      <c r="K2640" s="53"/>
      <c r="L2640" s="53"/>
      <c r="M2640" s="53"/>
      <c r="N2640" s="53"/>
      <c r="O2640" s="53">
        <v>11</v>
      </c>
      <c r="P2640" s="55"/>
      <c r="Q2640" s="297">
        <v>7523</v>
      </c>
      <c r="R2640" s="351" t="s">
        <v>1578</v>
      </c>
      <c r="S2640" s="350">
        <v>38</v>
      </c>
      <c r="T2640" t="str">
        <f t="shared" si="91"/>
        <v>WhatsApp API Business</v>
      </c>
    </row>
    <row r="2641" spans="1:20" ht="15.75" thickBot="1">
      <c r="A2641" s="311">
        <v>45615</v>
      </c>
      <c r="B2641" s="384">
        <v>45597</v>
      </c>
      <c r="C2641" s="297" t="e">
        <v>#VALUE!</v>
      </c>
      <c r="D2641" s="318" t="s">
        <v>250</v>
      </c>
      <c r="E2641" s="306" t="s">
        <v>5125</v>
      </c>
      <c r="F2641" s="306">
        <v>1939.92</v>
      </c>
      <c r="G2641" s="300">
        <v>1644</v>
      </c>
      <c r="H2641" s="301" t="s">
        <v>216</v>
      </c>
      <c r="I2641" s="302" t="s">
        <v>217</v>
      </c>
      <c r="J2641" s="302" t="s">
        <v>218</v>
      </c>
      <c r="K2641" s="53"/>
      <c r="L2641" s="53"/>
      <c r="M2641" s="53"/>
      <c r="N2641" s="53"/>
      <c r="O2641" s="53">
        <v>11</v>
      </c>
      <c r="P2641" s="55"/>
      <c r="Q2641" s="297">
        <v>1939.92</v>
      </c>
      <c r="R2641" s="351" t="s">
        <v>1578</v>
      </c>
      <c r="S2641" s="350">
        <v>38</v>
      </c>
      <c r="T2641" t="str">
        <f t="shared" si="91"/>
        <v>G-Suite Business</v>
      </c>
    </row>
    <row r="2642" spans="1:20" ht="15.75" thickBot="1">
      <c r="A2642" s="311">
        <v>45615</v>
      </c>
      <c r="B2642" s="384">
        <v>45597</v>
      </c>
      <c r="C2642" s="297" t="e">
        <v>#VALUE!</v>
      </c>
      <c r="D2642" s="318" t="s">
        <v>608</v>
      </c>
      <c r="E2642" s="306" t="s">
        <v>5126</v>
      </c>
      <c r="F2642" s="306">
        <v>2714</v>
      </c>
      <c r="G2642" s="300">
        <v>2300</v>
      </c>
      <c r="H2642" s="301" t="s">
        <v>216</v>
      </c>
      <c r="I2642" s="302" t="s">
        <v>217</v>
      </c>
      <c r="J2642" s="302" t="s">
        <v>218</v>
      </c>
      <c r="K2642" s="53"/>
      <c r="L2642" s="53"/>
      <c r="M2642" s="53"/>
      <c r="N2642" s="53"/>
      <c r="O2642" s="53">
        <v>11</v>
      </c>
      <c r="P2642" s="55"/>
      <c r="Q2642" s="297">
        <v>2714</v>
      </c>
      <c r="R2642" s="351" t="s">
        <v>1578</v>
      </c>
      <c r="S2642" s="350">
        <v>38</v>
      </c>
      <c r="T2642" t="str">
        <f t="shared" si="91"/>
        <v>G-Suite Business</v>
      </c>
    </row>
    <row r="2643" spans="1:20" ht="15.75" thickBot="1">
      <c r="A2643" s="311">
        <v>45616</v>
      </c>
      <c r="B2643" s="384">
        <v>45597</v>
      </c>
      <c r="C2643" s="297" t="e">
        <v>#VALUE!</v>
      </c>
      <c r="D2643" s="318" t="s">
        <v>5127</v>
      </c>
      <c r="E2643" s="306" t="s">
        <v>5128</v>
      </c>
      <c r="F2643" s="306">
        <v>55313</v>
      </c>
      <c r="G2643" s="300">
        <v>46875.423728813563</v>
      </c>
      <c r="H2643" s="316" t="s">
        <v>310</v>
      </c>
      <c r="I2643" s="302" t="s">
        <v>223</v>
      </c>
      <c r="J2643" s="302" t="s">
        <v>311</v>
      </c>
      <c r="K2643" s="53"/>
      <c r="L2643" s="53"/>
      <c r="M2643" s="53"/>
      <c r="N2643" s="53"/>
      <c r="O2643" s="53">
        <v>11</v>
      </c>
      <c r="P2643" s="55"/>
      <c r="Q2643" s="297">
        <v>55313</v>
      </c>
      <c r="R2643" s="351" t="s">
        <v>1578</v>
      </c>
      <c r="S2643" s="350">
        <v>38</v>
      </c>
      <c r="T2643" t="str">
        <f t="shared" si="91"/>
        <v>Tech Assist Recruitment</v>
      </c>
    </row>
    <row r="2644" spans="1:20" ht="15.75" thickBot="1">
      <c r="A2644" s="311">
        <v>45616</v>
      </c>
      <c r="B2644" s="384">
        <v>45597</v>
      </c>
      <c r="C2644" s="297" t="e">
        <v>#VALUE!</v>
      </c>
      <c r="D2644" s="318" t="s">
        <v>2165</v>
      </c>
      <c r="E2644" s="306" t="s">
        <v>5129</v>
      </c>
      <c r="F2644" s="306">
        <v>17700</v>
      </c>
      <c r="G2644" s="300">
        <v>15000</v>
      </c>
      <c r="H2644" s="316" t="s">
        <v>112</v>
      </c>
      <c r="I2644" s="302" t="s">
        <v>229</v>
      </c>
      <c r="J2644" s="302" t="s">
        <v>284</v>
      </c>
      <c r="K2644" s="53"/>
      <c r="L2644" s="53"/>
      <c r="M2644" s="53"/>
      <c r="N2644" s="53"/>
      <c r="O2644" s="53">
        <v>11</v>
      </c>
      <c r="P2644" s="55"/>
      <c r="Q2644" s="297">
        <v>17700</v>
      </c>
      <c r="R2644" s="351" t="s">
        <v>1578</v>
      </c>
      <c r="S2644" s="350">
        <v>38</v>
      </c>
      <c r="T2644" t="str">
        <f t="shared" si="91"/>
        <v>WhatsApp API Business</v>
      </c>
    </row>
    <row r="2645" spans="1:20" ht="15.75" thickBot="1">
      <c r="A2645" s="311">
        <v>45616</v>
      </c>
      <c r="B2645" s="384">
        <v>45597</v>
      </c>
      <c r="C2645" s="297" t="e">
        <v>#VALUE!</v>
      </c>
      <c r="D2645" s="318" t="s">
        <v>1147</v>
      </c>
      <c r="E2645" s="306" t="s">
        <v>5130</v>
      </c>
      <c r="F2645" s="306">
        <v>36108</v>
      </c>
      <c r="G2645" s="300">
        <v>30600</v>
      </c>
      <c r="H2645" s="316" t="s">
        <v>112</v>
      </c>
      <c r="I2645" s="302" t="s">
        <v>229</v>
      </c>
      <c r="J2645" s="302" t="s">
        <v>359</v>
      </c>
      <c r="K2645" s="53"/>
      <c r="L2645" s="53"/>
      <c r="M2645" s="53"/>
      <c r="N2645" s="53"/>
      <c r="O2645" s="53">
        <v>11</v>
      </c>
      <c r="P2645" s="55"/>
      <c r="Q2645" s="297">
        <v>36108</v>
      </c>
      <c r="R2645" s="351" t="s">
        <v>1578</v>
      </c>
      <c r="S2645" s="350">
        <v>38</v>
      </c>
      <c r="T2645" t="str">
        <f t="shared" si="91"/>
        <v>WhatsApp API Business</v>
      </c>
    </row>
    <row r="2646" spans="1:20" ht="15.75" thickBot="1">
      <c r="A2646" s="311">
        <v>45616</v>
      </c>
      <c r="B2646" s="384">
        <v>45597</v>
      </c>
      <c r="C2646" s="297" t="e">
        <v>#VALUE!</v>
      </c>
      <c r="D2646" s="318" t="s">
        <v>969</v>
      </c>
      <c r="E2646" s="306" t="s">
        <v>5131</v>
      </c>
      <c r="F2646" s="306">
        <v>15045</v>
      </c>
      <c r="G2646" s="300">
        <v>12750</v>
      </c>
      <c r="H2646" s="316" t="s">
        <v>112</v>
      </c>
      <c r="I2646" s="302" t="s">
        <v>229</v>
      </c>
      <c r="J2646" s="302" t="s">
        <v>269</v>
      </c>
      <c r="K2646" s="53"/>
      <c r="L2646" s="53"/>
      <c r="M2646" s="53"/>
      <c r="N2646" s="53"/>
      <c r="O2646" s="53">
        <v>11</v>
      </c>
      <c r="P2646" s="55"/>
      <c r="Q2646" s="297">
        <v>15045</v>
      </c>
      <c r="R2646" s="351" t="s">
        <v>1578</v>
      </c>
      <c r="S2646" s="350">
        <v>38</v>
      </c>
      <c r="T2646" t="str">
        <f t="shared" si="91"/>
        <v>WhatsApp API Business</v>
      </c>
    </row>
    <row r="2647" spans="1:20" ht="15.75" thickBot="1">
      <c r="A2647" s="311">
        <v>45616</v>
      </c>
      <c r="B2647" s="384">
        <v>45597</v>
      </c>
      <c r="C2647" s="297" t="e">
        <v>#VALUE!</v>
      </c>
      <c r="D2647" s="318" t="s">
        <v>2329</v>
      </c>
      <c r="E2647" s="306" t="s">
        <v>5132</v>
      </c>
      <c r="F2647" s="306">
        <v>3540</v>
      </c>
      <c r="G2647" s="300">
        <v>3000</v>
      </c>
      <c r="H2647" s="316" t="s">
        <v>112</v>
      </c>
      <c r="I2647" s="302" t="s">
        <v>229</v>
      </c>
      <c r="J2647" s="302" t="s">
        <v>249</v>
      </c>
      <c r="K2647" s="53"/>
      <c r="L2647" s="53"/>
      <c r="M2647" s="53"/>
      <c r="N2647" s="53"/>
      <c r="O2647" s="53">
        <v>11</v>
      </c>
      <c r="P2647" s="55"/>
      <c r="Q2647" s="297">
        <v>3540</v>
      </c>
      <c r="R2647" s="351" t="s">
        <v>1578</v>
      </c>
      <c r="S2647" s="350">
        <v>38</v>
      </c>
      <c r="T2647" t="str">
        <f t="shared" si="91"/>
        <v>WhatsApp API Business</v>
      </c>
    </row>
    <row r="2648" spans="1:20" ht="15.75" thickBot="1">
      <c r="A2648" s="311">
        <v>45616</v>
      </c>
      <c r="B2648" s="384">
        <v>45597</v>
      </c>
      <c r="C2648" s="297" t="e">
        <v>#VALUE!</v>
      </c>
      <c r="D2648" s="318" t="s">
        <v>775</v>
      </c>
      <c r="E2648" s="306" t="s">
        <v>5133</v>
      </c>
      <c r="F2648" s="306">
        <v>15045</v>
      </c>
      <c r="G2648" s="300">
        <v>12750</v>
      </c>
      <c r="H2648" s="316" t="s">
        <v>112</v>
      </c>
      <c r="I2648" s="302" t="s">
        <v>229</v>
      </c>
      <c r="J2648" s="302" t="s">
        <v>284</v>
      </c>
      <c r="K2648" s="53"/>
      <c r="L2648" s="53"/>
      <c r="M2648" s="53"/>
      <c r="N2648" s="53"/>
      <c r="O2648" s="53">
        <v>11</v>
      </c>
      <c r="P2648" s="55"/>
      <c r="Q2648" s="297">
        <v>15045</v>
      </c>
      <c r="R2648" s="351" t="s">
        <v>1578</v>
      </c>
      <c r="S2648" s="350">
        <v>38</v>
      </c>
      <c r="T2648" t="str">
        <f t="shared" si="91"/>
        <v>WhatsApp API Business</v>
      </c>
    </row>
    <row r="2649" spans="1:20" ht="15.75" thickBot="1">
      <c r="A2649" s="311">
        <v>45616</v>
      </c>
      <c r="B2649" s="384">
        <v>45597</v>
      </c>
      <c r="C2649" s="297" t="e">
        <v>#VALUE!</v>
      </c>
      <c r="D2649" s="318" t="s">
        <v>5134</v>
      </c>
      <c r="E2649" s="306" t="s">
        <v>5135</v>
      </c>
      <c r="F2649" s="306">
        <v>7965</v>
      </c>
      <c r="G2649" s="300">
        <v>6750</v>
      </c>
      <c r="H2649" s="316" t="s">
        <v>112</v>
      </c>
      <c r="I2649" s="302" t="s">
        <v>229</v>
      </c>
      <c r="J2649" s="302" t="s">
        <v>269</v>
      </c>
      <c r="K2649" s="53"/>
      <c r="L2649" s="53"/>
      <c r="M2649" s="53"/>
      <c r="N2649" s="53"/>
      <c r="O2649" s="53">
        <v>11</v>
      </c>
      <c r="P2649" s="55"/>
      <c r="Q2649" s="297">
        <v>7965</v>
      </c>
      <c r="R2649" s="351" t="s">
        <v>1578</v>
      </c>
      <c r="S2649" s="350">
        <v>38</v>
      </c>
      <c r="T2649" t="str">
        <f t="shared" si="91"/>
        <v>WhatsApp API Business</v>
      </c>
    </row>
    <row r="2650" spans="1:20" ht="15.75" thickBot="1">
      <c r="A2650" s="311">
        <v>45616</v>
      </c>
      <c r="B2650" s="384">
        <v>45597</v>
      </c>
      <c r="C2650" s="297" t="e">
        <v>#VALUE!</v>
      </c>
      <c r="D2650" s="318" t="s">
        <v>5136</v>
      </c>
      <c r="E2650" s="306" t="s">
        <v>5137</v>
      </c>
      <c r="F2650" s="306">
        <v>17700</v>
      </c>
      <c r="G2650" s="300">
        <v>15000</v>
      </c>
      <c r="H2650" s="316" t="s">
        <v>112</v>
      </c>
      <c r="I2650" s="302" t="s">
        <v>229</v>
      </c>
      <c r="J2650" s="302" t="s">
        <v>284</v>
      </c>
      <c r="K2650" s="53"/>
      <c r="L2650" s="53"/>
      <c r="M2650" s="53"/>
      <c r="N2650" s="53"/>
      <c r="O2650" s="53">
        <v>11</v>
      </c>
      <c r="P2650" s="55"/>
      <c r="Q2650" s="297">
        <v>17700</v>
      </c>
      <c r="R2650" s="351" t="s">
        <v>1578</v>
      </c>
      <c r="S2650" s="350">
        <v>38</v>
      </c>
      <c r="T2650" t="str">
        <f t="shared" si="91"/>
        <v>WhatsApp API Business</v>
      </c>
    </row>
    <row r="2651" spans="1:20" ht="15.75" thickBot="1">
      <c r="A2651" s="311">
        <v>45616</v>
      </c>
      <c r="B2651" s="384">
        <v>45597</v>
      </c>
      <c r="C2651" s="297" t="e">
        <v>#VALUE!</v>
      </c>
      <c r="D2651" s="318" t="s">
        <v>1052</v>
      </c>
      <c r="E2651" s="306" t="s">
        <v>5138</v>
      </c>
      <c r="F2651" s="306">
        <v>15045</v>
      </c>
      <c r="G2651" s="300">
        <v>12750</v>
      </c>
      <c r="H2651" s="316" t="s">
        <v>112</v>
      </c>
      <c r="I2651" s="302" t="s">
        <v>229</v>
      </c>
      <c r="J2651" s="302" t="s">
        <v>284</v>
      </c>
      <c r="K2651" s="53"/>
      <c r="L2651" s="53"/>
      <c r="M2651" s="53"/>
      <c r="N2651" s="53"/>
      <c r="O2651" s="53">
        <v>11</v>
      </c>
      <c r="P2651" s="55"/>
      <c r="Q2651" s="297">
        <v>15045</v>
      </c>
      <c r="R2651" s="351" t="s">
        <v>1578</v>
      </c>
      <c r="S2651" s="350">
        <v>38</v>
      </c>
      <c r="T2651" t="str">
        <f t="shared" si="91"/>
        <v>WhatsApp API Business</v>
      </c>
    </row>
    <row r="2652" spans="1:20" ht="15.75" thickBot="1">
      <c r="A2652" s="311">
        <v>45616</v>
      </c>
      <c r="B2652" s="384">
        <v>45597</v>
      </c>
      <c r="C2652" s="297" t="e">
        <v>#VALUE!</v>
      </c>
      <c r="D2652" s="318" t="s">
        <v>599</v>
      </c>
      <c r="E2652" s="306" t="s">
        <v>5139</v>
      </c>
      <c r="F2652" s="306">
        <v>15045</v>
      </c>
      <c r="G2652" s="300">
        <v>12750</v>
      </c>
      <c r="H2652" s="301" t="s">
        <v>216</v>
      </c>
      <c r="I2652" s="302" t="s">
        <v>217</v>
      </c>
      <c r="J2652" s="302" t="s">
        <v>218</v>
      </c>
      <c r="K2652" s="53"/>
      <c r="L2652" s="53"/>
      <c r="M2652" s="53"/>
      <c r="N2652" s="53"/>
      <c r="O2652" s="53">
        <v>11</v>
      </c>
      <c r="P2652" s="55"/>
      <c r="Q2652" s="297">
        <v>15045</v>
      </c>
      <c r="R2652" s="351" t="s">
        <v>1578</v>
      </c>
      <c r="S2652" s="350">
        <v>38</v>
      </c>
      <c r="T2652" t="str">
        <f t="shared" si="91"/>
        <v>G-Suite Business</v>
      </c>
    </row>
    <row r="2653" spans="1:20" ht="15.75" thickBot="1">
      <c r="A2653" s="311">
        <v>45616</v>
      </c>
      <c r="B2653" s="384">
        <v>45597</v>
      </c>
      <c r="C2653" s="297" t="e">
        <v>#VALUE!</v>
      </c>
      <c r="D2653" s="318" t="s">
        <v>5140</v>
      </c>
      <c r="E2653" s="306" t="s">
        <v>5141</v>
      </c>
      <c r="F2653" s="306">
        <v>106200</v>
      </c>
      <c r="G2653" s="300">
        <v>90000</v>
      </c>
      <c r="H2653" s="301" t="s">
        <v>216</v>
      </c>
      <c r="I2653" s="302" t="s">
        <v>217</v>
      </c>
      <c r="J2653" s="302" t="s">
        <v>218</v>
      </c>
      <c r="K2653" s="53"/>
      <c r="L2653" s="53"/>
      <c r="M2653" s="53"/>
      <c r="N2653" s="53"/>
      <c r="O2653" s="53">
        <v>11</v>
      </c>
      <c r="P2653" s="55"/>
      <c r="Q2653" s="297">
        <v>106200</v>
      </c>
      <c r="R2653" s="351" t="s">
        <v>1578</v>
      </c>
      <c r="S2653" s="350">
        <v>38</v>
      </c>
      <c r="T2653" t="str">
        <f t="shared" si="91"/>
        <v>G-Suite Business</v>
      </c>
    </row>
    <row r="2654" spans="1:20" ht="15.75" thickBot="1">
      <c r="A2654" s="311">
        <v>45616</v>
      </c>
      <c r="B2654" s="384">
        <v>45597</v>
      </c>
      <c r="C2654" s="297" t="e">
        <v>#VALUE!</v>
      </c>
      <c r="D2654" s="318" t="s">
        <v>407</v>
      </c>
      <c r="E2654" s="306" t="s">
        <v>5142</v>
      </c>
      <c r="F2654" s="306">
        <v>77653</v>
      </c>
      <c r="G2654" s="300">
        <v>65807.627118644072</v>
      </c>
      <c r="H2654" s="301" t="s">
        <v>216</v>
      </c>
      <c r="I2654" s="302" t="s">
        <v>217</v>
      </c>
      <c r="J2654" s="302" t="s">
        <v>218</v>
      </c>
      <c r="K2654" s="53"/>
      <c r="L2654" s="53"/>
      <c r="M2654" s="53"/>
      <c r="N2654" s="53"/>
      <c r="O2654" s="53">
        <v>11</v>
      </c>
      <c r="P2654" s="55"/>
      <c r="Q2654" s="297">
        <v>77653</v>
      </c>
      <c r="R2654" s="351" t="s">
        <v>1578</v>
      </c>
      <c r="S2654" s="350">
        <v>38</v>
      </c>
      <c r="T2654" t="str">
        <f t="shared" si="91"/>
        <v>G-Suite Business</v>
      </c>
    </row>
    <row r="2655" spans="1:20" ht="15.75" thickBot="1">
      <c r="A2655" s="311">
        <v>45617</v>
      </c>
      <c r="B2655" s="384">
        <v>45597</v>
      </c>
      <c r="C2655" s="297" t="e">
        <v>#VALUE!</v>
      </c>
      <c r="D2655" s="318" t="s">
        <v>341</v>
      </c>
      <c r="E2655" s="306" t="s">
        <v>5143</v>
      </c>
      <c r="F2655" s="306">
        <v>15045</v>
      </c>
      <c r="G2655" s="300">
        <v>12750</v>
      </c>
      <c r="H2655" s="316" t="s">
        <v>112</v>
      </c>
      <c r="I2655" s="302" t="s">
        <v>229</v>
      </c>
      <c r="J2655" s="302" t="s">
        <v>284</v>
      </c>
      <c r="K2655" s="53"/>
      <c r="L2655" s="53"/>
      <c r="M2655" s="53"/>
      <c r="N2655" s="53"/>
      <c r="O2655" s="53">
        <v>11</v>
      </c>
      <c r="P2655" s="55"/>
      <c r="Q2655" s="297">
        <v>15045</v>
      </c>
      <c r="R2655" s="351" t="s">
        <v>1578</v>
      </c>
      <c r="S2655" s="350">
        <v>38</v>
      </c>
      <c r="T2655" t="str">
        <f t="shared" si="91"/>
        <v>WhatsApp API Business</v>
      </c>
    </row>
    <row r="2656" spans="1:20" ht="15.75" thickBot="1">
      <c r="A2656" s="311">
        <v>45617</v>
      </c>
      <c r="B2656" s="384">
        <v>45597</v>
      </c>
      <c r="C2656" s="297" t="e">
        <v>#VALUE!</v>
      </c>
      <c r="D2656" s="318" t="s">
        <v>1174</v>
      </c>
      <c r="E2656" s="306" t="s">
        <v>5144</v>
      </c>
      <c r="F2656" s="306">
        <v>7522</v>
      </c>
      <c r="G2656" s="300">
        <v>6374.5762711864409</v>
      </c>
      <c r="H2656" s="316" t="s">
        <v>112</v>
      </c>
      <c r="I2656" s="302" t="s">
        <v>229</v>
      </c>
      <c r="J2656" s="302" t="s">
        <v>269</v>
      </c>
      <c r="K2656" s="53"/>
      <c r="L2656" s="53"/>
      <c r="M2656" s="53"/>
      <c r="N2656" s="53"/>
      <c r="O2656" s="53">
        <v>11</v>
      </c>
      <c r="P2656" s="55"/>
      <c r="Q2656" s="297">
        <v>7522</v>
      </c>
      <c r="R2656" s="351" t="s">
        <v>1578</v>
      </c>
      <c r="S2656" s="350">
        <v>38</v>
      </c>
      <c r="T2656" t="str">
        <f t="shared" si="91"/>
        <v>WhatsApp API Business</v>
      </c>
    </row>
    <row r="2657" spans="1:20" ht="15.75" thickBot="1">
      <c r="A2657" s="311">
        <v>45617</v>
      </c>
      <c r="B2657" s="384">
        <v>45597</v>
      </c>
      <c r="C2657" s="297" t="e">
        <v>#VALUE!</v>
      </c>
      <c r="D2657" s="318" t="s">
        <v>473</v>
      </c>
      <c r="E2657" s="306" t="s">
        <v>5145</v>
      </c>
      <c r="F2657" s="306">
        <v>17817</v>
      </c>
      <c r="G2657" s="300">
        <v>15099.15254237288</v>
      </c>
      <c r="H2657" s="316" t="s">
        <v>112</v>
      </c>
      <c r="I2657" s="302" t="s">
        <v>229</v>
      </c>
      <c r="J2657" s="302" t="s">
        <v>249</v>
      </c>
      <c r="K2657" s="53"/>
      <c r="L2657" s="53"/>
      <c r="M2657" s="53"/>
      <c r="N2657" s="53"/>
      <c r="O2657" s="53">
        <v>11</v>
      </c>
      <c r="P2657" s="55"/>
      <c r="Q2657" s="297">
        <v>17817</v>
      </c>
      <c r="R2657" s="351" t="s">
        <v>1578</v>
      </c>
      <c r="S2657" s="350">
        <v>38</v>
      </c>
      <c r="T2657" t="str">
        <f t="shared" si="91"/>
        <v>WhatsApp API Business</v>
      </c>
    </row>
    <row r="2658" spans="1:20" ht="15.75" thickBot="1">
      <c r="A2658" s="311">
        <v>45617</v>
      </c>
      <c r="B2658" s="384">
        <v>45597</v>
      </c>
      <c r="C2658" s="297" t="e">
        <v>#VALUE!</v>
      </c>
      <c r="D2658" s="318" t="s">
        <v>922</v>
      </c>
      <c r="E2658" s="306" t="s">
        <v>5146</v>
      </c>
      <c r="F2658" s="306">
        <v>1297</v>
      </c>
      <c r="G2658" s="300">
        <v>1099.152542372881</v>
      </c>
      <c r="H2658" s="316" t="s">
        <v>112</v>
      </c>
      <c r="I2658" s="302" t="s">
        <v>229</v>
      </c>
      <c r="J2658" s="302" t="s">
        <v>249</v>
      </c>
      <c r="K2658" s="53"/>
      <c r="L2658" s="53"/>
      <c r="M2658" s="53"/>
      <c r="N2658" s="53"/>
      <c r="O2658" s="53">
        <v>11</v>
      </c>
      <c r="P2658" s="55"/>
      <c r="Q2658" s="297">
        <v>1297</v>
      </c>
      <c r="R2658" s="351" t="s">
        <v>1578</v>
      </c>
      <c r="S2658" s="350">
        <v>38</v>
      </c>
      <c r="T2658" t="str">
        <f t="shared" si="91"/>
        <v>WhatsApp API Business</v>
      </c>
    </row>
    <row r="2659" spans="1:20" ht="15.75" thickBot="1">
      <c r="A2659" s="311">
        <v>45617</v>
      </c>
      <c r="B2659" s="384">
        <v>45597</v>
      </c>
      <c r="C2659" s="297" t="e">
        <v>#VALUE!</v>
      </c>
      <c r="D2659" s="318" t="s">
        <v>924</v>
      </c>
      <c r="E2659" s="306" t="s">
        <v>5147</v>
      </c>
      <c r="F2659" s="306">
        <v>1297</v>
      </c>
      <c r="G2659" s="300">
        <v>1099.152542372881</v>
      </c>
      <c r="H2659" s="316" t="s">
        <v>112</v>
      </c>
      <c r="I2659" s="302" t="s">
        <v>229</v>
      </c>
      <c r="J2659" s="302" t="s">
        <v>249</v>
      </c>
      <c r="K2659" s="53"/>
      <c r="L2659" s="53"/>
      <c r="M2659" s="53"/>
      <c r="N2659" s="53"/>
      <c r="O2659" s="53">
        <v>11</v>
      </c>
      <c r="P2659" s="55"/>
      <c r="Q2659" s="297">
        <v>1297</v>
      </c>
      <c r="R2659" s="351" t="s">
        <v>1578</v>
      </c>
      <c r="S2659" s="350">
        <v>38</v>
      </c>
      <c r="T2659" t="str">
        <f t="shared" si="91"/>
        <v>WhatsApp API Business</v>
      </c>
    </row>
    <row r="2660" spans="1:20" ht="15.75" thickBot="1">
      <c r="A2660" s="311">
        <v>45617</v>
      </c>
      <c r="B2660" s="384">
        <v>45597</v>
      </c>
      <c r="C2660" s="297" t="e">
        <v>#VALUE!</v>
      </c>
      <c r="D2660" s="318" t="s">
        <v>475</v>
      </c>
      <c r="E2660" s="306" t="s">
        <v>5148</v>
      </c>
      <c r="F2660" s="306">
        <v>6134</v>
      </c>
      <c r="G2660" s="300">
        <v>5198.3050847457635</v>
      </c>
      <c r="H2660" s="316" t="s">
        <v>112</v>
      </c>
      <c r="I2660" s="302" t="s">
        <v>229</v>
      </c>
      <c r="J2660" s="302" t="s">
        <v>249</v>
      </c>
      <c r="K2660" s="53"/>
      <c r="L2660" s="53"/>
      <c r="M2660" s="53"/>
      <c r="N2660" s="53"/>
      <c r="O2660" s="53">
        <v>11</v>
      </c>
      <c r="P2660" s="55"/>
      <c r="Q2660" s="297">
        <v>6134</v>
      </c>
      <c r="R2660" s="351" t="s">
        <v>1578</v>
      </c>
      <c r="S2660" s="350">
        <v>38</v>
      </c>
      <c r="T2660" t="str">
        <f t="shared" ref="T2660:T2691" si="92">VLOOKUP(I2660,$AD$2:$AE$6,2,0)</f>
        <v>WhatsApp API Business</v>
      </c>
    </row>
    <row r="2661" spans="1:20" ht="15.75" thickBot="1">
      <c r="A2661" s="311">
        <v>45617</v>
      </c>
      <c r="B2661" s="384">
        <v>45597</v>
      </c>
      <c r="C2661" s="297" t="e">
        <v>#VALUE!</v>
      </c>
      <c r="D2661" s="318" t="s">
        <v>4739</v>
      </c>
      <c r="E2661" s="306" t="s">
        <v>5149</v>
      </c>
      <c r="F2661" s="306">
        <v>1297</v>
      </c>
      <c r="G2661" s="300">
        <v>1099.152542372881</v>
      </c>
      <c r="H2661" s="316" t="s">
        <v>112</v>
      </c>
      <c r="I2661" s="302" t="s">
        <v>229</v>
      </c>
      <c r="J2661" s="302" t="s">
        <v>249</v>
      </c>
      <c r="K2661" s="53"/>
      <c r="L2661" s="53"/>
      <c r="M2661" s="53"/>
      <c r="N2661" s="53"/>
      <c r="O2661" s="53">
        <v>11</v>
      </c>
      <c r="P2661" s="55"/>
      <c r="Q2661" s="297">
        <v>1297</v>
      </c>
      <c r="R2661" s="351" t="s">
        <v>1578</v>
      </c>
      <c r="S2661" s="350">
        <v>38</v>
      </c>
      <c r="T2661" t="str">
        <f t="shared" si="92"/>
        <v>WhatsApp API Business</v>
      </c>
    </row>
    <row r="2662" spans="1:20" ht="15.75" thickBot="1">
      <c r="A2662" s="311">
        <v>45617</v>
      </c>
      <c r="B2662" s="384">
        <v>45597</v>
      </c>
      <c r="C2662" s="297" t="e">
        <v>#VALUE!</v>
      </c>
      <c r="D2662" s="318" t="s">
        <v>459</v>
      </c>
      <c r="E2662" s="306" t="s">
        <v>5150</v>
      </c>
      <c r="F2662" s="306">
        <v>11800</v>
      </c>
      <c r="G2662" s="300">
        <v>10000</v>
      </c>
      <c r="H2662" s="316" t="s">
        <v>112</v>
      </c>
      <c r="I2662" s="302" t="s">
        <v>229</v>
      </c>
      <c r="J2662" s="302" t="s">
        <v>249</v>
      </c>
      <c r="K2662" s="53"/>
      <c r="L2662" s="53"/>
      <c r="M2662" s="53"/>
      <c r="N2662" s="53"/>
      <c r="O2662" s="53">
        <v>11</v>
      </c>
      <c r="P2662" s="55"/>
      <c r="Q2662" s="297">
        <v>11800</v>
      </c>
      <c r="R2662" s="351" t="s">
        <v>1578</v>
      </c>
      <c r="S2662" s="350">
        <v>38</v>
      </c>
      <c r="T2662" t="str">
        <f t="shared" si="92"/>
        <v>WhatsApp API Business</v>
      </c>
    </row>
    <row r="2663" spans="1:20" ht="15.75" thickBot="1">
      <c r="A2663" s="311">
        <v>45617</v>
      </c>
      <c r="B2663" s="384">
        <v>45597</v>
      </c>
      <c r="C2663" s="297" t="e">
        <v>#VALUE!</v>
      </c>
      <c r="D2663" s="318" t="s">
        <v>1024</v>
      </c>
      <c r="E2663" s="306" t="s">
        <v>5151</v>
      </c>
      <c r="F2663" s="306">
        <v>30090</v>
      </c>
      <c r="G2663" s="300">
        <v>25500</v>
      </c>
      <c r="H2663" s="316" t="s">
        <v>112</v>
      </c>
      <c r="I2663" s="302" t="s">
        <v>229</v>
      </c>
      <c r="J2663" s="302" t="s">
        <v>284</v>
      </c>
      <c r="K2663" s="53"/>
      <c r="L2663" s="53"/>
      <c r="M2663" s="53"/>
      <c r="N2663" s="53"/>
      <c r="O2663" s="53">
        <v>11</v>
      </c>
      <c r="P2663" s="55"/>
      <c r="Q2663" s="297">
        <v>30090</v>
      </c>
      <c r="R2663" s="351" t="s">
        <v>1578</v>
      </c>
      <c r="S2663" s="350">
        <v>38</v>
      </c>
      <c r="T2663" t="str">
        <f t="shared" si="92"/>
        <v>WhatsApp API Business</v>
      </c>
    </row>
    <row r="2664" spans="1:20" ht="15.75" thickBot="1">
      <c r="A2664" s="311">
        <v>45617</v>
      </c>
      <c r="B2664" s="384">
        <v>45597</v>
      </c>
      <c r="C2664" s="297" t="e">
        <v>#VALUE!</v>
      </c>
      <c r="D2664" s="318" t="s">
        <v>644</v>
      </c>
      <c r="E2664" s="306" t="s">
        <v>5152</v>
      </c>
      <c r="F2664" s="306">
        <v>42480</v>
      </c>
      <c r="G2664" s="300">
        <v>36000</v>
      </c>
      <c r="H2664" s="316" t="s">
        <v>112</v>
      </c>
      <c r="I2664" s="302" t="s">
        <v>229</v>
      </c>
      <c r="J2664" s="302" t="s">
        <v>359</v>
      </c>
      <c r="K2664" s="53"/>
      <c r="L2664" s="53"/>
      <c r="M2664" s="53"/>
      <c r="N2664" s="53"/>
      <c r="O2664" s="53">
        <v>11</v>
      </c>
      <c r="P2664" s="55"/>
      <c r="Q2664" s="297">
        <v>42480</v>
      </c>
      <c r="R2664" s="351" t="s">
        <v>1578</v>
      </c>
      <c r="S2664" s="350">
        <v>38</v>
      </c>
      <c r="T2664" t="str">
        <f t="shared" si="92"/>
        <v>WhatsApp API Business</v>
      </c>
    </row>
    <row r="2665" spans="1:20" ht="15.75" thickBot="1">
      <c r="A2665" s="311">
        <v>45617</v>
      </c>
      <c r="B2665" s="384">
        <v>45597</v>
      </c>
      <c r="C2665" s="297" t="e">
        <v>#VALUE!</v>
      </c>
      <c r="D2665" s="318" t="s">
        <v>5153</v>
      </c>
      <c r="E2665" s="306" t="s">
        <v>5154</v>
      </c>
      <c r="F2665" s="306">
        <v>469640</v>
      </c>
      <c r="G2665" s="300">
        <v>398000</v>
      </c>
      <c r="H2665" s="316" t="s">
        <v>291</v>
      </c>
      <c r="I2665" s="302" t="s">
        <v>226</v>
      </c>
      <c r="J2665" s="302" t="s">
        <v>292</v>
      </c>
      <c r="K2665" s="53"/>
      <c r="L2665" s="53"/>
      <c r="M2665" s="53"/>
      <c r="N2665" s="53"/>
      <c r="O2665" s="53">
        <v>11</v>
      </c>
      <c r="P2665" s="55"/>
      <c r="Q2665" s="297">
        <v>469640</v>
      </c>
      <c r="R2665" s="351" t="s">
        <v>1578</v>
      </c>
      <c r="S2665" s="350">
        <v>38</v>
      </c>
      <c r="T2665" t="str">
        <f t="shared" si="92"/>
        <v xml:space="preserve">Training Business </v>
      </c>
    </row>
    <row r="2666" spans="1:20" ht="15.75" thickBot="1">
      <c r="A2666" s="311">
        <v>45617</v>
      </c>
      <c r="B2666" s="384">
        <v>45597</v>
      </c>
      <c r="C2666" s="297" t="e">
        <v>#VALUE!</v>
      </c>
      <c r="D2666" s="318" t="s">
        <v>3982</v>
      </c>
      <c r="E2666" s="306" t="s">
        <v>5155</v>
      </c>
      <c r="F2666" s="306">
        <v>10030</v>
      </c>
      <c r="G2666" s="300">
        <v>8500</v>
      </c>
      <c r="H2666" s="316" t="s">
        <v>112</v>
      </c>
      <c r="I2666" s="302" t="s">
        <v>229</v>
      </c>
      <c r="J2666" s="302" t="s">
        <v>352</v>
      </c>
      <c r="K2666" s="53"/>
      <c r="L2666" s="53"/>
      <c r="M2666" s="53"/>
      <c r="N2666" s="53"/>
      <c r="O2666" s="53">
        <v>11</v>
      </c>
      <c r="P2666" s="55"/>
      <c r="Q2666" s="297">
        <v>10030</v>
      </c>
      <c r="R2666" s="351" t="s">
        <v>1578</v>
      </c>
      <c r="S2666" s="350">
        <v>38</v>
      </c>
      <c r="T2666" t="str">
        <f t="shared" si="92"/>
        <v>WhatsApp API Business</v>
      </c>
    </row>
    <row r="2667" spans="1:20" ht="15.75" thickBot="1">
      <c r="A2667" s="311">
        <v>45617</v>
      </c>
      <c r="B2667" s="384">
        <v>45597</v>
      </c>
      <c r="C2667" s="297" t="e">
        <v>#VALUE!</v>
      </c>
      <c r="D2667" s="318" t="s">
        <v>5156</v>
      </c>
      <c r="E2667" s="306" t="s">
        <v>5157</v>
      </c>
      <c r="F2667" s="306">
        <v>5900</v>
      </c>
      <c r="G2667" s="300">
        <v>5000</v>
      </c>
      <c r="H2667" s="316" t="s">
        <v>310</v>
      </c>
      <c r="I2667" s="302" t="s">
        <v>223</v>
      </c>
      <c r="J2667" s="302" t="s">
        <v>311</v>
      </c>
      <c r="K2667" s="53"/>
      <c r="L2667" s="53"/>
      <c r="M2667" s="53"/>
      <c r="N2667" s="53"/>
      <c r="O2667" s="53">
        <v>11</v>
      </c>
      <c r="P2667" s="55"/>
      <c r="Q2667" s="297">
        <v>5900</v>
      </c>
      <c r="R2667" s="351" t="s">
        <v>1578</v>
      </c>
      <c r="S2667" s="350">
        <v>38</v>
      </c>
      <c r="T2667" t="str">
        <f t="shared" si="92"/>
        <v>Tech Assist Recruitment</v>
      </c>
    </row>
    <row r="2668" spans="1:20" ht="15.75" thickBot="1">
      <c r="A2668" s="311">
        <v>45617</v>
      </c>
      <c r="B2668" s="384">
        <v>45597</v>
      </c>
      <c r="C2668" s="297" t="e">
        <v>#VALUE!</v>
      </c>
      <c r="D2668" s="318" t="s">
        <v>4933</v>
      </c>
      <c r="E2668" s="306" t="s">
        <v>5158</v>
      </c>
      <c r="F2668" s="306">
        <v>950</v>
      </c>
      <c r="G2668" s="300">
        <v>805.08474576271192</v>
      </c>
      <c r="H2668" s="316" t="s">
        <v>112</v>
      </c>
      <c r="I2668" s="302" t="s">
        <v>229</v>
      </c>
      <c r="J2668" s="302" t="s">
        <v>594</v>
      </c>
      <c r="K2668" s="53"/>
      <c r="L2668" s="53"/>
      <c r="M2668" s="53"/>
      <c r="N2668" s="53"/>
      <c r="O2668" s="53">
        <v>11</v>
      </c>
      <c r="P2668" s="55"/>
      <c r="Q2668" s="297">
        <v>950</v>
      </c>
      <c r="R2668" s="351" t="s">
        <v>1578</v>
      </c>
      <c r="S2668" s="350">
        <v>38</v>
      </c>
      <c r="T2668" t="str">
        <f t="shared" si="92"/>
        <v>WhatsApp API Business</v>
      </c>
    </row>
    <row r="2669" spans="1:20" ht="15.75" thickBot="1">
      <c r="A2669" s="311">
        <v>45617</v>
      </c>
      <c r="B2669" s="384">
        <v>45597</v>
      </c>
      <c r="C2669" s="297" t="e">
        <v>#VALUE!</v>
      </c>
      <c r="D2669" s="318" t="s">
        <v>4515</v>
      </c>
      <c r="E2669" s="306" t="s">
        <v>5159</v>
      </c>
      <c r="F2669" s="306">
        <v>36108</v>
      </c>
      <c r="G2669" s="300">
        <v>30600</v>
      </c>
      <c r="H2669" s="301" t="s">
        <v>216</v>
      </c>
      <c r="I2669" s="302" t="s">
        <v>217</v>
      </c>
      <c r="J2669" s="302" t="s">
        <v>218</v>
      </c>
      <c r="K2669" s="53"/>
      <c r="L2669" s="53"/>
      <c r="M2669" s="53"/>
      <c r="N2669" s="53"/>
      <c r="O2669" s="53">
        <v>11</v>
      </c>
      <c r="P2669" s="55"/>
      <c r="Q2669" s="297">
        <v>36108</v>
      </c>
      <c r="R2669" s="351" t="s">
        <v>1578</v>
      </c>
      <c r="S2669" s="350">
        <v>38</v>
      </c>
      <c r="T2669" t="str">
        <f t="shared" si="92"/>
        <v>G-Suite Business</v>
      </c>
    </row>
    <row r="2670" spans="1:20" ht="15.75" thickBot="1">
      <c r="A2670" s="311">
        <v>45617</v>
      </c>
      <c r="B2670" s="384">
        <v>45597</v>
      </c>
      <c r="C2670" s="297" t="e">
        <v>#VALUE!</v>
      </c>
      <c r="D2670" s="318" t="s">
        <v>2503</v>
      </c>
      <c r="E2670" s="306" t="s">
        <v>5160</v>
      </c>
      <c r="F2670" s="306">
        <v>12977</v>
      </c>
      <c r="G2670" s="300">
        <v>10997.457627118651</v>
      </c>
      <c r="H2670" s="301" t="s">
        <v>216</v>
      </c>
      <c r="I2670" s="302" t="s">
        <v>217</v>
      </c>
      <c r="J2670" s="302" t="s">
        <v>218</v>
      </c>
      <c r="K2670" s="53"/>
      <c r="L2670" s="53"/>
      <c r="M2670" s="53"/>
      <c r="N2670" s="53"/>
      <c r="O2670" s="53">
        <v>11</v>
      </c>
      <c r="P2670" s="55"/>
      <c r="Q2670" s="297">
        <v>12977</v>
      </c>
      <c r="R2670" s="351" t="s">
        <v>1578</v>
      </c>
      <c r="S2670" s="350">
        <v>38</v>
      </c>
      <c r="T2670" t="str">
        <f t="shared" si="92"/>
        <v>G-Suite Business</v>
      </c>
    </row>
    <row r="2671" spans="1:20" ht="15.75" thickBot="1">
      <c r="A2671" s="311">
        <v>45618</v>
      </c>
      <c r="B2671" s="384">
        <v>45597</v>
      </c>
      <c r="C2671" s="297" t="e">
        <v>#VALUE!</v>
      </c>
      <c r="D2671" s="312" t="s">
        <v>5161</v>
      </c>
      <c r="E2671" s="306" t="s">
        <v>5162</v>
      </c>
      <c r="F2671" s="314">
        <v>2950</v>
      </c>
      <c r="G2671" s="300">
        <v>2500</v>
      </c>
      <c r="H2671" s="316" t="s">
        <v>112</v>
      </c>
      <c r="I2671" s="302" t="s">
        <v>229</v>
      </c>
      <c r="J2671" s="302" t="s">
        <v>258</v>
      </c>
      <c r="K2671" s="53"/>
      <c r="L2671" s="53"/>
      <c r="M2671" s="53"/>
      <c r="N2671" s="53"/>
      <c r="O2671" s="53">
        <v>11</v>
      </c>
      <c r="P2671" s="55"/>
      <c r="Q2671" s="297">
        <v>2950</v>
      </c>
      <c r="R2671" s="351" t="s">
        <v>1578</v>
      </c>
      <c r="S2671" s="350">
        <v>38</v>
      </c>
      <c r="T2671" t="str">
        <f t="shared" si="92"/>
        <v>WhatsApp API Business</v>
      </c>
    </row>
    <row r="2672" spans="1:20" ht="15.75" thickBot="1">
      <c r="A2672" s="311">
        <v>45618</v>
      </c>
      <c r="B2672" s="384">
        <v>45597</v>
      </c>
      <c r="C2672" s="297" t="e">
        <v>#VALUE!</v>
      </c>
      <c r="D2672" s="312" t="s">
        <v>5105</v>
      </c>
      <c r="E2672" s="306" t="s">
        <v>5106</v>
      </c>
      <c r="F2672" s="314">
        <v>419640</v>
      </c>
      <c r="G2672" s="300">
        <v>348000</v>
      </c>
      <c r="H2672" s="316" t="s">
        <v>291</v>
      </c>
      <c r="I2672" s="302" t="s">
        <v>226</v>
      </c>
      <c r="J2672" s="302" t="s">
        <v>292</v>
      </c>
      <c r="K2672" s="53"/>
      <c r="L2672" s="53"/>
      <c r="M2672" s="53"/>
      <c r="N2672" s="53"/>
      <c r="O2672" s="53">
        <v>11</v>
      </c>
      <c r="P2672" s="55"/>
      <c r="Q2672" s="297">
        <v>419640</v>
      </c>
      <c r="R2672" s="351" t="s">
        <v>1578</v>
      </c>
      <c r="S2672" s="350">
        <v>38</v>
      </c>
      <c r="T2672" t="str">
        <f t="shared" si="92"/>
        <v xml:space="preserve">Training Business </v>
      </c>
    </row>
    <row r="2673" spans="1:20" ht="15.75" thickBot="1">
      <c r="A2673" s="311">
        <v>45618</v>
      </c>
      <c r="B2673" s="384">
        <v>45597</v>
      </c>
      <c r="C2673" s="297" t="e">
        <v>#VALUE!</v>
      </c>
      <c r="D2673" s="312" t="s">
        <v>5052</v>
      </c>
      <c r="E2673" s="306" t="s">
        <v>5163</v>
      </c>
      <c r="F2673" s="314">
        <v>14160</v>
      </c>
      <c r="G2673" s="300">
        <v>12000</v>
      </c>
      <c r="H2673" s="316" t="s">
        <v>112</v>
      </c>
      <c r="I2673" s="302" t="s">
        <v>229</v>
      </c>
      <c r="J2673" s="302" t="s">
        <v>284</v>
      </c>
      <c r="K2673" s="53"/>
      <c r="L2673" s="53"/>
      <c r="M2673" s="53"/>
      <c r="N2673" s="53"/>
      <c r="O2673" s="53">
        <v>11</v>
      </c>
      <c r="P2673" s="55"/>
      <c r="Q2673" s="297">
        <v>14160</v>
      </c>
      <c r="R2673" s="351" t="s">
        <v>1578</v>
      </c>
      <c r="S2673" s="350">
        <v>38</v>
      </c>
      <c r="T2673" t="str">
        <f t="shared" si="92"/>
        <v>WhatsApp API Business</v>
      </c>
    </row>
    <row r="2674" spans="1:20" ht="15.75" thickBot="1">
      <c r="A2674" s="311">
        <v>45618</v>
      </c>
      <c r="B2674" s="384">
        <v>45597</v>
      </c>
      <c r="C2674" s="297" t="e">
        <v>#VALUE!</v>
      </c>
      <c r="D2674" s="312" t="s">
        <v>4717</v>
      </c>
      <c r="E2674" s="306" t="s">
        <v>5164</v>
      </c>
      <c r="F2674" s="314">
        <v>2950</v>
      </c>
      <c r="G2674" s="300">
        <v>2500</v>
      </c>
      <c r="H2674" s="316" t="s">
        <v>112</v>
      </c>
      <c r="I2674" s="302" t="s">
        <v>229</v>
      </c>
      <c r="J2674" s="302" t="s">
        <v>258</v>
      </c>
      <c r="K2674" s="53"/>
      <c r="L2674" s="53"/>
      <c r="M2674" s="53"/>
      <c r="N2674" s="53"/>
      <c r="O2674" s="53">
        <v>11</v>
      </c>
      <c r="P2674" s="55"/>
      <c r="Q2674" s="297">
        <v>2950</v>
      </c>
      <c r="R2674" s="351" t="s">
        <v>1578</v>
      </c>
      <c r="S2674" s="350">
        <v>38</v>
      </c>
      <c r="T2674" t="str">
        <f t="shared" si="92"/>
        <v>WhatsApp API Business</v>
      </c>
    </row>
    <row r="2675" spans="1:20" ht="15.75" thickBot="1">
      <c r="A2675" s="311">
        <v>45618</v>
      </c>
      <c r="B2675" s="384">
        <v>45597</v>
      </c>
      <c r="C2675" s="297" t="e">
        <v>#VALUE!</v>
      </c>
      <c r="D2675" s="309" t="s">
        <v>362</v>
      </c>
      <c r="E2675" s="306" t="s">
        <v>5165</v>
      </c>
      <c r="F2675" s="314"/>
      <c r="G2675" s="300">
        <v>0</v>
      </c>
      <c r="H2675" s="316"/>
      <c r="I2675" s="302"/>
      <c r="J2675" s="302"/>
      <c r="K2675" s="53"/>
      <c r="L2675" s="53"/>
      <c r="M2675" s="53"/>
      <c r="N2675" s="53"/>
      <c r="O2675" s="53">
        <v>11</v>
      </c>
      <c r="P2675" s="55"/>
      <c r="Q2675" s="297">
        <v>0</v>
      </c>
      <c r="R2675" s="351" t="s">
        <v>1578</v>
      </c>
      <c r="S2675" s="350">
        <v>38</v>
      </c>
      <c r="T2675" t="e">
        <f t="shared" si="92"/>
        <v>#N/A</v>
      </c>
    </row>
    <row r="2676" spans="1:20" ht="15.75" thickBot="1">
      <c r="A2676" s="311">
        <v>45618</v>
      </c>
      <c r="B2676" s="384">
        <v>45597</v>
      </c>
      <c r="C2676" s="297" t="e">
        <v>#VALUE!</v>
      </c>
      <c r="D2676" s="312" t="s">
        <v>3743</v>
      </c>
      <c r="E2676" s="306" t="s">
        <v>5166</v>
      </c>
      <c r="F2676" s="314">
        <v>11800</v>
      </c>
      <c r="G2676" s="300">
        <v>10000</v>
      </c>
      <c r="H2676" s="316" t="s">
        <v>112</v>
      </c>
      <c r="I2676" s="302" t="s">
        <v>229</v>
      </c>
      <c r="J2676" s="302" t="s">
        <v>352</v>
      </c>
      <c r="K2676" s="53"/>
      <c r="L2676" s="53"/>
      <c r="M2676" s="53"/>
      <c r="N2676" s="53"/>
      <c r="O2676" s="53">
        <v>11</v>
      </c>
      <c r="P2676" s="55"/>
      <c r="Q2676" s="297">
        <v>11800</v>
      </c>
      <c r="R2676" s="351" t="s">
        <v>1578</v>
      </c>
      <c r="S2676" s="350">
        <v>38</v>
      </c>
      <c r="T2676" t="str">
        <f t="shared" si="92"/>
        <v>WhatsApp API Business</v>
      </c>
    </row>
    <row r="2677" spans="1:20" ht="15.75" thickBot="1">
      <c r="A2677" s="311">
        <v>45618</v>
      </c>
      <c r="B2677" s="384">
        <v>45597</v>
      </c>
      <c r="C2677" s="297" t="e">
        <v>#VALUE!</v>
      </c>
      <c r="D2677" s="312" t="s">
        <v>1877</v>
      </c>
      <c r="E2677" s="306" t="s">
        <v>5167</v>
      </c>
      <c r="F2677" s="314">
        <v>14160</v>
      </c>
      <c r="G2677" s="300">
        <v>12000</v>
      </c>
      <c r="H2677" s="316" t="s">
        <v>112</v>
      </c>
      <c r="I2677" s="302" t="s">
        <v>229</v>
      </c>
      <c r="J2677" s="302" t="s">
        <v>284</v>
      </c>
      <c r="K2677" s="53"/>
      <c r="L2677" s="53"/>
      <c r="M2677" s="53"/>
      <c r="N2677" s="53"/>
      <c r="O2677" s="53">
        <v>11</v>
      </c>
      <c r="P2677" s="55"/>
      <c r="Q2677" s="297">
        <v>14160</v>
      </c>
      <c r="R2677" s="351" t="s">
        <v>1578</v>
      </c>
      <c r="S2677" s="350">
        <v>38</v>
      </c>
      <c r="T2677" t="str">
        <f t="shared" si="92"/>
        <v>WhatsApp API Business</v>
      </c>
    </row>
    <row r="2678" spans="1:20" ht="15.75" thickBot="1">
      <c r="A2678" s="311">
        <v>45618</v>
      </c>
      <c r="B2678" s="384">
        <v>45597</v>
      </c>
      <c r="C2678" s="297" t="e">
        <v>#VALUE!</v>
      </c>
      <c r="D2678" s="312" t="s">
        <v>391</v>
      </c>
      <c r="E2678" s="306" t="s">
        <v>5168</v>
      </c>
      <c r="F2678" s="314">
        <v>30090</v>
      </c>
      <c r="G2678" s="300">
        <v>25500</v>
      </c>
      <c r="H2678" s="316" t="s">
        <v>112</v>
      </c>
      <c r="I2678" s="302" t="s">
        <v>229</v>
      </c>
      <c r="J2678" s="302" t="s">
        <v>284</v>
      </c>
      <c r="K2678" s="53"/>
      <c r="L2678" s="53"/>
      <c r="M2678" s="53"/>
      <c r="N2678" s="53"/>
      <c r="O2678" s="53">
        <v>11</v>
      </c>
      <c r="P2678" s="55"/>
      <c r="Q2678" s="297">
        <v>30090</v>
      </c>
      <c r="R2678" s="351" t="s">
        <v>1578</v>
      </c>
      <c r="S2678" s="350">
        <v>38</v>
      </c>
      <c r="T2678" t="str">
        <f t="shared" si="92"/>
        <v>WhatsApp API Business</v>
      </c>
    </row>
    <row r="2679" spans="1:20" ht="15.75" thickBot="1">
      <c r="A2679" s="311">
        <v>45618</v>
      </c>
      <c r="B2679" s="384">
        <v>45597</v>
      </c>
      <c r="C2679" s="297" t="e">
        <v>#VALUE!</v>
      </c>
      <c r="D2679" s="312" t="s">
        <v>393</v>
      </c>
      <c r="E2679" s="306" t="s">
        <v>5169</v>
      </c>
      <c r="F2679" s="314">
        <v>136113</v>
      </c>
      <c r="G2679" s="300">
        <v>115350</v>
      </c>
      <c r="H2679" s="301" t="s">
        <v>216</v>
      </c>
      <c r="I2679" s="302" t="s">
        <v>217</v>
      </c>
      <c r="J2679" s="302" t="s">
        <v>218</v>
      </c>
      <c r="K2679" s="53"/>
      <c r="L2679" s="53"/>
      <c r="M2679" s="53"/>
      <c r="N2679" s="53"/>
      <c r="O2679" s="53">
        <v>11</v>
      </c>
      <c r="P2679" s="55"/>
      <c r="Q2679" s="297">
        <v>136113</v>
      </c>
      <c r="R2679" s="351" t="s">
        <v>1578</v>
      </c>
      <c r="S2679" s="350">
        <v>38</v>
      </c>
      <c r="T2679" t="str">
        <f t="shared" si="92"/>
        <v>G-Suite Business</v>
      </c>
    </row>
    <row r="2680" spans="1:20" ht="15.75" thickBot="1">
      <c r="A2680" s="311">
        <v>45618</v>
      </c>
      <c r="B2680" s="384">
        <v>45597</v>
      </c>
      <c r="C2680" s="297" t="e">
        <v>#VALUE!</v>
      </c>
      <c r="D2680" s="312" t="s">
        <v>372</v>
      </c>
      <c r="E2680" s="306" t="s">
        <v>5170</v>
      </c>
      <c r="F2680" s="314">
        <v>41123</v>
      </c>
      <c r="G2680" s="300">
        <v>34850</v>
      </c>
      <c r="H2680" s="301" t="s">
        <v>216</v>
      </c>
      <c r="I2680" s="302" t="s">
        <v>217</v>
      </c>
      <c r="J2680" s="302" t="s">
        <v>218</v>
      </c>
      <c r="K2680" s="53"/>
      <c r="L2680" s="53"/>
      <c r="M2680" s="53"/>
      <c r="N2680" s="53"/>
      <c r="O2680" s="53">
        <v>11</v>
      </c>
      <c r="P2680" s="55"/>
      <c r="Q2680" s="297">
        <v>41123</v>
      </c>
      <c r="R2680" s="351" t="s">
        <v>1578</v>
      </c>
      <c r="S2680" s="350">
        <v>38</v>
      </c>
      <c r="T2680" t="str">
        <f t="shared" si="92"/>
        <v>G-Suite Business</v>
      </c>
    </row>
    <row r="2681" spans="1:20" ht="15.75" thickBot="1">
      <c r="A2681" s="311">
        <v>45618</v>
      </c>
      <c r="B2681" s="384">
        <v>45597</v>
      </c>
      <c r="C2681" s="297" t="e">
        <v>#VALUE!</v>
      </c>
      <c r="D2681" s="312" t="s">
        <v>5171</v>
      </c>
      <c r="E2681" s="306" t="s">
        <v>5172</v>
      </c>
      <c r="F2681" s="314">
        <v>9027</v>
      </c>
      <c r="G2681" s="300">
        <v>7650</v>
      </c>
      <c r="H2681" s="301" t="s">
        <v>216</v>
      </c>
      <c r="I2681" s="302" t="s">
        <v>217</v>
      </c>
      <c r="J2681" s="302" t="s">
        <v>218</v>
      </c>
      <c r="K2681" s="53"/>
      <c r="L2681" s="53"/>
      <c r="M2681" s="53"/>
      <c r="N2681" s="53"/>
      <c r="O2681" s="53">
        <v>11</v>
      </c>
      <c r="P2681" s="55"/>
      <c r="Q2681" s="297">
        <v>9027</v>
      </c>
      <c r="R2681" s="351" t="s">
        <v>1578</v>
      </c>
      <c r="S2681" s="350">
        <v>38</v>
      </c>
      <c r="T2681" t="str">
        <f t="shared" si="92"/>
        <v>G-Suite Business</v>
      </c>
    </row>
    <row r="2682" spans="1:20" ht="15.75" thickBot="1">
      <c r="A2682" s="311">
        <v>45618</v>
      </c>
      <c r="B2682" s="384">
        <v>45597</v>
      </c>
      <c r="C2682" s="297" t="e">
        <v>#VALUE!</v>
      </c>
      <c r="D2682" s="312" t="s">
        <v>405</v>
      </c>
      <c r="E2682" s="306" t="s">
        <v>5173</v>
      </c>
      <c r="F2682" s="314">
        <v>161.66</v>
      </c>
      <c r="G2682" s="300">
        <v>137</v>
      </c>
      <c r="H2682" s="301" t="s">
        <v>216</v>
      </c>
      <c r="I2682" s="302" t="s">
        <v>217</v>
      </c>
      <c r="J2682" s="302" t="s">
        <v>218</v>
      </c>
      <c r="K2682" s="53"/>
      <c r="L2682" s="53"/>
      <c r="M2682" s="53"/>
      <c r="N2682" s="53"/>
      <c r="O2682" s="53">
        <v>11</v>
      </c>
      <c r="P2682" s="55"/>
      <c r="Q2682" s="297">
        <v>161.66</v>
      </c>
      <c r="R2682" s="351" t="s">
        <v>1578</v>
      </c>
      <c r="S2682" s="350">
        <v>38</v>
      </c>
      <c r="T2682" t="str">
        <f t="shared" si="92"/>
        <v>G-Suite Business</v>
      </c>
    </row>
    <row r="2683" spans="1:20" ht="15.75" thickBot="1">
      <c r="A2683" s="311">
        <v>45618</v>
      </c>
      <c r="B2683" s="384">
        <v>45597</v>
      </c>
      <c r="C2683" s="297" t="e">
        <v>#VALUE!</v>
      </c>
      <c r="D2683" s="312" t="s">
        <v>405</v>
      </c>
      <c r="E2683" s="306" t="s">
        <v>5174</v>
      </c>
      <c r="F2683" s="314">
        <v>1778.26</v>
      </c>
      <c r="G2683" s="300">
        <v>1507</v>
      </c>
      <c r="H2683" s="301" t="s">
        <v>216</v>
      </c>
      <c r="I2683" s="302" t="s">
        <v>217</v>
      </c>
      <c r="J2683" s="302" t="s">
        <v>218</v>
      </c>
      <c r="K2683" s="53"/>
      <c r="L2683" s="53"/>
      <c r="M2683" s="53"/>
      <c r="N2683" s="53"/>
      <c r="O2683" s="53">
        <v>11</v>
      </c>
      <c r="P2683" s="55"/>
      <c r="Q2683" s="297">
        <v>1778.26</v>
      </c>
      <c r="R2683" s="351" t="s">
        <v>1578</v>
      </c>
      <c r="S2683" s="350">
        <v>38</v>
      </c>
      <c r="T2683" t="str">
        <f t="shared" si="92"/>
        <v>G-Suite Business</v>
      </c>
    </row>
    <row r="2684" spans="1:20" ht="15.75" thickBot="1">
      <c r="A2684" s="311">
        <v>45618</v>
      </c>
      <c r="B2684" s="384">
        <v>45597</v>
      </c>
      <c r="C2684" s="297" t="e">
        <v>#VALUE!</v>
      </c>
      <c r="D2684" s="312" t="s">
        <v>405</v>
      </c>
      <c r="E2684" s="306" t="s">
        <v>5175</v>
      </c>
      <c r="F2684" s="314">
        <v>161.66</v>
      </c>
      <c r="G2684" s="300">
        <v>137</v>
      </c>
      <c r="H2684" s="301" t="s">
        <v>216</v>
      </c>
      <c r="I2684" s="302" t="s">
        <v>217</v>
      </c>
      <c r="J2684" s="302" t="s">
        <v>218</v>
      </c>
      <c r="K2684" s="53"/>
      <c r="L2684" s="53"/>
      <c r="M2684" s="53"/>
      <c r="N2684" s="53"/>
      <c r="O2684" s="53">
        <v>11</v>
      </c>
      <c r="P2684" s="55"/>
      <c r="Q2684" s="297">
        <v>161.66</v>
      </c>
      <c r="R2684" s="351" t="s">
        <v>1578</v>
      </c>
      <c r="S2684" s="350">
        <v>38</v>
      </c>
      <c r="T2684" t="str">
        <f t="shared" si="92"/>
        <v>G-Suite Business</v>
      </c>
    </row>
    <row r="2685" spans="1:20" ht="15.75" thickBot="1">
      <c r="A2685" s="311">
        <v>45618</v>
      </c>
      <c r="B2685" s="384">
        <v>45597</v>
      </c>
      <c r="C2685" s="297" t="e">
        <v>#VALUE!</v>
      </c>
      <c r="D2685" s="312" t="s">
        <v>407</v>
      </c>
      <c r="E2685" s="306" t="s">
        <v>5176</v>
      </c>
      <c r="F2685" s="314">
        <v>914</v>
      </c>
      <c r="G2685" s="300">
        <v>774.57627118644075</v>
      </c>
      <c r="H2685" s="301" t="s">
        <v>216</v>
      </c>
      <c r="I2685" s="302" t="s">
        <v>217</v>
      </c>
      <c r="J2685" s="302" t="s">
        <v>218</v>
      </c>
      <c r="K2685" s="53"/>
      <c r="L2685" s="53"/>
      <c r="M2685" s="53"/>
      <c r="N2685" s="53"/>
      <c r="O2685" s="53">
        <v>11</v>
      </c>
      <c r="P2685" s="55"/>
      <c r="Q2685" s="297">
        <v>914</v>
      </c>
      <c r="R2685" s="351" t="s">
        <v>1578</v>
      </c>
      <c r="S2685" s="350">
        <v>38</v>
      </c>
      <c r="T2685" t="str">
        <f t="shared" si="92"/>
        <v>G-Suite Business</v>
      </c>
    </row>
    <row r="2686" spans="1:20" ht="15.75" thickBot="1">
      <c r="A2686" s="311">
        <v>45618</v>
      </c>
      <c r="B2686" s="384">
        <v>45597</v>
      </c>
      <c r="C2686" s="297" t="e">
        <v>#VALUE!</v>
      </c>
      <c r="D2686" s="312" t="s">
        <v>2061</v>
      </c>
      <c r="E2686" s="306" t="s">
        <v>5177</v>
      </c>
      <c r="F2686" s="314">
        <v>2508</v>
      </c>
      <c r="G2686" s="300">
        <v>2125.42372881356</v>
      </c>
      <c r="H2686" s="301" t="s">
        <v>216</v>
      </c>
      <c r="I2686" s="302" t="s">
        <v>217</v>
      </c>
      <c r="J2686" s="302" t="s">
        <v>218</v>
      </c>
      <c r="K2686" s="53"/>
      <c r="L2686" s="53"/>
      <c r="M2686" s="53"/>
      <c r="N2686" s="53"/>
      <c r="O2686" s="53">
        <v>11</v>
      </c>
      <c r="P2686" s="55"/>
      <c r="Q2686" s="297">
        <v>2508</v>
      </c>
      <c r="R2686" s="351" t="s">
        <v>1578</v>
      </c>
      <c r="S2686" s="350">
        <v>38</v>
      </c>
      <c r="T2686" t="str">
        <f t="shared" si="92"/>
        <v>G-Suite Business</v>
      </c>
    </row>
    <row r="2687" spans="1:20" ht="15.75" thickBot="1">
      <c r="A2687" s="311">
        <v>45618</v>
      </c>
      <c r="B2687" s="384">
        <v>45597</v>
      </c>
      <c r="C2687" s="297" t="e">
        <v>#VALUE!</v>
      </c>
      <c r="D2687" s="312" t="s">
        <v>1129</v>
      </c>
      <c r="E2687" s="306" t="s">
        <v>5178</v>
      </c>
      <c r="F2687" s="314">
        <v>5928</v>
      </c>
      <c r="G2687" s="300">
        <v>5023.7288135593226</v>
      </c>
      <c r="H2687" s="301" t="s">
        <v>216</v>
      </c>
      <c r="I2687" s="302" t="s">
        <v>217</v>
      </c>
      <c r="J2687" s="302" t="s">
        <v>218</v>
      </c>
      <c r="K2687" s="53"/>
      <c r="L2687" s="53"/>
      <c r="M2687" s="53"/>
      <c r="N2687" s="53"/>
      <c r="O2687" s="53">
        <v>11</v>
      </c>
      <c r="P2687" s="55"/>
      <c r="Q2687" s="297">
        <v>5928</v>
      </c>
      <c r="R2687" s="351" t="s">
        <v>1578</v>
      </c>
      <c r="S2687" s="350">
        <v>38</v>
      </c>
      <c r="T2687" t="str">
        <f t="shared" si="92"/>
        <v>G-Suite Business</v>
      </c>
    </row>
    <row r="2688" spans="1:20" ht="15.75" thickBot="1">
      <c r="A2688" s="311">
        <v>45618</v>
      </c>
      <c r="B2688" s="384">
        <v>45597</v>
      </c>
      <c r="C2688" s="297" t="e">
        <v>#VALUE!</v>
      </c>
      <c r="D2688" s="312" t="s">
        <v>610</v>
      </c>
      <c r="E2688" s="306" t="s">
        <v>5179</v>
      </c>
      <c r="F2688" s="314">
        <v>2006</v>
      </c>
      <c r="G2688" s="300">
        <v>1700</v>
      </c>
      <c r="H2688" s="301" t="s">
        <v>216</v>
      </c>
      <c r="I2688" s="302" t="s">
        <v>217</v>
      </c>
      <c r="J2688" s="302" t="s">
        <v>218</v>
      </c>
      <c r="K2688" s="53"/>
      <c r="L2688" s="53"/>
      <c r="M2688" s="53"/>
      <c r="N2688" s="53"/>
      <c r="O2688" s="53">
        <v>11</v>
      </c>
      <c r="P2688" s="55"/>
      <c r="Q2688" s="297">
        <v>2006</v>
      </c>
      <c r="R2688" s="351" t="s">
        <v>1578</v>
      </c>
      <c r="S2688" s="350">
        <v>38</v>
      </c>
      <c r="T2688" t="str">
        <f t="shared" si="92"/>
        <v>G-Suite Business</v>
      </c>
    </row>
    <row r="2689" spans="1:20" ht="15.75" thickBot="1">
      <c r="A2689" s="311">
        <v>45618</v>
      </c>
      <c r="B2689" s="384">
        <v>45597</v>
      </c>
      <c r="C2689" s="297" t="e">
        <v>#VALUE!</v>
      </c>
      <c r="D2689" s="312" t="s">
        <v>2597</v>
      </c>
      <c r="E2689" s="306" t="s">
        <v>5180</v>
      </c>
      <c r="F2689" s="314">
        <v>6264</v>
      </c>
      <c r="G2689" s="300">
        <v>5308.4745762711864</v>
      </c>
      <c r="H2689" s="301" t="s">
        <v>216</v>
      </c>
      <c r="I2689" s="302" t="s">
        <v>217</v>
      </c>
      <c r="J2689" s="302" t="s">
        <v>218</v>
      </c>
      <c r="K2689" s="53"/>
      <c r="L2689" s="53"/>
      <c r="M2689" s="53"/>
      <c r="N2689" s="53"/>
      <c r="O2689" s="53">
        <v>11</v>
      </c>
      <c r="P2689" s="55"/>
      <c r="Q2689" s="297">
        <v>6264</v>
      </c>
      <c r="R2689" s="351" t="s">
        <v>1578</v>
      </c>
      <c r="S2689" s="350">
        <v>38</v>
      </c>
      <c r="T2689" t="str">
        <f t="shared" si="92"/>
        <v>G-Suite Business</v>
      </c>
    </row>
    <row r="2690" spans="1:20" ht="15.75" thickBot="1">
      <c r="A2690" s="311">
        <v>45618</v>
      </c>
      <c r="B2690" s="384">
        <v>45597</v>
      </c>
      <c r="C2690" s="297" t="e">
        <v>#VALUE!</v>
      </c>
      <c r="D2690" s="312" t="s">
        <v>608</v>
      </c>
      <c r="E2690" s="306" t="s">
        <v>5181</v>
      </c>
      <c r="F2690" s="314">
        <v>7328</v>
      </c>
      <c r="G2690" s="300">
        <v>6210.1694915254238</v>
      </c>
      <c r="H2690" s="301" t="s">
        <v>216</v>
      </c>
      <c r="I2690" s="302" t="s">
        <v>217</v>
      </c>
      <c r="J2690" s="302" t="s">
        <v>218</v>
      </c>
      <c r="K2690" s="53"/>
      <c r="L2690" s="53"/>
      <c r="M2690" s="53"/>
      <c r="N2690" s="53"/>
      <c r="O2690" s="53">
        <v>11</v>
      </c>
      <c r="P2690" s="55"/>
      <c r="Q2690" s="297">
        <v>7328</v>
      </c>
      <c r="R2690" s="351" t="s">
        <v>1578</v>
      </c>
      <c r="S2690" s="350">
        <v>38</v>
      </c>
      <c r="T2690" t="str">
        <f t="shared" si="92"/>
        <v>G-Suite Business</v>
      </c>
    </row>
    <row r="2691" spans="1:20" ht="15.75" thickBot="1">
      <c r="A2691" s="311">
        <v>45618</v>
      </c>
      <c r="B2691" s="384">
        <v>45597</v>
      </c>
      <c r="C2691" s="297" t="e">
        <v>#VALUE!</v>
      </c>
      <c r="D2691" s="312" t="s">
        <v>233</v>
      </c>
      <c r="E2691" s="306" t="s">
        <v>5182</v>
      </c>
      <c r="F2691" s="314">
        <v>688</v>
      </c>
      <c r="G2691" s="300">
        <v>583.05084745762713</v>
      </c>
      <c r="H2691" s="301" t="s">
        <v>216</v>
      </c>
      <c r="I2691" s="302" t="s">
        <v>217</v>
      </c>
      <c r="J2691" s="302" t="s">
        <v>218</v>
      </c>
      <c r="K2691" s="53"/>
      <c r="L2691" s="53"/>
      <c r="M2691" s="53"/>
      <c r="N2691" s="53"/>
      <c r="O2691" s="53">
        <v>11</v>
      </c>
      <c r="P2691" s="55"/>
      <c r="Q2691" s="297">
        <v>688</v>
      </c>
      <c r="R2691" s="351" t="s">
        <v>1578</v>
      </c>
      <c r="S2691" s="350">
        <v>38</v>
      </c>
      <c r="T2691" t="str">
        <f t="shared" si="92"/>
        <v>G-Suite Business</v>
      </c>
    </row>
    <row r="2692" spans="1:20" ht="15.75" thickBot="1">
      <c r="A2692" s="311">
        <v>45618</v>
      </c>
      <c r="B2692" s="384">
        <v>45597</v>
      </c>
      <c r="C2692" s="297" t="e">
        <v>#VALUE!</v>
      </c>
      <c r="D2692" s="312" t="s">
        <v>1570</v>
      </c>
      <c r="E2692" s="306" t="s">
        <v>5183</v>
      </c>
      <c r="F2692" s="314">
        <v>79225</v>
      </c>
      <c r="G2692" s="300">
        <v>67139.830508474581</v>
      </c>
      <c r="H2692" s="301" t="s">
        <v>216</v>
      </c>
      <c r="I2692" s="302" t="s">
        <v>217</v>
      </c>
      <c r="J2692" s="302" t="s">
        <v>218</v>
      </c>
      <c r="K2692" s="53"/>
      <c r="L2692" s="53"/>
      <c r="M2692" s="53"/>
      <c r="N2692" s="53"/>
      <c r="O2692" s="53">
        <v>11</v>
      </c>
      <c r="P2692" s="55"/>
      <c r="Q2692" s="297">
        <v>79225</v>
      </c>
      <c r="R2692" s="351" t="s">
        <v>1578</v>
      </c>
      <c r="S2692" s="350">
        <v>38</v>
      </c>
      <c r="T2692" t="str">
        <f t="shared" ref="T2692:T2723" si="93">VLOOKUP(I2692,$AD$2:$AE$6,2,0)</f>
        <v>G-Suite Business</v>
      </c>
    </row>
    <row r="2693" spans="1:20" ht="15.75" thickBot="1">
      <c r="A2693" s="311">
        <v>45618</v>
      </c>
      <c r="B2693" s="384">
        <v>45597</v>
      </c>
      <c r="C2693" s="297" t="e">
        <v>#VALUE!</v>
      </c>
      <c r="D2693" s="312" t="s">
        <v>463</v>
      </c>
      <c r="E2693" s="306" t="s">
        <v>5184</v>
      </c>
      <c r="F2693" s="314">
        <v>1505</v>
      </c>
      <c r="G2693" s="300">
        <v>1275.4237288135589</v>
      </c>
      <c r="H2693" s="301" t="s">
        <v>216</v>
      </c>
      <c r="I2693" s="302" t="s">
        <v>217</v>
      </c>
      <c r="J2693" s="302" t="s">
        <v>218</v>
      </c>
      <c r="K2693" s="53"/>
      <c r="L2693" s="53"/>
      <c r="M2693" s="53"/>
      <c r="N2693" s="53"/>
      <c r="O2693" s="53">
        <v>11</v>
      </c>
      <c r="P2693" s="55"/>
      <c r="Q2693" s="297">
        <v>1505</v>
      </c>
      <c r="R2693" s="351" t="s">
        <v>1578</v>
      </c>
      <c r="S2693" s="350">
        <v>38</v>
      </c>
      <c r="T2693" t="str">
        <f t="shared" si="93"/>
        <v>G-Suite Business</v>
      </c>
    </row>
    <row r="2694" spans="1:20" ht="15.75" thickBot="1">
      <c r="A2694" s="311">
        <v>45618</v>
      </c>
      <c r="B2694" s="384">
        <v>45597</v>
      </c>
      <c r="C2694" s="297" t="e">
        <v>#VALUE!</v>
      </c>
      <c r="D2694" s="312" t="s">
        <v>1560</v>
      </c>
      <c r="E2694" s="306" t="s">
        <v>5185</v>
      </c>
      <c r="F2694" s="314">
        <v>3009</v>
      </c>
      <c r="G2694" s="300">
        <v>2550</v>
      </c>
      <c r="H2694" s="301" t="s">
        <v>216</v>
      </c>
      <c r="I2694" s="302" t="s">
        <v>217</v>
      </c>
      <c r="J2694" s="302" t="s">
        <v>218</v>
      </c>
      <c r="K2694" s="53"/>
      <c r="L2694" s="53"/>
      <c r="M2694" s="53"/>
      <c r="N2694" s="53"/>
      <c r="O2694" s="53">
        <v>11</v>
      </c>
      <c r="P2694" s="55"/>
      <c r="Q2694" s="297">
        <v>3009</v>
      </c>
      <c r="R2694" s="351" t="s">
        <v>1578</v>
      </c>
      <c r="S2694" s="350">
        <v>38</v>
      </c>
      <c r="T2694" t="str">
        <f t="shared" si="93"/>
        <v>G-Suite Business</v>
      </c>
    </row>
    <row r="2695" spans="1:20" ht="15.75" thickBot="1">
      <c r="A2695" s="311">
        <v>45618</v>
      </c>
      <c r="B2695" s="384">
        <v>45597</v>
      </c>
      <c r="C2695" s="297" t="e">
        <v>#VALUE!</v>
      </c>
      <c r="D2695" s="312" t="s">
        <v>1211</v>
      </c>
      <c r="E2695" s="306" t="s">
        <v>5186</v>
      </c>
      <c r="F2695" s="314">
        <v>150415</v>
      </c>
      <c r="G2695" s="300">
        <v>127470.3389830509</v>
      </c>
      <c r="H2695" s="301" t="s">
        <v>216</v>
      </c>
      <c r="I2695" s="302" t="s">
        <v>217</v>
      </c>
      <c r="J2695" s="302" t="s">
        <v>218</v>
      </c>
      <c r="K2695" s="53"/>
      <c r="L2695" s="53"/>
      <c r="M2695" s="53"/>
      <c r="N2695" s="53"/>
      <c r="O2695" s="53">
        <v>11</v>
      </c>
      <c r="P2695" s="55"/>
      <c r="Q2695" s="297">
        <v>150415</v>
      </c>
      <c r="R2695" s="351" t="s">
        <v>1578</v>
      </c>
      <c r="S2695" s="350">
        <v>38</v>
      </c>
      <c r="T2695" t="str">
        <f t="shared" si="93"/>
        <v>G-Suite Business</v>
      </c>
    </row>
    <row r="2696" spans="1:20" ht="15.75" thickBot="1">
      <c r="A2696" s="311">
        <v>45618</v>
      </c>
      <c r="B2696" s="384">
        <v>45597</v>
      </c>
      <c r="C2696" s="297" t="e">
        <v>#VALUE!</v>
      </c>
      <c r="D2696" s="312" t="s">
        <v>5187</v>
      </c>
      <c r="E2696" s="306" t="s">
        <v>5188</v>
      </c>
      <c r="F2696" s="314">
        <v>57171</v>
      </c>
      <c r="G2696" s="300">
        <v>48450</v>
      </c>
      <c r="H2696" s="301" t="s">
        <v>216</v>
      </c>
      <c r="I2696" s="302" t="s">
        <v>217</v>
      </c>
      <c r="J2696" s="302" t="s">
        <v>218</v>
      </c>
      <c r="K2696" s="53"/>
      <c r="L2696" s="53"/>
      <c r="M2696" s="53"/>
      <c r="N2696" s="53"/>
      <c r="O2696" s="53">
        <v>11</v>
      </c>
      <c r="P2696" s="55"/>
      <c r="Q2696" s="297">
        <v>57171</v>
      </c>
      <c r="R2696" s="351" t="s">
        <v>1578</v>
      </c>
      <c r="S2696" s="350">
        <v>38</v>
      </c>
      <c r="T2696" t="str">
        <f t="shared" si="93"/>
        <v>G-Suite Business</v>
      </c>
    </row>
    <row r="2697" spans="1:20" ht="15.75" thickBot="1">
      <c r="A2697" s="311">
        <v>45618</v>
      </c>
      <c r="B2697" s="384">
        <v>45597</v>
      </c>
      <c r="C2697" s="297" t="e">
        <v>#VALUE!</v>
      </c>
      <c r="D2697" s="312" t="s">
        <v>2329</v>
      </c>
      <c r="E2697" s="306" t="s">
        <v>5189</v>
      </c>
      <c r="F2697" s="314">
        <v>1504.5</v>
      </c>
      <c r="G2697" s="300">
        <v>1275</v>
      </c>
      <c r="H2697" s="301" t="s">
        <v>216</v>
      </c>
      <c r="I2697" s="302" t="s">
        <v>217</v>
      </c>
      <c r="J2697" s="302" t="s">
        <v>218</v>
      </c>
      <c r="K2697" s="53"/>
      <c r="L2697" s="53"/>
      <c r="M2697" s="53"/>
      <c r="N2697" s="53"/>
      <c r="O2697" s="53">
        <v>11</v>
      </c>
      <c r="P2697" s="55"/>
      <c r="Q2697" s="297">
        <v>1504.5</v>
      </c>
      <c r="R2697" s="351" t="s">
        <v>1578</v>
      </c>
      <c r="S2697" s="350">
        <v>38</v>
      </c>
      <c r="T2697" t="str">
        <f t="shared" si="93"/>
        <v>G-Suite Business</v>
      </c>
    </row>
    <row r="2698" spans="1:20" ht="15.75" thickBot="1">
      <c r="A2698" s="311">
        <v>45618</v>
      </c>
      <c r="B2698" s="384">
        <v>45597</v>
      </c>
      <c r="C2698" s="297" t="e">
        <v>#VALUE!</v>
      </c>
      <c r="D2698" s="312" t="s">
        <v>2836</v>
      </c>
      <c r="E2698" s="306" t="s">
        <v>5190</v>
      </c>
      <c r="F2698" s="314">
        <v>-2508</v>
      </c>
      <c r="G2698" s="300">
        <v>-2125.42372881356</v>
      </c>
      <c r="H2698" s="301" t="s">
        <v>216</v>
      </c>
      <c r="I2698" s="302" t="s">
        <v>217</v>
      </c>
      <c r="J2698" s="302" t="s">
        <v>218</v>
      </c>
      <c r="K2698" s="53"/>
      <c r="L2698" s="53"/>
      <c r="M2698" s="53"/>
      <c r="N2698" s="53"/>
      <c r="O2698" s="53">
        <v>11</v>
      </c>
      <c r="P2698" s="55"/>
      <c r="Q2698" s="297">
        <v>-2508</v>
      </c>
      <c r="R2698" s="351" t="s">
        <v>1578</v>
      </c>
      <c r="S2698" s="350">
        <v>38</v>
      </c>
      <c r="T2698" t="str">
        <f t="shared" si="93"/>
        <v>G-Suite Business</v>
      </c>
    </row>
    <row r="2699" spans="1:20" ht="15.75" thickBot="1">
      <c r="A2699" s="311">
        <v>45619</v>
      </c>
      <c r="B2699" s="384">
        <v>45597</v>
      </c>
      <c r="C2699" s="297" t="e">
        <v>#VALUE!</v>
      </c>
      <c r="D2699" s="312" t="s">
        <v>5191</v>
      </c>
      <c r="E2699" s="306" t="s">
        <v>5192</v>
      </c>
      <c r="F2699" s="314">
        <v>42480</v>
      </c>
      <c r="G2699" s="300">
        <v>36000</v>
      </c>
      <c r="H2699" s="316" t="s">
        <v>112</v>
      </c>
      <c r="I2699" s="302" t="s">
        <v>229</v>
      </c>
      <c r="J2699" s="302" t="s">
        <v>359</v>
      </c>
      <c r="K2699" s="53"/>
      <c r="L2699" s="53"/>
      <c r="M2699" s="53"/>
      <c r="N2699" s="53"/>
      <c r="O2699" s="53">
        <v>11</v>
      </c>
      <c r="P2699" s="55"/>
      <c r="Q2699" s="297">
        <v>42480</v>
      </c>
      <c r="R2699" s="351" t="s">
        <v>1578</v>
      </c>
      <c r="S2699" s="350">
        <v>38</v>
      </c>
      <c r="T2699" t="str">
        <f t="shared" si="93"/>
        <v>WhatsApp API Business</v>
      </c>
    </row>
    <row r="2700" spans="1:20" ht="15.75" thickBot="1">
      <c r="A2700" s="311">
        <v>45619</v>
      </c>
      <c r="B2700" s="384">
        <v>45597</v>
      </c>
      <c r="C2700" s="297" t="e">
        <v>#VALUE!</v>
      </c>
      <c r="D2700" s="312" t="s">
        <v>5193</v>
      </c>
      <c r="E2700" s="306" t="s">
        <v>5194</v>
      </c>
      <c r="F2700" s="314">
        <v>25075</v>
      </c>
      <c r="G2700" s="300">
        <v>21250</v>
      </c>
      <c r="H2700" s="316" t="s">
        <v>112</v>
      </c>
      <c r="I2700" s="302" t="s">
        <v>229</v>
      </c>
      <c r="J2700" s="302" t="s">
        <v>1504</v>
      </c>
      <c r="K2700" s="53"/>
      <c r="L2700" s="53"/>
      <c r="M2700" s="53"/>
      <c r="N2700" s="53"/>
      <c r="O2700" s="53">
        <v>11</v>
      </c>
      <c r="P2700" s="55"/>
      <c r="Q2700" s="297">
        <v>25075</v>
      </c>
      <c r="R2700" s="351" t="s">
        <v>1578</v>
      </c>
      <c r="S2700" s="350">
        <v>38</v>
      </c>
      <c r="T2700" t="str">
        <f t="shared" si="93"/>
        <v>WhatsApp API Business</v>
      </c>
    </row>
    <row r="2701" spans="1:20" ht="15.75" thickBot="1">
      <c r="A2701" s="311">
        <v>45619</v>
      </c>
      <c r="B2701" s="384">
        <v>45597</v>
      </c>
      <c r="C2701" s="297" t="e">
        <v>#VALUE!</v>
      </c>
      <c r="D2701" s="312" t="s">
        <v>349</v>
      </c>
      <c r="E2701" s="306" t="s">
        <v>5195</v>
      </c>
      <c r="F2701" s="314">
        <v>42480</v>
      </c>
      <c r="G2701" s="300">
        <v>36000</v>
      </c>
      <c r="H2701" s="316" t="s">
        <v>112</v>
      </c>
      <c r="I2701" s="302" t="s">
        <v>229</v>
      </c>
      <c r="J2701" s="302" t="s">
        <v>359</v>
      </c>
      <c r="K2701" s="53"/>
      <c r="L2701" s="53"/>
      <c r="M2701" s="53"/>
      <c r="N2701" s="53"/>
      <c r="O2701" s="53">
        <v>11</v>
      </c>
      <c r="P2701" s="55"/>
      <c r="Q2701" s="297">
        <v>42480</v>
      </c>
      <c r="R2701" s="351" t="s">
        <v>1578</v>
      </c>
      <c r="S2701" s="350">
        <v>38</v>
      </c>
      <c r="T2701" t="str">
        <f t="shared" si="93"/>
        <v>WhatsApp API Business</v>
      </c>
    </row>
    <row r="2702" spans="1:20" ht="15.75" thickBot="1">
      <c r="A2702" s="311">
        <v>45619</v>
      </c>
      <c r="B2702" s="384">
        <v>45597</v>
      </c>
      <c r="C2702" s="297" t="e">
        <v>#VALUE!</v>
      </c>
      <c r="D2702" s="312" t="s">
        <v>5196</v>
      </c>
      <c r="E2702" s="306" t="s">
        <v>5197</v>
      </c>
      <c r="F2702" s="314">
        <v>21240</v>
      </c>
      <c r="G2702" s="300">
        <v>18000</v>
      </c>
      <c r="H2702" s="316" t="s">
        <v>112</v>
      </c>
      <c r="I2702" s="302" t="s">
        <v>229</v>
      </c>
      <c r="J2702" s="302" t="s">
        <v>352</v>
      </c>
      <c r="K2702" s="53"/>
      <c r="L2702" s="53"/>
      <c r="M2702" s="53"/>
      <c r="N2702" s="53"/>
      <c r="O2702" s="53">
        <v>11</v>
      </c>
      <c r="P2702" s="55"/>
      <c r="Q2702" s="297">
        <v>21240</v>
      </c>
      <c r="R2702" s="351" t="s">
        <v>1578</v>
      </c>
      <c r="S2702" s="350">
        <v>38</v>
      </c>
      <c r="T2702" t="str">
        <f t="shared" si="93"/>
        <v>WhatsApp API Business</v>
      </c>
    </row>
    <row r="2703" spans="1:20" ht="15.75" thickBot="1">
      <c r="A2703" s="311">
        <v>45619</v>
      </c>
      <c r="B2703" s="384">
        <v>45597</v>
      </c>
      <c r="C2703" s="297" t="e">
        <v>#VALUE!</v>
      </c>
      <c r="D2703" s="312" t="s">
        <v>5198</v>
      </c>
      <c r="E2703" s="306" t="s">
        <v>5199</v>
      </c>
      <c r="F2703" s="314">
        <v>12750</v>
      </c>
      <c r="G2703" s="300">
        <v>10805.08474576271</v>
      </c>
      <c r="H2703" s="316" t="s">
        <v>112</v>
      </c>
      <c r="I2703" s="302" t="s">
        <v>229</v>
      </c>
      <c r="J2703" s="302" t="s">
        <v>284</v>
      </c>
      <c r="K2703" s="53"/>
      <c r="L2703" s="53"/>
      <c r="M2703" s="53"/>
      <c r="N2703" s="53"/>
      <c r="O2703" s="53">
        <v>11</v>
      </c>
      <c r="P2703" s="55"/>
      <c r="Q2703" s="297">
        <v>12750</v>
      </c>
      <c r="R2703" s="351" t="s">
        <v>1578</v>
      </c>
      <c r="S2703" s="350">
        <v>38</v>
      </c>
      <c r="T2703" t="str">
        <f t="shared" si="93"/>
        <v>WhatsApp API Business</v>
      </c>
    </row>
    <row r="2704" spans="1:20" ht="15.75" thickBot="1">
      <c r="A2704" s="311">
        <v>45619</v>
      </c>
      <c r="B2704" s="384">
        <v>45597</v>
      </c>
      <c r="C2704" s="297" t="e">
        <v>#VALUE!</v>
      </c>
      <c r="D2704" s="312" t="s">
        <v>357</v>
      </c>
      <c r="E2704" s="306" t="s">
        <v>5200</v>
      </c>
      <c r="F2704" s="314">
        <v>5900</v>
      </c>
      <c r="G2704" s="300">
        <v>5000</v>
      </c>
      <c r="H2704" s="316" t="s">
        <v>112</v>
      </c>
      <c r="I2704" s="302" t="s">
        <v>229</v>
      </c>
      <c r="J2704" s="302" t="s">
        <v>249</v>
      </c>
      <c r="K2704" s="53"/>
      <c r="L2704" s="53"/>
      <c r="M2704" s="53"/>
      <c r="N2704" s="53"/>
      <c r="O2704" s="53">
        <v>11</v>
      </c>
      <c r="P2704" s="55"/>
      <c r="Q2704" s="297">
        <v>5900</v>
      </c>
      <c r="R2704" s="351" t="s">
        <v>1578</v>
      </c>
      <c r="S2704" s="350">
        <v>38</v>
      </c>
      <c r="T2704" t="str">
        <f t="shared" si="93"/>
        <v>WhatsApp API Business</v>
      </c>
    </row>
    <row r="2705" spans="1:20" ht="15.75" thickBot="1">
      <c r="A2705" s="311">
        <v>45619</v>
      </c>
      <c r="B2705" s="384">
        <v>45597</v>
      </c>
      <c r="C2705" s="297" t="e">
        <v>#VALUE!</v>
      </c>
      <c r="D2705" s="312" t="s">
        <v>3913</v>
      </c>
      <c r="E2705" s="306" t="s">
        <v>5201</v>
      </c>
      <c r="F2705" s="314">
        <v>11800</v>
      </c>
      <c r="G2705" s="300">
        <v>10000</v>
      </c>
      <c r="H2705" s="316" t="s">
        <v>112</v>
      </c>
      <c r="I2705" s="302" t="s">
        <v>229</v>
      </c>
      <c r="J2705" s="302" t="s">
        <v>249</v>
      </c>
      <c r="K2705" s="53"/>
      <c r="L2705" s="53"/>
      <c r="M2705" s="53"/>
      <c r="N2705" s="53"/>
      <c r="O2705" s="53">
        <v>11</v>
      </c>
      <c r="P2705" s="55"/>
      <c r="Q2705" s="297">
        <v>11800</v>
      </c>
      <c r="R2705" s="351" t="s">
        <v>1578</v>
      </c>
      <c r="S2705" s="350">
        <v>38</v>
      </c>
      <c r="T2705" t="str">
        <f t="shared" si="93"/>
        <v>WhatsApp API Business</v>
      </c>
    </row>
    <row r="2706" spans="1:20" ht="15.75" thickBot="1">
      <c r="A2706" s="311">
        <v>45619</v>
      </c>
      <c r="B2706" s="384">
        <v>45597</v>
      </c>
      <c r="C2706" s="297" t="e">
        <v>#VALUE!</v>
      </c>
      <c r="D2706" s="312" t="s">
        <v>773</v>
      </c>
      <c r="E2706" s="306" t="s">
        <v>5202</v>
      </c>
      <c r="F2706" s="314">
        <v>14160</v>
      </c>
      <c r="G2706" s="300">
        <v>12000</v>
      </c>
      <c r="H2706" s="316" t="s">
        <v>112</v>
      </c>
      <c r="I2706" s="302" t="s">
        <v>229</v>
      </c>
      <c r="J2706" s="302" t="s">
        <v>284</v>
      </c>
      <c r="K2706" s="53"/>
      <c r="L2706" s="53"/>
      <c r="M2706" s="53"/>
      <c r="N2706" s="53"/>
      <c r="O2706" s="53">
        <v>11</v>
      </c>
      <c r="P2706" s="55"/>
      <c r="Q2706" s="297">
        <v>14160</v>
      </c>
      <c r="R2706" s="351" t="s">
        <v>1578</v>
      </c>
      <c r="S2706" s="350">
        <v>38</v>
      </c>
      <c r="T2706" t="str">
        <f t="shared" si="93"/>
        <v>WhatsApp API Business</v>
      </c>
    </row>
    <row r="2707" spans="1:20" ht="15.75" thickBot="1">
      <c r="A2707" s="311">
        <v>45619</v>
      </c>
      <c r="B2707" s="384">
        <v>45597</v>
      </c>
      <c r="C2707" s="297" t="e">
        <v>#VALUE!</v>
      </c>
      <c r="D2707" s="312" t="s">
        <v>2010</v>
      </c>
      <c r="E2707" s="306" t="s">
        <v>5203</v>
      </c>
      <c r="F2707" s="314">
        <v>950</v>
      </c>
      <c r="G2707" s="300">
        <v>805.08474576271192</v>
      </c>
      <c r="H2707" s="316" t="s">
        <v>261</v>
      </c>
      <c r="I2707" s="302" t="s">
        <v>232</v>
      </c>
      <c r="J2707" s="302" t="s">
        <v>5204</v>
      </c>
      <c r="K2707" s="53"/>
      <c r="L2707" s="53"/>
      <c r="M2707" s="53"/>
      <c r="N2707" s="53"/>
      <c r="O2707" s="53">
        <v>11</v>
      </c>
      <c r="P2707" s="55"/>
      <c r="Q2707" s="297">
        <v>950</v>
      </c>
      <c r="R2707" s="351" t="s">
        <v>1578</v>
      </c>
      <c r="S2707" s="350">
        <v>38</v>
      </c>
      <c r="T2707" t="str">
        <f t="shared" si="93"/>
        <v>Other Services</v>
      </c>
    </row>
    <row r="2708" spans="1:20" ht="15.75" thickBot="1">
      <c r="A2708" s="311">
        <v>45619</v>
      </c>
      <c r="B2708" s="384">
        <v>45597</v>
      </c>
      <c r="C2708" s="297" t="e">
        <v>#VALUE!</v>
      </c>
      <c r="D2708" s="312" t="s">
        <v>475</v>
      </c>
      <c r="E2708" s="306" t="s">
        <v>5205</v>
      </c>
      <c r="F2708" s="314">
        <v>29500</v>
      </c>
      <c r="G2708" s="300">
        <v>25000</v>
      </c>
      <c r="H2708" s="316" t="s">
        <v>310</v>
      </c>
      <c r="I2708" s="302" t="s">
        <v>223</v>
      </c>
      <c r="J2708" s="302" t="s">
        <v>246</v>
      </c>
      <c r="K2708" s="53"/>
      <c r="L2708" s="53"/>
      <c r="M2708" s="53"/>
      <c r="N2708" s="53"/>
      <c r="O2708" s="53">
        <v>11</v>
      </c>
      <c r="P2708" s="55"/>
      <c r="Q2708" s="297">
        <v>29500</v>
      </c>
      <c r="R2708" s="351" t="s">
        <v>1578</v>
      </c>
      <c r="S2708" s="350">
        <v>38</v>
      </c>
      <c r="T2708" t="str">
        <f t="shared" si="93"/>
        <v>Tech Assist Recruitment</v>
      </c>
    </row>
    <row r="2709" spans="1:20" ht="15.75" thickBot="1">
      <c r="A2709" s="311">
        <v>45619</v>
      </c>
      <c r="B2709" s="384">
        <v>45597</v>
      </c>
      <c r="C2709" s="297" t="e">
        <v>#VALUE!</v>
      </c>
      <c r="D2709" s="312" t="s">
        <v>2152</v>
      </c>
      <c r="E2709" s="306" t="s">
        <v>5206</v>
      </c>
      <c r="F2709" s="314">
        <v>41300</v>
      </c>
      <c r="G2709" s="300">
        <v>35000</v>
      </c>
      <c r="H2709" s="316" t="s">
        <v>310</v>
      </c>
      <c r="I2709" s="302" t="s">
        <v>223</v>
      </c>
      <c r="J2709" s="302" t="s">
        <v>246</v>
      </c>
      <c r="K2709" s="53"/>
      <c r="L2709" s="53"/>
      <c r="M2709" s="53"/>
      <c r="N2709" s="53"/>
      <c r="O2709" s="53">
        <v>11</v>
      </c>
      <c r="P2709" s="55"/>
      <c r="Q2709" s="297">
        <v>41300</v>
      </c>
      <c r="R2709" s="351" t="s">
        <v>1578</v>
      </c>
      <c r="S2709" s="350">
        <v>38</v>
      </c>
      <c r="T2709" t="str">
        <f t="shared" si="93"/>
        <v>Tech Assist Recruitment</v>
      </c>
    </row>
    <row r="2710" spans="1:20" ht="15.75" thickBot="1">
      <c r="A2710" s="311">
        <v>45619</v>
      </c>
      <c r="B2710" s="384">
        <v>45597</v>
      </c>
      <c r="C2710" s="297" t="e">
        <v>#VALUE!</v>
      </c>
      <c r="D2710" s="312" t="s">
        <v>270</v>
      </c>
      <c r="E2710" s="306" t="s">
        <v>5207</v>
      </c>
      <c r="F2710" s="314">
        <v>1900</v>
      </c>
      <c r="G2710" s="300">
        <v>1610.1694915254241</v>
      </c>
      <c r="H2710" s="316" t="s">
        <v>261</v>
      </c>
      <c r="I2710" s="302" t="s">
        <v>232</v>
      </c>
      <c r="J2710" s="302" t="s">
        <v>5204</v>
      </c>
      <c r="K2710" s="53"/>
      <c r="L2710" s="53"/>
      <c r="M2710" s="53"/>
      <c r="N2710" s="53"/>
      <c r="O2710" s="53">
        <v>11</v>
      </c>
      <c r="P2710" s="55"/>
      <c r="Q2710" s="297">
        <v>1900</v>
      </c>
      <c r="R2710" s="351" t="s">
        <v>1578</v>
      </c>
      <c r="S2710" s="350">
        <v>38</v>
      </c>
      <c r="T2710" t="str">
        <f t="shared" si="93"/>
        <v>Other Services</v>
      </c>
    </row>
    <row r="2711" spans="1:20" ht="15.75" thickBot="1">
      <c r="A2711" s="311">
        <v>45619</v>
      </c>
      <c r="B2711" s="384">
        <v>45597</v>
      </c>
      <c r="C2711" s="297" t="e">
        <v>#VALUE!</v>
      </c>
      <c r="D2711" s="312" t="s">
        <v>4933</v>
      </c>
      <c r="E2711" s="306" t="s">
        <v>5208</v>
      </c>
      <c r="F2711" s="314">
        <v>950</v>
      </c>
      <c r="G2711" s="300">
        <v>805.08474576271192</v>
      </c>
      <c r="H2711" s="316" t="s">
        <v>261</v>
      </c>
      <c r="I2711" s="302" t="s">
        <v>232</v>
      </c>
      <c r="J2711" s="302" t="s">
        <v>5204</v>
      </c>
      <c r="K2711" s="53"/>
      <c r="L2711" s="53"/>
      <c r="M2711" s="53"/>
      <c r="N2711" s="53"/>
      <c r="O2711" s="53">
        <v>11</v>
      </c>
      <c r="P2711" s="55"/>
      <c r="Q2711" s="297">
        <v>950</v>
      </c>
      <c r="R2711" s="351" t="s">
        <v>1578</v>
      </c>
      <c r="S2711" s="350">
        <v>38</v>
      </c>
      <c r="T2711" t="str">
        <f t="shared" si="93"/>
        <v>Other Services</v>
      </c>
    </row>
    <row r="2712" spans="1:20" ht="15.75" thickBot="1">
      <c r="A2712" s="311">
        <v>45619</v>
      </c>
      <c r="B2712" s="384">
        <v>45597</v>
      </c>
      <c r="C2712" s="297" t="e">
        <v>#VALUE!</v>
      </c>
      <c r="D2712" s="312" t="s">
        <v>752</v>
      </c>
      <c r="E2712" s="306" t="s">
        <v>5209</v>
      </c>
      <c r="F2712" s="314">
        <v>7522</v>
      </c>
      <c r="G2712" s="300">
        <v>6374.5762711864409</v>
      </c>
      <c r="H2712" s="316" t="s">
        <v>112</v>
      </c>
      <c r="I2712" s="302" t="s">
        <v>229</v>
      </c>
      <c r="J2712" s="302" t="s">
        <v>269</v>
      </c>
      <c r="K2712" s="53"/>
      <c r="L2712" s="53"/>
      <c r="M2712" s="53"/>
      <c r="N2712" s="53"/>
      <c r="O2712" s="53">
        <v>11</v>
      </c>
      <c r="P2712" s="55"/>
      <c r="Q2712" s="297">
        <v>7522</v>
      </c>
      <c r="R2712" s="351" t="s">
        <v>1578</v>
      </c>
      <c r="S2712" s="350">
        <v>38</v>
      </c>
      <c r="T2712" t="str">
        <f t="shared" si="93"/>
        <v>WhatsApp API Business</v>
      </c>
    </row>
    <row r="2713" spans="1:20" ht="15.75" thickBot="1">
      <c r="A2713" s="311">
        <v>45619</v>
      </c>
      <c r="B2713" s="384">
        <v>45597</v>
      </c>
      <c r="C2713" s="297" t="e">
        <v>#VALUE!</v>
      </c>
      <c r="D2713" s="312" t="s">
        <v>5210</v>
      </c>
      <c r="E2713" s="306" t="s">
        <v>5211</v>
      </c>
      <c r="F2713" s="314">
        <v>469640</v>
      </c>
      <c r="G2713" s="300">
        <v>398000</v>
      </c>
      <c r="H2713" s="316" t="s">
        <v>291</v>
      </c>
      <c r="I2713" s="302" t="s">
        <v>226</v>
      </c>
      <c r="J2713" s="302" t="s">
        <v>292</v>
      </c>
      <c r="K2713" s="53"/>
      <c r="L2713" s="53"/>
      <c r="M2713" s="53"/>
      <c r="N2713" s="53"/>
      <c r="O2713" s="53">
        <v>11</v>
      </c>
      <c r="P2713" s="55"/>
      <c r="Q2713" s="297">
        <v>469640</v>
      </c>
      <c r="R2713" s="351" t="s">
        <v>1578</v>
      </c>
      <c r="S2713" s="350">
        <v>38</v>
      </c>
      <c r="T2713" t="str">
        <f t="shared" si="93"/>
        <v xml:space="preserve">Training Business </v>
      </c>
    </row>
    <row r="2714" spans="1:20" ht="15.75" thickBot="1">
      <c r="A2714" s="311">
        <v>45619</v>
      </c>
      <c r="B2714" s="384">
        <v>45597</v>
      </c>
      <c r="C2714" s="297" t="e">
        <v>#VALUE!</v>
      </c>
      <c r="D2714" s="312" t="s">
        <v>2152</v>
      </c>
      <c r="E2714" s="306" t="s">
        <v>5212</v>
      </c>
      <c r="F2714" s="314">
        <v>81243</v>
      </c>
      <c r="G2714" s="300">
        <v>68850</v>
      </c>
      <c r="H2714" s="301" t="s">
        <v>216</v>
      </c>
      <c r="I2714" s="302" t="s">
        <v>217</v>
      </c>
      <c r="J2714" s="302" t="s">
        <v>218</v>
      </c>
      <c r="K2714" s="53"/>
      <c r="L2714" s="53"/>
      <c r="M2714" s="53"/>
      <c r="N2714" s="53"/>
      <c r="O2714" s="53">
        <v>11</v>
      </c>
      <c r="P2714" s="55"/>
      <c r="Q2714" s="297">
        <v>81243</v>
      </c>
      <c r="R2714" s="351" t="s">
        <v>1578</v>
      </c>
      <c r="S2714" s="350">
        <v>38</v>
      </c>
      <c r="T2714" t="str">
        <f t="shared" si="93"/>
        <v>G-Suite Business</v>
      </c>
    </row>
    <row r="2715" spans="1:20" ht="15.75" thickBot="1">
      <c r="A2715" s="311">
        <v>45619</v>
      </c>
      <c r="B2715" s="384">
        <v>45597</v>
      </c>
      <c r="C2715" s="297" t="e">
        <v>#VALUE!</v>
      </c>
      <c r="D2715" s="312" t="s">
        <v>1790</v>
      </c>
      <c r="E2715" s="306" t="s">
        <v>5213</v>
      </c>
      <c r="F2715" s="314">
        <v>2950</v>
      </c>
      <c r="G2715" s="300">
        <v>2500</v>
      </c>
      <c r="H2715" s="301" t="s">
        <v>216</v>
      </c>
      <c r="I2715" s="302" t="s">
        <v>217</v>
      </c>
      <c r="J2715" s="302" t="s">
        <v>218</v>
      </c>
      <c r="K2715" s="53"/>
      <c r="L2715" s="53"/>
      <c r="M2715" s="53"/>
      <c r="N2715" s="53"/>
      <c r="O2715" s="53">
        <v>11</v>
      </c>
      <c r="P2715" s="55"/>
      <c r="Q2715" s="297">
        <v>2950</v>
      </c>
      <c r="R2715" s="351" t="s">
        <v>1578</v>
      </c>
      <c r="S2715" s="350">
        <v>38</v>
      </c>
      <c r="T2715" t="str">
        <f t="shared" si="93"/>
        <v>G-Suite Business</v>
      </c>
    </row>
    <row r="2716" spans="1:20" ht="15.75" thickBot="1">
      <c r="A2716" s="311">
        <v>45619</v>
      </c>
      <c r="B2716" s="384">
        <v>45597</v>
      </c>
      <c r="C2716" s="297" t="e">
        <v>#VALUE!</v>
      </c>
      <c r="D2716" s="312" t="s">
        <v>2169</v>
      </c>
      <c r="E2716" s="306" t="s">
        <v>5214</v>
      </c>
      <c r="F2716" s="314">
        <v>3009</v>
      </c>
      <c r="G2716" s="300">
        <v>2550</v>
      </c>
      <c r="H2716" s="301" t="s">
        <v>216</v>
      </c>
      <c r="I2716" s="302" t="s">
        <v>217</v>
      </c>
      <c r="J2716" s="302" t="s">
        <v>218</v>
      </c>
      <c r="K2716" s="53"/>
      <c r="L2716" s="53"/>
      <c r="M2716" s="53"/>
      <c r="N2716" s="53"/>
      <c r="O2716" s="53">
        <v>11</v>
      </c>
      <c r="P2716" s="55"/>
      <c r="Q2716" s="297">
        <v>3009</v>
      </c>
      <c r="R2716" s="351" t="s">
        <v>1578</v>
      </c>
      <c r="S2716" s="350">
        <v>38</v>
      </c>
      <c r="T2716" t="str">
        <f t="shared" si="93"/>
        <v>G-Suite Business</v>
      </c>
    </row>
    <row r="2717" spans="1:20" ht="15.75" thickBot="1">
      <c r="A2717" s="311">
        <v>45619</v>
      </c>
      <c r="B2717" s="384">
        <v>45597</v>
      </c>
      <c r="C2717" s="297" t="e">
        <v>#VALUE!</v>
      </c>
      <c r="D2717" s="312" t="s">
        <v>5215</v>
      </c>
      <c r="E2717" s="306" t="s">
        <v>5216</v>
      </c>
      <c r="F2717" s="314">
        <v>36167</v>
      </c>
      <c r="G2717" s="300">
        <v>30650</v>
      </c>
      <c r="H2717" s="301" t="s">
        <v>216</v>
      </c>
      <c r="I2717" s="302" t="s">
        <v>217</v>
      </c>
      <c r="J2717" s="302" t="s">
        <v>218</v>
      </c>
      <c r="K2717" s="53"/>
      <c r="L2717" s="53"/>
      <c r="M2717" s="53"/>
      <c r="N2717" s="53"/>
      <c r="O2717" s="53">
        <v>11</v>
      </c>
      <c r="P2717" s="55"/>
      <c r="Q2717" s="297">
        <v>36167</v>
      </c>
      <c r="R2717" s="351" t="s">
        <v>1578</v>
      </c>
      <c r="S2717" s="350">
        <v>38</v>
      </c>
      <c r="T2717" t="str">
        <f t="shared" si="93"/>
        <v>G-Suite Business</v>
      </c>
    </row>
    <row r="2718" spans="1:20" ht="15.75" thickBot="1">
      <c r="A2718" s="311">
        <v>45619</v>
      </c>
      <c r="B2718" s="384">
        <v>45597</v>
      </c>
      <c r="C2718" s="297" t="e">
        <v>#VALUE!</v>
      </c>
      <c r="D2718" s="312" t="s">
        <v>714</v>
      </c>
      <c r="E2718" s="306" t="s">
        <v>5217</v>
      </c>
      <c r="F2718" s="314">
        <v>1253.76</v>
      </c>
      <c r="G2718" s="300">
        <v>1062.5084745762711</v>
      </c>
      <c r="H2718" s="301" t="s">
        <v>216</v>
      </c>
      <c r="I2718" s="302" t="s">
        <v>217</v>
      </c>
      <c r="J2718" s="302" t="s">
        <v>218</v>
      </c>
      <c r="K2718" s="53"/>
      <c r="L2718" s="53"/>
      <c r="M2718" s="53"/>
      <c r="N2718" s="53"/>
      <c r="O2718" s="53">
        <v>11</v>
      </c>
      <c r="P2718" s="55"/>
      <c r="Q2718" s="297">
        <v>1253.76</v>
      </c>
      <c r="R2718" s="351" t="s">
        <v>1578</v>
      </c>
      <c r="S2718" s="350">
        <v>38</v>
      </c>
      <c r="T2718" t="str">
        <f t="shared" si="93"/>
        <v>G-Suite Business</v>
      </c>
    </row>
    <row r="2719" spans="1:20" ht="15.75" thickBot="1">
      <c r="A2719" s="311">
        <v>45619</v>
      </c>
      <c r="B2719" s="384">
        <v>45597</v>
      </c>
      <c r="C2719" s="297" t="e">
        <v>#VALUE!</v>
      </c>
      <c r="D2719" s="312" t="s">
        <v>4933</v>
      </c>
      <c r="E2719" s="306" t="s">
        <v>5218</v>
      </c>
      <c r="F2719" s="314">
        <v>-950</v>
      </c>
      <c r="G2719" s="300">
        <v>-805.08474576271192</v>
      </c>
      <c r="H2719" s="316" t="s">
        <v>112</v>
      </c>
      <c r="I2719" s="302" t="s">
        <v>229</v>
      </c>
      <c r="J2719" s="302" t="s">
        <v>594</v>
      </c>
      <c r="K2719" s="53"/>
      <c r="L2719" s="53"/>
      <c r="M2719" s="53"/>
      <c r="N2719" s="53"/>
      <c r="O2719" s="53">
        <v>11</v>
      </c>
      <c r="P2719" s="55"/>
      <c r="Q2719" s="297">
        <v>-950</v>
      </c>
      <c r="R2719" s="351" t="s">
        <v>1578</v>
      </c>
      <c r="S2719" s="350">
        <v>38</v>
      </c>
      <c r="T2719" t="str">
        <f t="shared" si="93"/>
        <v>WhatsApp API Business</v>
      </c>
    </row>
    <row r="2720" spans="1:20" ht="15.75" thickBot="1">
      <c r="A2720" s="311">
        <v>45621</v>
      </c>
      <c r="B2720" s="384">
        <v>45597</v>
      </c>
      <c r="C2720" s="297" t="e">
        <v>#VALUE!</v>
      </c>
      <c r="D2720" s="312" t="s">
        <v>5219</v>
      </c>
      <c r="E2720" s="306" t="s">
        <v>5220</v>
      </c>
      <c r="F2720" s="314"/>
      <c r="G2720" s="300"/>
      <c r="H2720" s="316" t="s">
        <v>261</v>
      </c>
      <c r="I2720" s="302" t="s">
        <v>232</v>
      </c>
      <c r="J2720" s="302" t="s">
        <v>262</v>
      </c>
      <c r="K2720" s="53"/>
      <c r="L2720" s="53"/>
      <c r="M2720" s="53"/>
      <c r="N2720" s="53"/>
      <c r="O2720" s="53">
        <v>11</v>
      </c>
      <c r="P2720" s="55"/>
      <c r="Q2720" s="297">
        <v>0</v>
      </c>
      <c r="R2720" s="351" t="s">
        <v>1578</v>
      </c>
      <c r="S2720" s="350">
        <v>38</v>
      </c>
      <c r="T2720" t="str">
        <f t="shared" si="93"/>
        <v>Other Services</v>
      </c>
    </row>
    <row r="2721" spans="1:20" ht="15.75" thickBot="1">
      <c r="A2721" s="311">
        <v>45621</v>
      </c>
      <c r="B2721" s="384">
        <v>45597</v>
      </c>
      <c r="C2721" s="297" t="e">
        <v>#VALUE!</v>
      </c>
      <c r="D2721" s="312" t="s">
        <v>792</v>
      </c>
      <c r="E2721" s="306" t="s">
        <v>5221</v>
      </c>
      <c r="F2721" s="314">
        <v>177000</v>
      </c>
      <c r="G2721" s="300">
        <v>150000</v>
      </c>
      <c r="H2721" s="316" t="s">
        <v>291</v>
      </c>
      <c r="I2721" s="302" t="s">
        <v>226</v>
      </c>
      <c r="J2721" s="302" t="s">
        <v>292</v>
      </c>
      <c r="K2721" s="53"/>
      <c r="L2721" s="53"/>
      <c r="M2721" s="53"/>
      <c r="N2721" s="53"/>
      <c r="O2721" s="53">
        <v>11</v>
      </c>
      <c r="P2721" s="55"/>
      <c r="Q2721" s="297">
        <v>177000</v>
      </c>
      <c r="R2721" s="351" t="s">
        <v>1578</v>
      </c>
      <c r="S2721" s="350">
        <v>39</v>
      </c>
      <c r="T2721" t="str">
        <f t="shared" si="93"/>
        <v xml:space="preserve">Training Business </v>
      </c>
    </row>
    <row r="2722" spans="1:20" ht="15.75" thickBot="1">
      <c r="A2722" s="311">
        <v>45621</v>
      </c>
      <c r="B2722" s="384">
        <v>45597</v>
      </c>
      <c r="C2722" s="297" t="e">
        <v>#VALUE!</v>
      </c>
      <c r="D2722" s="312" t="s">
        <v>3876</v>
      </c>
      <c r="E2722" s="306" t="s">
        <v>5222</v>
      </c>
      <c r="F2722" s="314">
        <v>42480</v>
      </c>
      <c r="G2722" s="300">
        <v>36000</v>
      </c>
      <c r="H2722" s="316" t="s">
        <v>112</v>
      </c>
      <c r="I2722" s="302" t="s">
        <v>229</v>
      </c>
      <c r="J2722" s="302" t="s">
        <v>359</v>
      </c>
      <c r="K2722" s="53"/>
      <c r="L2722" s="53"/>
      <c r="M2722" s="53"/>
      <c r="N2722" s="53"/>
      <c r="O2722" s="53">
        <v>11</v>
      </c>
      <c r="P2722" s="55"/>
      <c r="Q2722" s="297">
        <v>42480</v>
      </c>
      <c r="R2722" s="351" t="s">
        <v>1578</v>
      </c>
      <c r="S2722" s="350">
        <v>39</v>
      </c>
      <c r="T2722" t="str">
        <f t="shared" si="93"/>
        <v>WhatsApp API Business</v>
      </c>
    </row>
    <row r="2723" spans="1:20" ht="15.75" thickBot="1">
      <c r="A2723" s="311">
        <v>45621</v>
      </c>
      <c r="B2723" s="384">
        <v>45597</v>
      </c>
      <c r="C2723" s="297" t="e">
        <v>#VALUE!</v>
      </c>
      <c r="D2723" s="312" t="s">
        <v>5223</v>
      </c>
      <c r="E2723" s="306" t="s">
        <v>5224</v>
      </c>
      <c r="F2723" s="314">
        <v>5900</v>
      </c>
      <c r="G2723" s="300">
        <v>5000</v>
      </c>
      <c r="H2723" s="316" t="s">
        <v>310</v>
      </c>
      <c r="I2723" s="302" t="s">
        <v>223</v>
      </c>
      <c r="J2723" s="302" t="s">
        <v>311</v>
      </c>
      <c r="K2723" s="53"/>
      <c r="L2723" s="53"/>
      <c r="M2723" s="53"/>
      <c r="N2723" s="53"/>
      <c r="O2723" s="53">
        <v>11</v>
      </c>
      <c r="P2723" s="55"/>
      <c r="Q2723" s="297">
        <v>5900</v>
      </c>
      <c r="R2723" s="351" t="s">
        <v>1578</v>
      </c>
      <c r="S2723" s="350">
        <v>39</v>
      </c>
      <c r="T2723" t="str">
        <f t="shared" si="93"/>
        <v>Tech Assist Recruitment</v>
      </c>
    </row>
    <row r="2724" spans="1:20" ht="15.75" thickBot="1">
      <c r="A2724" s="311">
        <v>45621</v>
      </c>
      <c r="B2724" s="384">
        <v>45597</v>
      </c>
      <c r="C2724" s="297" t="e">
        <v>#VALUE!</v>
      </c>
      <c r="D2724" s="312" t="s">
        <v>1450</v>
      </c>
      <c r="E2724" s="306" t="s">
        <v>5225</v>
      </c>
      <c r="F2724" s="314">
        <v>15045</v>
      </c>
      <c r="G2724" s="300">
        <v>12750</v>
      </c>
      <c r="H2724" s="316" t="s">
        <v>112</v>
      </c>
      <c r="I2724" s="302" t="s">
        <v>229</v>
      </c>
      <c r="J2724" s="302" t="s">
        <v>284</v>
      </c>
      <c r="K2724" s="53"/>
      <c r="L2724" s="53"/>
      <c r="M2724" s="53"/>
      <c r="N2724" s="53"/>
      <c r="O2724" s="53">
        <v>11</v>
      </c>
      <c r="P2724" s="55"/>
      <c r="Q2724" s="297">
        <v>15045</v>
      </c>
      <c r="R2724" s="351" t="s">
        <v>1578</v>
      </c>
      <c r="S2724" s="350">
        <v>39</v>
      </c>
      <c r="T2724" t="str">
        <f t="shared" ref="T2724:T2732" si="94">VLOOKUP(I2724,$AD$2:$AE$6,2,0)</f>
        <v>WhatsApp API Business</v>
      </c>
    </row>
    <row r="2725" spans="1:20" ht="15.75" thickBot="1">
      <c r="A2725" s="311">
        <v>45621</v>
      </c>
      <c r="B2725" s="384">
        <v>45597</v>
      </c>
      <c r="C2725" s="297" t="e">
        <v>#VALUE!</v>
      </c>
      <c r="D2725" s="312" t="s">
        <v>1563</v>
      </c>
      <c r="E2725" s="306" t="s">
        <v>5226</v>
      </c>
      <c r="F2725" s="314">
        <v>10620</v>
      </c>
      <c r="G2725" s="300">
        <v>9000</v>
      </c>
      <c r="H2725" s="316" t="s">
        <v>112</v>
      </c>
      <c r="I2725" s="302" t="s">
        <v>229</v>
      </c>
      <c r="J2725" s="302" t="s">
        <v>352</v>
      </c>
      <c r="K2725" s="53"/>
      <c r="L2725" s="53"/>
      <c r="M2725" s="53"/>
      <c r="N2725" s="53"/>
      <c r="O2725" s="53">
        <v>11</v>
      </c>
      <c r="P2725" s="55"/>
      <c r="Q2725" s="297">
        <v>10620</v>
      </c>
      <c r="R2725" s="351" t="s">
        <v>1578</v>
      </c>
      <c r="S2725" s="350">
        <v>39</v>
      </c>
      <c r="T2725" t="str">
        <f t="shared" si="94"/>
        <v>WhatsApp API Business</v>
      </c>
    </row>
    <row r="2726" spans="1:20" ht="15.75" thickBot="1">
      <c r="A2726" s="311">
        <v>45621</v>
      </c>
      <c r="B2726" s="384">
        <v>45597</v>
      </c>
      <c r="C2726" s="297" t="e">
        <v>#VALUE!</v>
      </c>
      <c r="D2726" s="312" t="s">
        <v>5227</v>
      </c>
      <c r="E2726" s="306" t="s">
        <v>5228</v>
      </c>
      <c r="F2726" s="314">
        <v>14160</v>
      </c>
      <c r="G2726" s="300">
        <v>12000</v>
      </c>
      <c r="H2726" s="316" t="s">
        <v>112</v>
      </c>
      <c r="I2726" s="302" t="s">
        <v>229</v>
      </c>
      <c r="J2726" s="302" t="s">
        <v>284</v>
      </c>
      <c r="K2726" s="53"/>
      <c r="L2726" s="53"/>
      <c r="M2726" s="53"/>
      <c r="N2726" s="53"/>
      <c r="O2726" s="53">
        <v>11</v>
      </c>
      <c r="P2726" s="55"/>
      <c r="Q2726" s="297">
        <v>14160</v>
      </c>
      <c r="R2726" s="351" t="s">
        <v>1578</v>
      </c>
      <c r="S2726" s="350">
        <v>39</v>
      </c>
      <c r="T2726" t="str">
        <f t="shared" si="94"/>
        <v>WhatsApp API Business</v>
      </c>
    </row>
    <row r="2727" spans="1:20" ht="15.75" thickBot="1">
      <c r="A2727" s="311">
        <v>45621</v>
      </c>
      <c r="B2727" s="384">
        <v>45597</v>
      </c>
      <c r="C2727" s="297" t="e">
        <v>#VALUE!</v>
      </c>
      <c r="D2727" s="312" t="s">
        <v>467</v>
      </c>
      <c r="E2727" s="306" t="s">
        <v>5229</v>
      </c>
      <c r="F2727" s="314">
        <v>1180</v>
      </c>
      <c r="G2727" s="300">
        <v>1000</v>
      </c>
      <c r="H2727" s="316" t="s">
        <v>112</v>
      </c>
      <c r="I2727" s="302" t="s">
        <v>229</v>
      </c>
      <c r="J2727" s="302" t="s">
        <v>249</v>
      </c>
      <c r="K2727" s="53"/>
      <c r="L2727" s="53"/>
      <c r="M2727" s="53"/>
      <c r="N2727" s="53"/>
      <c r="O2727" s="53">
        <v>11</v>
      </c>
      <c r="P2727" s="55"/>
      <c r="Q2727" s="297">
        <v>1180</v>
      </c>
      <c r="R2727" s="351" t="s">
        <v>1578</v>
      </c>
      <c r="S2727" s="350">
        <v>39</v>
      </c>
      <c r="T2727" t="str">
        <f t="shared" si="94"/>
        <v>WhatsApp API Business</v>
      </c>
    </row>
    <row r="2728" spans="1:20" ht="15.75" thickBot="1">
      <c r="A2728" s="311">
        <v>45621</v>
      </c>
      <c r="B2728" s="384">
        <v>45597</v>
      </c>
      <c r="C2728" s="297" t="e">
        <v>#VALUE!</v>
      </c>
      <c r="D2728" s="312" t="s">
        <v>570</v>
      </c>
      <c r="E2728" s="306" t="s">
        <v>5230</v>
      </c>
      <c r="F2728" s="314">
        <v>21240</v>
      </c>
      <c r="G2728" s="300">
        <v>18000</v>
      </c>
      <c r="H2728" s="316" t="s">
        <v>112</v>
      </c>
      <c r="I2728" s="302" t="s">
        <v>229</v>
      </c>
      <c r="J2728" s="302" t="s">
        <v>485</v>
      </c>
      <c r="K2728" s="53"/>
      <c r="L2728" s="53"/>
      <c r="M2728" s="53"/>
      <c r="N2728" s="53"/>
      <c r="O2728" s="53">
        <v>11</v>
      </c>
      <c r="P2728" s="55"/>
      <c r="Q2728" s="297">
        <v>21240</v>
      </c>
      <c r="R2728" s="351" t="s">
        <v>1578</v>
      </c>
      <c r="S2728" s="350">
        <v>39</v>
      </c>
      <c r="T2728" t="str">
        <f t="shared" si="94"/>
        <v>WhatsApp API Business</v>
      </c>
    </row>
    <row r="2729" spans="1:20" ht="15.75" thickBot="1">
      <c r="A2729" s="311">
        <v>45621</v>
      </c>
      <c r="B2729" s="384">
        <v>45597</v>
      </c>
      <c r="C2729" s="297" t="e">
        <v>#VALUE!</v>
      </c>
      <c r="D2729" s="312" t="s">
        <v>463</v>
      </c>
      <c r="E2729" s="306" t="s">
        <v>5231</v>
      </c>
      <c r="F2729" s="314">
        <v>11800</v>
      </c>
      <c r="G2729" s="300">
        <v>10000</v>
      </c>
      <c r="H2729" s="316" t="s">
        <v>112</v>
      </c>
      <c r="I2729" s="302" t="s">
        <v>229</v>
      </c>
      <c r="J2729" s="302" t="s">
        <v>249</v>
      </c>
      <c r="K2729" s="53"/>
      <c r="L2729" s="53"/>
      <c r="M2729" s="53"/>
      <c r="N2729" s="53"/>
      <c r="O2729" s="53">
        <v>11</v>
      </c>
      <c r="P2729" s="55"/>
      <c r="Q2729" s="297">
        <v>11800</v>
      </c>
      <c r="R2729" s="351" t="s">
        <v>1578</v>
      </c>
      <c r="S2729" s="350">
        <v>39</v>
      </c>
      <c r="T2729" t="str">
        <f t="shared" si="94"/>
        <v>WhatsApp API Business</v>
      </c>
    </row>
    <row r="2730" spans="1:20" ht="15.75" thickBot="1">
      <c r="A2730" s="311">
        <v>45621</v>
      </c>
      <c r="B2730" s="384">
        <v>45597</v>
      </c>
      <c r="C2730" s="297" t="e">
        <v>#VALUE!</v>
      </c>
      <c r="D2730" s="312" t="s">
        <v>1017</v>
      </c>
      <c r="E2730" s="306" t="s">
        <v>5232</v>
      </c>
      <c r="F2730" s="314">
        <v>38232</v>
      </c>
      <c r="G2730" s="300">
        <v>32400</v>
      </c>
      <c r="H2730" s="316" t="s">
        <v>112</v>
      </c>
      <c r="I2730" s="302" t="s">
        <v>229</v>
      </c>
      <c r="J2730" s="302" t="s">
        <v>359</v>
      </c>
      <c r="K2730" s="53"/>
      <c r="L2730" s="53"/>
      <c r="M2730" s="53"/>
      <c r="N2730" s="53"/>
      <c r="O2730" s="53">
        <v>11</v>
      </c>
      <c r="P2730" s="55"/>
      <c r="Q2730" s="297">
        <v>38232</v>
      </c>
      <c r="R2730" s="351" t="s">
        <v>1578</v>
      </c>
      <c r="S2730" s="350">
        <v>39</v>
      </c>
      <c r="T2730" t="str">
        <f t="shared" si="94"/>
        <v>WhatsApp API Business</v>
      </c>
    </row>
    <row r="2731" spans="1:20" ht="15.75" thickBot="1">
      <c r="A2731" s="311">
        <v>45621</v>
      </c>
      <c r="B2731" s="384">
        <v>45597</v>
      </c>
      <c r="C2731" s="297" t="e">
        <v>#VALUE!</v>
      </c>
      <c r="D2731" s="312" t="s">
        <v>2230</v>
      </c>
      <c r="E2731" s="306" t="s">
        <v>5233</v>
      </c>
      <c r="F2731" s="314">
        <v>2360</v>
      </c>
      <c r="G2731" s="300">
        <v>2000</v>
      </c>
      <c r="H2731" s="316" t="s">
        <v>112</v>
      </c>
      <c r="I2731" s="302" t="s">
        <v>229</v>
      </c>
      <c r="J2731" s="302" t="s">
        <v>249</v>
      </c>
      <c r="K2731" s="53"/>
      <c r="L2731" s="53"/>
      <c r="M2731" s="53"/>
      <c r="N2731" s="53"/>
      <c r="O2731" s="53">
        <v>11</v>
      </c>
      <c r="P2731" s="55"/>
      <c r="Q2731" s="297">
        <v>2360</v>
      </c>
      <c r="R2731" s="351" t="s">
        <v>1578</v>
      </c>
      <c r="S2731" s="350">
        <v>39</v>
      </c>
      <c r="T2731" t="str">
        <f t="shared" si="94"/>
        <v>WhatsApp API Business</v>
      </c>
    </row>
    <row r="2732" spans="1:20" ht="15.75" thickBot="1">
      <c r="A2732" s="311">
        <v>45621</v>
      </c>
      <c r="B2732" s="384">
        <v>45597</v>
      </c>
      <c r="C2732" s="297" t="e">
        <v>#VALUE!</v>
      </c>
      <c r="D2732" s="312" t="s">
        <v>1674</v>
      </c>
      <c r="E2732" s="306" t="s">
        <v>5234</v>
      </c>
      <c r="F2732" s="314">
        <v>-50000</v>
      </c>
      <c r="G2732" s="300">
        <v>-42372.881355932208</v>
      </c>
      <c r="H2732" s="316" t="s">
        <v>291</v>
      </c>
      <c r="I2732" s="302" t="s">
        <v>226</v>
      </c>
      <c r="J2732" s="302" t="s">
        <v>292</v>
      </c>
      <c r="K2732" s="53"/>
      <c r="L2732" s="53"/>
      <c r="M2732" s="53"/>
      <c r="N2732" s="53"/>
      <c r="O2732" s="53">
        <v>11</v>
      </c>
      <c r="P2732" s="55"/>
      <c r="Q2732" s="297">
        <v>-50000</v>
      </c>
      <c r="R2732" s="351" t="s">
        <v>1578</v>
      </c>
      <c r="S2732" s="350">
        <v>39</v>
      </c>
      <c r="T2732" t="str">
        <f t="shared" si="94"/>
        <v xml:space="preserve">Training Business </v>
      </c>
    </row>
    <row r="2733" spans="1:20" ht="15.75" thickBot="1">
      <c r="A2733" s="311">
        <v>45621</v>
      </c>
      <c r="B2733" s="384">
        <v>45597</v>
      </c>
      <c r="C2733" s="297" t="e">
        <v>#VALUE!</v>
      </c>
      <c r="D2733" s="312" t="s">
        <v>2230</v>
      </c>
      <c r="E2733" s="306" t="s">
        <v>5235</v>
      </c>
      <c r="F2733" s="314">
        <v>-56640</v>
      </c>
      <c r="G2733" s="300">
        <v>-48000</v>
      </c>
      <c r="H2733" s="316" t="s">
        <v>291</v>
      </c>
      <c r="I2733" s="302" t="s">
        <v>226</v>
      </c>
      <c r="J2733" s="302" t="s">
        <v>503</v>
      </c>
      <c r="K2733" s="53"/>
      <c r="L2733" s="53"/>
      <c r="M2733" s="53"/>
      <c r="N2733" s="53"/>
      <c r="O2733" s="53">
        <v>11</v>
      </c>
      <c r="P2733" s="55"/>
      <c r="Q2733" s="297">
        <v>-56640</v>
      </c>
      <c r="R2733" s="351" t="s">
        <v>1578</v>
      </c>
      <c r="S2733" s="350">
        <v>39</v>
      </c>
      <c r="T2733" t="s">
        <v>15</v>
      </c>
    </row>
    <row r="2734" spans="1:20" ht="15.75" thickBot="1">
      <c r="A2734" s="311">
        <v>45621</v>
      </c>
      <c r="B2734" s="384">
        <v>45597</v>
      </c>
      <c r="C2734" s="297" t="e">
        <v>#VALUE!</v>
      </c>
      <c r="D2734" s="312" t="s">
        <v>2288</v>
      </c>
      <c r="E2734" s="306" t="s">
        <v>5236</v>
      </c>
      <c r="F2734" s="314">
        <v>2773</v>
      </c>
      <c r="G2734" s="300">
        <v>2350</v>
      </c>
      <c r="H2734" s="301" t="s">
        <v>216</v>
      </c>
      <c r="I2734" s="302" t="s">
        <v>217</v>
      </c>
      <c r="J2734" s="302" t="s">
        <v>218</v>
      </c>
      <c r="K2734" s="53"/>
      <c r="L2734" s="53"/>
      <c r="M2734" s="53"/>
      <c r="N2734" s="53"/>
      <c r="O2734" s="53">
        <v>11</v>
      </c>
      <c r="P2734" s="55"/>
      <c r="Q2734" s="297">
        <v>2773</v>
      </c>
      <c r="R2734" s="351" t="s">
        <v>1578</v>
      </c>
      <c r="S2734" s="350">
        <v>39</v>
      </c>
      <c r="T2734" t="str">
        <f t="shared" ref="T2734:T2765" si="95">VLOOKUP(I2734,$AD$2:$AE$6,2,0)</f>
        <v>G-Suite Business</v>
      </c>
    </row>
    <row r="2735" spans="1:20" ht="15.75" thickBot="1">
      <c r="A2735" s="311">
        <v>45621</v>
      </c>
      <c r="B2735" s="384">
        <v>45597</v>
      </c>
      <c r="C2735" s="297" t="e">
        <v>#VALUE!</v>
      </c>
      <c r="D2735" s="312" t="s">
        <v>250</v>
      </c>
      <c r="E2735" s="306" t="s">
        <v>5237</v>
      </c>
      <c r="F2735" s="314">
        <v>3879.84</v>
      </c>
      <c r="G2735" s="300">
        <v>3288</v>
      </c>
      <c r="H2735" s="301" t="s">
        <v>216</v>
      </c>
      <c r="I2735" s="302" t="s">
        <v>217</v>
      </c>
      <c r="J2735" s="302" t="s">
        <v>218</v>
      </c>
      <c r="K2735" s="53"/>
      <c r="L2735" s="53"/>
      <c r="M2735" s="53"/>
      <c r="N2735" s="53"/>
      <c r="O2735" s="53">
        <v>11</v>
      </c>
      <c r="P2735" s="55"/>
      <c r="Q2735" s="297">
        <v>3879.84</v>
      </c>
      <c r="R2735" s="351" t="s">
        <v>1578</v>
      </c>
      <c r="S2735" s="350">
        <v>39</v>
      </c>
      <c r="T2735" t="str">
        <f t="shared" si="95"/>
        <v>G-Suite Business</v>
      </c>
    </row>
    <row r="2736" spans="1:20" ht="15.75" thickBot="1">
      <c r="A2736" s="311">
        <v>45621</v>
      </c>
      <c r="B2736" s="384">
        <v>45597</v>
      </c>
      <c r="C2736" s="297" t="e">
        <v>#VALUE!</v>
      </c>
      <c r="D2736" s="312" t="s">
        <v>3246</v>
      </c>
      <c r="E2736" s="306" t="s">
        <v>5238</v>
      </c>
      <c r="F2736" s="314">
        <v>9381</v>
      </c>
      <c r="G2736" s="300">
        <v>7950</v>
      </c>
      <c r="H2736" s="301" t="s">
        <v>216</v>
      </c>
      <c r="I2736" s="302" t="s">
        <v>217</v>
      </c>
      <c r="J2736" s="302" t="s">
        <v>218</v>
      </c>
      <c r="K2736" s="53"/>
      <c r="L2736" s="53"/>
      <c r="M2736" s="53"/>
      <c r="N2736" s="53"/>
      <c r="O2736" s="53">
        <v>11</v>
      </c>
      <c r="P2736" s="55"/>
      <c r="Q2736" s="297">
        <v>9381</v>
      </c>
      <c r="R2736" s="351" t="s">
        <v>1578</v>
      </c>
      <c r="S2736" s="350">
        <v>39</v>
      </c>
      <c r="T2736" t="str">
        <f t="shared" si="95"/>
        <v>G-Suite Business</v>
      </c>
    </row>
    <row r="2737" spans="1:20" ht="15.75" thickBot="1">
      <c r="A2737" s="311">
        <v>45621</v>
      </c>
      <c r="B2737" s="384">
        <v>45597</v>
      </c>
      <c r="C2737" s="297" t="e">
        <v>#VALUE!</v>
      </c>
      <c r="D2737" s="312" t="s">
        <v>239</v>
      </c>
      <c r="E2737" s="306" t="s">
        <v>5239</v>
      </c>
      <c r="F2737" s="314">
        <v>2949</v>
      </c>
      <c r="G2737" s="300">
        <v>2499.1525423728808</v>
      </c>
      <c r="H2737" s="301" t="s">
        <v>216</v>
      </c>
      <c r="I2737" s="302" t="s">
        <v>217</v>
      </c>
      <c r="J2737" s="302" t="s">
        <v>218</v>
      </c>
      <c r="K2737" s="53"/>
      <c r="L2737" s="53"/>
      <c r="M2737" s="53"/>
      <c r="N2737" s="53"/>
      <c r="O2737" s="53">
        <v>11</v>
      </c>
      <c r="P2737" s="55"/>
      <c r="Q2737" s="297">
        <v>2949</v>
      </c>
      <c r="R2737" s="351" t="s">
        <v>1578</v>
      </c>
      <c r="S2737" s="350">
        <v>39</v>
      </c>
      <c r="T2737" t="str">
        <f t="shared" si="95"/>
        <v>G-Suite Business</v>
      </c>
    </row>
    <row r="2738" spans="1:20" ht="15.75" thickBot="1">
      <c r="A2738" s="311">
        <v>45621</v>
      </c>
      <c r="B2738" s="384">
        <v>45597</v>
      </c>
      <c r="C2738" s="297" t="e">
        <v>#VALUE!</v>
      </c>
      <c r="D2738" s="312" t="s">
        <v>3738</v>
      </c>
      <c r="E2738" s="306" t="s">
        <v>5240</v>
      </c>
      <c r="F2738" s="314">
        <v>1179</v>
      </c>
      <c r="G2738" s="300">
        <v>999.15254237288138</v>
      </c>
      <c r="H2738" s="301" t="s">
        <v>216</v>
      </c>
      <c r="I2738" s="302" t="s">
        <v>217</v>
      </c>
      <c r="J2738" s="302" t="s">
        <v>218</v>
      </c>
      <c r="K2738" s="53"/>
      <c r="L2738" s="53"/>
      <c r="M2738" s="53"/>
      <c r="N2738" s="53"/>
      <c r="O2738" s="53">
        <v>11</v>
      </c>
      <c r="P2738" s="55"/>
      <c r="Q2738" s="297">
        <v>1179</v>
      </c>
      <c r="R2738" s="351" t="s">
        <v>1578</v>
      </c>
      <c r="S2738" s="350">
        <v>39</v>
      </c>
      <c r="T2738" t="str">
        <f t="shared" si="95"/>
        <v>G-Suite Business</v>
      </c>
    </row>
    <row r="2739" spans="1:20" ht="15.75" thickBot="1">
      <c r="A2739" s="311">
        <v>45621</v>
      </c>
      <c r="B2739" s="384">
        <v>45597</v>
      </c>
      <c r="C2739" s="297" t="e">
        <v>#VALUE!</v>
      </c>
      <c r="D2739" s="312" t="s">
        <v>1570</v>
      </c>
      <c r="E2739" s="306" t="s">
        <v>5241</v>
      </c>
      <c r="F2739" s="314">
        <v>-6018</v>
      </c>
      <c r="G2739" s="300">
        <v>-5100</v>
      </c>
      <c r="H2739" s="301" t="s">
        <v>216</v>
      </c>
      <c r="I2739" s="302" t="s">
        <v>217</v>
      </c>
      <c r="J2739" s="302" t="s">
        <v>218</v>
      </c>
      <c r="K2739" s="53"/>
      <c r="L2739" s="53"/>
      <c r="M2739" s="53"/>
      <c r="N2739" s="53"/>
      <c r="O2739" s="53">
        <v>11</v>
      </c>
      <c r="P2739" s="55"/>
      <c r="Q2739" s="297">
        <v>-6018</v>
      </c>
      <c r="R2739" s="351" t="s">
        <v>1578</v>
      </c>
      <c r="S2739" s="350">
        <v>39</v>
      </c>
      <c r="T2739" t="str">
        <f t="shared" si="95"/>
        <v>G-Suite Business</v>
      </c>
    </row>
    <row r="2740" spans="1:20" ht="15.75" thickBot="1">
      <c r="A2740" s="311">
        <v>45622</v>
      </c>
      <c r="B2740" s="384">
        <v>45597</v>
      </c>
      <c r="C2740" s="297" t="e">
        <v>#VALUE!</v>
      </c>
      <c r="D2740" s="312" t="s">
        <v>5242</v>
      </c>
      <c r="E2740" s="306" t="s">
        <v>5243</v>
      </c>
      <c r="F2740" s="314">
        <v>1938</v>
      </c>
      <c r="G2740" s="300">
        <v>1642.3728813559319</v>
      </c>
      <c r="H2740" s="301" t="s">
        <v>216</v>
      </c>
      <c r="I2740" s="302" t="s">
        <v>217</v>
      </c>
      <c r="J2740" s="302" t="s">
        <v>218</v>
      </c>
      <c r="K2740" s="53"/>
      <c r="L2740" s="53"/>
      <c r="M2740" s="53"/>
      <c r="N2740" s="53"/>
      <c r="O2740" s="53">
        <v>11</v>
      </c>
      <c r="P2740" s="55"/>
      <c r="Q2740" s="297">
        <v>1938</v>
      </c>
      <c r="R2740" s="351" t="s">
        <v>1578</v>
      </c>
      <c r="S2740" s="350">
        <v>39</v>
      </c>
      <c r="T2740" t="str">
        <f t="shared" si="95"/>
        <v>G-Suite Business</v>
      </c>
    </row>
    <row r="2741" spans="1:20" ht="15.75" thickBot="1">
      <c r="A2741" s="311">
        <v>45622</v>
      </c>
      <c r="B2741" s="384">
        <v>45597</v>
      </c>
      <c r="C2741" s="297" t="e">
        <v>#VALUE!</v>
      </c>
      <c r="D2741" s="312" t="s">
        <v>1239</v>
      </c>
      <c r="E2741" s="306" t="s">
        <v>5244</v>
      </c>
      <c r="F2741" s="314">
        <v>5016</v>
      </c>
      <c r="G2741" s="300">
        <v>4250.8474576271192</v>
      </c>
      <c r="H2741" s="301" t="s">
        <v>216</v>
      </c>
      <c r="I2741" s="302" t="s">
        <v>217</v>
      </c>
      <c r="J2741" s="302" t="s">
        <v>218</v>
      </c>
      <c r="K2741" s="53"/>
      <c r="L2741" s="53"/>
      <c r="M2741" s="53"/>
      <c r="N2741" s="53"/>
      <c r="O2741" s="53">
        <v>11</v>
      </c>
      <c r="P2741" s="55"/>
      <c r="Q2741" s="297">
        <v>5016</v>
      </c>
      <c r="R2741" s="351" t="s">
        <v>1578</v>
      </c>
      <c r="S2741" s="350">
        <v>39</v>
      </c>
      <c r="T2741" t="str">
        <f t="shared" si="95"/>
        <v>G-Suite Business</v>
      </c>
    </row>
    <row r="2742" spans="1:20" ht="15.75" thickBot="1">
      <c r="A2742" s="311">
        <v>45622</v>
      </c>
      <c r="B2742" s="384">
        <v>45597</v>
      </c>
      <c r="C2742" s="297" t="e">
        <v>#VALUE!</v>
      </c>
      <c r="D2742" s="312" t="s">
        <v>2634</v>
      </c>
      <c r="E2742" s="306" t="s">
        <v>5245</v>
      </c>
      <c r="F2742" s="314">
        <v>49914</v>
      </c>
      <c r="G2742" s="300">
        <v>42300</v>
      </c>
      <c r="H2742" s="301" t="s">
        <v>216</v>
      </c>
      <c r="I2742" s="302" t="s">
        <v>217</v>
      </c>
      <c r="J2742" s="302" t="s">
        <v>218</v>
      </c>
      <c r="K2742" s="53"/>
      <c r="L2742" s="53"/>
      <c r="M2742" s="53"/>
      <c r="N2742" s="53"/>
      <c r="O2742" s="53">
        <v>11</v>
      </c>
      <c r="P2742" s="55"/>
      <c r="Q2742" s="297">
        <v>49914</v>
      </c>
      <c r="R2742" s="351" t="s">
        <v>1578</v>
      </c>
      <c r="S2742" s="350">
        <v>39</v>
      </c>
      <c r="T2742" t="str">
        <f t="shared" si="95"/>
        <v>G-Suite Business</v>
      </c>
    </row>
    <row r="2743" spans="1:20" ht="15.75" thickBot="1">
      <c r="A2743" s="311">
        <v>45622</v>
      </c>
      <c r="B2743" s="384">
        <v>45597</v>
      </c>
      <c r="C2743" s="297" t="e">
        <v>#VALUE!</v>
      </c>
      <c r="D2743" s="312" t="s">
        <v>5246</v>
      </c>
      <c r="E2743" s="306" t="s">
        <v>5247</v>
      </c>
      <c r="F2743" s="314">
        <v>42480</v>
      </c>
      <c r="G2743" s="300">
        <v>36000</v>
      </c>
      <c r="H2743" s="301" t="s">
        <v>216</v>
      </c>
      <c r="I2743" s="302" t="s">
        <v>217</v>
      </c>
      <c r="J2743" s="302" t="s">
        <v>218</v>
      </c>
      <c r="K2743" s="53"/>
      <c r="L2743" s="53"/>
      <c r="M2743" s="53"/>
      <c r="N2743" s="53"/>
      <c r="O2743" s="53">
        <v>11</v>
      </c>
      <c r="P2743" s="55"/>
      <c r="Q2743" s="297">
        <v>42480</v>
      </c>
      <c r="R2743" s="351" t="s">
        <v>1578</v>
      </c>
      <c r="S2743" s="350">
        <v>39</v>
      </c>
      <c r="T2743" t="str">
        <f t="shared" si="95"/>
        <v>G-Suite Business</v>
      </c>
    </row>
    <row r="2744" spans="1:20" ht="15.75" thickBot="1">
      <c r="A2744" s="311">
        <v>45622</v>
      </c>
      <c r="B2744" s="384">
        <v>45597</v>
      </c>
      <c r="C2744" s="297" t="e">
        <v>#VALUE!</v>
      </c>
      <c r="D2744" s="312" t="s">
        <v>558</v>
      </c>
      <c r="E2744" s="306" t="s">
        <v>5248</v>
      </c>
      <c r="F2744" s="314">
        <v>-53100</v>
      </c>
      <c r="G2744" s="300">
        <v>-45000</v>
      </c>
      <c r="H2744" s="301" t="s">
        <v>216</v>
      </c>
      <c r="I2744" s="302" t="s">
        <v>217</v>
      </c>
      <c r="J2744" s="302" t="s">
        <v>218</v>
      </c>
      <c r="K2744" s="53"/>
      <c r="L2744" s="53"/>
      <c r="M2744" s="53"/>
      <c r="N2744" s="53"/>
      <c r="O2744" s="53">
        <v>11</v>
      </c>
      <c r="P2744" s="55"/>
      <c r="Q2744" s="297">
        <v>-53100</v>
      </c>
      <c r="R2744" s="351" t="s">
        <v>1578</v>
      </c>
      <c r="S2744" s="350">
        <v>39</v>
      </c>
      <c r="T2744" t="str">
        <f t="shared" si="95"/>
        <v>G-Suite Business</v>
      </c>
    </row>
    <row r="2745" spans="1:20" ht="15.75" thickBot="1">
      <c r="A2745" s="311">
        <v>45622</v>
      </c>
      <c r="B2745" s="384">
        <v>45597</v>
      </c>
      <c r="C2745" s="297" t="e">
        <v>#VALUE!</v>
      </c>
      <c r="D2745" s="312" t="s">
        <v>2152</v>
      </c>
      <c r="E2745" s="306" t="s">
        <v>5249</v>
      </c>
      <c r="F2745" s="314"/>
      <c r="G2745" s="300"/>
      <c r="H2745" s="316" t="s">
        <v>261</v>
      </c>
      <c r="I2745" s="302" t="s">
        <v>232</v>
      </c>
      <c r="J2745" s="302" t="s">
        <v>262</v>
      </c>
      <c r="K2745" s="53"/>
      <c r="L2745" s="53"/>
      <c r="M2745" s="53"/>
      <c r="N2745" s="53"/>
      <c r="O2745" s="53">
        <v>11</v>
      </c>
      <c r="P2745" s="55"/>
      <c r="Q2745" s="297">
        <v>0</v>
      </c>
      <c r="R2745" s="351" t="s">
        <v>1578</v>
      </c>
      <c r="S2745" s="350">
        <v>39</v>
      </c>
      <c r="T2745" t="str">
        <f t="shared" si="95"/>
        <v>Other Services</v>
      </c>
    </row>
    <row r="2746" spans="1:20" ht="15.75" thickBot="1">
      <c r="A2746" s="311">
        <v>45622</v>
      </c>
      <c r="B2746" s="384">
        <v>45597</v>
      </c>
      <c r="C2746" s="297" t="e">
        <v>#VALUE!</v>
      </c>
      <c r="D2746" s="312" t="s">
        <v>2165</v>
      </c>
      <c r="E2746" s="306" t="s">
        <v>5250</v>
      </c>
      <c r="F2746" s="314"/>
      <c r="G2746" s="300"/>
      <c r="H2746" s="316" t="s">
        <v>261</v>
      </c>
      <c r="I2746" s="302" t="s">
        <v>232</v>
      </c>
      <c r="J2746" s="302" t="s">
        <v>262</v>
      </c>
      <c r="K2746" s="53"/>
      <c r="L2746" s="53"/>
      <c r="M2746" s="53"/>
      <c r="N2746" s="53"/>
      <c r="O2746" s="53">
        <v>11</v>
      </c>
      <c r="P2746" s="55"/>
      <c r="Q2746" s="297">
        <v>0</v>
      </c>
      <c r="R2746" s="351" t="s">
        <v>1578</v>
      </c>
      <c r="S2746" s="350">
        <v>39</v>
      </c>
      <c r="T2746" t="str">
        <f t="shared" si="95"/>
        <v>Other Services</v>
      </c>
    </row>
    <row r="2747" spans="1:20" ht="15.75" thickBot="1">
      <c r="A2747" s="311">
        <v>45622</v>
      </c>
      <c r="B2747" s="384">
        <v>45597</v>
      </c>
      <c r="C2747" s="297" t="e">
        <v>#VALUE!</v>
      </c>
      <c r="D2747" s="312" t="s">
        <v>4649</v>
      </c>
      <c r="E2747" s="306" t="s">
        <v>5251</v>
      </c>
      <c r="F2747" s="314">
        <v>177000</v>
      </c>
      <c r="G2747" s="300">
        <v>150000</v>
      </c>
      <c r="H2747" s="301" t="s">
        <v>291</v>
      </c>
      <c r="I2747" s="302" t="s">
        <v>226</v>
      </c>
      <c r="J2747" s="302" t="s">
        <v>292</v>
      </c>
      <c r="K2747" s="53"/>
      <c r="L2747" s="53"/>
      <c r="M2747" s="53"/>
      <c r="N2747" s="53"/>
      <c r="O2747" s="53">
        <v>11</v>
      </c>
      <c r="P2747" s="55"/>
      <c r="Q2747" s="297">
        <v>177000</v>
      </c>
      <c r="R2747" s="351" t="s">
        <v>1578</v>
      </c>
      <c r="S2747" s="350">
        <v>39</v>
      </c>
      <c r="T2747" t="str">
        <f t="shared" si="95"/>
        <v xml:space="preserve">Training Business </v>
      </c>
    </row>
    <row r="2748" spans="1:20" ht="15.75" thickBot="1">
      <c r="A2748" s="311">
        <v>45622</v>
      </c>
      <c r="B2748" s="384">
        <v>45597</v>
      </c>
      <c r="C2748" s="297" t="e">
        <v>#VALUE!</v>
      </c>
      <c r="D2748" s="312" t="s">
        <v>5252</v>
      </c>
      <c r="E2748" s="306" t="s">
        <v>5253</v>
      </c>
      <c r="F2748" s="314">
        <v>23600</v>
      </c>
      <c r="G2748" s="300">
        <v>20000</v>
      </c>
      <c r="H2748" s="301" t="s">
        <v>112</v>
      </c>
      <c r="I2748" s="302" t="s">
        <v>229</v>
      </c>
      <c r="J2748" s="302" t="s">
        <v>1504</v>
      </c>
      <c r="K2748" s="53"/>
      <c r="L2748" s="53"/>
      <c r="M2748" s="53"/>
      <c r="N2748" s="53"/>
      <c r="O2748" s="53">
        <v>11</v>
      </c>
      <c r="P2748" s="55"/>
      <c r="Q2748" s="297">
        <v>23600</v>
      </c>
      <c r="R2748" s="351" t="s">
        <v>1578</v>
      </c>
      <c r="S2748" s="350">
        <v>39</v>
      </c>
      <c r="T2748" t="str">
        <f t="shared" si="95"/>
        <v>WhatsApp API Business</v>
      </c>
    </row>
    <row r="2749" spans="1:20" ht="15.75" thickBot="1">
      <c r="A2749" s="311">
        <v>45622</v>
      </c>
      <c r="B2749" s="384">
        <v>45597</v>
      </c>
      <c r="C2749" s="297" t="e">
        <v>#VALUE!</v>
      </c>
      <c r="D2749" s="312" t="s">
        <v>856</v>
      </c>
      <c r="E2749" s="306" t="s">
        <v>5254</v>
      </c>
      <c r="F2749" s="314">
        <v>469640</v>
      </c>
      <c r="G2749" s="300">
        <v>398000</v>
      </c>
      <c r="H2749" s="301" t="s">
        <v>291</v>
      </c>
      <c r="I2749" s="302" t="s">
        <v>226</v>
      </c>
      <c r="J2749" s="302" t="s">
        <v>292</v>
      </c>
      <c r="K2749" s="53"/>
      <c r="L2749" s="53"/>
      <c r="M2749" s="53"/>
      <c r="N2749" s="53"/>
      <c r="O2749" s="53">
        <v>11</v>
      </c>
      <c r="P2749" s="55"/>
      <c r="Q2749" s="297">
        <v>469640</v>
      </c>
      <c r="R2749" s="351" t="s">
        <v>1578</v>
      </c>
      <c r="S2749" s="350">
        <v>39</v>
      </c>
      <c r="T2749" t="str">
        <f t="shared" si="95"/>
        <v xml:space="preserve">Training Business </v>
      </c>
    </row>
    <row r="2750" spans="1:20" ht="15.75" thickBot="1">
      <c r="A2750" s="311">
        <v>45622</v>
      </c>
      <c r="B2750" s="384">
        <v>45597</v>
      </c>
      <c r="C2750" s="297" t="e">
        <v>#VALUE!</v>
      </c>
      <c r="D2750" s="312" t="s">
        <v>1169</v>
      </c>
      <c r="E2750" s="306" t="s">
        <v>5255</v>
      </c>
      <c r="F2750" s="314">
        <v>2508</v>
      </c>
      <c r="G2750" s="300">
        <v>2125.42372881356</v>
      </c>
      <c r="H2750" s="301" t="s">
        <v>112</v>
      </c>
      <c r="I2750" s="302" t="s">
        <v>229</v>
      </c>
      <c r="J2750" s="302" t="s">
        <v>258</v>
      </c>
      <c r="K2750" s="53"/>
      <c r="L2750" s="53"/>
      <c r="M2750" s="53"/>
      <c r="N2750" s="53"/>
      <c r="O2750" s="53">
        <v>11</v>
      </c>
      <c r="P2750" s="55"/>
      <c r="Q2750" s="297">
        <v>2508</v>
      </c>
      <c r="R2750" s="351" t="s">
        <v>1578</v>
      </c>
      <c r="S2750" s="350">
        <v>39</v>
      </c>
      <c r="T2750" t="str">
        <f t="shared" si="95"/>
        <v>WhatsApp API Business</v>
      </c>
    </row>
    <row r="2751" spans="1:20" ht="15.75" thickBot="1">
      <c r="A2751" s="311">
        <v>45623</v>
      </c>
      <c r="B2751" s="384">
        <v>45597</v>
      </c>
      <c r="C2751" s="297" t="e">
        <v>#VALUE!</v>
      </c>
      <c r="D2751" s="312" t="s">
        <v>1270</v>
      </c>
      <c r="E2751" s="306" t="s">
        <v>5256</v>
      </c>
      <c r="F2751" s="314">
        <v>1155</v>
      </c>
      <c r="G2751" s="300">
        <v>978.81355932203394</v>
      </c>
      <c r="H2751" s="301" t="s">
        <v>216</v>
      </c>
      <c r="I2751" s="302" t="s">
        <v>217</v>
      </c>
      <c r="J2751" s="302" t="s">
        <v>218</v>
      </c>
      <c r="K2751" s="53"/>
      <c r="L2751" s="53"/>
      <c r="M2751" s="53"/>
      <c r="N2751" s="53"/>
      <c r="O2751" s="53">
        <v>11</v>
      </c>
      <c r="P2751" s="55"/>
      <c r="Q2751" s="297">
        <v>1155</v>
      </c>
      <c r="R2751" s="351" t="s">
        <v>1578</v>
      </c>
      <c r="S2751" s="350">
        <v>39</v>
      </c>
      <c r="T2751" t="str">
        <f t="shared" si="95"/>
        <v>G-Suite Business</v>
      </c>
    </row>
    <row r="2752" spans="1:20" ht="15.75" thickBot="1">
      <c r="A2752" s="311">
        <v>45623</v>
      </c>
      <c r="B2752" s="384">
        <v>45597</v>
      </c>
      <c r="C2752" s="297" t="e">
        <v>#VALUE!</v>
      </c>
      <c r="D2752" s="312" t="s">
        <v>5257</v>
      </c>
      <c r="E2752" s="306" t="s">
        <v>5258</v>
      </c>
      <c r="F2752" s="314">
        <v>9027</v>
      </c>
      <c r="G2752" s="300">
        <v>7650</v>
      </c>
      <c r="H2752" s="301" t="s">
        <v>216</v>
      </c>
      <c r="I2752" s="302" t="s">
        <v>217</v>
      </c>
      <c r="J2752" s="302" t="s">
        <v>218</v>
      </c>
      <c r="K2752" s="53"/>
      <c r="L2752" s="53"/>
      <c r="M2752" s="53"/>
      <c r="N2752" s="53"/>
      <c r="O2752" s="53">
        <v>11</v>
      </c>
      <c r="P2752" s="55"/>
      <c r="Q2752" s="297">
        <v>9027</v>
      </c>
      <c r="R2752" s="351" t="s">
        <v>1578</v>
      </c>
      <c r="S2752" s="350">
        <v>39</v>
      </c>
      <c r="T2752" t="str">
        <f t="shared" si="95"/>
        <v>G-Suite Business</v>
      </c>
    </row>
    <row r="2753" spans="1:20" ht="15.75" thickBot="1">
      <c r="A2753" s="311">
        <v>45623</v>
      </c>
      <c r="B2753" s="384">
        <v>45597</v>
      </c>
      <c r="C2753" s="297" t="e">
        <v>#VALUE!</v>
      </c>
      <c r="D2753" s="312" t="s">
        <v>1323</v>
      </c>
      <c r="E2753" s="306" t="s">
        <v>5259</v>
      </c>
      <c r="F2753" s="314">
        <v>6376</v>
      </c>
      <c r="G2753" s="300">
        <v>5403.3898305084749</v>
      </c>
      <c r="H2753" s="301" t="s">
        <v>216</v>
      </c>
      <c r="I2753" s="302" t="s">
        <v>217</v>
      </c>
      <c r="J2753" s="302" t="s">
        <v>218</v>
      </c>
      <c r="K2753" s="53"/>
      <c r="L2753" s="53"/>
      <c r="M2753" s="53"/>
      <c r="N2753" s="53"/>
      <c r="O2753" s="53">
        <v>11</v>
      </c>
      <c r="P2753" s="55"/>
      <c r="Q2753" s="297">
        <v>6376</v>
      </c>
      <c r="R2753" s="351" t="s">
        <v>1578</v>
      </c>
      <c r="S2753" s="350">
        <v>39</v>
      </c>
      <c r="T2753" t="str">
        <f t="shared" si="95"/>
        <v>G-Suite Business</v>
      </c>
    </row>
    <row r="2754" spans="1:20" ht="15.75" thickBot="1">
      <c r="A2754" s="311">
        <v>45623</v>
      </c>
      <c r="B2754" s="384">
        <v>45597</v>
      </c>
      <c r="C2754" s="297" t="e">
        <v>#VALUE!</v>
      </c>
      <c r="D2754" s="312" t="s">
        <v>2061</v>
      </c>
      <c r="E2754" s="306" t="s">
        <v>5260</v>
      </c>
      <c r="F2754" s="314">
        <v>-295</v>
      </c>
      <c r="G2754" s="300">
        <v>-250</v>
      </c>
      <c r="H2754" s="301" t="s">
        <v>216</v>
      </c>
      <c r="I2754" s="302" t="s">
        <v>217</v>
      </c>
      <c r="J2754" s="302" t="s">
        <v>218</v>
      </c>
      <c r="K2754" s="53"/>
      <c r="L2754" s="53"/>
      <c r="M2754" s="53"/>
      <c r="N2754" s="53"/>
      <c r="O2754" s="53">
        <v>11</v>
      </c>
      <c r="P2754" s="55"/>
      <c r="Q2754" s="297">
        <v>-295</v>
      </c>
      <c r="R2754" s="351" t="s">
        <v>1578</v>
      </c>
      <c r="S2754" s="350">
        <v>39</v>
      </c>
      <c r="T2754" t="str">
        <f t="shared" si="95"/>
        <v>G-Suite Business</v>
      </c>
    </row>
    <row r="2755" spans="1:20" ht="15.75" thickBot="1">
      <c r="A2755" s="311">
        <v>45623</v>
      </c>
      <c r="B2755" s="384">
        <v>45597</v>
      </c>
      <c r="C2755" s="297" t="e">
        <v>#VALUE!</v>
      </c>
      <c r="D2755" s="312" t="s">
        <v>1323</v>
      </c>
      <c r="E2755" s="306" t="s">
        <v>5261</v>
      </c>
      <c r="F2755" s="314">
        <v>17700</v>
      </c>
      <c r="G2755" s="300">
        <v>15000</v>
      </c>
      <c r="H2755" s="301" t="s">
        <v>112</v>
      </c>
      <c r="I2755" s="302" t="s">
        <v>229</v>
      </c>
      <c r="J2755" s="302" t="s">
        <v>284</v>
      </c>
      <c r="K2755" s="53"/>
      <c r="L2755" s="53"/>
      <c r="M2755" s="53"/>
      <c r="N2755" s="53"/>
      <c r="O2755" s="53">
        <v>11</v>
      </c>
      <c r="P2755" s="55"/>
      <c r="Q2755" s="297">
        <v>17700</v>
      </c>
      <c r="R2755" s="351" t="s">
        <v>1578</v>
      </c>
      <c r="S2755" s="350">
        <v>39</v>
      </c>
      <c r="T2755" t="str">
        <f t="shared" si="95"/>
        <v>WhatsApp API Business</v>
      </c>
    </row>
    <row r="2756" spans="1:20" ht="15.75" thickBot="1">
      <c r="A2756" s="311">
        <v>45623</v>
      </c>
      <c r="B2756" s="384">
        <v>45597</v>
      </c>
      <c r="C2756" s="297" t="e">
        <v>#VALUE!</v>
      </c>
      <c r="D2756" s="312" t="s">
        <v>5262</v>
      </c>
      <c r="E2756" s="306" t="s">
        <v>5263</v>
      </c>
      <c r="F2756" s="314">
        <v>15045</v>
      </c>
      <c r="G2756" s="300">
        <v>12750</v>
      </c>
      <c r="H2756" s="301" t="s">
        <v>112</v>
      </c>
      <c r="I2756" s="302" t="s">
        <v>229</v>
      </c>
      <c r="J2756" s="302" t="s">
        <v>284</v>
      </c>
      <c r="K2756" s="53"/>
      <c r="L2756" s="53"/>
      <c r="M2756" s="53"/>
      <c r="N2756" s="53"/>
      <c r="O2756" s="53">
        <v>11</v>
      </c>
      <c r="P2756" s="55"/>
      <c r="Q2756" s="297">
        <v>15045</v>
      </c>
      <c r="R2756" s="351" t="s">
        <v>1578</v>
      </c>
      <c r="S2756" s="350">
        <v>39</v>
      </c>
      <c r="T2756" t="str">
        <f t="shared" si="95"/>
        <v>WhatsApp API Business</v>
      </c>
    </row>
    <row r="2757" spans="1:20" ht="15.75" thickBot="1">
      <c r="A2757" s="311">
        <v>45623</v>
      </c>
      <c r="B2757" s="384">
        <v>45597</v>
      </c>
      <c r="C2757" s="297" t="e">
        <v>#VALUE!</v>
      </c>
      <c r="D2757" s="312" t="s">
        <v>4554</v>
      </c>
      <c r="E2757" s="306" t="s">
        <v>5264</v>
      </c>
      <c r="F2757" s="314">
        <v>2950</v>
      </c>
      <c r="G2757" s="300">
        <v>2500</v>
      </c>
      <c r="H2757" s="301" t="s">
        <v>112</v>
      </c>
      <c r="I2757" s="302" t="s">
        <v>229</v>
      </c>
      <c r="J2757" s="302" t="s">
        <v>258</v>
      </c>
      <c r="K2757" s="53"/>
      <c r="L2757" s="53"/>
      <c r="M2757" s="53"/>
      <c r="N2757" s="53"/>
      <c r="O2757" s="53">
        <v>11</v>
      </c>
      <c r="P2757" s="55"/>
      <c r="Q2757" s="297">
        <v>2950</v>
      </c>
      <c r="R2757" s="351" t="s">
        <v>1578</v>
      </c>
      <c r="S2757" s="350">
        <v>39</v>
      </c>
      <c r="T2757" t="str">
        <f t="shared" si="95"/>
        <v>WhatsApp API Business</v>
      </c>
    </row>
    <row r="2758" spans="1:20" ht="15.75" thickBot="1">
      <c r="A2758" s="311">
        <v>45623</v>
      </c>
      <c r="B2758" s="384">
        <v>45597</v>
      </c>
      <c r="C2758" s="297" t="e">
        <v>#VALUE!</v>
      </c>
      <c r="D2758" s="312" t="s">
        <v>1035</v>
      </c>
      <c r="E2758" s="306" t="s">
        <v>5265</v>
      </c>
      <c r="F2758" s="314">
        <v>7523</v>
      </c>
      <c r="G2758" s="300">
        <v>6375.42372881356</v>
      </c>
      <c r="H2758" s="301" t="s">
        <v>112</v>
      </c>
      <c r="I2758" s="302" t="s">
        <v>229</v>
      </c>
      <c r="J2758" s="302" t="s">
        <v>269</v>
      </c>
      <c r="K2758" s="53"/>
      <c r="L2758" s="53"/>
      <c r="M2758" s="53"/>
      <c r="N2758" s="53"/>
      <c r="O2758" s="53">
        <v>11</v>
      </c>
      <c r="P2758" s="55"/>
      <c r="Q2758" s="297">
        <v>7523</v>
      </c>
      <c r="R2758" s="351" t="s">
        <v>1578</v>
      </c>
      <c r="S2758" s="350">
        <v>39</v>
      </c>
      <c r="T2758" t="str">
        <f t="shared" si="95"/>
        <v>WhatsApp API Business</v>
      </c>
    </row>
    <row r="2759" spans="1:20" ht="15.75" thickBot="1">
      <c r="A2759" s="311">
        <v>45623</v>
      </c>
      <c r="B2759" s="384">
        <v>45597</v>
      </c>
      <c r="C2759" s="297" t="e">
        <v>#VALUE!</v>
      </c>
      <c r="D2759" s="312" t="s">
        <v>4739</v>
      </c>
      <c r="E2759" s="306" t="s">
        <v>5266</v>
      </c>
      <c r="F2759" s="314">
        <v>11800</v>
      </c>
      <c r="G2759" s="300">
        <v>10000</v>
      </c>
      <c r="H2759" s="301" t="s">
        <v>112</v>
      </c>
      <c r="I2759" s="302" t="s">
        <v>229</v>
      </c>
      <c r="J2759" s="302" t="s">
        <v>249</v>
      </c>
      <c r="K2759" s="53"/>
      <c r="L2759" s="53"/>
      <c r="M2759" s="53"/>
      <c r="N2759" s="53"/>
      <c r="O2759" s="53">
        <v>11</v>
      </c>
      <c r="P2759" s="55"/>
      <c r="Q2759" s="297">
        <v>11800</v>
      </c>
      <c r="R2759" s="351" t="s">
        <v>1578</v>
      </c>
      <c r="S2759" s="350">
        <v>39</v>
      </c>
      <c r="T2759" t="str">
        <f t="shared" si="95"/>
        <v>WhatsApp API Business</v>
      </c>
    </row>
    <row r="2760" spans="1:20" ht="15.75" thickBot="1">
      <c r="A2760" s="311">
        <v>45623</v>
      </c>
      <c r="B2760" s="384">
        <v>45597</v>
      </c>
      <c r="C2760" s="297" t="e">
        <v>#VALUE!</v>
      </c>
      <c r="D2760" s="312" t="s">
        <v>1969</v>
      </c>
      <c r="E2760" s="306" t="s">
        <v>5267</v>
      </c>
      <c r="F2760" s="314">
        <v>1180</v>
      </c>
      <c r="G2760" s="300">
        <v>1000</v>
      </c>
      <c r="H2760" s="301" t="s">
        <v>112</v>
      </c>
      <c r="I2760" s="302" t="s">
        <v>229</v>
      </c>
      <c r="J2760" s="302" t="s">
        <v>249</v>
      </c>
      <c r="K2760" s="53"/>
      <c r="L2760" s="53"/>
      <c r="M2760" s="53"/>
      <c r="N2760" s="53"/>
      <c r="O2760" s="53">
        <v>11</v>
      </c>
      <c r="P2760" s="55"/>
      <c r="Q2760" s="297">
        <v>1180</v>
      </c>
      <c r="R2760" s="351" t="s">
        <v>1578</v>
      </c>
      <c r="S2760" s="350">
        <v>39</v>
      </c>
      <c r="T2760" t="str">
        <f t="shared" si="95"/>
        <v>WhatsApp API Business</v>
      </c>
    </row>
    <row r="2761" spans="1:20" ht="15.75" thickBot="1">
      <c r="A2761" s="311">
        <v>45623</v>
      </c>
      <c r="B2761" s="384">
        <v>45597</v>
      </c>
      <c r="C2761" s="297" t="e">
        <v>#VALUE!</v>
      </c>
      <c r="D2761" s="312" t="s">
        <v>1360</v>
      </c>
      <c r="E2761" s="306" t="s">
        <v>5268</v>
      </c>
      <c r="F2761" s="314">
        <v>20060</v>
      </c>
      <c r="G2761" s="300">
        <v>17000</v>
      </c>
      <c r="H2761" s="301" t="s">
        <v>112</v>
      </c>
      <c r="I2761" s="302" t="s">
        <v>229</v>
      </c>
      <c r="J2761" s="302" t="s">
        <v>352</v>
      </c>
      <c r="K2761" s="53"/>
      <c r="L2761" s="53"/>
      <c r="M2761" s="53"/>
      <c r="N2761" s="53"/>
      <c r="O2761" s="53">
        <v>11</v>
      </c>
      <c r="P2761" s="55"/>
      <c r="Q2761" s="297">
        <v>20060</v>
      </c>
      <c r="R2761" s="351" t="s">
        <v>1578</v>
      </c>
      <c r="S2761" s="350">
        <v>39</v>
      </c>
      <c r="T2761" t="str">
        <f t="shared" si="95"/>
        <v>WhatsApp API Business</v>
      </c>
    </row>
    <row r="2762" spans="1:20" ht="15.75" thickBot="1">
      <c r="A2762" s="311">
        <v>45623</v>
      </c>
      <c r="B2762" s="384">
        <v>45597</v>
      </c>
      <c r="C2762" s="297" t="e">
        <v>#VALUE!</v>
      </c>
      <c r="D2762" s="312" t="s">
        <v>1360</v>
      </c>
      <c r="E2762" s="306" t="s">
        <v>5269</v>
      </c>
      <c r="F2762" s="314">
        <v>15045</v>
      </c>
      <c r="G2762" s="300">
        <v>12750</v>
      </c>
      <c r="H2762" s="301" t="s">
        <v>112</v>
      </c>
      <c r="I2762" s="302" t="s">
        <v>229</v>
      </c>
      <c r="J2762" s="302" t="s">
        <v>284</v>
      </c>
      <c r="K2762" s="53"/>
      <c r="L2762" s="53"/>
      <c r="M2762" s="53"/>
      <c r="N2762" s="53"/>
      <c r="O2762" s="53">
        <v>11</v>
      </c>
      <c r="P2762" s="55"/>
      <c r="Q2762" s="297">
        <v>15045</v>
      </c>
      <c r="R2762" s="351" t="s">
        <v>1578</v>
      </c>
      <c r="S2762" s="350">
        <v>39</v>
      </c>
      <c r="T2762" t="str">
        <f t="shared" si="95"/>
        <v>WhatsApp API Business</v>
      </c>
    </row>
    <row r="2763" spans="1:20" ht="15.75" thickBot="1">
      <c r="A2763" s="311">
        <v>45624</v>
      </c>
      <c r="B2763" s="384">
        <v>45597</v>
      </c>
      <c r="C2763" s="297" t="e">
        <v>#VALUE!</v>
      </c>
      <c r="D2763" s="312" t="s">
        <v>4829</v>
      </c>
      <c r="E2763" s="306" t="s">
        <v>5270</v>
      </c>
      <c r="F2763" s="314">
        <v>3009</v>
      </c>
      <c r="G2763" s="300">
        <v>2550</v>
      </c>
      <c r="H2763" s="301" t="s">
        <v>216</v>
      </c>
      <c r="I2763" s="302" t="s">
        <v>217</v>
      </c>
      <c r="J2763" s="302" t="s">
        <v>218</v>
      </c>
      <c r="K2763" s="53"/>
      <c r="L2763" s="53"/>
      <c r="M2763" s="53"/>
      <c r="N2763" s="53"/>
      <c r="O2763" s="53">
        <v>11</v>
      </c>
      <c r="P2763" s="55"/>
      <c r="Q2763" s="297">
        <v>3009</v>
      </c>
      <c r="R2763" s="351" t="s">
        <v>1578</v>
      </c>
      <c r="S2763" s="350">
        <v>39</v>
      </c>
      <c r="T2763" t="str">
        <f t="shared" si="95"/>
        <v>G-Suite Business</v>
      </c>
    </row>
    <row r="2764" spans="1:20" ht="15.75" thickBot="1">
      <c r="A2764" s="311">
        <v>45624</v>
      </c>
      <c r="B2764" s="384">
        <v>45597</v>
      </c>
      <c r="C2764" s="297" t="e">
        <v>#VALUE!</v>
      </c>
      <c r="D2764" s="312" t="s">
        <v>399</v>
      </c>
      <c r="E2764" s="306" t="s">
        <v>5271</v>
      </c>
      <c r="F2764" s="314">
        <v>6514</v>
      </c>
      <c r="G2764" s="300">
        <v>5520.3389830508477</v>
      </c>
      <c r="H2764" s="301" t="s">
        <v>216</v>
      </c>
      <c r="I2764" s="302" t="s">
        <v>217</v>
      </c>
      <c r="J2764" s="302" t="s">
        <v>218</v>
      </c>
      <c r="K2764" s="53"/>
      <c r="L2764" s="53"/>
      <c r="M2764" s="53"/>
      <c r="N2764" s="53"/>
      <c r="O2764" s="53">
        <v>11</v>
      </c>
      <c r="P2764" s="55"/>
      <c r="Q2764" s="297">
        <v>6514</v>
      </c>
      <c r="R2764" s="351" t="s">
        <v>1578</v>
      </c>
      <c r="S2764" s="350">
        <v>39</v>
      </c>
      <c r="T2764" t="str">
        <f t="shared" si="95"/>
        <v>G-Suite Business</v>
      </c>
    </row>
    <row r="2765" spans="1:20" ht="15.75" thickBot="1">
      <c r="A2765" s="311">
        <v>45624</v>
      </c>
      <c r="B2765" s="384">
        <v>45597</v>
      </c>
      <c r="C2765" s="297" t="e">
        <v>#VALUE!</v>
      </c>
      <c r="D2765" s="312" t="s">
        <v>534</v>
      </c>
      <c r="E2765" s="306" t="s">
        <v>5272</v>
      </c>
      <c r="F2765" s="314">
        <v>54162</v>
      </c>
      <c r="G2765" s="300">
        <v>45900</v>
      </c>
      <c r="H2765" s="301" t="s">
        <v>216</v>
      </c>
      <c r="I2765" s="302" t="s">
        <v>217</v>
      </c>
      <c r="J2765" s="302" t="s">
        <v>218</v>
      </c>
      <c r="K2765" s="53"/>
      <c r="L2765" s="53"/>
      <c r="M2765" s="53"/>
      <c r="N2765" s="53"/>
      <c r="O2765" s="53">
        <v>11</v>
      </c>
      <c r="P2765" s="55"/>
      <c r="Q2765" s="297">
        <v>54162</v>
      </c>
      <c r="R2765" s="351" t="s">
        <v>1578</v>
      </c>
      <c r="S2765" s="350">
        <v>39</v>
      </c>
      <c r="T2765" t="str">
        <f t="shared" si="95"/>
        <v>G-Suite Business</v>
      </c>
    </row>
    <row r="2766" spans="1:20" ht="15.75" thickBot="1">
      <c r="A2766" s="311">
        <v>45625</v>
      </c>
      <c r="B2766" s="384">
        <v>45597</v>
      </c>
      <c r="C2766" s="297" t="e">
        <v>#VALUE!</v>
      </c>
      <c r="D2766" s="312" t="s">
        <v>5273</v>
      </c>
      <c r="E2766" s="306" t="s">
        <v>5274</v>
      </c>
      <c r="F2766" s="314">
        <v>3009</v>
      </c>
      <c r="G2766" s="300">
        <v>2550</v>
      </c>
      <c r="H2766" s="301" t="s">
        <v>216</v>
      </c>
      <c r="I2766" s="302" t="s">
        <v>217</v>
      </c>
      <c r="J2766" s="302" t="s">
        <v>218</v>
      </c>
      <c r="K2766" s="53"/>
      <c r="L2766" s="53"/>
      <c r="M2766" s="53"/>
      <c r="N2766" s="53"/>
      <c r="O2766" s="53">
        <v>11</v>
      </c>
      <c r="P2766" s="55"/>
      <c r="Q2766" s="297">
        <v>3009</v>
      </c>
      <c r="R2766" s="351" t="s">
        <v>1578</v>
      </c>
      <c r="S2766" s="350">
        <v>39</v>
      </c>
      <c r="T2766" t="str">
        <f t="shared" ref="T2766:T2797" si="96">VLOOKUP(I2766,$AD$2:$AE$6,2,0)</f>
        <v>G-Suite Business</v>
      </c>
    </row>
    <row r="2767" spans="1:20" ht="15.75" thickBot="1">
      <c r="A2767" s="311">
        <v>45625</v>
      </c>
      <c r="B2767" s="384">
        <v>45597</v>
      </c>
      <c r="C2767" s="297" t="e">
        <v>#VALUE!</v>
      </c>
      <c r="D2767" s="312" t="s">
        <v>1097</v>
      </c>
      <c r="E2767" s="306" t="s">
        <v>5275</v>
      </c>
      <c r="F2767" s="314">
        <v>30090</v>
      </c>
      <c r="G2767" s="300">
        <v>25500</v>
      </c>
      <c r="H2767" s="301" t="s">
        <v>216</v>
      </c>
      <c r="I2767" s="302" t="s">
        <v>217</v>
      </c>
      <c r="J2767" s="302" t="s">
        <v>218</v>
      </c>
      <c r="K2767" s="53"/>
      <c r="L2767" s="53"/>
      <c r="M2767" s="53"/>
      <c r="N2767" s="53"/>
      <c r="O2767" s="53">
        <v>11</v>
      </c>
      <c r="P2767" s="55"/>
      <c r="Q2767" s="297">
        <v>30090</v>
      </c>
      <c r="R2767" s="351" t="s">
        <v>1578</v>
      </c>
      <c r="S2767" s="350">
        <v>39</v>
      </c>
      <c r="T2767" t="str">
        <f t="shared" si="96"/>
        <v>G-Suite Business</v>
      </c>
    </row>
    <row r="2768" spans="1:20" ht="15.75" thickBot="1">
      <c r="A2768" s="311">
        <v>45625</v>
      </c>
      <c r="B2768" s="384">
        <v>45597</v>
      </c>
      <c r="C2768" s="297" t="e">
        <v>#VALUE!</v>
      </c>
      <c r="D2768" s="312" t="s">
        <v>5276</v>
      </c>
      <c r="E2768" s="306" t="s">
        <v>5277</v>
      </c>
      <c r="F2768" s="314">
        <v>8496</v>
      </c>
      <c r="G2768" s="300">
        <v>7200</v>
      </c>
      <c r="H2768" s="301" t="s">
        <v>216</v>
      </c>
      <c r="I2768" s="302" t="s">
        <v>217</v>
      </c>
      <c r="J2768" s="302" t="s">
        <v>218</v>
      </c>
      <c r="K2768" s="53"/>
      <c r="L2768" s="53"/>
      <c r="M2768" s="53"/>
      <c r="N2768" s="53"/>
      <c r="O2768" s="53">
        <v>11</v>
      </c>
      <c r="P2768" s="55"/>
      <c r="Q2768" s="297">
        <v>8496</v>
      </c>
      <c r="R2768" s="351" t="s">
        <v>1578</v>
      </c>
      <c r="S2768" s="350">
        <v>39</v>
      </c>
      <c r="T2768" t="str">
        <f t="shared" si="96"/>
        <v>G-Suite Business</v>
      </c>
    </row>
    <row r="2769" spans="1:20" ht="15.75" thickBot="1">
      <c r="A2769" s="311">
        <v>45625</v>
      </c>
      <c r="B2769" s="384">
        <v>45597</v>
      </c>
      <c r="C2769" s="297" t="e">
        <v>#VALUE!</v>
      </c>
      <c r="D2769" s="312" t="s">
        <v>5278</v>
      </c>
      <c r="E2769" s="306" t="s">
        <v>5279</v>
      </c>
      <c r="F2769" s="314">
        <v>19647</v>
      </c>
      <c r="G2769" s="300">
        <v>16650</v>
      </c>
      <c r="H2769" s="301" t="s">
        <v>216</v>
      </c>
      <c r="I2769" s="302" t="s">
        <v>217</v>
      </c>
      <c r="J2769" s="302" t="s">
        <v>218</v>
      </c>
      <c r="K2769" s="53"/>
      <c r="L2769" s="53"/>
      <c r="M2769" s="53"/>
      <c r="N2769" s="53"/>
      <c r="O2769" s="53">
        <v>11</v>
      </c>
      <c r="P2769" s="55"/>
      <c r="Q2769" s="297">
        <v>19647</v>
      </c>
      <c r="R2769" s="351" t="s">
        <v>1578</v>
      </c>
      <c r="S2769" s="350">
        <v>39</v>
      </c>
      <c r="T2769" t="str">
        <f t="shared" si="96"/>
        <v>G-Suite Business</v>
      </c>
    </row>
    <row r="2770" spans="1:20" ht="15.75" thickBot="1">
      <c r="A2770" s="311">
        <v>45625</v>
      </c>
      <c r="B2770" s="384">
        <v>45597</v>
      </c>
      <c r="C2770" s="297" t="e">
        <v>#VALUE!</v>
      </c>
      <c r="D2770" s="312" t="s">
        <v>501</v>
      </c>
      <c r="E2770" s="306" t="s">
        <v>5280</v>
      </c>
      <c r="F2770" s="314">
        <v>9027</v>
      </c>
      <c r="G2770" s="300">
        <v>7650</v>
      </c>
      <c r="H2770" s="301" t="s">
        <v>216</v>
      </c>
      <c r="I2770" s="302" t="s">
        <v>217</v>
      </c>
      <c r="J2770" s="302" t="s">
        <v>218</v>
      </c>
      <c r="K2770" s="53"/>
      <c r="L2770" s="53"/>
      <c r="M2770" s="53"/>
      <c r="N2770" s="53"/>
      <c r="O2770" s="53">
        <v>11</v>
      </c>
      <c r="P2770" s="55"/>
      <c r="Q2770" s="297">
        <v>9027</v>
      </c>
      <c r="R2770" s="351" t="s">
        <v>1578</v>
      </c>
      <c r="S2770" s="350">
        <v>39</v>
      </c>
      <c r="T2770" t="str">
        <f t="shared" si="96"/>
        <v>G-Suite Business</v>
      </c>
    </row>
    <row r="2771" spans="1:20" ht="15.75" thickBot="1">
      <c r="A2771" s="311">
        <v>45625</v>
      </c>
      <c r="B2771" s="384">
        <v>45597</v>
      </c>
      <c r="C2771" s="297" t="e">
        <v>#VALUE!</v>
      </c>
      <c r="D2771" s="312" t="s">
        <v>5281</v>
      </c>
      <c r="E2771" s="306" t="s">
        <v>5282</v>
      </c>
      <c r="F2771" s="314">
        <v>3009</v>
      </c>
      <c r="G2771" s="300">
        <v>2550</v>
      </c>
      <c r="H2771" s="301" t="s">
        <v>216</v>
      </c>
      <c r="I2771" s="302" t="s">
        <v>217</v>
      </c>
      <c r="J2771" s="302" t="s">
        <v>218</v>
      </c>
      <c r="K2771" s="53"/>
      <c r="L2771" s="53"/>
      <c r="M2771" s="53"/>
      <c r="N2771" s="53"/>
      <c r="O2771" s="53">
        <v>11</v>
      </c>
      <c r="P2771" s="55"/>
      <c r="Q2771" s="297">
        <v>3009</v>
      </c>
      <c r="R2771" s="351" t="s">
        <v>1578</v>
      </c>
      <c r="S2771" s="350">
        <v>39</v>
      </c>
      <c r="T2771" t="str">
        <f t="shared" si="96"/>
        <v>G-Suite Business</v>
      </c>
    </row>
    <row r="2772" spans="1:20" ht="15.75" thickBot="1">
      <c r="A2772" s="311">
        <v>45625</v>
      </c>
      <c r="B2772" s="384">
        <v>45597</v>
      </c>
      <c r="C2772" s="297" t="e">
        <v>#VALUE!</v>
      </c>
      <c r="D2772" s="312" t="s">
        <v>5283</v>
      </c>
      <c r="E2772" s="306" t="s">
        <v>5284</v>
      </c>
      <c r="F2772" s="314">
        <v>199420</v>
      </c>
      <c r="G2772" s="300">
        <v>169000</v>
      </c>
      <c r="H2772" s="301" t="s">
        <v>216</v>
      </c>
      <c r="I2772" s="302" t="s">
        <v>217</v>
      </c>
      <c r="J2772" s="302" t="s">
        <v>218</v>
      </c>
      <c r="K2772" s="53"/>
      <c r="L2772" s="53"/>
      <c r="M2772" s="53"/>
      <c r="N2772" s="53"/>
      <c r="O2772" s="53">
        <v>11</v>
      </c>
      <c r="P2772" s="55"/>
      <c r="Q2772" s="297">
        <v>199420</v>
      </c>
      <c r="R2772" s="351" t="s">
        <v>1578</v>
      </c>
      <c r="S2772" s="350">
        <v>39</v>
      </c>
      <c r="T2772" t="str">
        <f t="shared" si="96"/>
        <v>G-Suite Business</v>
      </c>
    </row>
    <row r="2773" spans="1:20" ht="15.75" thickBot="1">
      <c r="A2773" s="311">
        <v>45625</v>
      </c>
      <c r="B2773" s="384">
        <v>45597</v>
      </c>
      <c r="C2773" s="297" t="e">
        <v>#VALUE!</v>
      </c>
      <c r="D2773" s="312" t="s">
        <v>2208</v>
      </c>
      <c r="E2773" s="306" t="s">
        <v>5285</v>
      </c>
      <c r="F2773" s="314">
        <v>15930</v>
      </c>
      <c r="G2773" s="300">
        <v>13500</v>
      </c>
      <c r="H2773" s="301" t="s">
        <v>112</v>
      </c>
      <c r="I2773" s="302" t="s">
        <v>229</v>
      </c>
      <c r="J2773" s="302" t="s">
        <v>284</v>
      </c>
      <c r="K2773" s="53"/>
      <c r="L2773" s="53"/>
      <c r="M2773" s="53"/>
      <c r="N2773" s="53"/>
      <c r="O2773" s="53">
        <v>11</v>
      </c>
      <c r="P2773" s="55"/>
      <c r="Q2773" s="297">
        <v>15930</v>
      </c>
      <c r="R2773" s="351" t="s">
        <v>1578</v>
      </c>
      <c r="S2773" s="350">
        <v>39</v>
      </c>
      <c r="T2773" t="str">
        <f t="shared" si="96"/>
        <v>WhatsApp API Business</v>
      </c>
    </row>
    <row r="2774" spans="1:20" ht="15.75" thickBot="1">
      <c r="A2774" s="311">
        <v>45625</v>
      </c>
      <c r="B2774" s="384">
        <v>45597</v>
      </c>
      <c r="C2774" s="297" t="e">
        <v>#VALUE!</v>
      </c>
      <c r="D2774" s="312" t="s">
        <v>395</v>
      </c>
      <c r="E2774" s="306" t="s">
        <v>5286</v>
      </c>
      <c r="F2774" s="314">
        <v>5900</v>
      </c>
      <c r="G2774" s="300">
        <v>5000</v>
      </c>
      <c r="H2774" s="301" t="s">
        <v>310</v>
      </c>
      <c r="I2774" s="302" t="s">
        <v>223</v>
      </c>
      <c r="J2774" s="302" t="s">
        <v>311</v>
      </c>
      <c r="K2774" s="53"/>
      <c r="L2774" s="53"/>
      <c r="M2774" s="53"/>
      <c r="N2774" s="53"/>
      <c r="O2774" s="53">
        <v>11</v>
      </c>
      <c r="P2774" s="55"/>
      <c r="Q2774" s="297">
        <v>5900</v>
      </c>
      <c r="R2774" s="351" t="s">
        <v>1578</v>
      </c>
      <c r="S2774" s="350">
        <v>39</v>
      </c>
      <c r="T2774" t="str">
        <f t="shared" si="96"/>
        <v>Tech Assist Recruitment</v>
      </c>
    </row>
    <row r="2775" spans="1:20" ht="15.75" thickBot="1">
      <c r="A2775" s="311">
        <v>45626</v>
      </c>
      <c r="B2775" s="384">
        <v>45597</v>
      </c>
      <c r="C2775" s="297" t="e">
        <v>#VALUE!</v>
      </c>
      <c r="D2775" s="318" t="s">
        <v>5287</v>
      </c>
      <c r="E2775" s="306" t="s">
        <v>5288</v>
      </c>
      <c r="F2775" s="306">
        <v>1991</v>
      </c>
      <c r="G2775" s="300">
        <v>1687.28813559322</v>
      </c>
      <c r="H2775" s="301" t="s">
        <v>216</v>
      </c>
      <c r="I2775" s="302" t="s">
        <v>217</v>
      </c>
      <c r="J2775" s="302" t="s">
        <v>218</v>
      </c>
      <c r="K2775" s="53"/>
      <c r="L2775" s="53"/>
      <c r="M2775" s="53"/>
      <c r="N2775" s="53"/>
      <c r="O2775" s="53">
        <v>11</v>
      </c>
      <c r="P2775" s="55"/>
      <c r="Q2775" s="297">
        <v>1991</v>
      </c>
      <c r="R2775" s="351" t="s">
        <v>1578</v>
      </c>
      <c r="S2775" s="350">
        <v>39</v>
      </c>
      <c r="T2775" t="str">
        <f t="shared" si="96"/>
        <v>G-Suite Business</v>
      </c>
    </row>
    <row r="2776" spans="1:20" ht="15.75" thickBot="1">
      <c r="A2776" s="311">
        <v>45626</v>
      </c>
      <c r="B2776" s="384">
        <v>45597</v>
      </c>
      <c r="C2776" s="297" t="e">
        <v>#VALUE!</v>
      </c>
      <c r="D2776" s="318" t="s">
        <v>2455</v>
      </c>
      <c r="E2776" s="306" t="s">
        <v>5289</v>
      </c>
      <c r="F2776" s="306">
        <v>4204</v>
      </c>
      <c r="G2776" s="300">
        <v>3562.71186440678</v>
      </c>
      <c r="H2776" s="301" t="s">
        <v>216</v>
      </c>
      <c r="I2776" s="302" t="s">
        <v>217</v>
      </c>
      <c r="J2776" s="302" t="s">
        <v>218</v>
      </c>
      <c r="K2776" s="53"/>
      <c r="L2776" s="53"/>
      <c r="M2776" s="53"/>
      <c r="N2776" s="53"/>
      <c r="O2776" s="53">
        <v>11</v>
      </c>
      <c r="P2776" s="55"/>
      <c r="Q2776" s="297">
        <v>4204</v>
      </c>
      <c r="R2776" s="351" t="s">
        <v>1578</v>
      </c>
      <c r="S2776" s="350">
        <v>39</v>
      </c>
      <c r="T2776" t="str">
        <f t="shared" si="96"/>
        <v>G-Suite Business</v>
      </c>
    </row>
    <row r="2777" spans="1:20" ht="15.75" thickBot="1">
      <c r="A2777" s="311">
        <v>45626</v>
      </c>
      <c r="B2777" s="384">
        <v>45597</v>
      </c>
      <c r="C2777" s="297" t="e">
        <v>#VALUE!</v>
      </c>
      <c r="D2777" s="318" t="s">
        <v>5290</v>
      </c>
      <c r="E2777" s="306" t="s">
        <v>5291</v>
      </c>
      <c r="F2777" s="306">
        <v>5603</v>
      </c>
      <c r="G2777" s="300">
        <v>4748.3050847457635</v>
      </c>
      <c r="H2777" s="301" t="s">
        <v>216</v>
      </c>
      <c r="I2777" s="302" t="s">
        <v>217</v>
      </c>
      <c r="J2777" s="302" t="s">
        <v>218</v>
      </c>
      <c r="K2777" s="53"/>
      <c r="L2777" s="53"/>
      <c r="M2777" s="53"/>
      <c r="N2777" s="53"/>
      <c r="O2777" s="53">
        <v>11</v>
      </c>
      <c r="P2777" s="55"/>
      <c r="Q2777" s="297">
        <v>5603</v>
      </c>
      <c r="R2777" s="351" t="s">
        <v>1578</v>
      </c>
      <c r="S2777" s="350">
        <v>39</v>
      </c>
      <c r="T2777" t="str">
        <f t="shared" si="96"/>
        <v>G-Suite Business</v>
      </c>
    </row>
    <row r="2778" spans="1:20" ht="15.75" thickBot="1">
      <c r="A2778" s="311">
        <v>45626</v>
      </c>
      <c r="B2778" s="384">
        <v>45597</v>
      </c>
      <c r="C2778" s="297" t="e">
        <v>#VALUE!</v>
      </c>
      <c r="D2778" s="318" t="s">
        <v>4727</v>
      </c>
      <c r="E2778" s="306" t="s">
        <v>5292</v>
      </c>
      <c r="F2778" s="306">
        <v>0</v>
      </c>
      <c r="G2778" s="300">
        <v>0</v>
      </c>
      <c r="H2778" s="301" t="s">
        <v>216</v>
      </c>
      <c r="I2778" s="302" t="s">
        <v>217</v>
      </c>
      <c r="J2778" s="302" t="s">
        <v>218</v>
      </c>
      <c r="K2778" s="53"/>
      <c r="L2778" s="53"/>
      <c r="M2778" s="53"/>
      <c r="N2778" s="53"/>
      <c r="O2778" s="53">
        <v>11</v>
      </c>
      <c r="P2778" s="55"/>
      <c r="Q2778" s="297">
        <v>0</v>
      </c>
      <c r="R2778" s="351" t="s">
        <v>1578</v>
      </c>
      <c r="S2778" s="350">
        <v>39</v>
      </c>
      <c r="T2778" t="str">
        <f t="shared" si="96"/>
        <v>G-Suite Business</v>
      </c>
    </row>
    <row r="2779" spans="1:20" ht="15.75" thickBot="1">
      <c r="A2779" s="311">
        <v>45626</v>
      </c>
      <c r="B2779" s="384">
        <v>45597</v>
      </c>
      <c r="C2779" s="297" t="e">
        <v>#VALUE!</v>
      </c>
      <c r="D2779" s="318" t="s">
        <v>2597</v>
      </c>
      <c r="E2779" s="306" t="s">
        <v>5293</v>
      </c>
      <c r="F2779" s="306">
        <v>2301</v>
      </c>
      <c r="G2779" s="300">
        <v>1950</v>
      </c>
      <c r="H2779" s="301" t="s">
        <v>216</v>
      </c>
      <c r="I2779" s="302" t="s">
        <v>217</v>
      </c>
      <c r="J2779" s="302" t="s">
        <v>218</v>
      </c>
      <c r="K2779" s="53"/>
      <c r="L2779" s="53"/>
      <c r="M2779" s="53"/>
      <c r="N2779" s="53"/>
      <c r="O2779" s="53">
        <v>11</v>
      </c>
      <c r="P2779" s="55"/>
      <c r="Q2779" s="297">
        <v>2301</v>
      </c>
      <c r="R2779" s="351" t="s">
        <v>1578</v>
      </c>
      <c r="S2779" s="350">
        <v>39</v>
      </c>
      <c r="T2779" t="str">
        <f t="shared" si="96"/>
        <v>G-Suite Business</v>
      </c>
    </row>
    <row r="2780" spans="1:20" ht="15.75" thickBot="1">
      <c r="A2780" s="311">
        <v>45626</v>
      </c>
      <c r="B2780" s="384">
        <v>45597</v>
      </c>
      <c r="C2780" s="297" t="e">
        <v>#VALUE!</v>
      </c>
      <c r="D2780" s="318" t="s">
        <v>1590</v>
      </c>
      <c r="E2780" s="306" t="s">
        <v>5294</v>
      </c>
      <c r="F2780" s="306">
        <v>5163</v>
      </c>
      <c r="G2780" s="300">
        <v>4375.4237288135591</v>
      </c>
      <c r="H2780" s="301" t="s">
        <v>216</v>
      </c>
      <c r="I2780" s="302" t="s">
        <v>217</v>
      </c>
      <c r="J2780" s="302" t="s">
        <v>218</v>
      </c>
      <c r="K2780" s="53"/>
      <c r="L2780" s="53"/>
      <c r="M2780" s="53"/>
      <c r="N2780" s="53"/>
      <c r="O2780" s="53">
        <v>11</v>
      </c>
      <c r="P2780" s="55"/>
      <c r="Q2780" s="297">
        <v>5163</v>
      </c>
      <c r="R2780" s="351" t="s">
        <v>1578</v>
      </c>
      <c r="S2780" s="350">
        <v>39</v>
      </c>
      <c r="T2780" t="str">
        <f t="shared" si="96"/>
        <v>G-Suite Business</v>
      </c>
    </row>
    <row r="2781" spans="1:20" ht="15.75" thickBot="1">
      <c r="A2781" s="311">
        <v>45626</v>
      </c>
      <c r="B2781" s="384">
        <v>45597</v>
      </c>
      <c r="C2781" s="297" t="e">
        <v>#VALUE!</v>
      </c>
      <c r="D2781" s="318" t="s">
        <v>1145</v>
      </c>
      <c r="E2781" s="306" t="s">
        <v>5295</v>
      </c>
      <c r="F2781" s="306">
        <v>-2301</v>
      </c>
      <c r="G2781" s="300">
        <v>-1950</v>
      </c>
      <c r="H2781" s="301" t="s">
        <v>216</v>
      </c>
      <c r="I2781" s="302" t="s">
        <v>217</v>
      </c>
      <c r="J2781" s="302" t="s">
        <v>218</v>
      </c>
      <c r="K2781" s="53"/>
      <c r="L2781" s="53"/>
      <c r="M2781" s="53"/>
      <c r="N2781" s="53"/>
      <c r="O2781" s="53">
        <v>11</v>
      </c>
      <c r="P2781" s="55"/>
      <c r="Q2781" s="297">
        <v>-2301</v>
      </c>
      <c r="R2781" s="351" t="s">
        <v>1578</v>
      </c>
      <c r="S2781" s="350">
        <v>39</v>
      </c>
      <c r="T2781" t="str">
        <f t="shared" si="96"/>
        <v>G-Suite Business</v>
      </c>
    </row>
    <row r="2782" spans="1:20" ht="15.75" thickBot="1">
      <c r="A2782" s="311">
        <v>45626</v>
      </c>
      <c r="B2782" s="384">
        <v>45597</v>
      </c>
      <c r="C2782" s="297" t="e">
        <v>#VALUE!</v>
      </c>
      <c r="D2782" s="318" t="s">
        <v>730</v>
      </c>
      <c r="E2782" s="306" t="s">
        <v>5296</v>
      </c>
      <c r="F2782" s="306">
        <v>38704</v>
      </c>
      <c r="G2782" s="300">
        <v>32800</v>
      </c>
      <c r="H2782" s="301" t="s">
        <v>112</v>
      </c>
      <c r="I2782" s="302" t="s">
        <v>229</v>
      </c>
      <c r="J2782" s="302" t="s">
        <v>359</v>
      </c>
      <c r="K2782" s="53"/>
      <c r="L2782" s="53"/>
      <c r="M2782" s="53"/>
      <c r="N2782" s="53"/>
      <c r="O2782" s="53">
        <v>11</v>
      </c>
      <c r="P2782" s="55"/>
      <c r="Q2782" s="297">
        <v>38704</v>
      </c>
      <c r="R2782" s="351" t="s">
        <v>1578</v>
      </c>
      <c r="S2782" s="350">
        <v>39</v>
      </c>
      <c r="T2782" t="str">
        <f t="shared" si="96"/>
        <v>WhatsApp API Business</v>
      </c>
    </row>
    <row r="2783" spans="1:20" ht="15.75" thickBot="1">
      <c r="A2783" s="311">
        <v>45626</v>
      </c>
      <c r="B2783" s="384">
        <v>45597</v>
      </c>
      <c r="C2783" s="297" t="e">
        <v>#VALUE!</v>
      </c>
      <c r="D2783" s="318" t="s">
        <v>788</v>
      </c>
      <c r="E2783" s="306" t="s">
        <v>5297</v>
      </c>
      <c r="F2783" s="306">
        <v>38704</v>
      </c>
      <c r="G2783" s="300">
        <v>32800</v>
      </c>
      <c r="H2783" s="301" t="s">
        <v>112</v>
      </c>
      <c r="I2783" s="302" t="s">
        <v>229</v>
      </c>
      <c r="J2783" s="302" t="s">
        <v>359</v>
      </c>
      <c r="K2783" s="53"/>
      <c r="L2783" s="53"/>
      <c r="M2783" s="53"/>
      <c r="N2783" s="53"/>
      <c r="O2783" s="53">
        <v>11</v>
      </c>
      <c r="P2783" s="55"/>
      <c r="Q2783" s="297">
        <v>38704</v>
      </c>
      <c r="R2783" s="351" t="s">
        <v>1578</v>
      </c>
      <c r="S2783" s="350">
        <v>39</v>
      </c>
      <c r="T2783" t="str">
        <f t="shared" si="96"/>
        <v>WhatsApp API Business</v>
      </c>
    </row>
    <row r="2784" spans="1:20" ht="15.75" thickBot="1">
      <c r="A2784" s="311">
        <v>45626</v>
      </c>
      <c r="B2784" s="384">
        <v>45597</v>
      </c>
      <c r="C2784" s="297" t="e">
        <v>#VALUE!</v>
      </c>
      <c r="D2784" s="318" t="s">
        <v>572</v>
      </c>
      <c r="E2784" s="306" t="s">
        <v>5298</v>
      </c>
      <c r="F2784" s="306">
        <v>15340</v>
      </c>
      <c r="G2784" s="300">
        <v>13000</v>
      </c>
      <c r="H2784" s="301" t="s">
        <v>310</v>
      </c>
      <c r="I2784" s="302" t="s">
        <v>223</v>
      </c>
      <c r="J2784" s="302" t="s">
        <v>311</v>
      </c>
      <c r="K2784" s="53"/>
      <c r="L2784" s="53"/>
      <c r="M2784" s="53"/>
      <c r="N2784" s="53"/>
      <c r="O2784" s="53">
        <v>11</v>
      </c>
      <c r="P2784" s="55"/>
      <c r="Q2784" s="297">
        <v>15340</v>
      </c>
      <c r="R2784" s="351" t="s">
        <v>1578</v>
      </c>
      <c r="S2784" s="350">
        <v>39</v>
      </c>
      <c r="T2784" t="str">
        <f t="shared" si="96"/>
        <v>Tech Assist Recruitment</v>
      </c>
    </row>
    <row r="2785" spans="1:20" ht="15.75" thickBot="1">
      <c r="A2785" s="311">
        <v>45626</v>
      </c>
      <c r="B2785" s="384">
        <v>45597</v>
      </c>
      <c r="C2785" s="297" t="e">
        <v>#VALUE!</v>
      </c>
      <c r="D2785" s="318" t="s">
        <v>3189</v>
      </c>
      <c r="E2785" s="306" t="s">
        <v>5299</v>
      </c>
      <c r="F2785" s="306">
        <v>41300</v>
      </c>
      <c r="G2785" s="300">
        <v>35000</v>
      </c>
      <c r="H2785" s="301" t="s">
        <v>245</v>
      </c>
      <c r="I2785" s="302" t="s">
        <v>223</v>
      </c>
      <c r="J2785" s="302" t="s">
        <v>246</v>
      </c>
      <c r="K2785" s="53"/>
      <c r="L2785" s="53"/>
      <c r="M2785" s="53"/>
      <c r="N2785" s="53"/>
      <c r="O2785" s="53">
        <v>11</v>
      </c>
      <c r="P2785" s="55"/>
      <c r="Q2785" s="297">
        <v>41300</v>
      </c>
      <c r="R2785" s="351" t="s">
        <v>1578</v>
      </c>
      <c r="S2785" s="350">
        <v>39</v>
      </c>
      <c r="T2785" t="str">
        <f t="shared" si="96"/>
        <v>Tech Assist Recruitment</v>
      </c>
    </row>
    <row r="2786" spans="1:20" ht="15.75" thickBot="1">
      <c r="A2786" s="311">
        <v>45626</v>
      </c>
      <c r="B2786" s="384">
        <v>45597</v>
      </c>
      <c r="C2786" s="297" t="e">
        <v>#VALUE!</v>
      </c>
      <c r="D2786" s="318" t="s">
        <v>5219</v>
      </c>
      <c r="E2786" s="306" t="s">
        <v>5300</v>
      </c>
      <c r="F2786" s="306"/>
      <c r="G2786" s="300"/>
      <c r="H2786" s="301" t="s">
        <v>261</v>
      </c>
      <c r="I2786" s="302" t="s">
        <v>232</v>
      </c>
      <c r="J2786" s="302" t="s">
        <v>262</v>
      </c>
      <c r="K2786" s="53"/>
      <c r="L2786" s="53"/>
      <c r="M2786" s="53"/>
      <c r="N2786" s="53"/>
      <c r="O2786" s="53">
        <v>11</v>
      </c>
      <c r="P2786" s="55"/>
      <c r="Q2786" s="297">
        <v>0</v>
      </c>
      <c r="R2786" s="351" t="s">
        <v>1578</v>
      </c>
      <c r="S2786" s="350">
        <v>39</v>
      </c>
      <c r="T2786" t="str">
        <f t="shared" si="96"/>
        <v>Other Services</v>
      </c>
    </row>
    <row r="2787" spans="1:20" ht="15.75" thickBot="1">
      <c r="A2787" s="311">
        <v>45626</v>
      </c>
      <c r="B2787" s="384">
        <v>45597</v>
      </c>
      <c r="C2787" s="297" t="e">
        <v>#VALUE!</v>
      </c>
      <c r="D2787" s="318" t="s">
        <v>2152</v>
      </c>
      <c r="E2787" s="306" t="s">
        <v>5301</v>
      </c>
      <c r="F2787" s="306"/>
      <c r="G2787" s="300"/>
      <c r="H2787" s="301" t="s">
        <v>261</v>
      </c>
      <c r="I2787" s="302" t="s">
        <v>232</v>
      </c>
      <c r="J2787" s="302" t="s">
        <v>262</v>
      </c>
      <c r="K2787" s="53"/>
      <c r="L2787" s="53"/>
      <c r="M2787" s="53"/>
      <c r="N2787" s="53"/>
      <c r="O2787" s="53">
        <v>11</v>
      </c>
      <c r="P2787" s="55"/>
      <c r="Q2787" s="297">
        <v>0</v>
      </c>
      <c r="R2787" s="351" t="s">
        <v>1578</v>
      </c>
      <c r="S2787" s="350">
        <v>39</v>
      </c>
      <c r="T2787" t="str">
        <f t="shared" si="96"/>
        <v>Other Services</v>
      </c>
    </row>
    <row r="2788" spans="1:20" ht="15.75" thickBot="1">
      <c r="A2788" s="311">
        <v>45626</v>
      </c>
      <c r="B2788" s="384">
        <v>45597</v>
      </c>
      <c r="C2788" s="297" t="e">
        <v>#VALUE!</v>
      </c>
      <c r="D2788" s="318" t="s">
        <v>270</v>
      </c>
      <c r="E2788" s="306" t="s">
        <v>5302</v>
      </c>
      <c r="F2788" s="306"/>
      <c r="G2788" s="300"/>
      <c r="H2788" s="301" t="s">
        <v>261</v>
      </c>
      <c r="I2788" s="302" t="s">
        <v>232</v>
      </c>
      <c r="J2788" s="302" t="s">
        <v>262</v>
      </c>
      <c r="K2788" s="53"/>
      <c r="L2788" s="53"/>
      <c r="M2788" s="53"/>
      <c r="N2788" s="53"/>
      <c r="O2788" s="53">
        <v>11</v>
      </c>
      <c r="P2788" s="55"/>
      <c r="Q2788" s="297">
        <v>0</v>
      </c>
      <c r="R2788" s="351" t="s">
        <v>1578</v>
      </c>
      <c r="S2788" s="350">
        <v>39</v>
      </c>
      <c r="T2788" t="str">
        <f t="shared" si="96"/>
        <v>Other Services</v>
      </c>
    </row>
    <row r="2789" spans="1:20" ht="15.75" thickBot="1">
      <c r="A2789" s="311">
        <v>45626</v>
      </c>
      <c r="B2789" s="384">
        <v>45597</v>
      </c>
      <c r="C2789" s="297" t="e">
        <v>#VALUE!</v>
      </c>
      <c r="D2789" s="318" t="s">
        <v>2010</v>
      </c>
      <c r="E2789" s="306" t="s">
        <v>5303</v>
      </c>
      <c r="F2789" s="306"/>
      <c r="G2789" s="300"/>
      <c r="H2789" s="301" t="s">
        <v>261</v>
      </c>
      <c r="I2789" s="302" t="s">
        <v>232</v>
      </c>
      <c r="J2789" s="302" t="s">
        <v>262</v>
      </c>
      <c r="K2789" s="53"/>
      <c r="L2789" s="53"/>
      <c r="M2789" s="53"/>
      <c r="N2789" s="53"/>
      <c r="O2789" s="53">
        <v>11</v>
      </c>
      <c r="P2789" s="55"/>
      <c r="Q2789" s="297">
        <v>0</v>
      </c>
      <c r="R2789" s="351" t="s">
        <v>1578</v>
      </c>
      <c r="S2789" s="350">
        <v>39</v>
      </c>
      <c r="T2789" t="str">
        <f t="shared" si="96"/>
        <v>Other Services</v>
      </c>
    </row>
    <row r="2790" spans="1:20" ht="15.75" thickBot="1">
      <c r="A2790" s="311">
        <v>45626</v>
      </c>
      <c r="B2790" s="384">
        <v>45597</v>
      </c>
      <c r="C2790" s="297" t="e">
        <v>#VALUE!</v>
      </c>
      <c r="D2790" s="318" t="s">
        <v>773</v>
      </c>
      <c r="E2790" s="306" t="s">
        <v>5304</v>
      </c>
      <c r="F2790" s="306">
        <v>14160</v>
      </c>
      <c r="G2790" s="300">
        <v>12000</v>
      </c>
      <c r="H2790" s="301" t="s">
        <v>112</v>
      </c>
      <c r="I2790" s="302" t="s">
        <v>229</v>
      </c>
      <c r="J2790" s="302" t="s">
        <v>284</v>
      </c>
      <c r="K2790" s="53"/>
      <c r="L2790" s="53"/>
      <c r="M2790" s="53"/>
      <c r="N2790" s="53"/>
      <c r="O2790" s="53">
        <v>12</v>
      </c>
      <c r="P2790" s="55"/>
      <c r="Q2790" s="297">
        <v>14160</v>
      </c>
      <c r="R2790" s="351" t="s">
        <v>1578</v>
      </c>
      <c r="S2790" s="350">
        <v>39</v>
      </c>
      <c r="T2790" t="str">
        <f t="shared" si="96"/>
        <v>WhatsApp API Business</v>
      </c>
    </row>
    <row r="2791" spans="1:20" ht="15.75" thickBot="1">
      <c r="A2791" s="311">
        <v>45626</v>
      </c>
      <c r="B2791" s="384">
        <v>45597</v>
      </c>
      <c r="C2791" s="297" t="e">
        <v>#VALUE!</v>
      </c>
      <c r="D2791" s="318" t="s">
        <v>389</v>
      </c>
      <c r="E2791" s="306" t="s">
        <v>5305</v>
      </c>
      <c r="F2791" s="306">
        <v>40675</v>
      </c>
      <c r="G2791" s="300">
        <v>34470.338983050853</v>
      </c>
      <c r="H2791" s="301" t="s">
        <v>112</v>
      </c>
      <c r="I2791" s="302" t="s">
        <v>229</v>
      </c>
      <c r="J2791" s="302" t="s">
        <v>359</v>
      </c>
      <c r="K2791" s="53"/>
      <c r="L2791" s="53"/>
      <c r="M2791" s="53"/>
      <c r="N2791" s="53"/>
      <c r="O2791" s="53">
        <v>12</v>
      </c>
      <c r="P2791" s="55"/>
      <c r="Q2791" s="297">
        <v>40675</v>
      </c>
      <c r="R2791" s="351" t="s">
        <v>1578</v>
      </c>
      <c r="S2791" s="350">
        <v>39</v>
      </c>
      <c r="T2791" t="str">
        <f t="shared" si="96"/>
        <v>WhatsApp API Business</v>
      </c>
    </row>
    <row r="2792" spans="1:20" ht="15.75" thickBot="1">
      <c r="A2792" s="311">
        <v>45626</v>
      </c>
      <c r="B2792" s="384">
        <v>45597</v>
      </c>
      <c r="C2792" s="297" t="e">
        <v>#VALUE!</v>
      </c>
      <c r="D2792" s="318" t="s">
        <v>391</v>
      </c>
      <c r="E2792" s="306" t="s">
        <v>5306</v>
      </c>
      <c r="F2792" s="306">
        <v>15045</v>
      </c>
      <c r="G2792" s="300">
        <v>12750</v>
      </c>
      <c r="H2792" s="301" t="s">
        <v>112</v>
      </c>
      <c r="I2792" s="302" t="s">
        <v>229</v>
      </c>
      <c r="J2792" s="302" t="s">
        <v>284</v>
      </c>
      <c r="K2792" s="53"/>
      <c r="L2792" s="53"/>
      <c r="M2792" s="53"/>
      <c r="N2792" s="53"/>
      <c r="O2792" s="53">
        <v>12</v>
      </c>
      <c r="P2792" s="55"/>
      <c r="Q2792" s="297">
        <v>15045</v>
      </c>
      <c r="R2792" s="351" t="s">
        <v>1578</v>
      </c>
      <c r="S2792" s="350">
        <v>39</v>
      </c>
      <c r="T2792" t="str">
        <f t="shared" si="96"/>
        <v>WhatsApp API Business</v>
      </c>
    </row>
    <row r="2793" spans="1:20" ht="15.75" thickBot="1">
      <c r="A2793" s="311">
        <v>45626</v>
      </c>
      <c r="B2793" s="384">
        <v>45597</v>
      </c>
      <c r="C2793" s="297" t="e">
        <v>#VALUE!</v>
      </c>
      <c r="D2793" s="318" t="s">
        <v>4130</v>
      </c>
      <c r="E2793" s="306" t="s">
        <v>5307</v>
      </c>
      <c r="F2793" s="306">
        <v>15045</v>
      </c>
      <c r="G2793" s="300">
        <v>12750</v>
      </c>
      <c r="H2793" s="301" t="s">
        <v>112</v>
      </c>
      <c r="I2793" s="302" t="s">
        <v>229</v>
      </c>
      <c r="J2793" s="302" t="s">
        <v>284</v>
      </c>
      <c r="K2793" s="53"/>
      <c r="L2793" s="53"/>
      <c r="M2793" s="53"/>
      <c r="N2793" s="53"/>
      <c r="O2793" s="53">
        <v>12</v>
      </c>
      <c r="P2793" s="55"/>
      <c r="Q2793" s="297">
        <v>15045</v>
      </c>
      <c r="R2793" s="351" t="s">
        <v>1578</v>
      </c>
      <c r="S2793" s="350">
        <v>39</v>
      </c>
      <c r="T2793" t="str">
        <f t="shared" si="96"/>
        <v>WhatsApp API Business</v>
      </c>
    </row>
    <row r="2794" spans="1:20" ht="15.75" thickBot="1">
      <c r="A2794" s="311">
        <v>45626</v>
      </c>
      <c r="B2794" s="384">
        <v>45597</v>
      </c>
      <c r="C2794" s="297" t="e">
        <v>#VALUE!</v>
      </c>
      <c r="D2794" s="318" t="s">
        <v>5308</v>
      </c>
      <c r="E2794" s="306" t="s">
        <v>5309</v>
      </c>
      <c r="F2794" s="306">
        <v>8850</v>
      </c>
      <c r="G2794" s="300">
        <v>7500</v>
      </c>
      <c r="H2794" s="301" t="s">
        <v>112</v>
      </c>
      <c r="I2794" s="302" t="s">
        <v>229</v>
      </c>
      <c r="J2794" s="302" t="s">
        <v>269</v>
      </c>
      <c r="K2794" s="53"/>
      <c r="L2794" s="53"/>
      <c r="M2794" s="53"/>
      <c r="N2794" s="53"/>
      <c r="O2794" s="53">
        <v>12</v>
      </c>
      <c r="P2794" s="55"/>
      <c r="Q2794" s="297">
        <v>8850</v>
      </c>
      <c r="R2794" s="351" t="s">
        <v>1578</v>
      </c>
      <c r="S2794" s="350">
        <v>39</v>
      </c>
      <c r="T2794" t="str">
        <f t="shared" si="96"/>
        <v>WhatsApp API Business</v>
      </c>
    </row>
    <row r="2795" spans="1:20" ht="15.75" thickBot="1">
      <c r="A2795" s="311">
        <v>45626</v>
      </c>
      <c r="B2795" s="384">
        <v>45597</v>
      </c>
      <c r="C2795" s="297" t="e">
        <v>#VALUE!</v>
      </c>
      <c r="D2795" s="318" t="s">
        <v>617</v>
      </c>
      <c r="E2795" s="306" t="s">
        <v>5310</v>
      </c>
      <c r="F2795" s="306">
        <v>42480</v>
      </c>
      <c r="G2795" s="300">
        <v>36000</v>
      </c>
      <c r="H2795" s="301" t="s">
        <v>112</v>
      </c>
      <c r="I2795" s="302" t="s">
        <v>229</v>
      </c>
      <c r="J2795" s="302" t="s">
        <v>359</v>
      </c>
      <c r="K2795" s="53"/>
      <c r="L2795" s="53"/>
      <c r="M2795" s="53"/>
      <c r="N2795" s="53"/>
      <c r="O2795" s="53">
        <v>12</v>
      </c>
      <c r="P2795" s="55"/>
      <c r="Q2795" s="297">
        <v>42480</v>
      </c>
      <c r="R2795" s="351" t="s">
        <v>1578</v>
      </c>
      <c r="S2795" s="350">
        <v>39</v>
      </c>
      <c r="T2795" t="str">
        <f t="shared" si="96"/>
        <v>WhatsApp API Business</v>
      </c>
    </row>
    <row r="2796" spans="1:20" ht="15.75" thickBot="1">
      <c r="A2796" s="311">
        <v>45626</v>
      </c>
      <c r="B2796" s="384">
        <v>45597</v>
      </c>
      <c r="C2796" s="297" t="e">
        <v>#VALUE!</v>
      </c>
      <c r="D2796" s="318" t="s">
        <v>882</v>
      </c>
      <c r="E2796" s="306" t="s">
        <v>5311</v>
      </c>
      <c r="F2796" s="306"/>
      <c r="G2796" s="300"/>
      <c r="H2796" s="301" t="s">
        <v>261</v>
      </c>
      <c r="I2796" s="302" t="s">
        <v>232</v>
      </c>
      <c r="J2796" s="302" t="s">
        <v>262</v>
      </c>
      <c r="K2796" s="53"/>
      <c r="L2796" s="53"/>
      <c r="M2796" s="53"/>
      <c r="N2796" s="53"/>
      <c r="O2796" s="53">
        <v>12</v>
      </c>
      <c r="P2796" s="55"/>
      <c r="Q2796" s="297">
        <v>0</v>
      </c>
      <c r="R2796" s="351" t="s">
        <v>1578</v>
      </c>
      <c r="S2796" s="350">
        <v>39</v>
      </c>
      <c r="T2796" t="str">
        <f t="shared" si="96"/>
        <v>Other Services</v>
      </c>
    </row>
    <row r="2797" spans="1:20" ht="15.75" thickBot="1">
      <c r="A2797" s="311">
        <v>45626</v>
      </c>
      <c r="B2797" s="384">
        <v>45597</v>
      </c>
      <c r="C2797" s="297" t="e">
        <v>#VALUE!</v>
      </c>
      <c r="D2797" s="318" t="s">
        <v>5047</v>
      </c>
      <c r="E2797" s="306" t="s">
        <v>5312</v>
      </c>
      <c r="F2797" s="306">
        <v>50000</v>
      </c>
      <c r="G2797" s="300">
        <v>42372.881355932208</v>
      </c>
      <c r="H2797" s="301" t="s">
        <v>291</v>
      </c>
      <c r="I2797" s="302" t="s">
        <v>226</v>
      </c>
      <c r="J2797" s="302" t="s">
        <v>292</v>
      </c>
      <c r="K2797" s="53"/>
      <c r="L2797" s="53"/>
      <c r="M2797" s="53"/>
      <c r="N2797" s="53"/>
      <c r="O2797" s="53">
        <v>12</v>
      </c>
      <c r="P2797" s="55"/>
      <c r="Q2797" s="297">
        <v>50000</v>
      </c>
      <c r="R2797" s="351" t="s">
        <v>1578</v>
      </c>
      <c r="S2797" s="350">
        <v>39</v>
      </c>
      <c r="T2797" t="str">
        <f t="shared" si="96"/>
        <v xml:space="preserve">Training Business </v>
      </c>
    </row>
    <row r="2798" spans="1:20" ht="15.75" thickBot="1">
      <c r="A2798" s="311">
        <v>45626</v>
      </c>
      <c r="B2798" s="384">
        <v>45597</v>
      </c>
      <c r="C2798" s="297" t="e">
        <v>#VALUE!</v>
      </c>
      <c r="D2798" s="318" t="s">
        <v>702</v>
      </c>
      <c r="E2798" s="306" t="s">
        <v>5313</v>
      </c>
      <c r="F2798" s="306">
        <v>50000</v>
      </c>
      <c r="G2798" s="300">
        <v>42372.881355932208</v>
      </c>
      <c r="H2798" s="301" t="s">
        <v>291</v>
      </c>
      <c r="I2798" s="302" t="s">
        <v>226</v>
      </c>
      <c r="J2798" s="302" t="s">
        <v>292</v>
      </c>
      <c r="K2798" s="53"/>
      <c r="L2798" s="53"/>
      <c r="M2798" s="53"/>
      <c r="N2798" s="53"/>
      <c r="O2798" s="53">
        <v>12</v>
      </c>
      <c r="P2798" s="55"/>
      <c r="Q2798" s="297">
        <v>50000</v>
      </c>
      <c r="R2798" s="351" t="s">
        <v>1578</v>
      </c>
      <c r="S2798" s="350">
        <v>39</v>
      </c>
      <c r="T2798" t="str">
        <f t="shared" ref="T2798:T2829" si="97">VLOOKUP(I2798,$AD$2:$AE$6,2,0)</f>
        <v xml:space="preserve">Training Business </v>
      </c>
    </row>
    <row r="2799" spans="1:20" ht="15.75" thickBot="1">
      <c r="A2799" s="311">
        <v>45626</v>
      </c>
      <c r="B2799" s="384">
        <v>45597</v>
      </c>
      <c r="C2799" s="297" t="e">
        <v>#VALUE!</v>
      </c>
      <c r="D2799" s="318" t="s">
        <v>580</v>
      </c>
      <c r="E2799" s="304" t="s">
        <v>497</v>
      </c>
      <c r="F2799" s="306">
        <v>50000</v>
      </c>
      <c r="G2799" s="300">
        <v>42372.881355932208</v>
      </c>
      <c r="H2799" s="301" t="s">
        <v>291</v>
      </c>
      <c r="I2799" s="302" t="s">
        <v>226</v>
      </c>
      <c r="J2799" s="302" t="s">
        <v>292</v>
      </c>
      <c r="K2799" s="53"/>
      <c r="L2799" s="53"/>
      <c r="M2799" s="53"/>
      <c r="N2799" s="53"/>
      <c r="O2799" s="53">
        <v>12</v>
      </c>
      <c r="P2799" s="55"/>
      <c r="Q2799" s="297">
        <v>50000</v>
      </c>
      <c r="R2799" s="351" t="s">
        <v>1578</v>
      </c>
      <c r="S2799" s="350">
        <v>39</v>
      </c>
      <c r="T2799" t="str">
        <f t="shared" si="97"/>
        <v xml:space="preserve">Training Business </v>
      </c>
    </row>
    <row r="2800" spans="1:20" ht="15.75" thickBot="1">
      <c r="A2800" s="311">
        <v>45626</v>
      </c>
      <c r="B2800" s="384">
        <v>45597</v>
      </c>
      <c r="C2800" s="297" t="e">
        <v>#VALUE!</v>
      </c>
      <c r="D2800" s="318" t="s">
        <v>1254</v>
      </c>
      <c r="E2800" s="306" t="s">
        <v>5314</v>
      </c>
      <c r="F2800" s="306">
        <v>50000</v>
      </c>
      <c r="G2800" s="300">
        <v>42372.881355932208</v>
      </c>
      <c r="H2800" s="301" t="s">
        <v>291</v>
      </c>
      <c r="I2800" s="302" t="s">
        <v>226</v>
      </c>
      <c r="J2800" s="302" t="s">
        <v>292</v>
      </c>
      <c r="K2800" s="53"/>
      <c r="L2800" s="53"/>
      <c r="M2800" s="53"/>
      <c r="N2800" s="53"/>
      <c r="O2800" s="53">
        <v>12</v>
      </c>
      <c r="P2800" s="55"/>
      <c r="Q2800" s="297">
        <v>50000</v>
      </c>
      <c r="R2800" s="351" t="s">
        <v>1578</v>
      </c>
      <c r="S2800" s="350">
        <v>39</v>
      </c>
      <c r="T2800" t="str">
        <f t="shared" si="97"/>
        <v xml:space="preserve">Training Business </v>
      </c>
    </row>
    <row r="2801" spans="1:20" ht="15.75" thickBot="1">
      <c r="A2801" s="311">
        <v>45626</v>
      </c>
      <c r="B2801" s="384">
        <v>45597</v>
      </c>
      <c r="C2801" s="297" t="e">
        <v>#VALUE!</v>
      </c>
      <c r="D2801" s="318" t="s">
        <v>5315</v>
      </c>
      <c r="E2801" s="306" t="s">
        <v>5316</v>
      </c>
      <c r="F2801" s="306">
        <v>50000</v>
      </c>
      <c r="G2801" s="300">
        <v>42372.881355932208</v>
      </c>
      <c r="H2801" s="301" t="s">
        <v>291</v>
      </c>
      <c r="I2801" s="302" t="s">
        <v>226</v>
      </c>
      <c r="J2801" s="302" t="s">
        <v>292</v>
      </c>
      <c r="K2801" s="53"/>
      <c r="L2801" s="53"/>
      <c r="M2801" s="53"/>
      <c r="N2801" s="53"/>
      <c r="O2801" s="53">
        <v>12</v>
      </c>
      <c r="P2801" s="55"/>
      <c r="Q2801" s="297">
        <v>50000</v>
      </c>
      <c r="R2801" s="351" t="s">
        <v>1578</v>
      </c>
      <c r="S2801" s="350">
        <v>39</v>
      </c>
      <c r="T2801" t="str">
        <f t="shared" si="97"/>
        <v xml:space="preserve">Training Business </v>
      </c>
    </row>
    <row r="2802" spans="1:20" ht="15.75" thickBot="1">
      <c r="A2802" s="311">
        <v>45626</v>
      </c>
      <c r="B2802" s="384">
        <v>45597</v>
      </c>
      <c r="C2802" s="297" t="e">
        <v>#VALUE!</v>
      </c>
      <c r="D2802" s="318" t="s">
        <v>2035</v>
      </c>
      <c r="E2802" s="306" t="s">
        <v>5317</v>
      </c>
      <c r="F2802" s="306">
        <v>41300</v>
      </c>
      <c r="G2802" s="300">
        <v>35000</v>
      </c>
      <c r="H2802" s="301" t="s">
        <v>245</v>
      </c>
      <c r="I2802" s="302" t="s">
        <v>223</v>
      </c>
      <c r="J2802" s="302" t="s">
        <v>246</v>
      </c>
      <c r="K2802" s="53"/>
      <c r="L2802" s="53"/>
      <c r="M2802" s="53"/>
      <c r="N2802" s="53"/>
      <c r="O2802" s="53">
        <v>12</v>
      </c>
      <c r="P2802" s="55"/>
      <c r="Q2802" s="297">
        <v>41300</v>
      </c>
      <c r="R2802" s="351" t="s">
        <v>1578</v>
      </c>
      <c r="S2802" s="350">
        <v>39</v>
      </c>
      <c r="T2802" t="str">
        <f t="shared" si="97"/>
        <v>Tech Assist Recruitment</v>
      </c>
    </row>
    <row r="2803" spans="1:20" ht="15.75" thickBot="1">
      <c r="A2803" s="311">
        <v>45626</v>
      </c>
      <c r="B2803" s="384">
        <v>45597</v>
      </c>
      <c r="C2803" s="297" t="e">
        <v>#VALUE!</v>
      </c>
      <c r="D2803" s="318" t="s">
        <v>2836</v>
      </c>
      <c r="E2803" s="306" t="s">
        <v>5318</v>
      </c>
      <c r="F2803" s="306">
        <v>35400</v>
      </c>
      <c r="G2803" s="300">
        <v>30000</v>
      </c>
      <c r="H2803" s="301" t="s">
        <v>245</v>
      </c>
      <c r="I2803" s="302" t="s">
        <v>223</v>
      </c>
      <c r="J2803" s="302" t="s">
        <v>246</v>
      </c>
      <c r="K2803" s="53"/>
      <c r="L2803" s="53"/>
      <c r="M2803" s="53"/>
      <c r="N2803" s="53"/>
      <c r="O2803" s="53">
        <v>12</v>
      </c>
      <c r="P2803" s="55"/>
      <c r="Q2803" s="297">
        <v>35400</v>
      </c>
      <c r="R2803" s="351" t="s">
        <v>1578</v>
      </c>
      <c r="S2803" s="350">
        <v>39</v>
      </c>
      <c r="T2803" t="str">
        <f t="shared" si="97"/>
        <v>Tech Assist Recruitment</v>
      </c>
    </row>
    <row r="2804" spans="1:20" ht="15.75" thickBot="1">
      <c r="A2804" s="311">
        <v>45626</v>
      </c>
      <c r="B2804" s="384">
        <v>45597</v>
      </c>
      <c r="C2804" s="297" t="e">
        <v>#VALUE!</v>
      </c>
      <c r="D2804" s="318" t="s">
        <v>5319</v>
      </c>
      <c r="E2804" s="306" t="s">
        <v>5320</v>
      </c>
      <c r="F2804" s="306">
        <v>37170</v>
      </c>
      <c r="G2804" s="300">
        <v>31500</v>
      </c>
      <c r="H2804" s="301" t="s">
        <v>310</v>
      </c>
      <c r="I2804" s="302" t="s">
        <v>223</v>
      </c>
      <c r="J2804" s="302" t="s">
        <v>311</v>
      </c>
      <c r="K2804" s="53"/>
      <c r="L2804" s="53"/>
      <c r="M2804" s="53"/>
      <c r="N2804" s="53"/>
      <c r="O2804" s="53">
        <v>12</v>
      </c>
      <c r="P2804" s="55"/>
      <c r="Q2804" s="297">
        <v>37170</v>
      </c>
      <c r="R2804" s="351" t="s">
        <v>1578</v>
      </c>
      <c r="S2804" s="350">
        <v>39</v>
      </c>
      <c r="T2804" t="str">
        <f t="shared" si="97"/>
        <v>Tech Assist Recruitment</v>
      </c>
    </row>
    <row r="2805" spans="1:20" ht="15.75" thickBot="1">
      <c r="A2805" s="311">
        <v>45628</v>
      </c>
      <c r="B2805" s="384">
        <v>45627</v>
      </c>
      <c r="C2805" s="297" t="e">
        <v>#VALUE!</v>
      </c>
      <c r="D2805" s="318" t="s">
        <v>5321</v>
      </c>
      <c r="E2805" s="306" t="s">
        <v>5322</v>
      </c>
      <c r="F2805" s="306">
        <v>198240</v>
      </c>
      <c r="G2805" s="300">
        <v>168000</v>
      </c>
      <c r="H2805" s="301" t="s">
        <v>216</v>
      </c>
      <c r="I2805" s="302" t="s">
        <v>217</v>
      </c>
      <c r="J2805" s="302" t="s">
        <v>218</v>
      </c>
      <c r="K2805" s="53"/>
      <c r="L2805" s="53"/>
      <c r="M2805" s="53"/>
      <c r="N2805" s="53"/>
      <c r="O2805" s="53">
        <v>12</v>
      </c>
      <c r="P2805" s="55"/>
      <c r="Q2805" s="297">
        <v>198240</v>
      </c>
      <c r="R2805" s="351" t="s">
        <v>1578</v>
      </c>
      <c r="S2805" s="350">
        <v>40</v>
      </c>
      <c r="T2805" t="str">
        <f t="shared" si="97"/>
        <v>G-Suite Business</v>
      </c>
    </row>
    <row r="2806" spans="1:20" ht="15.75" thickBot="1">
      <c r="A2806" s="311">
        <v>45628</v>
      </c>
      <c r="B2806" s="384">
        <v>45627</v>
      </c>
      <c r="C2806" s="297" t="e">
        <v>#VALUE!</v>
      </c>
      <c r="D2806" s="318" t="s">
        <v>5323</v>
      </c>
      <c r="E2806" s="306" t="s">
        <v>5324</v>
      </c>
      <c r="F2806" s="306">
        <v>4012</v>
      </c>
      <c r="G2806" s="300">
        <v>3400</v>
      </c>
      <c r="H2806" s="301" t="s">
        <v>216</v>
      </c>
      <c r="I2806" s="302" t="s">
        <v>217</v>
      </c>
      <c r="J2806" s="302" t="s">
        <v>218</v>
      </c>
      <c r="K2806" s="53"/>
      <c r="L2806" s="53"/>
      <c r="M2806" s="53"/>
      <c r="N2806" s="53"/>
      <c r="O2806" s="53">
        <v>12</v>
      </c>
      <c r="P2806" s="55"/>
      <c r="Q2806" s="297">
        <v>4012</v>
      </c>
      <c r="R2806" s="351" t="s">
        <v>1578</v>
      </c>
      <c r="S2806" s="350">
        <v>40</v>
      </c>
      <c r="T2806" t="str">
        <f t="shared" si="97"/>
        <v>G-Suite Business</v>
      </c>
    </row>
    <row r="2807" spans="1:20" ht="15.75" thickBot="1">
      <c r="A2807" s="311">
        <v>45628</v>
      </c>
      <c r="B2807" s="384">
        <v>45627</v>
      </c>
      <c r="C2807" s="297" t="e">
        <v>#VALUE!</v>
      </c>
      <c r="D2807" s="318" t="s">
        <v>417</v>
      </c>
      <c r="E2807" s="306" t="s">
        <v>5325</v>
      </c>
      <c r="F2807" s="306">
        <v>6839.28</v>
      </c>
      <c r="G2807" s="300">
        <v>5796</v>
      </c>
      <c r="H2807" s="301" t="s">
        <v>216</v>
      </c>
      <c r="I2807" s="302" t="s">
        <v>217</v>
      </c>
      <c r="J2807" s="302" t="s">
        <v>218</v>
      </c>
      <c r="K2807" s="53"/>
      <c r="L2807" s="53"/>
      <c r="M2807" s="53"/>
      <c r="N2807" s="53"/>
      <c r="O2807" s="53">
        <v>12</v>
      </c>
      <c r="P2807" s="55"/>
      <c r="Q2807" s="297">
        <v>6839.28</v>
      </c>
      <c r="R2807" s="351" t="s">
        <v>1578</v>
      </c>
      <c r="S2807" s="350">
        <v>40</v>
      </c>
      <c r="T2807" t="str">
        <f t="shared" si="97"/>
        <v>G-Suite Business</v>
      </c>
    </row>
    <row r="2808" spans="1:20" ht="15.75" thickBot="1">
      <c r="A2808" s="311">
        <v>45628</v>
      </c>
      <c r="B2808" s="384">
        <v>45627</v>
      </c>
      <c r="C2808" s="297" t="e">
        <v>#VALUE!</v>
      </c>
      <c r="D2808" s="318" t="s">
        <v>1097</v>
      </c>
      <c r="E2808" s="306" t="s">
        <v>5326</v>
      </c>
      <c r="F2808" s="306">
        <v>2595</v>
      </c>
      <c r="G2808" s="300">
        <v>2199.1525423728808</v>
      </c>
      <c r="H2808" s="301" t="s">
        <v>216</v>
      </c>
      <c r="I2808" s="302" t="s">
        <v>217</v>
      </c>
      <c r="J2808" s="302" t="s">
        <v>218</v>
      </c>
      <c r="K2808" s="53"/>
      <c r="L2808" s="53"/>
      <c r="M2808" s="53"/>
      <c r="N2808" s="53"/>
      <c r="O2808" s="53">
        <v>12</v>
      </c>
      <c r="P2808" s="55"/>
      <c r="Q2808" s="297">
        <v>2595</v>
      </c>
      <c r="R2808" s="351" t="s">
        <v>1578</v>
      </c>
      <c r="S2808" s="350">
        <v>40</v>
      </c>
      <c r="T2808" t="str">
        <f t="shared" si="97"/>
        <v>G-Suite Business</v>
      </c>
    </row>
    <row r="2809" spans="1:20" ht="15.75" thickBot="1">
      <c r="A2809" s="311">
        <v>45628</v>
      </c>
      <c r="B2809" s="384">
        <v>45627</v>
      </c>
      <c r="C2809" s="297" t="e">
        <v>#VALUE!</v>
      </c>
      <c r="D2809" s="318" t="s">
        <v>5327</v>
      </c>
      <c r="E2809" s="306" t="s">
        <v>5328</v>
      </c>
      <c r="F2809" s="306">
        <v>39117</v>
      </c>
      <c r="G2809" s="300">
        <v>33150</v>
      </c>
      <c r="H2809" s="301" t="s">
        <v>216</v>
      </c>
      <c r="I2809" s="302" t="s">
        <v>217</v>
      </c>
      <c r="J2809" s="302" t="s">
        <v>218</v>
      </c>
      <c r="K2809" s="53"/>
      <c r="L2809" s="53"/>
      <c r="M2809" s="53"/>
      <c r="N2809" s="53"/>
      <c r="O2809" s="53">
        <v>12</v>
      </c>
      <c r="P2809" s="55"/>
      <c r="Q2809" s="297">
        <v>39117</v>
      </c>
      <c r="R2809" s="351" t="s">
        <v>1578</v>
      </c>
      <c r="S2809" s="350">
        <v>40</v>
      </c>
      <c r="T2809" t="str">
        <f t="shared" si="97"/>
        <v>G-Suite Business</v>
      </c>
    </row>
    <row r="2810" spans="1:20" ht="15.75" thickBot="1">
      <c r="A2810" s="311">
        <v>45628</v>
      </c>
      <c r="B2810" s="384">
        <v>45627</v>
      </c>
      <c r="C2810" s="297" t="e">
        <v>#VALUE!</v>
      </c>
      <c r="D2810" s="318" t="s">
        <v>5257</v>
      </c>
      <c r="E2810" s="306" t="s">
        <v>5329</v>
      </c>
      <c r="F2810" s="306">
        <v>3009</v>
      </c>
      <c r="G2810" s="300">
        <v>2550</v>
      </c>
      <c r="H2810" s="301" t="s">
        <v>216</v>
      </c>
      <c r="I2810" s="302" t="s">
        <v>217</v>
      </c>
      <c r="J2810" s="302" t="s">
        <v>218</v>
      </c>
      <c r="K2810" s="53"/>
      <c r="L2810" s="53"/>
      <c r="M2810" s="53"/>
      <c r="N2810" s="53"/>
      <c r="O2810" s="53">
        <v>12</v>
      </c>
      <c r="P2810" s="55"/>
      <c r="Q2810" s="297">
        <v>3009</v>
      </c>
      <c r="R2810" s="351" t="s">
        <v>1578</v>
      </c>
      <c r="S2810" s="350">
        <v>40</v>
      </c>
      <c r="T2810" t="str">
        <f t="shared" si="97"/>
        <v>G-Suite Business</v>
      </c>
    </row>
    <row r="2811" spans="1:20" ht="15.75" thickBot="1">
      <c r="A2811" s="311">
        <v>45628</v>
      </c>
      <c r="B2811" s="384">
        <v>45627</v>
      </c>
      <c r="C2811" s="297" t="e">
        <v>#VALUE!</v>
      </c>
      <c r="D2811" s="318" t="s">
        <v>5330</v>
      </c>
      <c r="E2811" s="306" t="s">
        <v>5331</v>
      </c>
      <c r="F2811" s="306">
        <v>122342</v>
      </c>
      <c r="G2811" s="300">
        <v>103679.66101694921</v>
      </c>
      <c r="H2811" s="301" t="s">
        <v>216</v>
      </c>
      <c r="I2811" s="302" t="s">
        <v>217</v>
      </c>
      <c r="J2811" s="302" t="s">
        <v>218</v>
      </c>
      <c r="K2811" s="53"/>
      <c r="L2811" s="53"/>
      <c r="M2811" s="53"/>
      <c r="N2811" s="53"/>
      <c r="O2811" s="53">
        <v>12</v>
      </c>
      <c r="P2811" s="55"/>
      <c r="Q2811" s="297">
        <v>122342</v>
      </c>
      <c r="R2811" s="351" t="s">
        <v>1578</v>
      </c>
      <c r="S2811" s="350">
        <v>40</v>
      </c>
      <c r="T2811" t="str">
        <f t="shared" si="97"/>
        <v>G-Suite Business</v>
      </c>
    </row>
    <row r="2812" spans="1:20" ht="15.75" thickBot="1">
      <c r="A2812" s="311">
        <v>45628</v>
      </c>
      <c r="B2812" s="384">
        <v>45627</v>
      </c>
      <c r="C2812" s="297" t="e">
        <v>#VALUE!</v>
      </c>
      <c r="D2812" s="318" t="s">
        <v>5332</v>
      </c>
      <c r="E2812" s="306" t="s">
        <v>5333</v>
      </c>
      <c r="F2812" s="306">
        <v>2950</v>
      </c>
      <c r="G2812" s="300">
        <v>2500</v>
      </c>
      <c r="H2812" s="301" t="s">
        <v>216</v>
      </c>
      <c r="I2812" s="302" t="s">
        <v>217</v>
      </c>
      <c r="J2812" s="302" t="s">
        <v>218</v>
      </c>
      <c r="K2812" s="53"/>
      <c r="L2812" s="53"/>
      <c r="M2812" s="53"/>
      <c r="N2812" s="53"/>
      <c r="O2812" s="53">
        <v>12</v>
      </c>
      <c r="P2812" s="55"/>
      <c r="Q2812" s="297">
        <v>2950</v>
      </c>
      <c r="R2812" s="351" t="s">
        <v>1578</v>
      </c>
      <c r="S2812" s="350">
        <v>40</v>
      </c>
      <c r="T2812" t="str">
        <f t="shared" si="97"/>
        <v>G-Suite Business</v>
      </c>
    </row>
    <row r="2813" spans="1:20" ht="15.75" thickBot="1">
      <c r="A2813" s="311">
        <v>45628</v>
      </c>
      <c r="B2813" s="384">
        <v>45627</v>
      </c>
      <c r="C2813" s="297" t="e">
        <v>#VALUE!</v>
      </c>
      <c r="D2813" s="318" t="s">
        <v>1838</v>
      </c>
      <c r="E2813" s="306" t="s">
        <v>5334</v>
      </c>
      <c r="F2813" s="306">
        <v>18054</v>
      </c>
      <c r="G2813" s="300">
        <v>15300</v>
      </c>
      <c r="H2813" s="301" t="s">
        <v>216</v>
      </c>
      <c r="I2813" s="302" t="s">
        <v>217</v>
      </c>
      <c r="J2813" s="302" t="s">
        <v>218</v>
      </c>
      <c r="K2813" s="53"/>
      <c r="L2813" s="53"/>
      <c r="M2813" s="53"/>
      <c r="N2813" s="53"/>
      <c r="O2813" s="53">
        <v>12</v>
      </c>
      <c r="P2813" s="55"/>
      <c r="Q2813" s="297">
        <v>18054</v>
      </c>
      <c r="R2813" s="351" t="s">
        <v>1578</v>
      </c>
      <c r="S2813" s="350">
        <v>40</v>
      </c>
      <c r="T2813" t="str">
        <f t="shared" si="97"/>
        <v>G-Suite Business</v>
      </c>
    </row>
    <row r="2814" spans="1:20" ht="15.75" thickBot="1">
      <c r="A2814" s="311">
        <v>45628</v>
      </c>
      <c r="B2814" s="384">
        <v>45627</v>
      </c>
      <c r="C2814" s="297" t="e">
        <v>#VALUE!</v>
      </c>
      <c r="D2814" s="318" t="s">
        <v>4739</v>
      </c>
      <c r="E2814" s="306" t="s">
        <v>5335</v>
      </c>
      <c r="F2814" s="306">
        <v>11800</v>
      </c>
      <c r="G2814" s="300">
        <v>10000</v>
      </c>
      <c r="H2814" s="301" t="s">
        <v>112</v>
      </c>
      <c r="I2814" s="302" t="s">
        <v>229</v>
      </c>
      <c r="J2814" s="302" t="s">
        <v>249</v>
      </c>
      <c r="K2814" s="53"/>
      <c r="L2814" s="53"/>
      <c r="M2814" s="53"/>
      <c r="N2814" s="53"/>
      <c r="O2814" s="53">
        <v>12</v>
      </c>
      <c r="P2814" s="55"/>
      <c r="Q2814" s="297">
        <v>11800</v>
      </c>
      <c r="R2814" s="351" t="s">
        <v>1578</v>
      </c>
      <c r="S2814" s="350">
        <v>40</v>
      </c>
      <c r="T2814" t="str">
        <f t="shared" si="97"/>
        <v>WhatsApp API Business</v>
      </c>
    </row>
    <row r="2815" spans="1:20" ht="15.75" thickBot="1">
      <c r="A2815" s="311">
        <v>45628</v>
      </c>
      <c r="B2815" s="384">
        <v>45627</v>
      </c>
      <c r="C2815" s="297" t="e">
        <v>#VALUE!</v>
      </c>
      <c r="D2815" s="318" t="s">
        <v>1364</v>
      </c>
      <c r="E2815" s="306" t="s">
        <v>5336</v>
      </c>
      <c r="F2815" s="306">
        <v>236000</v>
      </c>
      <c r="G2815" s="300">
        <v>200000</v>
      </c>
      <c r="H2815" s="301" t="s">
        <v>291</v>
      </c>
      <c r="I2815" s="302" t="s">
        <v>226</v>
      </c>
      <c r="J2815" s="302" t="s">
        <v>292</v>
      </c>
      <c r="K2815" s="53"/>
      <c r="L2815" s="53"/>
      <c r="M2815" s="53"/>
      <c r="N2815" s="53"/>
      <c r="O2815" s="53">
        <v>12</v>
      </c>
      <c r="P2815" s="55"/>
      <c r="Q2815" s="297">
        <v>236000</v>
      </c>
      <c r="R2815" s="351" t="s">
        <v>1578</v>
      </c>
      <c r="S2815" s="350">
        <v>40</v>
      </c>
      <c r="T2815" t="str">
        <f t="shared" si="97"/>
        <v xml:space="preserve">Training Business </v>
      </c>
    </row>
    <row r="2816" spans="1:20" ht="15.75" thickBot="1">
      <c r="A2816" s="311">
        <v>45629</v>
      </c>
      <c r="B2816" s="384">
        <v>45627</v>
      </c>
      <c r="C2816" s="297" t="e">
        <v>#VALUE!</v>
      </c>
      <c r="D2816" s="318" t="s">
        <v>4809</v>
      </c>
      <c r="E2816" s="306" t="s">
        <v>5337</v>
      </c>
      <c r="F2816" s="306">
        <v>75048</v>
      </c>
      <c r="G2816" s="300">
        <v>63600</v>
      </c>
      <c r="H2816" s="301" t="s">
        <v>216</v>
      </c>
      <c r="I2816" s="302" t="s">
        <v>217</v>
      </c>
      <c r="J2816" s="302" t="s">
        <v>218</v>
      </c>
      <c r="K2816" s="53"/>
      <c r="L2816" s="53"/>
      <c r="M2816" s="53"/>
      <c r="N2816" s="53"/>
      <c r="O2816" s="53">
        <v>12</v>
      </c>
      <c r="P2816" s="55"/>
      <c r="Q2816" s="297">
        <v>75048</v>
      </c>
      <c r="R2816" s="351" t="s">
        <v>1578</v>
      </c>
      <c r="S2816" s="350">
        <v>40</v>
      </c>
      <c r="T2816" t="str">
        <f t="shared" si="97"/>
        <v>G-Suite Business</v>
      </c>
    </row>
    <row r="2817" spans="1:20" ht="15.75" thickBot="1">
      <c r="A2817" s="311">
        <v>45629</v>
      </c>
      <c r="B2817" s="384">
        <v>45627</v>
      </c>
      <c r="C2817" s="297" t="e">
        <v>#VALUE!</v>
      </c>
      <c r="D2817" s="318" t="s">
        <v>5278</v>
      </c>
      <c r="E2817" s="306" t="s">
        <v>5338</v>
      </c>
      <c r="F2817" s="306">
        <v>2183</v>
      </c>
      <c r="G2817" s="300">
        <v>1850</v>
      </c>
      <c r="H2817" s="301" t="s">
        <v>216</v>
      </c>
      <c r="I2817" s="302" t="s">
        <v>217</v>
      </c>
      <c r="J2817" s="302" t="s">
        <v>218</v>
      </c>
      <c r="K2817" s="53"/>
      <c r="L2817" s="53"/>
      <c r="M2817" s="53"/>
      <c r="N2817" s="53"/>
      <c r="O2817" s="53">
        <v>12</v>
      </c>
      <c r="P2817" s="55"/>
      <c r="Q2817" s="297">
        <v>2183</v>
      </c>
      <c r="R2817" s="351" t="s">
        <v>1578</v>
      </c>
      <c r="S2817" s="350">
        <v>40</v>
      </c>
      <c r="T2817" t="str">
        <f t="shared" si="97"/>
        <v>G-Suite Business</v>
      </c>
    </row>
    <row r="2818" spans="1:20" ht="15.75" thickBot="1">
      <c r="A2818" s="311">
        <v>45629</v>
      </c>
      <c r="B2818" s="384">
        <v>45627</v>
      </c>
      <c r="C2818" s="297" t="e">
        <v>#VALUE!</v>
      </c>
      <c r="D2818" s="318" t="s">
        <v>349</v>
      </c>
      <c r="E2818" s="306" t="s">
        <v>5339</v>
      </c>
      <c r="F2818" s="306">
        <v>5900</v>
      </c>
      <c r="G2818" s="300">
        <v>5000</v>
      </c>
      <c r="H2818" s="301" t="s">
        <v>216</v>
      </c>
      <c r="I2818" s="302" t="s">
        <v>217</v>
      </c>
      <c r="J2818" s="302" t="s">
        <v>218</v>
      </c>
      <c r="K2818" s="53"/>
      <c r="L2818" s="53"/>
      <c r="M2818" s="53"/>
      <c r="N2818" s="53"/>
      <c r="O2818" s="53">
        <v>12</v>
      </c>
      <c r="P2818" s="55"/>
      <c r="Q2818" s="297">
        <v>5900</v>
      </c>
      <c r="R2818" s="351" t="s">
        <v>1578</v>
      </c>
      <c r="S2818" s="350">
        <v>40</v>
      </c>
      <c r="T2818" t="str">
        <f t="shared" si="97"/>
        <v>G-Suite Business</v>
      </c>
    </row>
    <row r="2819" spans="1:20" ht="15.75" thickBot="1">
      <c r="A2819" s="311">
        <v>45629</v>
      </c>
      <c r="B2819" s="384">
        <v>45627</v>
      </c>
      <c r="C2819" s="297" t="e">
        <v>#VALUE!</v>
      </c>
      <c r="D2819" s="318" t="s">
        <v>5340</v>
      </c>
      <c r="E2819" s="306" t="s">
        <v>5341</v>
      </c>
      <c r="F2819" s="306">
        <v>31860</v>
      </c>
      <c r="G2819" s="300">
        <v>27000</v>
      </c>
      <c r="H2819" s="301" t="s">
        <v>216</v>
      </c>
      <c r="I2819" s="302" t="s">
        <v>217</v>
      </c>
      <c r="J2819" s="302" t="s">
        <v>218</v>
      </c>
      <c r="K2819" s="53"/>
      <c r="L2819" s="53"/>
      <c r="M2819" s="53"/>
      <c r="N2819" s="53"/>
      <c r="O2819" s="53">
        <v>12</v>
      </c>
      <c r="P2819" s="55"/>
      <c r="Q2819" s="297">
        <v>31860</v>
      </c>
      <c r="R2819" s="351" t="s">
        <v>1578</v>
      </c>
      <c r="S2819" s="350">
        <v>40</v>
      </c>
      <c r="T2819" t="str">
        <f t="shared" si="97"/>
        <v>G-Suite Business</v>
      </c>
    </row>
    <row r="2820" spans="1:20" ht="15.75" thickBot="1">
      <c r="A2820" s="311">
        <v>45629</v>
      </c>
      <c r="B2820" s="384">
        <v>45627</v>
      </c>
      <c r="C2820" s="297" t="e">
        <v>#VALUE!</v>
      </c>
      <c r="D2820" s="318" t="s">
        <v>1546</v>
      </c>
      <c r="E2820" s="306" t="s">
        <v>5342</v>
      </c>
      <c r="F2820" s="306">
        <v>53277</v>
      </c>
      <c r="G2820" s="300">
        <v>45150</v>
      </c>
      <c r="H2820" s="301" t="s">
        <v>216</v>
      </c>
      <c r="I2820" s="302" t="s">
        <v>217</v>
      </c>
      <c r="J2820" s="302" t="s">
        <v>218</v>
      </c>
      <c r="K2820" s="53"/>
      <c r="L2820" s="53"/>
      <c r="M2820" s="53"/>
      <c r="N2820" s="53"/>
      <c r="O2820" s="53">
        <v>12</v>
      </c>
      <c r="P2820" s="55"/>
      <c r="Q2820" s="297">
        <v>53277</v>
      </c>
      <c r="R2820" s="351" t="s">
        <v>1578</v>
      </c>
      <c r="S2820" s="350">
        <v>40</v>
      </c>
      <c r="T2820" t="str">
        <f t="shared" si="97"/>
        <v>G-Suite Business</v>
      </c>
    </row>
    <row r="2821" spans="1:20" ht="15.75" thickBot="1">
      <c r="A2821" s="311">
        <v>45629</v>
      </c>
      <c r="B2821" s="384">
        <v>45627</v>
      </c>
      <c r="C2821" s="297" t="e">
        <v>#VALUE!</v>
      </c>
      <c r="D2821" s="318" t="s">
        <v>5343</v>
      </c>
      <c r="E2821" s="306" t="s">
        <v>5344</v>
      </c>
      <c r="F2821" s="306">
        <v>42480</v>
      </c>
      <c r="G2821" s="300">
        <v>36000</v>
      </c>
      <c r="H2821" s="301" t="s">
        <v>216</v>
      </c>
      <c r="I2821" s="302" t="s">
        <v>217</v>
      </c>
      <c r="J2821" s="302" t="s">
        <v>218</v>
      </c>
      <c r="K2821" s="53"/>
      <c r="L2821" s="53"/>
      <c r="M2821" s="53"/>
      <c r="N2821" s="53"/>
      <c r="O2821" s="53">
        <v>12</v>
      </c>
      <c r="P2821" s="55"/>
      <c r="Q2821" s="297">
        <v>42480</v>
      </c>
      <c r="R2821" s="351" t="s">
        <v>1578</v>
      </c>
      <c r="S2821" s="350">
        <v>40</v>
      </c>
      <c r="T2821" t="str">
        <f t="shared" si="97"/>
        <v>G-Suite Business</v>
      </c>
    </row>
    <row r="2822" spans="1:20" ht="15.75" thickBot="1">
      <c r="A2822" s="311">
        <v>45629</v>
      </c>
      <c r="B2822" s="384">
        <v>45627</v>
      </c>
      <c r="C2822" s="297" t="e">
        <v>#VALUE!</v>
      </c>
      <c r="D2822" s="318" t="s">
        <v>5345</v>
      </c>
      <c r="E2822" s="306" t="s">
        <v>5346</v>
      </c>
      <c r="F2822" s="306"/>
      <c r="G2822" s="300"/>
      <c r="H2822" s="301" t="s">
        <v>261</v>
      </c>
      <c r="I2822" s="302" t="s">
        <v>232</v>
      </c>
      <c r="J2822" s="302" t="s">
        <v>262</v>
      </c>
      <c r="K2822" s="53"/>
      <c r="L2822" s="53"/>
      <c r="M2822" s="53"/>
      <c r="N2822" s="53"/>
      <c r="O2822" s="53">
        <v>12</v>
      </c>
      <c r="P2822" s="55"/>
      <c r="Q2822" s="297">
        <v>0</v>
      </c>
      <c r="R2822" s="351" t="s">
        <v>1578</v>
      </c>
      <c r="S2822" s="350">
        <v>40</v>
      </c>
      <c r="T2822" t="str">
        <f t="shared" si="97"/>
        <v>Other Services</v>
      </c>
    </row>
    <row r="2823" spans="1:20" ht="15.75" thickBot="1">
      <c r="A2823" s="311">
        <v>45629</v>
      </c>
      <c r="B2823" s="384">
        <v>45627</v>
      </c>
      <c r="C2823" s="297" t="e">
        <v>#VALUE!</v>
      </c>
      <c r="D2823" s="318" t="s">
        <v>702</v>
      </c>
      <c r="E2823" s="306" t="s">
        <v>5313</v>
      </c>
      <c r="F2823" s="306">
        <v>419640</v>
      </c>
      <c r="G2823" s="300">
        <v>355627.11864406778</v>
      </c>
      <c r="H2823" s="301" t="s">
        <v>291</v>
      </c>
      <c r="I2823" s="302" t="s">
        <v>226</v>
      </c>
      <c r="J2823" s="302" t="s">
        <v>292</v>
      </c>
      <c r="K2823" s="53"/>
      <c r="L2823" s="53"/>
      <c r="M2823" s="53"/>
      <c r="N2823" s="53"/>
      <c r="O2823" s="53">
        <v>12</v>
      </c>
      <c r="P2823" s="55"/>
      <c r="Q2823" s="297">
        <v>419640</v>
      </c>
      <c r="R2823" s="351" t="s">
        <v>1578</v>
      </c>
      <c r="S2823" s="350">
        <v>40</v>
      </c>
      <c r="T2823" t="str">
        <f t="shared" si="97"/>
        <v xml:space="preserve">Training Business </v>
      </c>
    </row>
    <row r="2824" spans="1:20" ht="15.75" thickBot="1">
      <c r="A2824" s="311">
        <v>45629</v>
      </c>
      <c r="B2824" s="384">
        <v>45627</v>
      </c>
      <c r="C2824" s="297" t="e">
        <v>#VALUE!</v>
      </c>
      <c r="D2824" s="318" t="s">
        <v>1186</v>
      </c>
      <c r="E2824" s="306" t="s">
        <v>5347</v>
      </c>
      <c r="F2824" s="306">
        <v>118000</v>
      </c>
      <c r="G2824" s="300">
        <v>100000</v>
      </c>
      <c r="H2824" s="301" t="s">
        <v>291</v>
      </c>
      <c r="I2824" s="302" t="s">
        <v>226</v>
      </c>
      <c r="J2824" s="302" t="s">
        <v>292</v>
      </c>
      <c r="K2824" s="53"/>
      <c r="L2824" s="53"/>
      <c r="M2824" s="53"/>
      <c r="N2824" s="53"/>
      <c r="O2824" s="53">
        <v>12</v>
      </c>
      <c r="P2824" s="55"/>
      <c r="Q2824" s="297">
        <v>118000</v>
      </c>
      <c r="R2824" s="351" t="s">
        <v>1578</v>
      </c>
      <c r="S2824" s="350">
        <v>40</v>
      </c>
      <c r="T2824" t="str">
        <f t="shared" si="97"/>
        <v xml:space="preserve">Training Business </v>
      </c>
    </row>
    <row r="2825" spans="1:20" ht="15.75" thickBot="1">
      <c r="A2825" s="311">
        <v>45629</v>
      </c>
      <c r="B2825" s="384">
        <v>45627</v>
      </c>
      <c r="C2825" s="297" t="e">
        <v>#VALUE!</v>
      </c>
      <c r="D2825" s="318" t="s">
        <v>930</v>
      </c>
      <c r="E2825" s="306" t="s">
        <v>5348</v>
      </c>
      <c r="F2825" s="306">
        <v>10030</v>
      </c>
      <c r="G2825" s="300">
        <v>8500</v>
      </c>
      <c r="H2825" s="301" t="s">
        <v>112</v>
      </c>
      <c r="I2825" s="302" t="s">
        <v>229</v>
      </c>
      <c r="J2825" s="302" t="s">
        <v>352</v>
      </c>
      <c r="K2825" s="53"/>
      <c r="L2825" s="53"/>
      <c r="M2825" s="53"/>
      <c r="N2825" s="53"/>
      <c r="O2825" s="53">
        <v>12</v>
      </c>
      <c r="P2825" s="55"/>
      <c r="Q2825" s="297">
        <v>10030</v>
      </c>
      <c r="R2825" s="351" t="s">
        <v>1578</v>
      </c>
      <c r="S2825" s="350">
        <v>40</v>
      </c>
      <c r="T2825" t="str">
        <f t="shared" si="97"/>
        <v>WhatsApp API Business</v>
      </c>
    </row>
    <row r="2826" spans="1:20" ht="15.75" thickBot="1">
      <c r="A2826" s="311">
        <v>45629</v>
      </c>
      <c r="B2826" s="384">
        <v>45627</v>
      </c>
      <c r="C2826" s="297" t="e">
        <v>#VALUE!</v>
      </c>
      <c r="D2826" s="318" t="s">
        <v>2121</v>
      </c>
      <c r="E2826" s="306" t="s">
        <v>5349</v>
      </c>
      <c r="F2826" s="306">
        <v>469640</v>
      </c>
      <c r="G2826" s="300">
        <v>398000</v>
      </c>
      <c r="H2826" s="301" t="s">
        <v>291</v>
      </c>
      <c r="I2826" s="302" t="s">
        <v>226</v>
      </c>
      <c r="J2826" s="302" t="s">
        <v>292</v>
      </c>
      <c r="K2826" s="53"/>
      <c r="L2826" s="53"/>
      <c r="M2826" s="53"/>
      <c r="N2826" s="53"/>
      <c r="O2826" s="53">
        <v>12</v>
      </c>
      <c r="P2826" s="55"/>
      <c r="Q2826" s="297">
        <v>469640</v>
      </c>
      <c r="R2826" s="351" t="s">
        <v>1578</v>
      </c>
      <c r="S2826" s="350">
        <v>40</v>
      </c>
      <c r="T2826" t="str">
        <f t="shared" si="97"/>
        <v xml:space="preserve">Training Business </v>
      </c>
    </row>
    <row r="2827" spans="1:20" ht="15.75" thickBot="1">
      <c r="A2827" s="311">
        <v>45629</v>
      </c>
      <c r="B2827" s="384">
        <v>45627</v>
      </c>
      <c r="C2827" s="297" t="e">
        <v>#VALUE!</v>
      </c>
      <c r="D2827" s="318" t="s">
        <v>1768</v>
      </c>
      <c r="E2827" s="306" t="s">
        <v>5350</v>
      </c>
      <c r="F2827" s="306">
        <v>2508</v>
      </c>
      <c r="G2827" s="300">
        <v>2125.42372881356</v>
      </c>
      <c r="H2827" s="301" t="s">
        <v>112</v>
      </c>
      <c r="I2827" s="302" t="s">
        <v>229</v>
      </c>
      <c r="J2827" s="302" t="s">
        <v>258</v>
      </c>
      <c r="K2827" s="53"/>
      <c r="L2827" s="53"/>
      <c r="M2827" s="53"/>
      <c r="N2827" s="53"/>
      <c r="O2827" s="53">
        <v>12</v>
      </c>
      <c r="P2827" s="55"/>
      <c r="Q2827" s="297">
        <v>2508</v>
      </c>
      <c r="R2827" s="351" t="s">
        <v>1578</v>
      </c>
      <c r="S2827" s="350">
        <v>40</v>
      </c>
      <c r="T2827" t="str">
        <f t="shared" si="97"/>
        <v>WhatsApp API Business</v>
      </c>
    </row>
    <row r="2828" spans="1:20" ht="15.75" thickBot="1">
      <c r="A2828" s="311">
        <v>45629</v>
      </c>
      <c r="B2828" s="384">
        <v>45627</v>
      </c>
      <c r="C2828" s="297" t="e">
        <v>#VALUE!</v>
      </c>
      <c r="D2828" s="318" t="s">
        <v>2230</v>
      </c>
      <c r="E2828" s="306" t="s">
        <v>5351</v>
      </c>
      <c r="F2828" s="306">
        <v>2360</v>
      </c>
      <c r="G2828" s="300">
        <v>2000</v>
      </c>
      <c r="H2828" s="301" t="s">
        <v>112</v>
      </c>
      <c r="I2828" s="302" t="s">
        <v>229</v>
      </c>
      <c r="J2828" s="302" t="s">
        <v>249</v>
      </c>
      <c r="K2828" s="53"/>
      <c r="L2828" s="53"/>
      <c r="M2828" s="53"/>
      <c r="N2828" s="53"/>
      <c r="O2828" s="53">
        <v>12</v>
      </c>
      <c r="P2828" s="55"/>
      <c r="Q2828" s="297">
        <v>2360</v>
      </c>
      <c r="R2828" s="351" t="s">
        <v>1578</v>
      </c>
      <c r="S2828" s="350">
        <v>40</v>
      </c>
      <c r="T2828" t="str">
        <f t="shared" si="97"/>
        <v>WhatsApp API Business</v>
      </c>
    </row>
    <row r="2829" spans="1:20" ht="15.75" thickBot="1">
      <c r="A2829" s="311">
        <v>45629</v>
      </c>
      <c r="B2829" s="384">
        <v>45627</v>
      </c>
      <c r="C2829" s="297" t="e">
        <v>#VALUE!</v>
      </c>
      <c r="D2829" s="318" t="s">
        <v>1768</v>
      </c>
      <c r="E2829" s="306" t="s">
        <v>5352</v>
      </c>
      <c r="F2829" s="306">
        <v>11800</v>
      </c>
      <c r="G2829" s="300">
        <v>10000</v>
      </c>
      <c r="H2829" s="301" t="s">
        <v>112</v>
      </c>
      <c r="I2829" s="302" t="s">
        <v>229</v>
      </c>
      <c r="J2829" s="302" t="s">
        <v>1256</v>
      </c>
      <c r="K2829" s="53"/>
      <c r="L2829" s="53"/>
      <c r="M2829" s="53"/>
      <c r="N2829" s="53"/>
      <c r="O2829" s="53">
        <v>12</v>
      </c>
      <c r="P2829" s="55"/>
      <c r="Q2829" s="297">
        <v>11800</v>
      </c>
      <c r="R2829" s="351" t="s">
        <v>1578</v>
      </c>
      <c r="S2829" s="350">
        <v>40</v>
      </c>
      <c r="T2829" t="str">
        <f t="shared" si="97"/>
        <v>WhatsApp API Business</v>
      </c>
    </row>
    <row r="2830" spans="1:20" ht="15.75" thickBot="1">
      <c r="A2830" s="311">
        <v>45630</v>
      </c>
      <c r="B2830" s="384">
        <v>45627</v>
      </c>
      <c r="C2830" s="297" t="e">
        <v>#VALUE!</v>
      </c>
      <c r="D2830" s="318" t="s">
        <v>5353</v>
      </c>
      <c r="E2830" s="306" t="s">
        <v>5354</v>
      </c>
      <c r="F2830" s="306"/>
      <c r="G2830" s="300"/>
      <c r="H2830" s="301" t="s">
        <v>261</v>
      </c>
      <c r="I2830" s="302" t="s">
        <v>232</v>
      </c>
      <c r="J2830" s="302" t="s">
        <v>262</v>
      </c>
      <c r="K2830" s="53"/>
      <c r="L2830" s="53"/>
      <c r="M2830" s="53"/>
      <c r="N2830" s="53"/>
      <c r="O2830" s="53">
        <v>12</v>
      </c>
      <c r="P2830" s="55"/>
      <c r="Q2830" s="297">
        <v>0</v>
      </c>
      <c r="R2830" s="351" t="s">
        <v>1578</v>
      </c>
      <c r="S2830" s="350">
        <v>40</v>
      </c>
      <c r="T2830" t="str">
        <f t="shared" ref="T2830:T2844" si="98">VLOOKUP(I2830,$AD$2:$AE$6,2,0)</f>
        <v>Other Services</v>
      </c>
    </row>
    <row r="2831" spans="1:20" ht="15.75" thickBot="1">
      <c r="A2831" s="311">
        <v>45630</v>
      </c>
      <c r="B2831" s="384">
        <v>45627</v>
      </c>
      <c r="C2831" s="297" t="e">
        <v>#VALUE!</v>
      </c>
      <c r="D2831" s="318" t="s">
        <v>5355</v>
      </c>
      <c r="E2831" s="306" t="s">
        <v>5356</v>
      </c>
      <c r="F2831" s="306">
        <v>236000</v>
      </c>
      <c r="G2831" s="300">
        <v>200000</v>
      </c>
      <c r="H2831" s="301" t="s">
        <v>291</v>
      </c>
      <c r="I2831" s="302" t="s">
        <v>226</v>
      </c>
      <c r="J2831" s="302" t="s">
        <v>292</v>
      </c>
      <c r="K2831" s="53"/>
      <c r="L2831" s="53"/>
      <c r="M2831" s="53"/>
      <c r="N2831" s="53"/>
      <c r="O2831" s="53">
        <v>12</v>
      </c>
      <c r="P2831" s="55"/>
      <c r="Q2831" s="297">
        <v>236000</v>
      </c>
      <c r="R2831" s="351" t="s">
        <v>1578</v>
      </c>
      <c r="S2831" s="350">
        <v>40</v>
      </c>
      <c r="T2831" t="str">
        <f t="shared" si="98"/>
        <v xml:space="preserve">Training Business </v>
      </c>
    </row>
    <row r="2832" spans="1:20" ht="15.75" thickBot="1">
      <c r="A2832" s="311">
        <v>45630</v>
      </c>
      <c r="B2832" s="384">
        <v>45627</v>
      </c>
      <c r="C2832" s="297" t="e">
        <v>#VALUE!</v>
      </c>
      <c r="D2832" s="318" t="s">
        <v>5357</v>
      </c>
      <c r="E2832" s="306" t="s">
        <v>5358</v>
      </c>
      <c r="F2832" s="306">
        <v>14160</v>
      </c>
      <c r="G2832" s="300">
        <v>12000</v>
      </c>
      <c r="H2832" s="301" t="s">
        <v>112</v>
      </c>
      <c r="I2832" s="302" t="s">
        <v>229</v>
      </c>
      <c r="J2832" s="302" t="s">
        <v>2402</v>
      </c>
      <c r="K2832" s="53"/>
      <c r="L2832" s="53"/>
      <c r="M2832" s="53"/>
      <c r="N2832" s="53"/>
      <c r="O2832" s="53">
        <v>12</v>
      </c>
      <c r="P2832" s="55"/>
      <c r="Q2832" s="297">
        <v>14160</v>
      </c>
      <c r="R2832" s="351" t="s">
        <v>1578</v>
      </c>
      <c r="S2832" s="350">
        <v>40</v>
      </c>
      <c r="T2832" t="str">
        <f t="shared" si="98"/>
        <v>WhatsApp API Business</v>
      </c>
    </row>
    <row r="2833" spans="1:20" ht="15.75" thickBot="1">
      <c r="A2833" s="311">
        <v>45630</v>
      </c>
      <c r="B2833" s="384">
        <v>45627</v>
      </c>
      <c r="C2833" s="297" t="e">
        <v>#VALUE!</v>
      </c>
      <c r="D2833" s="318" t="s">
        <v>3070</v>
      </c>
      <c r="E2833" s="306" t="s">
        <v>5359</v>
      </c>
      <c r="F2833" s="306">
        <v>15930</v>
      </c>
      <c r="G2833" s="300">
        <v>13500</v>
      </c>
      <c r="H2833" s="301" t="s">
        <v>112</v>
      </c>
      <c r="I2833" s="302" t="s">
        <v>229</v>
      </c>
      <c r="J2833" s="302" t="s">
        <v>284</v>
      </c>
      <c r="K2833" s="53"/>
      <c r="L2833" s="53"/>
      <c r="M2833" s="53"/>
      <c r="N2833" s="53"/>
      <c r="O2833" s="53">
        <v>12</v>
      </c>
      <c r="P2833" s="55"/>
      <c r="Q2833" s="297">
        <v>15930</v>
      </c>
      <c r="R2833" s="351" t="s">
        <v>1578</v>
      </c>
      <c r="S2833" s="350">
        <v>40</v>
      </c>
      <c r="T2833" t="str">
        <f t="shared" si="98"/>
        <v>WhatsApp API Business</v>
      </c>
    </row>
    <row r="2834" spans="1:20" ht="15.75" thickBot="1">
      <c r="A2834" s="311">
        <v>45630</v>
      </c>
      <c r="B2834" s="384">
        <v>45627</v>
      </c>
      <c r="C2834" s="297" t="e">
        <v>#VALUE!</v>
      </c>
      <c r="D2834" s="318" t="s">
        <v>1186</v>
      </c>
      <c r="E2834" s="306" t="s">
        <v>5360</v>
      </c>
      <c r="F2834" s="306">
        <v>7523</v>
      </c>
      <c r="G2834" s="300">
        <v>6375.42372881356</v>
      </c>
      <c r="H2834" s="301" t="s">
        <v>112</v>
      </c>
      <c r="I2834" s="302" t="s">
        <v>229</v>
      </c>
      <c r="J2834" s="302" t="s">
        <v>269</v>
      </c>
      <c r="K2834" s="53"/>
      <c r="L2834" s="53"/>
      <c r="M2834" s="53"/>
      <c r="N2834" s="53"/>
      <c r="O2834" s="53">
        <v>12</v>
      </c>
      <c r="P2834" s="55"/>
      <c r="Q2834" s="297">
        <v>7523</v>
      </c>
      <c r="R2834" s="351" t="s">
        <v>1578</v>
      </c>
      <c r="S2834" s="350">
        <v>40</v>
      </c>
      <c r="T2834" t="str">
        <f t="shared" si="98"/>
        <v>WhatsApp API Business</v>
      </c>
    </row>
    <row r="2835" spans="1:20" ht="15.75" thickBot="1">
      <c r="A2835" s="311">
        <v>45630</v>
      </c>
      <c r="B2835" s="384">
        <v>45627</v>
      </c>
      <c r="C2835" s="297" t="e">
        <v>#VALUE!</v>
      </c>
      <c r="D2835" s="318" t="s">
        <v>461</v>
      </c>
      <c r="E2835" s="306" t="s">
        <v>5361</v>
      </c>
      <c r="F2835" s="306">
        <v>39176</v>
      </c>
      <c r="G2835" s="300">
        <v>33200</v>
      </c>
      <c r="H2835" s="301" t="s">
        <v>112</v>
      </c>
      <c r="I2835" s="302" t="s">
        <v>229</v>
      </c>
      <c r="J2835" s="302" t="s">
        <v>359</v>
      </c>
      <c r="K2835" s="53"/>
      <c r="L2835" s="53"/>
      <c r="M2835" s="53"/>
      <c r="N2835" s="53"/>
      <c r="O2835" s="53">
        <v>12</v>
      </c>
      <c r="P2835" s="55"/>
      <c r="Q2835" s="297">
        <v>39176</v>
      </c>
      <c r="R2835" s="351" t="s">
        <v>1578</v>
      </c>
      <c r="S2835" s="350">
        <v>40</v>
      </c>
      <c r="T2835" t="str">
        <f t="shared" si="98"/>
        <v>WhatsApp API Business</v>
      </c>
    </row>
    <row r="2836" spans="1:20" ht="15.75" thickBot="1">
      <c r="A2836" s="311">
        <v>45630</v>
      </c>
      <c r="B2836" s="384">
        <v>45627</v>
      </c>
      <c r="C2836" s="297" t="e">
        <v>#VALUE!</v>
      </c>
      <c r="D2836" s="318" t="s">
        <v>1254</v>
      </c>
      <c r="E2836" s="306" t="s">
        <v>5314</v>
      </c>
      <c r="F2836" s="306">
        <v>419640</v>
      </c>
      <c r="G2836" s="300">
        <v>355627.11864406778</v>
      </c>
      <c r="H2836" s="301" t="s">
        <v>291</v>
      </c>
      <c r="I2836" s="302" t="s">
        <v>226</v>
      </c>
      <c r="J2836" s="302" t="s">
        <v>292</v>
      </c>
      <c r="K2836" s="53"/>
      <c r="L2836" s="53"/>
      <c r="M2836" s="53"/>
      <c r="N2836" s="53"/>
      <c r="O2836" s="53">
        <v>12</v>
      </c>
      <c r="P2836" s="55"/>
      <c r="Q2836" s="297">
        <v>419640</v>
      </c>
      <c r="R2836" s="351" t="s">
        <v>1578</v>
      </c>
      <c r="S2836" s="350">
        <v>40</v>
      </c>
      <c r="T2836" t="str">
        <f t="shared" si="98"/>
        <v xml:space="preserve">Training Business </v>
      </c>
    </row>
    <row r="2837" spans="1:20" ht="15.75" thickBot="1">
      <c r="A2837" s="311">
        <v>45630</v>
      </c>
      <c r="B2837" s="384">
        <v>45627</v>
      </c>
      <c r="C2837" s="297" t="e">
        <v>#VALUE!</v>
      </c>
      <c r="D2837" s="318" t="s">
        <v>5362</v>
      </c>
      <c r="E2837" s="306" t="s">
        <v>5363</v>
      </c>
      <c r="F2837" s="306">
        <v>24072</v>
      </c>
      <c r="G2837" s="300">
        <v>20400</v>
      </c>
      <c r="H2837" s="301" t="s">
        <v>216</v>
      </c>
      <c r="I2837" s="302" t="s">
        <v>217</v>
      </c>
      <c r="J2837" s="302" t="s">
        <v>218</v>
      </c>
      <c r="K2837" s="53"/>
      <c r="L2837" s="53"/>
      <c r="M2837" s="53"/>
      <c r="N2837" s="53"/>
      <c r="O2837" s="53">
        <v>12</v>
      </c>
      <c r="P2837" s="55"/>
      <c r="Q2837" s="297">
        <v>24072</v>
      </c>
      <c r="R2837" s="351" t="s">
        <v>1578</v>
      </c>
      <c r="S2837" s="350">
        <v>40</v>
      </c>
      <c r="T2837" t="str">
        <f t="shared" si="98"/>
        <v>G-Suite Business</v>
      </c>
    </row>
    <row r="2838" spans="1:20" ht="15.75" thickBot="1">
      <c r="A2838" s="311">
        <v>45630</v>
      </c>
      <c r="B2838" s="384">
        <v>45627</v>
      </c>
      <c r="C2838" s="297" t="e">
        <v>#VALUE!</v>
      </c>
      <c r="D2838" s="318" t="s">
        <v>5364</v>
      </c>
      <c r="E2838" s="306" t="s">
        <v>5365</v>
      </c>
      <c r="F2838" s="306">
        <v>39294</v>
      </c>
      <c r="G2838" s="300">
        <v>33300</v>
      </c>
      <c r="H2838" s="301" t="s">
        <v>216</v>
      </c>
      <c r="I2838" s="302" t="s">
        <v>217</v>
      </c>
      <c r="J2838" s="302" t="s">
        <v>218</v>
      </c>
      <c r="K2838" s="53"/>
      <c r="L2838" s="53"/>
      <c r="M2838" s="53"/>
      <c r="N2838" s="53"/>
      <c r="O2838" s="53">
        <v>12</v>
      </c>
      <c r="P2838" s="55"/>
      <c r="Q2838" s="297">
        <v>39294</v>
      </c>
      <c r="R2838" s="351" t="s">
        <v>1578</v>
      </c>
      <c r="S2838" s="350">
        <v>40</v>
      </c>
      <c r="T2838" t="str">
        <f t="shared" si="98"/>
        <v>G-Suite Business</v>
      </c>
    </row>
    <row r="2839" spans="1:20" ht="15.75" thickBot="1">
      <c r="A2839" s="311">
        <v>45630</v>
      </c>
      <c r="B2839" s="384">
        <v>45627</v>
      </c>
      <c r="C2839" s="297" t="e">
        <v>#VALUE!</v>
      </c>
      <c r="D2839" s="318" t="s">
        <v>4779</v>
      </c>
      <c r="E2839" s="306" t="s">
        <v>5366</v>
      </c>
      <c r="F2839" s="306">
        <v>3908.16</v>
      </c>
      <c r="G2839" s="300">
        <v>3312</v>
      </c>
      <c r="H2839" s="301" t="s">
        <v>216</v>
      </c>
      <c r="I2839" s="302" t="s">
        <v>217</v>
      </c>
      <c r="J2839" s="302" t="s">
        <v>218</v>
      </c>
      <c r="K2839" s="53"/>
      <c r="L2839" s="53"/>
      <c r="M2839" s="53"/>
      <c r="N2839" s="53"/>
      <c r="O2839" s="53">
        <v>12</v>
      </c>
      <c r="P2839" s="55"/>
      <c r="Q2839" s="297">
        <v>3908.16</v>
      </c>
      <c r="R2839" s="351" t="s">
        <v>1578</v>
      </c>
      <c r="S2839" s="350">
        <v>40</v>
      </c>
      <c r="T2839" t="str">
        <f t="shared" si="98"/>
        <v>G-Suite Business</v>
      </c>
    </row>
    <row r="2840" spans="1:20" ht="15.75" thickBot="1">
      <c r="A2840" s="311">
        <v>45630</v>
      </c>
      <c r="B2840" s="384">
        <v>45627</v>
      </c>
      <c r="C2840" s="297" t="e">
        <v>#VALUE!</v>
      </c>
      <c r="D2840" s="318" t="s">
        <v>4680</v>
      </c>
      <c r="E2840" s="306" t="s">
        <v>5367</v>
      </c>
      <c r="F2840" s="306">
        <v>12036</v>
      </c>
      <c r="G2840" s="300">
        <v>10200</v>
      </c>
      <c r="H2840" s="301" t="s">
        <v>216</v>
      </c>
      <c r="I2840" s="302" t="s">
        <v>217</v>
      </c>
      <c r="J2840" s="302" t="s">
        <v>218</v>
      </c>
      <c r="K2840" s="53"/>
      <c r="L2840" s="53"/>
      <c r="M2840" s="53"/>
      <c r="N2840" s="53"/>
      <c r="O2840" s="53">
        <v>12</v>
      </c>
      <c r="P2840" s="55"/>
      <c r="Q2840" s="297">
        <v>12036</v>
      </c>
      <c r="R2840" s="351" t="s">
        <v>1578</v>
      </c>
      <c r="S2840" s="350">
        <v>40</v>
      </c>
      <c r="T2840" t="str">
        <f t="shared" si="98"/>
        <v>G-Suite Business</v>
      </c>
    </row>
    <row r="2841" spans="1:20" ht="15.75" thickBot="1">
      <c r="A2841" s="311">
        <v>45630</v>
      </c>
      <c r="B2841" s="384">
        <v>45627</v>
      </c>
      <c r="C2841" s="297" t="e">
        <v>#VALUE!</v>
      </c>
      <c r="D2841" s="318" t="s">
        <v>405</v>
      </c>
      <c r="E2841" s="306" t="s">
        <v>5368</v>
      </c>
      <c r="F2841" s="306">
        <v>9699.6</v>
      </c>
      <c r="G2841" s="300">
        <v>8220</v>
      </c>
      <c r="H2841" s="301" t="s">
        <v>216</v>
      </c>
      <c r="I2841" s="302" t="s">
        <v>217</v>
      </c>
      <c r="J2841" s="302" t="s">
        <v>218</v>
      </c>
      <c r="K2841" s="53"/>
      <c r="L2841" s="53"/>
      <c r="M2841" s="53"/>
      <c r="N2841" s="53"/>
      <c r="O2841" s="53">
        <v>12</v>
      </c>
      <c r="P2841" s="55"/>
      <c r="Q2841" s="297">
        <v>9699.6</v>
      </c>
      <c r="R2841" s="351" t="s">
        <v>1578</v>
      </c>
      <c r="S2841" s="350">
        <v>40</v>
      </c>
      <c r="T2841" t="str">
        <f t="shared" si="98"/>
        <v>G-Suite Business</v>
      </c>
    </row>
    <row r="2842" spans="1:20" ht="15.75" thickBot="1">
      <c r="A2842" s="311">
        <v>45631</v>
      </c>
      <c r="B2842" s="384">
        <v>45627</v>
      </c>
      <c r="C2842" s="297" t="e">
        <v>#VALUE!</v>
      </c>
      <c r="D2842" s="312" t="s">
        <v>5369</v>
      </c>
      <c r="E2842" s="306" t="s">
        <v>5370</v>
      </c>
      <c r="F2842" s="314"/>
      <c r="G2842" s="300"/>
      <c r="H2842" s="301" t="s">
        <v>261</v>
      </c>
      <c r="I2842" s="302" t="s">
        <v>232</v>
      </c>
      <c r="J2842" s="302" t="s">
        <v>262</v>
      </c>
      <c r="K2842" s="53"/>
      <c r="L2842" s="53"/>
      <c r="M2842" s="53"/>
      <c r="N2842" s="53"/>
      <c r="O2842" s="53">
        <v>12</v>
      </c>
      <c r="P2842" s="55"/>
      <c r="Q2842" s="297">
        <v>0</v>
      </c>
      <c r="R2842" s="351" t="s">
        <v>1578</v>
      </c>
      <c r="S2842" s="350">
        <v>40</v>
      </c>
      <c r="T2842" t="str">
        <f t="shared" si="98"/>
        <v>Other Services</v>
      </c>
    </row>
    <row r="2843" spans="1:20" ht="15.75" thickBot="1">
      <c r="A2843" s="311">
        <v>45631</v>
      </c>
      <c r="B2843" s="384">
        <v>45627</v>
      </c>
      <c r="C2843" s="297" t="e">
        <v>#VALUE!</v>
      </c>
      <c r="D2843" s="312" t="s">
        <v>5371</v>
      </c>
      <c r="E2843" s="306" t="s">
        <v>5372</v>
      </c>
      <c r="F2843" s="314"/>
      <c r="G2843" s="300"/>
      <c r="H2843" s="301" t="s">
        <v>261</v>
      </c>
      <c r="I2843" s="302" t="s">
        <v>232</v>
      </c>
      <c r="J2843" s="302" t="s">
        <v>262</v>
      </c>
      <c r="K2843" s="53"/>
      <c r="L2843" s="53"/>
      <c r="M2843" s="53"/>
      <c r="N2843" s="53"/>
      <c r="O2843" s="53">
        <v>12</v>
      </c>
      <c r="P2843" s="55"/>
      <c r="Q2843" s="297">
        <v>0</v>
      </c>
      <c r="R2843" s="351" t="s">
        <v>1578</v>
      </c>
      <c r="S2843" s="350">
        <v>40</v>
      </c>
      <c r="T2843" t="str">
        <f t="shared" si="98"/>
        <v>Other Services</v>
      </c>
    </row>
    <row r="2844" spans="1:20" ht="15.75" thickBot="1">
      <c r="A2844" s="311">
        <v>45631</v>
      </c>
      <c r="B2844" s="384">
        <v>45627</v>
      </c>
      <c r="C2844" s="297" t="e">
        <v>#VALUE!</v>
      </c>
      <c r="D2844" s="312" t="s">
        <v>5373</v>
      </c>
      <c r="E2844" s="306" t="s">
        <v>5374</v>
      </c>
      <c r="F2844" s="314">
        <v>48380</v>
      </c>
      <c r="G2844" s="300">
        <v>41000</v>
      </c>
      <c r="H2844" s="301" t="s">
        <v>112</v>
      </c>
      <c r="I2844" s="302" t="s">
        <v>229</v>
      </c>
      <c r="J2844" s="302" t="s">
        <v>249</v>
      </c>
      <c r="K2844" s="53"/>
      <c r="L2844" s="53"/>
      <c r="M2844" s="53"/>
      <c r="N2844" s="53"/>
      <c r="O2844" s="53">
        <v>12</v>
      </c>
      <c r="P2844" s="55"/>
      <c r="Q2844" s="297">
        <v>48380</v>
      </c>
      <c r="R2844" s="351" t="s">
        <v>1578</v>
      </c>
      <c r="S2844" s="350">
        <v>40</v>
      </c>
      <c r="T2844" t="str">
        <f t="shared" si="98"/>
        <v>WhatsApp API Business</v>
      </c>
    </row>
    <row r="2845" spans="1:20" ht="15.75" thickBot="1">
      <c r="A2845" s="311">
        <v>45631</v>
      </c>
      <c r="B2845" s="384">
        <v>45627</v>
      </c>
      <c r="C2845" s="297" t="e">
        <v>#VALUE!</v>
      </c>
      <c r="D2845" s="312" t="s">
        <v>2048</v>
      </c>
      <c r="E2845" s="306" t="s">
        <v>5375</v>
      </c>
      <c r="F2845" s="314">
        <v>56640</v>
      </c>
      <c r="G2845" s="300">
        <v>48000</v>
      </c>
      <c r="H2845" s="301" t="s">
        <v>291</v>
      </c>
      <c r="I2845" s="302" t="s">
        <v>226</v>
      </c>
      <c r="J2845" s="302" t="s">
        <v>503</v>
      </c>
      <c r="K2845" s="53"/>
      <c r="L2845" s="53"/>
      <c r="M2845" s="53"/>
      <c r="N2845" s="53"/>
      <c r="O2845" s="53">
        <v>12</v>
      </c>
      <c r="P2845" s="55"/>
      <c r="Q2845" s="297">
        <v>56640</v>
      </c>
      <c r="R2845" s="351" t="s">
        <v>1578</v>
      </c>
      <c r="S2845" s="350">
        <v>40</v>
      </c>
      <c r="T2845" t="s">
        <v>15</v>
      </c>
    </row>
    <row r="2846" spans="1:20" ht="15.75" thickBot="1">
      <c r="A2846" s="311">
        <v>45631</v>
      </c>
      <c r="B2846" s="384">
        <v>45627</v>
      </c>
      <c r="C2846" s="297" t="e">
        <v>#VALUE!</v>
      </c>
      <c r="D2846" s="312" t="s">
        <v>420</v>
      </c>
      <c r="E2846" s="306" t="s">
        <v>5376</v>
      </c>
      <c r="F2846" s="314"/>
      <c r="G2846" s="300"/>
      <c r="H2846" s="301" t="s">
        <v>261</v>
      </c>
      <c r="I2846" s="302" t="s">
        <v>232</v>
      </c>
      <c r="J2846" s="302" t="s">
        <v>422</v>
      </c>
      <c r="K2846" s="53"/>
      <c r="L2846" s="53"/>
      <c r="M2846" s="53"/>
      <c r="N2846" s="53"/>
      <c r="O2846" s="53">
        <v>12</v>
      </c>
      <c r="P2846" s="55"/>
      <c r="Q2846" s="297">
        <v>0</v>
      </c>
      <c r="R2846" s="351" t="s">
        <v>1578</v>
      </c>
      <c r="S2846" s="350">
        <v>40</v>
      </c>
      <c r="T2846" t="str">
        <f t="shared" ref="T2846:T2855" si="99">VLOOKUP(I2846,$AD$2:$AE$6,2,0)</f>
        <v>Other Services</v>
      </c>
    </row>
    <row r="2847" spans="1:20" ht="15.75" thickBot="1">
      <c r="A2847" s="311">
        <v>45631</v>
      </c>
      <c r="B2847" s="384">
        <v>45627</v>
      </c>
      <c r="C2847" s="297" t="e">
        <v>#VALUE!</v>
      </c>
      <c r="D2847" s="312" t="s">
        <v>920</v>
      </c>
      <c r="E2847" s="306" t="s">
        <v>5377</v>
      </c>
      <c r="F2847" s="314">
        <v>11800</v>
      </c>
      <c r="G2847" s="300">
        <v>10000</v>
      </c>
      <c r="H2847" s="301" t="s">
        <v>112</v>
      </c>
      <c r="I2847" s="302" t="s">
        <v>229</v>
      </c>
      <c r="J2847" s="302" t="s">
        <v>249</v>
      </c>
      <c r="K2847" s="53"/>
      <c r="L2847" s="53"/>
      <c r="M2847" s="53"/>
      <c r="N2847" s="53"/>
      <c r="O2847" s="53">
        <v>12</v>
      </c>
      <c r="P2847" s="55"/>
      <c r="Q2847" s="297">
        <v>11800</v>
      </c>
      <c r="R2847" s="351" t="s">
        <v>1578</v>
      </c>
      <c r="S2847" s="350">
        <v>40</v>
      </c>
      <c r="T2847" t="str">
        <f t="shared" si="99"/>
        <v>WhatsApp API Business</v>
      </c>
    </row>
    <row r="2848" spans="1:20" ht="15.75" thickBot="1">
      <c r="A2848" s="311">
        <v>45631</v>
      </c>
      <c r="B2848" s="384">
        <v>45627</v>
      </c>
      <c r="C2848" s="297" t="e">
        <v>#VALUE!</v>
      </c>
      <c r="D2848" s="312" t="s">
        <v>467</v>
      </c>
      <c r="E2848" s="306" t="s">
        <v>5378</v>
      </c>
      <c r="F2848" s="314">
        <v>2360</v>
      </c>
      <c r="G2848" s="300">
        <v>2000</v>
      </c>
      <c r="H2848" s="301" t="s">
        <v>112</v>
      </c>
      <c r="I2848" s="302" t="s">
        <v>229</v>
      </c>
      <c r="J2848" s="302" t="s">
        <v>249</v>
      </c>
      <c r="K2848" s="53"/>
      <c r="L2848" s="53"/>
      <c r="M2848" s="53"/>
      <c r="N2848" s="53"/>
      <c r="O2848" s="53">
        <v>12</v>
      </c>
      <c r="P2848" s="55"/>
      <c r="Q2848" s="297">
        <v>2360</v>
      </c>
      <c r="R2848" s="351" t="s">
        <v>1578</v>
      </c>
      <c r="S2848" s="350">
        <v>40</v>
      </c>
      <c r="T2848" t="str">
        <f t="shared" si="99"/>
        <v>WhatsApp API Business</v>
      </c>
    </row>
    <row r="2849" spans="1:20" ht="15.75" thickBot="1">
      <c r="A2849" s="311">
        <v>45631</v>
      </c>
      <c r="B2849" s="384">
        <v>45627</v>
      </c>
      <c r="C2849" s="297" t="e">
        <v>#VALUE!</v>
      </c>
      <c r="D2849" s="312" t="s">
        <v>465</v>
      </c>
      <c r="E2849" s="306" t="s">
        <v>5379</v>
      </c>
      <c r="F2849" s="314">
        <v>1180</v>
      </c>
      <c r="G2849" s="300">
        <v>1000</v>
      </c>
      <c r="H2849" s="301" t="s">
        <v>112</v>
      </c>
      <c r="I2849" s="302" t="s">
        <v>229</v>
      </c>
      <c r="J2849" s="302" t="s">
        <v>249</v>
      </c>
      <c r="K2849" s="53"/>
      <c r="L2849" s="53"/>
      <c r="M2849" s="53"/>
      <c r="N2849" s="53"/>
      <c r="O2849" s="53">
        <v>12</v>
      </c>
      <c r="P2849" s="55"/>
      <c r="Q2849" s="297">
        <v>1180</v>
      </c>
      <c r="R2849" s="351" t="s">
        <v>1578</v>
      </c>
      <c r="S2849" s="350">
        <v>40</v>
      </c>
      <c r="T2849" t="str">
        <f t="shared" si="99"/>
        <v>WhatsApp API Business</v>
      </c>
    </row>
    <row r="2850" spans="1:20" ht="15.75" thickBot="1">
      <c r="A2850" s="311">
        <v>45631</v>
      </c>
      <c r="B2850" s="384">
        <v>45627</v>
      </c>
      <c r="C2850" s="297" t="e">
        <v>#VALUE!</v>
      </c>
      <c r="D2850" s="312" t="s">
        <v>4886</v>
      </c>
      <c r="E2850" s="306" t="s">
        <v>5380</v>
      </c>
      <c r="F2850" s="314">
        <v>-48380</v>
      </c>
      <c r="G2850" s="300">
        <v>-41000</v>
      </c>
      <c r="H2850" s="301" t="s">
        <v>112</v>
      </c>
      <c r="I2850" s="302" t="s">
        <v>229</v>
      </c>
      <c r="J2850" s="302" t="s">
        <v>249</v>
      </c>
      <c r="K2850" s="53"/>
      <c r="L2850" s="53"/>
      <c r="M2850" s="53"/>
      <c r="N2850" s="53"/>
      <c r="O2850" s="53">
        <v>12</v>
      </c>
      <c r="P2850" s="55"/>
      <c r="Q2850" s="297">
        <v>-48380</v>
      </c>
      <c r="R2850" s="351" t="s">
        <v>1578</v>
      </c>
      <c r="S2850" s="350">
        <v>40</v>
      </c>
      <c r="T2850" t="str">
        <f t="shared" si="99"/>
        <v>WhatsApp API Business</v>
      </c>
    </row>
    <row r="2851" spans="1:20" ht="15.75" thickBot="1">
      <c r="A2851" s="311">
        <v>45631</v>
      </c>
      <c r="B2851" s="384">
        <v>45627</v>
      </c>
      <c r="C2851" s="297" t="e">
        <v>#VALUE!</v>
      </c>
      <c r="D2851" s="312" t="s">
        <v>5381</v>
      </c>
      <c r="E2851" s="306" t="s">
        <v>5382</v>
      </c>
      <c r="F2851" s="314">
        <v>9027</v>
      </c>
      <c r="G2851" s="300">
        <v>7650</v>
      </c>
      <c r="H2851" s="301" t="s">
        <v>216</v>
      </c>
      <c r="I2851" s="302" t="s">
        <v>217</v>
      </c>
      <c r="J2851" s="302" t="s">
        <v>218</v>
      </c>
      <c r="K2851" s="53"/>
      <c r="L2851" s="53"/>
      <c r="M2851" s="53"/>
      <c r="N2851" s="53"/>
      <c r="O2851" s="53">
        <v>12</v>
      </c>
      <c r="P2851" s="55"/>
      <c r="Q2851" s="297">
        <v>9027</v>
      </c>
      <c r="R2851" s="351" t="s">
        <v>1578</v>
      </c>
      <c r="S2851" s="350">
        <v>40</v>
      </c>
      <c r="T2851" t="str">
        <f t="shared" si="99"/>
        <v>G-Suite Business</v>
      </c>
    </row>
    <row r="2852" spans="1:20" ht="15.75" thickBot="1">
      <c r="A2852" s="311">
        <v>45631</v>
      </c>
      <c r="B2852" s="384">
        <v>45627</v>
      </c>
      <c r="C2852" s="297" t="e">
        <v>#VALUE!</v>
      </c>
      <c r="D2852" s="312" t="s">
        <v>5364</v>
      </c>
      <c r="E2852" s="306" t="s">
        <v>5383</v>
      </c>
      <c r="F2852" s="314">
        <v>6549</v>
      </c>
      <c r="G2852" s="300">
        <v>5550</v>
      </c>
      <c r="H2852" s="301" t="s">
        <v>216</v>
      </c>
      <c r="I2852" s="302" t="s">
        <v>217</v>
      </c>
      <c r="J2852" s="302" t="s">
        <v>218</v>
      </c>
      <c r="K2852" s="53"/>
      <c r="L2852" s="53"/>
      <c r="M2852" s="53"/>
      <c r="N2852" s="53"/>
      <c r="O2852" s="53">
        <v>12</v>
      </c>
      <c r="P2852" s="55"/>
      <c r="Q2852" s="297">
        <v>6549</v>
      </c>
      <c r="R2852" s="351" t="s">
        <v>1578</v>
      </c>
      <c r="S2852" s="350">
        <v>40</v>
      </c>
      <c r="T2852" t="str">
        <f t="shared" si="99"/>
        <v>G-Suite Business</v>
      </c>
    </row>
    <row r="2853" spans="1:20" ht="15.75" thickBot="1">
      <c r="A2853" s="311">
        <v>45632</v>
      </c>
      <c r="B2853" s="384">
        <v>45627</v>
      </c>
      <c r="C2853" s="297" t="e">
        <v>#VALUE!</v>
      </c>
      <c r="D2853" s="312" t="s">
        <v>1454</v>
      </c>
      <c r="E2853" s="306" t="s">
        <v>5384</v>
      </c>
      <c r="F2853" s="314">
        <v>236000</v>
      </c>
      <c r="G2853" s="300">
        <v>200000</v>
      </c>
      <c r="H2853" s="301" t="s">
        <v>291</v>
      </c>
      <c r="I2853" s="302" t="s">
        <v>226</v>
      </c>
      <c r="J2853" s="302" t="s">
        <v>292</v>
      </c>
      <c r="K2853" s="53"/>
      <c r="L2853" s="53"/>
      <c r="M2853" s="53"/>
      <c r="N2853" s="53"/>
      <c r="O2853" s="53">
        <v>12</v>
      </c>
      <c r="P2853" s="55"/>
      <c r="Q2853" s="297">
        <v>236000</v>
      </c>
      <c r="R2853" s="351" t="s">
        <v>1578</v>
      </c>
      <c r="S2853" s="350">
        <v>40</v>
      </c>
      <c r="T2853" t="str">
        <f t="shared" si="99"/>
        <v xml:space="preserve">Training Business </v>
      </c>
    </row>
    <row r="2854" spans="1:20" ht="15.75" thickBot="1">
      <c r="A2854" s="311">
        <v>45632</v>
      </c>
      <c r="B2854" s="384">
        <v>45627</v>
      </c>
      <c r="C2854" s="297" t="e">
        <v>#VALUE!</v>
      </c>
      <c r="D2854" s="312" t="s">
        <v>2329</v>
      </c>
      <c r="E2854" s="306" t="s">
        <v>5385</v>
      </c>
      <c r="F2854" s="314">
        <v>35400</v>
      </c>
      <c r="G2854" s="300">
        <v>30000</v>
      </c>
      <c r="H2854" s="301" t="s">
        <v>310</v>
      </c>
      <c r="I2854" s="302" t="s">
        <v>223</v>
      </c>
      <c r="J2854" s="302" t="s">
        <v>311</v>
      </c>
      <c r="K2854" s="53"/>
      <c r="L2854" s="53"/>
      <c r="M2854" s="53"/>
      <c r="N2854" s="53"/>
      <c r="O2854" s="53">
        <v>12</v>
      </c>
      <c r="P2854" s="55"/>
      <c r="Q2854" s="297">
        <v>35400</v>
      </c>
      <c r="R2854" s="351" t="s">
        <v>1578</v>
      </c>
      <c r="S2854" s="350">
        <v>40</v>
      </c>
      <c r="T2854" t="str">
        <f t="shared" si="99"/>
        <v>Tech Assist Recruitment</v>
      </c>
    </row>
    <row r="2855" spans="1:20" ht="15.75" thickBot="1">
      <c r="A2855" s="311">
        <v>45632</v>
      </c>
      <c r="B2855" s="384">
        <v>45627</v>
      </c>
      <c r="C2855" s="297" t="e">
        <v>#VALUE!</v>
      </c>
      <c r="D2855" s="312" t="s">
        <v>5386</v>
      </c>
      <c r="E2855" s="306" t="s">
        <v>5387</v>
      </c>
      <c r="F2855" s="314">
        <v>469640</v>
      </c>
      <c r="G2855" s="300">
        <v>398000</v>
      </c>
      <c r="H2855" s="301" t="s">
        <v>291</v>
      </c>
      <c r="I2855" s="302" t="s">
        <v>226</v>
      </c>
      <c r="J2855" s="302" t="s">
        <v>292</v>
      </c>
      <c r="K2855" s="53"/>
      <c r="L2855" s="53"/>
      <c r="M2855" s="53"/>
      <c r="N2855" s="53"/>
      <c r="O2855" s="53">
        <v>12</v>
      </c>
      <c r="P2855" s="55"/>
      <c r="Q2855" s="297">
        <v>469640</v>
      </c>
      <c r="R2855" s="351" t="s">
        <v>1578</v>
      </c>
      <c r="S2855" s="350">
        <v>40</v>
      </c>
      <c r="T2855" t="str">
        <f t="shared" si="99"/>
        <v xml:space="preserve">Training Business </v>
      </c>
    </row>
    <row r="2856" spans="1:20" ht="15.75" thickBot="1">
      <c r="A2856" s="311">
        <v>45632</v>
      </c>
      <c r="B2856" s="384">
        <v>45627</v>
      </c>
      <c r="C2856" s="297" t="e">
        <v>#VALUE!</v>
      </c>
      <c r="D2856" s="312" t="s">
        <v>3740</v>
      </c>
      <c r="E2856" s="306" t="s">
        <v>5388</v>
      </c>
      <c r="F2856" s="314">
        <v>113280</v>
      </c>
      <c r="G2856" s="300">
        <v>96000</v>
      </c>
      <c r="H2856" s="301" t="s">
        <v>291</v>
      </c>
      <c r="I2856" s="302" t="s">
        <v>226</v>
      </c>
      <c r="J2856" s="302" t="s">
        <v>503</v>
      </c>
      <c r="K2856" s="53"/>
      <c r="L2856" s="53"/>
      <c r="M2856" s="53"/>
      <c r="N2856" s="53"/>
      <c r="O2856" s="53">
        <v>12</v>
      </c>
      <c r="P2856" s="55"/>
      <c r="Q2856" s="297">
        <v>113280</v>
      </c>
      <c r="R2856" s="351" t="s">
        <v>1578</v>
      </c>
      <c r="S2856" s="350">
        <v>40</v>
      </c>
      <c r="T2856" t="s">
        <v>15</v>
      </c>
    </row>
    <row r="2857" spans="1:20" ht="15.75" thickBot="1">
      <c r="A2857" s="311">
        <v>45632</v>
      </c>
      <c r="B2857" s="384">
        <v>45627</v>
      </c>
      <c r="C2857" s="297" t="e">
        <v>#VALUE!</v>
      </c>
      <c r="D2857" s="312" t="s">
        <v>459</v>
      </c>
      <c r="E2857" s="306" t="s">
        <v>5389</v>
      </c>
      <c r="F2857" s="314">
        <v>5427</v>
      </c>
      <c r="G2857" s="300">
        <v>4599.1525423728817</v>
      </c>
      <c r="H2857" s="301" t="s">
        <v>112</v>
      </c>
      <c r="I2857" s="302" t="s">
        <v>229</v>
      </c>
      <c r="J2857" s="302" t="s">
        <v>5055</v>
      </c>
      <c r="K2857" s="53"/>
      <c r="L2857" s="53"/>
      <c r="M2857" s="53"/>
      <c r="N2857" s="53"/>
      <c r="O2857" s="53">
        <v>12</v>
      </c>
      <c r="P2857" s="55"/>
      <c r="Q2857" s="297">
        <v>5427</v>
      </c>
      <c r="R2857" s="351" t="s">
        <v>1578</v>
      </c>
      <c r="S2857" s="350">
        <v>40</v>
      </c>
      <c r="T2857" t="str">
        <f t="shared" ref="T2857:T2888" si="100">VLOOKUP(I2857,$AD$2:$AE$6,2,0)</f>
        <v>WhatsApp API Business</v>
      </c>
    </row>
    <row r="2858" spans="1:20" ht="15.75" thickBot="1">
      <c r="A2858" s="311">
        <v>45632</v>
      </c>
      <c r="B2858" s="384">
        <v>45627</v>
      </c>
      <c r="C2858" s="297" t="e">
        <v>#VALUE!</v>
      </c>
      <c r="D2858" s="312" t="s">
        <v>3876</v>
      </c>
      <c r="E2858" s="306" t="s">
        <v>5390</v>
      </c>
      <c r="F2858" s="314">
        <v>38704</v>
      </c>
      <c r="G2858" s="300">
        <v>32800</v>
      </c>
      <c r="H2858" s="301" t="s">
        <v>112</v>
      </c>
      <c r="I2858" s="302" t="s">
        <v>229</v>
      </c>
      <c r="J2858" s="302" t="s">
        <v>359</v>
      </c>
      <c r="K2858" s="53"/>
      <c r="L2858" s="53"/>
      <c r="M2858" s="53"/>
      <c r="N2858" s="53"/>
      <c r="O2858" s="53">
        <v>12</v>
      </c>
      <c r="P2858" s="55"/>
      <c r="Q2858" s="297">
        <v>38704</v>
      </c>
      <c r="R2858" s="351" t="s">
        <v>1578</v>
      </c>
      <c r="S2858" s="350">
        <v>40</v>
      </c>
      <c r="T2858" t="str">
        <f t="shared" si="100"/>
        <v>WhatsApp API Business</v>
      </c>
    </row>
    <row r="2859" spans="1:20" ht="15.75" thickBot="1">
      <c r="A2859" s="311">
        <v>45632</v>
      </c>
      <c r="B2859" s="384">
        <v>45627</v>
      </c>
      <c r="C2859" s="297" t="e">
        <v>#VALUE!</v>
      </c>
      <c r="D2859" s="312" t="s">
        <v>473</v>
      </c>
      <c r="E2859" s="306" t="s">
        <v>5391</v>
      </c>
      <c r="F2859" s="314">
        <v>141600</v>
      </c>
      <c r="G2859" s="300">
        <v>120000</v>
      </c>
      <c r="H2859" s="301" t="s">
        <v>112</v>
      </c>
      <c r="I2859" s="302" t="s">
        <v>229</v>
      </c>
      <c r="J2859" s="302" t="s">
        <v>249</v>
      </c>
      <c r="K2859" s="53"/>
      <c r="L2859" s="53"/>
      <c r="M2859" s="53"/>
      <c r="N2859" s="53"/>
      <c r="O2859" s="53">
        <v>12</v>
      </c>
      <c r="P2859" s="55"/>
      <c r="Q2859" s="297">
        <v>141600</v>
      </c>
      <c r="R2859" s="351" t="s">
        <v>1578</v>
      </c>
      <c r="S2859" s="350">
        <v>40</v>
      </c>
      <c r="T2859" t="str">
        <f t="shared" si="100"/>
        <v>WhatsApp API Business</v>
      </c>
    </row>
    <row r="2860" spans="1:20" ht="15.75" thickBot="1">
      <c r="A2860" s="311">
        <v>45632</v>
      </c>
      <c r="B2860" s="384">
        <v>45627</v>
      </c>
      <c r="C2860" s="297" t="e">
        <v>#VALUE!</v>
      </c>
      <c r="D2860" s="312" t="s">
        <v>4754</v>
      </c>
      <c r="E2860" s="306" t="s">
        <v>5392</v>
      </c>
      <c r="F2860" s="314">
        <v>15045</v>
      </c>
      <c r="G2860" s="300">
        <v>12750</v>
      </c>
      <c r="H2860" s="301" t="s">
        <v>112</v>
      </c>
      <c r="I2860" s="302" t="s">
        <v>229</v>
      </c>
      <c r="J2860" s="302" t="s">
        <v>284</v>
      </c>
      <c r="K2860" s="53"/>
      <c r="L2860" s="53"/>
      <c r="M2860" s="53"/>
      <c r="N2860" s="53"/>
      <c r="O2860" s="53">
        <v>12</v>
      </c>
      <c r="P2860" s="55"/>
      <c r="Q2860" s="297">
        <v>15045</v>
      </c>
      <c r="R2860" s="351" t="s">
        <v>1578</v>
      </c>
      <c r="S2860" s="350">
        <v>40</v>
      </c>
      <c r="T2860" t="str">
        <f t="shared" si="100"/>
        <v>WhatsApp API Business</v>
      </c>
    </row>
    <row r="2861" spans="1:20" ht="15.75" thickBot="1">
      <c r="A2861" s="311">
        <v>45632</v>
      </c>
      <c r="B2861" s="384">
        <v>45627</v>
      </c>
      <c r="C2861" s="297" t="e">
        <v>#VALUE!</v>
      </c>
      <c r="D2861" s="312" t="s">
        <v>768</v>
      </c>
      <c r="E2861" s="306" t="s">
        <v>5393</v>
      </c>
      <c r="F2861" s="314">
        <v>-25500</v>
      </c>
      <c r="G2861" s="314">
        <v>-25500</v>
      </c>
      <c r="H2861" s="301" t="s">
        <v>112</v>
      </c>
      <c r="I2861" s="302" t="s">
        <v>229</v>
      </c>
      <c r="J2861" s="302" t="s">
        <v>359</v>
      </c>
      <c r="K2861" s="53"/>
      <c r="L2861" s="53"/>
      <c r="M2861" s="53"/>
      <c r="N2861" s="53"/>
      <c r="O2861" s="53">
        <v>12</v>
      </c>
      <c r="P2861" s="55"/>
      <c r="Q2861" s="297">
        <v>-25500</v>
      </c>
      <c r="R2861" s="351" t="s">
        <v>1578</v>
      </c>
      <c r="S2861" s="350">
        <v>40</v>
      </c>
      <c r="T2861" t="str">
        <f t="shared" si="100"/>
        <v>WhatsApp API Business</v>
      </c>
    </row>
    <row r="2862" spans="1:20" ht="15.75" thickBot="1">
      <c r="A2862" s="311">
        <v>45632</v>
      </c>
      <c r="B2862" s="384">
        <v>45627</v>
      </c>
      <c r="C2862" s="297" t="e">
        <v>#VALUE!</v>
      </c>
      <c r="D2862" s="312" t="s">
        <v>788</v>
      </c>
      <c r="E2862" s="306" t="s">
        <v>5394</v>
      </c>
      <c r="F2862" s="314">
        <v>-38704</v>
      </c>
      <c r="G2862" s="300">
        <v>-32800</v>
      </c>
      <c r="H2862" s="301" t="s">
        <v>112</v>
      </c>
      <c r="I2862" s="302" t="s">
        <v>229</v>
      </c>
      <c r="J2862" s="302" t="s">
        <v>359</v>
      </c>
      <c r="K2862" s="53"/>
      <c r="L2862" s="53"/>
      <c r="M2862" s="53"/>
      <c r="N2862" s="53"/>
      <c r="O2862" s="53">
        <v>12</v>
      </c>
      <c r="P2862" s="55"/>
      <c r="Q2862" s="297">
        <v>-38704</v>
      </c>
      <c r="R2862" s="351" t="s">
        <v>1578</v>
      </c>
      <c r="S2862" s="350">
        <v>40</v>
      </c>
      <c r="T2862" t="str">
        <f t="shared" si="100"/>
        <v>WhatsApp API Business</v>
      </c>
    </row>
    <row r="2863" spans="1:20" ht="15.75" thickBot="1">
      <c r="A2863" s="311">
        <v>45632</v>
      </c>
      <c r="B2863" s="384">
        <v>45627</v>
      </c>
      <c r="C2863" s="297" t="e">
        <v>#VALUE!</v>
      </c>
      <c r="D2863" s="312" t="s">
        <v>1955</v>
      </c>
      <c r="E2863" s="306" t="s">
        <v>5395</v>
      </c>
      <c r="F2863" s="314">
        <v>48144</v>
      </c>
      <c r="G2863" s="300">
        <v>40800</v>
      </c>
      <c r="H2863" s="301" t="s">
        <v>216</v>
      </c>
      <c r="I2863" s="302" t="s">
        <v>217</v>
      </c>
      <c r="J2863" s="302" t="s">
        <v>218</v>
      </c>
      <c r="K2863" s="53"/>
      <c r="L2863" s="53"/>
      <c r="M2863" s="53"/>
      <c r="N2863" s="53"/>
      <c r="O2863" s="53">
        <v>12</v>
      </c>
      <c r="P2863" s="55"/>
      <c r="Q2863" s="297">
        <v>48144</v>
      </c>
      <c r="R2863" s="351" t="s">
        <v>1578</v>
      </c>
      <c r="S2863" s="350">
        <v>40</v>
      </c>
      <c r="T2863" t="str">
        <f t="shared" si="100"/>
        <v>G-Suite Business</v>
      </c>
    </row>
    <row r="2864" spans="1:20" ht="15.75" thickBot="1">
      <c r="A2864" s="311">
        <v>45632</v>
      </c>
      <c r="B2864" s="384">
        <v>45627</v>
      </c>
      <c r="C2864" s="297" t="e">
        <v>#VALUE!</v>
      </c>
      <c r="D2864" s="312" t="s">
        <v>1537</v>
      </c>
      <c r="E2864" s="306" t="s">
        <v>5396</v>
      </c>
      <c r="F2864" s="314">
        <v>10700</v>
      </c>
      <c r="G2864" s="300">
        <v>9067.7966101694929</v>
      </c>
      <c r="H2864" s="301" t="s">
        <v>216</v>
      </c>
      <c r="I2864" s="302" t="s">
        <v>217</v>
      </c>
      <c r="J2864" s="302" t="s">
        <v>218</v>
      </c>
      <c r="K2864" s="53"/>
      <c r="L2864" s="53"/>
      <c r="M2864" s="53"/>
      <c r="N2864" s="53"/>
      <c r="O2864" s="53">
        <v>12</v>
      </c>
      <c r="P2864" s="55"/>
      <c r="Q2864" s="297">
        <v>10700</v>
      </c>
      <c r="R2864" s="351" t="s">
        <v>1578</v>
      </c>
      <c r="S2864" s="350">
        <v>40</v>
      </c>
      <c r="T2864" t="str">
        <f t="shared" si="100"/>
        <v>G-Suite Business</v>
      </c>
    </row>
    <row r="2865" spans="1:20" ht="15.75" thickBot="1">
      <c r="A2865" s="311">
        <v>45632</v>
      </c>
      <c r="B2865" s="384">
        <v>45627</v>
      </c>
      <c r="C2865" s="297" t="e">
        <v>#VALUE!</v>
      </c>
      <c r="D2865" s="312" t="s">
        <v>1576</v>
      </c>
      <c r="E2865" s="306" t="s">
        <v>5397</v>
      </c>
      <c r="F2865" s="314">
        <v>5015</v>
      </c>
      <c r="G2865" s="300">
        <v>4250</v>
      </c>
      <c r="H2865" s="301" t="s">
        <v>216</v>
      </c>
      <c r="I2865" s="302" t="s">
        <v>217</v>
      </c>
      <c r="J2865" s="302" t="s">
        <v>218</v>
      </c>
      <c r="K2865" s="53"/>
      <c r="L2865" s="53"/>
      <c r="M2865" s="53"/>
      <c r="N2865" s="53"/>
      <c r="O2865" s="53">
        <v>12</v>
      </c>
      <c r="P2865" s="55"/>
      <c r="Q2865" s="297">
        <v>5015</v>
      </c>
      <c r="R2865" s="351" t="s">
        <v>1578</v>
      </c>
      <c r="S2865" s="350">
        <v>40</v>
      </c>
      <c r="T2865" t="str">
        <f t="shared" si="100"/>
        <v>G-Suite Business</v>
      </c>
    </row>
    <row r="2866" spans="1:20" ht="15.75" thickBot="1">
      <c r="A2866" s="311">
        <v>45632</v>
      </c>
      <c r="B2866" s="384">
        <v>45627</v>
      </c>
      <c r="C2866" s="297" t="e">
        <v>#VALUE!</v>
      </c>
      <c r="D2866" s="312" t="s">
        <v>1174</v>
      </c>
      <c r="E2866" s="306" t="s">
        <v>5398</v>
      </c>
      <c r="F2866" s="314">
        <v>12036</v>
      </c>
      <c r="G2866" s="300">
        <v>10200</v>
      </c>
      <c r="H2866" s="301" t="s">
        <v>216</v>
      </c>
      <c r="I2866" s="302" t="s">
        <v>217</v>
      </c>
      <c r="J2866" s="302" t="s">
        <v>218</v>
      </c>
      <c r="K2866" s="53"/>
      <c r="L2866" s="53"/>
      <c r="M2866" s="53"/>
      <c r="N2866" s="53"/>
      <c r="O2866" s="53">
        <v>12</v>
      </c>
      <c r="P2866" s="55"/>
      <c r="Q2866" s="297">
        <v>12036</v>
      </c>
      <c r="R2866" s="351" t="s">
        <v>1578</v>
      </c>
      <c r="S2866" s="350">
        <v>40</v>
      </c>
      <c r="T2866" t="str">
        <f t="shared" si="100"/>
        <v>G-Suite Business</v>
      </c>
    </row>
    <row r="2867" spans="1:20" ht="15.75" thickBot="1">
      <c r="A2867" s="311">
        <v>45632</v>
      </c>
      <c r="B2867" s="384">
        <v>45627</v>
      </c>
      <c r="C2867" s="297" t="e">
        <v>#VALUE!</v>
      </c>
      <c r="D2867" s="312" t="s">
        <v>1796</v>
      </c>
      <c r="E2867" s="306" t="s">
        <v>5399</v>
      </c>
      <c r="F2867" s="314">
        <v>502</v>
      </c>
      <c r="G2867" s="300">
        <v>425.42372881355942</v>
      </c>
      <c r="H2867" s="301" t="s">
        <v>216</v>
      </c>
      <c r="I2867" s="302" t="s">
        <v>217</v>
      </c>
      <c r="J2867" s="302" t="s">
        <v>218</v>
      </c>
      <c r="K2867" s="53"/>
      <c r="L2867" s="53"/>
      <c r="M2867" s="53"/>
      <c r="N2867" s="53"/>
      <c r="O2867" s="53">
        <v>12</v>
      </c>
      <c r="P2867" s="55"/>
      <c r="Q2867" s="297">
        <v>502</v>
      </c>
      <c r="R2867" s="351" t="s">
        <v>1578</v>
      </c>
      <c r="S2867" s="350">
        <v>40</v>
      </c>
      <c r="T2867" t="str">
        <f t="shared" si="100"/>
        <v>G-Suite Business</v>
      </c>
    </row>
    <row r="2868" spans="1:20" ht="15.75" thickBot="1">
      <c r="A2868" s="311">
        <v>45632</v>
      </c>
      <c r="B2868" s="384">
        <v>45627</v>
      </c>
      <c r="C2868" s="297" t="e">
        <v>#VALUE!</v>
      </c>
      <c r="D2868" s="312" t="s">
        <v>5400</v>
      </c>
      <c r="E2868" s="306" t="s">
        <v>5401</v>
      </c>
      <c r="F2868" s="314">
        <v>5782</v>
      </c>
      <c r="G2868" s="300">
        <v>4900</v>
      </c>
      <c r="H2868" s="301" t="s">
        <v>216</v>
      </c>
      <c r="I2868" s="302" t="s">
        <v>217</v>
      </c>
      <c r="J2868" s="302" t="s">
        <v>218</v>
      </c>
      <c r="K2868" s="53"/>
      <c r="L2868" s="53"/>
      <c r="M2868" s="53"/>
      <c r="N2868" s="53"/>
      <c r="O2868" s="53">
        <v>12</v>
      </c>
      <c r="P2868" s="55"/>
      <c r="Q2868" s="297">
        <v>5782</v>
      </c>
      <c r="R2868" s="351" t="s">
        <v>1578</v>
      </c>
      <c r="S2868" s="350">
        <v>40</v>
      </c>
      <c r="T2868" t="str">
        <f t="shared" si="100"/>
        <v>G-Suite Business</v>
      </c>
    </row>
    <row r="2869" spans="1:20" ht="15.75" thickBot="1">
      <c r="A2869" s="311">
        <v>45632</v>
      </c>
      <c r="B2869" s="384">
        <v>45627</v>
      </c>
      <c r="C2869" s="297" t="e">
        <v>#VALUE!</v>
      </c>
      <c r="D2869" s="312" t="s">
        <v>1385</v>
      </c>
      <c r="E2869" s="306" t="s">
        <v>5402</v>
      </c>
      <c r="F2869" s="314">
        <v>-9228</v>
      </c>
      <c r="G2869" s="300">
        <v>-7820.3389830508477</v>
      </c>
      <c r="H2869" s="301" t="s">
        <v>216</v>
      </c>
      <c r="I2869" s="302" t="s">
        <v>217</v>
      </c>
      <c r="J2869" s="302" t="s">
        <v>218</v>
      </c>
      <c r="K2869" s="53"/>
      <c r="L2869" s="53"/>
      <c r="M2869" s="53"/>
      <c r="N2869" s="53"/>
      <c r="O2869" s="53">
        <v>12</v>
      </c>
      <c r="P2869" s="55"/>
      <c r="Q2869" s="297">
        <v>-9228</v>
      </c>
      <c r="R2869" s="351" t="s">
        <v>1578</v>
      </c>
      <c r="S2869" s="350">
        <v>40</v>
      </c>
      <c r="T2869" t="str">
        <f t="shared" si="100"/>
        <v>G-Suite Business</v>
      </c>
    </row>
    <row r="2870" spans="1:20" ht="15.75" thickBot="1">
      <c r="A2870" s="311">
        <v>45632</v>
      </c>
      <c r="B2870" s="384">
        <v>45627</v>
      </c>
      <c r="C2870" s="297" t="e">
        <v>#VALUE!</v>
      </c>
      <c r="D2870" s="312" t="s">
        <v>4577</v>
      </c>
      <c r="E2870" s="306" t="s">
        <v>5403</v>
      </c>
      <c r="F2870" s="314">
        <v>-9688</v>
      </c>
      <c r="G2870" s="300">
        <v>-8210.1694915254247</v>
      </c>
      <c r="H2870" s="301" t="s">
        <v>216</v>
      </c>
      <c r="I2870" s="302" t="s">
        <v>217</v>
      </c>
      <c r="J2870" s="302" t="s">
        <v>218</v>
      </c>
      <c r="K2870" s="53"/>
      <c r="L2870" s="53"/>
      <c r="M2870" s="53"/>
      <c r="N2870" s="53"/>
      <c r="O2870" s="53">
        <v>12</v>
      </c>
      <c r="P2870" s="55"/>
      <c r="Q2870" s="297">
        <v>-9688</v>
      </c>
      <c r="R2870" s="351" t="s">
        <v>1578</v>
      </c>
      <c r="S2870" s="350">
        <v>40</v>
      </c>
      <c r="T2870" t="str">
        <f t="shared" si="100"/>
        <v>G-Suite Business</v>
      </c>
    </row>
    <row r="2871" spans="1:20" ht="15.75" thickBot="1">
      <c r="A2871" s="311">
        <v>45633</v>
      </c>
      <c r="B2871" s="384">
        <v>45627</v>
      </c>
      <c r="C2871" s="297" t="e">
        <v>#VALUE!</v>
      </c>
      <c r="D2871" s="312" t="s">
        <v>2041</v>
      </c>
      <c r="E2871" s="306" t="s">
        <v>5404</v>
      </c>
      <c r="F2871" s="314">
        <v>33984</v>
      </c>
      <c r="G2871" s="300">
        <v>28800</v>
      </c>
      <c r="H2871" s="301" t="s">
        <v>112</v>
      </c>
      <c r="I2871" s="302" t="s">
        <v>229</v>
      </c>
      <c r="J2871" s="302" t="s">
        <v>359</v>
      </c>
      <c r="K2871" s="53"/>
      <c r="L2871" s="53"/>
      <c r="M2871" s="53"/>
      <c r="N2871" s="53"/>
      <c r="O2871" s="53">
        <v>12</v>
      </c>
      <c r="P2871" s="55"/>
      <c r="Q2871" s="297">
        <v>33984</v>
      </c>
      <c r="R2871" s="351" t="s">
        <v>1578</v>
      </c>
      <c r="S2871" s="350">
        <v>40</v>
      </c>
      <c r="T2871" t="str">
        <f t="shared" si="100"/>
        <v>WhatsApp API Business</v>
      </c>
    </row>
    <row r="2872" spans="1:20" ht="15.75" thickBot="1">
      <c r="A2872" s="311">
        <v>45633</v>
      </c>
      <c r="B2872" s="384">
        <v>45627</v>
      </c>
      <c r="C2872" s="297" t="e">
        <v>#VALUE!</v>
      </c>
      <c r="D2872" s="312" t="s">
        <v>637</v>
      </c>
      <c r="E2872" s="306" t="s">
        <v>5405</v>
      </c>
      <c r="F2872" s="314">
        <v>10030</v>
      </c>
      <c r="G2872" s="300">
        <v>8500</v>
      </c>
      <c r="H2872" s="301" t="s">
        <v>112</v>
      </c>
      <c r="I2872" s="302" t="s">
        <v>229</v>
      </c>
      <c r="J2872" s="302" t="s">
        <v>352</v>
      </c>
      <c r="K2872" s="53"/>
      <c r="L2872" s="53"/>
      <c r="M2872" s="53"/>
      <c r="N2872" s="53"/>
      <c r="O2872" s="53">
        <v>12</v>
      </c>
      <c r="P2872" s="55"/>
      <c r="Q2872" s="297">
        <v>10030</v>
      </c>
      <c r="R2872" s="351" t="s">
        <v>1578</v>
      </c>
      <c r="S2872" s="350">
        <v>40</v>
      </c>
      <c r="T2872" t="str">
        <f t="shared" si="100"/>
        <v>WhatsApp API Business</v>
      </c>
    </row>
    <row r="2873" spans="1:20" ht="15.75" thickBot="1">
      <c r="A2873" s="311">
        <v>45633</v>
      </c>
      <c r="B2873" s="384">
        <v>45627</v>
      </c>
      <c r="C2873" s="297" t="e">
        <v>#VALUE!</v>
      </c>
      <c r="D2873" s="312" t="s">
        <v>5406</v>
      </c>
      <c r="E2873" s="306" t="s">
        <v>5407</v>
      </c>
      <c r="F2873" s="314">
        <v>235000</v>
      </c>
      <c r="G2873" s="300">
        <v>199152.54237288141</v>
      </c>
      <c r="H2873" s="301" t="s">
        <v>291</v>
      </c>
      <c r="I2873" s="302" t="s">
        <v>226</v>
      </c>
      <c r="J2873" s="302" t="s">
        <v>292</v>
      </c>
      <c r="K2873" s="53"/>
      <c r="L2873" s="53"/>
      <c r="M2873" s="53"/>
      <c r="N2873" s="53"/>
      <c r="O2873" s="53">
        <v>12</v>
      </c>
      <c r="P2873" s="55"/>
      <c r="Q2873" s="297">
        <v>235000</v>
      </c>
      <c r="R2873" s="351" t="s">
        <v>1578</v>
      </c>
      <c r="S2873" s="350">
        <v>40</v>
      </c>
      <c r="T2873" t="str">
        <f t="shared" si="100"/>
        <v xml:space="preserve">Training Business </v>
      </c>
    </row>
    <row r="2874" spans="1:20" ht="15.75" thickBot="1">
      <c r="A2874" s="311">
        <v>45633</v>
      </c>
      <c r="B2874" s="384">
        <v>45627</v>
      </c>
      <c r="C2874" s="297" t="e">
        <v>#VALUE!</v>
      </c>
      <c r="D2874" s="312" t="s">
        <v>5408</v>
      </c>
      <c r="E2874" s="306" t="s">
        <v>5409</v>
      </c>
      <c r="F2874" s="314">
        <v>3009</v>
      </c>
      <c r="G2874" s="300">
        <v>2550</v>
      </c>
      <c r="H2874" s="301" t="s">
        <v>216</v>
      </c>
      <c r="I2874" s="302" t="s">
        <v>217</v>
      </c>
      <c r="J2874" s="302" t="s">
        <v>218</v>
      </c>
      <c r="K2874" s="53"/>
      <c r="L2874" s="53"/>
      <c r="M2874" s="53"/>
      <c r="N2874" s="53"/>
      <c r="O2874" s="53">
        <v>12</v>
      </c>
      <c r="P2874" s="55"/>
      <c r="Q2874" s="297">
        <v>3009</v>
      </c>
      <c r="R2874" s="351" t="s">
        <v>1578</v>
      </c>
      <c r="S2874" s="350">
        <v>40</v>
      </c>
      <c r="T2874" t="str">
        <f t="shared" si="100"/>
        <v>G-Suite Business</v>
      </c>
    </row>
    <row r="2875" spans="1:20" ht="15.75" thickBot="1">
      <c r="A2875" s="311">
        <v>45633</v>
      </c>
      <c r="B2875" s="384">
        <v>45627</v>
      </c>
      <c r="C2875" s="297" t="e">
        <v>#VALUE!</v>
      </c>
      <c r="D2875" s="312" t="s">
        <v>1485</v>
      </c>
      <c r="E2875" s="306" t="s">
        <v>5410</v>
      </c>
      <c r="F2875" s="314">
        <v>2006</v>
      </c>
      <c r="G2875" s="300">
        <v>1700</v>
      </c>
      <c r="H2875" s="301" t="s">
        <v>216</v>
      </c>
      <c r="I2875" s="302" t="s">
        <v>217</v>
      </c>
      <c r="J2875" s="302" t="s">
        <v>218</v>
      </c>
      <c r="K2875" s="53"/>
      <c r="L2875" s="53"/>
      <c r="M2875" s="53"/>
      <c r="N2875" s="53"/>
      <c r="O2875" s="53">
        <v>12</v>
      </c>
      <c r="P2875" s="55"/>
      <c r="Q2875" s="297">
        <v>2006</v>
      </c>
      <c r="R2875" s="351" t="s">
        <v>1578</v>
      </c>
      <c r="S2875" s="350">
        <v>40</v>
      </c>
      <c r="T2875" t="str">
        <f t="shared" si="100"/>
        <v>G-Suite Business</v>
      </c>
    </row>
    <row r="2876" spans="1:20" ht="15.75" thickBot="1">
      <c r="A2876" s="311">
        <v>45633</v>
      </c>
      <c r="B2876" s="384">
        <v>45627</v>
      </c>
      <c r="C2876" s="297" t="e">
        <v>#VALUE!</v>
      </c>
      <c r="D2876" s="312" t="s">
        <v>4377</v>
      </c>
      <c r="E2876" s="306" t="s">
        <v>5411</v>
      </c>
      <c r="F2876" s="314">
        <v>7523</v>
      </c>
      <c r="G2876" s="300">
        <v>6375.42372881356</v>
      </c>
      <c r="H2876" s="301" t="s">
        <v>112</v>
      </c>
      <c r="I2876" s="302" t="s">
        <v>229</v>
      </c>
      <c r="J2876" s="302" t="s">
        <v>352</v>
      </c>
      <c r="K2876" s="53"/>
      <c r="L2876" s="53"/>
      <c r="M2876" s="53"/>
      <c r="N2876" s="53"/>
      <c r="O2876" s="53">
        <v>12</v>
      </c>
      <c r="P2876" s="55"/>
      <c r="Q2876" s="297">
        <v>7523</v>
      </c>
      <c r="R2876" s="351" t="s">
        <v>1578</v>
      </c>
      <c r="S2876" s="350">
        <v>40</v>
      </c>
      <c r="T2876" t="str">
        <f t="shared" si="100"/>
        <v>WhatsApp API Business</v>
      </c>
    </row>
    <row r="2877" spans="1:20" ht="15.75" thickBot="1">
      <c r="A2877" s="311">
        <v>45635</v>
      </c>
      <c r="B2877" s="384">
        <v>45627</v>
      </c>
      <c r="C2877" s="297" t="e">
        <v>#VALUE!</v>
      </c>
      <c r="D2877" s="312" t="s">
        <v>752</v>
      </c>
      <c r="E2877" s="306" t="s">
        <v>5412</v>
      </c>
      <c r="F2877" s="314">
        <v>57171</v>
      </c>
      <c r="G2877" s="300">
        <v>48450</v>
      </c>
      <c r="H2877" s="301" t="s">
        <v>216</v>
      </c>
      <c r="I2877" s="302" t="s">
        <v>217</v>
      </c>
      <c r="J2877" s="302" t="s">
        <v>218</v>
      </c>
      <c r="K2877" s="53"/>
      <c r="L2877" s="53"/>
      <c r="M2877" s="53"/>
      <c r="N2877" s="53"/>
      <c r="O2877" s="53">
        <v>12</v>
      </c>
      <c r="P2877" s="55"/>
      <c r="Q2877" s="297">
        <v>57171</v>
      </c>
      <c r="R2877" s="351" t="s">
        <v>1578</v>
      </c>
      <c r="S2877" s="350">
        <v>41</v>
      </c>
      <c r="T2877" t="str">
        <f t="shared" si="100"/>
        <v>G-Suite Business</v>
      </c>
    </row>
    <row r="2878" spans="1:20" ht="15.75" thickBot="1">
      <c r="A2878" s="311">
        <v>45635</v>
      </c>
      <c r="B2878" s="384">
        <v>45627</v>
      </c>
      <c r="C2878" s="297" t="e">
        <v>#VALUE!</v>
      </c>
      <c r="D2878" s="312" t="s">
        <v>5413</v>
      </c>
      <c r="E2878" s="306" t="s">
        <v>5414</v>
      </c>
      <c r="F2878" s="314">
        <v>15045</v>
      </c>
      <c r="G2878" s="300">
        <v>12750</v>
      </c>
      <c r="H2878" s="301" t="s">
        <v>216</v>
      </c>
      <c r="I2878" s="302" t="s">
        <v>217</v>
      </c>
      <c r="J2878" s="302" t="s">
        <v>218</v>
      </c>
      <c r="K2878" s="53"/>
      <c r="L2878" s="53"/>
      <c r="M2878" s="53"/>
      <c r="N2878" s="53"/>
      <c r="O2878" s="53">
        <v>12</v>
      </c>
      <c r="P2878" s="55"/>
      <c r="Q2878" s="297">
        <v>15045</v>
      </c>
      <c r="R2878" s="351" t="s">
        <v>1578</v>
      </c>
      <c r="S2878" s="350">
        <v>41</v>
      </c>
      <c r="T2878" t="str">
        <f t="shared" si="100"/>
        <v>G-Suite Business</v>
      </c>
    </row>
    <row r="2879" spans="1:20" ht="15.75" thickBot="1">
      <c r="A2879" s="311">
        <v>45635</v>
      </c>
      <c r="B2879" s="384">
        <v>45627</v>
      </c>
      <c r="C2879" s="297" t="e">
        <v>#VALUE!</v>
      </c>
      <c r="D2879" s="312" t="s">
        <v>846</v>
      </c>
      <c r="E2879" s="306" t="s">
        <v>5415</v>
      </c>
      <c r="F2879" s="314"/>
      <c r="G2879" s="300"/>
      <c r="H2879" s="301" t="s">
        <v>261</v>
      </c>
      <c r="I2879" s="302" t="s">
        <v>232</v>
      </c>
      <c r="J2879" s="302" t="s">
        <v>262</v>
      </c>
      <c r="K2879" s="53"/>
      <c r="L2879" s="53"/>
      <c r="M2879" s="53"/>
      <c r="N2879" s="53"/>
      <c r="O2879" s="53">
        <v>12</v>
      </c>
      <c r="P2879" s="55"/>
      <c r="Q2879" s="297">
        <v>0</v>
      </c>
      <c r="R2879" s="351" t="s">
        <v>1578</v>
      </c>
      <c r="S2879" s="350">
        <v>41</v>
      </c>
      <c r="T2879" t="str">
        <f t="shared" si="100"/>
        <v>Other Services</v>
      </c>
    </row>
    <row r="2880" spans="1:20" ht="15.75" thickBot="1">
      <c r="A2880" s="311">
        <v>45635</v>
      </c>
      <c r="B2880" s="384">
        <v>45627</v>
      </c>
      <c r="C2880" s="297" t="e">
        <v>#VALUE!</v>
      </c>
      <c r="D2880" s="312" t="s">
        <v>5416</v>
      </c>
      <c r="E2880" s="306" t="s">
        <v>5417</v>
      </c>
      <c r="F2880" s="314"/>
      <c r="G2880" s="300"/>
      <c r="H2880" s="301" t="s">
        <v>261</v>
      </c>
      <c r="I2880" s="302" t="s">
        <v>232</v>
      </c>
      <c r="J2880" s="302" t="s">
        <v>262</v>
      </c>
      <c r="K2880" s="53"/>
      <c r="L2880" s="53"/>
      <c r="M2880" s="53"/>
      <c r="N2880" s="53"/>
      <c r="O2880" s="53">
        <v>12</v>
      </c>
      <c r="P2880" s="55"/>
      <c r="Q2880" s="297">
        <v>0</v>
      </c>
      <c r="R2880" s="351" t="s">
        <v>1578</v>
      </c>
      <c r="S2880" s="350">
        <v>41</v>
      </c>
      <c r="T2880" t="str">
        <f t="shared" si="100"/>
        <v>Other Services</v>
      </c>
    </row>
    <row r="2881" spans="1:20" ht="15.75" thickBot="1">
      <c r="A2881" s="311">
        <v>45635</v>
      </c>
      <c r="B2881" s="384">
        <v>45627</v>
      </c>
      <c r="C2881" s="297" t="e">
        <v>#VALUE!</v>
      </c>
      <c r="D2881" s="312" t="s">
        <v>5418</v>
      </c>
      <c r="E2881" s="306" t="s">
        <v>5419</v>
      </c>
      <c r="F2881" s="314"/>
      <c r="G2881" s="300"/>
      <c r="H2881" s="301" t="s">
        <v>261</v>
      </c>
      <c r="I2881" s="302" t="s">
        <v>232</v>
      </c>
      <c r="J2881" s="302" t="s">
        <v>262</v>
      </c>
      <c r="K2881" s="53"/>
      <c r="L2881" s="53"/>
      <c r="M2881" s="53"/>
      <c r="N2881" s="53"/>
      <c r="O2881" s="53">
        <v>12</v>
      </c>
      <c r="P2881" s="55"/>
      <c r="Q2881" s="297">
        <v>0</v>
      </c>
      <c r="R2881" s="351" t="s">
        <v>1578</v>
      </c>
      <c r="S2881" s="350">
        <v>41</v>
      </c>
      <c r="T2881" t="str">
        <f t="shared" si="100"/>
        <v>Other Services</v>
      </c>
    </row>
    <row r="2882" spans="1:20" ht="15.75" thickBot="1">
      <c r="A2882" s="311">
        <v>45635</v>
      </c>
      <c r="B2882" s="384">
        <v>45627</v>
      </c>
      <c r="C2882" s="297" t="e">
        <v>#VALUE!</v>
      </c>
      <c r="D2882" s="312" t="s">
        <v>265</v>
      </c>
      <c r="E2882" s="306" t="s">
        <v>5420</v>
      </c>
      <c r="F2882" s="314">
        <v>36108</v>
      </c>
      <c r="G2882" s="300">
        <v>30600</v>
      </c>
      <c r="H2882" s="301" t="s">
        <v>112</v>
      </c>
      <c r="I2882" s="302" t="s">
        <v>229</v>
      </c>
      <c r="J2882" s="302" t="s">
        <v>359</v>
      </c>
      <c r="K2882" s="53"/>
      <c r="L2882" s="53"/>
      <c r="M2882" s="53"/>
      <c r="N2882" s="53"/>
      <c r="O2882" s="53">
        <v>12</v>
      </c>
      <c r="P2882" s="55"/>
      <c r="Q2882" s="297">
        <v>36108</v>
      </c>
      <c r="R2882" s="351" t="s">
        <v>1578</v>
      </c>
      <c r="S2882" s="350">
        <v>41</v>
      </c>
      <c r="T2882" t="str">
        <f t="shared" si="100"/>
        <v>WhatsApp API Business</v>
      </c>
    </row>
    <row r="2883" spans="1:20" ht="15.75" thickBot="1">
      <c r="A2883" s="311">
        <v>45635</v>
      </c>
      <c r="B2883" s="384">
        <v>45627</v>
      </c>
      <c r="C2883" s="297" t="e">
        <v>#VALUE!</v>
      </c>
      <c r="D2883" s="312" t="s">
        <v>3404</v>
      </c>
      <c r="E2883" s="306" t="s">
        <v>5421</v>
      </c>
      <c r="F2883" s="314">
        <v>17700</v>
      </c>
      <c r="G2883" s="300">
        <v>15000</v>
      </c>
      <c r="H2883" s="301" t="s">
        <v>291</v>
      </c>
      <c r="I2883" s="302" t="s">
        <v>232</v>
      </c>
      <c r="J2883" s="302" t="s">
        <v>305</v>
      </c>
      <c r="K2883" s="53"/>
      <c r="L2883" s="53"/>
      <c r="M2883" s="53"/>
      <c r="N2883" s="53"/>
      <c r="O2883" s="53">
        <v>12</v>
      </c>
      <c r="P2883" s="55"/>
      <c r="Q2883" s="297">
        <v>17700</v>
      </c>
      <c r="R2883" s="351" t="s">
        <v>1578</v>
      </c>
      <c r="S2883" s="350">
        <v>41</v>
      </c>
      <c r="T2883" t="str">
        <f t="shared" si="100"/>
        <v>Other Services</v>
      </c>
    </row>
    <row r="2884" spans="1:20" ht="15.75" thickBot="1">
      <c r="A2884" s="311">
        <v>45635</v>
      </c>
      <c r="B2884" s="384">
        <v>45627</v>
      </c>
      <c r="C2884" s="297" t="e">
        <v>#VALUE!</v>
      </c>
      <c r="D2884" s="312" t="s">
        <v>775</v>
      </c>
      <c r="E2884" s="306" t="s">
        <v>5422</v>
      </c>
      <c r="F2884" s="314">
        <v>42480</v>
      </c>
      <c r="G2884" s="300">
        <v>36000</v>
      </c>
      <c r="H2884" s="301" t="s">
        <v>112</v>
      </c>
      <c r="I2884" s="302" t="s">
        <v>229</v>
      </c>
      <c r="J2884" s="302" t="s">
        <v>359</v>
      </c>
      <c r="K2884" s="53"/>
      <c r="L2884" s="53"/>
      <c r="M2884" s="53"/>
      <c r="N2884" s="53"/>
      <c r="O2884" s="53">
        <v>12</v>
      </c>
      <c r="P2884" s="55"/>
      <c r="Q2884" s="297">
        <v>42480</v>
      </c>
      <c r="R2884" s="351" t="s">
        <v>1578</v>
      </c>
      <c r="S2884" s="350">
        <v>41</v>
      </c>
      <c r="T2884" t="str">
        <f t="shared" si="100"/>
        <v>WhatsApp API Business</v>
      </c>
    </row>
    <row r="2885" spans="1:20" ht="15.75" thickBot="1">
      <c r="A2885" s="311">
        <v>45636</v>
      </c>
      <c r="B2885" s="384">
        <v>45627</v>
      </c>
      <c r="C2885" s="297" t="e">
        <v>#VALUE!</v>
      </c>
      <c r="D2885" s="318" t="s">
        <v>695</v>
      </c>
      <c r="E2885" s="306" t="s">
        <v>5423</v>
      </c>
      <c r="F2885" s="306">
        <v>11726</v>
      </c>
      <c r="G2885" s="300">
        <v>9937.2881355932204</v>
      </c>
      <c r="H2885" s="301" t="s">
        <v>216</v>
      </c>
      <c r="I2885" s="302" t="s">
        <v>217</v>
      </c>
      <c r="J2885" s="302" t="s">
        <v>218</v>
      </c>
      <c r="K2885" s="53"/>
      <c r="L2885" s="53"/>
      <c r="M2885" s="53"/>
      <c r="N2885" s="53"/>
      <c r="O2885" s="53">
        <v>12</v>
      </c>
      <c r="P2885" s="55"/>
      <c r="Q2885" s="297">
        <v>11726</v>
      </c>
      <c r="R2885" s="351" t="s">
        <v>1578</v>
      </c>
      <c r="S2885" s="350">
        <v>41</v>
      </c>
      <c r="T2885" t="str">
        <f t="shared" si="100"/>
        <v>G-Suite Business</v>
      </c>
    </row>
    <row r="2886" spans="1:20" ht="15.75" thickBot="1">
      <c r="A2886" s="311">
        <v>45636</v>
      </c>
      <c r="B2886" s="384">
        <v>45627</v>
      </c>
      <c r="C2886" s="297" t="e">
        <v>#VALUE!</v>
      </c>
      <c r="D2886" s="318" t="s">
        <v>768</v>
      </c>
      <c r="E2886" s="306" t="s">
        <v>5424</v>
      </c>
      <c r="F2886" s="306">
        <v>25500</v>
      </c>
      <c r="G2886" s="300">
        <v>21610.16949152543</v>
      </c>
      <c r="H2886" s="301" t="s">
        <v>112</v>
      </c>
      <c r="I2886" s="302" t="s">
        <v>229</v>
      </c>
      <c r="J2886" s="302" t="s">
        <v>249</v>
      </c>
      <c r="K2886" s="53"/>
      <c r="L2886" s="53"/>
      <c r="M2886" s="53"/>
      <c r="N2886" s="53"/>
      <c r="O2886" s="53">
        <v>12</v>
      </c>
      <c r="P2886" s="55"/>
      <c r="Q2886" s="297">
        <v>25500</v>
      </c>
      <c r="R2886" s="351" t="s">
        <v>1578</v>
      </c>
      <c r="S2886" s="350">
        <v>41</v>
      </c>
      <c r="T2886" t="str">
        <f t="shared" si="100"/>
        <v>WhatsApp API Business</v>
      </c>
    </row>
    <row r="2887" spans="1:20" ht="15.75" thickBot="1">
      <c r="A2887" s="311">
        <v>45636</v>
      </c>
      <c r="B2887" s="384">
        <v>45627</v>
      </c>
      <c r="C2887" s="297" t="e">
        <v>#VALUE!</v>
      </c>
      <c r="D2887" s="318" t="s">
        <v>254</v>
      </c>
      <c r="E2887" s="306" t="s">
        <v>5425</v>
      </c>
      <c r="F2887" s="306">
        <v>17700</v>
      </c>
      <c r="G2887" s="300">
        <v>15000</v>
      </c>
      <c r="H2887" s="301" t="s">
        <v>112</v>
      </c>
      <c r="I2887" s="302" t="s">
        <v>229</v>
      </c>
      <c r="J2887" s="302" t="s">
        <v>284</v>
      </c>
      <c r="K2887" s="53"/>
      <c r="L2887" s="53"/>
      <c r="M2887" s="53"/>
      <c r="N2887" s="53"/>
      <c r="O2887" s="53">
        <v>12</v>
      </c>
      <c r="P2887" s="55"/>
      <c r="Q2887" s="297">
        <v>17700</v>
      </c>
      <c r="R2887" s="351" t="s">
        <v>1578</v>
      </c>
      <c r="S2887" s="350">
        <v>41</v>
      </c>
      <c r="T2887" t="str">
        <f t="shared" si="100"/>
        <v>WhatsApp API Business</v>
      </c>
    </row>
    <row r="2888" spans="1:20" ht="15.75" thickBot="1">
      <c r="A2888" s="311">
        <v>45636</v>
      </c>
      <c r="B2888" s="384">
        <v>45627</v>
      </c>
      <c r="C2888" s="297" t="e">
        <v>#VALUE!</v>
      </c>
      <c r="D2888" s="318" t="s">
        <v>3687</v>
      </c>
      <c r="E2888" s="306" t="s">
        <v>5426</v>
      </c>
      <c r="F2888" s="306">
        <v>15045</v>
      </c>
      <c r="G2888" s="300">
        <v>12750</v>
      </c>
      <c r="H2888" s="301" t="s">
        <v>112</v>
      </c>
      <c r="I2888" s="302" t="s">
        <v>229</v>
      </c>
      <c r="J2888" s="302" t="s">
        <v>284</v>
      </c>
      <c r="K2888" s="53"/>
      <c r="L2888" s="53"/>
      <c r="M2888" s="53"/>
      <c r="N2888" s="53"/>
      <c r="O2888" s="53">
        <v>12</v>
      </c>
      <c r="P2888" s="55"/>
      <c r="Q2888" s="297">
        <v>15045</v>
      </c>
      <c r="R2888" s="351" t="s">
        <v>1578</v>
      </c>
      <c r="S2888" s="350">
        <v>41</v>
      </c>
      <c r="T2888" t="str">
        <f t="shared" si="100"/>
        <v>WhatsApp API Business</v>
      </c>
    </row>
    <row r="2889" spans="1:20" ht="15.75" thickBot="1">
      <c r="A2889" s="311">
        <v>45636</v>
      </c>
      <c r="B2889" s="384">
        <v>45627</v>
      </c>
      <c r="C2889" s="297" t="e">
        <v>#VALUE!</v>
      </c>
      <c r="D2889" s="318" t="s">
        <v>5427</v>
      </c>
      <c r="E2889" s="306" t="s">
        <v>5428</v>
      </c>
      <c r="F2889" s="306">
        <v>8850</v>
      </c>
      <c r="G2889" s="300">
        <v>7500</v>
      </c>
      <c r="H2889" s="301" t="s">
        <v>112</v>
      </c>
      <c r="I2889" s="302" t="s">
        <v>229</v>
      </c>
      <c r="J2889" s="302" t="s">
        <v>269</v>
      </c>
      <c r="K2889" s="53"/>
      <c r="L2889" s="53"/>
      <c r="M2889" s="53"/>
      <c r="N2889" s="53"/>
      <c r="O2889" s="53">
        <v>12</v>
      </c>
      <c r="P2889" s="55"/>
      <c r="Q2889" s="297">
        <v>8850</v>
      </c>
      <c r="R2889" s="351" t="s">
        <v>1578</v>
      </c>
      <c r="S2889" s="350">
        <v>41</v>
      </c>
      <c r="T2889" t="str">
        <f t="shared" ref="T2889:T2920" si="101">VLOOKUP(I2889,$AD$2:$AE$6,2,0)</f>
        <v>WhatsApp API Business</v>
      </c>
    </row>
    <row r="2890" spans="1:20" ht="15.75" thickBot="1">
      <c r="A2890" s="311">
        <v>45636</v>
      </c>
      <c r="B2890" s="384">
        <v>45627</v>
      </c>
      <c r="C2890" s="297" t="e">
        <v>#VALUE!</v>
      </c>
      <c r="D2890" s="318" t="s">
        <v>5153</v>
      </c>
      <c r="E2890" s="306" t="s">
        <v>5429</v>
      </c>
      <c r="F2890" s="306">
        <v>35400</v>
      </c>
      <c r="G2890" s="300">
        <v>30000</v>
      </c>
      <c r="H2890" s="301" t="s">
        <v>310</v>
      </c>
      <c r="I2890" s="302" t="s">
        <v>223</v>
      </c>
      <c r="J2890" s="302" t="s">
        <v>311</v>
      </c>
      <c r="K2890" s="53"/>
      <c r="L2890" s="53"/>
      <c r="M2890" s="53"/>
      <c r="N2890" s="53"/>
      <c r="O2890" s="53">
        <v>12</v>
      </c>
      <c r="P2890" s="55"/>
      <c r="Q2890" s="297">
        <v>35400</v>
      </c>
      <c r="R2890" s="351" t="s">
        <v>1578</v>
      </c>
      <c r="S2890" s="350">
        <v>41</v>
      </c>
      <c r="T2890" t="str">
        <f t="shared" si="101"/>
        <v>Tech Assist Recruitment</v>
      </c>
    </row>
    <row r="2891" spans="1:20" ht="15.75" thickBot="1">
      <c r="A2891" s="311">
        <v>45636</v>
      </c>
      <c r="B2891" s="384">
        <v>45627</v>
      </c>
      <c r="C2891" s="297" t="e">
        <v>#VALUE!</v>
      </c>
      <c r="D2891" s="318" t="s">
        <v>775</v>
      </c>
      <c r="E2891" s="306" t="s">
        <v>5430</v>
      </c>
      <c r="F2891" s="306">
        <v>36108</v>
      </c>
      <c r="G2891" s="300">
        <v>30600</v>
      </c>
      <c r="H2891" s="301" t="s">
        <v>112</v>
      </c>
      <c r="I2891" s="302" t="s">
        <v>229</v>
      </c>
      <c r="J2891" s="302" t="s">
        <v>359</v>
      </c>
      <c r="K2891" s="53"/>
      <c r="L2891" s="53"/>
      <c r="M2891" s="53"/>
      <c r="N2891" s="53"/>
      <c r="O2891" s="53">
        <v>12</v>
      </c>
      <c r="P2891" s="55"/>
      <c r="Q2891" s="297">
        <v>36108</v>
      </c>
      <c r="R2891" s="351" t="s">
        <v>1578</v>
      </c>
      <c r="S2891" s="350">
        <v>41</v>
      </c>
      <c r="T2891" t="str">
        <f t="shared" si="101"/>
        <v>WhatsApp API Business</v>
      </c>
    </row>
    <row r="2892" spans="1:20" ht="15.75" thickBot="1">
      <c r="A2892" s="311">
        <v>45636</v>
      </c>
      <c r="B2892" s="384">
        <v>45627</v>
      </c>
      <c r="C2892" s="297" t="e">
        <v>#VALUE!</v>
      </c>
      <c r="D2892" s="318" t="s">
        <v>5431</v>
      </c>
      <c r="E2892" s="306" t="s">
        <v>5432</v>
      </c>
      <c r="F2892" s="306"/>
      <c r="G2892" s="300"/>
      <c r="H2892" s="301" t="s">
        <v>261</v>
      </c>
      <c r="I2892" s="302" t="s">
        <v>232</v>
      </c>
      <c r="J2892" s="302" t="s">
        <v>262</v>
      </c>
      <c r="K2892" s="53"/>
      <c r="L2892" s="53"/>
      <c r="M2892" s="53"/>
      <c r="N2892" s="53"/>
      <c r="O2892" s="53">
        <v>12</v>
      </c>
      <c r="P2892" s="55"/>
      <c r="Q2892" s="297">
        <v>0</v>
      </c>
      <c r="R2892" s="351" t="s">
        <v>1578</v>
      </c>
      <c r="S2892" s="350">
        <v>41</v>
      </c>
      <c r="T2892" t="str">
        <f t="shared" si="101"/>
        <v>Other Services</v>
      </c>
    </row>
    <row r="2893" spans="1:20" ht="15.75" thickBot="1">
      <c r="A2893" s="311">
        <v>45636</v>
      </c>
      <c r="B2893" s="384">
        <v>45627</v>
      </c>
      <c r="C2893" s="297" t="e">
        <v>#VALUE!</v>
      </c>
      <c r="D2893" s="318" t="s">
        <v>1567</v>
      </c>
      <c r="E2893" s="306" t="s">
        <v>5433</v>
      </c>
      <c r="F2893" s="306">
        <v>411820</v>
      </c>
      <c r="G2893" s="300">
        <v>349000</v>
      </c>
      <c r="H2893" s="301" t="s">
        <v>291</v>
      </c>
      <c r="I2893" s="302" t="s">
        <v>226</v>
      </c>
      <c r="J2893" s="302" t="s">
        <v>292</v>
      </c>
      <c r="K2893" s="53"/>
      <c r="L2893" s="53"/>
      <c r="M2893" s="53"/>
      <c r="N2893" s="53"/>
      <c r="O2893" s="53">
        <v>12</v>
      </c>
      <c r="P2893" s="55"/>
      <c r="Q2893" s="297">
        <v>411820</v>
      </c>
      <c r="R2893" s="351" t="s">
        <v>1578</v>
      </c>
      <c r="S2893" s="350">
        <v>41</v>
      </c>
      <c r="T2893" t="str">
        <f t="shared" si="101"/>
        <v xml:space="preserve">Training Business </v>
      </c>
    </row>
    <row r="2894" spans="1:20" ht="15.75" thickBot="1">
      <c r="A2894" s="311">
        <v>45636</v>
      </c>
      <c r="B2894" s="384">
        <v>45627</v>
      </c>
      <c r="C2894" s="297" t="e">
        <v>#VALUE!</v>
      </c>
      <c r="D2894" s="318" t="s">
        <v>775</v>
      </c>
      <c r="E2894" s="306" t="s">
        <v>5434</v>
      </c>
      <c r="F2894" s="306">
        <v>-42480</v>
      </c>
      <c r="G2894" s="300">
        <v>-36000</v>
      </c>
      <c r="H2894" s="301" t="s">
        <v>112</v>
      </c>
      <c r="I2894" s="302" t="s">
        <v>229</v>
      </c>
      <c r="J2894" s="302" t="s">
        <v>359</v>
      </c>
      <c r="K2894" s="53"/>
      <c r="L2894" s="53"/>
      <c r="M2894" s="53"/>
      <c r="N2894" s="53"/>
      <c r="O2894" s="53">
        <v>12</v>
      </c>
      <c r="P2894" s="55"/>
      <c r="Q2894" s="297">
        <v>-42480</v>
      </c>
      <c r="R2894" s="351" t="s">
        <v>1578</v>
      </c>
      <c r="S2894" s="350">
        <v>41</v>
      </c>
      <c r="T2894" t="str">
        <f t="shared" si="101"/>
        <v>WhatsApp API Business</v>
      </c>
    </row>
    <row r="2895" spans="1:20" ht="15.75" thickBot="1">
      <c r="A2895" s="311">
        <v>45637</v>
      </c>
      <c r="B2895" s="384">
        <v>45627</v>
      </c>
      <c r="C2895" s="297" t="e">
        <v>#VALUE!</v>
      </c>
      <c r="D2895" s="318" t="s">
        <v>3539</v>
      </c>
      <c r="E2895" s="306" t="s">
        <v>5435</v>
      </c>
      <c r="F2895" s="306">
        <v>13570</v>
      </c>
      <c r="G2895" s="300">
        <v>11500</v>
      </c>
      <c r="H2895" s="301" t="s">
        <v>216</v>
      </c>
      <c r="I2895" s="302" t="s">
        <v>217</v>
      </c>
      <c r="J2895" s="302" t="s">
        <v>218</v>
      </c>
      <c r="K2895" s="53"/>
      <c r="L2895" s="53"/>
      <c r="M2895" s="53"/>
      <c r="N2895" s="53"/>
      <c r="O2895" s="53">
        <v>12</v>
      </c>
      <c r="P2895" s="55"/>
      <c r="Q2895" s="297">
        <v>13570</v>
      </c>
      <c r="R2895" s="351" t="s">
        <v>1578</v>
      </c>
      <c r="S2895" s="350">
        <v>41</v>
      </c>
      <c r="T2895" t="str">
        <f t="shared" si="101"/>
        <v>G-Suite Business</v>
      </c>
    </row>
    <row r="2896" spans="1:20" ht="15.75" thickBot="1">
      <c r="A2896" s="311">
        <v>45637</v>
      </c>
      <c r="B2896" s="384">
        <v>45627</v>
      </c>
      <c r="C2896" s="297" t="e">
        <v>#VALUE!</v>
      </c>
      <c r="D2896" s="318" t="s">
        <v>3058</v>
      </c>
      <c r="E2896" s="306" t="s">
        <v>5436</v>
      </c>
      <c r="F2896" s="306">
        <v>4514</v>
      </c>
      <c r="G2896" s="300">
        <v>3825.42372881356</v>
      </c>
      <c r="H2896" s="301" t="s">
        <v>216</v>
      </c>
      <c r="I2896" s="302" t="s">
        <v>217</v>
      </c>
      <c r="J2896" s="302" t="s">
        <v>218</v>
      </c>
      <c r="K2896" s="53"/>
      <c r="L2896" s="53"/>
      <c r="M2896" s="53"/>
      <c r="N2896" s="53"/>
      <c r="O2896" s="53">
        <v>12</v>
      </c>
      <c r="P2896" s="55"/>
      <c r="Q2896" s="297">
        <v>4514</v>
      </c>
      <c r="R2896" s="351" t="s">
        <v>1578</v>
      </c>
      <c r="S2896" s="350">
        <v>41</v>
      </c>
      <c r="T2896" t="str">
        <f t="shared" si="101"/>
        <v>G-Suite Business</v>
      </c>
    </row>
    <row r="2897" spans="1:20" ht="15.75" thickBot="1">
      <c r="A2897" s="311">
        <v>45637</v>
      </c>
      <c r="B2897" s="384">
        <v>45627</v>
      </c>
      <c r="C2897" s="297" t="e">
        <v>#VALUE!</v>
      </c>
      <c r="D2897" s="318" t="s">
        <v>882</v>
      </c>
      <c r="E2897" s="306" t="s">
        <v>5437</v>
      </c>
      <c r="F2897" s="306"/>
      <c r="G2897" s="300"/>
      <c r="H2897" s="301" t="s">
        <v>261</v>
      </c>
      <c r="I2897" s="302" t="s">
        <v>232</v>
      </c>
      <c r="J2897" s="302" t="s">
        <v>262</v>
      </c>
      <c r="K2897" s="53"/>
      <c r="L2897" s="53"/>
      <c r="M2897" s="53"/>
      <c r="N2897" s="53"/>
      <c r="O2897" s="53">
        <v>12</v>
      </c>
      <c r="P2897" s="55"/>
      <c r="Q2897" s="297">
        <v>0</v>
      </c>
      <c r="R2897" s="351" t="s">
        <v>1578</v>
      </c>
      <c r="S2897" s="350">
        <v>41</v>
      </c>
      <c r="T2897" t="str">
        <f t="shared" si="101"/>
        <v>Other Services</v>
      </c>
    </row>
    <row r="2898" spans="1:20" ht="15.75" thickBot="1">
      <c r="A2898" s="311">
        <v>45637</v>
      </c>
      <c r="B2898" s="384">
        <v>45627</v>
      </c>
      <c r="C2898" s="297" t="e">
        <v>#VALUE!</v>
      </c>
      <c r="D2898" s="318" t="s">
        <v>1941</v>
      </c>
      <c r="E2898" s="306" t="s">
        <v>5438</v>
      </c>
      <c r="F2898" s="306">
        <v>8850</v>
      </c>
      <c r="G2898" s="300">
        <v>7500</v>
      </c>
      <c r="H2898" s="301" t="s">
        <v>112</v>
      </c>
      <c r="I2898" s="302" t="s">
        <v>229</v>
      </c>
      <c r="J2898" s="302" t="s">
        <v>269</v>
      </c>
      <c r="K2898" s="53"/>
      <c r="L2898" s="53"/>
      <c r="M2898" s="53"/>
      <c r="N2898" s="53"/>
      <c r="O2898" s="53">
        <v>12</v>
      </c>
      <c r="P2898" s="55"/>
      <c r="Q2898" s="297">
        <v>8850</v>
      </c>
      <c r="R2898" s="351" t="s">
        <v>1578</v>
      </c>
      <c r="S2898" s="350">
        <v>41</v>
      </c>
      <c r="T2898" t="str">
        <f t="shared" si="101"/>
        <v>WhatsApp API Business</v>
      </c>
    </row>
    <row r="2899" spans="1:20" ht="15.75" thickBot="1">
      <c r="A2899" s="311">
        <v>45637</v>
      </c>
      <c r="B2899" s="384">
        <v>45627</v>
      </c>
      <c r="C2899" s="297" t="e">
        <v>#VALUE!</v>
      </c>
      <c r="D2899" s="318" t="s">
        <v>459</v>
      </c>
      <c r="E2899" s="306" t="s">
        <v>5439</v>
      </c>
      <c r="F2899" s="306"/>
      <c r="G2899" s="300"/>
      <c r="H2899" s="301" t="s">
        <v>261</v>
      </c>
      <c r="I2899" s="302" t="s">
        <v>232</v>
      </c>
      <c r="J2899" s="302" t="s">
        <v>262</v>
      </c>
      <c r="K2899" s="53"/>
      <c r="L2899" s="53"/>
      <c r="M2899" s="53"/>
      <c r="N2899" s="53"/>
      <c r="O2899" s="53">
        <v>12</v>
      </c>
      <c r="P2899" s="55"/>
      <c r="Q2899" s="297">
        <v>0</v>
      </c>
      <c r="R2899" s="351" t="s">
        <v>1578</v>
      </c>
      <c r="S2899" s="350">
        <v>41</v>
      </c>
      <c r="T2899" t="str">
        <f t="shared" si="101"/>
        <v>Other Services</v>
      </c>
    </row>
    <row r="2900" spans="1:20" ht="15.75" thickBot="1">
      <c r="A2900" s="311">
        <v>45637</v>
      </c>
      <c r="B2900" s="384">
        <v>45627</v>
      </c>
      <c r="C2900" s="297" t="e">
        <v>#VALUE!</v>
      </c>
      <c r="D2900" s="318" t="s">
        <v>5315</v>
      </c>
      <c r="E2900" s="306" t="s">
        <v>5316</v>
      </c>
      <c r="F2900" s="306">
        <v>419640</v>
      </c>
      <c r="G2900" s="300">
        <v>355627.11864406778</v>
      </c>
      <c r="H2900" s="301" t="s">
        <v>291</v>
      </c>
      <c r="I2900" s="302" t="s">
        <v>226</v>
      </c>
      <c r="J2900" s="302" t="s">
        <v>292</v>
      </c>
      <c r="K2900" s="53"/>
      <c r="L2900" s="53"/>
      <c r="M2900" s="53"/>
      <c r="N2900" s="53"/>
      <c r="O2900" s="53">
        <v>12</v>
      </c>
      <c r="P2900" s="55"/>
      <c r="Q2900" s="297">
        <v>419640</v>
      </c>
      <c r="R2900" s="351" t="s">
        <v>1578</v>
      </c>
      <c r="S2900" s="350">
        <v>41</v>
      </c>
      <c r="T2900" t="str">
        <f t="shared" si="101"/>
        <v xml:space="preserve">Training Business </v>
      </c>
    </row>
    <row r="2901" spans="1:20" ht="15.75" thickBot="1">
      <c r="A2901" s="311">
        <v>45637</v>
      </c>
      <c r="B2901" s="384">
        <v>45627</v>
      </c>
      <c r="C2901" s="297" t="e">
        <v>#VALUE!</v>
      </c>
      <c r="D2901" s="318" t="s">
        <v>4518</v>
      </c>
      <c r="E2901" s="306" t="s">
        <v>5440</v>
      </c>
      <c r="F2901" s="306">
        <v>273760</v>
      </c>
      <c r="G2901" s="300">
        <v>232000</v>
      </c>
      <c r="H2901" s="301" t="s">
        <v>291</v>
      </c>
      <c r="I2901" s="302" t="s">
        <v>226</v>
      </c>
      <c r="J2901" s="302" t="s">
        <v>292</v>
      </c>
      <c r="K2901" s="53"/>
      <c r="L2901" s="53"/>
      <c r="M2901" s="53"/>
      <c r="N2901" s="53"/>
      <c r="O2901" s="53">
        <v>12</v>
      </c>
      <c r="P2901" s="55"/>
      <c r="Q2901" s="297">
        <v>273760</v>
      </c>
      <c r="R2901" s="351" t="s">
        <v>1578</v>
      </c>
      <c r="S2901" s="350">
        <v>41</v>
      </c>
      <c r="T2901" t="str">
        <f t="shared" si="101"/>
        <v xml:space="preserve">Training Business </v>
      </c>
    </row>
    <row r="2902" spans="1:20" ht="15.75" thickBot="1">
      <c r="A2902" s="311">
        <v>45637</v>
      </c>
      <c r="B2902" s="384">
        <v>45627</v>
      </c>
      <c r="C2902" s="297" t="e">
        <v>#VALUE!</v>
      </c>
      <c r="D2902" s="318" t="s">
        <v>5441</v>
      </c>
      <c r="E2902" s="306" t="s">
        <v>5442</v>
      </c>
      <c r="F2902" s="306">
        <v>23600</v>
      </c>
      <c r="G2902" s="300">
        <v>20000</v>
      </c>
      <c r="H2902" s="301" t="s">
        <v>245</v>
      </c>
      <c r="I2902" s="302" t="s">
        <v>223</v>
      </c>
      <c r="J2902" s="302" t="s">
        <v>246</v>
      </c>
      <c r="K2902" s="53"/>
      <c r="L2902" s="53"/>
      <c r="M2902" s="53"/>
      <c r="N2902" s="53"/>
      <c r="O2902" s="53">
        <v>12</v>
      </c>
      <c r="P2902" s="55"/>
      <c r="Q2902" s="297">
        <v>23600</v>
      </c>
      <c r="R2902" s="351" t="s">
        <v>1578</v>
      </c>
      <c r="S2902" s="350">
        <v>41</v>
      </c>
      <c r="T2902" t="str">
        <f t="shared" si="101"/>
        <v>Tech Assist Recruitment</v>
      </c>
    </row>
    <row r="2903" spans="1:20" ht="15.75" thickBot="1">
      <c r="A2903" s="311">
        <v>45637</v>
      </c>
      <c r="B2903" s="384">
        <v>45627</v>
      </c>
      <c r="C2903" s="297" t="e">
        <v>#VALUE!</v>
      </c>
      <c r="D2903" s="318" t="s">
        <v>5443</v>
      </c>
      <c r="E2903" s="306" t="s">
        <v>5444</v>
      </c>
      <c r="F2903" s="306">
        <v>17700</v>
      </c>
      <c r="G2903" s="300">
        <v>15000</v>
      </c>
      <c r="H2903" s="301" t="s">
        <v>112</v>
      </c>
      <c r="I2903" s="302" t="s">
        <v>229</v>
      </c>
      <c r="J2903" s="302" t="s">
        <v>284</v>
      </c>
      <c r="K2903" s="53"/>
      <c r="L2903" s="53"/>
      <c r="M2903" s="53"/>
      <c r="N2903" s="53"/>
      <c r="O2903" s="53">
        <v>12</v>
      </c>
      <c r="P2903" s="55"/>
      <c r="Q2903" s="297">
        <v>17700</v>
      </c>
      <c r="R2903" s="351" t="s">
        <v>1578</v>
      </c>
      <c r="S2903" s="350">
        <v>41</v>
      </c>
      <c r="T2903" t="str">
        <f t="shared" si="101"/>
        <v>WhatsApp API Business</v>
      </c>
    </row>
    <row r="2904" spans="1:20" ht="15.75" thickBot="1">
      <c r="A2904" s="311">
        <v>45637</v>
      </c>
      <c r="B2904" s="384">
        <v>45627</v>
      </c>
      <c r="C2904" s="297" t="e">
        <v>#VALUE!</v>
      </c>
      <c r="D2904" s="318" t="s">
        <v>1157</v>
      </c>
      <c r="E2904" s="306" t="s">
        <v>5445</v>
      </c>
      <c r="F2904" s="306">
        <v>7965</v>
      </c>
      <c r="G2904" s="300">
        <v>6750</v>
      </c>
      <c r="H2904" s="301" t="s">
        <v>112</v>
      </c>
      <c r="I2904" s="302" t="s">
        <v>229</v>
      </c>
      <c r="J2904" s="302" t="s">
        <v>269</v>
      </c>
      <c r="K2904" s="53"/>
      <c r="L2904" s="53"/>
      <c r="M2904" s="53"/>
      <c r="N2904" s="53"/>
      <c r="O2904" s="53">
        <v>12</v>
      </c>
      <c r="P2904" s="55"/>
      <c r="Q2904" s="297">
        <v>7965</v>
      </c>
      <c r="R2904" s="351" t="s">
        <v>1578</v>
      </c>
      <c r="S2904" s="350">
        <v>41</v>
      </c>
      <c r="T2904" t="str">
        <f t="shared" si="101"/>
        <v>WhatsApp API Business</v>
      </c>
    </row>
    <row r="2905" spans="1:20" ht="15.75" thickBot="1">
      <c r="A2905" s="311">
        <v>45638</v>
      </c>
      <c r="B2905" s="384">
        <v>45627</v>
      </c>
      <c r="C2905" s="297" t="e">
        <v>#VALUE!</v>
      </c>
      <c r="D2905" s="318" t="s">
        <v>5446</v>
      </c>
      <c r="E2905" s="306" t="s">
        <v>5447</v>
      </c>
      <c r="F2905" s="306">
        <v>34514</v>
      </c>
      <c r="G2905" s="300">
        <v>29249.152542372882</v>
      </c>
      <c r="H2905" s="301" t="s">
        <v>216</v>
      </c>
      <c r="I2905" s="302" t="s">
        <v>217</v>
      </c>
      <c r="J2905" s="302" t="s">
        <v>218</v>
      </c>
      <c r="K2905" s="53"/>
      <c r="L2905" s="53"/>
      <c r="M2905" s="53"/>
      <c r="N2905" s="53"/>
      <c r="O2905" s="53">
        <v>12</v>
      </c>
      <c r="P2905" s="55"/>
      <c r="Q2905" s="297">
        <v>34514</v>
      </c>
      <c r="R2905" s="351" t="s">
        <v>1578</v>
      </c>
      <c r="S2905" s="350">
        <v>41</v>
      </c>
      <c r="T2905" t="str">
        <f t="shared" si="101"/>
        <v>G-Suite Business</v>
      </c>
    </row>
    <row r="2906" spans="1:20" ht="15.75" thickBot="1">
      <c r="A2906" s="311">
        <v>45638</v>
      </c>
      <c r="B2906" s="384">
        <v>45627</v>
      </c>
      <c r="C2906" s="297" t="e">
        <v>#VALUE!</v>
      </c>
      <c r="D2906" s="318" t="s">
        <v>463</v>
      </c>
      <c r="E2906" s="306" t="s">
        <v>5448</v>
      </c>
      <c r="F2906" s="306">
        <v>1296.82</v>
      </c>
      <c r="G2906" s="300">
        <v>1099</v>
      </c>
      <c r="H2906" s="301" t="s">
        <v>112</v>
      </c>
      <c r="I2906" s="302" t="s">
        <v>229</v>
      </c>
      <c r="J2906" s="302" t="s">
        <v>249</v>
      </c>
      <c r="K2906" s="53"/>
      <c r="L2906" s="53"/>
      <c r="M2906" s="53"/>
      <c r="N2906" s="53"/>
      <c r="O2906" s="53">
        <v>12</v>
      </c>
      <c r="P2906" s="55"/>
      <c r="Q2906" s="297">
        <v>1296.82</v>
      </c>
      <c r="R2906" s="351" t="s">
        <v>1578</v>
      </c>
      <c r="S2906" s="350">
        <v>41</v>
      </c>
      <c r="T2906" t="str">
        <f t="shared" si="101"/>
        <v>WhatsApp API Business</v>
      </c>
    </row>
    <row r="2907" spans="1:20" ht="15.75" thickBot="1">
      <c r="A2907" s="311">
        <v>45638</v>
      </c>
      <c r="B2907" s="384">
        <v>45627</v>
      </c>
      <c r="C2907" s="297" t="e">
        <v>#VALUE!</v>
      </c>
      <c r="D2907" s="318" t="s">
        <v>5449</v>
      </c>
      <c r="E2907" s="306" t="s">
        <v>5450</v>
      </c>
      <c r="F2907" s="306">
        <v>25075</v>
      </c>
      <c r="G2907" s="300">
        <v>21250</v>
      </c>
      <c r="H2907" s="301" t="s">
        <v>112</v>
      </c>
      <c r="I2907" s="302" t="s">
        <v>229</v>
      </c>
      <c r="J2907" s="302" t="s">
        <v>1504</v>
      </c>
      <c r="K2907" s="53"/>
      <c r="L2907" s="53"/>
      <c r="M2907" s="53"/>
      <c r="N2907" s="53"/>
      <c r="O2907" s="53">
        <v>12</v>
      </c>
      <c r="P2907" s="55"/>
      <c r="Q2907" s="297">
        <v>25075</v>
      </c>
      <c r="R2907" s="351" t="s">
        <v>1578</v>
      </c>
      <c r="S2907" s="350">
        <v>41</v>
      </c>
      <c r="T2907" t="str">
        <f t="shared" si="101"/>
        <v>WhatsApp API Business</v>
      </c>
    </row>
    <row r="2908" spans="1:20" ht="15.75" thickBot="1">
      <c r="A2908" s="311">
        <v>45638</v>
      </c>
      <c r="B2908" s="384">
        <v>45627</v>
      </c>
      <c r="C2908" s="297" t="e">
        <v>#VALUE!</v>
      </c>
      <c r="D2908" s="318" t="s">
        <v>1320</v>
      </c>
      <c r="E2908" s="306" t="s">
        <v>5451</v>
      </c>
      <c r="F2908" s="306">
        <v>7522.5</v>
      </c>
      <c r="G2908" s="300">
        <v>6375</v>
      </c>
      <c r="H2908" s="301" t="s">
        <v>112</v>
      </c>
      <c r="I2908" s="302" t="s">
        <v>229</v>
      </c>
      <c r="J2908" s="302" t="s">
        <v>269</v>
      </c>
      <c r="K2908" s="53"/>
      <c r="L2908" s="53"/>
      <c r="M2908" s="53"/>
      <c r="N2908" s="53"/>
      <c r="O2908" s="53">
        <v>12</v>
      </c>
      <c r="P2908" s="55"/>
      <c r="Q2908" s="297">
        <v>7522.5</v>
      </c>
      <c r="R2908" s="351" t="s">
        <v>1578</v>
      </c>
      <c r="S2908" s="350">
        <v>41</v>
      </c>
      <c r="T2908" t="str">
        <f t="shared" si="101"/>
        <v>WhatsApp API Business</v>
      </c>
    </row>
    <row r="2909" spans="1:20" ht="15.75" thickBot="1">
      <c r="A2909" s="311">
        <v>45638</v>
      </c>
      <c r="B2909" s="384">
        <v>45627</v>
      </c>
      <c r="C2909" s="297" t="e">
        <v>#VALUE!</v>
      </c>
      <c r="D2909" s="318" t="s">
        <v>5452</v>
      </c>
      <c r="E2909" s="306" t="s">
        <v>5453</v>
      </c>
      <c r="F2909" s="306">
        <v>15045</v>
      </c>
      <c r="G2909" s="300">
        <v>12750</v>
      </c>
      <c r="H2909" s="301" t="s">
        <v>112</v>
      </c>
      <c r="I2909" s="302" t="s">
        <v>229</v>
      </c>
      <c r="J2909" s="302" t="s">
        <v>284</v>
      </c>
      <c r="K2909" s="53"/>
      <c r="L2909" s="53"/>
      <c r="M2909" s="53"/>
      <c r="N2909" s="53"/>
      <c r="O2909" s="53">
        <v>12</v>
      </c>
      <c r="P2909" s="55"/>
      <c r="Q2909" s="297">
        <v>15045</v>
      </c>
      <c r="R2909" s="351" t="s">
        <v>1578</v>
      </c>
      <c r="S2909" s="350">
        <v>41</v>
      </c>
      <c r="T2909" t="str">
        <f t="shared" si="101"/>
        <v>WhatsApp API Business</v>
      </c>
    </row>
    <row r="2910" spans="1:20" ht="15.75" thickBot="1">
      <c r="A2910" s="311">
        <v>45638</v>
      </c>
      <c r="B2910" s="384">
        <v>45627</v>
      </c>
      <c r="C2910" s="297" t="e">
        <v>#VALUE!</v>
      </c>
      <c r="D2910" s="318" t="s">
        <v>3999</v>
      </c>
      <c r="E2910" s="306" t="s">
        <v>5454</v>
      </c>
      <c r="F2910" s="306">
        <v>-177000</v>
      </c>
      <c r="G2910" s="300">
        <v>-150000</v>
      </c>
      <c r="H2910" s="301" t="s">
        <v>291</v>
      </c>
      <c r="I2910" s="302" t="s">
        <v>226</v>
      </c>
      <c r="J2910" s="302" t="s">
        <v>292</v>
      </c>
      <c r="K2910" s="53"/>
      <c r="L2910" s="53"/>
      <c r="M2910" s="53"/>
      <c r="N2910" s="53"/>
      <c r="O2910" s="53">
        <v>12</v>
      </c>
      <c r="P2910" s="55"/>
      <c r="Q2910" s="297">
        <v>-177000</v>
      </c>
      <c r="R2910" s="351" t="s">
        <v>1578</v>
      </c>
      <c r="S2910" s="350">
        <v>41</v>
      </c>
      <c r="T2910" t="str">
        <f t="shared" si="101"/>
        <v xml:space="preserve">Training Business </v>
      </c>
    </row>
    <row r="2911" spans="1:20" ht="15.75" thickBot="1">
      <c r="A2911" s="311">
        <v>45639</v>
      </c>
      <c r="B2911" s="384">
        <v>45627</v>
      </c>
      <c r="C2911" s="297" t="e">
        <v>#VALUE!</v>
      </c>
      <c r="D2911" s="318" t="s">
        <v>5455</v>
      </c>
      <c r="E2911" s="306" t="s">
        <v>5456</v>
      </c>
      <c r="F2911" s="306">
        <v>20606</v>
      </c>
      <c r="G2911" s="300">
        <v>17462.711864406781</v>
      </c>
      <c r="H2911" s="301" t="s">
        <v>216</v>
      </c>
      <c r="I2911" s="302" t="s">
        <v>217</v>
      </c>
      <c r="J2911" s="302" t="s">
        <v>218</v>
      </c>
      <c r="K2911" s="53"/>
      <c r="L2911" s="53"/>
      <c r="M2911" s="53"/>
      <c r="N2911" s="53"/>
      <c r="O2911" s="53">
        <v>12</v>
      </c>
      <c r="P2911" s="55"/>
      <c r="Q2911" s="297">
        <v>20606</v>
      </c>
      <c r="R2911" s="351" t="s">
        <v>1578</v>
      </c>
      <c r="S2911" s="350">
        <v>41</v>
      </c>
      <c r="T2911" t="str">
        <f t="shared" si="101"/>
        <v>G-Suite Business</v>
      </c>
    </row>
    <row r="2912" spans="1:20" ht="15.75" thickBot="1">
      <c r="A2912" s="311">
        <v>45639</v>
      </c>
      <c r="B2912" s="384">
        <v>45627</v>
      </c>
      <c r="C2912" s="297" t="e">
        <v>#VALUE!</v>
      </c>
      <c r="D2912" s="318" t="s">
        <v>5457</v>
      </c>
      <c r="E2912" s="306" t="s">
        <v>5458</v>
      </c>
      <c r="F2912" s="306">
        <v>19824</v>
      </c>
      <c r="G2912" s="300">
        <v>16800</v>
      </c>
      <c r="H2912" s="301" t="s">
        <v>216</v>
      </c>
      <c r="I2912" s="302" t="s">
        <v>217</v>
      </c>
      <c r="J2912" s="302" t="s">
        <v>218</v>
      </c>
      <c r="K2912" s="53"/>
      <c r="L2912" s="53"/>
      <c r="M2912" s="53"/>
      <c r="N2912" s="53"/>
      <c r="O2912" s="53">
        <v>12</v>
      </c>
      <c r="P2912" s="55"/>
      <c r="Q2912" s="297">
        <v>19824</v>
      </c>
      <c r="R2912" s="351" t="s">
        <v>1578</v>
      </c>
      <c r="S2912" s="350">
        <v>41</v>
      </c>
      <c r="T2912" t="str">
        <f t="shared" si="101"/>
        <v>G-Suite Business</v>
      </c>
    </row>
    <row r="2913" spans="1:20" ht="15.75" thickBot="1">
      <c r="A2913" s="311">
        <v>45639</v>
      </c>
      <c r="B2913" s="384">
        <v>45627</v>
      </c>
      <c r="C2913" s="297" t="e">
        <v>#VALUE!</v>
      </c>
      <c r="D2913" s="318" t="s">
        <v>5257</v>
      </c>
      <c r="E2913" s="306" t="s">
        <v>5459</v>
      </c>
      <c r="F2913" s="306">
        <v>6018</v>
      </c>
      <c r="G2913" s="300">
        <v>5100</v>
      </c>
      <c r="H2913" s="301" t="s">
        <v>216</v>
      </c>
      <c r="I2913" s="302" t="s">
        <v>217</v>
      </c>
      <c r="J2913" s="302" t="s">
        <v>218</v>
      </c>
      <c r="K2913" s="53"/>
      <c r="L2913" s="53"/>
      <c r="M2913" s="53"/>
      <c r="N2913" s="53"/>
      <c r="O2913" s="53">
        <v>12</v>
      </c>
      <c r="P2913" s="55"/>
      <c r="Q2913" s="297">
        <v>6018</v>
      </c>
      <c r="R2913" s="351" t="s">
        <v>1578</v>
      </c>
      <c r="S2913" s="350">
        <v>41</v>
      </c>
      <c r="T2913" t="str">
        <f t="shared" si="101"/>
        <v>G-Suite Business</v>
      </c>
    </row>
    <row r="2914" spans="1:20" ht="15.75" thickBot="1">
      <c r="A2914" s="311">
        <v>45639</v>
      </c>
      <c r="B2914" s="384">
        <v>45627</v>
      </c>
      <c r="C2914" s="297" t="e">
        <v>#VALUE!</v>
      </c>
      <c r="D2914" s="318" t="s">
        <v>5460</v>
      </c>
      <c r="E2914" s="306" t="s">
        <v>5461</v>
      </c>
      <c r="F2914" s="306">
        <v>3908.16</v>
      </c>
      <c r="G2914" s="300">
        <v>3312</v>
      </c>
      <c r="H2914" s="301" t="s">
        <v>216</v>
      </c>
      <c r="I2914" s="302" t="s">
        <v>217</v>
      </c>
      <c r="J2914" s="302" t="s">
        <v>218</v>
      </c>
      <c r="K2914" s="53"/>
      <c r="L2914" s="53"/>
      <c r="M2914" s="53"/>
      <c r="N2914" s="53"/>
      <c r="O2914" s="53">
        <v>12</v>
      </c>
      <c r="P2914" s="55"/>
      <c r="Q2914" s="297">
        <v>3908.16</v>
      </c>
      <c r="R2914" s="351" t="s">
        <v>1578</v>
      </c>
      <c r="S2914" s="350">
        <v>41</v>
      </c>
      <c r="T2914" t="str">
        <f t="shared" si="101"/>
        <v>G-Suite Business</v>
      </c>
    </row>
    <row r="2915" spans="1:20" ht="15.75" thickBot="1">
      <c r="A2915" s="311">
        <v>45639</v>
      </c>
      <c r="B2915" s="384">
        <v>45627</v>
      </c>
      <c r="C2915" s="297" t="e">
        <v>#VALUE!</v>
      </c>
      <c r="D2915" s="318" t="s">
        <v>227</v>
      </c>
      <c r="E2915" s="306" t="s">
        <v>5462</v>
      </c>
      <c r="F2915" s="306">
        <v>1415</v>
      </c>
      <c r="G2915" s="300">
        <v>1199.152542372881</v>
      </c>
      <c r="H2915" s="301" t="s">
        <v>216</v>
      </c>
      <c r="I2915" s="302" t="s">
        <v>217</v>
      </c>
      <c r="J2915" s="302" t="s">
        <v>218</v>
      </c>
      <c r="K2915" s="53"/>
      <c r="L2915" s="53"/>
      <c r="M2915" s="53"/>
      <c r="N2915" s="53"/>
      <c r="O2915" s="53">
        <v>12</v>
      </c>
      <c r="P2915" s="55"/>
      <c r="Q2915" s="297">
        <v>1415</v>
      </c>
      <c r="R2915" s="351" t="s">
        <v>1578</v>
      </c>
      <c r="S2915" s="350">
        <v>41</v>
      </c>
      <c r="T2915" t="str">
        <f t="shared" si="101"/>
        <v>G-Suite Business</v>
      </c>
    </row>
    <row r="2916" spans="1:20" ht="15.75" thickBot="1">
      <c r="A2916" s="311">
        <v>45639</v>
      </c>
      <c r="B2916" s="384">
        <v>45627</v>
      </c>
      <c r="C2916" s="297" t="e">
        <v>#VALUE!</v>
      </c>
      <c r="D2916" s="318" t="s">
        <v>5381</v>
      </c>
      <c r="E2916" s="306" t="s">
        <v>5463</v>
      </c>
      <c r="F2916" s="306">
        <v>1414.82</v>
      </c>
      <c r="G2916" s="300">
        <v>1199</v>
      </c>
      <c r="H2916" s="301" t="s">
        <v>216</v>
      </c>
      <c r="I2916" s="302" t="s">
        <v>217</v>
      </c>
      <c r="J2916" s="302" t="s">
        <v>218</v>
      </c>
      <c r="K2916" s="53"/>
      <c r="L2916" s="53"/>
      <c r="M2916" s="53"/>
      <c r="N2916" s="53"/>
      <c r="O2916" s="53">
        <v>12</v>
      </c>
      <c r="P2916" s="55"/>
      <c r="Q2916" s="297">
        <v>1414.82</v>
      </c>
      <c r="R2916" s="351" t="s">
        <v>1578</v>
      </c>
      <c r="S2916" s="350">
        <v>41</v>
      </c>
      <c r="T2916" t="str">
        <f t="shared" si="101"/>
        <v>G-Suite Business</v>
      </c>
    </row>
    <row r="2917" spans="1:20" ht="15.75" thickBot="1">
      <c r="A2917" s="311">
        <v>45639</v>
      </c>
      <c r="B2917" s="384">
        <v>45627</v>
      </c>
      <c r="C2917" s="297" t="e">
        <v>#VALUE!</v>
      </c>
      <c r="D2917" s="318" t="s">
        <v>254</v>
      </c>
      <c r="E2917" s="306" t="s">
        <v>5464</v>
      </c>
      <c r="F2917" s="306">
        <v>22642</v>
      </c>
      <c r="G2917" s="300">
        <v>19188.135593220341</v>
      </c>
      <c r="H2917" s="301" t="s">
        <v>112</v>
      </c>
      <c r="I2917" s="302" t="s">
        <v>229</v>
      </c>
      <c r="J2917" s="302" t="s">
        <v>249</v>
      </c>
      <c r="K2917" s="53"/>
      <c r="L2917" s="53"/>
      <c r="M2917" s="53"/>
      <c r="N2917" s="53"/>
      <c r="O2917" s="53">
        <v>12</v>
      </c>
      <c r="P2917" s="55"/>
      <c r="Q2917" s="297">
        <v>22642</v>
      </c>
      <c r="R2917" s="351" t="s">
        <v>1578</v>
      </c>
      <c r="S2917" s="350">
        <v>41</v>
      </c>
      <c r="T2917" t="str">
        <f t="shared" si="101"/>
        <v>WhatsApp API Business</v>
      </c>
    </row>
    <row r="2918" spans="1:20" ht="15.75" thickBot="1">
      <c r="A2918" s="311">
        <v>45639</v>
      </c>
      <c r="B2918" s="384">
        <v>45627</v>
      </c>
      <c r="C2918" s="297" t="e">
        <v>#VALUE!</v>
      </c>
      <c r="D2918" s="318" t="s">
        <v>5465</v>
      </c>
      <c r="E2918" s="306" t="s">
        <v>5466</v>
      </c>
      <c r="F2918" s="306">
        <v>17700</v>
      </c>
      <c r="G2918" s="300">
        <v>15000</v>
      </c>
      <c r="H2918" s="301" t="s">
        <v>112</v>
      </c>
      <c r="I2918" s="302" t="s">
        <v>229</v>
      </c>
      <c r="J2918" s="302" t="s">
        <v>284</v>
      </c>
      <c r="K2918" s="53"/>
      <c r="L2918" s="53"/>
      <c r="M2918" s="53"/>
      <c r="N2918" s="53"/>
      <c r="O2918" s="53">
        <v>12</v>
      </c>
      <c r="P2918" s="55"/>
      <c r="Q2918" s="297">
        <v>17700</v>
      </c>
      <c r="R2918" s="351" t="s">
        <v>1578</v>
      </c>
      <c r="S2918" s="350">
        <v>41</v>
      </c>
      <c r="T2918" t="str">
        <f t="shared" si="101"/>
        <v>WhatsApp API Business</v>
      </c>
    </row>
    <row r="2919" spans="1:20" ht="15.75" thickBot="1">
      <c r="A2919" s="311">
        <v>45639</v>
      </c>
      <c r="B2919" s="384">
        <v>45627</v>
      </c>
      <c r="C2919" s="297" t="e">
        <v>#VALUE!</v>
      </c>
      <c r="D2919" s="318" t="s">
        <v>2938</v>
      </c>
      <c r="E2919" s="306" t="s">
        <v>5467</v>
      </c>
      <c r="F2919" s="306">
        <v>15045</v>
      </c>
      <c r="G2919" s="300">
        <v>12750</v>
      </c>
      <c r="H2919" s="301" t="s">
        <v>112</v>
      </c>
      <c r="I2919" s="302" t="s">
        <v>229</v>
      </c>
      <c r="J2919" s="302" t="s">
        <v>284</v>
      </c>
      <c r="K2919" s="53"/>
      <c r="L2919" s="53"/>
      <c r="M2919" s="53"/>
      <c r="N2919" s="53"/>
      <c r="O2919" s="53">
        <v>12</v>
      </c>
      <c r="P2919" s="55"/>
      <c r="Q2919" s="297">
        <v>15045</v>
      </c>
      <c r="R2919" s="351" t="s">
        <v>1578</v>
      </c>
      <c r="S2919" s="350">
        <v>41</v>
      </c>
      <c r="T2919" t="str">
        <f t="shared" si="101"/>
        <v>WhatsApp API Business</v>
      </c>
    </row>
    <row r="2920" spans="1:20" ht="15.75" thickBot="1">
      <c r="A2920" s="311">
        <v>45639</v>
      </c>
      <c r="B2920" s="384">
        <v>45627</v>
      </c>
      <c r="C2920" s="297" t="e">
        <v>#VALUE!</v>
      </c>
      <c r="D2920" s="318" t="s">
        <v>5468</v>
      </c>
      <c r="E2920" s="306" t="s">
        <v>5469</v>
      </c>
      <c r="F2920" s="306">
        <v>33984</v>
      </c>
      <c r="G2920" s="300">
        <v>28800</v>
      </c>
      <c r="H2920" s="301" t="s">
        <v>112</v>
      </c>
      <c r="I2920" s="302" t="s">
        <v>229</v>
      </c>
      <c r="J2920" s="302" t="s">
        <v>359</v>
      </c>
      <c r="K2920" s="53"/>
      <c r="L2920" s="53"/>
      <c r="M2920" s="53"/>
      <c r="N2920" s="53"/>
      <c r="O2920" s="53">
        <v>12</v>
      </c>
      <c r="P2920" s="55"/>
      <c r="Q2920" s="297">
        <v>33984</v>
      </c>
      <c r="R2920" s="351" t="s">
        <v>1578</v>
      </c>
      <c r="S2920" s="350">
        <v>41</v>
      </c>
      <c r="T2920" t="str">
        <f t="shared" si="101"/>
        <v>WhatsApp API Business</v>
      </c>
    </row>
    <row r="2921" spans="1:20" ht="15.75" thickBot="1">
      <c r="A2921" s="311">
        <v>45639</v>
      </c>
      <c r="B2921" s="384">
        <v>45627</v>
      </c>
      <c r="C2921" s="297" t="e">
        <v>#VALUE!</v>
      </c>
      <c r="D2921" s="312" t="s">
        <v>5470</v>
      </c>
      <c r="E2921" s="306" t="s">
        <v>5471</v>
      </c>
      <c r="F2921" s="306">
        <v>50000</v>
      </c>
      <c r="G2921" s="300">
        <v>42372.881355932208</v>
      </c>
      <c r="H2921" s="301" t="s">
        <v>291</v>
      </c>
      <c r="I2921" s="302" t="s">
        <v>226</v>
      </c>
      <c r="J2921" s="302" t="s">
        <v>292</v>
      </c>
      <c r="K2921" s="53"/>
      <c r="L2921" s="53"/>
      <c r="M2921" s="53"/>
      <c r="N2921" s="53"/>
      <c r="O2921" s="53">
        <v>12</v>
      </c>
      <c r="P2921" s="55"/>
      <c r="Q2921" s="297">
        <v>50000</v>
      </c>
      <c r="R2921" s="351" t="s">
        <v>1578</v>
      </c>
      <c r="S2921" s="350">
        <v>41</v>
      </c>
      <c r="T2921" t="str">
        <f t="shared" ref="T2921:T2946" si="102">VLOOKUP(I2921,$AD$2:$AE$6,2,0)</f>
        <v xml:space="preserve">Training Business </v>
      </c>
    </row>
    <row r="2922" spans="1:20" ht="15.75" thickBot="1">
      <c r="A2922" s="311">
        <v>45639</v>
      </c>
      <c r="B2922" s="384">
        <v>45627</v>
      </c>
      <c r="C2922" s="297" t="e">
        <v>#VALUE!</v>
      </c>
      <c r="D2922" s="318" t="s">
        <v>5472</v>
      </c>
      <c r="E2922" s="310" t="s">
        <v>1799</v>
      </c>
      <c r="F2922" s="306">
        <v>200000</v>
      </c>
      <c r="G2922" s="306">
        <v>200000</v>
      </c>
      <c r="H2922" s="301" t="s">
        <v>291</v>
      </c>
      <c r="I2922" s="302" t="s">
        <v>226</v>
      </c>
      <c r="J2922" s="302" t="s">
        <v>292</v>
      </c>
      <c r="K2922" s="53"/>
      <c r="L2922" s="53"/>
      <c r="M2922" s="53"/>
      <c r="N2922" s="53"/>
      <c r="O2922" s="53">
        <v>12</v>
      </c>
      <c r="P2922" s="55"/>
      <c r="Q2922" s="297">
        <v>200000</v>
      </c>
      <c r="R2922" s="351" t="s">
        <v>1578</v>
      </c>
      <c r="S2922" s="350">
        <v>41</v>
      </c>
      <c r="T2922" t="str">
        <f t="shared" si="102"/>
        <v xml:space="preserve">Training Business </v>
      </c>
    </row>
    <row r="2923" spans="1:20" ht="15.75" thickBot="1">
      <c r="A2923" s="311">
        <v>45642</v>
      </c>
      <c r="B2923" s="384">
        <v>45627</v>
      </c>
      <c r="C2923" s="297" t="e">
        <v>#VALUE!</v>
      </c>
      <c r="D2923" s="312" t="s">
        <v>1768</v>
      </c>
      <c r="E2923" s="306" t="s">
        <v>5473</v>
      </c>
      <c r="F2923" s="314">
        <v>6254</v>
      </c>
      <c r="G2923" s="300">
        <v>5300</v>
      </c>
      <c r="H2923" s="301" t="s">
        <v>216</v>
      </c>
      <c r="I2923" s="302" t="s">
        <v>217</v>
      </c>
      <c r="J2923" s="302" t="s">
        <v>218</v>
      </c>
      <c r="K2923" s="53"/>
      <c r="L2923" s="53"/>
      <c r="M2923" s="53"/>
      <c r="N2923" s="53"/>
      <c r="O2923" s="53">
        <v>12</v>
      </c>
      <c r="P2923" s="55"/>
      <c r="Q2923" s="297">
        <v>6254</v>
      </c>
      <c r="R2923" s="351" t="s">
        <v>1578</v>
      </c>
      <c r="S2923" s="350">
        <v>42</v>
      </c>
      <c r="T2923" t="str">
        <f t="shared" si="102"/>
        <v>G-Suite Business</v>
      </c>
    </row>
    <row r="2924" spans="1:20" ht="15.75" thickBot="1">
      <c r="A2924" s="311">
        <v>45642</v>
      </c>
      <c r="B2924" s="384">
        <v>45627</v>
      </c>
      <c r="C2924" s="297" t="e">
        <v>#VALUE!</v>
      </c>
      <c r="D2924" s="312" t="s">
        <v>2450</v>
      </c>
      <c r="E2924" s="306" t="s">
        <v>5474</v>
      </c>
      <c r="F2924" s="314">
        <v>21063</v>
      </c>
      <c r="G2924" s="300">
        <v>17850</v>
      </c>
      <c r="H2924" s="301" t="s">
        <v>216</v>
      </c>
      <c r="I2924" s="302" t="s">
        <v>217</v>
      </c>
      <c r="J2924" s="302" t="s">
        <v>218</v>
      </c>
      <c r="K2924" s="53"/>
      <c r="L2924" s="53"/>
      <c r="M2924" s="53"/>
      <c r="N2924" s="53"/>
      <c r="O2924" s="53">
        <v>12</v>
      </c>
      <c r="P2924" s="55"/>
      <c r="Q2924" s="297">
        <v>21063</v>
      </c>
      <c r="R2924" s="351" t="s">
        <v>1578</v>
      </c>
      <c r="S2924" s="350">
        <v>42</v>
      </c>
      <c r="T2924" t="str">
        <f t="shared" si="102"/>
        <v>G-Suite Business</v>
      </c>
    </row>
    <row r="2925" spans="1:20" ht="15.75" thickBot="1">
      <c r="A2925" s="311">
        <v>45642</v>
      </c>
      <c r="B2925" s="384">
        <v>45627</v>
      </c>
      <c r="C2925" s="297" t="e">
        <v>#VALUE!</v>
      </c>
      <c r="D2925" s="312" t="s">
        <v>5475</v>
      </c>
      <c r="E2925" s="306" t="s">
        <v>5476</v>
      </c>
      <c r="F2925" s="314">
        <v>1868</v>
      </c>
      <c r="G2925" s="300">
        <v>1583.050847457627</v>
      </c>
      <c r="H2925" s="301" t="s">
        <v>216</v>
      </c>
      <c r="I2925" s="302" t="s">
        <v>217</v>
      </c>
      <c r="J2925" s="302" t="s">
        <v>218</v>
      </c>
      <c r="K2925" s="53"/>
      <c r="L2925" s="53"/>
      <c r="M2925" s="53"/>
      <c r="N2925" s="53"/>
      <c r="O2925" s="53">
        <v>12</v>
      </c>
      <c r="P2925" s="55"/>
      <c r="Q2925" s="297">
        <v>1868</v>
      </c>
      <c r="R2925" s="351" t="s">
        <v>1578</v>
      </c>
      <c r="S2925" s="350">
        <v>42</v>
      </c>
      <c r="T2925" t="str">
        <f t="shared" si="102"/>
        <v>G-Suite Business</v>
      </c>
    </row>
    <row r="2926" spans="1:20" ht="15.75" thickBot="1">
      <c r="A2926" s="311">
        <v>45642</v>
      </c>
      <c r="B2926" s="384">
        <v>45627</v>
      </c>
      <c r="C2926" s="297" t="e">
        <v>#VALUE!</v>
      </c>
      <c r="D2926" s="312" t="s">
        <v>4974</v>
      </c>
      <c r="E2926" s="306" t="s">
        <v>5477</v>
      </c>
      <c r="F2926" s="314">
        <v>2217.41</v>
      </c>
      <c r="G2926" s="300">
        <v>1879.161016949153</v>
      </c>
      <c r="H2926" s="301" t="s">
        <v>216</v>
      </c>
      <c r="I2926" s="302" t="s">
        <v>217</v>
      </c>
      <c r="J2926" s="302" t="s">
        <v>218</v>
      </c>
      <c r="K2926" s="53"/>
      <c r="L2926" s="53"/>
      <c r="M2926" s="53"/>
      <c r="N2926" s="53"/>
      <c r="O2926" s="53">
        <v>12</v>
      </c>
      <c r="P2926" s="55"/>
      <c r="Q2926" s="297">
        <v>2217.41</v>
      </c>
      <c r="R2926" s="351" t="s">
        <v>1578</v>
      </c>
      <c r="S2926" s="350">
        <v>42</v>
      </c>
      <c r="T2926" t="str">
        <f t="shared" si="102"/>
        <v>G-Suite Business</v>
      </c>
    </row>
    <row r="2927" spans="1:20" ht="15.75" thickBot="1">
      <c r="A2927" s="311">
        <v>45642</v>
      </c>
      <c r="B2927" s="384">
        <v>45627</v>
      </c>
      <c r="C2927" s="297" t="e">
        <v>#VALUE!</v>
      </c>
      <c r="D2927" s="312" t="s">
        <v>250</v>
      </c>
      <c r="E2927" s="306" t="s">
        <v>5478</v>
      </c>
      <c r="F2927" s="314">
        <v>5819.76</v>
      </c>
      <c r="G2927" s="300">
        <v>4932</v>
      </c>
      <c r="H2927" s="301" t="s">
        <v>216</v>
      </c>
      <c r="I2927" s="302" t="s">
        <v>217</v>
      </c>
      <c r="J2927" s="302" t="s">
        <v>218</v>
      </c>
      <c r="K2927" s="53"/>
      <c r="L2927" s="53"/>
      <c r="M2927" s="53"/>
      <c r="N2927" s="53"/>
      <c r="O2927" s="53">
        <v>12</v>
      </c>
      <c r="P2927" s="55"/>
      <c r="Q2927" s="297">
        <v>5819.76</v>
      </c>
      <c r="R2927" s="351" t="s">
        <v>1578</v>
      </c>
      <c r="S2927" s="350">
        <v>42</v>
      </c>
      <c r="T2927" t="str">
        <f t="shared" si="102"/>
        <v>G-Suite Business</v>
      </c>
    </row>
    <row r="2928" spans="1:20" ht="15.75" thickBot="1">
      <c r="A2928" s="311">
        <v>45642</v>
      </c>
      <c r="B2928" s="384">
        <v>45627</v>
      </c>
      <c r="C2928" s="297" t="e">
        <v>#VALUE!</v>
      </c>
      <c r="D2928" s="312" t="s">
        <v>1031</v>
      </c>
      <c r="E2928" s="306" t="s">
        <v>5479</v>
      </c>
      <c r="F2928" s="314">
        <v>752</v>
      </c>
      <c r="G2928" s="300">
        <v>637.28813559322032</v>
      </c>
      <c r="H2928" s="301" t="s">
        <v>216</v>
      </c>
      <c r="I2928" s="302" t="s">
        <v>217</v>
      </c>
      <c r="J2928" s="302" t="s">
        <v>218</v>
      </c>
      <c r="K2928" s="53"/>
      <c r="L2928" s="53"/>
      <c r="M2928" s="53"/>
      <c r="N2928" s="53"/>
      <c r="O2928" s="53">
        <v>12</v>
      </c>
      <c r="P2928" s="55"/>
      <c r="Q2928" s="297">
        <v>752</v>
      </c>
      <c r="R2928" s="351" t="s">
        <v>1578</v>
      </c>
      <c r="S2928" s="350">
        <v>42</v>
      </c>
      <c r="T2928" t="str">
        <f t="shared" si="102"/>
        <v>G-Suite Business</v>
      </c>
    </row>
    <row r="2929" spans="1:20" ht="15.75" thickBot="1">
      <c r="A2929" s="311">
        <v>45642</v>
      </c>
      <c r="B2929" s="384">
        <v>45627</v>
      </c>
      <c r="C2929" s="297" t="e">
        <v>#VALUE!</v>
      </c>
      <c r="D2929" s="312" t="s">
        <v>2031</v>
      </c>
      <c r="E2929" s="306" t="s">
        <v>5480</v>
      </c>
      <c r="F2929" s="314">
        <v>9770</v>
      </c>
      <c r="G2929" s="300">
        <v>8279.6610169491523</v>
      </c>
      <c r="H2929" s="301" t="s">
        <v>216</v>
      </c>
      <c r="I2929" s="302" t="s">
        <v>217</v>
      </c>
      <c r="J2929" s="302" t="s">
        <v>218</v>
      </c>
      <c r="K2929" s="53"/>
      <c r="L2929" s="53"/>
      <c r="M2929" s="53"/>
      <c r="N2929" s="53"/>
      <c r="O2929" s="53">
        <v>12</v>
      </c>
      <c r="P2929" s="55"/>
      <c r="Q2929" s="297">
        <v>9770</v>
      </c>
      <c r="R2929" s="351" t="s">
        <v>1578</v>
      </c>
      <c r="S2929" s="350">
        <v>42</v>
      </c>
      <c r="T2929" t="str">
        <f t="shared" si="102"/>
        <v>G-Suite Business</v>
      </c>
    </row>
    <row r="2930" spans="1:20" ht="15.75" thickBot="1">
      <c r="A2930" s="311">
        <v>45642</v>
      </c>
      <c r="B2930" s="384">
        <v>45627</v>
      </c>
      <c r="C2930" s="297" t="e">
        <v>#VALUE!</v>
      </c>
      <c r="D2930" s="312" t="s">
        <v>5481</v>
      </c>
      <c r="E2930" s="306" t="s">
        <v>5482</v>
      </c>
      <c r="F2930" s="314">
        <v>33984</v>
      </c>
      <c r="G2930" s="300">
        <v>28800</v>
      </c>
      <c r="H2930" s="301" t="s">
        <v>112</v>
      </c>
      <c r="I2930" s="302" t="s">
        <v>229</v>
      </c>
      <c r="J2930" s="302" t="s">
        <v>359</v>
      </c>
      <c r="K2930" s="53"/>
      <c r="L2930" s="53"/>
      <c r="M2930" s="53"/>
      <c r="N2930" s="53"/>
      <c r="O2930" s="53">
        <v>12</v>
      </c>
      <c r="P2930" s="55"/>
      <c r="Q2930" s="297">
        <v>33984</v>
      </c>
      <c r="R2930" s="351" t="s">
        <v>1578</v>
      </c>
      <c r="S2930" s="350">
        <v>42</v>
      </c>
      <c r="T2930" t="str">
        <f t="shared" si="102"/>
        <v>WhatsApp API Business</v>
      </c>
    </row>
    <row r="2931" spans="1:20" ht="15.75" thickBot="1">
      <c r="A2931" s="311">
        <v>45642</v>
      </c>
      <c r="B2931" s="384">
        <v>45627</v>
      </c>
      <c r="C2931" s="297" t="e">
        <v>#VALUE!</v>
      </c>
      <c r="D2931" s="312" t="s">
        <v>4556</v>
      </c>
      <c r="E2931" s="306" t="s">
        <v>5483</v>
      </c>
      <c r="F2931" s="314">
        <v>950</v>
      </c>
      <c r="G2931" s="300">
        <v>805.08474576271192</v>
      </c>
      <c r="H2931" s="301" t="s">
        <v>112</v>
      </c>
      <c r="I2931" s="302" t="s">
        <v>229</v>
      </c>
      <c r="J2931" s="302" t="s">
        <v>594</v>
      </c>
      <c r="K2931" s="53"/>
      <c r="L2931" s="53"/>
      <c r="M2931" s="53"/>
      <c r="N2931" s="53"/>
      <c r="O2931" s="53">
        <v>12</v>
      </c>
      <c r="P2931" s="55"/>
      <c r="Q2931" s="297">
        <v>950</v>
      </c>
      <c r="R2931" s="351" t="s">
        <v>1578</v>
      </c>
      <c r="S2931" s="350">
        <v>42</v>
      </c>
      <c r="T2931" t="str">
        <f t="shared" si="102"/>
        <v>WhatsApp API Business</v>
      </c>
    </row>
    <row r="2932" spans="1:20" ht="15.75" thickBot="1">
      <c r="A2932" s="311">
        <v>45642</v>
      </c>
      <c r="B2932" s="384">
        <v>45627</v>
      </c>
      <c r="C2932" s="297" t="e">
        <v>#VALUE!</v>
      </c>
      <c r="D2932" s="312" t="s">
        <v>5484</v>
      </c>
      <c r="E2932" s="306" t="s">
        <v>5485</v>
      </c>
      <c r="F2932" s="314">
        <v>7080</v>
      </c>
      <c r="G2932" s="300">
        <v>6000</v>
      </c>
      <c r="H2932" s="301" t="s">
        <v>112</v>
      </c>
      <c r="I2932" s="302" t="s">
        <v>229</v>
      </c>
      <c r="J2932" s="302" t="s">
        <v>269</v>
      </c>
      <c r="K2932" s="53"/>
      <c r="L2932" s="53"/>
      <c r="M2932" s="53"/>
      <c r="N2932" s="53"/>
      <c r="O2932" s="53">
        <v>12</v>
      </c>
      <c r="P2932" s="55"/>
      <c r="Q2932" s="297">
        <v>7080</v>
      </c>
      <c r="R2932" s="351" t="s">
        <v>1578</v>
      </c>
      <c r="S2932" s="350">
        <v>42</v>
      </c>
      <c r="T2932" t="str">
        <f t="shared" si="102"/>
        <v>WhatsApp API Business</v>
      </c>
    </row>
    <row r="2933" spans="1:20" ht="15.75" thickBot="1">
      <c r="A2933" s="311">
        <v>45643</v>
      </c>
      <c r="B2933" s="384">
        <v>45627</v>
      </c>
      <c r="C2933" s="297" t="e">
        <v>#VALUE!</v>
      </c>
      <c r="D2933" s="312" t="s">
        <v>5486</v>
      </c>
      <c r="E2933" s="306" t="s">
        <v>5487</v>
      </c>
      <c r="F2933" s="314">
        <v>5664</v>
      </c>
      <c r="G2933" s="300">
        <v>4800</v>
      </c>
      <c r="H2933" s="301" t="s">
        <v>216</v>
      </c>
      <c r="I2933" s="302" t="s">
        <v>217</v>
      </c>
      <c r="J2933" s="302" t="s">
        <v>218</v>
      </c>
      <c r="K2933" s="53"/>
      <c r="L2933" s="53"/>
      <c r="M2933" s="53"/>
      <c r="N2933" s="53"/>
      <c r="O2933" s="53">
        <v>12</v>
      </c>
      <c r="P2933" s="55"/>
      <c r="Q2933" s="297">
        <v>5664</v>
      </c>
      <c r="R2933" s="351" t="s">
        <v>1578</v>
      </c>
      <c r="S2933" s="350">
        <v>42</v>
      </c>
      <c r="T2933" t="str">
        <f t="shared" si="102"/>
        <v>G-Suite Business</v>
      </c>
    </row>
    <row r="2934" spans="1:20" ht="15.75" thickBot="1">
      <c r="A2934" s="311">
        <v>45643</v>
      </c>
      <c r="B2934" s="384">
        <v>45627</v>
      </c>
      <c r="C2934" s="297" t="e">
        <v>#VALUE!</v>
      </c>
      <c r="D2934" s="312" t="s">
        <v>4210</v>
      </c>
      <c r="E2934" s="306" t="s">
        <v>5488</v>
      </c>
      <c r="F2934" s="314">
        <v>2507</v>
      </c>
      <c r="G2934" s="300">
        <v>2124.5762711864409</v>
      </c>
      <c r="H2934" s="301" t="s">
        <v>216</v>
      </c>
      <c r="I2934" s="302" t="s">
        <v>217</v>
      </c>
      <c r="J2934" s="302" t="s">
        <v>218</v>
      </c>
      <c r="K2934" s="53"/>
      <c r="L2934" s="53"/>
      <c r="M2934" s="53"/>
      <c r="N2934" s="53"/>
      <c r="O2934" s="53">
        <v>12</v>
      </c>
      <c r="P2934" s="55"/>
      <c r="Q2934" s="297">
        <v>2507</v>
      </c>
      <c r="R2934" s="351" t="s">
        <v>1578</v>
      </c>
      <c r="S2934" s="350">
        <v>42</v>
      </c>
      <c r="T2934" t="str">
        <f t="shared" si="102"/>
        <v>G-Suite Business</v>
      </c>
    </row>
    <row r="2935" spans="1:20" ht="15.75" thickBot="1">
      <c r="A2935" s="311">
        <v>45643</v>
      </c>
      <c r="B2935" s="384">
        <v>45627</v>
      </c>
      <c r="C2935" s="297" t="e">
        <v>#VALUE!</v>
      </c>
      <c r="D2935" s="312" t="s">
        <v>5470</v>
      </c>
      <c r="E2935" s="306" t="s">
        <v>5489</v>
      </c>
      <c r="F2935" s="314">
        <v>9687</v>
      </c>
      <c r="G2935" s="300">
        <v>8209.3220338983047</v>
      </c>
      <c r="H2935" s="301" t="s">
        <v>216</v>
      </c>
      <c r="I2935" s="302" t="s">
        <v>217</v>
      </c>
      <c r="J2935" s="302" t="s">
        <v>218</v>
      </c>
      <c r="K2935" s="53"/>
      <c r="L2935" s="53"/>
      <c r="M2935" s="53"/>
      <c r="N2935" s="53"/>
      <c r="O2935" s="53">
        <v>12</v>
      </c>
      <c r="P2935" s="55"/>
      <c r="Q2935" s="297">
        <v>9687</v>
      </c>
      <c r="R2935" s="351" t="s">
        <v>1578</v>
      </c>
      <c r="S2935" s="350">
        <v>42</v>
      </c>
      <c r="T2935" t="str">
        <f t="shared" si="102"/>
        <v>G-Suite Business</v>
      </c>
    </row>
    <row r="2936" spans="1:20" ht="15.75" thickBot="1">
      <c r="A2936" s="311">
        <v>45643</v>
      </c>
      <c r="B2936" s="384">
        <v>45627</v>
      </c>
      <c r="C2936" s="297" t="e">
        <v>#VALUE!</v>
      </c>
      <c r="D2936" s="312" t="s">
        <v>5490</v>
      </c>
      <c r="E2936" s="306" t="s">
        <v>5491</v>
      </c>
      <c r="F2936" s="314">
        <v>15045</v>
      </c>
      <c r="G2936" s="300">
        <v>12750</v>
      </c>
      <c r="H2936" s="301" t="s">
        <v>112</v>
      </c>
      <c r="I2936" s="302" t="s">
        <v>229</v>
      </c>
      <c r="J2936" s="302" t="s">
        <v>284</v>
      </c>
      <c r="K2936" s="53"/>
      <c r="L2936" s="53"/>
      <c r="M2936" s="53"/>
      <c r="N2936" s="53"/>
      <c r="O2936" s="53">
        <v>12</v>
      </c>
      <c r="P2936" s="55"/>
      <c r="Q2936" s="297">
        <v>15045</v>
      </c>
      <c r="R2936" s="351" t="s">
        <v>1578</v>
      </c>
      <c r="S2936" s="350">
        <v>42</v>
      </c>
      <c r="T2936" t="str">
        <f t="shared" si="102"/>
        <v>WhatsApp API Business</v>
      </c>
    </row>
    <row r="2937" spans="1:20" ht="15.75" thickBot="1">
      <c r="A2937" s="311">
        <v>45643</v>
      </c>
      <c r="B2937" s="384">
        <v>45627</v>
      </c>
      <c r="C2937" s="297" t="e">
        <v>#VALUE!</v>
      </c>
      <c r="D2937" s="312" t="s">
        <v>3897</v>
      </c>
      <c r="E2937" s="306" t="s">
        <v>5492</v>
      </c>
      <c r="F2937" s="314">
        <v>15045</v>
      </c>
      <c r="G2937" s="300">
        <v>12750</v>
      </c>
      <c r="H2937" s="301" t="s">
        <v>112</v>
      </c>
      <c r="I2937" s="302" t="s">
        <v>229</v>
      </c>
      <c r="J2937" s="302" t="s">
        <v>284</v>
      </c>
      <c r="K2937" s="53"/>
      <c r="L2937" s="53"/>
      <c r="M2937" s="53"/>
      <c r="N2937" s="53"/>
      <c r="O2937" s="53">
        <v>12</v>
      </c>
      <c r="P2937" s="55"/>
      <c r="Q2937" s="297">
        <v>15045</v>
      </c>
      <c r="R2937" s="351" t="s">
        <v>1578</v>
      </c>
      <c r="S2937" s="350">
        <v>42</v>
      </c>
      <c r="T2937" t="str">
        <f t="shared" si="102"/>
        <v>WhatsApp API Business</v>
      </c>
    </row>
    <row r="2938" spans="1:20" ht="15.75" thickBot="1">
      <c r="A2938" s="311">
        <v>45643</v>
      </c>
      <c r="B2938" s="384">
        <v>45627</v>
      </c>
      <c r="C2938" s="297" t="e">
        <v>#VALUE!</v>
      </c>
      <c r="D2938" s="312" t="s">
        <v>475</v>
      </c>
      <c r="E2938" s="306" t="s">
        <v>5493</v>
      </c>
      <c r="F2938" s="314">
        <v>5900</v>
      </c>
      <c r="G2938" s="300">
        <v>5000</v>
      </c>
      <c r="H2938" s="301" t="s">
        <v>112</v>
      </c>
      <c r="I2938" s="302" t="s">
        <v>229</v>
      </c>
      <c r="J2938" s="302" t="s">
        <v>249</v>
      </c>
      <c r="K2938" s="53"/>
      <c r="L2938" s="53"/>
      <c r="M2938" s="53"/>
      <c r="N2938" s="53"/>
      <c r="O2938" s="53">
        <v>12</v>
      </c>
      <c r="P2938" s="55"/>
      <c r="Q2938" s="297">
        <v>5900</v>
      </c>
      <c r="R2938" s="351" t="s">
        <v>1578</v>
      </c>
      <c r="S2938" s="350">
        <v>42</v>
      </c>
      <c r="T2938" t="str">
        <f t="shared" si="102"/>
        <v>WhatsApp API Business</v>
      </c>
    </row>
    <row r="2939" spans="1:20" ht="15.75" thickBot="1">
      <c r="A2939" s="311">
        <v>45643</v>
      </c>
      <c r="B2939" s="384">
        <v>45627</v>
      </c>
      <c r="C2939" s="297" t="e">
        <v>#VALUE!</v>
      </c>
      <c r="D2939" s="312" t="s">
        <v>2035</v>
      </c>
      <c r="E2939" s="306" t="s">
        <v>5494</v>
      </c>
      <c r="F2939" s="314">
        <v>70800</v>
      </c>
      <c r="G2939" s="300">
        <v>60000</v>
      </c>
      <c r="H2939" s="301" t="s">
        <v>245</v>
      </c>
      <c r="I2939" s="302" t="s">
        <v>223</v>
      </c>
      <c r="J2939" s="302" t="s">
        <v>246</v>
      </c>
      <c r="K2939" s="53"/>
      <c r="L2939" s="53"/>
      <c r="M2939" s="53"/>
      <c r="N2939" s="53"/>
      <c r="O2939" s="53">
        <v>12</v>
      </c>
      <c r="P2939" s="55"/>
      <c r="Q2939" s="297">
        <v>70800</v>
      </c>
      <c r="R2939" s="351" t="s">
        <v>1578</v>
      </c>
      <c r="S2939" s="350">
        <v>42</v>
      </c>
      <c r="T2939" t="str">
        <f t="shared" si="102"/>
        <v>Tech Assist Recruitment</v>
      </c>
    </row>
    <row r="2940" spans="1:20" ht="15.75" thickBot="1">
      <c r="A2940" s="311">
        <v>45643</v>
      </c>
      <c r="B2940" s="384">
        <v>45627</v>
      </c>
      <c r="C2940" s="297" t="e">
        <v>#VALUE!</v>
      </c>
      <c r="D2940" s="312" t="s">
        <v>423</v>
      </c>
      <c r="E2940" s="306" t="s">
        <v>5495</v>
      </c>
      <c r="F2940" s="314">
        <v>2950</v>
      </c>
      <c r="G2940" s="300">
        <v>2500</v>
      </c>
      <c r="H2940" s="301" t="s">
        <v>112</v>
      </c>
      <c r="I2940" s="302" t="s">
        <v>229</v>
      </c>
      <c r="J2940" s="302" t="s">
        <v>258</v>
      </c>
      <c r="K2940" s="53"/>
      <c r="L2940" s="53"/>
      <c r="M2940" s="53"/>
      <c r="N2940" s="53"/>
      <c r="O2940" s="53">
        <v>12</v>
      </c>
      <c r="P2940" s="55"/>
      <c r="Q2940" s="297">
        <v>2950</v>
      </c>
      <c r="R2940" s="351" t="s">
        <v>1578</v>
      </c>
      <c r="S2940" s="350">
        <v>42</v>
      </c>
      <c r="T2940" t="str">
        <f t="shared" si="102"/>
        <v>WhatsApp API Business</v>
      </c>
    </row>
    <row r="2941" spans="1:20" ht="15.75" thickBot="1">
      <c r="A2941" s="311">
        <v>45643</v>
      </c>
      <c r="B2941" s="384">
        <v>45627</v>
      </c>
      <c r="C2941" s="297" t="e">
        <v>#VALUE!</v>
      </c>
      <c r="D2941" s="312" t="s">
        <v>2945</v>
      </c>
      <c r="E2941" s="306" t="s">
        <v>5496</v>
      </c>
      <c r="F2941" s="314">
        <v>20060</v>
      </c>
      <c r="G2941" s="300">
        <v>17000</v>
      </c>
      <c r="H2941" s="301" t="s">
        <v>112</v>
      </c>
      <c r="I2941" s="302" t="s">
        <v>229</v>
      </c>
      <c r="J2941" s="302" t="s">
        <v>485</v>
      </c>
      <c r="K2941" s="53"/>
      <c r="L2941" s="53"/>
      <c r="M2941" s="53"/>
      <c r="N2941" s="53"/>
      <c r="O2941" s="53">
        <v>12</v>
      </c>
      <c r="P2941" s="55"/>
      <c r="Q2941" s="297">
        <v>20060</v>
      </c>
      <c r="R2941" s="351" t="s">
        <v>1578</v>
      </c>
      <c r="S2941" s="350">
        <v>42</v>
      </c>
      <c r="T2941" t="str">
        <f t="shared" si="102"/>
        <v>WhatsApp API Business</v>
      </c>
    </row>
    <row r="2942" spans="1:20" ht="15.75" thickBot="1">
      <c r="A2942" s="311">
        <v>45643</v>
      </c>
      <c r="B2942" s="384">
        <v>45627</v>
      </c>
      <c r="C2942" s="297" t="e">
        <v>#VALUE!</v>
      </c>
      <c r="D2942" s="312" t="s">
        <v>465</v>
      </c>
      <c r="E2942" s="306" t="s">
        <v>5497</v>
      </c>
      <c r="F2942" s="314">
        <v>1297</v>
      </c>
      <c r="G2942" s="300">
        <v>1099.152542372881</v>
      </c>
      <c r="H2942" s="301" t="s">
        <v>112</v>
      </c>
      <c r="I2942" s="302" t="s">
        <v>229</v>
      </c>
      <c r="J2942" s="302" t="s">
        <v>249</v>
      </c>
      <c r="K2942" s="53"/>
      <c r="L2942" s="53"/>
      <c r="M2942" s="53"/>
      <c r="N2942" s="53"/>
      <c r="O2942" s="53">
        <v>12</v>
      </c>
      <c r="P2942" s="55"/>
      <c r="Q2942" s="297">
        <v>1297</v>
      </c>
      <c r="R2942" s="351" t="s">
        <v>1578</v>
      </c>
      <c r="S2942" s="350">
        <v>42</v>
      </c>
      <c r="T2942" t="str">
        <f t="shared" si="102"/>
        <v>WhatsApp API Business</v>
      </c>
    </row>
    <row r="2943" spans="1:20" ht="15.75" thickBot="1">
      <c r="A2943" s="311">
        <v>45643</v>
      </c>
      <c r="B2943" s="384">
        <v>45627</v>
      </c>
      <c r="C2943" s="297" t="e">
        <v>#VALUE!</v>
      </c>
      <c r="D2943" s="312" t="s">
        <v>570</v>
      </c>
      <c r="E2943" s="306" t="s">
        <v>5498</v>
      </c>
      <c r="F2943" s="314">
        <v>3657</v>
      </c>
      <c r="G2943" s="300">
        <v>3099.1525423728822</v>
      </c>
      <c r="H2943" s="301" t="s">
        <v>112</v>
      </c>
      <c r="I2943" s="302" t="s">
        <v>229</v>
      </c>
      <c r="J2943" s="302" t="s">
        <v>5055</v>
      </c>
      <c r="K2943" s="53"/>
      <c r="L2943" s="53"/>
      <c r="M2943" s="53"/>
      <c r="N2943" s="53"/>
      <c r="O2943" s="53">
        <v>12</v>
      </c>
      <c r="P2943" s="55"/>
      <c r="Q2943" s="297">
        <v>3657</v>
      </c>
      <c r="R2943" s="351" t="s">
        <v>1578</v>
      </c>
      <c r="S2943" s="350">
        <v>42</v>
      </c>
      <c r="T2943" t="str">
        <f t="shared" si="102"/>
        <v>WhatsApp API Business</v>
      </c>
    </row>
    <row r="2944" spans="1:20" ht="15.75" thickBot="1">
      <c r="A2944" s="311">
        <v>45643</v>
      </c>
      <c r="B2944" s="384">
        <v>45627</v>
      </c>
      <c r="C2944" s="297" t="e">
        <v>#VALUE!</v>
      </c>
      <c r="D2944" s="312" t="s">
        <v>486</v>
      </c>
      <c r="E2944" s="306" t="s">
        <v>5499</v>
      </c>
      <c r="F2944" s="314">
        <v>15045</v>
      </c>
      <c r="G2944" s="300">
        <v>12750</v>
      </c>
      <c r="H2944" s="301" t="s">
        <v>112</v>
      </c>
      <c r="I2944" s="302" t="s">
        <v>229</v>
      </c>
      <c r="J2944" s="302" t="s">
        <v>284</v>
      </c>
      <c r="K2944" s="53"/>
      <c r="L2944" s="53"/>
      <c r="M2944" s="53"/>
      <c r="N2944" s="53"/>
      <c r="O2944" s="53">
        <v>12</v>
      </c>
      <c r="P2944" s="55"/>
      <c r="Q2944" s="297">
        <v>15045</v>
      </c>
      <c r="R2944" s="351" t="s">
        <v>1578</v>
      </c>
      <c r="S2944" s="350">
        <v>42</v>
      </c>
      <c r="T2944" t="str">
        <f t="shared" si="102"/>
        <v>WhatsApp API Business</v>
      </c>
    </row>
    <row r="2945" spans="1:20" ht="15.75" thickBot="1">
      <c r="A2945" s="311">
        <v>45643</v>
      </c>
      <c r="B2945" s="384">
        <v>45627</v>
      </c>
      <c r="C2945" s="297" t="e">
        <v>#VALUE!</v>
      </c>
      <c r="D2945" s="312" t="s">
        <v>592</v>
      </c>
      <c r="E2945" s="306" t="s">
        <v>5500</v>
      </c>
      <c r="F2945" s="314">
        <v>1297</v>
      </c>
      <c r="G2945" s="300">
        <v>1099.152542372881</v>
      </c>
      <c r="H2945" s="301" t="s">
        <v>112</v>
      </c>
      <c r="I2945" s="302" t="s">
        <v>229</v>
      </c>
      <c r="J2945" s="302" t="s">
        <v>249</v>
      </c>
      <c r="K2945" s="53"/>
      <c r="L2945" s="53"/>
      <c r="M2945" s="53"/>
      <c r="N2945" s="53"/>
      <c r="O2945" s="53">
        <v>12</v>
      </c>
      <c r="P2945" s="55"/>
      <c r="Q2945" s="297">
        <v>1297</v>
      </c>
      <c r="R2945" s="351" t="s">
        <v>1578</v>
      </c>
      <c r="S2945" s="350">
        <v>42</v>
      </c>
      <c r="T2945" t="str">
        <f t="shared" si="102"/>
        <v>WhatsApp API Business</v>
      </c>
    </row>
    <row r="2946" spans="1:20" ht="15.75" thickBot="1">
      <c r="A2946" s="311">
        <v>45643</v>
      </c>
      <c r="B2946" s="384">
        <v>45627</v>
      </c>
      <c r="C2946" s="297" t="e">
        <v>#VALUE!</v>
      </c>
      <c r="D2946" s="312" t="s">
        <v>471</v>
      </c>
      <c r="E2946" s="306" t="s">
        <v>5501</v>
      </c>
      <c r="F2946" s="314">
        <v>3067</v>
      </c>
      <c r="G2946" s="300">
        <v>2599.1525423728808</v>
      </c>
      <c r="H2946" s="301" t="s">
        <v>112</v>
      </c>
      <c r="I2946" s="302" t="s">
        <v>229</v>
      </c>
      <c r="J2946" s="302" t="s">
        <v>249</v>
      </c>
      <c r="K2946" s="53"/>
      <c r="L2946" s="53"/>
      <c r="M2946" s="53"/>
      <c r="N2946" s="53"/>
      <c r="O2946" s="53">
        <v>12</v>
      </c>
      <c r="P2946" s="55"/>
      <c r="Q2946" s="297">
        <v>3067</v>
      </c>
      <c r="R2946" s="351" t="s">
        <v>1578</v>
      </c>
      <c r="S2946" s="350">
        <v>42</v>
      </c>
      <c r="T2946" t="str">
        <f t="shared" si="102"/>
        <v>WhatsApp API Business</v>
      </c>
    </row>
    <row r="2947" spans="1:20" ht="15.75" thickBot="1">
      <c r="A2947" s="311">
        <v>45643</v>
      </c>
      <c r="B2947" s="384">
        <v>45627</v>
      </c>
      <c r="C2947" s="297" t="e">
        <v>#VALUE!</v>
      </c>
      <c r="D2947" s="312" t="s">
        <v>752</v>
      </c>
      <c r="E2947" s="306" t="s">
        <v>5502</v>
      </c>
      <c r="F2947" s="314">
        <v>56640</v>
      </c>
      <c r="G2947" s="300">
        <v>48000</v>
      </c>
      <c r="H2947" s="301" t="s">
        <v>291</v>
      </c>
      <c r="I2947" s="302" t="s">
        <v>226</v>
      </c>
      <c r="J2947" s="302" t="s">
        <v>503</v>
      </c>
      <c r="K2947" s="53"/>
      <c r="L2947" s="53"/>
      <c r="M2947" s="53"/>
      <c r="N2947" s="53"/>
      <c r="O2947" s="53">
        <v>12</v>
      </c>
      <c r="P2947" s="55"/>
      <c r="Q2947" s="297">
        <v>56640</v>
      </c>
      <c r="R2947" s="351" t="s">
        <v>1578</v>
      </c>
      <c r="S2947" s="350">
        <v>42</v>
      </c>
      <c r="T2947" t="s">
        <v>15</v>
      </c>
    </row>
    <row r="2948" spans="1:20" ht="15.75" thickBot="1">
      <c r="A2948" s="311">
        <v>45643</v>
      </c>
      <c r="B2948" s="384">
        <v>45627</v>
      </c>
      <c r="C2948" s="297" t="e">
        <v>#VALUE!</v>
      </c>
      <c r="D2948" s="312" t="s">
        <v>4843</v>
      </c>
      <c r="E2948" s="306" t="s">
        <v>5503</v>
      </c>
      <c r="F2948" s="314">
        <v>8850</v>
      </c>
      <c r="G2948" s="300">
        <v>7500</v>
      </c>
      <c r="H2948" s="301" t="s">
        <v>291</v>
      </c>
      <c r="I2948" s="302" t="s">
        <v>232</v>
      </c>
      <c r="J2948" s="302" t="s">
        <v>1464</v>
      </c>
      <c r="K2948" s="53"/>
      <c r="L2948" s="53"/>
      <c r="M2948" s="53"/>
      <c r="N2948" s="53"/>
      <c r="O2948" s="53">
        <v>12</v>
      </c>
      <c r="P2948" s="55"/>
      <c r="Q2948" s="297">
        <v>8850</v>
      </c>
      <c r="R2948" s="351" t="s">
        <v>1578</v>
      </c>
      <c r="S2948" s="350">
        <v>42</v>
      </c>
      <c r="T2948" t="str">
        <f>VLOOKUP(I2948,$AD$2:$AE$6,2,0)</f>
        <v>Other Services</v>
      </c>
    </row>
    <row r="2949" spans="1:20" ht="15.75" thickBot="1">
      <c r="A2949" s="311">
        <v>45643</v>
      </c>
      <c r="B2949" s="384">
        <v>45627</v>
      </c>
      <c r="C2949" s="297" t="e">
        <v>#VALUE!</v>
      </c>
      <c r="D2949" s="312" t="s">
        <v>3740</v>
      </c>
      <c r="E2949" s="306" t="s">
        <v>5504</v>
      </c>
      <c r="F2949" s="314">
        <v>36108</v>
      </c>
      <c r="G2949" s="300">
        <v>30600</v>
      </c>
      <c r="H2949" s="301" t="s">
        <v>112</v>
      </c>
      <c r="I2949" s="302" t="s">
        <v>229</v>
      </c>
      <c r="J2949" s="302" t="s">
        <v>359</v>
      </c>
      <c r="K2949" s="53"/>
      <c r="L2949" s="53"/>
      <c r="M2949" s="53"/>
      <c r="N2949" s="53"/>
      <c r="O2949" s="53">
        <v>12</v>
      </c>
      <c r="P2949" s="55"/>
      <c r="Q2949" s="297">
        <v>36108</v>
      </c>
      <c r="R2949" s="351" t="s">
        <v>1578</v>
      </c>
      <c r="S2949" s="350">
        <v>42</v>
      </c>
      <c r="T2949" t="str">
        <f>VLOOKUP(I2949,$AD$2:$AE$6,2,0)</f>
        <v>WhatsApp API Business</v>
      </c>
    </row>
    <row r="2950" spans="1:20" ht="15.75" thickBot="1">
      <c r="A2950" s="311">
        <v>45643</v>
      </c>
      <c r="B2950" s="384">
        <v>45627</v>
      </c>
      <c r="C2950" s="297" t="e">
        <v>#VALUE!</v>
      </c>
      <c r="D2950" s="312" t="s">
        <v>5505</v>
      </c>
      <c r="E2950" s="306" t="s">
        <v>5506</v>
      </c>
      <c r="F2950" s="314">
        <v>141600</v>
      </c>
      <c r="G2950" s="300">
        <v>120000</v>
      </c>
      <c r="H2950" s="301" t="s">
        <v>291</v>
      </c>
      <c r="I2950" s="302" t="s">
        <v>226</v>
      </c>
      <c r="J2950" s="302" t="s">
        <v>503</v>
      </c>
      <c r="K2950" s="53"/>
      <c r="L2950" s="53"/>
      <c r="M2950" s="53"/>
      <c r="N2950" s="53"/>
      <c r="O2950" s="53">
        <v>12</v>
      </c>
      <c r="P2950" s="55"/>
      <c r="Q2950" s="297">
        <v>141600</v>
      </c>
      <c r="R2950" s="351" t="s">
        <v>1578</v>
      </c>
      <c r="S2950" s="350">
        <v>42</v>
      </c>
      <c r="T2950" t="s">
        <v>15</v>
      </c>
    </row>
    <row r="2951" spans="1:20" ht="15.75" thickBot="1">
      <c r="A2951" s="311">
        <v>45643</v>
      </c>
      <c r="B2951" s="384">
        <v>45627</v>
      </c>
      <c r="C2951" s="297" t="e">
        <v>#VALUE!</v>
      </c>
      <c r="D2951" s="312" t="s">
        <v>343</v>
      </c>
      <c r="E2951" s="306" t="s">
        <v>5507</v>
      </c>
      <c r="F2951" s="314">
        <v>42480</v>
      </c>
      <c r="G2951" s="300">
        <v>36000</v>
      </c>
      <c r="H2951" s="301" t="s">
        <v>112</v>
      </c>
      <c r="I2951" s="302" t="s">
        <v>229</v>
      </c>
      <c r="J2951" s="302" t="s">
        <v>359</v>
      </c>
      <c r="K2951" s="53"/>
      <c r="L2951" s="53"/>
      <c r="M2951" s="53"/>
      <c r="N2951" s="53"/>
      <c r="O2951" s="53">
        <v>12</v>
      </c>
      <c r="P2951" s="55"/>
      <c r="Q2951" s="297">
        <v>42480</v>
      </c>
      <c r="R2951" s="351" t="s">
        <v>1578</v>
      </c>
      <c r="S2951" s="350">
        <v>42</v>
      </c>
      <c r="T2951" t="str">
        <f t="shared" ref="T2951:T2959" si="103">VLOOKUP(I2951,$AD$2:$AE$6,2,0)</f>
        <v>WhatsApp API Business</v>
      </c>
    </row>
    <row r="2952" spans="1:20" ht="15.75" thickBot="1">
      <c r="A2952" s="311">
        <v>45644</v>
      </c>
      <c r="B2952" s="384">
        <v>45627</v>
      </c>
      <c r="C2952" s="297" t="e">
        <v>#VALUE!</v>
      </c>
      <c r="D2952" s="312" t="s">
        <v>446</v>
      </c>
      <c r="E2952" s="306" t="s">
        <v>5508</v>
      </c>
      <c r="F2952" s="314">
        <v>5015</v>
      </c>
      <c r="G2952" s="300">
        <v>4250</v>
      </c>
      <c r="H2952" s="301" t="s">
        <v>216</v>
      </c>
      <c r="I2952" s="302" t="s">
        <v>217</v>
      </c>
      <c r="J2952" s="302" t="s">
        <v>218</v>
      </c>
      <c r="K2952" s="53"/>
      <c r="L2952" s="53"/>
      <c r="M2952" s="53"/>
      <c r="N2952" s="53"/>
      <c r="O2952" s="53">
        <v>12</v>
      </c>
      <c r="P2952" s="55"/>
      <c r="Q2952" s="297">
        <v>5015</v>
      </c>
      <c r="R2952" s="351" t="s">
        <v>1578</v>
      </c>
      <c r="S2952" s="350">
        <v>42</v>
      </c>
      <c r="T2952" t="str">
        <f t="shared" si="103"/>
        <v>G-Suite Business</v>
      </c>
    </row>
    <row r="2953" spans="1:20" ht="15.75" thickBot="1">
      <c r="A2953" s="311">
        <v>45644</v>
      </c>
      <c r="B2953" s="384">
        <v>45627</v>
      </c>
      <c r="C2953" s="297" t="e">
        <v>#VALUE!</v>
      </c>
      <c r="D2953" s="312" t="s">
        <v>4727</v>
      </c>
      <c r="E2953" s="306" t="s">
        <v>5509</v>
      </c>
      <c r="F2953" s="314">
        <v>0</v>
      </c>
      <c r="G2953" s="300">
        <v>0</v>
      </c>
      <c r="H2953" s="301" t="s">
        <v>216</v>
      </c>
      <c r="I2953" s="302" t="s">
        <v>217</v>
      </c>
      <c r="J2953" s="302" t="s">
        <v>218</v>
      </c>
      <c r="K2953" s="53"/>
      <c r="L2953" s="53"/>
      <c r="M2953" s="53"/>
      <c r="N2953" s="53"/>
      <c r="O2953" s="53">
        <v>12</v>
      </c>
      <c r="P2953" s="55"/>
      <c r="Q2953" s="297">
        <v>0</v>
      </c>
      <c r="R2953" s="351" t="s">
        <v>1578</v>
      </c>
      <c r="S2953" s="350">
        <v>42</v>
      </c>
      <c r="T2953" t="str">
        <f t="shared" si="103"/>
        <v>G-Suite Business</v>
      </c>
    </row>
    <row r="2954" spans="1:20" ht="15.75" thickBot="1">
      <c r="A2954" s="311">
        <v>45644</v>
      </c>
      <c r="B2954" s="384">
        <v>45627</v>
      </c>
      <c r="C2954" s="297" t="e">
        <v>#VALUE!</v>
      </c>
      <c r="D2954" s="312" t="s">
        <v>1031</v>
      </c>
      <c r="E2954" s="306" t="s">
        <v>5510</v>
      </c>
      <c r="F2954" s="314">
        <v>1505</v>
      </c>
      <c r="G2954" s="300">
        <v>1275.4237288135589</v>
      </c>
      <c r="H2954" s="301" t="s">
        <v>216</v>
      </c>
      <c r="I2954" s="302" t="s">
        <v>217</v>
      </c>
      <c r="J2954" s="302" t="s">
        <v>218</v>
      </c>
      <c r="K2954" s="53"/>
      <c r="L2954" s="53"/>
      <c r="M2954" s="53"/>
      <c r="N2954" s="53"/>
      <c r="O2954" s="53">
        <v>12</v>
      </c>
      <c r="P2954" s="55"/>
      <c r="Q2954" s="297">
        <v>1505</v>
      </c>
      <c r="R2954" s="351" t="s">
        <v>1578</v>
      </c>
      <c r="S2954" s="350">
        <v>42</v>
      </c>
      <c r="T2954" t="str">
        <f t="shared" si="103"/>
        <v>G-Suite Business</v>
      </c>
    </row>
    <row r="2955" spans="1:20" ht="15.75" thickBot="1">
      <c r="A2955" s="311">
        <v>45644</v>
      </c>
      <c r="B2955" s="384">
        <v>45627</v>
      </c>
      <c r="C2955" s="297" t="e">
        <v>#VALUE!</v>
      </c>
      <c r="D2955" s="312" t="s">
        <v>286</v>
      </c>
      <c r="E2955" s="306" t="s">
        <v>5511</v>
      </c>
      <c r="F2955" s="314">
        <v>10030</v>
      </c>
      <c r="G2955" s="300">
        <v>8500</v>
      </c>
      <c r="H2955" s="301" t="s">
        <v>112</v>
      </c>
      <c r="I2955" s="302" t="s">
        <v>229</v>
      </c>
      <c r="J2955" s="302" t="s">
        <v>352</v>
      </c>
      <c r="K2955" s="53"/>
      <c r="L2955" s="53"/>
      <c r="M2955" s="53"/>
      <c r="N2955" s="53"/>
      <c r="O2955" s="53">
        <v>12</v>
      </c>
      <c r="P2955" s="55"/>
      <c r="Q2955" s="297">
        <v>10030</v>
      </c>
      <c r="R2955" s="351" t="s">
        <v>1578</v>
      </c>
      <c r="S2955" s="350">
        <v>42</v>
      </c>
      <c r="T2955" t="str">
        <f t="shared" si="103"/>
        <v>WhatsApp API Business</v>
      </c>
    </row>
    <row r="2956" spans="1:20" ht="15.75" thickBot="1">
      <c r="A2956" s="311">
        <v>45644</v>
      </c>
      <c r="B2956" s="384">
        <v>45627</v>
      </c>
      <c r="C2956" s="297" t="e">
        <v>#VALUE!</v>
      </c>
      <c r="D2956" s="312" t="s">
        <v>5512</v>
      </c>
      <c r="E2956" s="306" t="s">
        <v>5513</v>
      </c>
      <c r="F2956" s="314">
        <v>823640</v>
      </c>
      <c r="G2956" s="300">
        <v>698000</v>
      </c>
      <c r="H2956" s="301" t="s">
        <v>291</v>
      </c>
      <c r="I2956" s="302" t="s">
        <v>226</v>
      </c>
      <c r="J2956" s="302" t="s">
        <v>292</v>
      </c>
      <c r="K2956" s="53"/>
      <c r="L2956" s="53"/>
      <c r="M2956" s="53"/>
      <c r="N2956" s="53"/>
      <c r="O2956" s="53">
        <v>12</v>
      </c>
      <c r="P2956" s="55"/>
      <c r="Q2956" s="297">
        <v>823640</v>
      </c>
      <c r="R2956" s="351" t="s">
        <v>1578</v>
      </c>
      <c r="S2956" s="350">
        <v>42</v>
      </c>
      <c r="T2956" t="str">
        <f t="shared" si="103"/>
        <v xml:space="preserve">Training Business </v>
      </c>
    </row>
    <row r="2957" spans="1:20" ht="15.75" thickBot="1">
      <c r="A2957" s="311">
        <v>45644</v>
      </c>
      <c r="B2957" s="384">
        <v>45627</v>
      </c>
      <c r="C2957" s="297" t="e">
        <v>#VALUE!</v>
      </c>
      <c r="D2957" s="312" t="s">
        <v>4554</v>
      </c>
      <c r="E2957" s="306" t="s">
        <v>5514</v>
      </c>
      <c r="F2957" s="314">
        <v>2950</v>
      </c>
      <c r="G2957" s="300">
        <v>2500</v>
      </c>
      <c r="H2957" s="301" t="s">
        <v>112</v>
      </c>
      <c r="I2957" s="302" t="s">
        <v>229</v>
      </c>
      <c r="J2957" s="302" t="s">
        <v>258</v>
      </c>
      <c r="K2957" s="53"/>
      <c r="L2957" s="53"/>
      <c r="M2957" s="53"/>
      <c r="N2957" s="53"/>
      <c r="O2957" s="53">
        <v>12</v>
      </c>
      <c r="P2957" s="55"/>
      <c r="Q2957" s="297">
        <v>2950</v>
      </c>
      <c r="R2957" s="351" t="s">
        <v>1578</v>
      </c>
      <c r="S2957" s="350">
        <v>42</v>
      </c>
      <c r="T2957" t="str">
        <f t="shared" si="103"/>
        <v>WhatsApp API Business</v>
      </c>
    </row>
    <row r="2958" spans="1:20" ht="15.75" thickBot="1">
      <c r="A2958" s="311">
        <v>45644</v>
      </c>
      <c r="B2958" s="384">
        <v>45627</v>
      </c>
      <c r="C2958" s="297" t="e">
        <v>#VALUE!</v>
      </c>
      <c r="D2958" s="312" t="s">
        <v>1088</v>
      </c>
      <c r="E2958" s="306" t="s">
        <v>5515</v>
      </c>
      <c r="F2958" s="314">
        <v>950</v>
      </c>
      <c r="G2958" s="300">
        <v>805.08474576271192</v>
      </c>
      <c r="H2958" s="301" t="s">
        <v>112</v>
      </c>
      <c r="I2958" s="302" t="s">
        <v>229</v>
      </c>
      <c r="J2958" s="302" t="s">
        <v>594</v>
      </c>
      <c r="K2958" s="53"/>
      <c r="L2958" s="53"/>
      <c r="M2958" s="53"/>
      <c r="N2958" s="53"/>
      <c r="O2958" s="53">
        <v>12</v>
      </c>
      <c r="P2958" s="55"/>
      <c r="Q2958" s="297">
        <v>950</v>
      </c>
      <c r="R2958" s="351" t="s">
        <v>1578</v>
      </c>
      <c r="S2958" s="350">
        <v>42</v>
      </c>
      <c r="T2958" t="str">
        <f t="shared" si="103"/>
        <v>WhatsApp API Business</v>
      </c>
    </row>
    <row r="2959" spans="1:20" ht="15.75" thickBot="1">
      <c r="A2959" s="311">
        <v>45644</v>
      </c>
      <c r="B2959" s="384">
        <v>45627</v>
      </c>
      <c r="C2959" s="297" t="e">
        <v>#VALUE!</v>
      </c>
      <c r="D2959" s="312" t="s">
        <v>433</v>
      </c>
      <c r="E2959" s="306" t="s">
        <v>5516</v>
      </c>
      <c r="F2959" s="314">
        <v>5427</v>
      </c>
      <c r="G2959" s="300">
        <v>4599.1525423728817</v>
      </c>
      <c r="H2959" s="301" t="s">
        <v>112</v>
      </c>
      <c r="I2959" s="302" t="s">
        <v>229</v>
      </c>
      <c r="J2959" s="302" t="s">
        <v>5055</v>
      </c>
      <c r="K2959" s="53"/>
      <c r="L2959" s="53"/>
      <c r="M2959" s="53"/>
      <c r="N2959" s="53"/>
      <c r="O2959" s="53">
        <v>12</v>
      </c>
      <c r="P2959" s="55"/>
      <c r="Q2959" s="297">
        <v>5427</v>
      </c>
      <c r="R2959" s="351" t="s">
        <v>1578</v>
      </c>
      <c r="S2959" s="350">
        <v>42</v>
      </c>
      <c r="T2959" t="str">
        <f t="shared" si="103"/>
        <v>WhatsApp API Business</v>
      </c>
    </row>
    <row r="2960" spans="1:20" ht="15.75" thickBot="1">
      <c r="A2960" s="311">
        <v>45645</v>
      </c>
      <c r="B2960" s="384">
        <v>45627</v>
      </c>
      <c r="C2960" s="297" t="e">
        <v>#VALUE!</v>
      </c>
      <c r="D2960" s="312" t="s">
        <v>891</v>
      </c>
      <c r="E2960" s="306" t="s">
        <v>5517</v>
      </c>
      <c r="F2960" s="314">
        <v>56640</v>
      </c>
      <c r="G2960" s="300">
        <v>48000</v>
      </c>
      <c r="H2960" s="301" t="s">
        <v>291</v>
      </c>
      <c r="I2960" s="302" t="s">
        <v>226</v>
      </c>
      <c r="J2960" s="302" t="s">
        <v>503</v>
      </c>
      <c r="K2960" s="53"/>
      <c r="L2960" s="53"/>
      <c r="M2960" s="53"/>
      <c r="N2960" s="53"/>
      <c r="O2960" s="53">
        <v>12</v>
      </c>
      <c r="P2960" s="55"/>
      <c r="Q2960" s="297">
        <v>56640</v>
      </c>
      <c r="R2960" s="351" t="s">
        <v>1578</v>
      </c>
      <c r="S2960" s="350">
        <v>42</v>
      </c>
      <c r="T2960" t="s">
        <v>15</v>
      </c>
    </row>
    <row r="2961" spans="1:20" ht="15.75" thickBot="1">
      <c r="A2961" s="311">
        <v>45645</v>
      </c>
      <c r="B2961" s="384">
        <v>45627</v>
      </c>
      <c r="C2961" s="297" t="e">
        <v>#VALUE!</v>
      </c>
      <c r="D2961" s="312" t="s">
        <v>4049</v>
      </c>
      <c r="E2961" s="306" t="s">
        <v>5518</v>
      </c>
      <c r="F2961" s="314">
        <v>30090</v>
      </c>
      <c r="G2961" s="300">
        <v>25500</v>
      </c>
      <c r="H2961" s="301" t="s">
        <v>112</v>
      </c>
      <c r="I2961" s="302" t="s">
        <v>229</v>
      </c>
      <c r="J2961" s="302" t="s">
        <v>284</v>
      </c>
      <c r="K2961" s="53"/>
      <c r="L2961" s="53"/>
      <c r="M2961" s="53"/>
      <c r="N2961" s="53"/>
      <c r="O2961" s="53">
        <v>12</v>
      </c>
      <c r="P2961" s="55"/>
      <c r="Q2961" s="297">
        <v>30090</v>
      </c>
      <c r="R2961" s="351" t="s">
        <v>1578</v>
      </c>
      <c r="S2961" s="350">
        <v>42</v>
      </c>
      <c r="T2961" t="str">
        <f t="shared" ref="T2961:T2980" si="104">VLOOKUP(I2961,$AD$2:$AE$6,2,0)</f>
        <v>WhatsApp API Business</v>
      </c>
    </row>
    <row r="2962" spans="1:20" ht="15.75" thickBot="1">
      <c r="A2962" s="311">
        <v>45645</v>
      </c>
      <c r="B2962" s="384">
        <v>45627</v>
      </c>
      <c r="C2962" s="297" t="e">
        <v>#VALUE!</v>
      </c>
      <c r="D2962" s="312" t="s">
        <v>3578</v>
      </c>
      <c r="E2962" s="306" t="s">
        <v>5519</v>
      </c>
      <c r="F2962" s="314">
        <v>23600</v>
      </c>
      <c r="G2962" s="300">
        <v>20000</v>
      </c>
      <c r="H2962" s="301" t="s">
        <v>245</v>
      </c>
      <c r="I2962" s="302" t="s">
        <v>223</v>
      </c>
      <c r="J2962" s="302" t="s">
        <v>246</v>
      </c>
      <c r="K2962" s="53"/>
      <c r="L2962" s="53"/>
      <c r="M2962" s="53"/>
      <c r="N2962" s="53"/>
      <c r="O2962" s="53">
        <v>12</v>
      </c>
      <c r="P2962" s="55"/>
      <c r="Q2962" s="297">
        <v>23600</v>
      </c>
      <c r="R2962" s="351" t="s">
        <v>1578</v>
      </c>
      <c r="S2962" s="350">
        <v>42</v>
      </c>
      <c r="T2962" t="str">
        <f t="shared" si="104"/>
        <v>Tech Assist Recruitment</v>
      </c>
    </row>
    <row r="2963" spans="1:20" ht="15.75" thickBot="1">
      <c r="A2963" s="311">
        <v>45646</v>
      </c>
      <c r="B2963" s="384">
        <v>45627</v>
      </c>
      <c r="C2963" s="297" t="e">
        <v>#VALUE!</v>
      </c>
      <c r="D2963" s="312" t="s">
        <v>551</v>
      </c>
      <c r="E2963" s="306" t="s">
        <v>5520</v>
      </c>
      <c r="F2963" s="314">
        <v>6369.64</v>
      </c>
      <c r="G2963" s="300">
        <v>5398.0000000000009</v>
      </c>
      <c r="H2963" s="301" t="s">
        <v>216</v>
      </c>
      <c r="I2963" s="302" t="s">
        <v>217</v>
      </c>
      <c r="J2963" s="302" t="s">
        <v>218</v>
      </c>
      <c r="K2963" s="53"/>
      <c r="L2963" s="53"/>
      <c r="M2963" s="53"/>
      <c r="N2963" s="53"/>
      <c r="O2963" s="53">
        <v>12</v>
      </c>
      <c r="P2963" s="55"/>
      <c r="Q2963" s="297">
        <v>6369.64</v>
      </c>
      <c r="R2963" s="351" t="s">
        <v>1578</v>
      </c>
      <c r="S2963" s="350">
        <v>42</v>
      </c>
      <c r="T2963" t="str">
        <f t="shared" si="104"/>
        <v>G-Suite Business</v>
      </c>
    </row>
    <row r="2964" spans="1:20" ht="15.75" thickBot="1">
      <c r="A2964" s="311">
        <v>45646</v>
      </c>
      <c r="B2964" s="384">
        <v>45627</v>
      </c>
      <c r="C2964" s="297" t="e">
        <v>#VALUE!</v>
      </c>
      <c r="D2964" s="312" t="s">
        <v>457</v>
      </c>
      <c r="E2964" s="306" t="s">
        <v>5521</v>
      </c>
      <c r="F2964" s="314">
        <v>2487</v>
      </c>
      <c r="G2964" s="300">
        <v>2107.6271186440681</v>
      </c>
      <c r="H2964" s="301" t="s">
        <v>216</v>
      </c>
      <c r="I2964" s="302" t="s">
        <v>217</v>
      </c>
      <c r="J2964" s="302" t="s">
        <v>218</v>
      </c>
      <c r="K2964" s="53"/>
      <c r="L2964" s="53"/>
      <c r="M2964" s="53"/>
      <c r="N2964" s="53"/>
      <c r="O2964" s="53">
        <v>12</v>
      </c>
      <c r="P2964" s="55"/>
      <c r="Q2964" s="297">
        <v>2487</v>
      </c>
      <c r="R2964" s="351" t="s">
        <v>1578</v>
      </c>
      <c r="S2964" s="350">
        <v>42</v>
      </c>
      <c r="T2964" t="str">
        <f t="shared" si="104"/>
        <v>G-Suite Business</v>
      </c>
    </row>
    <row r="2965" spans="1:20" ht="15.75" thickBot="1">
      <c r="A2965" s="311">
        <v>45646</v>
      </c>
      <c r="B2965" s="384">
        <v>45627</v>
      </c>
      <c r="C2965" s="297" t="e">
        <v>#VALUE!</v>
      </c>
      <c r="D2965" s="312" t="s">
        <v>1129</v>
      </c>
      <c r="E2965" s="306" t="s">
        <v>5522</v>
      </c>
      <c r="F2965" s="314">
        <v>4850</v>
      </c>
      <c r="G2965" s="300">
        <v>4110.1694915254238</v>
      </c>
      <c r="H2965" s="301" t="s">
        <v>216</v>
      </c>
      <c r="I2965" s="302" t="s">
        <v>217</v>
      </c>
      <c r="J2965" s="302" t="s">
        <v>218</v>
      </c>
      <c r="K2965" s="53"/>
      <c r="L2965" s="53"/>
      <c r="M2965" s="53"/>
      <c r="N2965" s="53"/>
      <c r="O2965" s="53">
        <v>12</v>
      </c>
      <c r="P2965" s="55"/>
      <c r="Q2965" s="297">
        <v>4850</v>
      </c>
      <c r="R2965" s="351" t="s">
        <v>1578</v>
      </c>
      <c r="S2965" s="350">
        <v>42</v>
      </c>
      <c r="T2965" t="str">
        <f t="shared" si="104"/>
        <v>G-Suite Business</v>
      </c>
    </row>
    <row r="2966" spans="1:20" ht="15.75" thickBot="1">
      <c r="A2966" s="311">
        <v>45646</v>
      </c>
      <c r="B2966" s="384">
        <v>45627</v>
      </c>
      <c r="C2966" s="297" t="e">
        <v>#VALUE!</v>
      </c>
      <c r="D2966" s="312" t="s">
        <v>1385</v>
      </c>
      <c r="E2966" s="306" t="s">
        <v>5523</v>
      </c>
      <c r="F2966" s="314">
        <v>2443</v>
      </c>
      <c r="G2966" s="300">
        <v>2070.3389830508481</v>
      </c>
      <c r="H2966" s="301" t="s">
        <v>216</v>
      </c>
      <c r="I2966" s="302" t="s">
        <v>217</v>
      </c>
      <c r="J2966" s="302" t="s">
        <v>218</v>
      </c>
      <c r="K2966" s="53"/>
      <c r="L2966" s="53"/>
      <c r="M2966" s="53"/>
      <c r="N2966" s="53"/>
      <c r="O2966" s="53">
        <v>12</v>
      </c>
      <c r="P2966" s="55"/>
      <c r="Q2966" s="297">
        <v>2443</v>
      </c>
      <c r="R2966" s="351" t="s">
        <v>1578</v>
      </c>
      <c r="S2966" s="350">
        <v>42</v>
      </c>
      <c r="T2966" t="str">
        <f t="shared" si="104"/>
        <v>G-Suite Business</v>
      </c>
    </row>
    <row r="2967" spans="1:20" ht="15.75" thickBot="1">
      <c r="A2967" s="311">
        <v>45646</v>
      </c>
      <c r="B2967" s="384">
        <v>45627</v>
      </c>
      <c r="C2967" s="297" t="e">
        <v>#VALUE!</v>
      </c>
      <c r="D2967" s="312" t="s">
        <v>2597</v>
      </c>
      <c r="E2967" s="306" t="s">
        <v>5524</v>
      </c>
      <c r="F2967" s="314">
        <v>640</v>
      </c>
      <c r="G2967" s="300">
        <v>542.37288135593224</v>
      </c>
      <c r="H2967" s="301" t="s">
        <v>216</v>
      </c>
      <c r="I2967" s="302" t="s">
        <v>217</v>
      </c>
      <c r="J2967" s="302" t="s">
        <v>218</v>
      </c>
      <c r="K2967" s="53"/>
      <c r="L2967" s="53"/>
      <c r="M2967" s="53"/>
      <c r="N2967" s="53"/>
      <c r="O2967" s="53">
        <v>12</v>
      </c>
      <c r="P2967" s="55"/>
      <c r="Q2967" s="297">
        <v>640</v>
      </c>
      <c r="R2967" s="351" t="s">
        <v>1578</v>
      </c>
      <c r="S2967" s="350">
        <v>42</v>
      </c>
      <c r="T2967" t="str">
        <f t="shared" si="104"/>
        <v>G-Suite Business</v>
      </c>
    </row>
    <row r="2968" spans="1:20" ht="15.75" thickBot="1">
      <c r="A2968" s="311">
        <v>45646</v>
      </c>
      <c r="B2968" s="384">
        <v>45627</v>
      </c>
      <c r="C2968" s="297" t="e">
        <v>#VALUE!</v>
      </c>
      <c r="D2968" s="312" t="s">
        <v>775</v>
      </c>
      <c r="E2968" s="306" t="s">
        <v>5525</v>
      </c>
      <c r="F2968" s="314">
        <v>2596</v>
      </c>
      <c r="G2968" s="300">
        <v>2200</v>
      </c>
      <c r="H2968" s="301" t="s">
        <v>216</v>
      </c>
      <c r="I2968" s="302" t="s">
        <v>217</v>
      </c>
      <c r="J2968" s="302" t="s">
        <v>218</v>
      </c>
      <c r="K2968" s="53"/>
      <c r="L2968" s="53"/>
      <c r="M2968" s="53"/>
      <c r="N2968" s="53"/>
      <c r="O2968" s="53">
        <v>12</v>
      </c>
      <c r="P2968" s="55"/>
      <c r="Q2968" s="297">
        <v>2596</v>
      </c>
      <c r="R2968" s="351" t="s">
        <v>1578</v>
      </c>
      <c r="S2968" s="350">
        <v>42</v>
      </c>
      <c r="T2968" t="str">
        <f t="shared" si="104"/>
        <v>G-Suite Business</v>
      </c>
    </row>
    <row r="2969" spans="1:20" ht="15.75" thickBot="1">
      <c r="A2969" s="311">
        <v>45646</v>
      </c>
      <c r="B2969" s="384">
        <v>45627</v>
      </c>
      <c r="C2969" s="297" t="e">
        <v>#VALUE!</v>
      </c>
      <c r="D2969" s="312" t="s">
        <v>233</v>
      </c>
      <c r="E2969" s="306" t="s">
        <v>5526</v>
      </c>
      <c r="F2969" s="314">
        <v>551</v>
      </c>
      <c r="G2969" s="300">
        <v>466.94915254237287</v>
      </c>
      <c r="H2969" s="301" t="s">
        <v>216</v>
      </c>
      <c r="I2969" s="302" t="s">
        <v>217</v>
      </c>
      <c r="J2969" s="302" t="s">
        <v>218</v>
      </c>
      <c r="K2969" s="53"/>
      <c r="L2969" s="53"/>
      <c r="M2969" s="53"/>
      <c r="N2969" s="53"/>
      <c r="O2969" s="53">
        <v>12</v>
      </c>
      <c r="P2969" s="55"/>
      <c r="Q2969" s="297">
        <v>551</v>
      </c>
      <c r="R2969" s="351" t="s">
        <v>1578</v>
      </c>
      <c r="S2969" s="350">
        <v>42</v>
      </c>
      <c r="T2969" t="str">
        <f t="shared" si="104"/>
        <v>G-Suite Business</v>
      </c>
    </row>
    <row r="2970" spans="1:20" ht="15.75" thickBot="1">
      <c r="A2970" s="311">
        <v>45646</v>
      </c>
      <c r="B2970" s="384">
        <v>45627</v>
      </c>
      <c r="C2970" s="297" t="e">
        <v>#VALUE!</v>
      </c>
      <c r="D2970" s="312" t="s">
        <v>608</v>
      </c>
      <c r="E2970" s="306" t="s">
        <v>5527</v>
      </c>
      <c r="F2970" s="314">
        <v>1416</v>
      </c>
      <c r="G2970" s="300">
        <v>1200</v>
      </c>
      <c r="H2970" s="301" t="s">
        <v>216</v>
      </c>
      <c r="I2970" s="302" t="s">
        <v>217</v>
      </c>
      <c r="J2970" s="302" t="s">
        <v>218</v>
      </c>
      <c r="K2970" s="53"/>
      <c r="L2970" s="53"/>
      <c r="M2970" s="53"/>
      <c r="N2970" s="53"/>
      <c r="O2970" s="53">
        <v>12</v>
      </c>
      <c r="P2970" s="55"/>
      <c r="Q2970" s="297">
        <v>1416</v>
      </c>
      <c r="R2970" s="351" t="s">
        <v>1578</v>
      </c>
      <c r="S2970" s="350">
        <v>42</v>
      </c>
      <c r="T2970" t="str">
        <f t="shared" si="104"/>
        <v>G-Suite Business</v>
      </c>
    </row>
    <row r="2971" spans="1:20" ht="15.75" thickBot="1">
      <c r="A2971" s="311">
        <v>45646</v>
      </c>
      <c r="B2971" s="384">
        <v>45627</v>
      </c>
      <c r="C2971" s="297" t="e">
        <v>#VALUE!</v>
      </c>
      <c r="D2971" s="312" t="s">
        <v>605</v>
      </c>
      <c r="E2971" s="306" t="s">
        <v>5528</v>
      </c>
      <c r="F2971" s="314">
        <v>1770</v>
      </c>
      <c r="G2971" s="300">
        <v>1500</v>
      </c>
      <c r="H2971" s="301" t="s">
        <v>216</v>
      </c>
      <c r="I2971" s="302" t="s">
        <v>217</v>
      </c>
      <c r="J2971" s="302" t="s">
        <v>218</v>
      </c>
      <c r="K2971" s="53"/>
      <c r="L2971" s="53"/>
      <c r="M2971" s="53"/>
      <c r="N2971" s="53"/>
      <c r="O2971" s="53">
        <v>12</v>
      </c>
      <c r="P2971" s="55"/>
      <c r="Q2971" s="297">
        <v>1770</v>
      </c>
      <c r="R2971" s="351" t="s">
        <v>1578</v>
      </c>
      <c r="S2971" s="350">
        <v>42</v>
      </c>
      <c r="T2971" t="str">
        <f t="shared" si="104"/>
        <v>G-Suite Business</v>
      </c>
    </row>
    <row r="2972" spans="1:20" ht="15.75" thickBot="1">
      <c r="A2972" s="311">
        <v>45646</v>
      </c>
      <c r="B2972" s="384">
        <v>45627</v>
      </c>
      <c r="C2972" s="297" t="e">
        <v>#VALUE!</v>
      </c>
      <c r="D2972" s="312" t="s">
        <v>5287</v>
      </c>
      <c r="E2972" s="306" t="s">
        <v>5529</v>
      </c>
      <c r="F2972" s="314">
        <v>3540</v>
      </c>
      <c r="G2972" s="300">
        <v>3000</v>
      </c>
      <c r="H2972" s="301" t="s">
        <v>216</v>
      </c>
      <c r="I2972" s="302" t="s">
        <v>217</v>
      </c>
      <c r="J2972" s="302" t="s">
        <v>218</v>
      </c>
      <c r="K2972" s="53"/>
      <c r="L2972" s="53"/>
      <c r="M2972" s="53"/>
      <c r="N2972" s="53"/>
      <c r="O2972" s="53">
        <v>12</v>
      </c>
      <c r="P2972" s="55"/>
      <c r="Q2972" s="297">
        <v>3540</v>
      </c>
      <c r="R2972" s="351" t="s">
        <v>1578</v>
      </c>
      <c r="S2972" s="350">
        <v>42</v>
      </c>
      <c r="T2972" t="str">
        <f t="shared" si="104"/>
        <v>G-Suite Business</v>
      </c>
    </row>
    <row r="2973" spans="1:20" ht="15.75" thickBot="1">
      <c r="A2973" s="311">
        <v>45646</v>
      </c>
      <c r="B2973" s="384">
        <v>45627</v>
      </c>
      <c r="C2973" s="297" t="e">
        <v>#VALUE!</v>
      </c>
      <c r="D2973" s="312" t="s">
        <v>405</v>
      </c>
      <c r="E2973" s="306" t="s">
        <v>5530</v>
      </c>
      <c r="F2973" s="314">
        <v>17459.28</v>
      </c>
      <c r="G2973" s="300">
        <v>14796</v>
      </c>
      <c r="H2973" s="301" t="s">
        <v>216</v>
      </c>
      <c r="I2973" s="302" t="s">
        <v>217</v>
      </c>
      <c r="J2973" s="302" t="s">
        <v>218</v>
      </c>
      <c r="K2973" s="53"/>
      <c r="L2973" s="53"/>
      <c r="M2973" s="53"/>
      <c r="N2973" s="53"/>
      <c r="O2973" s="53">
        <v>12</v>
      </c>
      <c r="P2973" s="55"/>
      <c r="Q2973" s="297">
        <v>17459.28</v>
      </c>
      <c r="R2973" s="351" t="s">
        <v>1578</v>
      </c>
      <c r="S2973" s="350">
        <v>42</v>
      </c>
      <c r="T2973" t="str">
        <f t="shared" si="104"/>
        <v>G-Suite Business</v>
      </c>
    </row>
    <row r="2974" spans="1:20" ht="15.75" thickBot="1">
      <c r="A2974" s="311">
        <v>45646</v>
      </c>
      <c r="B2974" s="384">
        <v>45627</v>
      </c>
      <c r="C2974" s="297" t="e">
        <v>#VALUE!</v>
      </c>
      <c r="D2974" s="312" t="s">
        <v>1975</v>
      </c>
      <c r="E2974" s="306" t="s">
        <v>5531</v>
      </c>
      <c r="F2974" s="314">
        <v>30297</v>
      </c>
      <c r="G2974" s="300">
        <v>25675.423728813559</v>
      </c>
      <c r="H2974" s="301" t="s">
        <v>216</v>
      </c>
      <c r="I2974" s="302" t="s">
        <v>217</v>
      </c>
      <c r="J2974" s="302" t="s">
        <v>218</v>
      </c>
      <c r="K2974" s="53"/>
      <c r="L2974" s="53"/>
      <c r="M2974" s="53"/>
      <c r="N2974" s="53"/>
      <c r="O2974" s="53">
        <v>12</v>
      </c>
      <c r="P2974" s="55"/>
      <c r="Q2974" s="297">
        <v>30297</v>
      </c>
      <c r="R2974" s="351" t="s">
        <v>1578</v>
      </c>
      <c r="S2974" s="350">
        <v>42</v>
      </c>
      <c r="T2974" t="str">
        <f t="shared" si="104"/>
        <v>G-Suite Business</v>
      </c>
    </row>
    <row r="2975" spans="1:20" ht="15.75" thickBot="1">
      <c r="A2975" s="311">
        <v>45646</v>
      </c>
      <c r="B2975" s="384">
        <v>45627</v>
      </c>
      <c r="C2975" s="297" t="e">
        <v>#VALUE!</v>
      </c>
      <c r="D2975" s="312" t="s">
        <v>4633</v>
      </c>
      <c r="E2975" s="306" t="s">
        <v>5532</v>
      </c>
      <c r="F2975" s="314">
        <v>1770</v>
      </c>
      <c r="G2975" s="300">
        <v>1500</v>
      </c>
      <c r="H2975" s="301" t="s">
        <v>216</v>
      </c>
      <c r="I2975" s="302" t="s">
        <v>217</v>
      </c>
      <c r="J2975" s="302" t="s">
        <v>218</v>
      </c>
      <c r="K2975" s="53"/>
      <c r="L2975" s="53"/>
      <c r="M2975" s="53"/>
      <c r="N2975" s="53"/>
      <c r="O2975" s="53">
        <v>12</v>
      </c>
      <c r="P2975" s="55"/>
      <c r="Q2975" s="297">
        <v>1770</v>
      </c>
      <c r="R2975" s="351" t="s">
        <v>1578</v>
      </c>
      <c r="S2975" s="350">
        <v>42</v>
      </c>
      <c r="T2975" t="str">
        <f t="shared" si="104"/>
        <v>G-Suite Business</v>
      </c>
    </row>
    <row r="2976" spans="1:20" ht="15.75" thickBot="1">
      <c r="A2976" s="311">
        <v>45646</v>
      </c>
      <c r="B2976" s="384">
        <v>45627</v>
      </c>
      <c r="C2976" s="297" t="e">
        <v>#VALUE!</v>
      </c>
      <c r="D2976" s="312" t="s">
        <v>3915</v>
      </c>
      <c r="E2976" s="306" t="s">
        <v>5533</v>
      </c>
      <c r="F2976" s="314">
        <v>36108</v>
      </c>
      <c r="G2976" s="300">
        <v>30600</v>
      </c>
      <c r="H2976" s="301" t="s">
        <v>112</v>
      </c>
      <c r="I2976" s="302" t="s">
        <v>229</v>
      </c>
      <c r="J2976" s="302" t="s">
        <v>359</v>
      </c>
      <c r="K2976" s="53"/>
      <c r="L2976" s="53"/>
      <c r="M2976" s="53"/>
      <c r="N2976" s="53"/>
      <c r="O2976" s="53">
        <v>12</v>
      </c>
      <c r="P2976" s="55"/>
      <c r="Q2976" s="297">
        <v>36108</v>
      </c>
      <c r="R2976" s="351" t="s">
        <v>1578</v>
      </c>
      <c r="S2976" s="350">
        <v>42</v>
      </c>
      <c r="T2976" t="str">
        <f t="shared" si="104"/>
        <v>WhatsApp API Business</v>
      </c>
    </row>
    <row r="2977" spans="1:20" ht="15.75" thickBot="1">
      <c r="A2977" s="311">
        <v>45646</v>
      </c>
      <c r="B2977" s="384">
        <v>45627</v>
      </c>
      <c r="C2977" s="297" t="e">
        <v>#VALUE!</v>
      </c>
      <c r="D2977" s="312" t="s">
        <v>920</v>
      </c>
      <c r="E2977" s="306" t="s">
        <v>5534</v>
      </c>
      <c r="F2977" s="314">
        <v>11800</v>
      </c>
      <c r="G2977" s="300">
        <v>10000</v>
      </c>
      <c r="H2977" s="301" t="s">
        <v>112</v>
      </c>
      <c r="I2977" s="302" t="s">
        <v>229</v>
      </c>
      <c r="J2977" s="302" t="s">
        <v>249</v>
      </c>
      <c r="K2977" s="53"/>
      <c r="L2977" s="53"/>
      <c r="M2977" s="53"/>
      <c r="N2977" s="53"/>
      <c r="O2977" s="53">
        <v>12</v>
      </c>
      <c r="P2977" s="55"/>
      <c r="Q2977" s="297">
        <v>11800</v>
      </c>
      <c r="R2977" s="351" t="s">
        <v>1578</v>
      </c>
      <c r="S2977" s="350">
        <v>42</v>
      </c>
      <c r="T2977" t="str">
        <f t="shared" si="104"/>
        <v>WhatsApp API Business</v>
      </c>
    </row>
    <row r="2978" spans="1:20" ht="15.75" thickBot="1">
      <c r="A2978" s="311">
        <v>45646</v>
      </c>
      <c r="B2978" s="384">
        <v>45627</v>
      </c>
      <c r="C2978" s="297" t="e">
        <v>#VALUE!</v>
      </c>
      <c r="D2978" s="312" t="s">
        <v>435</v>
      </c>
      <c r="E2978" s="306" t="s">
        <v>5535</v>
      </c>
      <c r="F2978" s="314">
        <v>15930</v>
      </c>
      <c r="G2978" s="300">
        <v>13500</v>
      </c>
      <c r="H2978" s="301" t="s">
        <v>112</v>
      </c>
      <c r="I2978" s="302" t="s">
        <v>229</v>
      </c>
      <c r="J2978" s="302" t="s">
        <v>249</v>
      </c>
      <c r="K2978" s="53"/>
      <c r="L2978" s="53"/>
      <c r="M2978" s="53"/>
      <c r="N2978" s="53"/>
      <c r="O2978" s="53">
        <v>12</v>
      </c>
      <c r="P2978" s="55"/>
      <c r="Q2978" s="297">
        <v>15930</v>
      </c>
      <c r="R2978" s="351" t="s">
        <v>1578</v>
      </c>
      <c r="S2978" s="350">
        <v>42</v>
      </c>
      <c r="T2978" t="str">
        <f t="shared" si="104"/>
        <v>WhatsApp API Business</v>
      </c>
    </row>
    <row r="2979" spans="1:20" ht="15.75" thickBot="1">
      <c r="A2979" s="311">
        <v>45646</v>
      </c>
      <c r="B2979" s="384">
        <v>45627</v>
      </c>
      <c r="C2979" s="297" t="e">
        <v>#VALUE!</v>
      </c>
      <c r="D2979" s="312" t="s">
        <v>2353</v>
      </c>
      <c r="E2979" s="306" t="s">
        <v>5536</v>
      </c>
      <c r="F2979" s="314">
        <v>17110</v>
      </c>
      <c r="G2979" s="300">
        <v>14500</v>
      </c>
      <c r="H2979" s="301" t="s">
        <v>112</v>
      </c>
      <c r="I2979" s="302" t="s">
        <v>229</v>
      </c>
      <c r="J2979" s="302" t="s">
        <v>249</v>
      </c>
      <c r="K2979" s="53"/>
      <c r="L2979" s="53"/>
      <c r="M2979" s="53"/>
      <c r="N2979" s="53"/>
      <c r="O2979" s="53">
        <v>12</v>
      </c>
      <c r="P2979" s="55"/>
      <c r="Q2979" s="297">
        <v>17110</v>
      </c>
      <c r="R2979" s="351" t="s">
        <v>1578</v>
      </c>
      <c r="S2979" s="350">
        <v>42</v>
      </c>
      <c r="T2979" t="str">
        <f t="shared" si="104"/>
        <v>WhatsApp API Business</v>
      </c>
    </row>
    <row r="2980" spans="1:20" ht="15.75" thickBot="1">
      <c r="A2980" s="311">
        <v>45646</v>
      </c>
      <c r="B2980" s="384">
        <v>45627</v>
      </c>
      <c r="C2980" s="297" t="e">
        <v>#VALUE!</v>
      </c>
      <c r="D2980" s="312" t="s">
        <v>1254</v>
      </c>
      <c r="E2980" s="306" t="s">
        <v>5537</v>
      </c>
      <c r="F2980" s="314">
        <v>2508</v>
      </c>
      <c r="G2980" s="300">
        <v>2125.42372881356</v>
      </c>
      <c r="H2980" s="301" t="s">
        <v>112</v>
      </c>
      <c r="I2980" s="302" t="s">
        <v>229</v>
      </c>
      <c r="J2980" s="302" t="s">
        <v>258</v>
      </c>
      <c r="K2980" s="53"/>
      <c r="L2980" s="53"/>
      <c r="M2980" s="53"/>
      <c r="N2980" s="53"/>
      <c r="O2980" s="53">
        <v>12</v>
      </c>
      <c r="P2980" s="55"/>
      <c r="Q2980" s="297">
        <v>2508</v>
      </c>
      <c r="R2980" s="351" t="s">
        <v>1578</v>
      </c>
      <c r="S2980" s="350">
        <v>42</v>
      </c>
      <c r="T2980" t="str">
        <f t="shared" si="104"/>
        <v>WhatsApp API Business</v>
      </c>
    </row>
    <row r="2981" spans="1:20" ht="15.75" thickBot="1">
      <c r="A2981" s="311">
        <v>45646</v>
      </c>
      <c r="B2981" s="384">
        <v>45627</v>
      </c>
      <c r="C2981" s="297" t="e">
        <v>#VALUE!</v>
      </c>
      <c r="D2981" s="312" t="s">
        <v>1427</v>
      </c>
      <c r="E2981" s="306" t="s">
        <v>5538</v>
      </c>
      <c r="F2981" s="314">
        <v>9440</v>
      </c>
      <c r="G2981" s="300">
        <v>8000</v>
      </c>
      <c r="H2981" s="301" t="s">
        <v>291</v>
      </c>
      <c r="I2981" s="302" t="s">
        <v>226</v>
      </c>
      <c r="J2981" s="302" t="s">
        <v>503</v>
      </c>
      <c r="K2981" s="53"/>
      <c r="L2981" s="53"/>
      <c r="M2981" s="53"/>
      <c r="N2981" s="53"/>
      <c r="O2981" s="53">
        <v>12</v>
      </c>
      <c r="P2981" s="55"/>
      <c r="Q2981" s="297">
        <v>9440</v>
      </c>
      <c r="R2981" s="351" t="s">
        <v>1578</v>
      </c>
      <c r="S2981" s="350">
        <v>42</v>
      </c>
      <c r="T2981" t="s">
        <v>15</v>
      </c>
    </row>
    <row r="2982" spans="1:20" ht="15.75" thickBot="1">
      <c r="A2982" s="311">
        <v>45646</v>
      </c>
      <c r="B2982" s="384">
        <v>45627</v>
      </c>
      <c r="C2982" s="297" t="e">
        <v>#VALUE!</v>
      </c>
      <c r="D2982" s="312" t="s">
        <v>3093</v>
      </c>
      <c r="E2982" s="306" t="s">
        <v>5539</v>
      </c>
      <c r="F2982" s="314">
        <v>54239</v>
      </c>
      <c r="G2982" s="300">
        <v>45965.254237288143</v>
      </c>
      <c r="H2982" s="301" t="s">
        <v>310</v>
      </c>
      <c r="I2982" s="302" t="s">
        <v>223</v>
      </c>
      <c r="J2982" s="302" t="s">
        <v>311</v>
      </c>
      <c r="K2982" s="53"/>
      <c r="L2982" s="53"/>
      <c r="M2982" s="53"/>
      <c r="N2982" s="53"/>
      <c r="O2982" s="53">
        <v>12</v>
      </c>
      <c r="P2982" s="55"/>
      <c r="Q2982" s="297">
        <v>54239</v>
      </c>
      <c r="R2982" s="351" t="s">
        <v>1578</v>
      </c>
      <c r="S2982" s="350">
        <v>42</v>
      </c>
      <c r="T2982" t="str">
        <f t="shared" ref="T2982:T2997" si="105">VLOOKUP(I2982,$AD$2:$AE$6,2,0)</f>
        <v>Tech Assist Recruitment</v>
      </c>
    </row>
    <row r="2983" spans="1:20" ht="15.75" thickBot="1">
      <c r="A2983" s="311">
        <v>45646</v>
      </c>
      <c r="B2983" s="384">
        <v>45627</v>
      </c>
      <c r="C2983" s="297" t="e">
        <v>#VALUE!</v>
      </c>
      <c r="D2983" s="332" t="s">
        <v>1024</v>
      </c>
      <c r="E2983" s="332" t="s">
        <v>5540</v>
      </c>
      <c r="F2983" s="314">
        <v>-1770</v>
      </c>
      <c r="G2983" s="300">
        <v>-1500</v>
      </c>
      <c r="H2983" s="301" t="s">
        <v>112</v>
      </c>
      <c r="I2983" s="302" t="s">
        <v>229</v>
      </c>
      <c r="J2983" s="302" t="s">
        <v>284</v>
      </c>
      <c r="K2983" s="53"/>
      <c r="L2983" s="53"/>
      <c r="M2983" s="53"/>
      <c r="N2983" s="53"/>
      <c r="O2983" s="53">
        <v>12</v>
      </c>
      <c r="P2983" s="55"/>
      <c r="Q2983" s="297">
        <v>-1770</v>
      </c>
      <c r="R2983" s="351" t="s">
        <v>1578</v>
      </c>
      <c r="S2983" s="350">
        <v>42</v>
      </c>
      <c r="T2983" t="str">
        <f t="shared" si="105"/>
        <v>WhatsApp API Business</v>
      </c>
    </row>
    <row r="2984" spans="1:20" ht="15.75" thickBot="1">
      <c r="A2984" s="311">
        <v>45646</v>
      </c>
      <c r="B2984" s="384">
        <v>45627</v>
      </c>
      <c r="C2984" s="297" t="e">
        <v>#VALUE!</v>
      </c>
      <c r="D2984" s="312" t="s">
        <v>5541</v>
      </c>
      <c r="E2984" s="306" t="s">
        <v>5542</v>
      </c>
      <c r="F2984" s="314">
        <v>8850</v>
      </c>
      <c r="G2984" s="300">
        <v>7500</v>
      </c>
      <c r="H2984" s="301" t="s">
        <v>112</v>
      </c>
      <c r="I2984" s="302" t="s">
        <v>229</v>
      </c>
      <c r="J2984" s="302" t="s">
        <v>269</v>
      </c>
      <c r="K2984" s="53"/>
      <c r="L2984" s="53"/>
      <c r="M2984" s="53"/>
      <c r="N2984" s="53"/>
      <c r="O2984" s="53">
        <v>12</v>
      </c>
      <c r="P2984" s="55"/>
      <c r="Q2984" s="297">
        <v>8850</v>
      </c>
      <c r="R2984" s="351" t="s">
        <v>1578</v>
      </c>
      <c r="S2984" s="350">
        <v>42</v>
      </c>
      <c r="T2984" t="str">
        <f t="shared" si="105"/>
        <v>WhatsApp API Business</v>
      </c>
    </row>
    <row r="2985" spans="1:20" ht="15.75" thickBot="1">
      <c r="A2985" s="311">
        <v>45646</v>
      </c>
      <c r="B2985" s="384">
        <v>45627</v>
      </c>
      <c r="C2985" s="297" t="e">
        <v>#VALUE!</v>
      </c>
      <c r="D2985" s="312" t="s">
        <v>1554</v>
      </c>
      <c r="E2985" s="306" t="s">
        <v>5543</v>
      </c>
      <c r="F2985" s="314">
        <v>205910</v>
      </c>
      <c r="G2985" s="300">
        <v>174500</v>
      </c>
      <c r="H2985" s="301" t="s">
        <v>291</v>
      </c>
      <c r="I2985" s="302" t="s">
        <v>226</v>
      </c>
      <c r="J2985" s="302" t="s">
        <v>292</v>
      </c>
      <c r="K2985" s="53"/>
      <c r="L2985" s="53"/>
      <c r="M2985" s="53"/>
      <c r="N2985" s="53"/>
      <c r="O2985" s="53">
        <v>12</v>
      </c>
      <c r="P2985" s="55"/>
      <c r="Q2985" s="297">
        <v>205910</v>
      </c>
      <c r="R2985" s="351" t="s">
        <v>1578</v>
      </c>
      <c r="S2985" s="350">
        <v>42</v>
      </c>
      <c r="T2985" t="str">
        <f t="shared" si="105"/>
        <v xml:space="preserve">Training Business </v>
      </c>
    </row>
    <row r="2986" spans="1:20" ht="15.75" thickBot="1">
      <c r="A2986" s="311">
        <v>45646</v>
      </c>
      <c r="B2986" s="384">
        <v>45627</v>
      </c>
      <c r="C2986" s="297" t="e">
        <v>#VALUE!</v>
      </c>
      <c r="D2986" s="312" t="s">
        <v>1565</v>
      </c>
      <c r="E2986" s="306" t="s">
        <v>5544</v>
      </c>
      <c r="F2986" s="314">
        <v>78694</v>
      </c>
      <c r="G2986" s="300">
        <v>66689.830508474581</v>
      </c>
      <c r="H2986" s="301" t="s">
        <v>216</v>
      </c>
      <c r="I2986" s="302" t="s">
        <v>217</v>
      </c>
      <c r="J2986" s="302" t="s">
        <v>218</v>
      </c>
      <c r="K2986" s="53"/>
      <c r="L2986" s="53"/>
      <c r="M2986" s="53"/>
      <c r="N2986" s="53"/>
      <c r="O2986" s="53">
        <v>12</v>
      </c>
      <c r="P2986" s="55"/>
      <c r="Q2986" s="297">
        <v>78694</v>
      </c>
      <c r="R2986" s="351" t="s">
        <v>1578</v>
      </c>
      <c r="S2986" s="350">
        <v>42</v>
      </c>
      <c r="T2986" t="str">
        <f t="shared" si="105"/>
        <v>G-Suite Business</v>
      </c>
    </row>
    <row r="2987" spans="1:20" ht="15.75" thickBot="1">
      <c r="A2987" s="311">
        <v>45647</v>
      </c>
      <c r="B2987" s="384">
        <v>45627</v>
      </c>
      <c r="C2987" s="297" t="e">
        <v>#VALUE!</v>
      </c>
      <c r="D2987" s="312" t="s">
        <v>704</v>
      </c>
      <c r="E2987" s="306" t="s">
        <v>5545</v>
      </c>
      <c r="F2987" s="314">
        <v>177000</v>
      </c>
      <c r="G2987" s="300">
        <v>150000</v>
      </c>
      <c r="H2987" s="301" t="s">
        <v>291</v>
      </c>
      <c r="I2987" s="302" t="s">
        <v>226</v>
      </c>
      <c r="J2987" s="302" t="s">
        <v>292</v>
      </c>
      <c r="K2987" s="53"/>
      <c r="L2987" s="53"/>
      <c r="M2987" s="53"/>
      <c r="N2987" s="53"/>
      <c r="O2987" s="53">
        <v>12</v>
      </c>
      <c r="P2987" s="55"/>
      <c r="Q2987" s="297">
        <v>177000</v>
      </c>
      <c r="R2987" s="351" t="s">
        <v>1578</v>
      </c>
      <c r="S2987" s="350">
        <v>42</v>
      </c>
      <c r="T2987" t="str">
        <f t="shared" si="105"/>
        <v xml:space="preserve">Training Business </v>
      </c>
    </row>
    <row r="2988" spans="1:20" ht="15.75" thickBot="1">
      <c r="A2988" s="311">
        <v>45647</v>
      </c>
      <c r="B2988" s="384">
        <v>45627</v>
      </c>
      <c r="C2988" s="297" t="e">
        <v>#VALUE!</v>
      </c>
      <c r="D2988" s="312" t="s">
        <v>2732</v>
      </c>
      <c r="E2988" s="306" t="s">
        <v>5546</v>
      </c>
      <c r="F2988" s="314">
        <v>20060</v>
      </c>
      <c r="G2988" s="300">
        <v>17000</v>
      </c>
      <c r="H2988" s="301" t="s">
        <v>112</v>
      </c>
      <c r="I2988" s="302" t="s">
        <v>229</v>
      </c>
      <c r="J2988" s="302" t="s">
        <v>485</v>
      </c>
      <c r="K2988" s="53"/>
      <c r="L2988" s="53"/>
      <c r="M2988" s="53"/>
      <c r="N2988" s="53"/>
      <c r="O2988" s="53">
        <v>12</v>
      </c>
      <c r="P2988" s="55"/>
      <c r="Q2988" s="297">
        <v>20060</v>
      </c>
      <c r="R2988" s="351" t="s">
        <v>1578</v>
      </c>
      <c r="S2988" s="350">
        <v>42</v>
      </c>
      <c r="T2988" t="str">
        <f t="shared" si="105"/>
        <v>WhatsApp API Business</v>
      </c>
    </row>
    <row r="2989" spans="1:20" ht="15.75" thickBot="1">
      <c r="A2989" s="311">
        <v>45647</v>
      </c>
      <c r="B2989" s="384">
        <v>45627</v>
      </c>
      <c r="C2989" s="297" t="e">
        <v>#VALUE!</v>
      </c>
      <c r="D2989" s="312" t="s">
        <v>4444</v>
      </c>
      <c r="E2989" s="306" t="s">
        <v>5547</v>
      </c>
      <c r="F2989" s="314">
        <v>17700</v>
      </c>
      <c r="G2989" s="300">
        <v>15000</v>
      </c>
      <c r="H2989" s="301" t="s">
        <v>112</v>
      </c>
      <c r="I2989" s="302" t="s">
        <v>229</v>
      </c>
      <c r="J2989" s="302" t="s">
        <v>284</v>
      </c>
      <c r="K2989" s="53"/>
      <c r="L2989" s="53"/>
      <c r="M2989" s="53"/>
      <c r="N2989" s="53"/>
      <c r="O2989" s="53">
        <v>12</v>
      </c>
      <c r="P2989" s="55"/>
      <c r="Q2989" s="297">
        <v>17700</v>
      </c>
      <c r="R2989" s="351" t="s">
        <v>1578</v>
      </c>
      <c r="S2989" s="350">
        <v>42</v>
      </c>
      <c r="T2989" t="str">
        <f t="shared" si="105"/>
        <v>WhatsApp API Business</v>
      </c>
    </row>
    <row r="2990" spans="1:20" ht="15.75" thickBot="1">
      <c r="A2990" s="311">
        <v>45647</v>
      </c>
      <c r="B2990" s="384">
        <v>45627</v>
      </c>
      <c r="C2990" s="297" t="e">
        <v>#VALUE!</v>
      </c>
      <c r="D2990" s="312" t="s">
        <v>433</v>
      </c>
      <c r="E2990" s="306" t="s">
        <v>5548</v>
      </c>
      <c r="F2990" s="314">
        <v>5900</v>
      </c>
      <c r="G2990" s="300">
        <v>5000</v>
      </c>
      <c r="H2990" s="301" t="s">
        <v>112</v>
      </c>
      <c r="I2990" s="302" t="s">
        <v>229</v>
      </c>
      <c r="J2990" s="302" t="s">
        <v>249</v>
      </c>
      <c r="K2990" s="53"/>
      <c r="L2990" s="53"/>
      <c r="M2990" s="53"/>
      <c r="N2990" s="53"/>
      <c r="O2990" s="53">
        <v>12</v>
      </c>
      <c r="P2990" s="55"/>
      <c r="Q2990" s="297">
        <v>5900</v>
      </c>
      <c r="R2990" s="351" t="s">
        <v>1578</v>
      </c>
      <c r="S2990" s="350">
        <v>42</v>
      </c>
      <c r="T2990" t="str">
        <f t="shared" si="105"/>
        <v>WhatsApp API Business</v>
      </c>
    </row>
    <row r="2991" spans="1:20" ht="15.75" thickBot="1">
      <c r="A2991" s="311">
        <v>45647</v>
      </c>
      <c r="B2991" s="384">
        <v>45627</v>
      </c>
      <c r="C2991" s="297" t="e">
        <v>#VALUE!</v>
      </c>
      <c r="D2991" s="312" t="s">
        <v>2329</v>
      </c>
      <c r="E2991" s="306" t="s">
        <v>5549</v>
      </c>
      <c r="F2991" s="314">
        <v>2360</v>
      </c>
      <c r="G2991" s="300">
        <v>2000</v>
      </c>
      <c r="H2991" s="301" t="s">
        <v>112</v>
      </c>
      <c r="I2991" s="302" t="s">
        <v>229</v>
      </c>
      <c r="J2991" s="302" t="s">
        <v>249</v>
      </c>
      <c r="K2991" s="53"/>
      <c r="L2991" s="53"/>
      <c r="M2991" s="53"/>
      <c r="N2991" s="53"/>
      <c r="O2991" s="53">
        <v>12</v>
      </c>
      <c r="P2991" s="55"/>
      <c r="Q2991" s="297">
        <v>2360</v>
      </c>
      <c r="R2991" s="351" t="s">
        <v>1578</v>
      </c>
      <c r="S2991" s="350">
        <v>42</v>
      </c>
      <c r="T2991" t="str">
        <f t="shared" si="105"/>
        <v>WhatsApp API Business</v>
      </c>
    </row>
    <row r="2992" spans="1:20" ht="15.75" thickBot="1">
      <c r="A2992" s="311">
        <v>45647</v>
      </c>
      <c r="B2992" s="384">
        <v>45627</v>
      </c>
      <c r="C2992" s="297" t="e">
        <v>#VALUE!</v>
      </c>
      <c r="D2992" s="312" t="s">
        <v>471</v>
      </c>
      <c r="E2992" s="306" t="s">
        <v>5550</v>
      </c>
      <c r="F2992" s="314">
        <v>2360</v>
      </c>
      <c r="G2992" s="300">
        <v>2000</v>
      </c>
      <c r="H2992" s="301" t="s">
        <v>112</v>
      </c>
      <c r="I2992" s="302" t="s">
        <v>229</v>
      </c>
      <c r="J2992" s="302" t="s">
        <v>249</v>
      </c>
      <c r="K2992" s="53"/>
      <c r="L2992" s="53"/>
      <c r="M2992" s="53"/>
      <c r="N2992" s="53"/>
      <c r="O2992" s="53">
        <v>12</v>
      </c>
      <c r="P2992" s="55"/>
      <c r="Q2992" s="297">
        <v>2360</v>
      </c>
      <c r="R2992" s="351" t="s">
        <v>1578</v>
      </c>
      <c r="S2992" s="350">
        <v>42</v>
      </c>
      <c r="T2992" t="str">
        <f t="shared" si="105"/>
        <v>WhatsApp API Business</v>
      </c>
    </row>
    <row r="2993" spans="1:20" ht="15.75" thickBot="1">
      <c r="A2993" s="311">
        <v>45647</v>
      </c>
      <c r="B2993" s="384">
        <v>45627</v>
      </c>
      <c r="C2993" s="297" t="e">
        <v>#VALUE!</v>
      </c>
      <c r="D2993" s="312" t="s">
        <v>924</v>
      </c>
      <c r="E2993" s="306" t="s">
        <v>5551</v>
      </c>
      <c r="F2993" s="314">
        <v>1297</v>
      </c>
      <c r="G2993" s="300">
        <v>1099.152542372881</v>
      </c>
      <c r="H2993" s="301" t="s">
        <v>112</v>
      </c>
      <c r="I2993" s="302" t="s">
        <v>229</v>
      </c>
      <c r="J2993" s="302" t="s">
        <v>249</v>
      </c>
      <c r="K2993" s="53"/>
      <c r="L2993" s="53"/>
      <c r="M2993" s="53"/>
      <c r="N2993" s="53"/>
      <c r="O2993" s="53">
        <v>12</v>
      </c>
      <c r="P2993" s="55"/>
      <c r="Q2993" s="297">
        <v>1297</v>
      </c>
      <c r="R2993" s="351" t="s">
        <v>1578</v>
      </c>
      <c r="S2993" s="350">
        <v>42</v>
      </c>
      <c r="T2993" t="str">
        <f t="shared" si="105"/>
        <v>WhatsApp API Business</v>
      </c>
    </row>
    <row r="2994" spans="1:20" ht="15.75" thickBot="1">
      <c r="A2994" s="311">
        <v>45647</v>
      </c>
      <c r="B2994" s="384">
        <v>45627</v>
      </c>
      <c r="C2994" s="297" t="e">
        <v>#VALUE!</v>
      </c>
      <c r="D2994" s="312" t="s">
        <v>920</v>
      </c>
      <c r="E2994" s="306" t="s">
        <v>5552</v>
      </c>
      <c r="F2994" s="314">
        <v>1297</v>
      </c>
      <c r="G2994" s="300">
        <v>1099.152542372881</v>
      </c>
      <c r="H2994" s="301" t="s">
        <v>112</v>
      </c>
      <c r="I2994" s="302" t="s">
        <v>229</v>
      </c>
      <c r="J2994" s="302" t="s">
        <v>249</v>
      </c>
      <c r="K2994" s="53"/>
      <c r="L2994" s="53"/>
      <c r="M2994" s="53"/>
      <c r="N2994" s="53"/>
      <c r="O2994" s="53">
        <v>12</v>
      </c>
      <c r="P2994" s="55"/>
      <c r="Q2994" s="297">
        <v>1297</v>
      </c>
      <c r="R2994" s="351" t="s">
        <v>1578</v>
      </c>
      <c r="S2994" s="350">
        <v>42</v>
      </c>
      <c r="T2994" t="str">
        <f t="shared" si="105"/>
        <v>WhatsApp API Business</v>
      </c>
    </row>
    <row r="2995" spans="1:20" ht="15.75" thickBot="1">
      <c r="A2995" s="311">
        <v>45647</v>
      </c>
      <c r="B2995" s="384">
        <v>45627</v>
      </c>
      <c r="C2995" s="297" t="e">
        <v>#VALUE!</v>
      </c>
      <c r="D2995" s="312" t="s">
        <v>5105</v>
      </c>
      <c r="E2995" s="306" t="s">
        <v>5553</v>
      </c>
      <c r="F2995" s="314">
        <v>15045</v>
      </c>
      <c r="G2995" s="300">
        <v>12750</v>
      </c>
      <c r="H2995" s="301" t="s">
        <v>112</v>
      </c>
      <c r="I2995" s="302" t="s">
        <v>229</v>
      </c>
      <c r="J2995" s="302" t="s">
        <v>284</v>
      </c>
      <c r="K2995" s="53"/>
      <c r="L2995" s="53"/>
      <c r="M2995" s="53"/>
      <c r="N2995" s="53"/>
      <c r="O2995" s="53">
        <v>12</v>
      </c>
      <c r="P2995" s="55"/>
      <c r="Q2995" s="297">
        <v>15045</v>
      </c>
      <c r="R2995" s="351" t="s">
        <v>1578</v>
      </c>
      <c r="S2995" s="350">
        <v>42</v>
      </c>
      <c r="T2995" t="str">
        <f t="shared" si="105"/>
        <v>WhatsApp API Business</v>
      </c>
    </row>
    <row r="2996" spans="1:20" ht="15.75" thickBot="1">
      <c r="A2996" s="311">
        <v>45647</v>
      </c>
      <c r="B2996" s="384">
        <v>45627</v>
      </c>
      <c r="C2996" s="297" t="e">
        <v>#VALUE!</v>
      </c>
      <c r="D2996" s="312" t="s">
        <v>831</v>
      </c>
      <c r="E2996" s="306" t="s">
        <v>5554</v>
      </c>
      <c r="F2996" s="314">
        <v>227976</v>
      </c>
      <c r="G2996" s="300">
        <v>193200</v>
      </c>
      <c r="H2996" s="301" t="s">
        <v>216</v>
      </c>
      <c r="I2996" s="302" t="s">
        <v>217</v>
      </c>
      <c r="J2996" s="302" t="s">
        <v>218</v>
      </c>
      <c r="K2996" s="53"/>
      <c r="L2996" s="53"/>
      <c r="M2996" s="53"/>
      <c r="N2996" s="53"/>
      <c r="O2996" s="53">
        <v>12</v>
      </c>
      <c r="P2996" s="55"/>
      <c r="Q2996" s="297">
        <v>227976</v>
      </c>
      <c r="R2996" s="351" t="s">
        <v>1578</v>
      </c>
      <c r="S2996" s="350">
        <v>42</v>
      </c>
      <c r="T2996" t="str">
        <f t="shared" si="105"/>
        <v>G-Suite Business</v>
      </c>
    </row>
    <row r="2997" spans="1:20" ht="15.75" thickBot="1">
      <c r="A2997" s="311">
        <v>45647</v>
      </c>
      <c r="B2997" s="384">
        <v>45627</v>
      </c>
      <c r="C2997" s="297" t="e">
        <v>#VALUE!</v>
      </c>
      <c r="D2997" s="312" t="s">
        <v>5555</v>
      </c>
      <c r="E2997" s="306" t="s">
        <v>5556</v>
      </c>
      <c r="F2997" s="314">
        <v>21889</v>
      </c>
      <c r="G2997" s="300">
        <v>18550</v>
      </c>
      <c r="H2997" s="301" t="s">
        <v>216</v>
      </c>
      <c r="I2997" s="302" t="s">
        <v>217</v>
      </c>
      <c r="J2997" s="302" t="s">
        <v>218</v>
      </c>
      <c r="K2997" s="53"/>
      <c r="L2997" s="53"/>
      <c r="M2997" s="53"/>
      <c r="N2997" s="53"/>
      <c r="O2997" s="53">
        <v>12</v>
      </c>
      <c r="P2997" s="55"/>
      <c r="Q2997" s="297">
        <v>21889</v>
      </c>
      <c r="R2997" s="351" t="s">
        <v>1578</v>
      </c>
      <c r="S2997" s="350">
        <v>42</v>
      </c>
      <c r="T2997" t="str">
        <f t="shared" si="105"/>
        <v>G-Suite Business</v>
      </c>
    </row>
    <row r="2998" spans="1:20" ht="15.75" thickBot="1">
      <c r="A2998" s="311">
        <v>45647</v>
      </c>
      <c r="B2998" s="384">
        <v>45627</v>
      </c>
      <c r="C2998" s="297" t="e">
        <v>#VALUE!</v>
      </c>
      <c r="D2998" s="312" t="s">
        <v>1427</v>
      </c>
      <c r="E2998" s="306" t="s">
        <v>5557</v>
      </c>
      <c r="F2998" s="314">
        <v>-4720</v>
      </c>
      <c r="G2998" s="300">
        <v>-4000</v>
      </c>
      <c r="H2998" s="301" t="s">
        <v>291</v>
      </c>
      <c r="I2998" s="302" t="s">
        <v>226</v>
      </c>
      <c r="J2998" s="302" t="s">
        <v>32</v>
      </c>
      <c r="K2998" s="53"/>
      <c r="L2998" s="53"/>
      <c r="M2998" s="53"/>
      <c r="N2998" s="53"/>
      <c r="O2998" s="53">
        <v>12</v>
      </c>
      <c r="P2998" s="55"/>
      <c r="Q2998" s="297">
        <v>-4720</v>
      </c>
      <c r="R2998" s="351" t="s">
        <v>1578</v>
      </c>
      <c r="S2998" s="350">
        <v>42</v>
      </c>
      <c r="T2998" t="s">
        <v>15</v>
      </c>
    </row>
    <row r="2999" spans="1:20" ht="15.75" thickBot="1">
      <c r="A2999" s="311">
        <v>45647</v>
      </c>
      <c r="B2999" s="384">
        <v>45627</v>
      </c>
      <c r="C2999" s="297" t="e">
        <v>#VALUE!</v>
      </c>
      <c r="D2999" s="312" t="s">
        <v>575</v>
      </c>
      <c r="E2999" s="306" t="s">
        <v>5558</v>
      </c>
      <c r="F2999" s="314">
        <v>10620</v>
      </c>
      <c r="G2999" s="300">
        <v>9000</v>
      </c>
      <c r="H2999" s="301" t="s">
        <v>112</v>
      </c>
      <c r="I2999" s="302" t="s">
        <v>229</v>
      </c>
      <c r="J2999" s="302" t="s">
        <v>352</v>
      </c>
      <c r="K2999" s="53"/>
      <c r="L2999" s="53"/>
      <c r="M2999" s="53"/>
      <c r="N2999" s="53"/>
      <c r="O2999" s="53">
        <v>12</v>
      </c>
      <c r="P2999" s="55"/>
      <c r="Q2999" s="297">
        <v>10620</v>
      </c>
      <c r="R2999" s="351" t="s">
        <v>1578</v>
      </c>
      <c r="S2999" s="350">
        <v>42</v>
      </c>
      <c r="T2999" t="str">
        <f>VLOOKUP(I2999,$AD$2:$AE$6,2,0)</f>
        <v>WhatsApp API Business</v>
      </c>
    </row>
    <row r="3000" spans="1:20" ht="15.75" thickBot="1">
      <c r="A3000" s="311">
        <v>45647</v>
      </c>
      <c r="B3000" s="384">
        <v>45627</v>
      </c>
      <c r="C3000" s="297" t="e">
        <v>#VALUE!</v>
      </c>
      <c r="D3000" s="312" t="s">
        <v>5470</v>
      </c>
      <c r="E3000" s="306" t="s">
        <v>5471</v>
      </c>
      <c r="F3000" s="306">
        <v>50000</v>
      </c>
      <c r="G3000" s="300">
        <v>42372.881355932208</v>
      </c>
      <c r="H3000" s="301" t="s">
        <v>291</v>
      </c>
      <c r="I3000" s="302" t="s">
        <v>226</v>
      </c>
      <c r="J3000" s="302" t="s">
        <v>292</v>
      </c>
      <c r="K3000" s="53"/>
      <c r="L3000" s="53"/>
      <c r="M3000" s="53"/>
      <c r="N3000" s="53"/>
      <c r="O3000" s="53">
        <v>12</v>
      </c>
      <c r="P3000" s="55"/>
      <c r="Q3000" s="297">
        <v>50000</v>
      </c>
      <c r="R3000" s="351" t="s">
        <v>1578</v>
      </c>
      <c r="S3000" s="350">
        <v>42</v>
      </c>
      <c r="T3000" t="str">
        <f>VLOOKUP(I3000,$AD$2:$AE$6,2,0)</f>
        <v xml:space="preserve">Training Business </v>
      </c>
    </row>
    <row r="3001" spans="1:20" ht="15.75" thickBot="1">
      <c r="A3001" s="311">
        <v>45649</v>
      </c>
      <c r="B3001" s="384">
        <v>45627</v>
      </c>
      <c r="C3001" s="297" t="e">
        <v>#VALUE!</v>
      </c>
      <c r="D3001" s="312" t="s">
        <v>3068</v>
      </c>
      <c r="E3001" s="306" t="s">
        <v>5559</v>
      </c>
      <c r="F3001" s="314">
        <v>56640</v>
      </c>
      <c r="G3001" s="300">
        <v>48000</v>
      </c>
      <c r="H3001" s="301" t="s">
        <v>291</v>
      </c>
      <c r="I3001" s="302" t="s">
        <v>226</v>
      </c>
      <c r="J3001" s="302" t="s">
        <v>32</v>
      </c>
      <c r="K3001" s="53"/>
      <c r="L3001" s="53"/>
      <c r="M3001" s="53"/>
      <c r="N3001" s="53"/>
      <c r="O3001" s="53">
        <v>12</v>
      </c>
      <c r="P3001" s="55"/>
      <c r="Q3001" s="297">
        <v>56640</v>
      </c>
      <c r="R3001" s="351" t="s">
        <v>1578</v>
      </c>
      <c r="S3001" s="350">
        <v>43</v>
      </c>
      <c r="T3001" t="s">
        <v>15</v>
      </c>
    </row>
    <row r="3002" spans="1:20" ht="15.75" thickBot="1">
      <c r="A3002" s="311">
        <v>45649</v>
      </c>
      <c r="B3002" s="384">
        <v>45627</v>
      </c>
      <c r="C3002" s="297" t="e">
        <v>#VALUE!</v>
      </c>
      <c r="D3002" s="312" t="s">
        <v>5560</v>
      </c>
      <c r="E3002" s="306" t="s">
        <v>5561</v>
      </c>
      <c r="F3002" s="314">
        <v>469640</v>
      </c>
      <c r="G3002" s="300">
        <v>398000</v>
      </c>
      <c r="H3002" s="301" t="s">
        <v>291</v>
      </c>
      <c r="I3002" s="302" t="s">
        <v>226</v>
      </c>
      <c r="J3002" s="302" t="s">
        <v>292</v>
      </c>
      <c r="K3002" s="53"/>
      <c r="L3002" s="53"/>
      <c r="M3002" s="53"/>
      <c r="N3002" s="53"/>
      <c r="O3002" s="53">
        <v>12</v>
      </c>
      <c r="P3002" s="55"/>
      <c r="Q3002" s="297">
        <v>469640</v>
      </c>
      <c r="R3002" s="351" t="s">
        <v>1578</v>
      </c>
      <c r="S3002" s="350">
        <v>42</v>
      </c>
      <c r="T3002" t="str">
        <f>VLOOKUP(I3002,$AD$2:$AE$6,2,0)</f>
        <v xml:space="preserve">Training Business </v>
      </c>
    </row>
    <row r="3003" spans="1:20" ht="15.75" thickBot="1">
      <c r="A3003" s="311">
        <v>45649</v>
      </c>
      <c r="B3003" s="384">
        <v>45627</v>
      </c>
      <c r="C3003" s="297" t="e">
        <v>#VALUE!</v>
      </c>
      <c r="D3003" s="312" t="s">
        <v>1666</v>
      </c>
      <c r="E3003" s="306" t="s">
        <v>5562</v>
      </c>
      <c r="F3003" s="314">
        <v>56640</v>
      </c>
      <c r="G3003" s="300">
        <v>48000</v>
      </c>
      <c r="H3003" s="301" t="s">
        <v>291</v>
      </c>
      <c r="I3003" s="302" t="s">
        <v>226</v>
      </c>
      <c r="J3003" s="302" t="s">
        <v>32</v>
      </c>
      <c r="K3003" s="53"/>
      <c r="L3003" s="53"/>
      <c r="M3003" s="53"/>
      <c r="N3003" s="53"/>
      <c r="O3003" s="53">
        <v>12</v>
      </c>
      <c r="P3003" s="55"/>
      <c r="Q3003" s="297">
        <v>56640</v>
      </c>
      <c r="R3003" s="351" t="s">
        <v>1578</v>
      </c>
      <c r="S3003" s="350">
        <v>43</v>
      </c>
      <c r="T3003" t="s">
        <v>15</v>
      </c>
    </row>
    <row r="3004" spans="1:20" ht="15.75" thickBot="1">
      <c r="A3004" s="311">
        <v>45649</v>
      </c>
      <c r="B3004" s="384">
        <v>45627</v>
      </c>
      <c r="C3004" s="297" t="e">
        <v>#VALUE!</v>
      </c>
      <c r="D3004" s="312" t="s">
        <v>5373</v>
      </c>
      <c r="E3004" s="306" t="s">
        <v>5563</v>
      </c>
      <c r="F3004" s="314">
        <v>15930</v>
      </c>
      <c r="G3004" s="300">
        <v>13500</v>
      </c>
      <c r="H3004" s="301" t="s">
        <v>112</v>
      </c>
      <c r="I3004" s="302" t="s">
        <v>229</v>
      </c>
      <c r="J3004" s="302" t="s">
        <v>284</v>
      </c>
      <c r="K3004" s="53"/>
      <c r="L3004" s="53"/>
      <c r="M3004" s="53"/>
      <c r="N3004" s="53"/>
      <c r="O3004" s="53">
        <v>12</v>
      </c>
      <c r="P3004" s="55"/>
      <c r="Q3004" s="297">
        <v>15930</v>
      </c>
      <c r="R3004" s="351" t="s">
        <v>1578</v>
      </c>
      <c r="S3004" s="350">
        <v>43</v>
      </c>
      <c r="T3004" t="str">
        <f t="shared" ref="T3004:T3014" si="106">VLOOKUP(I3004,$AD$2:$AE$6,2,0)</f>
        <v>WhatsApp API Business</v>
      </c>
    </row>
    <row r="3005" spans="1:20" ht="15.75" thickBot="1">
      <c r="A3005" s="311">
        <v>45649</v>
      </c>
      <c r="B3005" s="384">
        <v>45627</v>
      </c>
      <c r="C3005" s="297" t="e">
        <v>#VALUE!</v>
      </c>
      <c r="D3005" s="312" t="s">
        <v>698</v>
      </c>
      <c r="E3005" s="306" t="s">
        <v>5564</v>
      </c>
      <c r="F3005" s="314">
        <v>1180</v>
      </c>
      <c r="G3005" s="300">
        <v>1000</v>
      </c>
      <c r="H3005" s="301" t="s">
        <v>112</v>
      </c>
      <c r="I3005" s="302" t="s">
        <v>229</v>
      </c>
      <c r="J3005" s="302" t="s">
        <v>249</v>
      </c>
      <c r="K3005" s="53"/>
      <c r="L3005" s="53"/>
      <c r="M3005" s="53"/>
      <c r="N3005" s="53"/>
      <c r="O3005" s="53">
        <v>12</v>
      </c>
      <c r="P3005" s="55"/>
      <c r="Q3005" s="297">
        <v>1180</v>
      </c>
      <c r="R3005" s="351" t="s">
        <v>1578</v>
      </c>
      <c r="S3005" s="350">
        <v>43</v>
      </c>
      <c r="T3005" t="str">
        <f t="shared" si="106"/>
        <v>WhatsApp API Business</v>
      </c>
    </row>
    <row r="3006" spans="1:20" ht="15.75" thickBot="1">
      <c r="A3006" s="311">
        <v>45649</v>
      </c>
      <c r="B3006" s="384">
        <v>45627</v>
      </c>
      <c r="C3006" s="297" t="e">
        <v>#VALUE!</v>
      </c>
      <c r="D3006" s="312" t="s">
        <v>5210</v>
      </c>
      <c r="E3006" s="306" t="s">
        <v>5565</v>
      </c>
      <c r="F3006" s="314">
        <v>15045</v>
      </c>
      <c r="G3006" s="300">
        <v>12750</v>
      </c>
      <c r="H3006" s="301" t="s">
        <v>112</v>
      </c>
      <c r="I3006" s="302" t="s">
        <v>229</v>
      </c>
      <c r="J3006" s="302" t="s">
        <v>284</v>
      </c>
      <c r="K3006" s="53"/>
      <c r="L3006" s="53"/>
      <c r="M3006" s="53"/>
      <c r="N3006" s="53"/>
      <c r="O3006" s="53">
        <v>12</v>
      </c>
      <c r="P3006" s="55"/>
      <c r="Q3006" s="297">
        <v>15045</v>
      </c>
      <c r="R3006" s="351" t="s">
        <v>1578</v>
      </c>
      <c r="S3006" s="350">
        <v>43</v>
      </c>
      <c r="T3006" t="str">
        <f t="shared" si="106"/>
        <v>WhatsApp API Business</v>
      </c>
    </row>
    <row r="3007" spans="1:20" ht="15.75" thickBot="1">
      <c r="A3007" s="311">
        <v>45649</v>
      </c>
      <c r="B3007" s="384">
        <v>45627</v>
      </c>
      <c r="C3007" s="297" t="e">
        <v>#VALUE!</v>
      </c>
      <c r="D3007" s="312" t="s">
        <v>4444</v>
      </c>
      <c r="E3007" s="306" t="s">
        <v>5566</v>
      </c>
      <c r="F3007" s="314">
        <v>1416</v>
      </c>
      <c r="G3007" s="300">
        <v>1200</v>
      </c>
      <c r="H3007" s="301" t="s">
        <v>216</v>
      </c>
      <c r="I3007" s="302" t="s">
        <v>217</v>
      </c>
      <c r="J3007" s="302" t="s">
        <v>218</v>
      </c>
      <c r="K3007" s="53"/>
      <c r="L3007" s="53"/>
      <c r="M3007" s="53"/>
      <c r="N3007" s="53"/>
      <c r="O3007" s="53">
        <v>12</v>
      </c>
      <c r="P3007" s="55"/>
      <c r="Q3007" s="297">
        <v>1416</v>
      </c>
      <c r="R3007" s="351" t="s">
        <v>1578</v>
      </c>
      <c r="S3007" s="350">
        <v>43</v>
      </c>
      <c r="T3007" t="str">
        <f t="shared" si="106"/>
        <v>G-Suite Business</v>
      </c>
    </row>
    <row r="3008" spans="1:20" ht="15.75" thickBot="1">
      <c r="A3008" s="311">
        <v>45649</v>
      </c>
      <c r="B3008" s="384">
        <v>45627</v>
      </c>
      <c r="C3008" s="297" t="e">
        <v>#VALUE!</v>
      </c>
      <c r="D3008" s="312" t="s">
        <v>1407</v>
      </c>
      <c r="E3008" s="306" t="s">
        <v>5567</v>
      </c>
      <c r="F3008" s="314">
        <v>31270</v>
      </c>
      <c r="G3008" s="300">
        <v>26500</v>
      </c>
      <c r="H3008" s="301" t="s">
        <v>216</v>
      </c>
      <c r="I3008" s="302" t="s">
        <v>217</v>
      </c>
      <c r="J3008" s="302" t="s">
        <v>218</v>
      </c>
      <c r="K3008" s="53"/>
      <c r="L3008" s="53"/>
      <c r="M3008" s="53"/>
      <c r="N3008" s="53"/>
      <c r="O3008" s="53">
        <v>12</v>
      </c>
      <c r="P3008" s="55"/>
      <c r="Q3008" s="297">
        <v>31270</v>
      </c>
      <c r="R3008" s="351" t="s">
        <v>1578</v>
      </c>
      <c r="S3008" s="350">
        <v>43</v>
      </c>
      <c r="T3008" t="str">
        <f t="shared" si="106"/>
        <v>G-Suite Business</v>
      </c>
    </row>
    <row r="3009" spans="1:20" ht="15.75" thickBot="1">
      <c r="A3009" s="311">
        <v>45649</v>
      </c>
      <c r="B3009" s="384">
        <v>45627</v>
      </c>
      <c r="C3009" s="297" t="e">
        <v>#VALUE!</v>
      </c>
      <c r="D3009" s="312" t="s">
        <v>5568</v>
      </c>
      <c r="E3009" s="306" t="s">
        <v>5569</v>
      </c>
      <c r="F3009" s="314">
        <v>7816.32</v>
      </c>
      <c r="G3009" s="300">
        <v>6624</v>
      </c>
      <c r="H3009" s="301" t="s">
        <v>216</v>
      </c>
      <c r="I3009" s="302" t="s">
        <v>217</v>
      </c>
      <c r="J3009" s="302" t="s">
        <v>218</v>
      </c>
      <c r="K3009" s="53"/>
      <c r="L3009" s="53"/>
      <c r="M3009" s="53"/>
      <c r="N3009" s="53"/>
      <c r="O3009" s="53">
        <v>12</v>
      </c>
      <c r="P3009" s="55"/>
      <c r="Q3009" s="297">
        <v>7816.32</v>
      </c>
      <c r="R3009" s="351" t="s">
        <v>1578</v>
      </c>
      <c r="S3009" s="350">
        <v>43</v>
      </c>
      <c r="T3009" t="str">
        <f t="shared" si="106"/>
        <v>G-Suite Business</v>
      </c>
    </row>
    <row r="3010" spans="1:20" ht="15.75" thickBot="1">
      <c r="A3010" s="311">
        <v>45649</v>
      </c>
      <c r="B3010" s="384">
        <v>45627</v>
      </c>
      <c r="C3010" s="297" t="e">
        <v>#VALUE!</v>
      </c>
      <c r="D3010" s="312" t="s">
        <v>5570</v>
      </c>
      <c r="E3010" s="306" t="s">
        <v>5571</v>
      </c>
      <c r="F3010" s="314">
        <v>24072</v>
      </c>
      <c r="G3010" s="300">
        <v>20400</v>
      </c>
      <c r="H3010" s="301" t="s">
        <v>216</v>
      </c>
      <c r="I3010" s="302" t="s">
        <v>217</v>
      </c>
      <c r="J3010" s="302" t="s">
        <v>218</v>
      </c>
      <c r="K3010" s="53"/>
      <c r="L3010" s="53"/>
      <c r="M3010" s="53"/>
      <c r="N3010" s="53"/>
      <c r="O3010" s="53">
        <v>12</v>
      </c>
      <c r="P3010" s="55"/>
      <c r="Q3010" s="297">
        <v>24072</v>
      </c>
      <c r="R3010" s="351" t="s">
        <v>1578</v>
      </c>
      <c r="S3010" s="350">
        <v>43</v>
      </c>
      <c r="T3010" t="str">
        <f t="shared" si="106"/>
        <v>G-Suite Business</v>
      </c>
    </row>
    <row r="3011" spans="1:20" ht="15.75" thickBot="1">
      <c r="A3011" s="311">
        <v>45649</v>
      </c>
      <c r="B3011" s="384">
        <v>45627</v>
      </c>
      <c r="C3011" s="297" t="e">
        <v>#VALUE!</v>
      </c>
      <c r="D3011" s="312" t="s">
        <v>486</v>
      </c>
      <c r="E3011" s="306" t="s">
        <v>5572</v>
      </c>
      <c r="F3011" s="314">
        <v>39117</v>
      </c>
      <c r="G3011" s="300">
        <v>33150</v>
      </c>
      <c r="H3011" s="301" t="s">
        <v>216</v>
      </c>
      <c r="I3011" s="302" t="s">
        <v>217</v>
      </c>
      <c r="J3011" s="302" t="s">
        <v>218</v>
      </c>
      <c r="K3011" s="53"/>
      <c r="L3011" s="53"/>
      <c r="M3011" s="53"/>
      <c r="N3011" s="53"/>
      <c r="O3011" s="53">
        <v>12</v>
      </c>
      <c r="P3011" s="55"/>
      <c r="Q3011" s="297">
        <v>39117</v>
      </c>
      <c r="R3011" s="351" t="s">
        <v>1578</v>
      </c>
      <c r="S3011" s="350">
        <v>43</v>
      </c>
      <c r="T3011" t="str">
        <f t="shared" si="106"/>
        <v>G-Suite Business</v>
      </c>
    </row>
    <row r="3012" spans="1:20" ht="15.75" thickBot="1">
      <c r="A3012" s="311">
        <v>45649</v>
      </c>
      <c r="B3012" s="384">
        <v>45627</v>
      </c>
      <c r="C3012" s="297" t="e">
        <v>#VALUE!</v>
      </c>
      <c r="D3012" s="312" t="s">
        <v>1119</v>
      </c>
      <c r="E3012" s="306" t="s">
        <v>5573</v>
      </c>
      <c r="F3012" s="314">
        <v>60180</v>
      </c>
      <c r="G3012" s="300">
        <v>51000</v>
      </c>
      <c r="H3012" s="301" t="s">
        <v>216</v>
      </c>
      <c r="I3012" s="302" t="s">
        <v>217</v>
      </c>
      <c r="J3012" s="302" t="s">
        <v>218</v>
      </c>
      <c r="K3012" s="53"/>
      <c r="L3012" s="53"/>
      <c r="M3012" s="53"/>
      <c r="N3012" s="53"/>
      <c r="O3012" s="53">
        <v>12</v>
      </c>
      <c r="P3012" s="55"/>
      <c r="Q3012" s="297">
        <v>60180</v>
      </c>
      <c r="R3012" s="351" t="s">
        <v>1578</v>
      </c>
      <c r="S3012" s="350">
        <v>43</v>
      </c>
      <c r="T3012" t="str">
        <f t="shared" si="106"/>
        <v>G-Suite Business</v>
      </c>
    </row>
    <row r="3013" spans="1:20" ht="15.75" thickBot="1">
      <c r="A3013" s="311">
        <v>45649</v>
      </c>
      <c r="B3013" s="384">
        <v>45627</v>
      </c>
      <c r="C3013" s="297" t="e">
        <v>#VALUE!</v>
      </c>
      <c r="D3013" s="312" t="s">
        <v>3796</v>
      </c>
      <c r="E3013" s="306" t="s">
        <v>5574</v>
      </c>
      <c r="F3013" s="314">
        <v>2906</v>
      </c>
      <c r="G3013" s="300">
        <v>2462.71186440678</v>
      </c>
      <c r="H3013" s="301" t="s">
        <v>216</v>
      </c>
      <c r="I3013" s="302" t="s">
        <v>217</v>
      </c>
      <c r="J3013" s="302" t="s">
        <v>218</v>
      </c>
      <c r="K3013" s="53"/>
      <c r="L3013" s="53"/>
      <c r="M3013" s="53"/>
      <c r="N3013" s="53"/>
      <c r="O3013" s="53">
        <v>12</v>
      </c>
      <c r="P3013" s="55"/>
      <c r="Q3013" s="297">
        <v>2906</v>
      </c>
      <c r="R3013" s="351" t="s">
        <v>1578</v>
      </c>
      <c r="S3013" s="350">
        <v>43</v>
      </c>
      <c r="T3013" t="str">
        <f t="shared" si="106"/>
        <v>G-Suite Business</v>
      </c>
    </row>
    <row r="3014" spans="1:20" ht="15.75" thickBot="1">
      <c r="A3014" s="311">
        <v>45649</v>
      </c>
      <c r="B3014" s="384">
        <v>45627</v>
      </c>
      <c r="C3014" s="297" t="e">
        <v>#VALUE!</v>
      </c>
      <c r="D3014" s="312" t="s">
        <v>1593</v>
      </c>
      <c r="E3014" s="306" t="s">
        <v>5575</v>
      </c>
      <c r="F3014" s="314">
        <v>2948.82</v>
      </c>
      <c r="G3014" s="300">
        <v>2499</v>
      </c>
      <c r="H3014" s="301" t="s">
        <v>216</v>
      </c>
      <c r="I3014" s="302" t="s">
        <v>217</v>
      </c>
      <c r="J3014" s="302" t="s">
        <v>218</v>
      </c>
      <c r="K3014" s="53"/>
      <c r="L3014" s="53"/>
      <c r="M3014" s="53"/>
      <c r="N3014" s="53"/>
      <c r="O3014" s="53">
        <v>12</v>
      </c>
      <c r="P3014" s="55"/>
      <c r="Q3014" s="297">
        <v>2948.82</v>
      </c>
      <c r="R3014" s="351" t="s">
        <v>1578</v>
      </c>
      <c r="S3014" s="350">
        <v>43</v>
      </c>
      <c r="T3014" t="str">
        <f t="shared" si="106"/>
        <v>G-Suite Business</v>
      </c>
    </row>
    <row r="3015" spans="1:20" ht="15.75" thickBot="1">
      <c r="A3015" s="311">
        <v>45650</v>
      </c>
      <c r="B3015" s="384">
        <v>45627</v>
      </c>
      <c r="C3015" s="297" t="e">
        <v>#VALUE!</v>
      </c>
      <c r="D3015" s="312" t="s">
        <v>978</v>
      </c>
      <c r="E3015" s="306" t="s">
        <v>5576</v>
      </c>
      <c r="F3015" s="314">
        <v>84960</v>
      </c>
      <c r="G3015" s="300">
        <v>72000</v>
      </c>
      <c r="H3015" s="301" t="s">
        <v>291</v>
      </c>
      <c r="I3015" s="302" t="s">
        <v>226</v>
      </c>
      <c r="J3015" s="302" t="s">
        <v>32</v>
      </c>
      <c r="K3015" s="53"/>
      <c r="L3015" s="53"/>
      <c r="M3015" s="53"/>
      <c r="N3015" s="53"/>
      <c r="O3015" s="53">
        <v>12</v>
      </c>
      <c r="P3015" s="55"/>
      <c r="Q3015" s="297">
        <v>84960</v>
      </c>
      <c r="R3015" s="351" t="s">
        <v>1578</v>
      </c>
      <c r="S3015" s="350">
        <v>43</v>
      </c>
      <c r="T3015" t="s">
        <v>15</v>
      </c>
    </row>
    <row r="3016" spans="1:20" ht="15.75" thickBot="1">
      <c r="A3016" s="311">
        <v>45650</v>
      </c>
      <c r="B3016" s="384">
        <v>45627</v>
      </c>
      <c r="C3016" s="297" t="e">
        <v>#VALUE!</v>
      </c>
      <c r="D3016" s="312" t="s">
        <v>2621</v>
      </c>
      <c r="E3016" s="306" t="s">
        <v>5577</v>
      </c>
      <c r="F3016" s="333">
        <v>174640</v>
      </c>
      <c r="G3016" s="300">
        <v>148000</v>
      </c>
      <c r="H3016" s="301" t="s">
        <v>291</v>
      </c>
      <c r="I3016" s="302" t="s">
        <v>226</v>
      </c>
      <c r="J3016" s="302" t="s">
        <v>292</v>
      </c>
      <c r="K3016" s="53"/>
      <c r="L3016" s="53"/>
      <c r="M3016" s="53"/>
      <c r="N3016" s="53"/>
      <c r="O3016" s="53">
        <v>12</v>
      </c>
      <c r="P3016" s="55"/>
      <c r="Q3016" s="297">
        <v>174640</v>
      </c>
      <c r="R3016" s="351" t="s">
        <v>1578</v>
      </c>
      <c r="S3016" s="350">
        <v>43</v>
      </c>
      <c r="T3016" t="str">
        <f t="shared" ref="T3016:T3034" si="107">VLOOKUP(I3016,$AD$2:$AE$6,2,0)</f>
        <v xml:space="preserve">Training Business </v>
      </c>
    </row>
    <row r="3017" spans="1:20" ht="15.75" thickBot="1">
      <c r="A3017" s="311">
        <v>45650</v>
      </c>
      <c r="B3017" s="384">
        <v>45627</v>
      </c>
      <c r="C3017" s="297" t="e">
        <v>#VALUE!</v>
      </c>
      <c r="D3017" s="312" t="s">
        <v>5315</v>
      </c>
      <c r="E3017" s="306" t="s">
        <v>5578</v>
      </c>
      <c r="F3017" s="314">
        <v>15045</v>
      </c>
      <c r="G3017" s="300">
        <v>12750</v>
      </c>
      <c r="H3017" s="301" t="s">
        <v>112</v>
      </c>
      <c r="I3017" s="302" t="s">
        <v>229</v>
      </c>
      <c r="J3017" s="302" t="s">
        <v>284</v>
      </c>
      <c r="K3017" s="53"/>
      <c r="L3017" s="53"/>
      <c r="M3017" s="53"/>
      <c r="N3017" s="53"/>
      <c r="O3017" s="53">
        <v>12</v>
      </c>
      <c r="P3017" s="55"/>
      <c r="Q3017" s="297">
        <v>15045</v>
      </c>
      <c r="R3017" s="351" t="s">
        <v>1578</v>
      </c>
      <c r="S3017" s="350">
        <v>43</v>
      </c>
      <c r="T3017" t="str">
        <f t="shared" si="107"/>
        <v>WhatsApp API Business</v>
      </c>
    </row>
    <row r="3018" spans="1:20" ht="15.75" thickBot="1">
      <c r="A3018" s="311">
        <v>45650</v>
      </c>
      <c r="B3018" s="384">
        <v>45627</v>
      </c>
      <c r="C3018" s="297" t="e">
        <v>#VALUE!</v>
      </c>
      <c r="D3018" s="312" t="s">
        <v>1838</v>
      </c>
      <c r="E3018" s="306" t="s">
        <v>5579</v>
      </c>
      <c r="F3018" s="314">
        <v>7522.5</v>
      </c>
      <c r="G3018" s="300">
        <v>6375</v>
      </c>
      <c r="H3018" s="301" t="s">
        <v>112</v>
      </c>
      <c r="I3018" s="302" t="s">
        <v>229</v>
      </c>
      <c r="J3018" s="302" t="s">
        <v>269</v>
      </c>
      <c r="K3018" s="53"/>
      <c r="L3018" s="53"/>
      <c r="M3018" s="53"/>
      <c r="N3018" s="53"/>
      <c r="O3018" s="53">
        <v>12</v>
      </c>
      <c r="P3018" s="55"/>
      <c r="Q3018" s="297">
        <v>7522.5</v>
      </c>
      <c r="R3018" s="351" t="s">
        <v>1578</v>
      </c>
      <c r="S3018" s="350">
        <v>43</v>
      </c>
      <c r="T3018" t="str">
        <f t="shared" si="107"/>
        <v>WhatsApp API Business</v>
      </c>
    </row>
    <row r="3019" spans="1:20" ht="15.75" thickBot="1">
      <c r="A3019" s="311">
        <v>45650</v>
      </c>
      <c r="B3019" s="384">
        <v>45627</v>
      </c>
      <c r="C3019" s="297" t="e">
        <v>#VALUE!</v>
      </c>
      <c r="D3019" s="312" t="s">
        <v>1360</v>
      </c>
      <c r="E3019" s="306" t="s">
        <v>5580</v>
      </c>
      <c r="F3019" s="314">
        <v>7522.5</v>
      </c>
      <c r="G3019" s="300">
        <v>6375</v>
      </c>
      <c r="H3019" s="301" t="s">
        <v>112</v>
      </c>
      <c r="I3019" s="302" t="s">
        <v>229</v>
      </c>
      <c r="J3019" s="302" t="s">
        <v>269</v>
      </c>
      <c r="K3019" s="53"/>
      <c r="L3019" s="53"/>
      <c r="M3019" s="53"/>
      <c r="N3019" s="53"/>
      <c r="O3019" s="53">
        <v>12</v>
      </c>
      <c r="P3019" s="55"/>
      <c r="Q3019" s="297">
        <v>7522.5</v>
      </c>
      <c r="R3019" s="351" t="s">
        <v>1578</v>
      </c>
      <c r="S3019" s="350">
        <v>43</v>
      </c>
      <c r="T3019" t="str">
        <f t="shared" si="107"/>
        <v>WhatsApp API Business</v>
      </c>
    </row>
    <row r="3020" spans="1:20" ht="15.75" thickBot="1">
      <c r="A3020" s="311">
        <v>45650</v>
      </c>
      <c r="B3020" s="384">
        <v>45627</v>
      </c>
      <c r="C3020" s="297" t="e">
        <v>#VALUE!</v>
      </c>
      <c r="D3020" s="312" t="s">
        <v>5581</v>
      </c>
      <c r="E3020" s="306" t="s">
        <v>5582</v>
      </c>
      <c r="F3020" s="314">
        <v>17700</v>
      </c>
      <c r="G3020" s="300">
        <v>15000</v>
      </c>
      <c r="H3020" s="301" t="s">
        <v>112</v>
      </c>
      <c r="I3020" s="302" t="s">
        <v>229</v>
      </c>
      <c r="J3020" s="302" t="s">
        <v>284</v>
      </c>
      <c r="K3020" s="53"/>
      <c r="L3020" s="53"/>
      <c r="M3020" s="53"/>
      <c r="N3020" s="53"/>
      <c r="O3020" s="53">
        <v>12</v>
      </c>
      <c r="P3020" s="55"/>
      <c r="Q3020" s="297">
        <v>17700</v>
      </c>
      <c r="R3020" s="351" t="s">
        <v>1578</v>
      </c>
      <c r="S3020" s="350">
        <v>43</v>
      </c>
      <c r="T3020" t="str">
        <f t="shared" si="107"/>
        <v>WhatsApp API Business</v>
      </c>
    </row>
    <row r="3021" spans="1:20" ht="15.75" thickBot="1">
      <c r="A3021" s="311">
        <v>45650</v>
      </c>
      <c r="B3021" s="384">
        <v>45627</v>
      </c>
      <c r="C3021" s="297" t="e">
        <v>#VALUE!</v>
      </c>
      <c r="D3021" s="312" t="s">
        <v>5583</v>
      </c>
      <c r="E3021" s="306" t="s">
        <v>5584</v>
      </c>
      <c r="F3021" s="314">
        <v>17700</v>
      </c>
      <c r="G3021" s="300">
        <v>15000</v>
      </c>
      <c r="H3021" s="301" t="s">
        <v>112</v>
      </c>
      <c r="I3021" s="302" t="s">
        <v>229</v>
      </c>
      <c r="J3021" s="302" t="s">
        <v>284</v>
      </c>
      <c r="K3021" s="53"/>
      <c r="L3021" s="53"/>
      <c r="M3021" s="53"/>
      <c r="N3021" s="53"/>
      <c r="O3021" s="53">
        <v>12</v>
      </c>
      <c r="P3021" s="55"/>
      <c r="Q3021" s="297">
        <v>17700</v>
      </c>
      <c r="R3021" s="351" t="s">
        <v>1578</v>
      </c>
      <c r="S3021" s="350">
        <v>43</v>
      </c>
      <c r="T3021" t="str">
        <f t="shared" si="107"/>
        <v>WhatsApp API Business</v>
      </c>
    </row>
    <row r="3022" spans="1:20" ht="15.75" thickBot="1">
      <c r="A3022" s="311">
        <v>45650</v>
      </c>
      <c r="B3022" s="384">
        <v>45627</v>
      </c>
      <c r="C3022" s="297" t="e">
        <v>#VALUE!</v>
      </c>
      <c r="D3022" s="312" t="s">
        <v>5210</v>
      </c>
      <c r="E3022" s="306" t="s">
        <v>5585</v>
      </c>
      <c r="F3022" s="314">
        <v>177000</v>
      </c>
      <c r="G3022" s="300">
        <v>150000</v>
      </c>
      <c r="H3022" s="301" t="s">
        <v>291</v>
      </c>
      <c r="I3022" s="302" t="s">
        <v>226</v>
      </c>
      <c r="J3022" s="302" t="s">
        <v>292</v>
      </c>
      <c r="K3022" s="53"/>
      <c r="L3022" s="53"/>
      <c r="M3022" s="53"/>
      <c r="N3022" s="53"/>
      <c r="O3022" s="53">
        <v>12</v>
      </c>
      <c r="P3022" s="55"/>
      <c r="Q3022" s="297">
        <v>177000</v>
      </c>
      <c r="R3022" s="351" t="s">
        <v>1578</v>
      </c>
      <c r="S3022" s="350">
        <v>43</v>
      </c>
      <c r="T3022" t="str">
        <f t="shared" si="107"/>
        <v xml:space="preserve">Training Business </v>
      </c>
    </row>
    <row r="3023" spans="1:20" ht="15.75" thickBot="1">
      <c r="A3023" s="311">
        <v>45650</v>
      </c>
      <c r="B3023" s="384">
        <v>45627</v>
      </c>
      <c r="C3023" s="297" t="e">
        <v>#VALUE!</v>
      </c>
      <c r="D3023" s="312" t="s">
        <v>577</v>
      </c>
      <c r="E3023" s="306" t="s">
        <v>5586</v>
      </c>
      <c r="F3023" s="314">
        <v>135700</v>
      </c>
      <c r="G3023" s="300">
        <v>115000</v>
      </c>
      <c r="H3023" s="301" t="s">
        <v>216</v>
      </c>
      <c r="I3023" s="302" t="s">
        <v>217</v>
      </c>
      <c r="J3023" s="302" t="s">
        <v>218</v>
      </c>
      <c r="K3023" s="53"/>
      <c r="L3023" s="53"/>
      <c r="M3023" s="53"/>
      <c r="N3023" s="53"/>
      <c r="O3023" s="53">
        <v>12</v>
      </c>
      <c r="P3023" s="55"/>
      <c r="Q3023" s="297">
        <v>135700</v>
      </c>
      <c r="R3023" s="351" t="s">
        <v>1578</v>
      </c>
      <c r="S3023" s="350">
        <v>43</v>
      </c>
      <c r="T3023" t="str">
        <f t="shared" si="107"/>
        <v>G-Suite Business</v>
      </c>
    </row>
    <row r="3024" spans="1:20" ht="15.75" thickBot="1">
      <c r="A3024" s="311">
        <v>45650</v>
      </c>
      <c r="B3024" s="384">
        <v>45627</v>
      </c>
      <c r="C3024" s="297" t="e">
        <v>#VALUE!</v>
      </c>
      <c r="D3024" s="312" t="s">
        <v>1635</v>
      </c>
      <c r="E3024" s="306" t="s">
        <v>5587</v>
      </c>
      <c r="F3024" s="314">
        <v>5813</v>
      </c>
      <c r="G3024" s="300">
        <v>4926.2711864406783</v>
      </c>
      <c r="H3024" s="301" t="s">
        <v>216</v>
      </c>
      <c r="I3024" s="302" t="s">
        <v>217</v>
      </c>
      <c r="J3024" s="302" t="s">
        <v>218</v>
      </c>
      <c r="K3024" s="53"/>
      <c r="L3024" s="53"/>
      <c r="M3024" s="53"/>
      <c r="N3024" s="53"/>
      <c r="O3024" s="53">
        <v>12</v>
      </c>
      <c r="P3024" s="55"/>
      <c r="Q3024" s="297">
        <v>5813</v>
      </c>
      <c r="R3024" s="351" t="s">
        <v>1578</v>
      </c>
      <c r="S3024" s="350">
        <v>43</v>
      </c>
      <c r="T3024" t="str">
        <f t="shared" si="107"/>
        <v>G-Suite Business</v>
      </c>
    </row>
    <row r="3025" spans="1:20" ht="15.75" thickBot="1">
      <c r="A3025" s="311">
        <v>45650</v>
      </c>
      <c r="B3025" s="384">
        <v>45627</v>
      </c>
      <c r="C3025" s="297" t="e">
        <v>#VALUE!</v>
      </c>
      <c r="D3025" s="312" t="s">
        <v>1126</v>
      </c>
      <c r="E3025" s="306" t="s">
        <v>5588</v>
      </c>
      <c r="F3025" s="314">
        <v>15726</v>
      </c>
      <c r="G3025" s="300">
        <v>13327.118644067799</v>
      </c>
      <c r="H3025" s="301" t="s">
        <v>216</v>
      </c>
      <c r="I3025" s="302" t="s">
        <v>217</v>
      </c>
      <c r="J3025" s="302" t="s">
        <v>218</v>
      </c>
      <c r="K3025" s="53"/>
      <c r="L3025" s="53"/>
      <c r="M3025" s="53"/>
      <c r="N3025" s="53"/>
      <c r="O3025" s="53">
        <v>12</v>
      </c>
      <c r="P3025" s="55"/>
      <c r="Q3025" s="297">
        <v>15726</v>
      </c>
      <c r="R3025" s="351" t="s">
        <v>1578</v>
      </c>
      <c r="S3025" s="350">
        <v>43</v>
      </c>
      <c r="T3025" t="str">
        <f t="shared" si="107"/>
        <v>G-Suite Business</v>
      </c>
    </row>
    <row r="3026" spans="1:20" ht="15.75" thickBot="1">
      <c r="A3026" s="311">
        <v>45650</v>
      </c>
      <c r="B3026" s="384">
        <v>45627</v>
      </c>
      <c r="C3026" s="297" t="e">
        <v>#VALUE!</v>
      </c>
      <c r="D3026" s="312" t="s">
        <v>5589</v>
      </c>
      <c r="E3026" s="306" t="s">
        <v>5590</v>
      </c>
      <c r="F3026" s="314">
        <v>1940</v>
      </c>
      <c r="G3026" s="300">
        <v>1644.06779661017</v>
      </c>
      <c r="H3026" s="301" t="s">
        <v>216</v>
      </c>
      <c r="I3026" s="302" t="s">
        <v>217</v>
      </c>
      <c r="J3026" s="302" t="s">
        <v>218</v>
      </c>
      <c r="K3026" s="53"/>
      <c r="L3026" s="53"/>
      <c r="M3026" s="53"/>
      <c r="N3026" s="53"/>
      <c r="O3026" s="53">
        <v>12</v>
      </c>
      <c r="P3026" s="55"/>
      <c r="Q3026" s="297">
        <v>1940</v>
      </c>
      <c r="R3026" s="351" t="s">
        <v>1578</v>
      </c>
      <c r="S3026" s="350">
        <v>43</v>
      </c>
      <c r="T3026" t="str">
        <f t="shared" si="107"/>
        <v>G-Suite Business</v>
      </c>
    </row>
    <row r="3027" spans="1:20" ht="15.75" thickBot="1">
      <c r="A3027" s="311">
        <v>45650</v>
      </c>
      <c r="B3027" s="384">
        <v>45627</v>
      </c>
      <c r="C3027" s="297" t="e">
        <v>#VALUE!</v>
      </c>
      <c r="D3027" s="312" t="s">
        <v>788</v>
      </c>
      <c r="E3027" s="306" t="s">
        <v>5591</v>
      </c>
      <c r="F3027" s="314">
        <v>41595</v>
      </c>
      <c r="G3027" s="300">
        <v>35250</v>
      </c>
      <c r="H3027" s="301" t="s">
        <v>216</v>
      </c>
      <c r="I3027" s="302" t="s">
        <v>217</v>
      </c>
      <c r="J3027" s="302" t="s">
        <v>218</v>
      </c>
      <c r="K3027" s="53"/>
      <c r="L3027" s="53"/>
      <c r="M3027" s="53"/>
      <c r="N3027" s="53"/>
      <c r="O3027" s="53">
        <v>12</v>
      </c>
      <c r="P3027" s="55"/>
      <c r="Q3027" s="297">
        <v>41595</v>
      </c>
      <c r="R3027" s="351" t="s">
        <v>1578</v>
      </c>
      <c r="S3027" s="350">
        <v>43</v>
      </c>
      <c r="T3027" t="str">
        <f t="shared" si="107"/>
        <v>G-Suite Business</v>
      </c>
    </row>
    <row r="3028" spans="1:20" ht="15.75" thickBot="1">
      <c r="A3028" s="311">
        <v>45650</v>
      </c>
      <c r="B3028" s="384">
        <v>45627</v>
      </c>
      <c r="C3028" s="297" t="e">
        <v>#VALUE!</v>
      </c>
      <c r="D3028" s="312" t="s">
        <v>1467</v>
      </c>
      <c r="E3028" s="306" t="s">
        <v>5592</v>
      </c>
      <c r="F3028" s="314">
        <v>15633</v>
      </c>
      <c r="G3028" s="300">
        <v>13248.30508474576</v>
      </c>
      <c r="H3028" s="301" t="s">
        <v>216</v>
      </c>
      <c r="I3028" s="302" t="s">
        <v>217</v>
      </c>
      <c r="J3028" s="302" t="s">
        <v>218</v>
      </c>
      <c r="K3028" s="53"/>
      <c r="L3028" s="53"/>
      <c r="M3028" s="53"/>
      <c r="N3028" s="53"/>
      <c r="O3028" s="53">
        <v>12</v>
      </c>
      <c r="P3028" s="55"/>
      <c r="Q3028" s="297">
        <v>15633</v>
      </c>
      <c r="R3028" s="351" t="s">
        <v>1578</v>
      </c>
      <c r="S3028" s="350">
        <v>43</v>
      </c>
      <c r="T3028" t="str">
        <f t="shared" si="107"/>
        <v>G-Suite Business</v>
      </c>
    </row>
    <row r="3029" spans="1:20" ht="15.75" thickBot="1">
      <c r="A3029" s="311">
        <v>45650</v>
      </c>
      <c r="B3029" s="384">
        <v>45627</v>
      </c>
      <c r="C3029" s="297" t="e">
        <v>#VALUE!</v>
      </c>
      <c r="D3029" s="312" t="s">
        <v>1174</v>
      </c>
      <c r="E3029" s="306" t="s">
        <v>5593</v>
      </c>
      <c r="F3029" s="314">
        <v>4128</v>
      </c>
      <c r="G3029" s="300">
        <v>3498.305084745763</v>
      </c>
      <c r="H3029" s="301" t="s">
        <v>216</v>
      </c>
      <c r="I3029" s="302" t="s">
        <v>217</v>
      </c>
      <c r="J3029" s="302" t="s">
        <v>218</v>
      </c>
      <c r="K3029" s="53"/>
      <c r="L3029" s="53"/>
      <c r="M3029" s="53"/>
      <c r="N3029" s="53"/>
      <c r="O3029" s="53">
        <v>12</v>
      </c>
      <c r="P3029" s="55"/>
      <c r="Q3029" s="297">
        <v>4128</v>
      </c>
      <c r="R3029" s="351" t="s">
        <v>1578</v>
      </c>
      <c r="S3029" s="350">
        <v>43</v>
      </c>
      <c r="T3029" t="str">
        <f t="shared" si="107"/>
        <v>G-Suite Business</v>
      </c>
    </row>
    <row r="3030" spans="1:20" ht="15.75" thickBot="1">
      <c r="A3030" s="311">
        <v>45650</v>
      </c>
      <c r="B3030" s="384">
        <v>45627</v>
      </c>
      <c r="C3030" s="297" t="e">
        <v>#VALUE!</v>
      </c>
      <c r="D3030" s="312" t="s">
        <v>2597</v>
      </c>
      <c r="E3030" s="306" t="s">
        <v>5594</v>
      </c>
      <c r="F3030" s="314">
        <v>-895</v>
      </c>
      <c r="G3030" s="300">
        <v>-758.47457627118649</v>
      </c>
      <c r="H3030" s="301" t="s">
        <v>216</v>
      </c>
      <c r="I3030" s="302" t="s">
        <v>217</v>
      </c>
      <c r="J3030" s="302" t="s">
        <v>218</v>
      </c>
      <c r="K3030" s="53"/>
      <c r="L3030" s="53"/>
      <c r="M3030" s="53"/>
      <c r="N3030" s="53"/>
      <c r="O3030" s="53">
        <v>12</v>
      </c>
      <c r="P3030" s="55"/>
      <c r="Q3030" s="297">
        <v>-895</v>
      </c>
      <c r="R3030" s="351" t="s">
        <v>1578</v>
      </c>
      <c r="S3030" s="350">
        <v>43</v>
      </c>
      <c r="T3030" t="str">
        <f t="shared" si="107"/>
        <v>G-Suite Business</v>
      </c>
    </row>
    <row r="3031" spans="1:20" ht="15.75" thickBot="1">
      <c r="A3031" s="311">
        <v>45650</v>
      </c>
      <c r="B3031" s="384">
        <v>45627</v>
      </c>
      <c r="C3031" s="297" t="e">
        <v>#VALUE!</v>
      </c>
      <c r="D3031" s="312" t="s">
        <v>2597</v>
      </c>
      <c r="E3031" s="306" t="s">
        <v>5595</v>
      </c>
      <c r="F3031" s="314">
        <v>-4091</v>
      </c>
      <c r="G3031" s="300">
        <v>-3466.9491525423732</v>
      </c>
      <c r="H3031" s="301" t="s">
        <v>216</v>
      </c>
      <c r="I3031" s="302" t="s">
        <v>217</v>
      </c>
      <c r="J3031" s="302" t="s">
        <v>218</v>
      </c>
      <c r="K3031" s="53"/>
      <c r="L3031" s="53"/>
      <c r="M3031" s="53"/>
      <c r="N3031" s="53"/>
      <c r="O3031" s="53">
        <v>12</v>
      </c>
      <c r="P3031" s="55"/>
      <c r="Q3031" s="297">
        <v>-4091</v>
      </c>
      <c r="R3031" s="351" t="s">
        <v>1578</v>
      </c>
      <c r="S3031" s="350">
        <v>43</v>
      </c>
      <c r="T3031" t="str">
        <f t="shared" si="107"/>
        <v>G-Suite Business</v>
      </c>
    </row>
    <row r="3032" spans="1:20" ht="15.75" thickBot="1">
      <c r="A3032" s="311">
        <v>45650</v>
      </c>
      <c r="B3032" s="384">
        <v>45627</v>
      </c>
      <c r="C3032" s="297" t="e">
        <v>#VALUE!</v>
      </c>
      <c r="D3032" s="312" t="s">
        <v>2597</v>
      </c>
      <c r="E3032" s="306" t="s">
        <v>5596</v>
      </c>
      <c r="F3032" s="314">
        <v>-6264</v>
      </c>
      <c r="G3032" s="300">
        <v>-5308.4745762711864</v>
      </c>
      <c r="H3032" s="301" t="s">
        <v>216</v>
      </c>
      <c r="I3032" s="302" t="s">
        <v>217</v>
      </c>
      <c r="J3032" s="302" t="s">
        <v>218</v>
      </c>
      <c r="K3032" s="53"/>
      <c r="L3032" s="53"/>
      <c r="M3032" s="53"/>
      <c r="N3032" s="53"/>
      <c r="O3032" s="53">
        <v>12</v>
      </c>
      <c r="P3032" s="55"/>
      <c r="Q3032" s="297">
        <v>-6264</v>
      </c>
      <c r="R3032" s="351" t="s">
        <v>1578</v>
      </c>
      <c r="S3032" s="350">
        <v>43</v>
      </c>
      <c r="T3032" t="str">
        <f t="shared" si="107"/>
        <v>G-Suite Business</v>
      </c>
    </row>
    <row r="3033" spans="1:20" ht="15.75" thickBot="1">
      <c r="A3033" s="311">
        <v>45650</v>
      </c>
      <c r="B3033" s="384">
        <v>45627</v>
      </c>
      <c r="C3033" s="297" t="e">
        <v>#VALUE!</v>
      </c>
      <c r="D3033" s="312" t="s">
        <v>2597</v>
      </c>
      <c r="E3033" s="306" t="s">
        <v>5597</v>
      </c>
      <c r="F3033" s="314">
        <v>-2301</v>
      </c>
      <c r="G3033" s="300">
        <v>-1950</v>
      </c>
      <c r="H3033" s="301" t="s">
        <v>216</v>
      </c>
      <c r="I3033" s="302" t="s">
        <v>217</v>
      </c>
      <c r="J3033" s="302" t="s">
        <v>218</v>
      </c>
      <c r="K3033" s="53"/>
      <c r="L3033" s="53"/>
      <c r="M3033" s="53"/>
      <c r="N3033" s="53"/>
      <c r="O3033" s="53">
        <v>12</v>
      </c>
      <c r="P3033" s="55"/>
      <c r="Q3033" s="297">
        <v>-2301</v>
      </c>
      <c r="R3033" s="351" t="s">
        <v>1578</v>
      </c>
      <c r="S3033" s="350">
        <v>43</v>
      </c>
      <c r="T3033" t="str">
        <f t="shared" si="107"/>
        <v>G-Suite Business</v>
      </c>
    </row>
    <row r="3034" spans="1:20" ht="15.75" thickBot="1">
      <c r="A3034" s="311">
        <v>45650</v>
      </c>
      <c r="B3034" s="384">
        <v>45627</v>
      </c>
      <c r="C3034" s="297" t="e">
        <v>#VALUE!</v>
      </c>
      <c r="D3034" s="312" t="s">
        <v>2597</v>
      </c>
      <c r="E3034" s="306" t="s">
        <v>5598</v>
      </c>
      <c r="F3034" s="314">
        <v>-640</v>
      </c>
      <c r="G3034" s="300">
        <v>-542.37288135593224</v>
      </c>
      <c r="H3034" s="301" t="s">
        <v>216</v>
      </c>
      <c r="I3034" s="302" t="s">
        <v>217</v>
      </c>
      <c r="J3034" s="302" t="s">
        <v>218</v>
      </c>
      <c r="K3034" s="53"/>
      <c r="L3034" s="53"/>
      <c r="M3034" s="53"/>
      <c r="N3034" s="53"/>
      <c r="O3034" s="53">
        <v>12</v>
      </c>
      <c r="P3034" s="55"/>
      <c r="Q3034" s="297">
        <v>-640</v>
      </c>
      <c r="R3034" s="351" t="s">
        <v>1578</v>
      </c>
      <c r="S3034" s="350">
        <v>43</v>
      </c>
      <c r="T3034" t="str">
        <f t="shared" si="107"/>
        <v>G-Suite Business</v>
      </c>
    </row>
    <row r="3035" spans="1:20" ht="15.75" thickBot="1">
      <c r="A3035" s="311">
        <v>45651</v>
      </c>
      <c r="B3035" s="384">
        <v>45627</v>
      </c>
      <c r="C3035" s="297" t="e">
        <v>#VALUE!</v>
      </c>
      <c r="D3035" s="312" t="s">
        <v>3238</v>
      </c>
      <c r="E3035" s="306" t="s">
        <v>5599</v>
      </c>
      <c r="F3035" s="314">
        <v>84960</v>
      </c>
      <c r="G3035" s="300">
        <v>72000</v>
      </c>
      <c r="H3035" s="301" t="s">
        <v>291</v>
      </c>
      <c r="I3035" s="302" t="s">
        <v>226</v>
      </c>
      <c r="J3035" s="302" t="s">
        <v>32</v>
      </c>
      <c r="K3035" s="53"/>
      <c r="L3035" s="53"/>
      <c r="M3035" s="53"/>
      <c r="N3035" s="53"/>
      <c r="O3035" s="53">
        <v>12</v>
      </c>
      <c r="P3035" s="55"/>
      <c r="Q3035" s="297">
        <v>84960</v>
      </c>
      <c r="R3035" s="351" t="s">
        <v>1578</v>
      </c>
      <c r="S3035" s="350">
        <v>43</v>
      </c>
      <c r="T3035" t="s">
        <v>15</v>
      </c>
    </row>
    <row r="3036" spans="1:20" ht="15.75" thickBot="1">
      <c r="A3036" s="311">
        <v>45651</v>
      </c>
      <c r="B3036" s="384">
        <v>45627</v>
      </c>
      <c r="C3036" s="297" t="e">
        <v>#VALUE!</v>
      </c>
      <c r="D3036" s="312" t="s">
        <v>3238</v>
      </c>
      <c r="E3036" s="306" t="s">
        <v>5599</v>
      </c>
      <c r="F3036" s="314">
        <v>36108</v>
      </c>
      <c r="G3036" s="300">
        <v>30600</v>
      </c>
      <c r="H3036" s="301" t="s">
        <v>112</v>
      </c>
      <c r="I3036" s="302" t="s">
        <v>229</v>
      </c>
      <c r="J3036" s="302" t="s">
        <v>359</v>
      </c>
      <c r="K3036" s="53"/>
      <c r="L3036" s="53"/>
      <c r="M3036" s="53"/>
      <c r="N3036" s="53"/>
      <c r="O3036" s="53">
        <v>12</v>
      </c>
      <c r="P3036" s="55"/>
      <c r="Q3036" s="297">
        <v>36108</v>
      </c>
      <c r="R3036" s="351" t="s">
        <v>1578</v>
      </c>
      <c r="S3036" s="350">
        <v>43</v>
      </c>
      <c r="T3036" t="str">
        <f>VLOOKUP(I3036,$AD$2:$AE$6,2,0)</f>
        <v>WhatsApp API Business</v>
      </c>
    </row>
    <row r="3037" spans="1:20" ht="15.75" thickBot="1">
      <c r="A3037" s="311">
        <v>45651</v>
      </c>
      <c r="B3037" s="384">
        <v>45627</v>
      </c>
      <c r="C3037" s="297" t="e">
        <v>#VALUE!</v>
      </c>
      <c r="D3037" s="312" t="s">
        <v>1332</v>
      </c>
      <c r="E3037" s="306" t="s">
        <v>5600</v>
      </c>
      <c r="F3037" s="314">
        <v>56640</v>
      </c>
      <c r="G3037" s="300">
        <v>48000</v>
      </c>
      <c r="H3037" s="301" t="s">
        <v>291</v>
      </c>
      <c r="I3037" s="302" t="s">
        <v>226</v>
      </c>
      <c r="J3037" s="302" t="s">
        <v>503</v>
      </c>
      <c r="K3037" s="53"/>
      <c r="L3037" s="53"/>
      <c r="M3037" s="53"/>
      <c r="N3037" s="53"/>
      <c r="O3037" s="53">
        <v>12</v>
      </c>
      <c r="P3037" s="55"/>
      <c r="Q3037" s="297">
        <v>56640</v>
      </c>
      <c r="R3037" s="351" t="s">
        <v>1578</v>
      </c>
      <c r="S3037" s="350">
        <v>43</v>
      </c>
      <c r="T3037" t="s">
        <v>15</v>
      </c>
    </row>
    <row r="3038" spans="1:20" ht="15.75" thickBot="1">
      <c r="A3038" s="311">
        <v>45651</v>
      </c>
      <c r="B3038" s="384">
        <v>45627</v>
      </c>
      <c r="C3038" s="297" t="e">
        <v>#VALUE!</v>
      </c>
      <c r="D3038" s="312" t="s">
        <v>4620</v>
      </c>
      <c r="E3038" s="306" t="s">
        <v>5601</v>
      </c>
      <c r="F3038" s="314">
        <v>274940</v>
      </c>
      <c r="G3038" s="300">
        <v>233000</v>
      </c>
      <c r="H3038" s="301" t="s">
        <v>291</v>
      </c>
      <c r="I3038" s="302" t="s">
        <v>226</v>
      </c>
      <c r="J3038" s="302" t="s">
        <v>292</v>
      </c>
      <c r="K3038" s="53"/>
      <c r="L3038" s="53"/>
      <c r="M3038" s="53"/>
      <c r="N3038" s="53"/>
      <c r="O3038" s="53">
        <v>12</v>
      </c>
      <c r="P3038" s="55"/>
      <c r="Q3038" s="297">
        <v>274940</v>
      </c>
      <c r="R3038" s="351" t="s">
        <v>1578</v>
      </c>
      <c r="S3038" s="350">
        <v>43</v>
      </c>
      <c r="T3038" t="str">
        <f t="shared" ref="T3038:T3069" si="108">VLOOKUP(I3038,$AD$2:$AE$6,2,0)</f>
        <v xml:space="preserve">Training Business </v>
      </c>
    </row>
    <row r="3039" spans="1:20" ht="15.75" thickBot="1">
      <c r="A3039" s="311">
        <v>45651</v>
      </c>
      <c r="B3039" s="384">
        <v>45627</v>
      </c>
      <c r="C3039" s="297" t="e">
        <v>#VALUE!</v>
      </c>
      <c r="D3039" s="312" t="s">
        <v>5105</v>
      </c>
      <c r="E3039" s="306" t="s">
        <v>5602</v>
      </c>
      <c r="F3039" s="314">
        <v>177000</v>
      </c>
      <c r="G3039" s="300">
        <v>150000</v>
      </c>
      <c r="H3039" s="301" t="s">
        <v>291</v>
      </c>
      <c r="I3039" s="302" t="s">
        <v>226</v>
      </c>
      <c r="J3039" s="302" t="s">
        <v>292</v>
      </c>
      <c r="K3039" s="53"/>
      <c r="L3039" s="53"/>
      <c r="M3039" s="53"/>
      <c r="N3039" s="53"/>
      <c r="O3039" s="53">
        <v>12</v>
      </c>
      <c r="P3039" s="55"/>
      <c r="Q3039" s="297">
        <v>177000</v>
      </c>
      <c r="R3039" s="351" t="s">
        <v>1578</v>
      </c>
      <c r="S3039" s="350">
        <v>43</v>
      </c>
      <c r="T3039" t="str">
        <f t="shared" si="108"/>
        <v xml:space="preserve">Training Business </v>
      </c>
    </row>
    <row r="3040" spans="1:20" ht="15.75" thickBot="1">
      <c r="A3040" s="311">
        <v>45651</v>
      </c>
      <c r="B3040" s="384">
        <v>45627</v>
      </c>
      <c r="C3040" s="297" t="e">
        <v>#VALUE!</v>
      </c>
      <c r="D3040" s="312" t="s">
        <v>551</v>
      </c>
      <c r="E3040" s="306" t="s">
        <v>5603</v>
      </c>
      <c r="F3040" s="314">
        <v>2280.8000000000002</v>
      </c>
      <c r="G3040" s="300">
        <v>1932.8813559322041</v>
      </c>
      <c r="H3040" s="301" t="s">
        <v>216</v>
      </c>
      <c r="I3040" s="302" t="s">
        <v>217</v>
      </c>
      <c r="J3040" s="302" t="s">
        <v>218</v>
      </c>
      <c r="K3040" s="53"/>
      <c r="L3040" s="53"/>
      <c r="M3040" s="53"/>
      <c r="N3040" s="53"/>
      <c r="O3040" s="53">
        <v>12</v>
      </c>
      <c r="P3040" s="55"/>
      <c r="Q3040" s="297">
        <v>2280.8000000000002</v>
      </c>
      <c r="R3040" s="351" t="s">
        <v>1578</v>
      </c>
      <c r="S3040" s="350">
        <v>43</v>
      </c>
      <c r="T3040" t="str">
        <f t="shared" si="108"/>
        <v>G-Suite Business</v>
      </c>
    </row>
    <row r="3041" spans="1:20" ht="15.75" thickBot="1">
      <c r="A3041" s="311">
        <v>45651</v>
      </c>
      <c r="B3041" s="384">
        <v>45627</v>
      </c>
      <c r="C3041" s="297" t="e">
        <v>#VALUE!</v>
      </c>
      <c r="D3041" s="312" t="s">
        <v>5604</v>
      </c>
      <c r="E3041" s="306" t="s">
        <v>5605</v>
      </c>
      <c r="F3041" s="314">
        <v>2655</v>
      </c>
      <c r="G3041" s="300">
        <v>2250</v>
      </c>
      <c r="H3041" s="301" t="s">
        <v>216</v>
      </c>
      <c r="I3041" s="302" t="s">
        <v>217</v>
      </c>
      <c r="J3041" s="302" t="s">
        <v>218</v>
      </c>
      <c r="K3041" s="53"/>
      <c r="L3041" s="53"/>
      <c r="M3041" s="53"/>
      <c r="N3041" s="53"/>
      <c r="O3041" s="53">
        <v>12</v>
      </c>
      <c r="P3041" s="55"/>
      <c r="Q3041" s="297">
        <v>2655</v>
      </c>
      <c r="R3041" s="351" t="s">
        <v>1578</v>
      </c>
      <c r="S3041" s="350">
        <v>43</v>
      </c>
      <c r="T3041" t="str">
        <f t="shared" si="108"/>
        <v>G-Suite Business</v>
      </c>
    </row>
    <row r="3042" spans="1:20" ht="15.75" thickBot="1">
      <c r="A3042" s="311">
        <v>45652</v>
      </c>
      <c r="B3042" s="384">
        <v>45627</v>
      </c>
      <c r="C3042" s="297" t="e">
        <v>#VALUE!</v>
      </c>
      <c r="D3042" s="312" t="s">
        <v>5606</v>
      </c>
      <c r="E3042" s="306" t="s">
        <v>5607</v>
      </c>
      <c r="F3042" s="314"/>
      <c r="G3042" s="300"/>
      <c r="H3042" s="301" t="s">
        <v>261</v>
      </c>
      <c r="I3042" s="302" t="s">
        <v>232</v>
      </c>
      <c r="J3042" s="302" t="s">
        <v>262</v>
      </c>
      <c r="K3042" s="53"/>
      <c r="L3042" s="53"/>
      <c r="M3042" s="53"/>
      <c r="N3042" s="53"/>
      <c r="O3042" s="53">
        <v>12</v>
      </c>
      <c r="P3042" s="55"/>
      <c r="Q3042" s="297">
        <v>0</v>
      </c>
      <c r="R3042" s="351" t="s">
        <v>1578</v>
      </c>
      <c r="S3042" s="350">
        <v>43</v>
      </c>
      <c r="T3042" t="str">
        <f t="shared" si="108"/>
        <v>Other Services</v>
      </c>
    </row>
    <row r="3043" spans="1:20" ht="15.75" thickBot="1">
      <c r="A3043" s="311">
        <v>45652</v>
      </c>
      <c r="B3043" s="384">
        <v>45627</v>
      </c>
      <c r="C3043" s="297" t="e">
        <v>#VALUE!</v>
      </c>
      <c r="D3043" s="312" t="s">
        <v>633</v>
      </c>
      <c r="E3043" s="306" t="s">
        <v>5608</v>
      </c>
      <c r="F3043" s="314">
        <v>15045</v>
      </c>
      <c r="G3043" s="300">
        <v>12750</v>
      </c>
      <c r="H3043" s="301" t="s">
        <v>112</v>
      </c>
      <c r="I3043" s="302" t="s">
        <v>229</v>
      </c>
      <c r="J3043" s="302" t="s">
        <v>284</v>
      </c>
      <c r="K3043" s="53"/>
      <c r="L3043" s="53"/>
      <c r="M3043" s="53"/>
      <c r="N3043" s="53"/>
      <c r="O3043" s="53">
        <v>12</v>
      </c>
      <c r="P3043" s="55"/>
      <c r="Q3043" s="297">
        <v>15045</v>
      </c>
      <c r="R3043" s="351" t="s">
        <v>1578</v>
      </c>
      <c r="S3043" s="350">
        <v>43</v>
      </c>
      <c r="T3043" t="str">
        <f t="shared" si="108"/>
        <v>WhatsApp API Business</v>
      </c>
    </row>
    <row r="3044" spans="1:20" ht="15.75" thickBot="1">
      <c r="A3044" s="311">
        <v>45652</v>
      </c>
      <c r="B3044" s="384">
        <v>45627</v>
      </c>
      <c r="C3044" s="297" t="e">
        <v>#VALUE!</v>
      </c>
      <c r="D3044" s="312" t="s">
        <v>5609</v>
      </c>
      <c r="E3044" s="306" t="s">
        <v>5610</v>
      </c>
      <c r="F3044" s="314">
        <v>38232</v>
      </c>
      <c r="G3044" s="300">
        <v>32400</v>
      </c>
      <c r="H3044" s="301" t="s">
        <v>112</v>
      </c>
      <c r="I3044" s="302" t="s">
        <v>229</v>
      </c>
      <c r="J3044" s="302" t="s">
        <v>359</v>
      </c>
      <c r="K3044" s="53"/>
      <c r="L3044" s="53"/>
      <c r="M3044" s="53"/>
      <c r="N3044" s="53"/>
      <c r="O3044" s="53">
        <v>12</v>
      </c>
      <c r="P3044" s="55"/>
      <c r="Q3044" s="297">
        <v>38232</v>
      </c>
      <c r="R3044" s="351" t="s">
        <v>1578</v>
      </c>
      <c r="S3044" s="350">
        <v>43</v>
      </c>
      <c r="T3044" t="str">
        <f t="shared" si="108"/>
        <v>WhatsApp API Business</v>
      </c>
    </row>
    <row r="3045" spans="1:20" ht="15.75" thickBot="1">
      <c r="A3045" s="311">
        <v>45652</v>
      </c>
      <c r="B3045" s="384">
        <v>45627</v>
      </c>
      <c r="C3045" s="297" t="e">
        <v>#VALUE!</v>
      </c>
      <c r="D3045" s="312" t="s">
        <v>619</v>
      </c>
      <c r="E3045" s="306" t="s">
        <v>5611</v>
      </c>
      <c r="F3045" s="314">
        <v>36108</v>
      </c>
      <c r="G3045" s="300">
        <v>30600</v>
      </c>
      <c r="H3045" s="301" t="s">
        <v>112</v>
      </c>
      <c r="I3045" s="302" t="s">
        <v>229</v>
      </c>
      <c r="J3045" s="302" t="s">
        <v>359</v>
      </c>
      <c r="K3045" s="53"/>
      <c r="L3045" s="53"/>
      <c r="M3045" s="53"/>
      <c r="N3045" s="53"/>
      <c r="O3045" s="53">
        <v>12</v>
      </c>
      <c r="P3045" s="55"/>
      <c r="Q3045" s="297">
        <v>36108</v>
      </c>
      <c r="R3045" s="351" t="s">
        <v>1578</v>
      </c>
      <c r="S3045" s="350">
        <v>43</v>
      </c>
      <c r="T3045" t="str">
        <f t="shared" si="108"/>
        <v>WhatsApp API Business</v>
      </c>
    </row>
    <row r="3046" spans="1:20" ht="15.75" thickBot="1">
      <c r="A3046" s="311">
        <v>45652</v>
      </c>
      <c r="B3046" s="384">
        <v>45627</v>
      </c>
      <c r="C3046" s="297" t="e">
        <v>#VALUE!</v>
      </c>
      <c r="D3046" s="312" t="s">
        <v>572</v>
      </c>
      <c r="E3046" s="306" t="s">
        <v>5612</v>
      </c>
      <c r="F3046" s="314">
        <v>22420</v>
      </c>
      <c r="G3046" s="300">
        <v>19000</v>
      </c>
      <c r="H3046" s="301" t="s">
        <v>310</v>
      </c>
      <c r="I3046" s="302" t="s">
        <v>223</v>
      </c>
      <c r="J3046" s="302" t="s">
        <v>311</v>
      </c>
      <c r="K3046" s="53"/>
      <c r="L3046" s="53"/>
      <c r="M3046" s="53"/>
      <c r="N3046" s="53"/>
      <c r="O3046" s="53">
        <v>12</v>
      </c>
      <c r="P3046" s="55"/>
      <c r="Q3046" s="297">
        <v>22420</v>
      </c>
      <c r="R3046" s="351" t="s">
        <v>1578</v>
      </c>
      <c r="S3046" s="350">
        <v>43</v>
      </c>
      <c r="T3046" t="str">
        <f t="shared" si="108"/>
        <v>Tech Assist Recruitment</v>
      </c>
    </row>
    <row r="3047" spans="1:20" ht="15.75" thickBot="1">
      <c r="A3047" s="311">
        <v>45652</v>
      </c>
      <c r="B3047" s="384">
        <v>45627</v>
      </c>
      <c r="C3047" s="297" t="e">
        <v>#VALUE!</v>
      </c>
      <c r="D3047" s="312" t="s">
        <v>241</v>
      </c>
      <c r="E3047" s="306" t="s">
        <v>5613</v>
      </c>
      <c r="F3047" s="314">
        <v>15045</v>
      </c>
      <c r="G3047" s="300">
        <v>12750</v>
      </c>
      <c r="H3047" s="301" t="s">
        <v>112</v>
      </c>
      <c r="I3047" s="302" t="s">
        <v>229</v>
      </c>
      <c r="J3047" s="302" t="s">
        <v>284</v>
      </c>
      <c r="K3047" s="53"/>
      <c r="L3047" s="53"/>
      <c r="M3047" s="53"/>
      <c r="N3047" s="53"/>
      <c r="O3047" s="53">
        <v>12</v>
      </c>
      <c r="P3047" s="55"/>
      <c r="Q3047" s="297">
        <v>15045</v>
      </c>
      <c r="R3047" s="351" t="s">
        <v>1578</v>
      </c>
      <c r="S3047" s="350">
        <v>43</v>
      </c>
      <c r="T3047" t="str">
        <f t="shared" si="108"/>
        <v>WhatsApp API Business</v>
      </c>
    </row>
    <row r="3048" spans="1:20" ht="15.75" thickBot="1">
      <c r="A3048" s="311">
        <v>45652</v>
      </c>
      <c r="B3048" s="384">
        <v>45627</v>
      </c>
      <c r="C3048" s="297" t="e">
        <v>#VALUE!</v>
      </c>
      <c r="D3048" s="312" t="s">
        <v>4793</v>
      </c>
      <c r="E3048" s="306" t="s">
        <v>5614</v>
      </c>
      <c r="F3048" s="314">
        <v>390462</v>
      </c>
      <c r="G3048" s="300">
        <v>330900</v>
      </c>
      <c r="H3048" s="301" t="s">
        <v>216</v>
      </c>
      <c r="I3048" s="302" t="s">
        <v>217</v>
      </c>
      <c r="J3048" s="302" t="s">
        <v>218</v>
      </c>
      <c r="K3048" s="53"/>
      <c r="L3048" s="53"/>
      <c r="M3048" s="53"/>
      <c r="N3048" s="53"/>
      <c r="O3048" s="53">
        <v>12</v>
      </c>
      <c r="P3048" s="55"/>
      <c r="Q3048" s="297">
        <v>390462</v>
      </c>
      <c r="R3048" s="351" t="s">
        <v>1578</v>
      </c>
      <c r="S3048" s="350">
        <v>43</v>
      </c>
      <c r="T3048" t="str">
        <f t="shared" si="108"/>
        <v>G-Suite Business</v>
      </c>
    </row>
    <row r="3049" spans="1:20" ht="15.75" thickBot="1">
      <c r="A3049" s="311">
        <v>45652</v>
      </c>
      <c r="B3049" s="384">
        <v>45627</v>
      </c>
      <c r="C3049" s="297" t="e">
        <v>#VALUE!</v>
      </c>
      <c r="D3049" s="312" t="s">
        <v>5615</v>
      </c>
      <c r="E3049" s="306" t="s">
        <v>5616</v>
      </c>
      <c r="F3049" s="314">
        <v>3908.16</v>
      </c>
      <c r="G3049" s="300">
        <v>3312</v>
      </c>
      <c r="H3049" s="301" t="s">
        <v>216</v>
      </c>
      <c r="I3049" s="302" t="s">
        <v>217</v>
      </c>
      <c r="J3049" s="302" t="s">
        <v>218</v>
      </c>
      <c r="K3049" s="53"/>
      <c r="L3049" s="53"/>
      <c r="M3049" s="53"/>
      <c r="N3049" s="53"/>
      <c r="O3049" s="53">
        <v>12</v>
      </c>
      <c r="P3049" s="55"/>
      <c r="Q3049" s="297">
        <v>3908.16</v>
      </c>
      <c r="R3049" s="351" t="s">
        <v>1578</v>
      </c>
      <c r="S3049" s="350">
        <v>43</v>
      </c>
      <c r="T3049" t="str">
        <f t="shared" si="108"/>
        <v>G-Suite Business</v>
      </c>
    </row>
    <row r="3050" spans="1:20" ht="15.75" thickBot="1">
      <c r="A3050" s="311">
        <v>45652</v>
      </c>
      <c r="B3050" s="384">
        <v>45627</v>
      </c>
      <c r="C3050" s="297" t="e">
        <v>#VALUE!</v>
      </c>
      <c r="D3050" s="312" t="s">
        <v>5219</v>
      </c>
      <c r="E3050" s="306" t="s">
        <v>5617</v>
      </c>
      <c r="F3050" s="314"/>
      <c r="G3050" s="300"/>
      <c r="H3050" s="301" t="s">
        <v>261</v>
      </c>
      <c r="I3050" s="302" t="s">
        <v>232</v>
      </c>
      <c r="J3050" s="302" t="s">
        <v>262</v>
      </c>
      <c r="K3050" s="53"/>
      <c r="L3050" s="53"/>
      <c r="M3050" s="53"/>
      <c r="N3050" s="53"/>
      <c r="O3050" s="53">
        <v>12</v>
      </c>
      <c r="P3050" s="55"/>
      <c r="Q3050" s="297">
        <v>0</v>
      </c>
      <c r="R3050" s="351" t="s">
        <v>1578</v>
      </c>
      <c r="S3050" s="350">
        <v>43</v>
      </c>
      <c r="T3050" t="str">
        <f t="shared" si="108"/>
        <v>Other Services</v>
      </c>
    </row>
    <row r="3051" spans="1:20" ht="15.75" thickBot="1">
      <c r="A3051" s="311">
        <v>45653</v>
      </c>
      <c r="B3051" s="384">
        <v>45627</v>
      </c>
      <c r="C3051" s="297" t="e">
        <v>#VALUE!</v>
      </c>
      <c r="D3051" s="312" t="s">
        <v>897</v>
      </c>
      <c r="E3051" s="306" t="s">
        <v>5618</v>
      </c>
      <c r="F3051" s="314">
        <v>5900</v>
      </c>
      <c r="G3051" s="300">
        <v>5000</v>
      </c>
      <c r="H3051" s="301" t="s">
        <v>112</v>
      </c>
      <c r="I3051" s="302" t="s">
        <v>229</v>
      </c>
      <c r="J3051" s="302" t="s">
        <v>2402</v>
      </c>
      <c r="K3051" s="53"/>
      <c r="L3051" s="53"/>
      <c r="M3051" s="53"/>
      <c r="N3051" s="53"/>
      <c r="O3051" s="53">
        <v>12</v>
      </c>
      <c r="P3051" s="55"/>
      <c r="Q3051" s="297">
        <v>5900</v>
      </c>
      <c r="R3051" s="351" t="s">
        <v>1578</v>
      </c>
      <c r="S3051" s="350">
        <v>43</v>
      </c>
      <c r="T3051" t="str">
        <f t="shared" si="108"/>
        <v>WhatsApp API Business</v>
      </c>
    </row>
    <row r="3052" spans="1:20" ht="15.75" thickBot="1">
      <c r="A3052" s="311">
        <v>45653</v>
      </c>
      <c r="B3052" s="384">
        <v>45627</v>
      </c>
      <c r="C3052" s="297" t="e">
        <v>#VALUE!</v>
      </c>
      <c r="D3052" s="312" t="s">
        <v>730</v>
      </c>
      <c r="E3052" s="306" t="s">
        <v>5619</v>
      </c>
      <c r="F3052" s="314">
        <v>23600</v>
      </c>
      <c r="G3052" s="300">
        <v>20000</v>
      </c>
      <c r="H3052" s="301" t="s">
        <v>310</v>
      </c>
      <c r="I3052" s="302" t="s">
        <v>223</v>
      </c>
      <c r="J3052" s="302" t="s">
        <v>246</v>
      </c>
      <c r="K3052" s="53"/>
      <c r="L3052" s="53"/>
      <c r="M3052" s="53"/>
      <c r="N3052" s="53"/>
      <c r="O3052" s="53">
        <v>12</v>
      </c>
      <c r="P3052" s="55"/>
      <c r="Q3052" s="297">
        <v>23600</v>
      </c>
      <c r="R3052" s="351" t="s">
        <v>1578</v>
      </c>
      <c r="S3052" s="350">
        <v>43</v>
      </c>
      <c r="T3052" t="str">
        <f t="shared" si="108"/>
        <v>Tech Assist Recruitment</v>
      </c>
    </row>
    <row r="3053" spans="1:20" ht="15.75" thickBot="1">
      <c r="A3053" s="311">
        <v>45653</v>
      </c>
      <c r="B3053" s="384">
        <v>45627</v>
      </c>
      <c r="C3053" s="297" t="e">
        <v>#VALUE!</v>
      </c>
      <c r="D3053" s="312" t="s">
        <v>3798</v>
      </c>
      <c r="E3053" s="306" t="s">
        <v>5620</v>
      </c>
      <c r="F3053" s="314">
        <v>11800</v>
      </c>
      <c r="G3053" s="300">
        <v>10000</v>
      </c>
      <c r="H3053" s="301" t="s">
        <v>112</v>
      </c>
      <c r="I3053" s="302" t="s">
        <v>229</v>
      </c>
      <c r="J3053" s="302" t="s">
        <v>2534</v>
      </c>
      <c r="K3053" s="53"/>
      <c r="L3053" s="53"/>
      <c r="M3053" s="53"/>
      <c r="N3053" s="53"/>
      <c r="O3053" s="53">
        <v>12</v>
      </c>
      <c r="P3053" s="55"/>
      <c r="Q3053" s="297">
        <v>11800</v>
      </c>
      <c r="R3053" s="351" t="s">
        <v>1578</v>
      </c>
      <c r="S3053" s="350">
        <v>43</v>
      </c>
      <c r="T3053" t="str">
        <f t="shared" si="108"/>
        <v>WhatsApp API Business</v>
      </c>
    </row>
    <row r="3054" spans="1:20" ht="15.75" thickBot="1">
      <c r="A3054" s="311">
        <v>45653</v>
      </c>
      <c r="B3054" s="384">
        <v>45627</v>
      </c>
      <c r="C3054" s="297" t="e">
        <v>#VALUE!</v>
      </c>
      <c r="D3054" s="312" t="s">
        <v>3027</v>
      </c>
      <c r="E3054" s="306" t="s">
        <v>5621</v>
      </c>
      <c r="F3054" s="314">
        <v>8949.49</v>
      </c>
      <c r="G3054" s="314">
        <v>8949.49</v>
      </c>
      <c r="H3054" s="301" t="s">
        <v>261</v>
      </c>
      <c r="I3054" s="302" t="s">
        <v>232</v>
      </c>
      <c r="J3054" s="302" t="s">
        <v>3027</v>
      </c>
      <c r="K3054" s="53"/>
      <c r="L3054" s="53"/>
      <c r="M3054" s="53"/>
      <c r="N3054" s="53"/>
      <c r="O3054" s="53">
        <v>12</v>
      </c>
      <c r="P3054" s="55"/>
      <c r="Q3054" s="297">
        <v>8949.49</v>
      </c>
      <c r="R3054" s="351" t="s">
        <v>1578</v>
      </c>
      <c r="S3054" s="350">
        <v>43</v>
      </c>
      <c r="T3054" t="str">
        <f t="shared" si="108"/>
        <v>Other Services</v>
      </c>
    </row>
    <row r="3055" spans="1:20" ht="15.75" thickBot="1">
      <c r="A3055" s="311">
        <v>45653</v>
      </c>
      <c r="B3055" s="384">
        <v>45627</v>
      </c>
      <c r="C3055" s="297" t="e">
        <v>#VALUE!</v>
      </c>
      <c r="D3055" s="312" t="s">
        <v>5622</v>
      </c>
      <c r="E3055" s="306" t="s">
        <v>5623</v>
      </c>
      <c r="F3055" s="314"/>
      <c r="G3055" s="300"/>
      <c r="H3055" s="301" t="s">
        <v>261</v>
      </c>
      <c r="I3055" s="302" t="s">
        <v>232</v>
      </c>
      <c r="J3055" s="302" t="s">
        <v>262</v>
      </c>
      <c r="K3055" s="53"/>
      <c r="L3055" s="53"/>
      <c r="M3055" s="53"/>
      <c r="N3055" s="53"/>
      <c r="O3055" s="53">
        <v>12</v>
      </c>
      <c r="P3055" s="55"/>
      <c r="Q3055" s="297">
        <v>0</v>
      </c>
      <c r="R3055" s="351" t="s">
        <v>1578</v>
      </c>
      <c r="S3055" s="350">
        <v>43</v>
      </c>
      <c r="T3055" t="str">
        <f t="shared" si="108"/>
        <v>Other Services</v>
      </c>
    </row>
    <row r="3056" spans="1:20" ht="15.75" thickBot="1">
      <c r="A3056" s="311">
        <v>45653</v>
      </c>
      <c r="B3056" s="384">
        <v>45627</v>
      </c>
      <c r="C3056" s="297" t="e">
        <v>#VALUE!</v>
      </c>
      <c r="D3056" s="312" t="s">
        <v>5624</v>
      </c>
      <c r="E3056" s="306" t="s">
        <v>5625</v>
      </c>
      <c r="F3056" s="314">
        <v>950</v>
      </c>
      <c r="G3056" s="300">
        <v>805.08474576271192</v>
      </c>
      <c r="H3056" s="301" t="s">
        <v>112</v>
      </c>
      <c r="I3056" s="302" t="s">
        <v>229</v>
      </c>
      <c r="J3056" s="302" t="s">
        <v>594</v>
      </c>
      <c r="K3056" s="53"/>
      <c r="L3056" s="53"/>
      <c r="M3056" s="53"/>
      <c r="N3056" s="53"/>
      <c r="O3056" s="53">
        <v>12</v>
      </c>
      <c r="P3056" s="55"/>
      <c r="Q3056" s="297">
        <v>950</v>
      </c>
      <c r="R3056" s="351" t="s">
        <v>1578</v>
      </c>
      <c r="S3056" s="350">
        <v>43</v>
      </c>
      <c r="T3056" t="str">
        <f t="shared" si="108"/>
        <v>WhatsApp API Business</v>
      </c>
    </row>
    <row r="3057" spans="1:20" ht="15.75" thickBot="1">
      <c r="A3057" s="311">
        <v>45653</v>
      </c>
      <c r="B3057" s="384">
        <v>45627</v>
      </c>
      <c r="C3057" s="297" t="e">
        <v>#VALUE!</v>
      </c>
      <c r="D3057" s="312" t="s">
        <v>1528</v>
      </c>
      <c r="E3057" s="306" t="s">
        <v>5626</v>
      </c>
      <c r="F3057" s="314">
        <v>2328</v>
      </c>
      <c r="G3057" s="300">
        <v>1972.881355932203</v>
      </c>
      <c r="H3057" s="301" t="s">
        <v>216</v>
      </c>
      <c r="I3057" s="302" t="s">
        <v>217</v>
      </c>
      <c r="J3057" s="302" t="s">
        <v>218</v>
      </c>
      <c r="K3057" s="53"/>
      <c r="L3057" s="53"/>
      <c r="M3057" s="53"/>
      <c r="N3057" s="53"/>
      <c r="O3057" s="53">
        <v>12</v>
      </c>
      <c r="P3057" s="55"/>
      <c r="Q3057" s="297">
        <v>2328</v>
      </c>
      <c r="R3057" s="351" t="s">
        <v>1578</v>
      </c>
      <c r="S3057" s="350">
        <v>43</v>
      </c>
      <c r="T3057" t="str">
        <f t="shared" si="108"/>
        <v>G-Suite Business</v>
      </c>
    </row>
    <row r="3058" spans="1:20" ht="15.75" thickBot="1">
      <c r="A3058" s="311">
        <v>45653</v>
      </c>
      <c r="B3058" s="384">
        <v>45627</v>
      </c>
      <c r="C3058" s="297" t="e">
        <v>#VALUE!</v>
      </c>
      <c r="D3058" s="312" t="s">
        <v>1202</v>
      </c>
      <c r="E3058" s="306" t="s">
        <v>5627</v>
      </c>
      <c r="F3058" s="314">
        <v>1703.63</v>
      </c>
      <c r="G3058" s="300">
        <v>1443.754237288136</v>
      </c>
      <c r="H3058" s="301" t="s">
        <v>216</v>
      </c>
      <c r="I3058" s="302" t="s">
        <v>217</v>
      </c>
      <c r="J3058" s="302" t="s">
        <v>218</v>
      </c>
      <c r="K3058" s="53"/>
      <c r="L3058" s="53"/>
      <c r="M3058" s="53"/>
      <c r="N3058" s="53"/>
      <c r="O3058" s="53">
        <v>12</v>
      </c>
      <c r="P3058" s="55"/>
      <c r="Q3058" s="297">
        <v>1703.63</v>
      </c>
      <c r="R3058" s="351" t="s">
        <v>1578</v>
      </c>
      <c r="S3058" s="350">
        <v>43</v>
      </c>
      <c r="T3058" t="str">
        <f t="shared" si="108"/>
        <v>G-Suite Business</v>
      </c>
    </row>
    <row r="3059" spans="1:20" ht="15.75" thickBot="1">
      <c r="A3059" s="311">
        <v>45653</v>
      </c>
      <c r="B3059" s="384">
        <v>45627</v>
      </c>
      <c r="C3059" s="297" t="e">
        <v>#VALUE!</v>
      </c>
      <c r="D3059" s="312" t="s">
        <v>4390</v>
      </c>
      <c r="E3059" s="306" t="s">
        <v>5628</v>
      </c>
      <c r="F3059" s="314">
        <v>4720</v>
      </c>
      <c r="G3059" s="300">
        <v>4000</v>
      </c>
      <c r="H3059" s="301" t="s">
        <v>216</v>
      </c>
      <c r="I3059" s="302" t="s">
        <v>217</v>
      </c>
      <c r="J3059" s="302" t="s">
        <v>218</v>
      </c>
      <c r="K3059" s="53"/>
      <c r="L3059" s="53"/>
      <c r="M3059" s="53"/>
      <c r="N3059" s="53"/>
      <c r="O3059" s="53">
        <v>12</v>
      </c>
      <c r="P3059" s="55"/>
      <c r="Q3059" s="297">
        <v>4720</v>
      </c>
      <c r="R3059" s="351" t="s">
        <v>1578</v>
      </c>
      <c r="S3059" s="350">
        <v>43</v>
      </c>
      <c r="T3059" t="str">
        <f t="shared" si="108"/>
        <v>G-Suite Business</v>
      </c>
    </row>
    <row r="3060" spans="1:20" ht="15.75" thickBot="1">
      <c r="A3060" s="311">
        <v>45653</v>
      </c>
      <c r="B3060" s="384">
        <v>45627</v>
      </c>
      <c r="C3060" s="297" t="e">
        <v>#VALUE!</v>
      </c>
      <c r="D3060" s="312" t="s">
        <v>2972</v>
      </c>
      <c r="E3060" s="306" t="s">
        <v>5629</v>
      </c>
      <c r="F3060" s="314">
        <v>11062.5</v>
      </c>
      <c r="G3060" s="300">
        <v>9375</v>
      </c>
      <c r="H3060" s="301" t="s">
        <v>216</v>
      </c>
      <c r="I3060" s="302" t="s">
        <v>217</v>
      </c>
      <c r="J3060" s="302" t="s">
        <v>218</v>
      </c>
      <c r="K3060" s="53"/>
      <c r="L3060" s="53"/>
      <c r="M3060" s="53"/>
      <c r="N3060" s="53"/>
      <c r="O3060" s="53">
        <v>12</v>
      </c>
      <c r="P3060" s="55"/>
      <c r="Q3060" s="297">
        <v>11062.5</v>
      </c>
      <c r="R3060" s="351" t="s">
        <v>1578</v>
      </c>
      <c r="S3060" s="350">
        <v>43</v>
      </c>
      <c r="T3060" t="str">
        <f t="shared" si="108"/>
        <v>G-Suite Business</v>
      </c>
    </row>
    <row r="3061" spans="1:20" ht="15.75" thickBot="1">
      <c r="A3061" s="311">
        <v>45653</v>
      </c>
      <c r="B3061" s="384">
        <v>45627</v>
      </c>
      <c r="C3061" s="297" t="e">
        <v>#VALUE!</v>
      </c>
      <c r="D3061" s="312" t="s">
        <v>4403</v>
      </c>
      <c r="E3061" s="306" t="s">
        <v>5630</v>
      </c>
      <c r="F3061" s="314">
        <v>9027</v>
      </c>
      <c r="G3061" s="300">
        <v>7650</v>
      </c>
      <c r="H3061" s="301" t="s">
        <v>216</v>
      </c>
      <c r="I3061" s="302" t="s">
        <v>217</v>
      </c>
      <c r="J3061" s="302" t="s">
        <v>218</v>
      </c>
      <c r="K3061" s="53"/>
      <c r="L3061" s="53"/>
      <c r="M3061" s="53"/>
      <c r="N3061" s="53"/>
      <c r="O3061" s="53">
        <v>12</v>
      </c>
      <c r="P3061" s="55"/>
      <c r="Q3061" s="297">
        <v>9027</v>
      </c>
      <c r="R3061" s="351" t="s">
        <v>1578</v>
      </c>
      <c r="S3061" s="350">
        <v>43</v>
      </c>
      <c r="T3061" t="str">
        <f t="shared" si="108"/>
        <v>G-Suite Business</v>
      </c>
    </row>
    <row r="3062" spans="1:20" ht="15.75" thickBot="1">
      <c r="A3062" s="311">
        <v>45653</v>
      </c>
      <c r="B3062" s="384">
        <v>45627</v>
      </c>
      <c r="C3062" s="297" t="e">
        <v>#VALUE!</v>
      </c>
      <c r="D3062" s="312" t="s">
        <v>3635</v>
      </c>
      <c r="E3062" s="306" t="s">
        <v>5631</v>
      </c>
      <c r="F3062" s="314">
        <v>30090</v>
      </c>
      <c r="G3062" s="300">
        <v>25500</v>
      </c>
      <c r="H3062" s="301" t="s">
        <v>216</v>
      </c>
      <c r="I3062" s="302" t="s">
        <v>217</v>
      </c>
      <c r="J3062" s="302" t="s">
        <v>218</v>
      </c>
      <c r="K3062" s="53"/>
      <c r="L3062" s="53"/>
      <c r="M3062" s="53"/>
      <c r="N3062" s="53"/>
      <c r="O3062" s="53">
        <v>12</v>
      </c>
      <c r="P3062" s="55"/>
      <c r="Q3062" s="297">
        <v>30090</v>
      </c>
      <c r="R3062" s="351" t="s">
        <v>1578</v>
      </c>
      <c r="S3062" s="350">
        <v>43</v>
      </c>
      <c r="T3062" t="str">
        <f t="shared" si="108"/>
        <v>G-Suite Business</v>
      </c>
    </row>
    <row r="3063" spans="1:20" ht="15.75" thickBot="1">
      <c r="A3063" s="311">
        <v>45654</v>
      </c>
      <c r="B3063" s="384">
        <v>45627</v>
      </c>
      <c r="C3063" s="297" t="e">
        <v>#VALUE!</v>
      </c>
      <c r="D3063" s="312" t="s">
        <v>4785</v>
      </c>
      <c r="E3063" s="306" t="s">
        <v>5632</v>
      </c>
      <c r="F3063" s="314">
        <v>26550</v>
      </c>
      <c r="G3063" s="300">
        <v>22500</v>
      </c>
      <c r="H3063" s="301" t="s">
        <v>112</v>
      </c>
      <c r="I3063" s="302" t="s">
        <v>229</v>
      </c>
      <c r="J3063" s="302" t="s">
        <v>269</v>
      </c>
      <c r="K3063" s="53"/>
      <c r="L3063" s="53"/>
      <c r="M3063" s="53"/>
      <c r="N3063" s="53"/>
      <c r="O3063" s="53">
        <v>12</v>
      </c>
      <c r="P3063" s="55"/>
      <c r="Q3063" s="297">
        <v>26550</v>
      </c>
      <c r="R3063" s="351" t="s">
        <v>1578</v>
      </c>
      <c r="S3063" s="350">
        <v>43</v>
      </c>
      <c r="T3063" t="str">
        <f t="shared" si="108"/>
        <v>WhatsApp API Business</v>
      </c>
    </row>
    <row r="3064" spans="1:20" ht="15.75" thickBot="1">
      <c r="A3064" s="311">
        <v>45654</v>
      </c>
      <c r="B3064" s="384">
        <v>45627</v>
      </c>
      <c r="C3064" s="297" t="e">
        <v>#VALUE!</v>
      </c>
      <c r="D3064" s="312" t="s">
        <v>425</v>
      </c>
      <c r="E3064" s="306" t="s">
        <v>5633</v>
      </c>
      <c r="F3064" s="314">
        <v>36108</v>
      </c>
      <c r="G3064" s="300">
        <v>30600</v>
      </c>
      <c r="H3064" s="301" t="s">
        <v>112</v>
      </c>
      <c r="I3064" s="302" t="s">
        <v>229</v>
      </c>
      <c r="J3064" s="302" t="s">
        <v>359</v>
      </c>
      <c r="K3064" s="53"/>
      <c r="L3064" s="53"/>
      <c r="M3064" s="53"/>
      <c r="N3064" s="53"/>
      <c r="O3064" s="53">
        <v>12</v>
      </c>
      <c r="P3064" s="55"/>
      <c r="Q3064" s="297">
        <v>36108</v>
      </c>
      <c r="R3064" s="351" t="s">
        <v>1578</v>
      </c>
      <c r="S3064" s="350">
        <v>43</v>
      </c>
      <c r="T3064" t="str">
        <f t="shared" si="108"/>
        <v>WhatsApp API Business</v>
      </c>
    </row>
    <row r="3065" spans="1:20" ht="15.75" thickBot="1">
      <c r="A3065" s="311">
        <v>45654</v>
      </c>
      <c r="B3065" s="384">
        <v>45627</v>
      </c>
      <c r="C3065" s="297" t="e">
        <v>#VALUE!</v>
      </c>
      <c r="D3065" s="312" t="s">
        <v>5634</v>
      </c>
      <c r="E3065" s="306" t="s">
        <v>5635</v>
      </c>
      <c r="F3065" s="314">
        <v>17700</v>
      </c>
      <c r="G3065" s="300">
        <v>15000</v>
      </c>
      <c r="H3065" s="301" t="s">
        <v>112</v>
      </c>
      <c r="I3065" s="302" t="s">
        <v>229</v>
      </c>
      <c r="J3065" s="302" t="s">
        <v>284</v>
      </c>
      <c r="K3065" s="53"/>
      <c r="L3065" s="53"/>
      <c r="M3065" s="53"/>
      <c r="N3065" s="53"/>
      <c r="O3065" s="53">
        <v>12</v>
      </c>
      <c r="P3065" s="55"/>
      <c r="Q3065" s="297">
        <v>17700</v>
      </c>
      <c r="R3065" s="351" t="s">
        <v>1578</v>
      </c>
      <c r="S3065" s="350">
        <v>43</v>
      </c>
      <c r="T3065" t="str">
        <f t="shared" si="108"/>
        <v>WhatsApp API Business</v>
      </c>
    </row>
    <row r="3066" spans="1:20" ht="15.75" thickBot="1">
      <c r="A3066" s="311">
        <v>45654</v>
      </c>
      <c r="B3066" s="384">
        <v>45627</v>
      </c>
      <c r="C3066" s="297" t="e">
        <v>#VALUE!</v>
      </c>
      <c r="D3066" s="312" t="s">
        <v>5161</v>
      </c>
      <c r="E3066" s="306" t="s">
        <v>5636</v>
      </c>
      <c r="F3066" s="314">
        <v>2950</v>
      </c>
      <c r="G3066" s="300">
        <v>2500</v>
      </c>
      <c r="H3066" s="301" t="s">
        <v>112</v>
      </c>
      <c r="I3066" s="302" t="s">
        <v>229</v>
      </c>
      <c r="J3066" s="302" t="s">
        <v>258</v>
      </c>
      <c r="K3066" s="53"/>
      <c r="L3066" s="53"/>
      <c r="M3066" s="53"/>
      <c r="N3066" s="53"/>
      <c r="O3066" s="53">
        <v>12</v>
      </c>
      <c r="P3066" s="55"/>
      <c r="Q3066" s="297">
        <v>2950</v>
      </c>
      <c r="R3066" s="351" t="s">
        <v>1578</v>
      </c>
      <c r="S3066" s="350">
        <v>43</v>
      </c>
      <c r="T3066" t="str">
        <f t="shared" si="108"/>
        <v>WhatsApp API Business</v>
      </c>
    </row>
    <row r="3067" spans="1:20" ht="15.75" thickBot="1">
      <c r="A3067" s="311">
        <v>45654</v>
      </c>
      <c r="B3067" s="384">
        <v>45627</v>
      </c>
      <c r="C3067" s="297" t="e">
        <v>#VALUE!</v>
      </c>
      <c r="D3067" s="312" t="s">
        <v>605</v>
      </c>
      <c r="E3067" s="306" t="s">
        <v>5637</v>
      </c>
      <c r="F3067" s="314">
        <v>3540</v>
      </c>
      <c r="G3067" s="300">
        <v>3000</v>
      </c>
      <c r="H3067" s="301" t="s">
        <v>216</v>
      </c>
      <c r="I3067" s="302" t="s">
        <v>217</v>
      </c>
      <c r="J3067" s="302" t="s">
        <v>218</v>
      </c>
      <c r="K3067" s="53"/>
      <c r="L3067" s="53"/>
      <c r="M3067" s="53"/>
      <c r="N3067" s="53"/>
      <c r="O3067" s="53">
        <v>12</v>
      </c>
      <c r="P3067" s="55"/>
      <c r="Q3067" s="297">
        <v>3540</v>
      </c>
      <c r="R3067" s="351" t="s">
        <v>1578</v>
      </c>
      <c r="S3067" s="350">
        <v>43</v>
      </c>
      <c r="T3067" t="str">
        <f t="shared" si="108"/>
        <v>G-Suite Business</v>
      </c>
    </row>
    <row r="3068" spans="1:20" ht="15.75" thickBot="1">
      <c r="A3068" s="311">
        <v>45654</v>
      </c>
      <c r="B3068" s="384">
        <v>45627</v>
      </c>
      <c r="C3068" s="297" t="e">
        <v>#VALUE!</v>
      </c>
      <c r="D3068" s="312" t="s">
        <v>826</v>
      </c>
      <c r="E3068" s="306" t="s">
        <v>5638</v>
      </c>
      <c r="F3068" s="314">
        <v>7523</v>
      </c>
      <c r="G3068" s="300">
        <v>6375.42372881356</v>
      </c>
      <c r="H3068" s="301" t="s">
        <v>112</v>
      </c>
      <c r="I3068" s="302" t="s">
        <v>229</v>
      </c>
      <c r="J3068" s="302" t="s">
        <v>269</v>
      </c>
      <c r="K3068" s="53"/>
      <c r="L3068" s="53"/>
      <c r="M3068" s="53"/>
      <c r="N3068" s="53"/>
      <c r="O3068" s="53">
        <v>12</v>
      </c>
      <c r="P3068" s="55"/>
      <c r="Q3068" s="297">
        <v>7523</v>
      </c>
      <c r="R3068" s="351" t="s">
        <v>1578</v>
      </c>
      <c r="S3068" s="350">
        <v>43</v>
      </c>
      <c r="T3068" t="str">
        <f t="shared" si="108"/>
        <v>WhatsApp API Business</v>
      </c>
    </row>
    <row r="3069" spans="1:20" ht="15.75" thickBot="1">
      <c r="A3069" s="311">
        <v>45654</v>
      </c>
      <c r="B3069" s="384">
        <v>45627</v>
      </c>
      <c r="C3069" s="297" t="e">
        <v>#VALUE!</v>
      </c>
      <c r="D3069" s="312" t="s">
        <v>5639</v>
      </c>
      <c r="E3069" s="306" t="s">
        <v>5640</v>
      </c>
      <c r="F3069" s="314">
        <v>17700</v>
      </c>
      <c r="G3069" s="300">
        <v>15000</v>
      </c>
      <c r="H3069" s="301" t="s">
        <v>112</v>
      </c>
      <c r="I3069" s="302" t="s">
        <v>229</v>
      </c>
      <c r="J3069" s="302" t="s">
        <v>284</v>
      </c>
      <c r="K3069" s="53"/>
      <c r="L3069" s="53"/>
      <c r="M3069" s="53"/>
      <c r="N3069" s="53"/>
      <c r="O3069" s="53">
        <v>12</v>
      </c>
      <c r="P3069" s="55"/>
      <c r="Q3069" s="297">
        <v>17700</v>
      </c>
      <c r="R3069" s="351" t="s">
        <v>1578</v>
      </c>
      <c r="S3069" s="350">
        <v>43</v>
      </c>
      <c r="T3069" t="str">
        <f t="shared" si="108"/>
        <v>WhatsApp API Business</v>
      </c>
    </row>
    <row r="3070" spans="1:20" ht="15.75" thickBot="1">
      <c r="A3070" s="311">
        <v>45654</v>
      </c>
      <c r="B3070" s="384">
        <v>45627</v>
      </c>
      <c r="C3070" s="297" t="e">
        <v>#VALUE!</v>
      </c>
      <c r="D3070" s="312" t="s">
        <v>1186</v>
      </c>
      <c r="E3070" s="306" t="s">
        <v>5641</v>
      </c>
      <c r="F3070" s="314">
        <v>10030</v>
      </c>
      <c r="G3070" s="300">
        <v>8500</v>
      </c>
      <c r="H3070" s="301" t="s">
        <v>112</v>
      </c>
      <c r="I3070" s="302" t="s">
        <v>229</v>
      </c>
      <c r="J3070" s="302" t="s">
        <v>352</v>
      </c>
      <c r="K3070" s="53"/>
      <c r="L3070" s="53"/>
      <c r="M3070" s="53"/>
      <c r="N3070" s="53"/>
      <c r="O3070" s="53">
        <v>12</v>
      </c>
      <c r="P3070" s="55"/>
      <c r="Q3070" s="297">
        <v>10030</v>
      </c>
      <c r="R3070" s="351" t="s">
        <v>1578</v>
      </c>
      <c r="S3070" s="350">
        <v>43</v>
      </c>
      <c r="T3070" t="str">
        <f t="shared" ref="T3070:T3098" si="109">VLOOKUP(I3070,$AD$2:$AE$6,2,0)</f>
        <v>WhatsApp API Business</v>
      </c>
    </row>
    <row r="3071" spans="1:20" ht="15.75" thickBot="1">
      <c r="A3071" s="311">
        <v>45654</v>
      </c>
      <c r="B3071" s="384">
        <v>45627</v>
      </c>
      <c r="C3071" s="297" t="e">
        <v>#VALUE!</v>
      </c>
      <c r="D3071" s="312" t="s">
        <v>267</v>
      </c>
      <c r="E3071" s="306" t="s">
        <v>5642</v>
      </c>
      <c r="F3071" s="314">
        <v>11800</v>
      </c>
      <c r="G3071" s="300">
        <v>10000</v>
      </c>
      <c r="H3071" s="301" t="s">
        <v>112</v>
      </c>
      <c r="I3071" s="302" t="s">
        <v>229</v>
      </c>
      <c r="J3071" s="302" t="s">
        <v>284</v>
      </c>
      <c r="K3071" s="53"/>
      <c r="L3071" s="53"/>
      <c r="M3071" s="53"/>
      <c r="N3071" s="53"/>
      <c r="O3071" s="53">
        <v>12</v>
      </c>
      <c r="P3071" s="55"/>
      <c r="Q3071" s="297">
        <v>11800</v>
      </c>
      <c r="R3071" s="351" t="s">
        <v>1578</v>
      </c>
      <c r="S3071" s="350">
        <v>43</v>
      </c>
      <c r="T3071" t="str">
        <f t="shared" si="109"/>
        <v>WhatsApp API Business</v>
      </c>
    </row>
    <row r="3072" spans="1:20" ht="15.75" thickBot="1">
      <c r="A3072" s="311">
        <v>45654</v>
      </c>
      <c r="B3072" s="384">
        <v>45627</v>
      </c>
      <c r="C3072" s="297" t="e">
        <v>#VALUE!</v>
      </c>
      <c r="D3072" s="312" t="s">
        <v>572</v>
      </c>
      <c r="E3072" s="306" t="s">
        <v>5643</v>
      </c>
      <c r="F3072" s="314">
        <v>22420</v>
      </c>
      <c r="G3072" s="300">
        <v>19000</v>
      </c>
      <c r="H3072" s="301" t="s">
        <v>310</v>
      </c>
      <c r="I3072" s="302" t="s">
        <v>223</v>
      </c>
      <c r="J3072" s="302" t="s">
        <v>311</v>
      </c>
      <c r="K3072" s="53"/>
      <c r="L3072" s="53"/>
      <c r="M3072" s="53"/>
      <c r="N3072" s="53"/>
      <c r="O3072" s="53">
        <v>12</v>
      </c>
      <c r="P3072" s="55"/>
      <c r="Q3072" s="297">
        <v>22420</v>
      </c>
      <c r="R3072" s="351" t="s">
        <v>1578</v>
      </c>
      <c r="S3072" s="350">
        <v>43</v>
      </c>
      <c r="T3072" t="str">
        <f t="shared" si="109"/>
        <v>Tech Assist Recruitment</v>
      </c>
    </row>
    <row r="3073" spans="1:20" ht="15.75" thickBot="1">
      <c r="A3073" s="311">
        <v>45654</v>
      </c>
      <c r="B3073" s="384">
        <v>45627</v>
      </c>
      <c r="C3073" s="297" t="e">
        <v>#VALUE!</v>
      </c>
      <c r="D3073" s="312" t="s">
        <v>572</v>
      </c>
      <c r="E3073" s="306" t="s">
        <v>5644</v>
      </c>
      <c r="F3073" s="314">
        <v>-22420</v>
      </c>
      <c r="G3073" s="300">
        <v>-19000</v>
      </c>
      <c r="H3073" s="301" t="s">
        <v>310</v>
      </c>
      <c r="I3073" s="302" t="s">
        <v>223</v>
      </c>
      <c r="J3073" s="302" t="s">
        <v>311</v>
      </c>
      <c r="K3073" s="53"/>
      <c r="L3073" s="53"/>
      <c r="M3073" s="53"/>
      <c r="N3073" s="53"/>
      <c r="O3073" s="53">
        <v>12</v>
      </c>
      <c r="P3073" s="55"/>
      <c r="Q3073" s="297">
        <v>-22420</v>
      </c>
      <c r="R3073" s="351" t="s">
        <v>1578</v>
      </c>
      <c r="S3073" s="350"/>
      <c r="T3073" t="str">
        <f t="shared" si="109"/>
        <v>Tech Assist Recruitment</v>
      </c>
    </row>
    <row r="3074" spans="1:20" ht="15.75" thickBot="1">
      <c r="A3074" s="311">
        <v>45654</v>
      </c>
      <c r="B3074" s="384">
        <v>45627</v>
      </c>
      <c r="C3074" s="297" t="e">
        <v>#VALUE!</v>
      </c>
      <c r="D3074" s="312" t="s">
        <v>5555</v>
      </c>
      <c r="E3074" s="306" t="s">
        <v>5645</v>
      </c>
      <c r="F3074" s="314">
        <v>3127</v>
      </c>
      <c r="G3074" s="300">
        <v>2650</v>
      </c>
      <c r="H3074" s="301" t="s">
        <v>216</v>
      </c>
      <c r="I3074" s="302" t="s">
        <v>217</v>
      </c>
      <c r="J3074" s="302" t="s">
        <v>218</v>
      </c>
      <c r="K3074" s="53"/>
      <c r="L3074" s="53"/>
      <c r="M3074" s="53"/>
      <c r="N3074" s="53"/>
      <c r="O3074" s="53">
        <v>12</v>
      </c>
      <c r="P3074" s="55"/>
      <c r="Q3074" s="297">
        <v>3127</v>
      </c>
      <c r="R3074" s="351" t="s">
        <v>1578</v>
      </c>
      <c r="S3074" s="350">
        <v>43</v>
      </c>
      <c r="T3074" t="str">
        <f t="shared" si="109"/>
        <v>G-Suite Business</v>
      </c>
    </row>
    <row r="3075" spans="1:20" ht="15.75" thickBot="1">
      <c r="A3075" s="311">
        <v>45656</v>
      </c>
      <c r="B3075" s="384">
        <v>45627</v>
      </c>
      <c r="C3075" s="297" t="e">
        <v>#VALUE!</v>
      </c>
      <c r="D3075" s="312" t="s">
        <v>605</v>
      </c>
      <c r="E3075" s="306" t="s">
        <v>5646</v>
      </c>
      <c r="F3075" s="314">
        <v>1770</v>
      </c>
      <c r="G3075" s="300">
        <v>1500</v>
      </c>
      <c r="H3075" s="301" t="s">
        <v>216</v>
      </c>
      <c r="I3075" s="302" t="s">
        <v>217</v>
      </c>
      <c r="J3075" s="302" t="s">
        <v>218</v>
      </c>
      <c r="K3075" s="53"/>
      <c r="L3075" s="53"/>
      <c r="M3075" s="53"/>
      <c r="N3075" s="53"/>
      <c r="O3075" s="53">
        <v>12</v>
      </c>
      <c r="P3075" s="55"/>
      <c r="Q3075" s="297">
        <v>1770</v>
      </c>
      <c r="R3075" s="351" t="s">
        <v>1578</v>
      </c>
      <c r="S3075" s="350">
        <v>44</v>
      </c>
      <c r="T3075" t="str">
        <f t="shared" si="109"/>
        <v>G-Suite Business</v>
      </c>
    </row>
    <row r="3076" spans="1:20" ht="15.75" thickBot="1">
      <c r="A3076" s="311">
        <v>45656</v>
      </c>
      <c r="B3076" s="384">
        <v>45627</v>
      </c>
      <c r="C3076" s="297" t="e">
        <v>#VALUE!</v>
      </c>
      <c r="D3076" s="312" t="s">
        <v>5647</v>
      </c>
      <c r="E3076" s="306" t="s">
        <v>5648</v>
      </c>
      <c r="F3076" s="314">
        <v>120501.6</v>
      </c>
      <c r="G3076" s="300">
        <v>102120</v>
      </c>
      <c r="H3076" s="301" t="s">
        <v>216</v>
      </c>
      <c r="I3076" s="302" t="s">
        <v>217</v>
      </c>
      <c r="J3076" s="302" t="s">
        <v>218</v>
      </c>
      <c r="K3076" s="53"/>
      <c r="L3076" s="53"/>
      <c r="M3076" s="53"/>
      <c r="N3076" s="53"/>
      <c r="O3076" s="53">
        <v>12</v>
      </c>
      <c r="P3076" s="55"/>
      <c r="Q3076" s="297">
        <v>120501.6</v>
      </c>
      <c r="R3076" s="351" t="s">
        <v>1578</v>
      </c>
      <c r="S3076" s="350">
        <v>44</v>
      </c>
      <c r="T3076" t="str">
        <f t="shared" si="109"/>
        <v>G-Suite Business</v>
      </c>
    </row>
    <row r="3077" spans="1:20" ht="15.75" thickBot="1">
      <c r="A3077" s="311">
        <v>45656</v>
      </c>
      <c r="B3077" s="384">
        <v>45627</v>
      </c>
      <c r="C3077" s="297" t="e">
        <v>#VALUE!</v>
      </c>
      <c r="D3077" s="312" t="s">
        <v>3086</v>
      </c>
      <c r="E3077" s="306" t="s">
        <v>5649</v>
      </c>
      <c r="F3077" s="314">
        <v>39117</v>
      </c>
      <c r="G3077" s="300">
        <v>33150</v>
      </c>
      <c r="H3077" s="301" t="s">
        <v>216</v>
      </c>
      <c r="I3077" s="302" t="s">
        <v>217</v>
      </c>
      <c r="J3077" s="302" t="s">
        <v>218</v>
      </c>
      <c r="K3077" s="53"/>
      <c r="L3077" s="53"/>
      <c r="M3077" s="53"/>
      <c r="N3077" s="53"/>
      <c r="O3077" s="53">
        <v>12</v>
      </c>
      <c r="P3077" s="55"/>
      <c r="Q3077" s="297">
        <v>39117</v>
      </c>
      <c r="R3077" s="351" t="s">
        <v>1578</v>
      </c>
      <c r="S3077" s="350">
        <v>44</v>
      </c>
      <c r="T3077" t="str">
        <f t="shared" si="109"/>
        <v>G-Suite Business</v>
      </c>
    </row>
    <row r="3078" spans="1:20" ht="15.75" thickBot="1">
      <c r="A3078" s="311">
        <v>45656</v>
      </c>
      <c r="B3078" s="384">
        <v>45627</v>
      </c>
      <c r="C3078" s="297" t="e">
        <v>#VALUE!</v>
      </c>
      <c r="D3078" s="312" t="s">
        <v>5650</v>
      </c>
      <c r="E3078" s="306" t="s">
        <v>5651</v>
      </c>
      <c r="F3078" s="314">
        <v>13027</v>
      </c>
      <c r="G3078" s="300">
        <v>11039.830508474581</v>
      </c>
      <c r="H3078" s="301" t="s">
        <v>216</v>
      </c>
      <c r="I3078" s="302" t="s">
        <v>217</v>
      </c>
      <c r="J3078" s="302" t="s">
        <v>218</v>
      </c>
      <c r="K3078" s="53"/>
      <c r="L3078" s="53"/>
      <c r="M3078" s="53"/>
      <c r="N3078" s="53"/>
      <c r="O3078" s="53">
        <v>12</v>
      </c>
      <c r="P3078" s="55"/>
      <c r="Q3078" s="297">
        <v>13027</v>
      </c>
      <c r="R3078" s="351" t="s">
        <v>1578</v>
      </c>
      <c r="S3078" s="350">
        <v>44</v>
      </c>
      <c r="T3078" t="str">
        <f t="shared" si="109"/>
        <v>G-Suite Business</v>
      </c>
    </row>
    <row r="3079" spans="1:20" ht="15.75" thickBot="1">
      <c r="A3079" s="311">
        <v>45656</v>
      </c>
      <c r="B3079" s="384">
        <v>45627</v>
      </c>
      <c r="C3079" s="297" t="e">
        <v>#VALUE!</v>
      </c>
      <c r="D3079" s="312" t="s">
        <v>407</v>
      </c>
      <c r="E3079" s="306" t="s">
        <v>5652</v>
      </c>
      <c r="F3079" s="314">
        <v>5971</v>
      </c>
      <c r="G3079" s="300">
        <v>5060.1694915254238</v>
      </c>
      <c r="H3079" s="301" t="s">
        <v>216</v>
      </c>
      <c r="I3079" s="302" t="s">
        <v>217</v>
      </c>
      <c r="J3079" s="302" t="s">
        <v>218</v>
      </c>
      <c r="K3079" s="53"/>
      <c r="L3079" s="53"/>
      <c r="M3079" s="53"/>
      <c r="N3079" s="53"/>
      <c r="O3079" s="53">
        <v>12</v>
      </c>
      <c r="P3079" s="55"/>
      <c r="Q3079" s="297">
        <v>5971</v>
      </c>
      <c r="R3079" s="351" t="s">
        <v>1578</v>
      </c>
      <c r="S3079" s="350">
        <v>44</v>
      </c>
      <c r="T3079" t="str">
        <f t="shared" si="109"/>
        <v>G-Suite Business</v>
      </c>
    </row>
    <row r="3080" spans="1:20" ht="15.75" thickBot="1">
      <c r="A3080" s="311">
        <v>45656</v>
      </c>
      <c r="B3080" s="384">
        <v>45627</v>
      </c>
      <c r="C3080" s="297" t="e">
        <v>#VALUE!</v>
      </c>
      <c r="D3080" s="312" t="s">
        <v>3518</v>
      </c>
      <c r="E3080" s="306" t="s">
        <v>5653</v>
      </c>
      <c r="F3080" s="314">
        <v>5167</v>
      </c>
      <c r="G3080" s="300">
        <v>4378.8135593220341</v>
      </c>
      <c r="H3080" s="301" t="s">
        <v>216</v>
      </c>
      <c r="I3080" s="302" t="s">
        <v>217</v>
      </c>
      <c r="J3080" s="302" t="s">
        <v>218</v>
      </c>
      <c r="K3080" s="53"/>
      <c r="L3080" s="53"/>
      <c r="M3080" s="53"/>
      <c r="N3080" s="53"/>
      <c r="O3080" s="53">
        <v>12</v>
      </c>
      <c r="P3080" s="55"/>
      <c r="Q3080" s="297">
        <v>5167</v>
      </c>
      <c r="R3080" s="351" t="s">
        <v>1578</v>
      </c>
      <c r="S3080" s="350">
        <v>44</v>
      </c>
      <c r="T3080" t="str">
        <f t="shared" si="109"/>
        <v>G-Suite Business</v>
      </c>
    </row>
    <row r="3081" spans="1:20" ht="15.75" thickBot="1">
      <c r="A3081" s="311">
        <v>45656</v>
      </c>
      <c r="B3081" s="384">
        <v>45627</v>
      </c>
      <c r="C3081" s="297" t="e">
        <v>#VALUE!</v>
      </c>
      <c r="D3081" s="312" t="s">
        <v>4886</v>
      </c>
      <c r="E3081" s="306" t="s">
        <v>5654</v>
      </c>
      <c r="F3081" s="314">
        <v>15930</v>
      </c>
      <c r="G3081" s="300">
        <v>13500</v>
      </c>
      <c r="H3081" s="301" t="s">
        <v>112</v>
      </c>
      <c r="I3081" s="302" t="s">
        <v>229</v>
      </c>
      <c r="J3081" s="302" t="s">
        <v>284</v>
      </c>
      <c r="K3081" s="53"/>
      <c r="L3081" s="53"/>
      <c r="M3081" s="53"/>
      <c r="N3081" s="53"/>
      <c r="O3081" s="53">
        <v>12</v>
      </c>
      <c r="P3081" s="55"/>
      <c r="Q3081" s="297">
        <v>15930</v>
      </c>
      <c r="R3081" s="351" t="s">
        <v>1578</v>
      </c>
      <c r="S3081" s="350">
        <v>44</v>
      </c>
      <c r="T3081" t="str">
        <f t="shared" si="109"/>
        <v>WhatsApp API Business</v>
      </c>
    </row>
    <row r="3082" spans="1:20" ht="15.75" thickBot="1">
      <c r="A3082" s="311">
        <v>45656</v>
      </c>
      <c r="B3082" s="384">
        <v>45627</v>
      </c>
      <c r="C3082" s="297" t="e">
        <v>#VALUE!</v>
      </c>
      <c r="D3082" s="312" t="s">
        <v>951</v>
      </c>
      <c r="E3082" s="306" t="s">
        <v>5655</v>
      </c>
      <c r="F3082" s="314">
        <v>7522.5</v>
      </c>
      <c r="G3082" s="300">
        <v>6375</v>
      </c>
      <c r="H3082" s="301" t="s">
        <v>112</v>
      </c>
      <c r="I3082" s="302" t="s">
        <v>229</v>
      </c>
      <c r="J3082" s="302" t="s">
        <v>269</v>
      </c>
      <c r="K3082" s="53"/>
      <c r="L3082" s="53"/>
      <c r="M3082" s="53"/>
      <c r="N3082" s="53"/>
      <c r="O3082" s="53">
        <v>12</v>
      </c>
      <c r="P3082" s="55"/>
      <c r="Q3082" s="297">
        <v>7522.5</v>
      </c>
      <c r="R3082" s="351" t="s">
        <v>1578</v>
      </c>
      <c r="S3082" s="350">
        <v>44</v>
      </c>
      <c r="T3082" t="str">
        <f t="shared" si="109"/>
        <v>WhatsApp API Business</v>
      </c>
    </row>
    <row r="3083" spans="1:20" ht="15.75" thickBot="1">
      <c r="A3083" s="311">
        <v>45656</v>
      </c>
      <c r="B3083" s="384">
        <v>45627</v>
      </c>
      <c r="C3083" s="297" t="e">
        <v>#VALUE!</v>
      </c>
      <c r="D3083" s="312" t="s">
        <v>5153</v>
      </c>
      <c r="E3083" s="306" t="s">
        <v>5656</v>
      </c>
      <c r="F3083" s="314">
        <v>177000</v>
      </c>
      <c r="G3083" s="300">
        <v>150000</v>
      </c>
      <c r="H3083" s="301" t="s">
        <v>291</v>
      </c>
      <c r="I3083" s="302" t="s">
        <v>226</v>
      </c>
      <c r="J3083" s="302" t="s">
        <v>292</v>
      </c>
      <c r="K3083" s="53"/>
      <c r="L3083" s="53"/>
      <c r="M3083" s="53"/>
      <c r="N3083" s="53"/>
      <c r="O3083" s="53">
        <v>12</v>
      </c>
      <c r="P3083" s="55"/>
      <c r="Q3083" s="297">
        <v>177000</v>
      </c>
      <c r="R3083" s="351" t="s">
        <v>1578</v>
      </c>
      <c r="S3083" s="350">
        <v>44</v>
      </c>
      <c r="T3083" t="str">
        <f t="shared" si="109"/>
        <v xml:space="preserve">Training Business </v>
      </c>
    </row>
    <row r="3084" spans="1:20" ht="15.75" thickBot="1">
      <c r="A3084" s="311">
        <v>45656</v>
      </c>
      <c r="B3084" s="384">
        <v>45627</v>
      </c>
      <c r="C3084" s="297" t="e">
        <v>#VALUE!</v>
      </c>
      <c r="D3084" s="312" t="s">
        <v>3340</v>
      </c>
      <c r="E3084" s="306" t="s">
        <v>5657</v>
      </c>
      <c r="F3084" s="314">
        <v>41300</v>
      </c>
      <c r="G3084" s="300">
        <v>35000</v>
      </c>
      <c r="H3084" s="301" t="s">
        <v>245</v>
      </c>
      <c r="I3084" s="302" t="s">
        <v>223</v>
      </c>
      <c r="J3084" s="302" t="s">
        <v>246</v>
      </c>
      <c r="K3084" s="53"/>
      <c r="L3084" s="53"/>
      <c r="M3084" s="53"/>
      <c r="N3084" s="53"/>
      <c r="O3084" s="53">
        <v>12</v>
      </c>
      <c r="P3084" s="55"/>
      <c r="Q3084" s="297">
        <v>41300</v>
      </c>
      <c r="R3084" s="351" t="s">
        <v>1578</v>
      </c>
      <c r="S3084" s="350">
        <v>44</v>
      </c>
      <c r="T3084" t="str">
        <f t="shared" si="109"/>
        <v>Tech Assist Recruitment</v>
      </c>
    </row>
    <row r="3085" spans="1:20" ht="15.75" thickBot="1">
      <c r="A3085" s="311">
        <v>45656</v>
      </c>
      <c r="B3085" s="384">
        <v>45627</v>
      </c>
      <c r="C3085" s="297" t="e">
        <v>#VALUE!</v>
      </c>
      <c r="D3085" s="312" t="s">
        <v>5287</v>
      </c>
      <c r="E3085" s="306" t="s">
        <v>5658</v>
      </c>
      <c r="F3085" s="314">
        <v>-1770</v>
      </c>
      <c r="G3085" s="300">
        <v>-1500</v>
      </c>
      <c r="H3085" s="301" t="s">
        <v>216</v>
      </c>
      <c r="I3085" s="302" t="s">
        <v>217</v>
      </c>
      <c r="J3085" s="302" t="s">
        <v>218</v>
      </c>
      <c r="K3085" s="53"/>
      <c r="L3085" s="53"/>
      <c r="M3085" s="53"/>
      <c r="N3085" s="53"/>
      <c r="O3085" s="53">
        <v>12</v>
      </c>
      <c r="P3085" s="55"/>
      <c r="Q3085" s="297">
        <v>-1770</v>
      </c>
      <c r="R3085" s="351" t="s">
        <v>1578</v>
      </c>
      <c r="S3085" s="350">
        <v>44</v>
      </c>
      <c r="T3085" t="str">
        <f t="shared" si="109"/>
        <v>G-Suite Business</v>
      </c>
    </row>
    <row r="3086" spans="1:20" ht="15.75" thickBot="1">
      <c r="A3086" s="311">
        <v>45656</v>
      </c>
      <c r="B3086" s="384">
        <v>45627</v>
      </c>
      <c r="C3086" s="297" t="e">
        <v>#VALUE!</v>
      </c>
      <c r="D3086" s="312" t="s">
        <v>405</v>
      </c>
      <c r="E3086" s="306" t="s">
        <v>5659</v>
      </c>
      <c r="F3086" s="314">
        <v>-3880</v>
      </c>
      <c r="G3086" s="300">
        <v>-3288.1355932203392</v>
      </c>
      <c r="H3086" s="301" t="s">
        <v>216</v>
      </c>
      <c r="I3086" s="302" t="s">
        <v>217</v>
      </c>
      <c r="J3086" s="302" t="s">
        <v>218</v>
      </c>
      <c r="K3086" s="53"/>
      <c r="L3086" s="53"/>
      <c r="M3086" s="53"/>
      <c r="N3086" s="53"/>
      <c r="O3086" s="53">
        <v>12</v>
      </c>
      <c r="P3086" s="55"/>
      <c r="Q3086" s="297">
        <v>-3880</v>
      </c>
      <c r="R3086" s="351" t="s">
        <v>1578</v>
      </c>
      <c r="S3086" s="350">
        <v>44</v>
      </c>
      <c r="T3086" t="str">
        <f t="shared" si="109"/>
        <v>G-Suite Business</v>
      </c>
    </row>
    <row r="3087" spans="1:20" ht="15.75" thickBot="1">
      <c r="A3087" s="311">
        <v>45656</v>
      </c>
      <c r="B3087" s="384">
        <v>45627</v>
      </c>
      <c r="C3087" s="297" t="e">
        <v>#VALUE!</v>
      </c>
      <c r="D3087" s="312" t="s">
        <v>5373</v>
      </c>
      <c r="E3087" s="306" t="s">
        <v>5660</v>
      </c>
      <c r="F3087" s="314">
        <v>-15930</v>
      </c>
      <c r="G3087" s="300">
        <v>-13500</v>
      </c>
      <c r="H3087" s="301" t="s">
        <v>112</v>
      </c>
      <c r="I3087" s="302" t="s">
        <v>229</v>
      </c>
      <c r="J3087" s="302" t="s">
        <v>284</v>
      </c>
      <c r="K3087" s="53"/>
      <c r="L3087" s="53"/>
      <c r="M3087" s="53"/>
      <c r="N3087" s="53"/>
      <c r="O3087" s="53">
        <v>12</v>
      </c>
      <c r="P3087" s="55"/>
      <c r="Q3087" s="297">
        <v>-15930</v>
      </c>
      <c r="R3087" s="351" t="s">
        <v>1578</v>
      </c>
      <c r="S3087" s="350">
        <v>44</v>
      </c>
      <c r="T3087" t="str">
        <f t="shared" si="109"/>
        <v>WhatsApp API Business</v>
      </c>
    </row>
    <row r="3088" spans="1:20" ht="15.75" thickBot="1">
      <c r="A3088" s="311">
        <v>45657</v>
      </c>
      <c r="B3088" s="384">
        <v>45627</v>
      </c>
      <c r="C3088" s="297" t="e">
        <v>#VALUE!</v>
      </c>
      <c r="D3088" s="312" t="s">
        <v>2441</v>
      </c>
      <c r="E3088" s="306" t="s">
        <v>5661</v>
      </c>
      <c r="F3088" s="314">
        <v>2507.5</v>
      </c>
      <c r="G3088" s="300">
        <v>2125</v>
      </c>
      <c r="H3088" s="301" t="s">
        <v>216</v>
      </c>
      <c r="I3088" s="302" t="s">
        <v>217</v>
      </c>
      <c r="J3088" s="302" t="s">
        <v>218</v>
      </c>
      <c r="K3088" s="53"/>
      <c r="L3088" s="53"/>
      <c r="M3088" s="53"/>
      <c r="N3088" s="53"/>
      <c r="O3088" s="53">
        <v>12</v>
      </c>
      <c r="P3088" s="55"/>
      <c r="Q3088" s="297">
        <v>2507.5</v>
      </c>
      <c r="R3088" s="351" t="s">
        <v>1578</v>
      </c>
      <c r="S3088" s="350">
        <v>44</v>
      </c>
      <c r="T3088" t="str">
        <f t="shared" si="109"/>
        <v>G-Suite Business</v>
      </c>
    </row>
    <row r="3089" spans="1:20" ht="15.75" thickBot="1">
      <c r="A3089" s="311">
        <v>45657</v>
      </c>
      <c r="B3089" s="384">
        <v>45627</v>
      </c>
      <c r="C3089" s="297" t="e">
        <v>#VALUE!</v>
      </c>
      <c r="D3089" s="312" t="s">
        <v>5052</v>
      </c>
      <c r="E3089" s="306" t="s">
        <v>5662</v>
      </c>
      <c r="F3089" s="314">
        <v>467280</v>
      </c>
      <c r="G3089" s="300">
        <v>396000</v>
      </c>
      <c r="H3089" s="301" t="s">
        <v>216</v>
      </c>
      <c r="I3089" s="302" t="s">
        <v>217</v>
      </c>
      <c r="J3089" s="302" t="s">
        <v>218</v>
      </c>
      <c r="K3089" s="53"/>
      <c r="L3089" s="53"/>
      <c r="M3089" s="53"/>
      <c r="N3089" s="53"/>
      <c r="O3089" s="53">
        <v>1</v>
      </c>
      <c r="P3089" s="55"/>
      <c r="Q3089" s="297">
        <v>467280</v>
      </c>
      <c r="R3089" s="351" t="s">
        <v>1578</v>
      </c>
      <c r="S3089" s="350">
        <v>44</v>
      </c>
      <c r="T3089" t="str">
        <f t="shared" si="109"/>
        <v>G-Suite Business</v>
      </c>
    </row>
    <row r="3090" spans="1:20" ht="15.75" thickBot="1">
      <c r="A3090" s="311">
        <v>45657</v>
      </c>
      <c r="B3090" s="384">
        <v>45627</v>
      </c>
      <c r="C3090" s="297" t="e">
        <v>#VALUE!</v>
      </c>
      <c r="D3090" s="312" t="s">
        <v>1367</v>
      </c>
      <c r="E3090" s="306" t="s">
        <v>5663</v>
      </c>
      <c r="F3090" s="314">
        <v>4513.5</v>
      </c>
      <c r="G3090" s="300">
        <v>3825</v>
      </c>
      <c r="H3090" s="301" t="s">
        <v>216</v>
      </c>
      <c r="I3090" s="302" t="s">
        <v>217</v>
      </c>
      <c r="J3090" s="302" t="s">
        <v>218</v>
      </c>
      <c r="K3090" s="53"/>
      <c r="L3090" s="53"/>
      <c r="M3090" s="53"/>
      <c r="N3090" s="53"/>
      <c r="O3090" s="53">
        <v>1</v>
      </c>
      <c r="P3090" s="55"/>
      <c r="Q3090" s="297">
        <v>4513.5</v>
      </c>
      <c r="R3090" s="351" t="s">
        <v>1578</v>
      </c>
      <c r="S3090" s="350">
        <v>44</v>
      </c>
      <c r="T3090" t="str">
        <f t="shared" si="109"/>
        <v>G-Suite Business</v>
      </c>
    </row>
    <row r="3091" spans="1:20" ht="15.75" thickBot="1">
      <c r="A3091" s="311">
        <v>45657</v>
      </c>
      <c r="B3091" s="384">
        <v>45627</v>
      </c>
      <c r="C3091" s="297" t="e">
        <v>#VALUE!</v>
      </c>
      <c r="D3091" s="312" t="s">
        <v>4071</v>
      </c>
      <c r="E3091" s="306" t="s">
        <v>5664</v>
      </c>
      <c r="F3091" s="314">
        <v>3256</v>
      </c>
      <c r="G3091" s="300">
        <v>2759.3220338983051</v>
      </c>
      <c r="H3091" s="301" t="s">
        <v>216</v>
      </c>
      <c r="I3091" s="302" t="s">
        <v>217</v>
      </c>
      <c r="J3091" s="302" t="s">
        <v>218</v>
      </c>
      <c r="K3091" s="53"/>
      <c r="L3091" s="53"/>
      <c r="M3091" s="53"/>
      <c r="N3091" s="53"/>
      <c r="O3091" s="53">
        <v>1</v>
      </c>
      <c r="P3091" s="55"/>
      <c r="Q3091" s="297">
        <v>3256</v>
      </c>
      <c r="R3091" s="351" t="s">
        <v>1578</v>
      </c>
      <c r="S3091" s="350">
        <v>44</v>
      </c>
      <c r="T3091" t="str">
        <f t="shared" si="109"/>
        <v>G-Suite Business</v>
      </c>
    </row>
    <row r="3092" spans="1:20" ht="15.75" thickBot="1">
      <c r="A3092" s="311">
        <v>45657</v>
      </c>
      <c r="B3092" s="384">
        <v>45627</v>
      </c>
      <c r="C3092" s="297" t="e">
        <v>#VALUE!</v>
      </c>
      <c r="D3092" s="312" t="s">
        <v>5665</v>
      </c>
      <c r="E3092" s="306" t="s">
        <v>5666</v>
      </c>
      <c r="F3092" s="314">
        <v>3257</v>
      </c>
      <c r="G3092" s="300">
        <v>2760.1694915254238</v>
      </c>
      <c r="H3092" s="301" t="s">
        <v>216</v>
      </c>
      <c r="I3092" s="302" t="s">
        <v>217</v>
      </c>
      <c r="J3092" s="302" t="s">
        <v>218</v>
      </c>
      <c r="K3092" s="53"/>
      <c r="L3092" s="53"/>
      <c r="M3092" s="53"/>
      <c r="N3092" s="53"/>
      <c r="O3092" s="53">
        <v>1</v>
      </c>
      <c r="P3092" s="55"/>
      <c r="Q3092" s="297">
        <v>3257</v>
      </c>
      <c r="R3092" s="351" t="s">
        <v>1578</v>
      </c>
      <c r="S3092" s="350">
        <v>44</v>
      </c>
      <c r="T3092" t="str">
        <f t="shared" si="109"/>
        <v>G-Suite Business</v>
      </c>
    </row>
    <row r="3093" spans="1:20" ht="15.75" thickBot="1">
      <c r="A3093" s="311">
        <v>45657</v>
      </c>
      <c r="B3093" s="384">
        <v>45627</v>
      </c>
      <c r="C3093" s="297" t="e">
        <v>#VALUE!</v>
      </c>
      <c r="D3093" s="312" t="s">
        <v>393</v>
      </c>
      <c r="E3093" s="306" t="s">
        <v>5667</v>
      </c>
      <c r="F3093" s="314">
        <v>2541</v>
      </c>
      <c r="G3093" s="300">
        <v>2153.3898305084749</v>
      </c>
      <c r="H3093" s="301" t="s">
        <v>216</v>
      </c>
      <c r="I3093" s="302" t="s">
        <v>217</v>
      </c>
      <c r="J3093" s="302" t="s">
        <v>218</v>
      </c>
      <c r="K3093" s="53"/>
      <c r="L3093" s="53"/>
      <c r="M3093" s="53"/>
      <c r="N3093" s="53"/>
      <c r="O3093" s="53">
        <v>1</v>
      </c>
      <c r="P3093" s="55"/>
      <c r="Q3093" s="297">
        <v>2541</v>
      </c>
      <c r="R3093" s="351" t="s">
        <v>1578</v>
      </c>
      <c r="S3093" s="350">
        <v>44</v>
      </c>
      <c r="T3093" t="str">
        <f t="shared" si="109"/>
        <v>G-Suite Business</v>
      </c>
    </row>
    <row r="3094" spans="1:20" ht="15.75" thickBot="1">
      <c r="A3094" s="311">
        <v>45657</v>
      </c>
      <c r="B3094" s="384">
        <v>45627</v>
      </c>
      <c r="C3094" s="297" t="e">
        <v>#VALUE!</v>
      </c>
      <c r="D3094" s="312" t="s">
        <v>2640</v>
      </c>
      <c r="E3094" s="306" t="s">
        <v>5668</v>
      </c>
      <c r="F3094" s="314">
        <v>1927</v>
      </c>
      <c r="G3094" s="300">
        <v>1633.050847457627</v>
      </c>
      <c r="H3094" s="301" t="s">
        <v>216</v>
      </c>
      <c r="I3094" s="302" t="s">
        <v>217</v>
      </c>
      <c r="J3094" s="302" t="s">
        <v>218</v>
      </c>
      <c r="K3094" s="53"/>
      <c r="L3094" s="53"/>
      <c r="M3094" s="53"/>
      <c r="N3094" s="53"/>
      <c r="O3094" s="53">
        <v>1</v>
      </c>
      <c r="P3094" s="55"/>
      <c r="Q3094" s="297">
        <v>1927</v>
      </c>
      <c r="R3094" s="351" t="s">
        <v>1578</v>
      </c>
      <c r="S3094" s="350">
        <v>44</v>
      </c>
      <c r="T3094" t="str">
        <f t="shared" si="109"/>
        <v>G-Suite Business</v>
      </c>
    </row>
    <row r="3095" spans="1:20" ht="15.75" thickBot="1">
      <c r="A3095" s="311">
        <v>45657</v>
      </c>
      <c r="B3095" s="384">
        <v>45627</v>
      </c>
      <c r="C3095" s="297" t="e">
        <v>#VALUE!</v>
      </c>
      <c r="D3095" s="312" t="s">
        <v>405</v>
      </c>
      <c r="E3095" s="306" t="s">
        <v>5669</v>
      </c>
      <c r="F3095" s="314">
        <v>1939.92</v>
      </c>
      <c r="G3095" s="300">
        <v>1644</v>
      </c>
      <c r="H3095" s="301" t="s">
        <v>216</v>
      </c>
      <c r="I3095" s="302" t="s">
        <v>217</v>
      </c>
      <c r="J3095" s="302" t="s">
        <v>218</v>
      </c>
      <c r="K3095" s="53"/>
      <c r="L3095" s="53"/>
      <c r="M3095" s="53"/>
      <c r="N3095" s="53"/>
      <c r="O3095" s="53">
        <v>1</v>
      </c>
      <c r="P3095" s="55"/>
      <c r="Q3095" s="297">
        <v>1939.92</v>
      </c>
      <c r="R3095" s="351" t="s">
        <v>1578</v>
      </c>
      <c r="S3095" s="350">
        <v>44</v>
      </c>
      <c r="T3095" t="str">
        <f t="shared" si="109"/>
        <v>G-Suite Business</v>
      </c>
    </row>
    <row r="3096" spans="1:20" ht="15.75" thickBot="1">
      <c r="A3096" s="311">
        <v>45657</v>
      </c>
      <c r="B3096" s="384">
        <v>45627</v>
      </c>
      <c r="C3096" s="297" t="e">
        <v>#VALUE!</v>
      </c>
      <c r="D3096" s="312" t="s">
        <v>5161</v>
      </c>
      <c r="E3096" s="306" t="s">
        <v>5670</v>
      </c>
      <c r="F3096" s="314">
        <v>42480</v>
      </c>
      <c r="G3096" s="300">
        <v>36000</v>
      </c>
      <c r="H3096" s="301" t="s">
        <v>112</v>
      </c>
      <c r="I3096" s="302" t="s">
        <v>229</v>
      </c>
      <c r="J3096" s="302" t="s">
        <v>359</v>
      </c>
      <c r="K3096" s="53"/>
      <c r="L3096" s="53"/>
      <c r="M3096" s="53"/>
      <c r="N3096" s="53"/>
      <c r="O3096" s="53">
        <v>1</v>
      </c>
      <c r="P3096" s="55"/>
      <c r="Q3096" s="297">
        <v>42480</v>
      </c>
      <c r="R3096" s="351" t="s">
        <v>1578</v>
      </c>
      <c r="S3096" s="350">
        <v>44</v>
      </c>
      <c r="T3096" t="str">
        <f t="shared" si="109"/>
        <v>WhatsApp API Business</v>
      </c>
    </row>
    <row r="3097" spans="1:20" ht="15.75" thickBot="1">
      <c r="A3097" s="311">
        <v>45657</v>
      </c>
      <c r="B3097" s="384">
        <v>45627</v>
      </c>
      <c r="C3097" s="297" t="e">
        <v>#VALUE!</v>
      </c>
      <c r="D3097" s="312" t="s">
        <v>826</v>
      </c>
      <c r="E3097" s="306" t="s">
        <v>5671</v>
      </c>
      <c r="F3097" s="314">
        <v>60180</v>
      </c>
      <c r="G3097" s="300">
        <v>51000</v>
      </c>
      <c r="H3097" s="301" t="s">
        <v>245</v>
      </c>
      <c r="I3097" s="302" t="s">
        <v>223</v>
      </c>
      <c r="J3097" s="302" t="s">
        <v>246</v>
      </c>
      <c r="K3097" s="53"/>
      <c r="L3097" s="53"/>
      <c r="M3097" s="53"/>
      <c r="N3097" s="53"/>
      <c r="O3097" s="53">
        <v>1</v>
      </c>
      <c r="P3097" s="55"/>
      <c r="Q3097" s="297">
        <v>60180</v>
      </c>
      <c r="R3097" s="351" t="s">
        <v>1578</v>
      </c>
      <c r="S3097" s="350">
        <v>44</v>
      </c>
      <c r="T3097" t="str">
        <f t="shared" si="109"/>
        <v>Tech Assist Recruitment</v>
      </c>
    </row>
    <row r="3098" spans="1:20" ht="15.75" thickBot="1">
      <c r="A3098" s="311">
        <v>45657</v>
      </c>
      <c r="B3098" s="384">
        <v>45627</v>
      </c>
      <c r="C3098" s="297" t="e">
        <v>#VALUE!</v>
      </c>
      <c r="D3098" s="312" t="s">
        <v>551</v>
      </c>
      <c r="E3098" s="306" t="s">
        <v>5672</v>
      </c>
      <c r="F3098" s="314">
        <v>17700</v>
      </c>
      <c r="G3098" s="300">
        <v>15000</v>
      </c>
      <c r="H3098" s="301" t="s">
        <v>112</v>
      </c>
      <c r="I3098" s="302" t="s">
        <v>229</v>
      </c>
      <c r="J3098" s="302" t="s">
        <v>284</v>
      </c>
      <c r="K3098" s="53"/>
      <c r="L3098" s="53"/>
      <c r="M3098" s="53"/>
      <c r="N3098" s="53"/>
      <c r="O3098" s="53">
        <v>1</v>
      </c>
      <c r="P3098" s="55"/>
      <c r="Q3098" s="297">
        <v>17700</v>
      </c>
      <c r="R3098" s="351" t="s">
        <v>1578</v>
      </c>
      <c r="S3098" s="350">
        <v>44</v>
      </c>
      <c r="T3098" t="str">
        <f t="shared" si="109"/>
        <v>WhatsApp API Business</v>
      </c>
    </row>
    <row r="3099" spans="1:20" ht="15.75" thickBot="1">
      <c r="A3099" s="311">
        <v>45657</v>
      </c>
      <c r="B3099" s="384">
        <v>45627</v>
      </c>
      <c r="C3099" s="297" t="e">
        <v>#VALUE!</v>
      </c>
      <c r="D3099" s="312" t="s">
        <v>3231</v>
      </c>
      <c r="E3099" s="306" t="s">
        <v>5673</v>
      </c>
      <c r="F3099" s="314">
        <v>56640</v>
      </c>
      <c r="G3099" s="300">
        <v>48000</v>
      </c>
      <c r="H3099" s="301" t="s">
        <v>291</v>
      </c>
      <c r="I3099" s="302" t="s">
        <v>226</v>
      </c>
      <c r="J3099" s="302" t="s">
        <v>503</v>
      </c>
      <c r="K3099" s="53"/>
      <c r="L3099" s="53"/>
      <c r="M3099" s="53"/>
      <c r="N3099" s="53"/>
      <c r="O3099" s="53">
        <v>1</v>
      </c>
      <c r="P3099" s="55"/>
      <c r="Q3099" s="297">
        <v>56640</v>
      </c>
      <c r="R3099" s="351" t="s">
        <v>1578</v>
      </c>
      <c r="S3099" s="350">
        <v>44</v>
      </c>
      <c r="T3099" t="s">
        <v>15</v>
      </c>
    </row>
    <row r="3100" spans="1:20" ht="15.75" thickBot="1">
      <c r="A3100" s="311">
        <v>45657</v>
      </c>
      <c r="B3100" s="384">
        <v>45627</v>
      </c>
      <c r="C3100" s="297" t="e">
        <v>#VALUE!</v>
      </c>
      <c r="D3100" s="312" t="s">
        <v>2152</v>
      </c>
      <c r="E3100" s="306" t="s">
        <v>5674</v>
      </c>
      <c r="F3100" s="314">
        <v>2508</v>
      </c>
      <c r="G3100" s="300">
        <v>2125.42372881356</v>
      </c>
      <c r="H3100" s="301" t="s">
        <v>112</v>
      </c>
      <c r="I3100" s="302" t="s">
        <v>229</v>
      </c>
      <c r="J3100" s="302" t="s">
        <v>258</v>
      </c>
      <c r="K3100" s="53"/>
      <c r="L3100" s="53"/>
      <c r="M3100" s="53"/>
      <c r="N3100" s="53"/>
      <c r="O3100" s="53">
        <v>1</v>
      </c>
      <c r="P3100" s="55"/>
      <c r="Q3100" s="297">
        <v>2508</v>
      </c>
      <c r="R3100" s="351" t="s">
        <v>1578</v>
      </c>
      <c r="S3100" s="350">
        <v>44</v>
      </c>
      <c r="T3100" t="str">
        <f t="shared" ref="T3100:T3131" si="110">VLOOKUP(I3100,$AD$2:$AE$6,2,0)</f>
        <v>WhatsApp API Business</v>
      </c>
    </row>
    <row r="3101" spans="1:20" ht="15.75" thickBot="1">
      <c r="A3101" s="311">
        <v>45657</v>
      </c>
      <c r="B3101" s="384">
        <v>45627</v>
      </c>
      <c r="C3101" s="297" t="e">
        <v>#VALUE!</v>
      </c>
      <c r="D3101" s="312" t="s">
        <v>502</v>
      </c>
      <c r="E3101" s="306" t="s">
        <v>5675</v>
      </c>
      <c r="F3101" s="314">
        <v>23600</v>
      </c>
      <c r="G3101" s="300">
        <v>20000</v>
      </c>
      <c r="H3101" s="301" t="s">
        <v>245</v>
      </c>
      <c r="I3101" s="302" t="s">
        <v>223</v>
      </c>
      <c r="J3101" s="302" t="s">
        <v>246</v>
      </c>
      <c r="K3101" s="53"/>
      <c r="L3101" s="53"/>
      <c r="M3101" s="53"/>
      <c r="N3101" s="53"/>
      <c r="O3101" s="53">
        <v>1</v>
      </c>
      <c r="P3101" s="55"/>
      <c r="Q3101" s="297">
        <v>23600</v>
      </c>
      <c r="R3101" s="351" t="s">
        <v>1578</v>
      </c>
      <c r="S3101" s="350">
        <v>44</v>
      </c>
      <c r="T3101" t="str">
        <f t="shared" si="110"/>
        <v>Tech Assist Recruitment</v>
      </c>
    </row>
    <row r="3102" spans="1:20" ht="15.75" thickBot="1">
      <c r="A3102" s="311">
        <v>45657</v>
      </c>
      <c r="B3102" s="384">
        <v>45627</v>
      </c>
      <c r="C3102" s="297" t="e">
        <v>#VALUE!</v>
      </c>
      <c r="D3102" s="312" t="s">
        <v>5676</v>
      </c>
      <c r="E3102" s="306" t="s">
        <v>5677</v>
      </c>
      <c r="F3102" s="314">
        <v>33984</v>
      </c>
      <c r="G3102" s="300">
        <v>28800</v>
      </c>
      <c r="H3102" s="301" t="s">
        <v>112</v>
      </c>
      <c r="I3102" s="302" t="s">
        <v>229</v>
      </c>
      <c r="J3102" s="302" t="s">
        <v>359</v>
      </c>
      <c r="K3102" s="53"/>
      <c r="L3102" s="53"/>
      <c r="M3102" s="53"/>
      <c r="N3102" s="53"/>
      <c r="O3102" s="53">
        <v>1</v>
      </c>
      <c r="P3102" s="55"/>
      <c r="Q3102" s="297">
        <v>33984</v>
      </c>
      <c r="R3102" s="351" t="s">
        <v>1578</v>
      </c>
      <c r="S3102" s="350">
        <v>44</v>
      </c>
      <c r="T3102" t="str">
        <f t="shared" si="110"/>
        <v>WhatsApp API Business</v>
      </c>
    </row>
    <row r="3103" spans="1:20" ht="15.75" thickBot="1">
      <c r="A3103" s="311">
        <v>45657</v>
      </c>
      <c r="B3103" s="384">
        <v>45627</v>
      </c>
      <c r="C3103" s="297" t="e">
        <v>#VALUE!</v>
      </c>
      <c r="D3103" s="312" t="s">
        <v>5678</v>
      </c>
      <c r="E3103" s="306" t="s">
        <v>5679</v>
      </c>
      <c r="F3103" s="314">
        <v>5900</v>
      </c>
      <c r="G3103" s="300">
        <v>5000</v>
      </c>
      <c r="H3103" s="301" t="s">
        <v>112</v>
      </c>
      <c r="I3103" s="302" t="s">
        <v>229</v>
      </c>
      <c r="J3103" s="302" t="s">
        <v>269</v>
      </c>
      <c r="K3103" s="53"/>
      <c r="L3103" s="53"/>
      <c r="M3103" s="53"/>
      <c r="N3103" s="53"/>
      <c r="O3103" s="53">
        <v>1</v>
      </c>
      <c r="P3103" s="55"/>
      <c r="Q3103" s="297">
        <v>5900</v>
      </c>
      <c r="R3103" s="351" t="s">
        <v>1578</v>
      </c>
      <c r="S3103" s="350">
        <v>44</v>
      </c>
      <c r="T3103" t="str">
        <f t="shared" si="110"/>
        <v>WhatsApp API Business</v>
      </c>
    </row>
    <row r="3104" spans="1:20" ht="15.75" thickBot="1">
      <c r="A3104" s="311">
        <v>45657</v>
      </c>
      <c r="B3104" s="384">
        <v>45627</v>
      </c>
      <c r="C3104" s="297" t="e">
        <v>#VALUE!</v>
      </c>
      <c r="D3104" s="312" t="s">
        <v>2152</v>
      </c>
      <c r="E3104" s="306" t="s">
        <v>5680</v>
      </c>
      <c r="F3104" s="314">
        <v>-41300</v>
      </c>
      <c r="G3104" s="300">
        <v>-35000</v>
      </c>
      <c r="H3104" s="301" t="s">
        <v>245</v>
      </c>
      <c r="I3104" s="302" t="s">
        <v>223</v>
      </c>
      <c r="J3104" s="302" t="s">
        <v>246</v>
      </c>
      <c r="K3104" s="53"/>
      <c r="L3104" s="53"/>
      <c r="M3104" s="53"/>
      <c r="N3104" s="53"/>
      <c r="O3104" s="53">
        <v>1</v>
      </c>
      <c r="P3104" s="55"/>
      <c r="Q3104" s="297">
        <v>-41300</v>
      </c>
      <c r="R3104" s="351" t="s">
        <v>1578</v>
      </c>
      <c r="S3104" s="350">
        <v>44</v>
      </c>
      <c r="T3104" t="str">
        <f t="shared" si="110"/>
        <v>Tech Assist Recruitment</v>
      </c>
    </row>
    <row r="3105" spans="1:20" ht="15.75" thickBot="1">
      <c r="A3105" s="311">
        <v>45658</v>
      </c>
      <c r="B3105" s="384">
        <v>45658</v>
      </c>
      <c r="C3105" s="297" t="e">
        <v>#VALUE!</v>
      </c>
      <c r="D3105" s="312" t="s">
        <v>654</v>
      </c>
      <c r="E3105" s="306" t="s">
        <v>5681</v>
      </c>
      <c r="F3105" s="314">
        <v>18054</v>
      </c>
      <c r="G3105" s="300">
        <v>15300</v>
      </c>
      <c r="H3105" s="301" t="s">
        <v>216</v>
      </c>
      <c r="I3105" s="302" t="s">
        <v>217</v>
      </c>
      <c r="J3105" s="302" t="s">
        <v>218</v>
      </c>
      <c r="K3105" s="53"/>
      <c r="L3105" s="53"/>
      <c r="M3105" s="53"/>
      <c r="N3105" s="53"/>
      <c r="O3105" s="53">
        <v>1</v>
      </c>
      <c r="P3105" s="55"/>
      <c r="Q3105" s="297">
        <v>18054</v>
      </c>
      <c r="R3105" s="351" t="s">
        <v>1578</v>
      </c>
      <c r="S3105" s="350">
        <v>45</v>
      </c>
      <c r="T3105" t="str">
        <f t="shared" si="110"/>
        <v>G-Suite Business</v>
      </c>
    </row>
    <row r="3106" spans="1:20" ht="15.75" thickBot="1">
      <c r="A3106" s="311">
        <v>45658</v>
      </c>
      <c r="B3106" s="384">
        <v>45658</v>
      </c>
      <c r="C3106" s="297" t="e">
        <v>#VALUE!</v>
      </c>
      <c r="D3106" s="312" t="s">
        <v>5682</v>
      </c>
      <c r="E3106" s="306" t="s">
        <v>5683</v>
      </c>
      <c r="F3106" s="314">
        <v>15632</v>
      </c>
      <c r="G3106" s="300">
        <v>13247.457627118651</v>
      </c>
      <c r="H3106" s="301" t="s">
        <v>216</v>
      </c>
      <c r="I3106" s="302" t="s">
        <v>217</v>
      </c>
      <c r="J3106" s="302" t="s">
        <v>218</v>
      </c>
      <c r="K3106" s="53"/>
      <c r="L3106" s="53"/>
      <c r="M3106" s="53"/>
      <c r="N3106" s="53"/>
      <c r="O3106" s="53">
        <v>1</v>
      </c>
      <c r="P3106" s="55"/>
      <c r="Q3106" s="297">
        <v>15632</v>
      </c>
      <c r="R3106" s="351" t="s">
        <v>1578</v>
      </c>
      <c r="S3106" s="350">
        <v>45</v>
      </c>
      <c r="T3106" t="str">
        <f t="shared" si="110"/>
        <v>G-Suite Business</v>
      </c>
    </row>
    <row r="3107" spans="1:20" ht="15.75" thickBot="1">
      <c r="A3107" s="311">
        <v>45658</v>
      </c>
      <c r="B3107" s="384">
        <v>45658</v>
      </c>
      <c r="C3107" s="297" t="e">
        <v>#VALUE!</v>
      </c>
      <c r="D3107" s="312" t="s">
        <v>491</v>
      </c>
      <c r="E3107" s="306" t="s">
        <v>5684</v>
      </c>
      <c r="F3107" s="314">
        <v>3908</v>
      </c>
      <c r="G3107" s="300">
        <v>3311.8644067796608</v>
      </c>
      <c r="H3107" s="301" t="s">
        <v>216</v>
      </c>
      <c r="I3107" s="302" t="s">
        <v>217</v>
      </c>
      <c r="J3107" s="302" t="s">
        <v>218</v>
      </c>
      <c r="K3107" s="53"/>
      <c r="L3107" s="53"/>
      <c r="M3107" s="53"/>
      <c r="N3107" s="53"/>
      <c r="O3107" s="53">
        <v>1</v>
      </c>
      <c r="P3107" s="55"/>
      <c r="Q3107" s="297">
        <v>3908</v>
      </c>
      <c r="R3107" s="351" t="s">
        <v>1578</v>
      </c>
      <c r="S3107" s="350">
        <v>45</v>
      </c>
      <c r="T3107" t="str">
        <f t="shared" si="110"/>
        <v>G-Suite Business</v>
      </c>
    </row>
    <row r="3108" spans="1:20" ht="15.75" thickBot="1">
      <c r="A3108" s="311">
        <v>45658</v>
      </c>
      <c r="B3108" s="384">
        <v>45658</v>
      </c>
      <c r="C3108" s="297" t="e">
        <v>#VALUE!</v>
      </c>
      <c r="D3108" s="312" t="s">
        <v>5505</v>
      </c>
      <c r="E3108" s="306" t="s">
        <v>5685</v>
      </c>
      <c r="F3108" s="314">
        <v>42480</v>
      </c>
      <c r="G3108" s="300">
        <v>36000</v>
      </c>
      <c r="H3108" s="301" t="s">
        <v>112</v>
      </c>
      <c r="I3108" s="302" t="s">
        <v>229</v>
      </c>
      <c r="J3108" s="302" t="s">
        <v>359</v>
      </c>
      <c r="K3108" s="53"/>
      <c r="L3108" s="53"/>
      <c r="M3108" s="53"/>
      <c r="N3108" s="53"/>
      <c r="O3108" s="53">
        <v>1</v>
      </c>
      <c r="P3108" s="55"/>
      <c r="Q3108" s="297">
        <v>42480</v>
      </c>
      <c r="R3108" s="351" t="s">
        <v>1578</v>
      </c>
      <c r="S3108" s="350">
        <v>45</v>
      </c>
      <c r="T3108" t="str">
        <f t="shared" si="110"/>
        <v>WhatsApp API Business</v>
      </c>
    </row>
    <row r="3109" spans="1:20" ht="15.75" thickBot="1">
      <c r="A3109" s="311">
        <v>45659</v>
      </c>
      <c r="B3109" s="384">
        <v>45658</v>
      </c>
      <c r="C3109" s="297" t="e">
        <v>#VALUE!</v>
      </c>
      <c r="D3109" s="312" t="s">
        <v>1337</v>
      </c>
      <c r="E3109" s="306" t="s">
        <v>5686</v>
      </c>
      <c r="F3109" s="314">
        <v>45312</v>
      </c>
      <c r="G3109" s="300">
        <v>38400</v>
      </c>
      <c r="H3109" s="301" t="s">
        <v>216</v>
      </c>
      <c r="I3109" s="302" t="s">
        <v>217</v>
      </c>
      <c r="J3109" s="302" t="s">
        <v>218</v>
      </c>
      <c r="K3109" s="53"/>
      <c r="L3109" s="53"/>
      <c r="M3109" s="53"/>
      <c r="N3109" s="53"/>
      <c r="O3109" s="53">
        <v>1</v>
      </c>
      <c r="P3109" s="55"/>
      <c r="Q3109" s="297">
        <v>45312</v>
      </c>
      <c r="R3109" s="351" t="s">
        <v>1578</v>
      </c>
      <c r="S3109" s="350">
        <v>45</v>
      </c>
      <c r="T3109" t="str">
        <f t="shared" si="110"/>
        <v>G-Suite Business</v>
      </c>
    </row>
    <row r="3110" spans="1:20" ht="15.75" thickBot="1">
      <c r="A3110" s="311">
        <v>45659</v>
      </c>
      <c r="B3110" s="384">
        <v>45658</v>
      </c>
      <c r="C3110" s="297" t="e">
        <v>#VALUE!</v>
      </c>
      <c r="D3110" s="312" t="s">
        <v>601</v>
      </c>
      <c r="E3110" s="306" t="s">
        <v>5687</v>
      </c>
      <c r="F3110" s="314">
        <v>56805</v>
      </c>
      <c r="G3110" s="300">
        <v>48139.830508474581</v>
      </c>
      <c r="H3110" s="301" t="s">
        <v>216</v>
      </c>
      <c r="I3110" s="302" t="s">
        <v>217</v>
      </c>
      <c r="J3110" s="302" t="s">
        <v>218</v>
      </c>
      <c r="K3110" s="53"/>
      <c r="L3110" s="53"/>
      <c r="M3110" s="53"/>
      <c r="N3110" s="53"/>
      <c r="O3110" s="53">
        <v>1</v>
      </c>
      <c r="P3110" s="55"/>
      <c r="Q3110" s="297">
        <v>56805</v>
      </c>
      <c r="R3110" s="351" t="s">
        <v>1578</v>
      </c>
      <c r="S3110" s="350">
        <v>45</v>
      </c>
      <c r="T3110" t="str">
        <f t="shared" si="110"/>
        <v>G-Suite Business</v>
      </c>
    </row>
    <row r="3111" spans="1:20" ht="15.75" thickBot="1">
      <c r="A3111" s="311">
        <v>45659</v>
      </c>
      <c r="B3111" s="384">
        <v>45658</v>
      </c>
      <c r="C3111" s="297" t="e">
        <v>#VALUE!</v>
      </c>
      <c r="D3111" s="312" t="s">
        <v>5688</v>
      </c>
      <c r="E3111" s="306" t="s">
        <v>5689</v>
      </c>
      <c r="F3111" s="314">
        <v>11505</v>
      </c>
      <c r="G3111" s="300">
        <v>9750</v>
      </c>
      <c r="H3111" s="301" t="s">
        <v>216</v>
      </c>
      <c r="I3111" s="302" t="s">
        <v>217</v>
      </c>
      <c r="J3111" s="302" t="s">
        <v>218</v>
      </c>
      <c r="K3111" s="53"/>
      <c r="L3111" s="53"/>
      <c r="M3111" s="53"/>
      <c r="N3111" s="53"/>
      <c r="O3111" s="53">
        <v>1</v>
      </c>
      <c r="P3111" s="55"/>
      <c r="Q3111" s="297">
        <v>11505</v>
      </c>
      <c r="R3111" s="351" t="s">
        <v>1578</v>
      </c>
      <c r="S3111" s="350">
        <v>45</v>
      </c>
      <c r="T3111" t="str">
        <f t="shared" si="110"/>
        <v>G-Suite Business</v>
      </c>
    </row>
    <row r="3112" spans="1:20" ht="15.75" thickBot="1">
      <c r="A3112" s="311">
        <v>45659</v>
      </c>
      <c r="B3112" s="384">
        <v>45658</v>
      </c>
      <c r="C3112" s="297" t="e">
        <v>#VALUE!</v>
      </c>
      <c r="D3112" s="312" t="s">
        <v>355</v>
      </c>
      <c r="E3112" s="306" t="s">
        <v>5690</v>
      </c>
      <c r="F3112" s="314">
        <v>7965</v>
      </c>
      <c r="G3112" s="300">
        <v>6750</v>
      </c>
      <c r="H3112" s="301" t="s">
        <v>112</v>
      </c>
      <c r="I3112" s="302" t="s">
        <v>229</v>
      </c>
      <c r="J3112" s="302" t="s">
        <v>269</v>
      </c>
      <c r="K3112" s="53"/>
      <c r="L3112" s="53"/>
      <c r="M3112" s="53"/>
      <c r="N3112" s="53"/>
      <c r="O3112" s="53">
        <v>1</v>
      </c>
      <c r="P3112" s="55"/>
      <c r="Q3112" s="297">
        <v>7965</v>
      </c>
      <c r="R3112" s="351" t="s">
        <v>1578</v>
      </c>
      <c r="S3112" s="350">
        <v>45</v>
      </c>
      <c r="T3112" t="str">
        <f t="shared" si="110"/>
        <v>WhatsApp API Business</v>
      </c>
    </row>
    <row r="3113" spans="1:20" ht="15.75" thickBot="1">
      <c r="A3113" s="311">
        <v>45659</v>
      </c>
      <c r="B3113" s="384">
        <v>45658</v>
      </c>
      <c r="C3113" s="297" t="e">
        <v>#VALUE!</v>
      </c>
      <c r="D3113" s="312" t="s">
        <v>2329</v>
      </c>
      <c r="E3113" s="306" t="s">
        <v>5691</v>
      </c>
      <c r="F3113" s="314">
        <v>2360</v>
      </c>
      <c r="G3113" s="300">
        <v>2000</v>
      </c>
      <c r="H3113" s="301" t="s">
        <v>112</v>
      </c>
      <c r="I3113" s="302" t="s">
        <v>229</v>
      </c>
      <c r="J3113" s="302" t="s">
        <v>249</v>
      </c>
      <c r="K3113" s="53"/>
      <c r="L3113" s="53"/>
      <c r="M3113" s="53"/>
      <c r="N3113" s="53"/>
      <c r="O3113" s="53">
        <v>1</v>
      </c>
      <c r="P3113" s="55"/>
      <c r="Q3113" s="297">
        <v>2360</v>
      </c>
      <c r="R3113" s="351" t="s">
        <v>1578</v>
      </c>
      <c r="S3113" s="350">
        <v>45</v>
      </c>
      <c r="T3113" t="str">
        <f t="shared" si="110"/>
        <v>WhatsApp API Business</v>
      </c>
    </row>
    <row r="3114" spans="1:20" ht="15.75" thickBot="1">
      <c r="A3114" s="311">
        <v>45659</v>
      </c>
      <c r="B3114" s="384">
        <v>45658</v>
      </c>
      <c r="C3114" s="297" t="e">
        <v>#VALUE!</v>
      </c>
      <c r="D3114" s="312" t="s">
        <v>467</v>
      </c>
      <c r="E3114" s="306" t="s">
        <v>5692</v>
      </c>
      <c r="F3114" s="314">
        <v>1297</v>
      </c>
      <c r="G3114" s="300">
        <v>1099.152542372881</v>
      </c>
      <c r="H3114" s="301" t="s">
        <v>112</v>
      </c>
      <c r="I3114" s="302" t="s">
        <v>229</v>
      </c>
      <c r="J3114" s="302" t="s">
        <v>249</v>
      </c>
      <c r="K3114" s="53"/>
      <c r="L3114" s="53"/>
      <c r="M3114" s="53"/>
      <c r="N3114" s="53"/>
      <c r="O3114" s="53">
        <v>1</v>
      </c>
      <c r="P3114" s="55"/>
      <c r="Q3114" s="297">
        <v>1297</v>
      </c>
      <c r="R3114" s="351" t="s">
        <v>1578</v>
      </c>
      <c r="S3114" s="350">
        <v>45</v>
      </c>
      <c r="T3114" t="str">
        <f t="shared" si="110"/>
        <v>WhatsApp API Business</v>
      </c>
    </row>
    <row r="3115" spans="1:20" ht="15.75" thickBot="1">
      <c r="A3115" s="311">
        <v>45659</v>
      </c>
      <c r="B3115" s="384">
        <v>45658</v>
      </c>
      <c r="C3115" s="297" t="e">
        <v>#VALUE!</v>
      </c>
      <c r="D3115" s="312" t="s">
        <v>2085</v>
      </c>
      <c r="E3115" s="306" t="s">
        <v>5693</v>
      </c>
      <c r="F3115" s="314">
        <v>1297</v>
      </c>
      <c r="G3115" s="300">
        <v>1099.152542372881</v>
      </c>
      <c r="H3115" s="301" t="s">
        <v>112</v>
      </c>
      <c r="I3115" s="302" t="s">
        <v>229</v>
      </c>
      <c r="J3115" s="302" t="s">
        <v>249</v>
      </c>
      <c r="K3115" s="53"/>
      <c r="L3115" s="53"/>
      <c r="M3115" s="53"/>
      <c r="N3115" s="53"/>
      <c r="O3115" s="53">
        <v>1</v>
      </c>
      <c r="P3115" s="55"/>
      <c r="Q3115" s="297">
        <v>1297</v>
      </c>
      <c r="R3115" s="351" t="s">
        <v>1578</v>
      </c>
      <c r="S3115" s="350">
        <v>45</v>
      </c>
      <c r="T3115" t="str">
        <f t="shared" si="110"/>
        <v>WhatsApp API Business</v>
      </c>
    </row>
    <row r="3116" spans="1:20" ht="15.75" thickBot="1">
      <c r="A3116" s="311">
        <v>45659</v>
      </c>
      <c r="B3116" s="384">
        <v>45658</v>
      </c>
      <c r="C3116" s="297" t="e">
        <v>#VALUE!</v>
      </c>
      <c r="D3116" s="312" t="s">
        <v>473</v>
      </c>
      <c r="E3116" s="306" t="s">
        <v>5694</v>
      </c>
      <c r="F3116" s="314">
        <v>1297</v>
      </c>
      <c r="G3116" s="300">
        <v>1099.152542372881</v>
      </c>
      <c r="H3116" s="301" t="s">
        <v>112</v>
      </c>
      <c r="I3116" s="302" t="s">
        <v>229</v>
      </c>
      <c r="J3116" s="302" t="s">
        <v>249</v>
      </c>
      <c r="K3116" s="53"/>
      <c r="L3116" s="53"/>
      <c r="M3116" s="53"/>
      <c r="N3116" s="53"/>
      <c r="O3116" s="53">
        <v>1</v>
      </c>
      <c r="P3116" s="55"/>
      <c r="Q3116" s="297">
        <v>1297</v>
      </c>
      <c r="R3116" s="351" t="s">
        <v>1578</v>
      </c>
      <c r="S3116" s="350">
        <v>45</v>
      </c>
      <c r="T3116" t="str">
        <f t="shared" si="110"/>
        <v>WhatsApp API Business</v>
      </c>
    </row>
    <row r="3117" spans="1:20" ht="15.75" thickBot="1">
      <c r="A3117" s="311">
        <v>45659</v>
      </c>
      <c r="B3117" s="384">
        <v>45658</v>
      </c>
      <c r="C3117" s="297" t="e">
        <v>#VALUE!</v>
      </c>
      <c r="D3117" s="312" t="s">
        <v>5695</v>
      </c>
      <c r="E3117" s="306" t="s">
        <v>5696</v>
      </c>
      <c r="F3117" s="314">
        <v>9440</v>
      </c>
      <c r="G3117" s="300">
        <v>8000</v>
      </c>
      <c r="H3117" s="301" t="s">
        <v>112</v>
      </c>
      <c r="I3117" s="302" t="s">
        <v>229</v>
      </c>
      <c r="J3117" s="302" t="s">
        <v>352</v>
      </c>
      <c r="K3117" s="53"/>
      <c r="L3117" s="53"/>
      <c r="M3117" s="53"/>
      <c r="N3117" s="53"/>
      <c r="O3117" s="53">
        <v>1</v>
      </c>
      <c r="P3117" s="55"/>
      <c r="Q3117" s="297">
        <v>9440</v>
      </c>
      <c r="R3117" s="351" t="s">
        <v>1578</v>
      </c>
      <c r="S3117" s="350">
        <v>45</v>
      </c>
      <c r="T3117" t="str">
        <f t="shared" si="110"/>
        <v>WhatsApp API Business</v>
      </c>
    </row>
    <row r="3118" spans="1:20" ht="15.75" thickBot="1">
      <c r="A3118" s="311">
        <v>45659</v>
      </c>
      <c r="B3118" s="384">
        <v>45658</v>
      </c>
      <c r="C3118" s="297" t="e">
        <v>#VALUE!</v>
      </c>
      <c r="D3118" s="312" t="s">
        <v>463</v>
      </c>
      <c r="E3118" s="306" t="s">
        <v>5697</v>
      </c>
      <c r="F3118" s="314">
        <v>15045</v>
      </c>
      <c r="G3118" s="300">
        <v>12750</v>
      </c>
      <c r="H3118" s="301" t="s">
        <v>112</v>
      </c>
      <c r="I3118" s="302" t="s">
        <v>229</v>
      </c>
      <c r="J3118" s="302" t="s">
        <v>284</v>
      </c>
      <c r="K3118" s="53"/>
      <c r="L3118" s="53"/>
      <c r="M3118" s="53"/>
      <c r="N3118" s="53"/>
      <c r="O3118" s="53">
        <v>1</v>
      </c>
      <c r="P3118" s="55"/>
      <c r="Q3118" s="297">
        <v>15045</v>
      </c>
      <c r="R3118" s="351" t="s">
        <v>1578</v>
      </c>
      <c r="S3118" s="350">
        <v>45</v>
      </c>
      <c r="T3118" t="str">
        <f t="shared" si="110"/>
        <v>WhatsApp API Business</v>
      </c>
    </row>
    <row r="3119" spans="1:20" ht="15.75" thickBot="1">
      <c r="A3119" s="311">
        <v>45659</v>
      </c>
      <c r="B3119" s="384">
        <v>45658</v>
      </c>
      <c r="C3119" s="297" t="e">
        <v>#VALUE!</v>
      </c>
      <c r="D3119" s="312" t="s">
        <v>2204</v>
      </c>
      <c r="E3119" s="306" t="s">
        <v>5698</v>
      </c>
      <c r="F3119" s="314">
        <v>7523</v>
      </c>
      <c r="G3119" s="300">
        <v>6375.42372881356</v>
      </c>
      <c r="H3119" s="301" t="s">
        <v>112</v>
      </c>
      <c r="I3119" s="302" t="s">
        <v>229</v>
      </c>
      <c r="J3119" s="302" t="s">
        <v>269</v>
      </c>
      <c r="K3119" s="53"/>
      <c r="L3119" s="53"/>
      <c r="M3119" s="53"/>
      <c r="N3119" s="53"/>
      <c r="O3119" s="53">
        <v>1</v>
      </c>
      <c r="P3119" s="55"/>
      <c r="Q3119" s="297">
        <v>7523</v>
      </c>
      <c r="R3119" s="351" t="s">
        <v>1578</v>
      </c>
      <c r="S3119" s="350">
        <v>45</v>
      </c>
      <c r="T3119" t="str">
        <f t="shared" si="110"/>
        <v>WhatsApp API Business</v>
      </c>
    </row>
    <row r="3120" spans="1:20" ht="15.75" thickBot="1">
      <c r="A3120" s="311">
        <v>45660</v>
      </c>
      <c r="B3120" s="384">
        <v>45658</v>
      </c>
      <c r="C3120" s="297" t="e">
        <v>#VALUE!</v>
      </c>
      <c r="D3120" s="312" t="s">
        <v>4134</v>
      </c>
      <c r="E3120" s="306" t="s">
        <v>5699</v>
      </c>
      <c r="F3120" s="314">
        <v>9027</v>
      </c>
      <c r="G3120" s="300">
        <v>7650</v>
      </c>
      <c r="H3120" s="301" t="s">
        <v>216</v>
      </c>
      <c r="I3120" s="302" t="s">
        <v>217</v>
      </c>
      <c r="J3120" s="302" t="s">
        <v>218</v>
      </c>
      <c r="K3120" s="53"/>
      <c r="L3120" s="53"/>
      <c r="M3120" s="53"/>
      <c r="N3120" s="53"/>
      <c r="O3120" s="53">
        <v>1</v>
      </c>
      <c r="P3120" s="55"/>
      <c r="Q3120" s="297">
        <v>9027</v>
      </c>
      <c r="R3120" s="351" t="s">
        <v>1578</v>
      </c>
      <c r="S3120" s="350">
        <v>45</v>
      </c>
      <c r="T3120" t="str">
        <f t="shared" si="110"/>
        <v>G-Suite Business</v>
      </c>
    </row>
    <row r="3121" spans="1:20" ht="15.75" thickBot="1">
      <c r="A3121" s="311">
        <v>45660</v>
      </c>
      <c r="B3121" s="384">
        <v>45658</v>
      </c>
      <c r="C3121" s="297" t="e">
        <v>#VALUE!</v>
      </c>
      <c r="D3121" s="312" t="s">
        <v>5700</v>
      </c>
      <c r="E3121" s="306" t="s">
        <v>5701</v>
      </c>
      <c r="F3121" s="314">
        <v>27658</v>
      </c>
      <c r="G3121" s="300">
        <v>23438.983050847459</v>
      </c>
      <c r="H3121" s="301" t="s">
        <v>216</v>
      </c>
      <c r="I3121" s="302" t="s">
        <v>217</v>
      </c>
      <c r="J3121" s="302" t="s">
        <v>218</v>
      </c>
      <c r="K3121" s="53"/>
      <c r="L3121" s="53"/>
      <c r="M3121" s="53"/>
      <c r="N3121" s="53"/>
      <c r="O3121" s="53">
        <v>1</v>
      </c>
      <c r="P3121" s="55"/>
      <c r="Q3121" s="297">
        <v>27658</v>
      </c>
      <c r="R3121" s="351" t="s">
        <v>1578</v>
      </c>
      <c r="S3121" s="350">
        <v>45</v>
      </c>
      <c r="T3121" t="str">
        <f t="shared" si="110"/>
        <v>G-Suite Business</v>
      </c>
    </row>
    <row r="3122" spans="1:20" ht="15.75" thickBot="1">
      <c r="A3122" s="311">
        <v>45660</v>
      </c>
      <c r="B3122" s="384">
        <v>45658</v>
      </c>
      <c r="C3122" s="297" t="e">
        <v>#VALUE!</v>
      </c>
      <c r="D3122" s="312" t="s">
        <v>2553</v>
      </c>
      <c r="E3122" s="306" t="s">
        <v>5702</v>
      </c>
      <c r="F3122" s="314">
        <v>2985.4</v>
      </c>
      <c r="G3122" s="300">
        <v>2530</v>
      </c>
      <c r="H3122" s="301" t="s">
        <v>216</v>
      </c>
      <c r="I3122" s="302" t="s">
        <v>217</v>
      </c>
      <c r="J3122" s="302" t="s">
        <v>218</v>
      </c>
      <c r="K3122" s="53"/>
      <c r="L3122" s="53"/>
      <c r="M3122" s="53"/>
      <c r="N3122" s="53"/>
      <c r="O3122" s="53">
        <v>1</v>
      </c>
      <c r="P3122" s="55"/>
      <c r="Q3122" s="297">
        <v>2985.4</v>
      </c>
      <c r="R3122" s="351" t="s">
        <v>1578</v>
      </c>
      <c r="S3122" s="350">
        <v>45</v>
      </c>
      <c r="T3122" t="str">
        <f t="shared" si="110"/>
        <v>G-Suite Business</v>
      </c>
    </row>
    <row r="3123" spans="1:20" ht="15.75" thickBot="1">
      <c r="A3123" s="311">
        <v>45660</v>
      </c>
      <c r="B3123" s="384">
        <v>45658</v>
      </c>
      <c r="C3123" s="297" t="e">
        <v>#VALUE!</v>
      </c>
      <c r="D3123" s="312" t="s">
        <v>2813</v>
      </c>
      <c r="E3123" s="306" t="s">
        <v>5703</v>
      </c>
      <c r="F3123" s="314">
        <v>3908</v>
      </c>
      <c r="G3123" s="300">
        <v>3311.8644067796608</v>
      </c>
      <c r="H3123" s="301" t="s">
        <v>216</v>
      </c>
      <c r="I3123" s="302" t="s">
        <v>217</v>
      </c>
      <c r="J3123" s="302" t="s">
        <v>218</v>
      </c>
      <c r="K3123" s="53"/>
      <c r="L3123" s="53"/>
      <c r="M3123" s="53"/>
      <c r="N3123" s="53"/>
      <c r="O3123" s="53">
        <v>1</v>
      </c>
      <c r="P3123" s="55"/>
      <c r="Q3123" s="297">
        <v>3908</v>
      </c>
      <c r="R3123" s="351" t="s">
        <v>1578</v>
      </c>
      <c r="S3123" s="350">
        <v>45</v>
      </c>
      <c r="T3123" t="str">
        <f t="shared" si="110"/>
        <v>G-Suite Business</v>
      </c>
    </row>
    <row r="3124" spans="1:20" ht="15.75" thickBot="1">
      <c r="A3124" s="311">
        <v>45660</v>
      </c>
      <c r="B3124" s="384">
        <v>45658</v>
      </c>
      <c r="C3124" s="297" t="e">
        <v>#VALUE!</v>
      </c>
      <c r="D3124" s="312" t="s">
        <v>4327</v>
      </c>
      <c r="E3124" s="306" t="s">
        <v>5704</v>
      </c>
      <c r="F3124" s="314">
        <v>2950</v>
      </c>
      <c r="G3124" s="300">
        <v>2500</v>
      </c>
      <c r="H3124" s="301" t="s">
        <v>112</v>
      </c>
      <c r="I3124" s="302" t="s">
        <v>229</v>
      </c>
      <c r="J3124" s="302" t="s">
        <v>258</v>
      </c>
      <c r="K3124" s="53"/>
      <c r="L3124" s="53"/>
      <c r="M3124" s="53"/>
      <c r="N3124" s="53"/>
      <c r="O3124" s="53">
        <v>1</v>
      </c>
      <c r="P3124" s="55"/>
      <c r="Q3124" s="297">
        <v>2950</v>
      </c>
      <c r="R3124" s="351" t="s">
        <v>1578</v>
      </c>
      <c r="S3124" s="350">
        <v>45</v>
      </c>
      <c r="T3124" t="str">
        <f t="shared" si="110"/>
        <v>WhatsApp API Business</v>
      </c>
    </row>
    <row r="3125" spans="1:20" ht="15.75" thickBot="1">
      <c r="A3125" s="311">
        <v>45660</v>
      </c>
      <c r="B3125" s="384">
        <v>45658</v>
      </c>
      <c r="C3125" s="297" t="e">
        <v>#VALUE!</v>
      </c>
      <c r="D3125" s="312" t="s">
        <v>2329</v>
      </c>
      <c r="E3125" s="306" t="s">
        <v>5705</v>
      </c>
      <c r="F3125" s="314">
        <v>2360</v>
      </c>
      <c r="G3125" s="300">
        <v>2000</v>
      </c>
      <c r="H3125" s="301" t="s">
        <v>112</v>
      </c>
      <c r="I3125" s="302" t="s">
        <v>229</v>
      </c>
      <c r="J3125" s="302" t="s">
        <v>249</v>
      </c>
      <c r="K3125" s="53"/>
      <c r="L3125" s="53"/>
      <c r="M3125" s="53"/>
      <c r="N3125" s="53"/>
      <c r="O3125" s="53">
        <v>1</v>
      </c>
      <c r="P3125" s="55"/>
      <c r="Q3125" s="297">
        <v>2360</v>
      </c>
      <c r="R3125" s="351" t="s">
        <v>1578</v>
      </c>
      <c r="S3125" s="350">
        <v>45</v>
      </c>
      <c r="T3125" t="str">
        <f t="shared" si="110"/>
        <v>WhatsApp API Business</v>
      </c>
    </row>
    <row r="3126" spans="1:20" ht="15.75" thickBot="1">
      <c r="A3126" s="311">
        <v>45660</v>
      </c>
      <c r="B3126" s="384">
        <v>45658</v>
      </c>
      <c r="C3126" s="297" t="e">
        <v>#VALUE!</v>
      </c>
      <c r="D3126" s="312" t="s">
        <v>2488</v>
      </c>
      <c r="E3126" s="306" t="s">
        <v>5706</v>
      </c>
      <c r="F3126" s="314">
        <v>8850</v>
      </c>
      <c r="G3126" s="300">
        <v>7500</v>
      </c>
      <c r="H3126" s="301" t="s">
        <v>112</v>
      </c>
      <c r="I3126" s="302" t="s">
        <v>229</v>
      </c>
      <c r="J3126" s="302" t="s">
        <v>269</v>
      </c>
      <c r="K3126" s="53"/>
      <c r="L3126" s="53"/>
      <c r="M3126" s="53"/>
      <c r="N3126" s="53"/>
      <c r="O3126" s="53">
        <v>1</v>
      </c>
      <c r="P3126" s="55"/>
      <c r="Q3126" s="297">
        <v>8850</v>
      </c>
      <c r="R3126" s="351" t="s">
        <v>1578</v>
      </c>
      <c r="S3126" s="350">
        <v>45</v>
      </c>
      <c r="T3126" t="str">
        <f t="shared" si="110"/>
        <v>WhatsApp API Business</v>
      </c>
    </row>
    <row r="3127" spans="1:20" ht="15.75" thickBot="1">
      <c r="A3127" s="311">
        <v>45660</v>
      </c>
      <c r="B3127" s="384">
        <v>45658</v>
      </c>
      <c r="C3127" s="297" t="e">
        <v>#VALUE!</v>
      </c>
      <c r="D3127" s="312" t="s">
        <v>459</v>
      </c>
      <c r="E3127" s="306" t="s">
        <v>5707</v>
      </c>
      <c r="F3127" s="314">
        <v>3067</v>
      </c>
      <c r="G3127" s="300">
        <v>2599.1525423728808</v>
      </c>
      <c r="H3127" s="301" t="s">
        <v>112</v>
      </c>
      <c r="I3127" s="302" t="s">
        <v>229</v>
      </c>
      <c r="J3127" s="302" t="s">
        <v>249</v>
      </c>
      <c r="K3127" s="53"/>
      <c r="L3127" s="53"/>
      <c r="M3127" s="53"/>
      <c r="N3127" s="53"/>
      <c r="O3127" s="53">
        <v>1</v>
      </c>
      <c r="P3127" s="55"/>
      <c r="Q3127" s="297">
        <v>3067</v>
      </c>
      <c r="R3127" s="351" t="s">
        <v>1578</v>
      </c>
      <c r="S3127" s="350">
        <v>45</v>
      </c>
      <c r="T3127" t="str">
        <f t="shared" si="110"/>
        <v>WhatsApp API Business</v>
      </c>
    </row>
    <row r="3128" spans="1:20" ht="15.75" thickBot="1">
      <c r="A3128" s="311">
        <v>45660</v>
      </c>
      <c r="B3128" s="384">
        <v>45658</v>
      </c>
      <c r="C3128" s="297" t="e">
        <v>#VALUE!</v>
      </c>
      <c r="D3128" s="312" t="s">
        <v>241</v>
      </c>
      <c r="E3128" s="306" t="s">
        <v>5708</v>
      </c>
      <c r="F3128" s="314">
        <v>25960</v>
      </c>
      <c r="G3128" s="300">
        <v>22000</v>
      </c>
      <c r="H3128" s="301" t="s">
        <v>310</v>
      </c>
      <c r="I3128" s="302" t="s">
        <v>223</v>
      </c>
      <c r="J3128" s="302" t="s">
        <v>311</v>
      </c>
      <c r="K3128" s="53"/>
      <c r="L3128" s="53"/>
      <c r="M3128" s="53"/>
      <c r="N3128" s="53"/>
      <c r="O3128" s="53">
        <v>1</v>
      </c>
      <c r="P3128" s="55"/>
      <c r="Q3128" s="297">
        <v>25960</v>
      </c>
      <c r="R3128" s="351" t="s">
        <v>1578</v>
      </c>
      <c r="S3128" s="350">
        <v>45</v>
      </c>
      <c r="T3128" t="str">
        <f t="shared" si="110"/>
        <v>Tech Assist Recruitment</v>
      </c>
    </row>
    <row r="3129" spans="1:20" ht="15.75" thickBot="1">
      <c r="A3129" s="311">
        <v>45660</v>
      </c>
      <c r="B3129" s="384">
        <v>45658</v>
      </c>
      <c r="C3129" s="297" t="e">
        <v>#VALUE!</v>
      </c>
      <c r="D3129" s="312" t="s">
        <v>2230</v>
      </c>
      <c r="E3129" s="306" t="s">
        <v>5709</v>
      </c>
      <c r="F3129" s="314">
        <v>2360</v>
      </c>
      <c r="G3129" s="300">
        <v>2000</v>
      </c>
      <c r="H3129" s="301" t="s">
        <v>112</v>
      </c>
      <c r="I3129" s="302" t="s">
        <v>229</v>
      </c>
      <c r="J3129" s="302" t="s">
        <v>249</v>
      </c>
      <c r="K3129" s="53"/>
      <c r="L3129" s="53"/>
      <c r="M3129" s="53"/>
      <c r="N3129" s="53"/>
      <c r="O3129" s="53">
        <v>1</v>
      </c>
      <c r="P3129" s="55"/>
      <c r="Q3129" s="297">
        <v>2360</v>
      </c>
      <c r="R3129" s="351" t="s">
        <v>1578</v>
      </c>
      <c r="S3129" s="350">
        <v>45</v>
      </c>
      <c r="T3129" t="str">
        <f t="shared" si="110"/>
        <v>WhatsApp API Business</v>
      </c>
    </row>
    <row r="3130" spans="1:20" ht="15.75" thickBot="1">
      <c r="A3130" s="311">
        <v>45660</v>
      </c>
      <c r="B3130" s="384">
        <v>45658</v>
      </c>
      <c r="C3130" s="297" t="e">
        <v>#VALUE!</v>
      </c>
      <c r="D3130" s="312" t="s">
        <v>5710</v>
      </c>
      <c r="E3130" s="306" t="s">
        <v>5711</v>
      </c>
      <c r="F3130" s="314">
        <v>6016.82</v>
      </c>
      <c r="G3130" s="300">
        <v>5099</v>
      </c>
      <c r="H3130" s="301" t="s">
        <v>112</v>
      </c>
      <c r="I3130" s="302" t="s">
        <v>229</v>
      </c>
      <c r="J3130" s="302" t="s">
        <v>249</v>
      </c>
      <c r="K3130" s="53"/>
      <c r="L3130" s="53"/>
      <c r="M3130" s="53"/>
      <c r="N3130" s="53"/>
      <c r="O3130" s="53">
        <v>1</v>
      </c>
      <c r="P3130" s="55"/>
      <c r="Q3130" s="297">
        <v>6016.82</v>
      </c>
      <c r="R3130" s="351" t="s">
        <v>1578</v>
      </c>
      <c r="S3130" s="350">
        <v>45</v>
      </c>
      <c r="T3130" t="str">
        <f t="shared" si="110"/>
        <v>WhatsApp API Business</v>
      </c>
    </row>
    <row r="3131" spans="1:20" ht="15.75" thickBot="1">
      <c r="A3131" s="311">
        <v>45661</v>
      </c>
      <c r="B3131" s="384">
        <v>45658</v>
      </c>
      <c r="C3131" s="297" t="e">
        <v>#VALUE!</v>
      </c>
      <c r="D3131" s="312" t="s">
        <v>491</v>
      </c>
      <c r="E3131" s="306" t="s">
        <v>5712</v>
      </c>
      <c r="F3131" s="314">
        <v>2006</v>
      </c>
      <c r="G3131" s="300">
        <v>1700</v>
      </c>
      <c r="H3131" s="301" t="s">
        <v>216</v>
      </c>
      <c r="I3131" s="302" t="s">
        <v>217</v>
      </c>
      <c r="J3131" s="302" t="s">
        <v>218</v>
      </c>
      <c r="K3131" s="53"/>
      <c r="L3131" s="53"/>
      <c r="M3131" s="53"/>
      <c r="N3131" s="53"/>
      <c r="O3131" s="53">
        <v>1</v>
      </c>
      <c r="P3131" s="55"/>
      <c r="Q3131" s="297">
        <v>2006</v>
      </c>
      <c r="R3131" s="351" t="s">
        <v>1578</v>
      </c>
      <c r="S3131" s="350">
        <v>45</v>
      </c>
      <c r="T3131" t="str">
        <f t="shared" si="110"/>
        <v>G-Suite Business</v>
      </c>
    </row>
    <row r="3132" spans="1:20" ht="15.75" thickBot="1">
      <c r="A3132" s="311">
        <v>45661</v>
      </c>
      <c r="B3132" s="384">
        <v>45658</v>
      </c>
      <c r="C3132" s="297" t="e">
        <v>#VALUE!</v>
      </c>
      <c r="D3132" s="312" t="s">
        <v>1616</v>
      </c>
      <c r="E3132" s="306" t="s">
        <v>5713</v>
      </c>
      <c r="F3132" s="314">
        <v>72424</v>
      </c>
      <c r="G3132" s="300">
        <v>61376.271186440681</v>
      </c>
      <c r="H3132" s="301" t="s">
        <v>216</v>
      </c>
      <c r="I3132" s="302" t="s">
        <v>217</v>
      </c>
      <c r="J3132" s="302" t="s">
        <v>218</v>
      </c>
      <c r="K3132" s="53"/>
      <c r="L3132" s="53"/>
      <c r="M3132" s="53"/>
      <c r="N3132" s="53"/>
      <c r="O3132" s="53">
        <v>1</v>
      </c>
      <c r="P3132" s="55"/>
      <c r="Q3132" s="297">
        <v>72424</v>
      </c>
      <c r="R3132" s="351" t="s">
        <v>1578</v>
      </c>
      <c r="S3132" s="350">
        <v>45</v>
      </c>
      <c r="T3132" t="str">
        <f t="shared" ref="T3132:T3163" si="111">VLOOKUP(I3132,$AD$2:$AE$6,2,0)</f>
        <v>G-Suite Business</v>
      </c>
    </row>
    <row r="3133" spans="1:20" ht="15.75" thickBot="1">
      <c r="A3133" s="311">
        <v>45661</v>
      </c>
      <c r="B3133" s="384">
        <v>45658</v>
      </c>
      <c r="C3133" s="297" t="e">
        <v>#VALUE!</v>
      </c>
      <c r="D3133" s="312" t="s">
        <v>1593</v>
      </c>
      <c r="E3133" s="306" t="s">
        <v>5714</v>
      </c>
      <c r="F3133" s="314">
        <v>171218</v>
      </c>
      <c r="G3133" s="300">
        <v>145100</v>
      </c>
      <c r="H3133" s="301" t="s">
        <v>216</v>
      </c>
      <c r="I3133" s="302" t="s">
        <v>217</v>
      </c>
      <c r="J3133" s="302" t="s">
        <v>218</v>
      </c>
      <c r="K3133" s="53"/>
      <c r="L3133" s="53"/>
      <c r="M3133" s="53"/>
      <c r="N3133" s="53"/>
      <c r="O3133" s="53">
        <v>1</v>
      </c>
      <c r="P3133" s="55"/>
      <c r="Q3133" s="297">
        <v>171218</v>
      </c>
      <c r="R3133" s="351" t="s">
        <v>1578</v>
      </c>
      <c r="S3133" s="350">
        <v>45</v>
      </c>
      <c r="T3133" t="str">
        <f t="shared" si="111"/>
        <v>G-Suite Business</v>
      </c>
    </row>
    <row r="3134" spans="1:20" ht="15.75" thickBot="1">
      <c r="A3134" s="311">
        <v>45661</v>
      </c>
      <c r="B3134" s="384">
        <v>45658</v>
      </c>
      <c r="C3134" s="297" t="e">
        <v>#VALUE!</v>
      </c>
      <c r="D3134" s="312" t="s">
        <v>1141</v>
      </c>
      <c r="E3134" s="306" t="s">
        <v>5715</v>
      </c>
      <c r="F3134" s="314">
        <v>34503.199999999997</v>
      </c>
      <c r="G3134" s="300">
        <v>29240</v>
      </c>
      <c r="H3134" s="301" t="s">
        <v>216</v>
      </c>
      <c r="I3134" s="302" t="s">
        <v>217</v>
      </c>
      <c r="J3134" s="302" t="s">
        <v>218</v>
      </c>
      <c r="K3134" s="53"/>
      <c r="L3134" s="53"/>
      <c r="M3134" s="53"/>
      <c r="N3134" s="53"/>
      <c r="O3134" s="53">
        <v>1</v>
      </c>
      <c r="P3134" s="55"/>
      <c r="Q3134" s="297">
        <v>34503.199999999997</v>
      </c>
      <c r="R3134" s="351" t="s">
        <v>1578</v>
      </c>
      <c r="S3134" s="350">
        <v>45</v>
      </c>
      <c r="T3134" t="str">
        <f t="shared" si="111"/>
        <v>G-Suite Business</v>
      </c>
    </row>
    <row r="3135" spans="1:20" ht="15.75" thickBot="1">
      <c r="A3135" s="311">
        <v>45661</v>
      </c>
      <c r="B3135" s="384">
        <v>45658</v>
      </c>
      <c r="C3135" s="297" t="e">
        <v>#VALUE!</v>
      </c>
      <c r="D3135" s="312" t="s">
        <v>3530</v>
      </c>
      <c r="E3135" s="306" t="s">
        <v>5716</v>
      </c>
      <c r="F3135" s="314">
        <v>5900</v>
      </c>
      <c r="G3135" s="300">
        <v>5000</v>
      </c>
      <c r="H3135" s="301" t="s">
        <v>112</v>
      </c>
      <c r="I3135" s="302" t="s">
        <v>229</v>
      </c>
      <c r="J3135" s="302" t="s">
        <v>5717</v>
      </c>
      <c r="K3135" s="53"/>
      <c r="L3135" s="53"/>
      <c r="M3135" s="53"/>
      <c r="N3135" s="53"/>
      <c r="O3135" s="53">
        <v>1</v>
      </c>
      <c r="P3135" s="55"/>
      <c r="Q3135" s="297">
        <v>5900</v>
      </c>
      <c r="R3135" s="351" t="s">
        <v>1578</v>
      </c>
      <c r="S3135" s="350">
        <v>45</v>
      </c>
      <c r="T3135" t="str">
        <f t="shared" si="111"/>
        <v>WhatsApp API Business</v>
      </c>
    </row>
    <row r="3136" spans="1:20" ht="15.75" thickBot="1">
      <c r="A3136" s="311">
        <v>45661</v>
      </c>
      <c r="B3136" s="384">
        <v>45658</v>
      </c>
      <c r="C3136" s="297" t="e">
        <v>#VALUE!</v>
      </c>
      <c r="D3136" s="334" t="s">
        <v>362</v>
      </c>
      <c r="E3136" s="306" t="s">
        <v>5718</v>
      </c>
      <c r="F3136" s="314"/>
      <c r="G3136" s="300">
        <v>0</v>
      </c>
      <c r="H3136" s="301"/>
      <c r="I3136" s="302"/>
      <c r="J3136" s="302"/>
      <c r="K3136" s="53"/>
      <c r="L3136" s="53"/>
      <c r="M3136" s="53"/>
      <c r="N3136" s="53"/>
      <c r="O3136" s="53">
        <v>1</v>
      </c>
      <c r="P3136" s="55"/>
      <c r="Q3136" s="297">
        <v>0</v>
      </c>
      <c r="R3136" s="351" t="s">
        <v>1578</v>
      </c>
      <c r="S3136" s="350">
        <v>45</v>
      </c>
      <c r="T3136" t="e">
        <f t="shared" si="111"/>
        <v>#N/A</v>
      </c>
    </row>
    <row r="3137" spans="1:20" ht="15.75" thickBot="1">
      <c r="A3137" s="311">
        <v>45661</v>
      </c>
      <c r="B3137" s="384">
        <v>45658</v>
      </c>
      <c r="C3137" s="297" t="e">
        <v>#VALUE!</v>
      </c>
      <c r="D3137" s="312" t="s">
        <v>1724</v>
      </c>
      <c r="E3137" s="306" t="s">
        <v>5719</v>
      </c>
      <c r="F3137" s="314">
        <v>36108</v>
      </c>
      <c r="G3137" s="300">
        <v>30600</v>
      </c>
      <c r="H3137" s="301" t="s">
        <v>112</v>
      </c>
      <c r="I3137" s="302" t="s">
        <v>229</v>
      </c>
      <c r="J3137" s="302" t="s">
        <v>359</v>
      </c>
      <c r="K3137" s="53"/>
      <c r="L3137" s="53"/>
      <c r="M3137" s="53"/>
      <c r="N3137" s="53"/>
      <c r="O3137" s="53">
        <v>1</v>
      </c>
      <c r="P3137" s="55"/>
      <c r="Q3137" s="297">
        <v>36108</v>
      </c>
      <c r="R3137" s="351" t="s">
        <v>1578</v>
      </c>
      <c r="S3137" s="350">
        <v>45</v>
      </c>
      <c r="T3137" t="str">
        <f t="shared" si="111"/>
        <v>WhatsApp API Business</v>
      </c>
    </row>
    <row r="3138" spans="1:20" ht="15.75" thickBot="1">
      <c r="A3138" s="311">
        <v>45663</v>
      </c>
      <c r="B3138" s="384">
        <v>45658</v>
      </c>
      <c r="C3138" s="297" t="e">
        <v>#VALUE!</v>
      </c>
      <c r="D3138" s="335" t="s">
        <v>5682</v>
      </c>
      <c r="E3138" s="336" t="s">
        <v>5720</v>
      </c>
      <c r="F3138" s="314">
        <v>-15632</v>
      </c>
      <c r="G3138" s="300">
        <v>-13247.457627118651</v>
      </c>
      <c r="H3138" s="301" t="s">
        <v>216</v>
      </c>
      <c r="I3138" s="302" t="s">
        <v>217</v>
      </c>
      <c r="J3138" s="302" t="s">
        <v>218</v>
      </c>
      <c r="K3138" s="53"/>
      <c r="L3138" s="53"/>
      <c r="M3138" s="53"/>
      <c r="N3138" s="53"/>
      <c r="O3138" s="53">
        <v>1</v>
      </c>
      <c r="P3138" s="55"/>
      <c r="Q3138" s="297">
        <v>-15632</v>
      </c>
      <c r="R3138" s="351" t="s">
        <v>1578</v>
      </c>
      <c r="S3138" s="350">
        <v>45</v>
      </c>
      <c r="T3138" t="str">
        <f t="shared" si="111"/>
        <v>G-Suite Business</v>
      </c>
    </row>
    <row r="3139" spans="1:20" ht="15.75" thickBot="1">
      <c r="A3139" s="311">
        <v>45663</v>
      </c>
      <c r="B3139" s="384">
        <v>45658</v>
      </c>
      <c r="C3139" s="297" t="e">
        <v>#VALUE!</v>
      </c>
      <c r="D3139" s="312" t="s">
        <v>5721</v>
      </c>
      <c r="E3139" s="306" t="s">
        <v>5722</v>
      </c>
      <c r="F3139" s="314">
        <v>18345</v>
      </c>
      <c r="G3139" s="300">
        <v>15546.610169491531</v>
      </c>
      <c r="H3139" s="301" t="s">
        <v>216</v>
      </c>
      <c r="I3139" s="302" t="s">
        <v>217</v>
      </c>
      <c r="J3139" s="302" t="s">
        <v>218</v>
      </c>
      <c r="K3139" s="53"/>
      <c r="L3139" s="53"/>
      <c r="M3139" s="53"/>
      <c r="N3139" s="53"/>
      <c r="O3139" s="53">
        <v>1</v>
      </c>
      <c r="P3139" s="55"/>
      <c r="Q3139" s="297">
        <v>18345</v>
      </c>
      <c r="R3139" s="351" t="s">
        <v>1578</v>
      </c>
      <c r="S3139" s="350">
        <v>45</v>
      </c>
      <c r="T3139" t="str">
        <f t="shared" si="111"/>
        <v>G-Suite Business</v>
      </c>
    </row>
    <row r="3140" spans="1:20" ht="15.75" thickBot="1">
      <c r="A3140" s="311">
        <v>45663</v>
      </c>
      <c r="B3140" s="384">
        <v>45658</v>
      </c>
      <c r="C3140" s="297" t="e">
        <v>#VALUE!</v>
      </c>
      <c r="D3140" s="312" t="s">
        <v>5723</v>
      </c>
      <c r="E3140" s="306" t="s">
        <v>5724</v>
      </c>
      <c r="F3140" s="314">
        <v>4845</v>
      </c>
      <c r="G3140" s="300">
        <v>4105.9322033898306</v>
      </c>
      <c r="H3140" s="301" t="s">
        <v>216</v>
      </c>
      <c r="I3140" s="302" t="s">
        <v>217</v>
      </c>
      <c r="J3140" s="302" t="s">
        <v>218</v>
      </c>
      <c r="K3140" s="53"/>
      <c r="L3140" s="53"/>
      <c r="M3140" s="53"/>
      <c r="N3140" s="53"/>
      <c r="O3140" s="53">
        <v>1</v>
      </c>
      <c r="P3140" s="55"/>
      <c r="Q3140" s="297">
        <v>4845</v>
      </c>
      <c r="R3140" s="351" t="s">
        <v>1578</v>
      </c>
      <c r="S3140" s="350">
        <v>45</v>
      </c>
      <c r="T3140" t="str">
        <f t="shared" si="111"/>
        <v>G-Suite Business</v>
      </c>
    </row>
    <row r="3141" spans="1:20" ht="15.75" thickBot="1">
      <c r="A3141" s="311">
        <v>45663</v>
      </c>
      <c r="B3141" s="384">
        <v>45658</v>
      </c>
      <c r="C3141" s="297" t="e">
        <v>#VALUE!</v>
      </c>
      <c r="D3141" s="312" t="s">
        <v>2103</v>
      </c>
      <c r="E3141" s="306" t="s">
        <v>5725</v>
      </c>
      <c r="F3141" s="314">
        <v>15632</v>
      </c>
      <c r="G3141" s="300">
        <v>13247.457627118651</v>
      </c>
      <c r="H3141" s="301" t="s">
        <v>216</v>
      </c>
      <c r="I3141" s="302" t="s">
        <v>217</v>
      </c>
      <c r="J3141" s="302" t="s">
        <v>218</v>
      </c>
      <c r="K3141" s="53"/>
      <c r="L3141" s="53"/>
      <c r="M3141" s="53"/>
      <c r="N3141" s="53"/>
      <c r="O3141" s="53">
        <v>1</v>
      </c>
      <c r="P3141" s="55"/>
      <c r="Q3141" s="297">
        <v>15632</v>
      </c>
      <c r="R3141" s="351" t="s">
        <v>1578</v>
      </c>
      <c r="S3141" s="350">
        <v>45</v>
      </c>
      <c r="T3141" t="str">
        <f t="shared" si="111"/>
        <v>G-Suite Business</v>
      </c>
    </row>
    <row r="3142" spans="1:20" ht="15.75" thickBot="1">
      <c r="A3142" s="311">
        <v>45663</v>
      </c>
      <c r="B3142" s="384">
        <v>45658</v>
      </c>
      <c r="C3142" s="297" t="e">
        <v>#VALUE!</v>
      </c>
      <c r="D3142" s="312" t="s">
        <v>5726</v>
      </c>
      <c r="E3142" s="306" t="s">
        <v>5727</v>
      </c>
      <c r="F3142" s="314">
        <v>753</v>
      </c>
      <c r="G3142" s="300">
        <v>638.13559322033905</v>
      </c>
      <c r="H3142" s="301" t="s">
        <v>216</v>
      </c>
      <c r="I3142" s="302" t="s">
        <v>217</v>
      </c>
      <c r="J3142" s="302" t="s">
        <v>218</v>
      </c>
      <c r="K3142" s="53"/>
      <c r="L3142" s="53"/>
      <c r="M3142" s="53"/>
      <c r="N3142" s="53"/>
      <c r="O3142" s="53">
        <v>1</v>
      </c>
      <c r="P3142" s="55"/>
      <c r="Q3142" s="297">
        <v>753</v>
      </c>
      <c r="R3142" s="351" t="s">
        <v>1578</v>
      </c>
      <c r="S3142" s="350">
        <v>45</v>
      </c>
      <c r="T3142" t="str">
        <f t="shared" si="111"/>
        <v>G-Suite Business</v>
      </c>
    </row>
    <row r="3143" spans="1:20" ht="15.75" thickBot="1">
      <c r="A3143" s="311">
        <v>45663</v>
      </c>
      <c r="B3143" s="384">
        <v>45658</v>
      </c>
      <c r="C3143" s="297" t="e">
        <v>#VALUE!</v>
      </c>
      <c r="D3143" s="312" t="s">
        <v>455</v>
      </c>
      <c r="E3143" s="306" t="s">
        <v>5728</v>
      </c>
      <c r="F3143" s="314">
        <v>1831</v>
      </c>
      <c r="G3143" s="300">
        <v>1551.694915254237</v>
      </c>
      <c r="H3143" s="301" t="s">
        <v>216</v>
      </c>
      <c r="I3143" s="302" t="s">
        <v>217</v>
      </c>
      <c r="J3143" s="302" t="s">
        <v>218</v>
      </c>
      <c r="K3143" s="53"/>
      <c r="L3143" s="53"/>
      <c r="M3143" s="53"/>
      <c r="N3143" s="53"/>
      <c r="O3143" s="53">
        <v>1</v>
      </c>
      <c r="P3143" s="55"/>
      <c r="Q3143" s="297">
        <v>1831</v>
      </c>
      <c r="R3143" s="351" t="s">
        <v>1578</v>
      </c>
      <c r="S3143" s="350">
        <v>45</v>
      </c>
      <c r="T3143" t="str">
        <f t="shared" si="111"/>
        <v>G-Suite Business</v>
      </c>
    </row>
    <row r="3144" spans="1:20" ht="15.75" thickBot="1">
      <c r="A3144" s="311">
        <v>45663</v>
      </c>
      <c r="B3144" s="384">
        <v>45658</v>
      </c>
      <c r="C3144" s="297" t="e">
        <v>#VALUE!</v>
      </c>
      <c r="D3144" s="312" t="s">
        <v>612</v>
      </c>
      <c r="E3144" s="306" t="s">
        <v>5729</v>
      </c>
      <c r="F3144" s="314">
        <v>905</v>
      </c>
      <c r="G3144" s="300">
        <v>766.94915254237287</v>
      </c>
      <c r="H3144" s="301" t="s">
        <v>216</v>
      </c>
      <c r="I3144" s="302" t="s">
        <v>217</v>
      </c>
      <c r="J3144" s="302" t="s">
        <v>218</v>
      </c>
      <c r="K3144" s="53"/>
      <c r="L3144" s="53"/>
      <c r="M3144" s="53"/>
      <c r="N3144" s="53"/>
      <c r="O3144" s="53">
        <v>1</v>
      </c>
      <c r="P3144" s="55"/>
      <c r="Q3144" s="297">
        <v>905</v>
      </c>
      <c r="R3144" s="351" t="s">
        <v>1578</v>
      </c>
      <c r="S3144" s="350">
        <v>45</v>
      </c>
      <c r="T3144" t="str">
        <f t="shared" si="111"/>
        <v>G-Suite Business</v>
      </c>
    </row>
    <row r="3145" spans="1:20" ht="15.75" thickBot="1">
      <c r="A3145" s="311">
        <v>45663</v>
      </c>
      <c r="B3145" s="384">
        <v>45658</v>
      </c>
      <c r="C3145" s="297" t="e">
        <v>#VALUE!</v>
      </c>
      <c r="D3145" s="312" t="s">
        <v>1129</v>
      </c>
      <c r="E3145" s="306" t="s">
        <v>5730</v>
      </c>
      <c r="F3145" s="314">
        <v>4850</v>
      </c>
      <c r="G3145" s="300">
        <v>4110.1694915254238</v>
      </c>
      <c r="H3145" s="301" t="s">
        <v>216</v>
      </c>
      <c r="I3145" s="302" t="s">
        <v>217</v>
      </c>
      <c r="J3145" s="302" t="s">
        <v>218</v>
      </c>
      <c r="K3145" s="53"/>
      <c r="L3145" s="53"/>
      <c r="M3145" s="53"/>
      <c r="N3145" s="53"/>
      <c r="O3145" s="53">
        <v>1</v>
      </c>
      <c r="P3145" s="55"/>
      <c r="Q3145" s="297">
        <v>4850</v>
      </c>
      <c r="R3145" s="351" t="s">
        <v>1578</v>
      </c>
      <c r="S3145" s="350">
        <v>45</v>
      </c>
      <c r="T3145" t="str">
        <f t="shared" si="111"/>
        <v>G-Suite Business</v>
      </c>
    </row>
    <row r="3146" spans="1:20" ht="15.75" thickBot="1">
      <c r="A3146" s="311">
        <v>45663</v>
      </c>
      <c r="B3146" s="384">
        <v>45658</v>
      </c>
      <c r="C3146" s="297" t="e">
        <v>#VALUE!</v>
      </c>
      <c r="D3146" s="312" t="s">
        <v>233</v>
      </c>
      <c r="E3146" s="306" t="s">
        <v>5731</v>
      </c>
      <c r="F3146" s="314">
        <v>413</v>
      </c>
      <c r="G3146" s="300">
        <v>350</v>
      </c>
      <c r="H3146" s="301" t="s">
        <v>216</v>
      </c>
      <c r="I3146" s="302" t="s">
        <v>217</v>
      </c>
      <c r="J3146" s="302" t="s">
        <v>218</v>
      </c>
      <c r="K3146" s="53"/>
      <c r="L3146" s="53"/>
      <c r="M3146" s="53"/>
      <c r="N3146" s="53"/>
      <c r="O3146" s="53">
        <v>1</v>
      </c>
      <c r="P3146" s="55"/>
      <c r="Q3146" s="297">
        <v>413</v>
      </c>
      <c r="R3146" s="351" t="s">
        <v>1578</v>
      </c>
      <c r="S3146" s="350">
        <v>45</v>
      </c>
      <c r="T3146" t="str">
        <f t="shared" si="111"/>
        <v>G-Suite Business</v>
      </c>
    </row>
    <row r="3147" spans="1:20" ht="15.75" thickBot="1">
      <c r="A3147" s="311">
        <v>45663</v>
      </c>
      <c r="B3147" s="384">
        <v>45658</v>
      </c>
      <c r="C3147" s="297" t="e">
        <v>#VALUE!</v>
      </c>
      <c r="D3147" s="312" t="s">
        <v>5732</v>
      </c>
      <c r="E3147" s="306" t="s">
        <v>5733</v>
      </c>
      <c r="F3147" s="314">
        <v>8762.68</v>
      </c>
      <c r="G3147" s="300">
        <v>7426.0000000000009</v>
      </c>
      <c r="H3147" s="301" t="s">
        <v>216</v>
      </c>
      <c r="I3147" s="302" t="s">
        <v>217</v>
      </c>
      <c r="J3147" s="302" t="s">
        <v>218</v>
      </c>
      <c r="K3147" s="53"/>
      <c r="L3147" s="53"/>
      <c r="M3147" s="53"/>
      <c r="N3147" s="53"/>
      <c r="O3147" s="53">
        <v>1</v>
      </c>
      <c r="P3147" s="55"/>
      <c r="Q3147" s="297">
        <v>8762.68</v>
      </c>
      <c r="R3147" s="351" t="s">
        <v>1578</v>
      </c>
      <c r="S3147" s="350">
        <v>45</v>
      </c>
      <c r="T3147" t="str">
        <f t="shared" si="111"/>
        <v>G-Suite Business</v>
      </c>
    </row>
    <row r="3148" spans="1:20" ht="15.75" thickBot="1">
      <c r="A3148" s="311">
        <v>45663</v>
      </c>
      <c r="B3148" s="384">
        <v>45658</v>
      </c>
      <c r="C3148" s="297" t="e">
        <v>#VALUE!</v>
      </c>
      <c r="D3148" s="312" t="s">
        <v>5734</v>
      </c>
      <c r="E3148" s="306" t="s">
        <v>5735</v>
      </c>
      <c r="F3148" s="314">
        <v>3009</v>
      </c>
      <c r="G3148" s="300">
        <v>2550</v>
      </c>
      <c r="H3148" s="301" t="s">
        <v>216</v>
      </c>
      <c r="I3148" s="302" t="s">
        <v>217</v>
      </c>
      <c r="J3148" s="302" t="s">
        <v>218</v>
      </c>
      <c r="K3148" s="53"/>
      <c r="L3148" s="53"/>
      <c r="M3148" s="53"/>
      <c r="N3148" s="53"/>
      <c r="O3148" s="53">
        <v>1</v>
      </c>
      <c r="P3148" s="55"/>
      <c r="Q3148" s="297">
        <v>3009</v>
      </c>
      <c r="R3148" s="351" t="s">
        <v>1578</v>
      </c>
      <c r="S3148" s="350">
        <v>45</v>
      </c>
      <c r="T3148" t="str">
        <f t="shared" si="111"/>
        <v>G-Suite Business</v>
      </c>
    </row>
    <row r="3149" spans="1:20" ht="15.75" thickBot="1">
      <c r="A3149" s="311">
        <v>45663</v>
      </c>
      <c r="B3149" s="384">
        <v>45658</v>
      </c>
      <c r="C3149" s="297" t="e">
        <v>#VALUE!</v>
      </c>
      <c r="D3149" s="312" t="s">
        <v>5736</v>
      </c>
      <c r="E3149" s="306" t="s">
        <v>5737</v>
      </c>
      <c r="F3149" s="314">
        <v>16512.919999999998</v>
      </c>
      <c r="G3149" s="300">
        <v>13994</v>
      </c>
      <c r="H3149" s="301" t="s">
        <v>216</v>
      </c>
      <c r="I3149" s="302" t="s">
        <v>217</v>
      </c>
      <c r="J3149" s="302" t="s">
        <v>218</v>
      </c>
      <c r="K3149" s="53"/>
      <c r="L3149" s="53"/>
      <c r="M3149" s="53"/>
      <c r="N3149" s="53"/>
      <c r="O3149" s="53">
        <v>1</v>
      </c>
      <c r="P3149" s="55"/>
      <c r="Q3149" s="297">
        <v>16512.919999999998</v>
      </c>
      <c r="R3149" s="351" t="s">
        <v>1578</v>
      </c>
      <c r="S3149" s="350">
        <v>45</v>
      </c>
      <c r="T3149" t="str">
        <f t="shared" si="111"/>
        <v>G-Suite Business</v>
      </c>
    </row>
    <row r="3150" spans="1:20" ht="15.75" thickBot="1">
      <c r="A3150" s="311">
        <v>45663</v>
      </c>
      <c r="B3150" s="384">
        <v>45658</v>
      </c>
      <c r="C3150" s="297" t="e">
        <v>#VALUE!</v>
      </c>
      <c r="D3150" s="312" t="s">
        <v>3959</v>
      </c>
      <c r="E3150" s="306" t="s">
        <v>5738</v>
      </c>
      <c r="F3150" s="314">
        <v>7522</v>
      </c>
      <c r="G3150" s="300">
        <v>6374.5762711864409</v>
      </c>
      <c r="H3150" s="301" t="s">
        <v>112</v>
      </c>
      <c r="I3150" s="302" t="s">
        <v>229</v>
      </c>
      <c r="J3150" s="302" t="s">
        <v>269</v>
      </c>
      <c r="K3150" s="53"/>
      <c r="L3150" s="53"/>
      <c r="M3150" s="53"/>
      <c r="N3150" s="53"/>
      <c r="O3150" s="53">
        <v>1</v>
      </c>
      <c r="P3150" s="55"/>
      <c r="Q3150" s="297">
        <v>7522</v>
      </c>
      <c r="R3150" s="351" t="s">
        <v>1578</v>
      </c>
      <c r="S3150" s="350">
        <v>45</v>
      </c>
      <c r="T3150" t="str">
        <f t="shared" si="111"/>
        <v>WhatsApp API Business</v>
      </c>
    </row>
    <row r="3151" spans="1:20" ht="15.75" thickBot="1">
      <c r="A3151" s="311">
        <v>45663</v>
      </c>
      <c r="B3151" s="384">
        <v>45658</v>
      </c>
      <c r="C3151" s="297" t="e">
        <v>#VALUE!</v>
      </c>
      <c r="D3151" s="312" t="s">
        <v>5739</v>
      </c>
      <c r="E3151" s="306" t="s">
        <v>5740</v>
      </c>
      <c r="F3151" s="314"/>
      <c r="G3151" s="300"/>
      <c r="H3151" s="301" t="s">
        <v>261</v>
      </c>
      <c r="I3151" s="302" t="s">
        <v>232</v>
      </c>
      <c r="J3151" s="302" t="s">
        <v>262</v>
      </c>
      <c r="K3151" s="53"/>
      <c r="L3151" s="53"/>
      <c r="M3151" s="53"/>
      <c r="N3151" s="53"/>
      <c r="O3151" s="53">
        <v>1</v>
      </c>
      <c r="P3151" s="55"/>
      <c r="Q3151" s="297">
        <v>0</v>
      </c>
      <c r="R3151" s="351" t="s">
        <v>1578</v>
      </c>
      <c r="S3151" s="350">
        <v>45</v>
      </c>
      <c r="T3151" t="str">
        <f t="shared" si="111"/>
        <v>Other Services</v>
      </c>
    </row>
    <row r="3152" spans="1:20" ht="15.75" thickBot="1">
      <c r="A3152" s="311">
        <v>45663</v>
      </c>
      <c r="B3152" s="384">
        <v>45658</v>
      </c>
      <c r="C3152" s="297" t="e">
        <v>#VALUE!</v>
      </c>
      <c r="D3152" s="312" t="s">
        <v>4554</v>
      </c>
      <c r="E3152" s="306" t="s">
        <v>5741</v>
      </c>
      <c r="F3152" s="314">
        <v>2950</v>
      </c>
      <c r="G3152" s="300">
        <v>2500</v>
      </c>
      <c r="H3152" s="301" t="s">
        <v>112</v>
      </c>
      <c r="I3152" s="302" t="s">
        <v>229</v>
      </c>
      <c r="J3152" s="302" t="s">
        <v>258</v>
      </c>
      <c r="K3152" s="53"/>
      <c r="L3152" s="53"/>
      <c r="M3152" s="53"/>
      <c r="N3152" s="53"/>
      <c r="O3152" s="53">
        <v>1</v>
      </c>
      <c r="P3152" s="55"/>
      <c r="Q3152" s="297">
        <v>2950</v>
      </c>
      <c r="R3152" s="351" t="s">
        <v>1578</v>
      </c>
      <c r="S3152" s="350">
        <v>45</v>
      </c>
      <c r="T3152" t="str">
        <f t="shared" si="111"/>
        <v>WhatsApp API Business</v>
      </c>
    </row>
    <row r="3153" spans="1:20" ht="15.75" thickBot="1">
      <c r="A3153" s="311">
        <v>45663</v>
      </c>
      <c r="B3153" s="384">
        <v>45658</v>
      </c>
      <c r="C3153" s="297" t="e">
        <v>#VALUE!</v>
      </c>
      <c r="D3153" s="312" t="s">
        <v>3740</v>
      </c>
      <c r="E3153" s="306" t="s">
        <v>5742</v>
      </c>
      <c r="F3153" s="314">
        <v>48675</v>
      </c>
      <c r="G3153" s="300">
        <v>41250</v>
      </c>
      <c r="H3153" s="301" t="s">
        <v>310</v>
      </c>
      <c r="I3153" s="302" t="s">
        <v>223</v>
      </c>
      <c r="J3153" s="302" t="s">
        <v>311</v>
      </c>
      <c r="K3153" s="53"/>
      <c r="L3153" s="53"/>
      <c r="M3153" s="53"/>
      <c r="N3153" s="53"/>
      <c r="O3153" s="53">
        <v>1</v>
      </c>
      <c r="P3153" s="55"/>
      <c r="Q3153" s="297">
        <v>48675</v>
      </c>
      <c r="R3153" s="351" t="s">
        <v>1578</v>
      </c>
      <c r="S3153" s="350">
        <v>45</v>
      </c>
      <c r="T3153" t="str">
        <f t="shared" si="111"/>
        <v>Tech Assist Recruitment</v>
      </c>
    </row>
    <row r="3154" spans="1:20" ht="15.75" thickBot="1">
      <c r="A3154" s="311">
        <v>45663</v>
      </c>
      <c r="B3154" s="384">
        <v>45658</v>
      </c>
      <c r="C3154" s="297" t="e">
        <v>#VALUE!</v>
      </c>
      <c r="D3154" s="312" t="s">
        <v>420</v>
      </c>
      <c r="E3154" s="306" t="s">
        <v>5743</v>
      </c>
      <c r="F3154" s="314"/>
      <c r="G3154" s="300"/>
      <c r="H3154" s="301" t="s">
        <v>261</v>
      </c>
      <c r="I3154" s="302" t="s">
        <v>232</v>
      </c>
      <c r="J3154" s="302" t="s">
        <v>422</v>
      </c>
      <c r="K3154" s="53"/>
      <c r="L3154" s="53"/>
      <c r="M3154" s="53"/>
      <c r="N3154" s="53"/>
      <c r="O3154" s="53">
        <v>1</v>
      </c>
      <c r="P3154" s="55"/>
      <c r="Q3154" s="297">
        <v>0</v>
      </c>
      <c r="R3154" s="351" t="s">
        <v>1578</v>
      </c>
      <c r="S3154" s="350">
        <v>45</v>
      </c>
      <c r="T3154" t="str">
        <f t="shared" si="111"/>
        <v>Other Services</v>
      </c>
    </row>
    <row r="3155" spans="1:20" ht="15.75" thickBot="1">
      <c r="A3155" s="311">
        <v>45663</v>
      </c>
      <c r="B3155" s="384">
        <v>45658</v>
      </c>
      <c r="C3155" s="297" t="e">
        <v>#VALUE!</v>
      </c>
      <c r="D3155" s="312" t="s">
        <v>5161</v>
      </c>
      <c r="E3155" s="306" t="s">
        <v>5744</v>
      </c>
      <c r="F3155" s="314">
        <v>2950</v>
      </c>
      <c r="G3155" s="300">
        <v>2500</v>
      </c>
      <c r="H3155" s="301" t="s">
        <v>112</v>
      </c>
      <c r="I3155" s="302" t="s">
        <v>229</v>
      </c>
      <c r="J3155" s="302" t="s">
        <v>258</v>
      </c>
      <c r="K3155" s="53"/>
      <c r="L3155" s="53"/>
      <c r="M3155" s="53"/>
      <c r="N3155" s="53"/>
      <c r="O3155" s="53">
        <v>1</v>
      </c>
      <c r="P3155" s="55"/>
      <c r="Q3155" s="297">
        <v>2950</v>
      </c>
      <c r="R3155" s="351" t="s">
        <v>1578</v>
      </c>
      <c r="S3155" s="350">
        <v>45</v>
      </c>
      <c r="T3155" t="str">
        <f t="shared" si="111"/>
        <v>WhatsApp API Business</v>
      </c>
    </row>
    <row r="3156" spans="1:20" ht="15.75" thickBot="1">
      <c r="A3156" s="311">
        <v>45663</v>
      </c>
      <c r="B3156" s="384">
        <v>45658</v>
      </c>
      <c r="C3156" s="297" t="e">
        <v>#VALUE!</v>
      </c>
      <c r="D3156" s="312" t="s">
        <v>433</v>
      </c>
      <c r="E3156" s="306" t="s">
        <v>5745</v>
      </c>
      <c r="F3156" s="314">
        <v>42480</v>
      </c>
      <c r="G3156" s="300">
        <v>36000</v>
      </c>
      <c r="H3156" s="301" t="s">
        <v>112</v>
      </c>
      <c r="I3156" s="302" t="s">
        <v>229</v>
      </c>
      <c r="J3156" s="302" t="s">
        <v>359</v>
      </c>
      <c r="K3156" s="53"/>
      <c r="L3156" s="53"/>
      <c r="M3156" s="53"/>
      <c r="N3156" s="53"/>
      <c r="O3156" s="53">
        <v>1</v>
      </c>
      <c r="P3156" s="55"/>
      <c r="Q3156" s="297">
        <v>42480</v>
      </c>
      <c r="R3156" s="351" t="s">
        <v>1578</v>
      </c>
      <c r="S3156" s="350">
        <v>45</v>
      </c>
      <c r="T3156" t="str">
        <f t="shared" si="111"/>
        <v>WhatsApp API Business</v>
      </c>
    </row>
    <row r="3157" spans="1:20" ht="15.75" thickBot="1">
      <c r="A3157" s="311">
        <v>45663</v>
      </c>
      <c r="B3157" s="384">
        <v>45658</v>
      </c>
      <c r="C3157" s="297" t="e">
        <v>#VALUE!</v>
      </c>
      <c r="D3157" s="312" t="s">
        <v>467</v>
      </c>
      <c r="E3157" s="306" t="s">
        <v>5746</v>
      </c>
      <c r="F3157" s="314">
        <v>1297</v>
      </c>
      <c r="G3157" s="300">
        <v>1099.152542372881</v>
      </c>
      <c r="H3157" s="301" t="s">
        <v>112</v>
      </c>
      <c r="I3157" s="302" t="s">
        <v>229</v>
      </c>
      <c r="J3157" s="302" t="s">
        <v>249</v>
      </c>
      <c r="K3157" s="53"/>
      <c r="L3157" s="53"/>
      <c r="M3157" s="53"/>
      <c r="N3157" s="53"/>
      <c r="O3157" s="53">
        <v>1</v>
      </c>
      <c r="P3157" s="55"/>
      <c r="Q3157" s="297">
        <v>1297</v>
      </c>
      <c r="R3157" s="351" t="s">
        <v>1578</v>
      </c>
      <c r="S3157" s="350">
        <v>45</v>
      </c>
      <c r="T3157" t="str">
        <f t="shared" si="111"/>
        <v>WhatsApp API Business</v>
      </c>
    </row>
    <row r="3158" spans="1:20" ht="15.75" thickBot="1">
      <c r="A3158" s="337">
        <v>45663</v>
      </c>
      <c r="B3158" s="384">
        <v>45658</v>
      </c>
      <c r="C3158" s="297" t="e">
        <v>#VALUE!</v>
      </c>
      <c r="D3158" s="312" t="s">
        <v>5734</v>
      </c>
      <c r="E3158" s="306" t="s">
        <v>5747</v>
      </c>
      <c r="F3158" s="314">
        <v>33984</v>
      </c>
      <c r="G3158" s="300">
        <v>28800</v>
      </c>
      <c r="H3158" s="301" t="s">
        <v>112</v>
      </c>
      <c r="I3158" s="302" t="s">
        <v>229</v>
      </c>
      <c r="J3158" s="302" t="s">
        <v>359</v>
      </c>
      <c r="K3158" s="53"/>
      <c r="L3158" s="53"/>
      <c r="M3158" s="53"/>
      <c r="N3158" s="53"/>
      <c r="O3158" s="53">
        <v>1</v>
      </c>
      <c r="P3158" s="55"/>
      <c r="Q3158" s="297">
        <v>33984</v>
      </c>
      <c r="R3158" s="351" t="s">
        <v>1578</v>
      </c>
      <c r="S3158" s="350">
        <v>45</v>
      </c>
      <c r="T3158" t="str">
        <f t="shared" si="111"/>
        <v>WhatsApp API Business</v>
      </c>
    </row>
    <row r="3159" spans="1:20" ht="15.75" thickBot="1">
      <c r="A3159" s="311">
        <v>45664</v>
      </c>
      <c r="B3159" s="384">
        <v>45658</v>
      </c>
      <c r="C3159" s="297" t="e">
        <v>#VALUE!</v>
      </c>
      <c r="D3159" s="312" t="s">
        <v>1425</v>
      </c>
      <c r="E3159" s="306" t="s">
        <v>5748</v>
      </c>
      <c r="F3159" s="314">
        <v>30090</v>
      </c>
      <c r="G3159" s="300">
        <v>25500</v>
      </c>
      <c r="H3159" s="301" t="s">
        <v>216</v>
      </c>
      <c r="I3159" s="302" t="s">
        <v>217</v>
      </c>
      <c r="J3159" s="302" t="s">
        <v>218</v>
      </c>
      <c r="K3159" s="53"/>
      <c r="L3159" s="53"/>
      <c r="M3159" s="53"/>
      <c r="N3159" s="53"/>
      <c r="O3159" s="53">
        <v>1</v>
      </c>
      <c r="P3159" s="55"/>
      <c r="Q3159" s="297">
        <v>30090</v>
      </c>
      <c r="R3159" s="351" t="s">
        <v>1578</v>
      </c>
      <c r="S3159" s="350">
        <v>45</v>
      </c>
      <c r="T3159" t="str">
        <f t="shared" si="111"/>
        <v>G-Suite Business</v>
      </c>
    </row>
    <row r="3160" spans="1:20" ht="15.75" thickBot="1">
      <c r="A3160" s="311">
        <v>45664</v>
      </c>
      <c r="B3160" s="384">
        <v>45658</v>
      </c>
      <c r="C3160" s="297" t="e">
        <v>#VALUE!</v>
      </c>
      <c r="D3160" s="312" t="s">
        <v>1516</v>
      </c>
      <c r="E3160" s="306" t="s">
        <v>5749</v>
      </c>
      <c r="F3160" s="314">
        <v>1438.42</v>
      </c>
      <c r="G3160" s="300">
        <v>1219</v>
      </c>
      <c r="H3160" s="301" t="s">
        <v>216</v>
      </c>
      <c r="I3160" s="302" t="s">
        <v>217</v>
      </c>
      <c r="J3160" s="302" t="s">
        <v>218</v>
      </c>
      <c r="K3160" s="53"/>
      <c r="L3160" s="53"/>
      <c r="M3160" s="53"/>
      <c r="N3160" s="53"/>
      <c r="O3160" s="53">
        <v>1</v>
      </c>
      <c r="P3160" s="55"/>
      <c r="Q3160" s="297">
        <v>1438.42</v>
      </c>
      <c r="R3160" s="351" t="s">
        <v>1578</v>
      </c>
      <c r="S3160" s="350">
        <v>45</v>
      </c>
      <c r="T3160" t="str">
        <f t="shared" si="111"/>
        <v>G-Suite Business</v>
      </c>
    </row>
    <row r="3161" spans="1:20" ht="15.75" thickBot="1">
      <c r="A3161" s="311">
        <v>45664</v>
      </c>
      <c r="B3161" s="384">
        <v>45658</v>
      </c>
      <c r="C3161" s="297" t="e">
        <v>#VALUE!</v>
      </c>
      <c r="D3161" s="312" t="s">
        <v>5750</v>
      </c>
      <c r="E3161" s="306" t="s">
        <v>5751</v>
      </c>
      <c r="F3161" s="314">
        <v>12036</v>
      </c>
      <c r="G3161" s="300">
        <v>10200</v>
      </c>
      <c r="H3161" s="301" t="s">
        <v>216</v>
      </c>
      <c r="I3161" s="302" t="s">
        <v>217</v>
      </c>
      <c r="J3161" s="302" t="s">
        <v>218</v>
      </c>
      <c r="K3161" s="53"/>
      <c r="L3161" s="53"/>
      <c r="M3161" s="53"/>
      <c r="N3161" s="53"/>
      <c r="O3161" s="53">
        <v>1</v>
      </c>
      <c r="P3161" s="55"/>
      <c r="Q3161" s="297">
        <v>12036</v>
      </c>
      <c r="R3161" s="351" t="s">
        <v>1578</v>
      </c>
      <c r="S3161" s="350">
        <v>45</v>
      </c>
      <c r="T3161" t="str">
        <f t="shared" si="111"/>
        <v>G-Suite Business</v>
      </c>
    </row>
    <row r="3162" spans="1:20" ht="15.75" thickBot="1">
      <c r="A3162" s="311">
        <v>45664</v>
      </c>
      <c r="B3162" s="384">
        <v>45658</v>
      </c>
      <c r="C3162" s="297" t="e">
        <v>#VALUE!</v>
      </c>
      <c r="D3162" s="312" t="s">
        <v>792</v>
      </c>
      <c r="E3162" s="306" t="s">
        <v>5752</v>
      </c>
      <c r="F3162" s="314">
        <v>22833</v>
      </c>
      <c r="G3162" s="300">
        <v>19350</v>
      </c>
      <c r="H3162" s="301" t="s">
        <v>216</v>
      </c>
      <c r="I3162" s="302" t="s">
        <v>217</v>
      </c>
      <c r="J3162" s="302" t="s">
        <v>218</v>
      </c>
      <c r="K3162" s="53"/>
      <c r="L3162" s="53"/>
      <c r="M3162" s="53"/>
      <c r="N3162" s="53"/>
      <c r="O3162" s="53">
        <v>1</v>
      </c>
      <c r="P3162" s="55"/>
      <c r="Q3162" s="297">
        <v>22833</v>
      </c>
      <c r="R3162" s="351" t="s">
        <v>1578</v>
      </c>
      <c r="S3162" s="350">
        <v>45</v>
      </c>
      <c r="T3162" t="str">
        <f t="shared" si="111"/>
        <v>G-Suite Business</v>
      </c>
    </row>
    <row r="3163" spans="1:20" ht="15.75" thickBot="1">
      <c r="A3163" s="311">
        <v>45664</v>
      </c>
      <c r="B3163" s="384">
        <v>45658</v>
      </c>
      <c r="C3163" s="297" t="e">
        <v>#VALUE!</v>
      </c>
      <c r="D3163" s="312" t="s">
        <v>357</v>
      </c>
      <c r="E3163" s="306" t="s">
        <v>5753</v>
      </c>
      <c r="F3163" s="314">
        <v>11800</v>
      </c>
      <c r="G3163" s="300">
        <v>10000</v>
      </c>
      <c r="H3163" s="301" t="s">
        <v>112</v>
      </c>
      <c r="I3163" s="302" t="s">
        <v>229</v>
      </c>
      <c r="J3163" s="302" t="s">
        <v>249</v>
      </c>
      <c r="K3163" s="53"/>
      <c r="L3163" s="53"/>
      <c r="M3163" s="53"/>
      <c r="N3163" s="53"/>
      <c r="O3163" s="53">
        <v>1</v>
      </c>
      <c r="P3163" s="55"/>
      <c r="Q3163" s="297">
        <v>11800</v>
      </c>
      <c r="R3163" s="351" t="s">
        <v>1578</v>
      </c>
      <c r="S3163" s="350">
        <v>45</v>
      </c>
      <c r="T3163" t="str">
        <f t="shared" si="111"/>
        <v>WhatsApp API Business</v>
      </c>
    </row>
    <row r="3164" spans="1:20" ht="15.75" thickBot="1">
      <c r="A3164" s="311">
        <v>45664</v>
      </c>
      <c r="B3164" s="384">
        <v>45658</v>
      </c>
      <c r="C3164" s="297" t="e">
        <v>#VALUE!</v>
      </c>
      <c r="D3164" s="312" t="s">
        <v>5754</v>
      </c>
      <c r="E3164" s="306" t="s">
        <v>5755</v>
      </c>
      <c r="F3164" s="314"/>
      <c r="G3164" s="300"/>
      <c r="H3164" s="301" t="s">
        <v>261</v>
      </c>
      <c r="I3164" s="302" t="s">
        <v>232</v>
      </c>
      <c r="J3164" s="302" t="s">
        <v>262</v>
      </c>
      <c r="K3164" s="53"/>
      <c r="L3164" s="53"/>
      <c r="M3164" s="53"/>
      <c r="N3164" s="53"/>
      <c r="O3164" s="53">
        <v>1</v>
      </c>
      <c r="P3164" s="55"/>
      <c r="Q3164" s="297">
        <v>0</v>
      </c>
      <c r="R3164" s="351" t="s">
        <v>1578</v>
      </c>
      <c r="S3164" s="350">
        <v>45</v>
      </c>
      <c r="T3164" t="str">
        <f t="shared" ref="T3164:T3200" si="112">VLOOKUP(I3164,$AD$2:$AE$6,2,0)</f>
        <v>Other Services</v>
      </c>
    </row>
    <row r="3165" spans="1:20" ht="15.75" thickBot="1">
      <c r="A3165" s="311">
        <v>45664</v>
      </c>
      <c r="B3165" s="384">
        <v>45658</v>
      </c>
      <c r="C3165" s="297" t="e">
        <v>#VALUE!</v>
      </c>
      <c r="D3165" s="312" t="s">
        <v>5756</v>
      </c>
      <c r="E3165" s="306" t="s">
        <v>5757</v>
      </c>
      <c r="F3165" s="314"/>
      <c r="G3165" s="300"/>
      <c r="H3165" s="301" t="s">
        <v>261</v>
      </c>
      <c r="I3165" s="302" t="s">
        <v>232</v>
      </c>
      <c r="J3165" s="302" t="s">
        <v>262</v>
      </c>
      <c r="K3165" s="53"/>
      <c r="L3165" s="53"/>
      <c r="M3165" s="53"/>
      <c r="N3165" s="53"/>
      <c r="O3165" s="53">
        <v>1</v>
      </c>
      <c r="P3165" s="55"/>
      <c r="Q3165" s="297">
        <v>0</v>
      </c>
      <c r="R3165" s="351" t="s">
        <v>1578</v>
      </c>
      <c r="S3165" s="350">
        <v>45</v>
      </c>
      <c r="T3165" t="str">
        <f t="shared" si="112"/>
        <v>Other Services</v>
      </c>
    </row>
    <row r="3166" spans="1:20" ht="15.75" thickBot="1">
      <c r="A3166" s="311">
        <v>45664</v>
      </c>
      <c r="B3166" s="384">
        <v>45658</v>
      </c>
      <c r="C3166" s="297" t="e">
        <v>#VALUE!</v>
      </c>
      <c r="D3166" s="312" t="s">
        <v>5758</v>
      </c>
      <c r="E3166" s="306" t="s">
        <v>5759</v>
      </c>
      <c r="F3166" s="314"/>
      <c r="G3166" s="300"/>
      <c r="H3166" s="301" t="s">
        <v>261</v>
      </c>
      <c r="I3166" s="302" t="s">
        <v>232</v>
      </c>
      <c r="J3166" s="302" t="s">
        <v>262</v>
      </c>
      <c r="K3166" s="53"/>
      <c r="L3166" s="53"/>
      <c r="M3166" s="53"/>
      <c r="N3166" s="53"/>
      <c r="O3166" s="53">
        <v>1</v>
      </c>
      <c r="P3166" s="55"/>
      <c r="Q3166" s="297">
        <v>0</v>
      </c>
      <c r="R3166" s="351" t="s">
        <v>1578</v>
      </c>
      <c r="S3166" s="350">
        <v>45</v>
      </c>
      <c r="T3166" t="str">
        <f t="shared" si="112"/>
        <v>Other Services</v>
      </c>
    </row>
    <row r="3167" spans="1:20" ht="15.75" thickBot="1">
      <c r="A3167" s="311">
        <v>45664</v>
      </c>
      <c r="B3167" s="384">
        <v>45658</v>
      </c>
      <c r="C3167" s="297" t="e">
        <v>#VALUE!</v>
      </c>
      <c r="D3167" s="312" t="s">
        <v>1024</v>
      </c>
      <c r="E3167" s="306" t="s">
        <v>5760</v>
      </c>
      <c r="F3167" s="314">
        <v>11800</v>
      </c>
      <c r="G3167" s="300">
        <v>10000</v>
      </c>
      <c r="H3167" s="301" t="s">
        <v>310</v>
      </c>
      <c r="I3167" s="302" t="s">
        <v>223</v>
      </c>
      <c r="J3167" s="302" t="s">
        <v>246</v>
      </c>
      <c r="K3167" s="53"/>
      <c r="L3167" s="53"/>
      <c r="M3167" s="53"/>
      <c r="N3167" s="53"/>
      <c r="O3167" s="53">
        <v>1</v>
      </c>
      <c r="P3167" s="55"/>
      <c r="Q3167" s="297">
        <v>11800</v>
      </c>
      <c r="R3167" s="351" t="s">
        <v>1578</v>
      </c>
      <c r="S3167" s="350">
        <v>45</v>
      </c>
      <c r="T3167" t="str">
        <f t="shared" si="112"/>
        <v>Tech Assist Recruitment</v>
      </c>
    </row>
    <row r="3168" spans="1:20" ht="15.75" thickBot="1">
      <c r="A3168" s="311">
        <v>45664</v>
      </c>
      <c r="B3168" s="384">
        <v>45658</v>
      </c>
      <c r="C3168" s="297" t="e">
        <v>#VALUE!</v>
      </c>
      <c r="D3168" s="312" t="s">
        <v>2329</v>
      </c>
      <c r="E3168" s="306" t="s">
        <v>5761</v>
      </c>
      <c r="F3168" s="314">
        <v>2360</v>
      </c>
      <c r="G3168" s="300">
        <v>2000</v>
      </c>
      <c r="H3168" s="301" t="s">
        <v>112</v>
      </c>
      <c r="I3168" s="302" t="s">
        <v>229</v>
      </c>
      <c r="J3168" s="302" t="s">
        <v>249</v>
      </c>
      <c r="K3168" s="53"/>
      <c r="L3168" s="53"/>
      <c r="M3168" s="53"/>
      <c r="N3168" s="53"/>
      <c r="O3168" s="53">
        <v>1</v>
      </c>
      <c r="P3168" s="55"/>
      <c r="Q3168" s="297">
        <v>2360</v>
      </c>
      <c r="R3168" s="351" t="s">
        <v>1578</v>
      </c>
      <c r="S3168" s="350">
        <v>45</v>
      </c>
      <c r="T3168" t="str">
        <f t="shared" si="112"/>
        <v>WhatsApp API Business</v>
      </c>
    </row>
    <row r="3169" spans="1:20" ht="15.75" thickBot="1">
      <c r="A3169" s="311">
        <v>45664</v>
      </c>
      <c r="B3169" s="384">
        <v>45658</v>
      </c>
      <c r="C3169" s="297" t="e">
        <v>#VALUE!</v>
      </c>
      <c r="D3169" s="312" t="s">
        <v>1397</v>
      </c>
      <c r="E3169" s="306" t="s">
        <v>5762</v>
      </c>
      <c r="F3169" s="314">
        <v>17700</v>
      </c>
      <c r="G3169" s="300">
        <v>15000</v>
      </c>
      <c r="H3169" s="301" t="s">
        <v>112</v>
      </c>
      <c r="I3169" s="302" t="s">
        <v>229</v>
      </c>
      <c r="J3169" s="302" t="s">
        <v>284</v>
      </c>
      <c r="K3169" s="53"/>
      <c r="L3169" s="53"/>
      <c r="M3169" s="53"/>
      <c r="N3169" s="53"/>
      <c r="O3169" s="53">
        <v>1</v>
      </c>
      <c r="P3169" s="55"/>
      <c r="Q3169" s="297">
        <v>17700</v>
      </c>
      <c r="R3169" s="351" t="s">
        <v>1578</v>
      </c>
      <c r="S3169" s="350">
        <v>45</v>
      </c>
      <c r="T3169" t="str">
        <f t="shared" si="112"/>
        <v>WhatsApp API Business</v>
      </c>
    </row>
    <row r="3170" spans="1:20" ht="15.75" thickBot="1">
      <c r="A3170" s="311">
        <v>45665</v>
      </c>
      <c r="B3170" s="384">
        <v>45658</v>
      </c>
      <c r="C3170" s="297" t="e">
        <v>#VALUE!</v>
      </c>
      <c r="D3170" s="335" t="s">
        <v>605</v>
      </c>
      <c r="E3170" s="336" t="s">
        <v>5763</v>
      </c>
      <c r="F3170" s="314">
        <v>-3540</v>
      </c>
      <c r="G3170" s="300">
        <v>-3000</v>
      </c>
      <c r="H3170" s="301" t="s">
        <v>216</v>
      </c>
      <c r="I3170" s="302" t="s">
        <v>217</v>
      </c>
      <c r="J3170" s="302" t="s">
        <v>218</v>
      </c>
      <c r="K3170" s="53"/>
      <c r="L3170" s="53"/>
      <c r="M3170" s="53"/>
      <c r="N3170" s="53"/>
      <c r="O3170" s="53">
        <v>1</v>
      </c>
      <c r="P3170" s="55"/>
      <c r="Q3170" s="297">
        <v>-3540</v>
      </c>
      <c r="R3170" s="351" t="s">
        <v>1578</v>
      </c>
      <c r="S3170" s="350">
        <v>45</v>
      </c>
      <c r="T3170" t="str">
        <f t="shared" si="112"/>
        <v>G-Suite Business</v>
      </c>
    </row>
    <row r="3171" spans="1:20" ht="15.75" thickBot="1">
      <c r="A3171" s="311">
        <v>45665</v>
      </c>
      <c r="B3171" s="384">
        <v>45658</v>
      </c>
      <c r="C3171" s="297" t="e">
        <v>#VALUE!</v>
      </c>
      <c r="D3171" s="312" t="s">
        <v>491</v>
      </c>
      <c r="E3171" s="306" t="s">
        <v>5764</v>
      </c>
      <c r="F3171" s="314">
        <v>1450</v>
      </c>
      <c r="G3171" s="300">
        <v>1228.8135593220341</v>
      </c>
      <c r="H3171" s="301" t="s">
        <v>216</v>
      </c>
      <c r="I3171" s="302" t="s">
        <v>217</v>
      </c>
      <c r="J3171" s="302" t="s">
        <v>218</v>
      </c>
      <c r="K3171" s="53"/>
      <c r="L3171" s="53"/>
      <c r="M3171" s="53"/>
      <c r="N3171" s="53"/>
      <c r="O3171" s="53">
        <v>1</v>
      </c>
      <c r="P3171" s="55"/>
      <c r="Q3171" s="297">
        <v>1450</v>
      </c>
      <c r="R3171" s="351" t="s">
        <v>1578</v>
      </c>
      <c r="S3171" s="350">
        <v>45</v>
      </c>
      <c r="T3171" t="str">
        <f t="shared" si="112"/>
        <v>G-Suite Business</v>
      </c>
    </row>
    <row r="3172" spans="1:20" ht="15.75" thickBot="1">
      <c r="A3172" s="311">
        <v>45665</v>
      </c>
      <c r="B3172" s="384">
        <v>45658</v>
      </c>
      <c r="C3172" s="297" t="e">
        <v>#VALUE!</v>
      </c>
      <c r="D3172" s="312" t="s">
        <v>1877</v>
      </c>
      <c r="E3172" s="306" t="s">
        <v>5765</v>
      </c>
      <c r="F3172" s="314">
        <v>56392</v>
      </c>
      <c r="G3172" s="300">
        <v>47789.830508474581</v>
      </c>
      <c r="H3172" s="301" t="s">
        <v>216</v>
      </c>
      <c r="I3172" s="302" t="s">
        <v>217</v>
      </c>
      <c r="J3172" s="302" t="s">
        <v>218</v>
      </c>
      <c r="K3172" s="53"/>
      <c r="L3172" s="53"/>
      <c r="M3172" s="53"/>
      <c r="N3172" s="53"/>
      <c r="O3172" s="53">
        <v>1</v>
      </c>
      <c r="P3172" s="55"/>
      <c r="Q3172" s="297">
        <v>56392</v>
      </c>
      <c r="R3172" s="351" t="s">
        <v>1578</v>
      </c>
      <c r="S3172" s="350">
        <v>45</v>
      </c>
      <c r="T3172" t="str">
        <f t="shared" si="112"/>
        <v>G-Suite Business</v>
      </c>
    </row>
    <row r="3173" spans="1:20" ht="15.75" thickBot="1">
      <c r="A3173" s="311">
        <v>45665</v>
      </c>
      <c r="B3173" s="384">
        <v>45658</v>
      </c>
      <c r="C3173" s="297" t="e">
        <v>#VALUE!</v>
      </c>
      <c r="D3173" s="312" t="s">
        <v>5766</v>
      </c>
      <c r="E3173" s="306" t="s">
        <v>5767</v>
      </c>
      <c r="F3173" s="314">
        <v>3540</v>
      </c>
      <c r="G3173" s="300">
        <v>3000</v>
      </c>
      <c r="H3173" s="301" t="s">
        <v>216</v>
      </c>
      <c r="I3173" s="302" t="s">
        <v>217</v>
      </c>
      <c r="J3173" s="302" t="s">
        <v>218</v>
      </c>
      <c r="K3173" s="53"/>
      <c r="L3173" s="53"/>
      <c r="M3173" s="53"/>
      <c r="N3173" s="53"/>
      <c r="O3173" s="53">
        <v>1</v>
      </c>
      <c r="P3173" s="55"/>
      <c r="Q3173" s="297">
        <v>3540</v>
      </c>
      <c r="R3173" s="351" t="s">
        <v>1578</v>
      </c>
      <c r="S3173" s="350">
        <v>45</v>
      </c>
      <c r="T3173" t="str">
        <f t="shared" si="112"/>
        <v>G-Suite Business</v>
      </c>
    </row>
    <row r="3174" spans="1:20" ht="15.75" thickBot="1">
      <c r="A3174" s="311">
        <v>45665</v>
      </c>
      <c r="B3174" s="384">
        <v>45658</v>
      </c>
      <c r="C3174" s="297" t="e">
        <v>#VALUE!</v>
      </c>
      <c r="D3174" s="312" t="s">
        <v>2977</v>
      </c>
      <c r="E3174" s="306" t="s">
        <v>5768</v>
      </c>
      <c r="F3174" s="314">
        <v>2256</v>
      </c>
      <c r="G3174" s="300">
        <v>1911.8644067796611</v>
      </c>
      <c r="H3174" s="301" t="s">
        <v>216</v>
      </c>
      <c r="I3174" s="302" t="s">
        <v>217</v>
      </c>
      <c r="J3174" s="302" t="s">
        <v>218</v>
      </c>
      <c r="K3174" s="53"/>
      <c r="L3174" s="53"/>
      <c r="M3174" s="53"/>
      <c r="N3174" s="53"/>
      <c r="O3174" s="53">
        <v>1</v>
      </c>
      <c r="P3174" s="55"/>
      <c r="Q3174" s="297">
        <v>2256</v>
      </c>
      <c r="R3174" s="351" t="s">
        <v>1578</v>
      </c>
      <c r="S3174" s="350">
        <v>45</v>
      </c>
      <c r="T3174" t="str">
        <f t="shared" si="112"/>
        <v>G-Suite Business</v>
      </c>
    </row>
    <row r="3175" spans="1:20" ht="15.75" thickBot="1">
      <c r="A3175" s="311">
        <v>45665</v>
      </c>
      <c r="B3175" s="384">
        <v>45658</v>
      </c>
      <c r="C3175" s="297" t="e">
        <v>#VALUE!</v>
      </c>
      <c r="D3175" s="312" t="s">
        <v>581</v>
      </c>
      <c r="E3175" s="306" t="s">
        <v>5769</v>
      </c>
      <c r="F3175" s="314">
        <v>7080</v>
      </c>
      <c r="G3175" s="300">
        <v>6000</v>
      </c>
      <c r="H3175" s="301" t="s">
        <v>112</v>
      </c>
      <c r="I3175" s="302" t="s">
        <v>229</v>
      </c>
      <c r="J3175" s="302" t="s">
        <v>269</v>
      </c>
      <c r="K3175" s="53"/>
      <c r="L3175" s="53"/>
      <c r="M3175" s="53"/>
      <c r="N3175" s="53"/>
      <c r="O3175" s="53">
        <v>1</v>
      </c>
      <c r="P3175" s="55"/>
      <c r="Q3175" s="297">
        <v>7080</v>
      </c>
      <c r="R3175" s="351" t="s">
        <v>1578</v>
      </c>
      <c r="S3175" s="350">
        <v>45</v>
      </c>
      <c r="T3175" t="str">
        <f t="shared" si="112"/>
        <v>WhatsApp API Business</v>
      </c>
    </row>
    <row r="3176" spans="1:20" ht="15.75" thickBot="1">
      <c r="A3176" s="311">
        <v>45665</v>
      </c>
      <c r="B3176" s="384">
        <v>45658</v>
      </c>
      <c r="C3176" s="297" t="e">
        <v>#VALUE!</v>
      </c>
      <c r="D3176" s="312" t="s">
        <v>2114</v>
      </c>
      <c r="E3176" s="306" t="s">
        <v>5770</v>
      </c>
      <c r="F3176" s="314">
        <v>17700</v>
      </c>
      <c r="G3176" s="300">
        <v>15000</v>
      </c>
      <c r="H3176" s="301" t="s">
        <v>112</v>
      </c>
      <c r="I3176" s="302" t="s">
        <v>229</v>
      </c>
      <c r="J3176" s="302" t="s">
        <v>284</v>
      </c>
      <c r="K3176" s="53"/>
      <c r="L3176" s="53"/>
      <c r="M3176" s="53"/>
      <c r="N3176" s="53"/>
      <c r="O3176" s="53">
        <v>1</v>
      </c>
      <c r="P3176" s="55"/>
      <c r="Q3176" s="297">
        <v>17700</v>
      </c>
      <c r="R3176" s="351" t="s">
        <v>1578</v>
      </c>
      <c r="S3176" s="350">
        <v>45</v>
      </c>
      <c r="T3176" t="str">
        <f t="shared" si="112"/>
        <v>WhatsApp API Business</v>
      </c>
    </row>
    <row r="3177" spans="1:20" ht="15.75" thickBot="1">
      <c r="A3177" s="311">
        <v>45665</v>
      </c>
      <c r="B3177" s="384">
        <v>45658</v>
      </c>
      <c r="C3177" s="297" t="e">
        <v>#VALUE!</v>
      </c>
      <c r="D3177" s="312" t="s">
        <v>5771</v>
      </c>
      <c r="E3177" s="306" t="s">
        <v>5772</v>
      </c>
      <c r="F3177" s="314">
        <v>0</v>
      </c>
      <c r="G3177" s="300">
        <v>0</v>
      </c>
      <c r="H3177" s="301" t="s">
        <v>112</v>
      </c>
      <c r="I3177" s="302" t="s">
        <v>229</v>
      </c>
      <c r="J3177" s="302" t="s">
        <v>359</v>
      </c>
      <c r="K3177" s="53"/>
      <c r="L3177" s="53"/>
      <c r="M3177" s="53"/>
      <c r="N3177" s="53"/>
      <c r="O3177" s="53">
        <v>1</v>
      </c>
      <c r="P3177" s="55"/>
      <c r="Q3177" s="297">
        <v>0</v>
      </c>
      <c r="R3177" s="351" t="s">
        <v>1578</v>
      </c>
      <c r="S3177" s="350">
        <v>45</v>
      </c>
      <c r="T3177" t="str">
        <f t="shared" si="112"/>
        <v>WhatsApp API Business</v>
      </c>
    </row>
    <row r="3178" spans="1:20" ht="15.75" thickBot="1">
      <c r="A3178" s="311">
        <v>45665</v>
      </c>
      <c r="B3178" s="384">
        <v>45658</v>
      </c>
      <c r="C3178" s="297" t="e">
        <v>#VALUE!</v>
      </c>
      <c r="D3178" s="312" t="s">
        <v>1454</v>
      </c>
      <c r="E3178" s="306" t="s">
        <v>5773</v>
      </c>
      <c r="F3178" s="314">
        <v>118000</v>
      </c>
      <c r="G3178" s="300">
        <v>100000</v>
      </c>
      <c r="H3178" s="301" t="s">
        <v>291</v>
      </c>
      <c r="I3178" s="302" t="s">
        <v>226</v>
      </c>
      <c r="J3178" s="302" t="s">
        <v>292</v>
      </c>
      <c r="K3178" s="53"/>
      <c r="L3178" s="53"/>
      <c r="M3178" s="53"/>
      <c r="N3178" s="53"/>
      <c r="O3178" s="53">
        <v>1</v>
      </c>
      <c r="P3178" s="55"/>
      <c r="Q3178" s="297">
        <v>118000</v>
      </c>
      <c r="R3178" s="351" t="s">
        <v>1578</v>
      </c>
      <c r="S3178" s="350">
        <v>45</v>
      </c>
      <c r="T3178" t="str">
        <f t="shared" si="112"/>
        <v xml:space="preserve">Training Business </v>
      </c>
    </row>
    <row r="3179" spans="1:20" ht="15.75" thickBot="1">
      <c r="A3179" s="337">
        <v>45665</v>
      </c>
      <c r="B3179" s="384">
        <v>45658</v>
      </c>
      <c r="C3179" s="297" t="e">
        <v>#VALUE!</v>
      </c>
      <c r="D3179" s="335" t="s">
        <v>2169</v>
      </c>
      <c r="E3179" s="336" t="s">
        <v>5774</v>
      </c>
      <c r="F3179" s="314">
        <v>-9000</v>
      </c>
      <c r="G3179" s="300">
        <v>-7627.1186440677966</v>
      </c>
      <c r="H3179" s="301" t="s">
        <v>310</v>
      </c>
      <c r="I3179" s="302" t="s">
        <v>223</v>
      </c>
      <c r="J3179" s="302" t="s">
        <v>311</v>
      </c>
      <c r="K3179" s="53"/>
      <c r="L3179" s="53"/>
      <c r="M3179" s="53"/>
      <c r="N3179" s="53"/>
      <c r="O3179" s="53">
        <v>1</v>
      </c>
      <c r="P3179" s="55"/>
      <c r="Q3179" s="297">
        <v>-9000</v>
      </c>
      <c r="R3179" s="351" t="s">
        <v>1578</v>
      </c>
      <c r="S3179" s="350">
        <v>45</v>
      </c>
      <c r="T3179" t="str">
        <f t="shared" si="112"/>
        <v>Tech Assist Recruitment</v>
      </c>
    </row>
    <row r="3180" spans="1:20" ht="15.75" thickBot="1">
      <c r="A3180" s="311">
        <v>45666</v>
      </c>
      <c r="B3180" s="384">
        <v>45658</v>
      </c>
      <c r="C3180" s="297" t="e">
        <v>#VALUE!</v>
      </c>
      <c r="D3180" s="312" t="s">
        <v>469</v>
      </c>
      <c r="E3180" s="306" t="s">
        <v>5775</v>
      </c>
      <c r="F3180" s="314">
        <v>38232</v>
      </c>
      <c r="G3180" s="300">
        <v>32400</v>
      </c>
      <c r="H3180" s="301" t="s">
        <v>112</v>
      </c>
      <c r="I3180" s="302" t="s">
        <v>229</v>
      </c>
      <c r="J3180" s="302" t="s">
        <v>359</v>
      </c>
      <c r="K3180" s="53"/>
      <c r="L3180" s="53"/>
      <c r="M3180" s="53"/>
      <c r="N3180" s="53"/>
      <c r="O3180" s="53">
        <v>1</v>
      </c>
      <c r="P3180" s="55"/>
      <c r="Q3180" s="297">
        <v>38232</v>
      </c>
      <c r="R3180" s="351" t="s">
        <v>1578</v>
      </c>
      <c r="S3180" s="350">
        <v>45</v>
      </c>
      <c r="T3180" t="str">
        <f t="shared" si="112"/>
        <v>WhatsApp API Business</v>
      </c>
    </row>
    <row r="3181" spans="1:20" ht="15.75" thickBot="1">
      <c r="A3181" s="311">
        <v>45666</v>
      </c>
      <c r="B3181" s="384">
        <v>45658</v>
      </c>
      <c r="C3181" s="297" t="e">
        <v>#VALUE!</v>
      </c>
      <c r="D3181" s="312" t="s">
        <v>5776</v>
      </c>
      <c r="E3181" s="306" t="s">
        <v>5777</v>
      </c>
      <c r="F3181" s="314">
        <v>10620</v>
      </c>
      <c r="G3181" s="300">
        <v>9000</v>
      </c>
      <c r="H3181" s="301" t="s">
        <v>112</v>
      </c>
      <c r="I3181" s="302" t="s">
        <v>229</v>
      </c>
      <c r="J3181" s="302" t="s">
        <v>5778</v>
      </c>
      <c r="K3181" s="53"/>
      <c r="L3181" s="53"/>
      <c r="M3181" s="53"/>
      <c r="N3181" s="53"/>
      <c r="O3181" s="53">
        <v>1</v>
      </c>
      <c r="P3181" s="55"/>
      <c r="Q3181" s="297">
        <v>10620</v>
      </c>
      <c r="R3181" s="351" t="s">
        <v>1578</v>
      </c>
      <c r="S3181" s="350">
        <v>45</v>
      </c>
      <c r="T3181" t="str">
        <f t="shared" si="112"/>
        <v>WhatsApp API Business</v>
      </c>
    </row>
    <row r="3182" spans="1:20" ht="15.75" thickBot="1">
      <c r="A3182" s="311">
        <v>45666</v>
      </c>
      <c r="B3182" s="384">
        <v>45658</v>
      </c>
      <c r="C3182" s="297" t="e">
        <v>#VALUE!</v>
      </c>
      <c r="D3182" s="312" t="s">
        <v>475</v>
      </c>
      <c r="E3182" s="306" t="s">
        <v>5779</v>
      </c>
      <c r="F3182" s="314">
        <v>3067</v>
      </c>
      <c r="G3182" s="300">
        <v>2599.1525423728808</v>
      </c>
      <c r="H3182" s="301" t="s">
        <v>112</v>
      </c>
      <c r="I3182" s="302" t="s">
        <v>229</v>
      </c>
      <c r="J3182" s="302" t="s">
        <v>249</v>
      </c>
      <c r="K3182" s="53"/>
      <c r="L3182" s="53"/>
      <c r="M3182" s="53"/>
      <c r="N3182" s="53"/>
      <c r="O3182" s="53">
        <v>1</v>
      </c>
      <c r="P3182" s="55"/>
      <c r="Q3182" s="297">
        <v>3067</v>
      </c>
      <c r="R3182" s="351" t="s">
        <v>1578</v>
      </c>
      <c r="S3182" s="350">
        <v>45</v>
      </c>
      <c r="T3182" t="str">
        <f t="shared" si="112"/>
        <v>WhatsApp API Business</v>
      </c>
    </row>
    <row r="3183" spans="1:20" ht="15.75" thickBot="1">
      <c r="A3183" s="311">
        <v>45666</v>
      </c>
      <c r="B3183" s="384">
        <v>45658</v>
      </c>
      <c r="C3183" s="297" t="e">
        <v>#VALUE!</v>
      </c>
      <c r="D3183" s="312" t="s">
        <v>467</v>
      </c>
      <c r="E3183" s="306" t="s">
        <v>5780</v>
      </c>
      <c r="F3183" s="314">
        <v>2360</v>
      </c>
      <c r="G3183" s="300">
        <v>2000</v>
      </c>
      <c r="H3183" s="301" t="s">
        <v>112</v>
      </c>
      <c r="I3183" s="302" t="s">
        <v>229</v>
      </c>
      <c r="J3183" s="302" t="s">
        <v>249</v>
      </c>
      <c r="K3183" s="53"/>
      <c r="L3183" s="53"/>
      <c r="M3183" s="53"/>
      <c r="N3183" s="53"/>
      <c r="O3183" s="53">
        <v>1</v>
      </c>
      <c r="P3183" s="55"/>
      <c r="Q3183" s="297">
        <v>2360</v>
      </c>
      <c r="R3183" s="351" t="s">
        <v>1578</v>
      </c>
      <c r="S3183" s="350">
        <v>45</v>
      </c>
      <c r="T3183" t="str">
        <f t="shared" si="112"/>
        <v>WhatsApp API Business</v>
      </c>
    </row>
    <row r="3184" spans="1:20" ht="15.75" thickBot="1">
      <c r="A3184" s="311">
        <v>45666</v>
      </c>
      <c r="B3184" s="384">
        <v>45658</v>
      </c>
      <c r="C3184" s="297" t="e">
        <v>#VALUE!</v>
      </c>
      <c r="D3184" s="312" t="s">
        <v>5781</v>
      </c>
      <c r="E3184" s="306" t="s">
        <v>5782</v>
      </c>
      <c r="F3184" s="314">
        <v>7523</v>
      </c>
      <c r="G3184" s="300">
        <v>6375.42372881356</v>
      </c>
      <c r="H3184" s="301" t="s">
        <v>112</v>
      </c>
      <c r="I3184" s="302" t="s">
        <v>229</v>
      </c>
      <c r="J3184" s="302" t="s">
        <v>269</v>
      </c>
      <c r="K3184" s="53"/>
      <c r="L3184" s="53"/>
      <c r="M3184" s="53"/>
      <c r="N3184" s="53"/>
      <c r="O3184" s="53">
        <v>1</v>
      </c>
      <c r="P3184" s="55"/>
      <c r="Q3184" s="297">
        <v>7523</v>
      </c>
      <c r="R3184" s="351" t="s">
        <v>1578</v>
      </c>
      <c r="S3184" s="350">
        <v>45</v>
      </c>
      <c r="T3184" t="str">
        <f t="shared" si="112"/>
        <v>WhatsApp API Business</v>
      </c>
    </row>
    <row r="3185" spans="1:20" ht="15.75" thickBot="1">
      <c r="A3185" s="311">
        <v>45666</v>
      </c>
      <c r="B3185" s="384">
        <v>45658</v>
      </c>
      <c r="C3185" s="297" t="e">
        <v>#VALUE!</v>
      </c>
      <c r="D3185" s="312" t="s">
        <v>1364</v>
      </c>
      <c r="E3185" s="306" t="s">
        <v>5783</v>
      </c>
      <c r="F3185" s="314">
        <v>59000</v>
      </c>
      <c r="G3185" s="300">
        <v>50000</v>
      </c>
      <c r="H3185" s="301" t="s">
        <v>291</v>
      </c>
      <c r="I3185" s="302" t="s">
        <v>226</v>
      </c>
      <c r="J3185" s="302" t="s">
        <v>292</v>
      </c>
      <c r="K3185" s="53"/>
      <c r="L3185" s="53"/>
      <c r="M3185" s="53"/>
      <c r="N3185" s="53"/>
      <c r="O3185" s="53">
        <v>1</v>
      </c>
      <c r="P3185" s="55"/>
      <c r="Q3185" s="297">
        <v>59000</v>
      </c>
      <c r="R3185" s="351" t="s">
        <v>1578</v>
      </c>
      <c r="S3185" s="350">
        <v>45</v>
      </c>
      <c r="T3185" t="str">
        <f t="shared" si="112"/>
        <v xml:space="preserve">Training Business </v>
      </c>
    </row>
    <row r="3186" spans="1:20" ht="15.75" thickBot="1">
      <c r="A3186" s="311">
        <v>45666</v>
      </c>
      <c r="B3186" s="384">
        <v>45658</v>
      </c>
      <c r="C3186" s="297" t="e">
        <v>#VALUE!</v>
      </c>
      <c r="D3186" s="312" t="s">
        <v>1555</v>
      </c>
      <c r="E3186" s="306" t="s">
        <v>5784</v>
      </c>
      <c r="F3186" s="314">
        <v>23600</v>
      </c>
      <c r="G3186" s="300">
        <v>20000</v>
      </c>
      <c r="H3186" s="301" t="s">
        <v>245</v>
      </c>
      <c r="I3186" s="302" t="s">
        <v>223</v>
      </c>
      <c r="J3186" s="302" t="s">
        <v>246</v>
      </c>
      <c r="K3186" s="53"/>
      <c r="L3186" s="53"/>
      <c r="M3186" s="53"/>
      <c r="N3186" s="53"/>
      <c r="O3186" s="53">
        <v>1</v>
      </c>
      <c r="P3186" s="55"/>
      <c r="Q3186" s="297">
        <v>23600</v>
      </c>
      <c r="R3186" s="351" t="s">
        <v>1578</v>
      </c>
      <c r="S3186" s="350">
        <v>45</v>
      </c>
      <c r="T3186" t="str">
        <f t="shared" si="112"/>
        <v>Tech Assist Recruitment</v>
      </c>
    </row>
    <row r="3187" spans="1:20" ht="15.75" thickBot="1">
      <c r="A3187" s="311">
        <v>45666</v>
      </c>
      <c r="B3187" s="384">
        <v>45658</v>
      </c>
      <c r="C3187" s="297" t="e">
        <v>#VALUE!</v>
      </c>
      <c r="D3187" s="312" t="s">
        <v>4529</v>
      </c>
      <c r="E3187" s="306" t="s">
        <v>5785</v>
      </c>
      <c r="F3187" s="314">
        <v>7523</v>
      </c>
      <c r="G3187" s="300">
        <v>6375.42372881356</v>
      </c>
      <c r="H3187" s="301" t="s">
        <v>112</v>
      </c>
      <c r="I3187" s="302" t="s">
        <v>229</v>
      </c>
      <c r="J3187" s="302" t="s">
        <v>269</v>
      </c>
      <c r="K3187" s="53"/>
      <c r="L3187" s="53"/>
      <c r="M3187" s="53"/>
      <c r="N3187" s="53"/>
      <c r="O3187" s="53">
        <v>1</v>
      </c>
      <c r="P3187" s="55"/>
      <c r="Q3187" s="297">
        <v>7523</v>
      </c>
      <c r="R3187" s="351" t="s">
        <v>1578</v>
      </c>
      <c r="S3187" s="350">
        <v>45</v>
      </c>
      <c r="T3187" t="str">
        <f t="shared" si="112"/>
        <v>WhatsApp API Business</v>
      </c>
    </row>
    <row r="3188" spans="1:20" ht="15.75" thickBot="1">
      <c r="A3188" s="311">
        <v>45666</v>
      </c>
      <c r="B3188" s="384">
        <v>45658</v>
      </c>
      <c r="C3188" s="297" t="e">
        <v>#VALUE!</v>
      </c>
      <c r="D3188" s="312" t="s">
        <v>5052</v>
      </c>
      <c r="E3188" s="306" t="s">
        <v>5786</v>
      </c>
      <c r="F3188" s="314">
        <v>63720</v>
      </c>
      <c r="G3188" s="300">
        <v>54000</v>
      </c>
      <c r="H3188" s="301" t="s">
        <v>216</v>
      </c>
      <c r="I3188" s="302" t="s">
        <v>217</v>
      </c>
      <c r="J3188" s="302" t="s">
        <v>218</v>
      </c>
      <c r="K3188" s="53"/>
      <c r="L3188" s="53"/>
      <c r="M3188" s="53"/>
      <c r="N3188" s="53"/>
      <c r="O3188" s="53">
        <v>1</v>
      </c>
      <c r="P3188" s="55"/>
      <c r="Q3188" s="297">
        <v>63720</v>
      </c>
      <c r="R3188" s="351" t="s">
        <v>1578</v>
      </c>
      <c r="S3188" s="350">
        <v>45</v>
      </c>
      <c r="T3188" t="str">
        <f t="shared" si="112"/>
        <v>G-Suite Business</v>
      </c>
    </row>
    <row r="3189" spans="1:20" ht="15.75" thickBot="1">
      <c r="A3189" s="311">
        <v>45666</v>
      </c>
      <c r="B3189" s="384">
        <v>45658</v>
      </c>
      <c r="C3189" s="297" t="e">
        <v>#VALUE!</v>
      </c>
      <c r="D3189" s="312" t="s">
        <v>1616</v>
      </c>
      <c r="E3189" s="306" t="s">
        <v>5787</v>
      </c>
      <c r="F3189" s="314">
        <v>4526</v>
      </c>
      <c r="G3189" s="300">
        <v>3835.593220338983</v>
      </c>
      <c r="H3189" s="301" t="s">
        <v>216</v>
      </c>
      <c r="I3189" s="302" t="s">
        <v>217</v>
      </c>
      <c r="J3189" s="302" t="s">
        <v>218</v>
      </c>
      <c r="K3189" s="53"/>
      <c r="L3189" s="53"/>
      <c r="M3189" s="53"/>
      <c r="N3189" s="53"/>
      <c r="O3189" s="53">
        <v>1</v>
      </c>
      <c r="P3189" s="55"/>
      <c r="Q3189" s="297">
        <v>4526</v>
      </c>
      <c r="R3189" s="351" t="s">
        <v>1578</v>
      </c>
      <c r="S3189" s="350">
        <v>45</v>
      </c>
      <c r="T3189" t="str">
        <f t="shared" si="112"/>
        <v>G-Suite Business</v>
      </c>
    </row>
    <row r="3190" spans="1:20" ht="15.75" thickBot="1">
      <c r="A3190" s="311">
        <v>45666</v>
      </c>
      <c r="B3190" s="384">
        <v>45658</v>
      </c>
      <c r="C3190" s="297" t="e">
        <v>#VALUE!</v>
      </c>
      <c r="D3190" s="312" t="s">
        <v>5788</v>
      </c>
      <c r="E3190" s="306" t="s">
        <v>5789</v>
      </c>
      <c r="F3190" s="314">
        <v>8260</v>
      </c>
      <c r="G3190" s="300">
        <v>7000</v>
      </c>
      <c r="H3190" s="301" t="s">
        <v>216</v>
      </c>
      <c r="I3190" s="302" t="s">
        <v>217</v>
      </c>
      <c r="J3190" s="302" t="s">
        <v>218</v>
      </c>
      <c r="K3190" s="53"/>
      <c r="L3190" s="53"/>
      <c r="M3190" s="53"/>
      <c r="N3190" s="53"/>
      <c r="O3190" s="53">
        <v>1</v>
      </c>
      <c r="P3190" s="55"/>
      <c r="Q3190" s="297">
        <v>8260</v>
      </c>
      <c r="R3190" s="351" t="s">
        <v>1578</v>
      </c>
      <c r="S3190" s="350">
        <v>45</v>
      </c>
      <c r="T3190" t="str">
        <f t="shared" si="112"/>
        <v>G-Suite Business</v>
      </c>
    </row>
    <row r="3191" spans="1:20" ht="15.75" thickBot="1">
      <c r="A3191" s="311">
        <v>45666</v>
      </c>
      <c r="B3191" s="384">
        <v>45658</v>
      </c>
      <c r="C3191" s="297" t="e">
        <v>#VALUE!</v>
      </c>
      <c r="D3191" s="312" t="s">
        <v>5790</v>
      </c>
      <c r="E3191" s="306" t="s">
        <v>5791</v>
      </c>
      <c r="F3191" s="314">
        <v>33099</v>
      </c>
      <c r="G3191" s="300">
        <v>28050</v>
      </c>
      <c r="H3191" s="301" t="s">
        <v>216</v>
      </c>
      <c r="I3191" s="302" t="s">
        <v>217</v>
      </c>
      <c r="J3191" s="302" t="s">
        <v>218</v>
      </c>
      <c r="K3191" s="53"/>
      <c r="L3191" s="53"/>
      <c r="M3191" s="53"/>
      <c r="N3191" s="53"/>
      <c r="O3191" s="53">
        <v>1</v>
      </c>
      <c r="P3191" s="55"/>
      <c r="Q3191" s="297">
        <v>33099</v>
      </c>
      <c r="R3191" s="351" t="s">
        <v>1578</v>
      </c>
      <c r="S3191" s="350">
        <v>45</v>
      </c>
      <c r="T3191" t="str">
        <f t="shared" si="112"/>
        <v>G-Suite Business</v>
      </c>
    </row>
    <row r="3192" spans="1:20" ht="15.75" thickBot="1">
      <c r="A3192" s="311">
        <v>45666</v>
      </c>
      <c r="B3192" s="384">
        <v>45658</v>
      </c>
      <c r="C3192" s="297" t="e">
        <v>#VALUE!</v>
      </c>
      <c r="D3192" s="312" t="s">
        <v>5570</v>
      </c>
      <c r="E3192" s="306" t="s">
        <v>5792</v>
      </c>
      <c r="F3192" s="314">
        <v>2006</v>
      </c>
      <c r="G3192" s="300">
        <v>1700</v>
      </c>
      <c r="H3192" s="301" t="s">
        <v>216</v>
      </c>
      <c r="I3192" s="302" t="s">
        <v>217</v>
      </c>
      <c r="J3192" s="302" t="s">
        <v>218</v>
      </c>
      <c r="K3192" s="53"/>
      <c r="L3192" s="53"/>
      <c r="M3192" s="53"/>
      <c r="N3192" s="53"/>
      <c r="O3192" s="53">
        <v>1</v>
      </c>
      <c r="P3192" s="55"/>
      <c r="Q3192" s="297">
        <v>2006</v>
      </c>
      <c r="R3192" s="351" t="s">
        <v>1578</v>
      </c>
      <c r="S3192" s="350">
        <v>45</v>
      </c>
      <c r="T3192" t="str">
        <f t="shared" si="112"/>
        <v>G-Suite Business</v>
      </c>
    </row>
    <row r="3193" spans="1:20" ht="15.75" thickBot="1">
      <c r="A3193" s="311">
        <v>45666</v>
      </c>
      <c r="B3193" s="384">
        <v>45658</v>
      </c>
      <c r="C3193" s="297" t="e">
        <v>#VALUE!</v>
      </c>
      <c r="D3193" s="312" t="s">
        <v>5793</v>
      </c>
      <c r="E3193" s="306" t="s">
        <v>5794</v>
      </c>
      <c r="F3193" s="314">
        <v>31860</v>
      </c>
      <c r="G3193" s="300">
        <v>27000</v>
      </c>
      <c r="H3193" s="301" t="s">
        <v>216</v>
      </c>
      <c r="I3193" s="302" t="s">
        <v>217</v>
      </c>
      <c r="J3193" s="302" t="s">
        <v>218</v>
      </c>
      <c r="K3193" s="53"/>
      <c r="L3193" s="53"/>
      <c r="M3193" s="53"/>
      <c r="N3193" s="53"/>
      <c r="O3193" s="53">
        <v>1</v>
      </c>
      <c r="P3193" s="55"/>
      <c r="Q3193" s="297">
        <v>31860</v>
      </c>
      <c r="R3193" s="351" t="s">
        <v>1578</v>
      </c>
      <c r="S3193" s="350">
        <v>45</v>
      </c>
      <c r="T3193" t="str">
        <f t="shared" si="112"/>
        <v>G-Suite Business</v>
      </c>
    </row>
    <row r="3194" spans="1:20" ht="15.75" thickBot="1">
      <c r="A3194" s="311">
        <v>45666</v>
      </c>
      <c r="B3194" s="384">
        <v>45658</v>
      </c>
      <c r="C3194" s="297" t="e">
        <v>#VALUE!</v>
      </c>
      <c r="D3194" s="312" t="s">
        <v>1796</v>
      </c>
      <c r="E3194" s="306" t="s">
        <v>5795</v>
      </c>
      <c r="F3194" s="314">
        <v>160078</v>
      </c>
      <c r="G3194" s="300">
        <v>135659.32203389829</v>
      </c>
      <c r="H3194" s="301" t="s">
        <v>216</v>
      </c>
      <c r="I3194" s="302" t="s">
        <v>217</v>
      </c>
      <c r="J3194" s="302" t="s">
        <v>218</v>
      </c>
      <c r="K3194" s="53"/>
      <c r="L3194" s="53"/>
      <c r="M3194" s="53"/>
      <c r="N3194" s="53"/>
      <c r="O3194" s="53">
        <v>1</v>
      </c>
      <c r="P3194" s="55"/>
      <c r="Q3194" s="297">
        <v>160078</v>
      </c>
      <c r="R3194" s="351" t="s">
        <v>1578</v>
      </c>
      <c r="S3194" s="350">
        <v>45</v>
      </c>
      <c r="T3194" t="str">
        <f t="shared" si="112"/>
        <v>G-Suite Business</v>
      </c>
    </row>
    <row r="3195" spans="1:20" ht="15.75" thickBot="1">
      <c r="A3195" s="311">
        <v>45666</v>
      </c>
      <c r="B3195" s="384">
        <v>45658</v>
      </c>
      <c r="C3195" s="297" t="e">
        <v>#VALUE!</v>
      </c>
      <c r="D3195" s="312" t="s">
        <v>1490</v>
      </c>
      <c r="E3195" s="306" t="s">
        <v>5796</v>
      </c>
      <c r="F3195" s="314">
        <v>31860</v>
      </c>
      <c r="G3195" s="300">
        <v>27000</v>
      </c>
      <c r="H3195" s="301" t="s">
        <v>216</v>
      </c>
      <c r="I3195" s="302" t="s">
        <v>217</v>
      </c>
      <c r="J3195" s="302" t="s">
        <v>218</v>
      </c>
      <c r="K3195" s="53"/>
      <c r="L3195" s="53"/>
      <c r="M3195" s="53"/>
      <c r="N3195" s="53"/>
      <c r="O3195" s="53">
        <v>1</v>
      </c>
      <c r="P3195" s="55"/>
      <c r="Q3195" s="297">
        <v>31860</v>
      </c>
      <c r="R3195" s="351" t="s">
        <v>1578</v>
      </c>
      <c r="S3195" s="350">
        <v>45</v>
      </c>
      <c r="T3195" t="str">
        <f t="shared" si="112"/>
        <v>G-Suite Business</v>
      </c>
    </row>
    <row r="3196" spans="1:20" ht="15.75" thickBot="1">
      <c r="A3196" s="311">
        <v>45667</v>
      </c>
      <c r="B3196" s="384">
        <v>45658</v>
      </c>
      <c r="C3196" s="297" t="e">
        <v>#VALUE!</v>
      </c>
      <c r="D3196" s="312" t="s">
        <v>1355</v>
      </c>
      <c r="E3196" s="306" t="s">
        <v>5797</v>
      </c>
      <c r="F3196" s="314">
        <v>44012.82</v>
      </c>
      <c r="G3196" s="300">
        <v>37299</v>
      </c>
      <c r="H3196" s="301" t="s">
        <v>216</v>
      </c>
      <c r="I3196" s="302" t="s">
        <v>217</v>
      </c>
      <c r="J3196" s="302" t="s">
        <v>218</v>
      </c>
      <c r="K3196" s="53"/>
      <c r="L3196" s="53"/>
      <c r="M3196" s="53"/>
      <c r="N3196" s="53"/>
      <c r="O3196" s="53">
        <v>1</v>
      </c>
      <c r="P3196" s="55"/>
      <c r="Q3196" s="297">
        <v>44012.82</v>
      </c>
      <c r="R3196" s="351" t="s">
        <v>1578</v>
      </c>
      <c r="S3196" s="350">
        <v>45</v>
      </c>
      <c r="T3196" t="str">
        <f t="shared" si="112"/>
        <v>G-Suite Business</v>
      </c>
    </row>
    <row r="3197" spans="1:20" ht="15.75" thickBot="1">
      <c r="A3197" s="311">
        <v>45667</v>
      </c>
      <c r="B3197" s="384">
        <v>45658</v>
      </c>
      <c r="C3197" s="297" t="e">
        <v>#VALUE!</v>
      </c>
      <c r="D3197" s="312" t="s">
        <v>1666</v>
      </c>
      <c r="E3197" s="306" t="s">
        <v>5798</v>
      </c>
      <c r="F3197" s="314">
        <v>7523</v>
      </c>
      <c r="G3197" s="300">
        <v>6375.42372881356</v>
      </c>
      <c r="H3197" s="301" t="s">
        <v>112</v>
      </c>
      <c r="I3197" s="302" t="s">
        <v>229</v>
      </c>
      <c r="J3197" s="302" t="s">
        <v>269</v>
      </c>
      <c r="K3197" s="53"/>
      <c r="L3197" s="53"/>
      <c r="M3197" s="53"/>
      <c r="N3197" s="53"/>
      <c r="O3197" s="53">
        <v>1</v>
      </c>
      <c r="P3197" s="55"/>
      <c r="Q3197" s="297">
        <v>7523</v>
      </c>
      <c r="R3197" s="351" t="s">
        <v>1578</v>
      </c>
      <c r="S3197" s="350">
        <v>45</v>
      </c>
      <c r="T3197" t="str">
        <f t="shared" si="112"/>
        <v>WhatsApp API Business</v>
      </c>
    </row>
    <row r="3198" spans="1:20" ht="15.75" thickBot="1">
      <c r="A3198" s="311">
        <v>45667</v>
      </c>
      <c r="B3198" s="384">
        <v>45658</v>
      </c>
      <c r="C3198" s="297" t="e">
        <v>#VALUE!</v>
      </c>
      <c r="D3198" s="312" t="s">
        <v>463</v>
      </c>
      <c r="E3198" s="306" t="s">
        <v>5799</v>
      </c>
      <c r="F3198" s="314">
        <v>1297</v>
      </c>
      <c r="G3198" s="300">
        <v>1099.152542372881</v>
      </c>
      <c r="H3198" s="301" t="s">
        <v>112</v>
      </c>
      <c r="I3198" s="302" t="s">
        <v>229</v>
      </c>
      <c r="J3198" s="302" t="s">
        <v>249</v>
      </c>
      <c r="K3198" s="53"/>
      <c r="L3198" s="53"/>
      <c r="M3198" s="53"/>
      <c r="N3198" s="53"/>
      <c r="O3198" s="53">
        <v>1</v>
      </c>
      <c r="P3198" s="55"/>
      <c r="Q3198" s="297">
        <v>1297</v>
      </c>
      <c r="R3198" s="351" t="s">
        <v>1578</v>
      </c>
      <c r="S3198" s="350">
        <v>45</v>
      </c>
      <c r="T3198" t="str">
        <f t="shared" si="112"/>
        <v>WhatsApp API Business</v>
      </c>
    </row>
    <row r="3199" spans="1:20" ht="15.75" thickBot="1">
      <c r="A3199" s="311">
        <v>45667</v>
      </c>
      <c r="B3199" s="384">
        <v>45658</v>
      </c>
      <c r="C3199" s="297" t="e">
        <v>#VALUE!</v>
      </c>
      <c r="D3199" s="312" t="s">
        <v>256</v>
      </c>
      <c r="E3199" s="306" t="s">
        <v>5800</v>
      </c>
      <c r="F3199" s="314">
        <v>2950</v>
      </c>
      <c r="G3199" s="300">
        <v>2500</v>
      </c>
      <c r="H3199" s="301" t="s">
        <v>112</v>
      </c>
      <c r="I3199" s="302" t="s">
        <v>229</v>
      </c>
      <c r="J3199" s="302" t="s">
        <v>258</v>
      </c>
      <c r="K3199" s="53"/>
      <c r="L3199" s="53"/>
      <c r="M3199" s="53"/>
      <c r="N3199" s="53"/>
      <c r="O3199" s="53">
        <v>1</v>
      </c>
      <c r="P3199" s="55"/>
      <c r="Q3199" s="297">
        <v>2950</v>
      </c>
      <c r="R3199" s="351" t="s">
        <v>1578</v>
      </c>
      <c r="S3199" s="350">
        <v>45</v>
      </c>
      <c r="T3199" t="str">
        <f t="shared" si="112"/>
        <v>WhatsApp API Business</v>
      </c>
    </row>
    <row r="3200" spans="1:20" ht="15.75" thickBot="1">
      <c r="A3200" s="311">
        <v>45667</v>
      </c>
      <c r="B3200" s="384">
        <v>45658</v>
      </c>
      <c r="C3200" s="297" t="e">
        <v>#VALUE!</v>
      </c>
      <c r="D3200" s="312" t="s">
        <v>4717</v>
      </c>
      <c r="E3200" s="306" t="s">
        <v>5801</v>
      </c>
      <c r="F3200" s="314">
        <v>2950</v>
      </c>
      <c r="G3200" s="300">
        <v>2500</v>
      </c>
      <c r="H3200" s="301" t="s">
        <v>112</v>
      </c>
      <c r="I3200" s="302" t="s">
        <v>229</v>
      </c>
      <c r="J3200" s="302" t="s">
        <v>258</v>
      </c>
      <c r="K3200" s="53"/>
      <c r="L3200" s="53"/>
      <c r="M3200" s="53"/>
      <c r="N3200" s="53"/>
      <c r="O3200" s="53">
        <v>1</v>
      </c>
      <c r="P3200" s="55"/>
      <c r="Q3200" s="297">
        <v>2950</v>
      </c>
      <c r="R3200" s="351" t="s">
        <v>1578</v>
      </c>
      <c r="S3200" s="350">
        <v>45</v>
      </c>
      <c r="T3200" t="str">
        <f t="shared" si="112"/>
        <v>WhatsApp API Business</v>
      </c>
    </row>
    <row r="3201" spans="1:20" ht="15.75" thickBot="1">
      <c r="A3201" s="311">
        <v>45667</v>
      </c>
      <c r="B3201" s="384">
        <v>45658</v>
      </c>
      <c r="C3201" s="297" t="e">
        <v>#VALUE!</v>
      </c>
      <c r="D3201" s="312" t="s">
        <v>2177</v>
      </c>
      <c r="E3201" s="306" t="s">
        <v>5802</v>
      </c>
      <c r="F3201" s="314">
        <v>84960</v>
      </c>
      <c r="G3201" s="300">
        <v>72000</v>
      </c>
      <c r="H3201" s="301" t="s">
        <v>291</v>
      </c>
      <c r="I3201" s="302" t="s">
        <v>226</v>
      </c>
      <c r="J3201" s="302" t="s">
        <v>503</v>
      </c>
      <c r="K3201" s="53"/>
      <c r="L3201" s="53"/>
      <c r="M3201" s="53"/>
      <c r="N3201" s="53"/>
      <c r="O3201" s="53">
        <v>1</v>
      </c>
      <c r="P3201" s="55"/>
      <c r="Q3201" s="297">
        <v>84960</v>
      </c>
      <c r="R3201" s="351" t="s">
        <v>1578</v>
      </c>
      <c r="S3201" s="350">
        <v>45</v>
      </c>
      <c r="T3201" t="s">
        <v>15</v>
      </c>
    </row>
    <row r="3202" spans="1:20" ht="15.75" thickBot="1">
      <c r="A3202" s="311">
        <v>45667</v>
      </c>
      <c r="B3202" s="384">
        <v>45658</v>
      </c>
      <c r="C3202" s="297" t="e">
        <v>#VALUE!</v>
      </c>
      <c r="D3202" s="312" t="s">
        <v>856</v>
      </c>
      <c r="E3202" s="306" t="s">
        <v>5803</v>
      </c>
      <c r="F3202" s="314">
        <v>177000</v>
      </c>
      <c r="G3202" s="300">
        <v>150000</v>
      </c>
      <c r="H3202" s="301" t="s">
        <v>291</v>
      </c>
      <c r="I3202" s="302" t="s">
        <v>226</v>
      </c>
      <c r="J3202" s="302" t="s">
        <v>292</v>
      </c>
      <c r="K3202" s="53"/>
      <c r="L3202" s="53"/>
      <c r="M3202" s="53"/>
      <c r="N3202" s="53"/>
      <c r="O3202" s="53">
        <v>1</v>
      </c>
      <c r="P3202" s="55"/>
      <c r="Q3202" s="297">
        <v>177000</v>
      </c>
      <c r="R3202" s="351" t="s">
        <v>1578</v>
      </c>
      <c r="S3202" s="350">
        <v>45</v>
      </c>
      <c r="T3202" t="str">
        <f>VLOOKUP(I3202,$AD$2:$AE$6,2,0)</f>
        <v xml:space="preserve">Training Business </v>
      </c>
    </row>
    <row r="3203" spans="1:20" ht="15.75" thickBot="1">
      <c r="A3203" s="311">
        <v>45668</v>
      </c>
      <c r="B3203" s="384">
        <v>45658</v>
      </c>
      <c r="C3203" s="297" t="e">
        <v>#VALUE!</v>
      </c>
      <c r="D3203" s="312" t="s">
        <v>250</v>
      </c>
      <c r="E3203" s="306" t="s">
        <v>5804</v>
      </c>
      <c r="F3203" s="314">
        <v>1454.94</v>
      </c>
      <c r="G3203" s="300">
        <v>1233</v>
      </c>
      <c r="H3203" s="301" t="s">
        <v>216</v>
      </c>
      <c r="I3203" s="302" t="s">
        <v>217</v>
      </c>
      <c r="J3203" s="302" t="s">
        <v>218</v>
      </c>
      <c r="K3203" s="53"/>
      <c r="L3203" s="53"/>
      <c r="M3203" s="53"/>
      <c r="N3203" s="53"/>
      <c r="O3203" s="53">
        <v>1</v>
      </c>
      <c r="P3203" s="55"/>
      <c r="Q3203" s="297">
        <v>1454.94</v>
      </c>
      <c r="R3203" s="351" t="s">
        <v>1578</v>
      </c>
      <c r="S3203" s="350">
        <v>45</v>
      </c>
      <c r="T3203" t="str">
        <f>VLOOKUP(I3203,$AD$2:$AE$6,2,0)</f>
        <v>G-Suite Business</v>
      </c>
    </row>
    <row r="3204" spans="1:20" ht="15.75" thickBot="1">
      <c r="A3204" s="311">
        <v>45668</v>
      </c>
      <c r="B3204" s="384">
        <v>45658</v>
      </c>
      <c r="C3204" s="297" t="e">
        <v>#VALUE!</v>
      </c>
      <c r="D3204" s="312" t="s">
        <v>496</v>
      </c>
      <c r="E3204" s="306" t="s">
        <v>5805</v>
      </c>
      <c r="F3204" s="314">
        <v>56640</v>
      </c>
      <c r="G3204" s="300">
        <v>48000</v>
      </c>
      <c r="H3204" s="301" t="s">
        <v>291</v>
      </c>
      <c r="I3204" s="302" t="s">
        <v>226</v>
      </c>
      <c r="J3204" s="302" t="s">
        <v>503</v>
      </c>
      <c r="K3204" s="53"/>
      <c r="L3204" s="53"/>
      <c r="M3204" s="53"/>
      <c r="N3204" s="53"/>
      <c r="O3204" s="53">
        <v>1</v>
      </c>
      <c r="P3204" s="55"/>
      <c r="Q3204" s="297">
        <v>56640</v>
      </c>
      <c r="R3204" s="351" t="s">
        <v>1578</v>
      </c>
      <c r="S3204" s="350">
        <v>45</v>
      </c>
      <c r="T3204" t="s">
        <v>15</v>
      </c>
    </row>
    <row r="3205" spans="1:20" ht="15.75" thickBot="1">
      <c r="A3205" s="311">
        <v>45668</v>
      </c>
      <c r="B3205" s="384">
        <v>45658</v>
      </c>
      <c r="C3205" s="297" t="e">
        <v>#VALUE!</v>
      </c>
      <c r="D3205" s="312" t="s">
        <v>3841</v>
      </c>
      <c r="E3205" s="306" t="s">
        <v>5806</v>
      </c>
      <c r="F3205" s="314">
        <v>2999</v>
      </c>
      <c r="G3205" s="300">
        <v>2541.5254237288141</v>
      </c>
      <c r="H3205" s="301" t="s">
        <v>261</v>
      </c>
      <c r="I3205" s="302" t="s">
        <v>232</v>
      </c>
      <c r="J3205" s="302" t="s">
        <v>661</v>
      </c>
      <c r="K3205" s="53"/>
      <c r="L3205" s="53"/>
      <c r="M3205" s="53"/>
      <c r="N3205" s="53"/>
      <c r="O3205" s="53">
        <v>1</v>
      </c>
      <c r="P3205" s="55"/>
      <c r="Q3205" s="297">
        <v>2999</v>
      </c>
      <c r="R3205" s="351" t="s">
        <v>1578</v>
      </c>
      <c r="S3205" s="350">
        <v>45</v>
      </c>
      <c r="T3205" t="str">
        <f t="shared" ref="T3205:T3236" si="113">VLOOKUP(I3205,$AD$2:$AE$6,2,0)</f>
        <v>Other Services</v>
      </c>
    </row>
    <row r="3206" spans="1:20" ht="15.75" thickBot="1">
      <c r="A3206" s="311">
        <v>45668</v>
      </c>
      <c r="B3206" s="384">
        <v>45658</v>
      </c>
      <c r="C3206" s="297" t="e">
        <v>#VALUE!</v>
      </c>
      <c r="D3206" s="312" t="s">
        <v>5807</v>
      </c>
      <c r="E3206" s="306" t="s">
        <v>5808</v>
      </c>
      <c r="F3206" s="314">
        <v>8849</v>
      </c>
      <c r="G3206" s="300">
        <v>7499.1525423728817</v>
      </c>
      <c r="H3206" s="301" t="s">
        <v>261</v>
      </c>
      <c r="I3206" s="302" t="s">
        <v>232</v>
      </c>
      <c r="J3206" s="302" t="s">
        <v>661</v>
      </c>
      <c r="K3206" s="53"/>
      <c r="L3206" s="53"/>
      <c r="M3206" s="53"/>
      <c r="N3206" s="53"/>
      <c r="O3206" s="53">
        <v>1</v>
      </c>
      <c r="P3206" s="55"/>
      <c r="Q3206" s="297">
        <v>8849</v>
      </c>
      <c r="R3206" s="351" t="s">
        <v>1578</v>
      </c>
      <c r="S3206" s="350">
        <v>45</v>
      </c>
      <c r="T3206" t="str">
        <f t="shared" si="113"/>
        <v>Other Services</v>
      </c>
    </row>
    <row r="3207" spans="1:20" ht="15.75" thickBot="1">
      <c r="A3207" s="311">
        <v>45668</v>
      </c>
      <c r="B3207" s="384">
        <v>45658</v>
      </c>
      <c r="C3207" s="297" t="e">
        <v>#VALUE!</v>
      </c>
      <c r="D3207" s="318" t="s">
        <v>5472</v>
      </c>
      <c r="E3207" s="306" t="s">
        <v>5809</v>
      </c>
      <c r="F3207" s="314">
        <v>150000</v>
      </c>
      <c r="G3207" s="314">
        <v>150000</v>
      </c>
      <c r="H3207" s="301" t="s">
        <v>291</v>
      </c>
      <c r="I3207" s="302" t="s">
        <v>226</v>
      </c>
      <c r="J3207" s="302" t="s">
        <v>292</v>
      </c>
      <c r="K3207" s="53"/>
      <c r="L3207" s="53"/>
      <c r="M3207" s="53"/>
      <c r="N3207" s="53"/>
      <c r="O3207" s="53">
        <v>1</v>
      </c>
      <c r="P3207" s="55"/>
      <c r="Q3207" s="297">
        <v>150000</v>
      </c>
      <c r="R3207" s="351" t="s">
        <v>1578</v>
      </c>
      <c r="S3207" s="350">
        <v>45</v>
      </c>
      <c r="T3207" t="str">
        <f t="shared" si="113"/>
        <v xml:space="preserve">Training Business </v>
      </c>
    </row>
    <row r="3208" spans="1:20" ht="15.75" thickBot="1">
      <c r="A3208" s="311">
        <v>45671</v>
      </c>
      <c r="B3208" s="384">
        <v>45658</v>
      </c>
      <c r="C3208" s="297" t="e">
        <v>#VALUE!</v>
      </c>
      <c r="D3208" s="312" t="s">
        <v>4642</v>
      </c>
      <c r="E3208" s="306" t="s">
        <v>5810</v>
      </c>
      <c r="F3208" s="314">
        <v>8849</v>
      </c>
      <c r="G3208" s="300">
        <v>7499.1525423728817</v>
      </c>
      <c r="H3208" s="301" t="s">
        <v>261</v>
      </c>
      <c r="I3208" s="302" t="s">
        <v>232</v>
      </c>
      <c r="J3208" s="302" t="s">
        <v>661</v>
      </c>
      <c r="K3208" s="53"/>
      <c r="L3208" s="53"/>
      <c r="M3208" s="53"/>
      <c r="N3208" s="53"/>
      <c r="O3208" s="53">
        <v>1</v>
      </c>
      <c r="P3208" s="55"/>
      <c r="Q3208" s="297">
        <v>8849</v>
      </c>
      <c r="R3208" s="351" t="s">
        <v>1578</v>
      </c>
      <c r="S3208" s="350">
        <v>46</v>
      </c>
      <c r="T3208" t="str">
        <f t="shared" si="113"/>
        <v>Other Services</v>
      </c>
    </row>
    <row r="3209" spans="1:20" ht="15.75" thickBot="1">
      <c r="A3209" s="311">
        <v>45671</v>
      </c>
      <c r="B3209" s="384">
        <v>45658</v>
      </c>
      <c r="C3209" s="297" t="e">
        <v>#VALUE!</v>
      </c>
      <c r="D3209" s="312" t="s">
        <v>5811</v>
      </c>
      <c r="E3209" s="306" t="s">
        <v>5812</v>
      </c>
      <c r="F3209" s="314">
        <v>8849</v>
      </c>
      <c r="G3209" s="300">
        <v>7499.1525423728817</v>
      </c>
      <c r="H3209" s="301" t="s">
        <v>261</v>
      </c>
      <c r="I3209" s="302" t="s">
        <v>232</v>
      </c>
      <c r="J3209" s="302" t="s">
        <v>661</v>
      </c>
      <c r="K3209" s="53"/>
      <c r="L3209" s="53"/>
      <c r="M3209" s="53"/>
      <c r="N3209" s="53"/>
      <c r="O3209" s="53">
        <v>1</v>
      </c>
      <c r="P3209" s="55"/>
      <c r="Q3209" s="297">
        <v>8849</v>
      </c>
      <c r="R3209" s="351" t="s">
        <v>1578</v>
      </c>
      <c r="S3209" s="350">
        <v>46</v>
      </c>
      <c r="T3209" t="str">
        <f t="shared" si="113"/>
        <v>Other Services</v>
      </c>
    </row>
    <row r="3210" spans="1:20" ht="15.75" thickBot="1">
      <c r="A3210" s="311">
        <v>45671</v>
      </c>
      <c r="B3210" s="384">
        <v>45658</v>
      </c>
      <c r="C3210" s="297" t="e">
        <v>#VALUE!</v>
      </c>
      <c r="D3210" s="312" t="s">
        <v>5813</v>
      </c>
      <c r="E3210" s="306" t="s">
        <v>5814</v>
      </c>
      <c r="F3210" s="314">
        <v>7523</v>
      </c>
      <c r="G3210" s="300">
        <v>6375.42372881356</v>
      </c>
      <c r="H3210" s="301" t="s">
        <v>112</v>
      </c>
      <c r="I3210" s="302" t="s">
        <v>229</v>
      </c>
      <c r="J3210" s="302" t="s">
        <v>269</v>
      </c>
      <c r="K3210" s="53"/>
      <c r="L3210" s="53"/>
      <c r="M3210" s="53"/>
      <c r="N3210" s="53"/>
      <c r="O3210" s="53">
        <v>1</v>
      </c>
      <c r="P3210" s="55"/>
      <c r="Q3210" s="297">
        <v>7523</v>
      </c>
      <c r="R3210" s="351" t="s">
        <v>1578</v>
      </c>
      <c r="S3210" s="350">
        <v>46</v>
      </c>
      <c r="T3210" t="str">
        <f t="shared" si="113"/>
        <v>WhatsApp API Business</v>
      </c>
    </row>
    <row r="3211" spans="1:20" ht="15.75" thickBot="1">
      <c r="A3211" s="311">
        <v>45671</v>
      </c>
      <c r="B3211" s="384">
        <v>45658</v>
      </c>
      <c r="C3211" s="297" t="e">
        <v>#VALUE!</v>
      </c>
      <c r="D3211" s="312" t="s">
        <v>5815</v>
      </c>
      <c r="E3211" s="306" t="s">
        <v>5816</v>
      </c>
      <c r="F3211" s="314">
        <v>10030</v>
      </c>
      <c r="G3211" s="300">
        <v>8500</v>
      </c>
      <c r="H3211" s="301" t="s">
        <v>112</v>
      </c>
      <c r="I3211" s="302" t="s">
        <v>229</v>
      </c>
      <c r="J3211" s="302" t="s">
        <v>352</v>
      </c>
      <c r="K3211" s="53"/>
      <c r="L3211" s="53"/>
      <c r="M3211" s="53"/>
      <c r="N3211" s="53"/>
      <c r="O3211" s="53">
        <v>1</v>
      </c>
      <c r="P3211" s="55"/>
      <c r="Q3211" s="297">
        <v>10030</v>
      </c>
      <c r="R3211" s="351" t="s">
        <v>1578</v>
      </c>
      <c r="S3211" s="350">
        <v>46</v>
      </c>
      <c r="T3211" t="str">
        <f t="shared" si="113"/>
        <v>WhatsApp API Business</v>
      </c>
    </row>
    <row r="3212" spans="1:20" ht="15.75" thickBot="1">
      <c r="A3212" s="311">
        <v>45671</v>
      </c>
      <c r="B3212" s="384">
        <v>45658</v>
      </c>
      <c r="C3212" s="297" t="e">
        <v>#VALUE!</v>
      </c>
      <c r="D3212" s="309" t="s">
        <v>362</v>
      </c>
      <c r="E3212" s="306" t="s">
        <v>5817</v>
      </c>
      <c r="F3212" s="314"/>
      <c r="G3212" s="300">
        <v>0</v>
      </c>
      <c r="H3212" s="301"/>
      <c r="I3212" s="302"/>
      <c r="J3212" s="302"/>
      <c r="K3212" s="53"/>
      <c r="L3212" s="53"/>
      <c r="M3212" s="53"/>
      <c r="N3212" s="53"/>
      <c r="O3212" s="53">
        <v>1</v>
      </c>
      <c r="P3212" s="55"/>
      <c r="Q3212" s="297">
        <v>0</v>
      </c>
      <c r="R3212" s="351" t="s">
        <v>1578</v>
      </c>
      <c r="S3212" s="350">
        <v>46</v>
      </c>
      <c r="T3212" t="e">
        <f t="shared" si="113"/>
        <v>#N/A</v>
      </c>
    </row>
    <row r="3213" spans="1:20" ht="15.75" thickBot="1">
      <c r="A3213" s="311">
        <v>45671</v>
      </c>
      <c r="B3213" s="384">
        <v>45658</v>
      </c>
      <c r="C3213" s="297" t="e">
        <v>#VALUE!</v>
      </c>
      <c r="D3213" s="312" t="s">
        <v>1443</v>
      </c>
      <c r="E3213" s="306" t="s">
        <v>5818</v>
      </c>
      <c r="F3213" s="314">
        <v>7522.5</v>
      </c>
      <c r="G3213" s="300">
        <v>6375</v>
      </c>
      <c r="H3213" s="301" t="s">
        <v>112</v>
      </c>
      <c r="I3213" s="302" t="s">
        <v>229</v>
      </c>
      <c r="J3213" s="302" t="s">
        <v>269</v>
      </c>
      <c r="K3213" s="53"/>
      <c r="L3213" s="53"/>
      <c r="M3213" s="53"/>
      <c r="N3213" s="53"/>
      <c r="O3213" s="53">
        <v>1</v>
      </c>
      <c r="P3213" s="55"/>
      <c r="Q3213" s="297">
        <v>7522.5</v>
      </c>
      <c r="R3213" s="351" t="s">
        <v>1578</v>
      </c>
      <c r="S3213" s="350">
        <v>46</v>
      </c>
      <c r="T3213" t="str">
        <f t="shared" si="113"/>
        <v>WhatsApp API Business</v>
      </c>
    </row>
    <row r="3214" spans="1:20" ht="15.75" thickBot="1">
      <c r="A3214" s="311">
        <v>45671</v>
      </c>
      <c r="B3214" s="384">
        <v>45658</v>
      </c>
      <c r="C3214" s="297" t="e">
        <v>#VALUE!</v>
      </c>
      <c r="D3214" s="312" t="s">
        <v>1726</v>
      </c>
      <c r="E3214" s="306" t="s">
        <v>5819</v>
      </c>
      <c r="F3214" s="314">
        <v>8496</v>
      </c>
      <c r="G3214" s="300">
        <v>7200</v>
      </c>
      <c r="H3214" s="301" t="s">
        <v>112</v>
      </c>
      <c r="I3214" s="302" t="s">
        <v>229</v>
      </c>
      <c r="J3214" s="302" t="s">
        <v>1256</v>
      </c>
      <c r="K3214" s="53"/>
      <c r="L3214" s="53"/>
      <c r="M3214" s="53"/>
      <c r="N3214" s="53"/>
      <c r="O3214" s="53">
        <v>1</v>
      </c>
      <c r="P3214" s="55"/>
      <c r="Q3214" s="297">
        <v>8496</v>
      </c>
      <c r="R3214" s="351" t="s">
        <v>1578</v>
      </c>
      <c r="S3214" s="350">
        <v>46</v>
      </c>
      <c r="T3214" t="str">
        <f t="shared" si="113"/>
        <v>WhatsApp API Business</v>
      </c>
    </row>
    <row r="3215" spans="1:20" ht="15.75" thickBot="1">
      <c r="A3215" s="311">
        <v>45671</v>
      </c>
      <c r="B3215" s="384">
        <v>45658</v>
      </c>
      <c r="C3215" s="297" t="e">
        <v>#VALUE!</v>
      </c>
      <c r="D3215" s="312" t="s">
        <v>471</v>
      </c>
      <c r="E3215" s="306" t="s">
        <v>5820</v>
      </c>
      <c r="F3215" s="314">
        <v>3067</v>
      </c>
      <c r="G3215" s="300">
        <v>2599.1525423728808</v>
      </c>
      <c r="H3215" s="301" t="s">
        <v>112</v>
      </c>
      <c r="I3215" s="302" t="s">
        <v>229</v>
      </c>
      <c r="J3215" s="302" t="s">
        <v>249</v>
      </c>
      <c r="K3215" s="53"/>
      <c r="L3215" s="53"/>
      <c r="M3215" s="53"/>
      <c r="N3215" s="53"/>
      <c r="O3215" s="53">
        <v>1</v>
      </c>
      <c r="P3215" s="55"/>
      <c r="Q3215" s="297">
        <v>3067</v>
      </c>
      <c r="R3215" s="351" t="s">
        <v>1578</v>
      </c>
      <c r="S3215" s="350">
        <v>46</v>
      </c>
      <c r="T3215" t="str">
        <f t="shared" si="113"/>
        <v>WhatsApp API Business</v>
      </c>
    </row>
    <row r="3216" spans="1:20" ht="15.75" thickBot="1">
      <c r="A3216" s="311">
        <v>45671</v>
      </c>
      <c r="B3216" s="384">
        <v>45658</v>
      </c>
      <c r="C3216" s="297" t="e">
        <v>#VALUE!</v>
      </c>
      <c r="D3216" s="312" t="s">
        <v>465</v>
      </c>
      <c r="E3216" s="306" t="s">
        <v>5821</v>
      </c>
      <c r="F3216" s="314">
        <v>1297</v>
      </c>
      <c r="G3216" s="300">
        <v>1099.152542372881</v>
      </c>
      <c r="H3216" s="301" t="s">
        <v>112</v>
      </c>
      <c r="I3216" s="302" t="s">
        <v>229</v>
      </c>
      <c r="J3216" s="302" t="s">
        <v>249</v>
      </c>
      <c r="K3216" s="53"/>
      <c r="L3216" s="53"/>
      <c r="M3216" s="53"/>
      <c r="N3216" s="53"/>
      <c r="O3216" s="53">
        <v>1</v>
      </c>
      <c r="P3216" s="55"/>
      <c r="Q3216" s="297">
        <v>1297</v>
      </c>
      <c r="R3216" s="351" t="s">
        <v>1578</v>
      </c>
      <c r="S3216" s="350">
        <v>46</v>
      </c>
      <c r="T3216" t="str">
        <f t="shared" si="113"/>
        <v>WhatsApp API Business</v>
      </c>
    </row>
    <row r="3217" spans="1:20" ht="15.75" thickBot="1">
      <c r="A3217" s="311">
        <v>45671</v>
      </c>
      <c r="B3217" s="384">
        <v>45658</v>
      </c>
      <c r="C3217" s="297" t="e">
        <v>#VALUE!</v>
      </c>
      <c r="D3217" s="312" t="s">
        <v>592</v>
      </c>
      <c r="E3217" s="306" t="s">
        <v>5822</v>
      </c>
      <c r="F3217" s="314">
        <v>1297</v>
      </c>
      <c r="G3217" s="300">
        <v>1099.152542372881</v>
      </c>
      <c r="H3217" s="301" t="s">
        <v>112</v>
      </c>
      <c r="I3217" s="302" t="s">
        <v>229</v>
      </c>
      <c r="J3217" s="302" t="s">
        <v>249</v>
      </c>
      <c r="K3217" s="53"/>
      <c r="L3217" s="53"/>
      <c r="M3217" s="53"/>
      <c r="N3217" s="53"/>
      <c r="O3217" s="53">
        <v>1</v>
      </c>
      <c r="P3217" s="55"/>
      <c r="Q3217" s="297">
        <v>1297</v>
      </c>
      <c r="R3217" s="351" t="s">
        <v>1578</v>
      </c>
      <c r="S3217" s="350">
        <v>46</v>
      </c>
      <c r="T3217" t="str">
        <f t="shared" si="113"/>
        <v>WhatsApp API Business</v>
      </c>
    </row>
    <row r="3218" spans="1:20" ht="15.75" thickBot="1">
      <c r="A3218" s="311">
        <v>45671</v>
      </c>
      <c r="B3218" s="384">
        <v>45658</v>
      </c>
      <c r="C3218" s="297" t="e">
        <v>#VALUE!</v>
      </c>
      <c r="D3218" s="312" t="s">
        <v>4535</v>
      </c>
      <c r="E3218" s="306" t="s">
        <v>5823</v>
      </c>
      <c r="F3218" s="314">
        <v>38232</v>
      </c>
      <c r="G3218" s="300">
        <v>32400</v>
      </c>
      <c r="H3218" s="301" t="s">
        <v>112</v>
      </c>
      <c r="I3218" s="302" t="s">
        <v>229</v>
      </c>
      <c r="J3218" s="302" t="s">
        <v>359</v>
      </c>
      <c r="K3218" s="53"/>
      <c r="L3218" s="53"/>
      <c r="M3218" s="53"/>
      <c r="N3218" s="53"/>
      <c r="O3218" s="53">
        <v>1</v>
      </c>
      <c r="P3218" s="55"/>
      <c r="Q3218" s="297">
        <v>38232</v>
      </c>
      <c r="R3218" s="351" t="s">
        <v>1578</v>
      </c>
      <c r="S3218" s="350">
        <v>46</v>
      </c>
      <c r="T3218" t="str">
        <f t="shared" si="113"/>
        <v>WhatsApp API Business</v>
      </c>
    </row>
    <row r="3219" spans="1:20" ht="15.75" thickBot="1">
      <c r="A3219" s="311">
        <v>45671</v>
      </c>
      <c r="B3219" s="384">
        <v>45658</v>
      </c>
      <c r="C3219" s="297" t="e">
        <v>#VALUE!</v>
      </c>
      <c r="D3219" s="312" t="s">
        <v>829</v>
      </c>
      <c r="E3219" s="306" t="s">
        <v>5824</v>
      </c>
      <c r="F3219" s="314">
        <v>7522.5</v>
      </c>
      <c r="G3219" s="300">
        <v>6375</v>
      </c>
      <c r="H3219" s="301" t="s">
        <v>112</v>
      </c>
      <c r="I3219" s="302" t="s">
        <v>229</v>
      </c>
      <c r="J3219" s="302" t="s">
        <v>269</v>
      </c>
      <c r="K3219" s="53"/>
      <c r="L3219" s="53"/>
      <c r="M3219" s="53"/>
      <c r="N3219" s="53"/>
      <c r="O3219" s="53">
        <v>1</v>
      </c>
      <c r="P3219" s="55"/>
      <c r="Q3219" s="297">
        <v>7522.5</v>
      </c>
      <c r="R3219" s="351" t="s">
        <v>1578</v>
      </c>
      <c r="S3219" s="350">
        <v>46</v>
      </c>
      <c r="T3219" t="str">
        <f t="shared" si="113"/>
        <v>WhatsApp API Business</v>
      </c>
    </row>
    <row r="3220" spans="1:20" ht="15.75" thickBot="1">
      <c r="A3220" s="311">
        <v>45671</v>
      </c>
      <c r="B3220" s="384">
        <v>45658</v>
      </c>
      <c r="C3220" s="297" t="e">
        <v>#VALUE!</v>
      </c>
      <c r="D3220" s="312" t="s">
        <v>5781</v>
      </c>
      <c r="E3220" s="306" t="s">
        <v>5825</v>
      </c>
      <c r="F3220" s="314">
        <v>-7523</v>
      </c>
      <c r="G3220" s="300">
        <v>-6375.42372881356</v>
      </c>
      <c r="H3220" s="301" t="s">
        <v>112</v>
      </c>
      <c r="I3220" s="302" t="s">
        <v>229</v>
      </c>
      <c r="J3220" s="302" t="s">
        <v>269</v>
      </c>
      <c r="K3220" s="53"/>
      <c r="L3220" s="53"/>
      <c r="M3220" s="53"/>
      <c r="N3220" s="53"/>
      <c r="O3220" s="53">
        <v>1</v>
      </c>
      <c r="P3220" s="55"/>
      <c r="Q3220" s="297">
        <v>-7523</v>
      </c>
      <c r="R3220" s="351" t="s">
        <v>1578</v>
      </c>
      <c r="S3220" s="350">
        <v>46</v>
      </c>
      <c r="T3220" t="str">
        <f t="shared" si="113"/>
        <v>WhatsApp API Business</v>
      </c>
    </row>
    <row r="3221" spans="1:20" ht="15.75" thickBot="1">
      <c r="A3221" s="311">
        <v>45671</v>
      </c>
      <c r="B3221" s="384">
        <v>45658</v>
      </c>
      <c r="C3221" s="297" t="e">
        <v>#VALUE!</v>
      </c>
      <c r="D3221" s="312" t="s">
        <v>5826</v>
      </c>
      <c r="E3221" s="306" t="s">
        <v>5827</v>
      </c>
      <c r="F3221" s="314">
        <v>285560</v>
      </c>
      <c r="G3221" s="300">
        <v>242000</v>
      </c>
      <c r="H3221" s="301" t="s">
        <v>216</v>
      </c>
      <c r="I3221" s="302" t="s">
        <v>217</v>
      </c>
      <c r="J3221" s="302" t="s">
        <v>218</v>
      </c>
      <c r="K3221" s="53"/>
      <c r="L3221" s="53"/>
      <c r="M3221" s="53"/>
      <c r="N3221" s="53"/>
      <c r="O3221" s="53">
        <v>1</v>
      </c>
      <c r="P3221" s="55"/>
      <c r="Q3221" s="297">
        <v>285560</v>
      </c>
      <c r="R3221" s="351" t="s">
        <v>1578</v>
      </c>
      <c r="S3221" s="350">
        <v>46</v>
      </c>
      <c r="T3221" t="str">
        <f t="shared" si="113"/>
        <v>G-Suite Business</v>
      </c>
    </row>
    <row r="3222" spans="1:20" ht="15.75" thickBot="1">
      <c r="A3222" s="311">
        <v>45671</v>
      </c>
      <c r="B3222" s="384">
        <v>45658</v>
      </c>
      <c r="C3222" s="297" t="e">
        <v>#VALUE!</v>
      </c>
      <c r="D3222" s="312" t="s">
        <v>1537</v>
      </c>
      <c r="E3222" s="306" t="s">
        <v>5828</v>
      </c>
      <c r="F3222" s="314">
        <v>1938</v>
      </c>
      <c r="G3222" s="300">
        <v>1642.3728813559319</v>
      </c>
      <c r="H3222" s="301" t="s">
        <v>216</v>
      </c>
      <c r="I3222" s="302" t="s">
        <v>217</v>
      </c>
      <c r="J3222" s="302" t="s">
        <v>218</v>
      </c>
      <c r="K3222" s="53"/>
      <c r="L3222" s="53"/>
      <c r="M3222" s="53"/>
      <c r="N3222" s="53"/>
      <c r="O3222" s="53">
        <v>1</v>
      </c>
      <c r="P3222" s="55"/>
      <c r="Q3222" s="297">
        <v>1938</v>
      </c>
      <c r="R3222" s="351" t="s">
        <v>1578</v>
      </c>
      <c r="S3222" s="350">
        <v>46</v>
      </c>
      <c r="T3222" t="str">
        <f t="shared" si="113"/>
        <v>G-Suite Business</v>
      </c>
    </row>
    <row r="3223" spans="1:20" ht="15.75" thickBot="1">
      <c r="A3223" s="311">
        <v>45671</v>
      </c>
      <c r="B3223" s="384">
        <v>45658</v>
      </c>
      <c r="C3223" s="297" t="e">
        <v>#VALUE!</v>
      </c>
      <c r="D3223" s="309" t="s">
        <v>362</v>
      </c>
      <c r="E3223" s="306" t="s">
        <v>5829</v>
      </c>
      <c r="F3223" s="314"/>
      <c r="G3223" s="300">
        <v>0</v>
      </c>
      <c r="H3223" s="301" t="s">
        <v>216</v>
      </c>
      <c r="I3223" s="302" t="s">
        <v>217</v>
      </c>
      <c r="J3223" s="302" t="s">
        <v>218</v>
      </c>
      <c r="K3223" s="53"/>
      <c r="L3223" s="53"/>
      <c r="M3223" s="53"/>
      <c r="N3223" s="53"/>
      <c r="O3223" s="53">
        <v>1</v>
      </c>
      <c r="P3223" s="55"/>
      <c r="Q3223" s="297">
        <v>0</v>
      </c>
      <c r="R3223" s="351" t="s">
        <v>1578</v>
      </c>
      <c r="S3223" s="350">
        <v>46</v>
      </c>
      <c r="T3223" t="str">
        <f t="shared" si="113"/>
        <v>G-Suite Business</v>
      </c>
    </row>
    <row r="3224" spans="1:20" ht="15.75" thickBot="1">
      <c r="A3224" s="311">
        <v>45671</v>
      </c>
      <c r="B3224" s="384">
        <v>45658</v>
      </c>
      <c r="C3224" s="297" t="e">
        <v>#VALUE!</v>
      </c>
      <c r="D3224" s="312" t="s">
        <v>2553</v>
      </c>
      <c r="E3224" s="306" t="s">
        <v>5830</v>
      </c>
      <c r="F3224" s="314">
        <v>1900</v>
      </c>
      <c r="G3224" s="300">
        <v>1610.1694915254241</v>
      </c>
      <c r="H3224" s="301" t="s">
        <v>216</v>
      </c>
      <c r="I3224" s="302" t="s">
        <v>217</v>
      </c>
      <c r="J3224" s="302" t="s">
        <v>218</v>
      </c>
      <c r="K3224" s="53"/>
      <c r="L3224" s="53"/>
      <c r="M3224" s="53"/>
      <c r="N3224" s="53"/>
      <c r="O3224" s="53">
        <v>1</v>
      </c>
      <c r="P3224" s="55"/>
      <c r="Q3224" s="297">
        <v>1900</v>
      </c>
      <c r="R3224" s="351" t="s">
        <v>1578</v>
      </c>
      <c r="S3224" s="350">
        <v>46</v>
      </c>
      <c r="T3224" t="str">
        <f t="shared" si="113"/>
        <v>G-Suite Business</v>
      </c>
    </row>
    <row r="3225" spans="1:20" ht="15.75" thickBot="1">
      <c r="A3225" s="311">
        <v>45671</v>
      </c>
      <c r="B3225" s="384">
        <v>45658</v>
      </c>
      <c r="C3225" s="297" t="e">
        <v>#VALUE!</v>
      </c>
      <c r="D3225" s="312" t="s">
        <v>455</v>
      </c>
      <c r="E3225" s="306" t="s">
        <v>5831</v>
      </c>
      <c r="F3225" s="314">
        <v>5841</v>
      </c>
      <c r="G3225" s="300">
        <v>4950</v>
      </c>
      <c r="H3225" s="301" t="s">
        <v>216</v>
      </c>
      <c r="I3225" s="302" t="s">
        <v>217</v>
      </c>
      <c r="J3225" s="302" t="s">
        <v>218</v>
      </c>
      <c r="K3225" s="53"/>
      <c r="L3225" s="53"/>
      <c r="M3225" s="53"/>
      <c r="N3225" s="53"/>
      <c r="O3225" s="53">
        <v>1</v>
      </c>
      <c r="P3225" s="55"/>
      <c r="Q3225" s="297">
        <v>5841</v>
      </c>
      <c r="R3225" s="351" t="s">
        <v>1578</v>
      </c>
      <c r="S3225" s="350">
        <v>46</v>
      </c>
      <c r="T3225" t="str">
        <f t="shared" si="113"/>
        <v>G-Suite Business</v>
      </c>
    </row>
    <row r="3226" spans="1:20" ht="15.75" thickBot="1">
      <c r="A3226" s="311">
        <v>45671</v>
      </c>
      <c r="B3226" s="384">
        <v>45658</v>
      </c>
      <c r="C3226" s="297" t="e">
        <v>#VALUE!</v>
      </c>
      <c r="D3226" s="312" t="s">
        <v>1126</v>
      </c>
      <c r="E3226" s="306" t="s">
        <v>5832</v>
      </c>
      <c r="F3226" s="314">
        <v>511</v>
      </c>
      <c r="G3226" s="300">
        <v>433.05084745762713</v>
      </c>
      <c r="H3226" s="301" t="s">
        <v>216</v>
      </c>
      <c r="I3226" s="302" t="s">
        <v>217</v>
      </c>
      <c r="J3226" s="302" t="s">
        <v>218</v>
      </c>
      <c r="K3226" s="53"/>
      <c r="L3226" s="53"/>
      <c r="M3226" s="53"/>
      <c r="N3226" s="53"/>
      <c r="O3226" s="53">
        <v>1</v>
      </c>
      <c r="P3226" s="55"/>
      <c r="Q3226" s="297">
        <v>511</v>
      </c>
      <c r="R3226" s="351" t="s">
        <v>1578</v>
      </c>
      <c r="S3226" s="350">
        <v>46</v>
      </c>
      <c r="T3226" t="str">
        <f t="shared" si="113"/>
        <v>G-Suite Business</v>
      </c>
    </row>
    <row r="3227" spans="1:20" ht="15.75" thickBot="1">
      <c r="A3227" s="311">
        <v>45671</v>
      </c>
      <c r="B3227" s="384">
        <v>45658</v>
      </c>
      <c r="C3227" s="297" t="e">
        <v>#VALUE!</v>
      </c>
      <c r="D3227" s="312" t="s">
        <v>407</v>
      </c>
      <c r="E3227" s="306" t="s">
        <v>5833</v>
      </c>
      <c r="F3227" s="314">
        <v>5428</v>
      </c>
      <c r="G3227" s="300">
        <v>4600</v>
      </c>
      <c r="H3227" s="301" t="s">
        <v>216</v>
      </c>
      <c r="I3227" s="302" t="s">
        <v>217</v>
      </c>
      <c r="J3227" s="302" t="s">
        <v>218</v>
      </c>
      <c r="K3227" s="53"/>
      <c r="L3227" s="53"/>
      <c r="M3227" s="53"/>
      <c r="N3227" s="53"/>
      <c r="O3227" s="53">
        <v>1</v>
      </c>
      <c r="P3227" s="55"/>
      <c r="Q3227" s="297">
        <v>5428</v>
      </c>
      <c r="R3227" s="351" t="s">
        <v>1578</v>
      </c>
      <c r="S3227" s="350">
        <v>46</v>
      </c>
      <c r="T3227" t="str">
        <f t="shared" si="113"/>
        <v>G-Suite Business</v>
      </c>
    </row>
    <row r="3228" spans="1:20" ht="15.75" thickBot="1">
      <c r="A3228" s="311">
        <v>45671</v>
      </c>
      <c r="B3228" s="384">
        <v>45658</v>
      </c>
      <c r="C3228" s="297" t="e">
        <v>#VALUE!</v>
      </c>
      <c r="D3228" s="312" t="s">
        <v>608</v>
      </c>
      <c r="E3228" s="306" t="s">
        <v>5834</v>
      </c>
      <c r="F3228" s="314">
        <v>1900</v>
      </c>
      <c r="G3228" s="300">
        <v>1610.1694915254241</v>
      </c>
      <c r="H3228" s="301" t="s">
        <v>216</v>
      </c>
      <c r="I3228" s="302" t="s">
        <v>217</v>
      </c>
      <c r="J3228" s="302" t="s">
        <v>218</v>
      </c>
      <c r="K3228" s="53"/>
      <c r="L3228" s="53"/>
      <c r="M3228" s="53"/>
      <c r="N3228" s="53"/>
      <c r="O3228" s="53">
        <v>1</v>
      </c>
      <c r="P3228" s="55"/>
      <c r="Q3228" s="297">
        <v>1900</v>
      </c>
      <c r="R3228" s="351" t="s">
        <v>1578</v>
      </c>
      <c r="S3228" s="350">
        <v>46</v>
      </c>
      <c r="T3228" t="str">
        <f t="shared" si="113"/>
        <v>G-Suite Business</v>
      </c>
    </row>
    <row r="3229" spans="1:20" ht="15.75" thickBot="1">
      <c r="A3229" s="311">
        <v>45671</v>
      </c>
      <c r="B3229" s="384">
        <v>45658</v>
      </c>
      <c r="C3229" s="297" t="e">
        <v>#VALUE!</v>
      </c>
      <c r="D3229" s="312" t="s">
        <v>1385</v>
      </c>
      <c r="E3229" s="306" t="s">
        <v>5835</v>
      </c>
      <c r="F3229" s="314">
        <v>4342</v>
      </c>
      <c r="G3229" s="300">
        <v>3679.6610169491528</v>
      </c>
      <c r="H3229" s="301" t="s">
        <v>216</v>
      </c>
      <c r="I3229" s="302" t="s">
        <v>217</v>
      </c>
      <c r="J3229" s="302" t="s">
        <v>218</v>
      </c>
      <c r="K3229" s="53"/>
      <c r="L3229" s="53"/>
      <c r="M3229" s="53"/>
      <c r="N3229" s="53"/>
      <c r="O3229" s="53">
        <v>1</v>
      </c>
      <c r="P3229" s="55"/>
      <c r="Q3229" s="297">
        <v>4342</v>
      </c>
      <c r="R3229" s="351" t="s">
        <v>1578</v>
      </c>
      <c r="S3229" s="350">
        <v>46</v>
      </c>
      <c r="T3229" t="str">
        <f t="shared" si="113"/>
        <v>G-Suite Business</v>
      </c>
    </row>
    <row r="3230" spans="1:20" ht="15.75" thickBot="1">
      <c r="A3230" s="311">
        <v>45671</v>
      </c>
      <c r="B3230" s="384">
        <v>45658</v>
      </c>
      <c r="C3230" s="297" t="e">
        <v>#VALUE!</v>
      </c>
      <c r="D3230" s="312" t="s">
        <v>1129</v>
      </c>
      <c r="E3230" s="306" t="s">
        <v>5836</v>
      </c>
      <c r="F3230" s="314">
        <v>2156</v>
      </c>
      <c r="G3230" s="300">
        <v>1827.118644067797</v>
      </c>
      <c r="H3230" s="301" t="s">
        <v>216</v>
      </c>
      <c r="I3230" s="302" t="s">
        <v>217</v>
      </c>
      <c r="J3230" s="302" t="s">
        <v>218</v>
      </c>
      <c r="K3230" s="53"/>
      <c r="L3230" s="53"/>
      <c r="M3230" s="53"/>
      <c r="N3230" s="53"/>
      <c r="O3230" s="53">
        <v>1</v>
      </c>
      <c r="P3230" s="55"/>
      <c r="Q3230" s="297">
        <v>2156</v>
      </c>
      <c r="R3230" s="351" t="s">
        <v>1578</v>
      </c>
      <c r="S3230" s="350">
        <v>46</v>
      </c>
      <c r="T3230" t="str">
        <f t="shared" si="113"/>
        <v>G-Suite Business</v>
      </c>
    </row>
    <row r="3231" spans="1:20" ht="15.75" thickBot="1">
      <c r="A3231" s="311">
        <v>45672</v>
      </c>
      <c r="B3231" s="384">
        <v>45658</v>
      </c>
      <c r="C3231" s="297" t="e">
        <v>#VALUE!</v>
      </c>
      <c r="D3231" s="312" t="s">
        <v>341</v>
      </c>
      <c r="E3231" s="306" t="s">
        <v>5837</v>
      </c>
      <c r="F3231" s="314">
        <v>2999</v>
      </c>
      <c r="G3231" s="300">
        <v>2541.5254237288141</v>
      </c>
      <c r="H3231" s="301" t="s">
        <v>261</v>
      </c>
      <c r="I3231" s="302" t="s">
        <v>232</v>
      </c>
      <c r="J3231" s="302" t="s">
        <v>661</v>
      </c>
      <c r="K3231" s="53"/>
      <c r="L3231" s="53"/>
      <c r="M3231" s="53"/>
      <c r="N3231" s="53"/>
      <c r="O3231" s="53">
        <v>1</v>
      </c>
      <c r="P3231" s="55"/>
      <c r="Q3231" s="297">
        <v>2999</v>
      </c>
      <c r="R3231" s="351" t="s">
        <v>1578</v>
      </c>
      <c r="S3231" s="350">
        <v>46</v>
      </c>
      <c r="T3231" t="str">
        <f t="shared" si="113"/>
        <v>Other Services</v>
      </c>
    </row>
    <row r="3232" spans="1:20" ht="15.75" thickBot="1">
      <c r="A3232" s="311">
        <v>45672</v>
      </c>
      <c r="B3232" s="384">
        <v>45658</v>
      </c>
      <c r="C3232" s="297" t="e">
        <v>#VALUE!</v>
      </c>
      <c r="D3232" s="312" t="s">
        <v>4812</v>
      </c>
      <c r="E3232" s="306" t="s">
        <v>5838</v>
      </c>
      <c r="F3232" s="314">
        <v>2999</v>
      </c>
      <c r="G3232" s="300">
        <v>2541.5254237288141</v>
      </c>
      <c r="H3232" s="301" t="s">
        <v>261</v>
      </c>
      <c r="I3232" s="302" t="s">
        <v>232</v>
      </c>
      <c r="J3232" s="302" t="s">
        <v>661</v>
      </c>
      <c r="K3232" s="53"/>
      <c r="L3232" s="53"/>
      <c r="M3232" s="53"/>
      <c r="N3232" s="53"/>
      <c r="O3232" s="53">
        <v>1</v>
      </c>
      <c r="P3232" s="55"/>
      <c r="Q3232" s="297">
        <v>2999</v>
      </c>
      <c r="R3232" s="351" t="s">
        <v>1578</v>
      </c>
      <c r="S3232" s="350">
        <v>46</v>
      </c>
      <c r="T3232" t="str">
        <f t="shared" si="113"/>
        <v>Other Services</v>
      </c>
    </row>
    <row r="3233" spans="1:20" ht="15.75" thickBot="1">
      <c r="A3233" s="311">
        <v>45672</v>
      </c>
      <c r="B3233" s="384">
        <v>45658</v>
      </c>
      <c r="C3233" s="297" t="e">
        <v>#VALUE!</v>
      </c>
      <c r="D3233" s="312" t="s">
        <v>241</v>
      </c>
      <c r="E3233" s="306" t="s">
        <v>5839</v>
      </c>
      <c r="F3233" s="314">
        <v>2999</v>
      </c>
      <c r="G3233" s="300">
        <v>2541.5254237288141</v>
      </c>
      <c r="H3233" s="301" t="s">
        <v>261</v>
      </c>
      <c r="I3233" s="302" t="s">
        <v>232</v>
      </c>
      <c r="J3233" s="302" t="s">
        <v>661</v>
      </c>
      <c r="K3233" s="53"/>
      <c r="L3233" s="53"/>
      <c r="M3233" s="53"/>
      <c r="N3233" s="53"/>
      <c r="O3233" s="53">
        <v>1</v>
      </c>
      <c r="P3233" s="55"/>
      <c r="Q3233" s="297">
        <v>2999</v>
      </c>
      <c r="R3233" s="351" t="s">
        <v>1578</v>
      </c>
      <c r="S3233" s="350">
        <v>46</v>
      </c>
      <c r="T3233" t="str">
        <f t="shared" si="113"/>
        <v>Other Services</v>
      </c>
    </row>
    <row r="3234" spans="1:20" ht="15.75" thickBot="1">
      <c r="A3234" s="311">
        <v>45672</v>
      </c>
      <c r="B3234" s="384">
        <v>45658</v>
      </c>
      <c r="C3234" s="297" t="e">
        <v>#VALUE!</v>
      </c>
      <c r="D3234" s="312" t="s">
        <v>856</v>
      </c>
      <c r="E3234" s="306" t="s">
        <v>5840</v>
      </c>
      <c r="F3234" s="314">
        <v>2999</v>
      </c>
      <c r="G3234" s="300">
        <v>2541.5254237288141</v>
      </c>
      <c r="H3234" s="301" t="s">
        <v>261</v>
      </c>
      <c r="I3234" s="302" t="s">
        <v>232</v>
      </c>
      <c r="J3234" s="302" t="s">
        <v>661</v>
      </c>
      <c r="K3234" s="53"/>
      <c r="L3234" s="53"/>
      <c r="M3234" s="53"/>
      <c r="N3234" s="53"/>
      <c r="O3234" s="53">
        <v>1</v>
      </c>
      <c r="P3234" s="55"/>
      <c r="Q3234" s="297">
        <v>2999</v>
      </c>
      <c r="R3234" s="351" t="s">
        <v>1578</v>
      </c>
      <c r="S3234" s="350">
        <v>46</v>
      </c>
      <c r="T3234" t="str">
        <f t="shared" si="113"/>
        <v>Other Services</v>
      </c>
    </row>
    <row r="3235" spans="1:20" ht="15.75" thickBot="1">
      <c r="A3235" s="311">
        <v>45672</v>
      </c>
      <c r="B3235" s="384">
        <v>45658</v>
      </c>
      <c r="C3235" s="297" t="e">
        <v>#VALUE!</v>
      </c>
      <c r="D3235" s="312" t="s">
        <v>267</v>
      </c>
      <c r="E3235" s="306" t="s">
        <v>5841</v>
      </c>
      <c r="F3235" s="314">
        <v>2999</v>
      </c>
      <c r="G3235" s="300">
        <v>2541.5254237288141</v>
      </c>
      <c r="H3235" s="301" t="s">
        <v>261</v>
      </c>
      <c r="I3235" s="302" t="s">
        <v>232</v>
      </c>
      <c r="J3235" s="302" t="s">
        <v>661</v>
      </c>
      <c r="K3235" s="53"/>
      <c r="L3235" s="53"/>
      <c r="M3235" s="53"/>
      <c r="N3235" s="53"/>
      <c r="O3235" s="53">
        <v>1</v>
      </c>
      <c r="P3235" s="55"/>
      <c r="Q3235" s="297">
        <v>2999</v>
      </c>
      <c r="R3235" s="351" t="s">
        <v>1578</v>
      </c>
      <c r="S3235" s="350">
        <v>46</v>
      </c>
      <c r="T3235" t="str">
        <f t="shared" si="113"/>
        <v>Other Services</v>
      </c>
    </row>
    <row r="3236" spans="1:20" ht="15.75" thickBot="1">
      <c r="A3236" s="311">
        <v>45672</v>
      </c>
      <c r="B3236" s="384">
        <v>45658</v>
      </c>
      <c r="C3236" s="297" t="e">
        <v>#VALUE!</v>
      </c>
      <c r="D3236" s="312" t="s">
        <v>3231</v>
      </c>
      <c r="E3236" s="306" t="s">
        <v>5842</v>
      </c>
      <c r="F3236" s="314">
        <v>2999</v>
      </c>
      <c r="G3236" s="300">
        <v>2541.5254237288141</v>
      </c>
      <c r="H3236" s="301" t="s">
        <v>261</v>
      </c>
      <c r="I3236" s="302" t="s">
        <v>232</v>
      </c>
      <c r="J3236" s="302" t="s">
        <v>661</v>
      </c>
      <c r="K3236" s="53"/>
      <c r="L3236" s="53"/>
      <c r="M3236" s="53"/>
      <c r="N3236" s="53"/>
      <c r="O3236" s="53">
        <v>1</v>
      </c>
      <c r="P3236" s="55"/>
      <c r="Q3236" s="297">
        <v>2999</v>
      </c>
      <c r="R3236" s="351" t="s">
        <v>1578</v>
      </c>
      <c r="S3236" s="350">
        <v>46</v>
      </c>
      <c r="T3236" t="str">
        <f t="shared" si="113"/>
        <v>Other Services</v>
      </c>
    </row>
    <row r="3237" spans="1:20" ht="15.75" thickBot="1">
      <c r="A3237" s="311">
        <v>45672</v>
      </c>
      <c r="B3237" s="384">
        <v>45658</v>
      </c>
      <c r="C3237" s="297" t="e">
        <v>#VALUE!</v>
      </c>
      <c r="D3237" s="312" t="s">
        <v>1044</v>
      </c>
      <c r="E3237" s="306" t="s">
        <v>5843</v>
      </c>
      <c r="F3237" s="314">
        <v>8849</v>
      </c>
      <c r="G3237" s="300">
        <v>7499.1525423728817</v>
      </c>
      <c r="H3237" s="301" t="s">
        <v>261</v>
      </c>
      <c r="I3237" s="302" t="s">
        <v>232</v>
      </c>
      <c r="J3237" s="302" t="s">
        <v>661</v>
      </c>
      <c r="K3237" s="53"/>
      <c r="L3237" s="53"/>
      <c r="M3237" s="53"/>
      <c r="N3237" s="53"/>
      <c r="O3237" s="53">
        <v>1</v>
      </c>
      <c r="P3237" s="55"/>
      <c r="Q3237" s="297">
        <v>8849</v>
      </c>
      <c r="R3237" s="351" t="s">
        <v>1578</v>
      </c>
      <c r="S3237" s="350">
        <v>46</v>
      </c>
      <c r="T3237" t="str">
        <f t="shared" ref="T3237:T3268" si="114">VLOOKUP(I3237,$AD$2:$AE$6,2,0)</f>
        <v>Other Services</v>
      </c>
    </row>
    <row r="3238" spans="1:20" ht="15.75" thickBot="1">
      <c r="A3238" s="311">
        <v>45672</v>
      </c>
      <c r="B3238" s="384">
        <v>45658</v>
      </c>
      <c r="C3238" s="297" t="e">
        <v>#VALUE!</v>
      </c>
      <c r="D3238" s="312" t="s">
        <v>3189</v>
      </c>
      <c r="E3238" s="306" t="s">
        <v>5844</v>
      </c>
      <c r="F3238" s="314">
        <v>2999</v>
      </c>
      <c r="G3238" s="300">
        <v>2541.5254237288141</v>
      </c>
      <c r="H3238" s="301" t="s">
        <v>261</v>
      </c>
      <c r="I3238" s="302" t="s">
        <v>232</v>
      </c>
      <c r="J3238" s="302" t="s">
        <v>661</v>
      </c>
      <c r="K3238" s="53"/>
      <c r="L3238" s="53"/>
      <c r="M3238" s="53"/>
      <c r="N3238" s="53"/>
      <c r="O3238" s="53">
        <v>1</v>
      </c>
      <c r="P3238" s="55"/>
      <c r="Q3238" s="297">
        <v>2999</v>
      </c>
      <c r="R3238" s="351" t="s">
        <v>1578</v>
      </c>
      <c r="S3238" s="350">
        <v>46</v>
      </c>
      <c r="T3238" t="str">
        <f t="shared" si="114"/>
        <v>Other Services</v>
      </c>
    </row>
    <row r="3239" spans="1:20" ht="15.75" thickBot="1">
      <c r="A3239" s="311">
        <v>45672</v>
      </c>
      <c r="B3239" s="384">
        <v>45658</v>
      </c>
      <c r="C3239" s="297" t="e">
        <v>#VALUE!</v>
      </c>
      <c r="D3239" s="312" t="s">
        <v>5845</v>
      </c>
      <c r="E3239" s="306" t="s">
        <v>5846</v>
      </c>
      <c r="F3239" s="314">
        <v>499</v>
      </c>
      <c r="G3239" s="300">
        <v>422.88135593220341</v>
      </c>
      <c r="H3239" s="301" t="s">
        <v>261</v>
      </c>
      <c r="I3239" s="302" t="s">
        <v>232</v>
      </c>
      <c r="J3239" s="302" t="s">
        <v>330</v>
      </c>
      <c r="K3239" s="53"/>
      <c r="L3239" s="53"/>
      <c r="M3239" s="53"/>
      <c r="N3239" s="53"/>
      <c r="O3239" s="53">
        <v>1</v>
      </c>
      <c r="P3239" s="55"/>
      <c r="Q3239" s="297">
        <v>499</v>
      </c>
      <c r="R3239" s="351" t="s">
        <v>1578</v>
      </c>
      <c r="S3239" s="350">
        <v>46</v>
      </c>
      <c r="T3239" t="str">
        <f t="shared" si="114"/>
        <v>Other Services</v>
      </c>
    </row>
    <row r="3240" spans="1:20" ht="15.75" thickBot="1">
      <c r="A3240" s="311">
        <v>45672</v>
      </c>
      <c r="B3240" s="384">
        <v>45658</v>
      </c>
      <c r="C3240" s="297" t="e">
        <v>#VALUE!</v>
      </c>
      <c r="D3240" s="312" t="s">
        <v>5847</v>
      </c>
      <c r="E3240" s="306" t="s">
        <v>5848</v>
      </c>
      <c r="F3240" s="314">
        <v>499</v>
      </c>
      <c r="G3240" s="300">
        <v>422.88135593220341</v>
      </c>
      <c r="H3240" s="301" t="s">
        <v>261</v>
      </c>
      <c r="I3240" s="302" t="s">
        <v>232</v>
      </c>
      <c r="J3240" s="302" t="s">
        <v>330</v>
      </c>
      <c r="K3240" s="53"/>
      <c r="L3240" s="53"/>
      <c r="M3240" s="53"/>
      <c r="N3240" s="53"/>
      <c r="O3240" s="53">
        <v>1</v>
      </c>
      <c r="P3240" s="55"/>
      <c r="Q3240" s="297">
        <v>499</v>
      </c>
      <c r="R3240" s="351" t="s">
        <v>1578</v>
      </c>
      <c r="S3240" s="350">
        <v>46</v>
      </c>
      <c r="T3240" t="str">
        <f t="shared" si="114"/>
        <v>Other Services</v>
      </c>
    </row>
    <row r="3241" spans="1:20" ht="15.75" thickBot="1">
      <c r="A3241" s="311">
        <v>45672</v>
      </c>
      <c r="B3241" s="384">
        <v>45658</v>
      </c>
      <c r="C3241" s="297" t="e">
        <v>#VALUE!</v>
      </c>
      <c r="D3241" s="312" t="s">
        <v>5161</v>
      </c>
      <c r="E3241" s="306" t="s">
        <v>5849</v>
      </c>
      <c r="F3241" s="314">
        <v>2950</v>
      </c>
      <c r="G3241" s="300">
        <v>2500</v>
      </c>
      <c r="H3241" s="301" t="s">
        <v>112</v>
      </c>
      <c r="I3241" s="302" t="s">
        <v>229</v>
      </c>
      <c r="J3241" s="302" t="s">
        <v>258</v>
      </c>
      <c r="K3241" s="53"/>
      <c r="L3241" s="53"/>
      <c r="M3241" s="53"/>
      <c r="N3241" s="53"/>
      <c r="O3241" s="53">
        <v>1</v>
      </c>
      <c r="P3241" s="55"/>
      <c r="Q3241" s="297">
        <v>2950</v>
      </c>
      <c r="R3241" s="351" t="s">
        <v>1578</v>
      </c>
      <c r="S3241" s="350">
        <v>46</v>
      </c>
      <c r="T3241" t="str">
        <f t="shared" si="114"/>
        <v>WhatsApp API Business</v>
      </c>
    </row>
    <row r="3242" spans="1:20" ht="15.75" thickBot="1">
      <c r="A3242" s="311">
        <v>45672</v>
      </c>
      <c r="B3242" s="384">
        <v>45658</v>
      </c>
      <c r="C3242" s="297" t="e">
        <v>#VALUE!</v>
      </c>
      <c r="D3242" s="312" t="s">
        <v>3570</v>
      </c>
      <c r="E3242" s="306" t="s">
        <v>5850</v>
      </c>
      <c r="F3242" s="314">
        <v>2360</v>
      </c>
      <c r="G3242" s="300">
        <v>2000</v>
      </c>
      <c r="H3242" s="301" t="s">
        <v>112</v>
      </c>
      <c r="I3242" s="302" t="s">
        <v>229</v>
      </c>
      <c r="J3242" s="302" t="s">
        <v>249</v>
      </c>
      <c r="K3242" s="53"/>
      <c r="L3242" s="53"/>
      <c r="M3242" s="53"/>
      <c r="N3242" s="53"/>
      <c r="O3242" s="53">
        <v>1</v>
      </c>
      <c r="P3242" s="55"/>
      <c r="Q3242" s="297">
        <v>2360</v>
      </c>
      <c r="R3242" s="351" t="s">
        <v>1578</v>
      </c>
      <c r="S3242" s="350">
        <v>46</v>
      </c>
      <c r="T3242" t="str">
        <f t="shared" si="114"/>
        <v>WhatsApp API Business</v>
      </c>
    </row>
    <row r="3243" spans="1:20" ht="15.75" thickBot="1">
      <c r="A3243" s="311">
        <v>45672</v>
      </c>
      <c r="B3243" s="384">
        <v>45658</v>
      </c>
      <c r="C3243" s="297" t="e">
        <v>#VALUE!</v>
      </c>
      <c r="D3243" s="312" t="s">
        <v>355</v>
      </c>
      <c r="E3243" s="306" t="s">
        <v>5851</v>
      </c>
      <c r="F3243" s="314">
        <v>10620</v>
      </c>
      <c r="G3243" s="300">
        <v>9000</v>
      </c>
      <c r="H3243" s="301" t="s">
        <v>112</v>
      </c>
      <c r="I3243" s="302" t="s">
        <v>229</v>
      </c>
      <c r="J3243" s="302" t="s">
        <v>352</v>
      </c>
      <c r="K3243" s="53"/>
      <c r="L3243" s="53"/>
      <c r="M3243" s="53"/>
      <c r="N3243" s="53"/>
      <c r="O3243" s="53">
        <v>1</v>
      </c>
      <c r="P3243" s="55"/>
      <c r="Q3243" s="297">
        <v>10620</v>
      </c>
      <c r="R3243" s="351" t="s">
        <v>1578</v>
      </c>
      <c r="S3243" s="350">
        <v>46</v>
      </c>
      <c r="T3243" t="str">
        <f t="shared" si="114"/>
        <v>WhatsApp API Business</v>
      </c>
    </row>
    <row r="3244" spans="1:20" ht="15.75" thickBot="1">
      <c r="A3244" s="311">
        <v>45672</v>
      </c>
      <c r="B3244" s="384">
        <v>45658</v>
      </c>
      <c r="C3244" s="297" t="e">
        <v>#VALUE!</v>
      </c>
      <c r="D3244" s="312" t="s">
        <v>463</v>
      </c>
      <c r="E3244" s="306" t="s">
        <v>5852</v>
      </c>
      <c r="F3244" s="314">
        <v>20060</v>
      </c>
      <c r="G3244" s="300">
        <v>17000</v>
      </c>
      <c r="H3244" s="301" t="s">
        <v>112</v>
      </c>
      <c r="I3244" s="302" t="s">
        <v>229</v>
      </c>
      <c r="J3244" s="302" t="s">
        <v>1322</v>
      </c>
      <c r="K3244" s="53"/>
      <c r="L3244" s="53"/>
      <c r="M3244" s="53"/>
      <c r="N3244" s="53"/>
      <c r="O3244" s="53">
        <v>1</v>
      </c>
      <c r="P3244" s="55"/>
      <c r="Q3244" s="297">
        <v>20060</v>
      </c>
      <c r="R3244" s="351" t="s">
        <v>1578</v>
      </c>
      <c r="S3244" s="350">
        <v>46</v>
      </c>
      <c r="T3244" t="str">
        <f t="shared" si="114"/>
        <v>WhatsApp API Business</v>
      </c>
    </row>
    <row r="3245" spans="1:20" ht="15.75" thickBot="1">
      <c r="A3245" s="311">
        <v>45672</v>
      </c>
      <c r="B3245" s="384">
        <v>45658</v>
      </c>
      <c r="C3245" s="297" t="e">
        <v>#VALUE!</v>
      </c>
      <c r="D3245" s="312" t="s">
        <v>5853</v>
      </c>
      <c r="E3245" s="306" t="s">
        <v>5854</v>
      </c>
      <c r="F3245" s="314">
        <v>2999</v>
      </c>
      <c r="G3245" s="300">
        <v>2541.5254237288141</v>
      </c>
      <c r="H3245" s="301" t="s">
        <v>261</v>
      </c>
      <c r="I3245" s="302" t="s">
        <v>232</v>
      </c>
      <c r="J3245" s="302" t="s">
        <v>661</v>
      </c>
      <c r="K3245" s="53"/>
      <c r="L3245" s="53"/>
      <c r="M3245" s="53"/>
      <c r="N3245" s="53"/>
      <c r="O3245" s="53">
        <v>1</v>
      </c>
      <c r="P3245" s="55"/>
      <c r="Q3245" s="297">
        <v>2999</v>
      </c>
      <c r="R3245" s="351" t="s">
        <v>1578</v>
      </c>
      <c r="S3245" s="350">
        <v>46</v>
      </c>
      <c r="T3245" t="str">
        <f t="shared" si="114"/>
        <v>Other Services</v>
      </c>
    </row>
    <row r="3246" spans="1:20" ht="15.75" thickBot="1">
      <c r="A3246" s="311">
        <v>45672</v>
      </c>
      <c r="B3246" s="384">
        <v>45658</v>
      </c>
      <c r="C3246" s="297" t="e">
        <v>#VALUE!</v>
      </c>
      <c r="D3246" s="312" t="s">
        <v>4139</v>
      </c>
      <c r="E3246" s="306" t="s">
        <v>5855</v>
      </c>
      <c r="F3246" s="314">
        <v>2999</v>
      </c>
      <c r="G3246" s="300">
        <v>2541.5254237288141</v>
      </c>
      <c r="H3246" s="301" t="s">
        <v>261</v>
      </c>
      <c r="I3246" s="302" t="s">
        <v>232</v>
      </c>
      <c r="J3246" s="302" t="s">
        <v>661</v>
      </c>
      <c r="K3246" s="53"/>
      <c r="L3246" s="53"/>
      <c r="M3246" s="53"/>
      <c r="N3246" s="53"/>
      <c r="O3246" s="53">
        <v>1</v>
      </c>
      <c r="P3246" s="55"/>
      <c r="Q3246" s="297">
        <v>2999</v>
      </c>
      <c r="R3246" s="351" t="s">
        <v>1578</v>
      </c>
      <c r="S3246" s="350">
        <v>46</v>
      </c>
      <c r="T3246" t="str">
        <f t="shared" si="114"/>
        <v>Other Services</v>
      </c>
    </row>
    <row r="3247" spans="1:20" ht="15.75" thickBot="1">
      <c r="A3247" s="311">
        <v>45672</v>
      </c>
      <c r="B3247" s="384">
        <v>45658</v>
      </c>
      <c r="C3247" s="297" t="e">
        <v>#VALUE!</v>
      </c>
      <c r="D3247" s="312" t="s">
        <v>235</v>
      </c>
      <c r="E3247" s="306" t="s">
        <v>5856</v>
      </c>
      <c r="F3247" s="314">
        <v>36108</v>
      </c>
      <c r="G3247" s="300">
        <v>30600</v>
      </c>
      <c r="H3247" s="301" t="s">
        <v>112</v>
      </c>
      <c r="I3247" s="302" t="s">
        <v>229</v>
      </c>
      <c r="J3247" s="302" t="s">
        <v>359</v>
      </c>
      <c r="K3247" s="53"/>
      <c r="L3247" s="53"/>
      <c r="M3247" s="53"/>
      <c r="N3247" s="53"/>
      <c r="O3247" s="53">
        <v>1</v>
      </c>
      <c r="P3247" s="55"/>
      <c r="Q3247" s="297">
        <v>36108</v>
      </c>
      <c r="R3247" s="351" t="s">
        <v>1578</v>
      </c>
      <c r="S3247" s="350">
        <v>46</v>
      </c>
      <c r="T3247" t="str">
        <f t="shared" si="114"/>
        <v>WhatsApp API Business</v>
      </c>
    </row>
    <row r="3248" spans="1:20" ht="15.75" thickBot="1">
      <c r="A3248" s="311">
        <v>45672</v>
      </c>
      <c r="B3248" s="384">
        <v>45658</v>
      </c>
      <c r="C3248" s="297" t="e">
        <v>#VALUE!</v>
      </c>
      <c r="D3248" s="312" t="s">
        <v>2425</v>
      </c>
      <c r="E3248" s="306" t="s">
        <v>5857</v>
      </c>
      <c r="F3248" s="314">
        <v>-1297</v>
      </c>
      <c r="G3248" s="300">
        <v>-1099.152542372881</v>
      </c>
      <c r="H3248" s="301" t="s">
        <v>112</v>
      </c>
      <c r="I3248" s="302" t="s">
        <v>229</v>
      </c>
      <c r="J3248" s="302" t="s">
        <v>249</v>
      </c>
      <c r="K3248" s="53"/>
      <c r="L3248" s="53"/>
      <c r="M3248" s="53"/>
      <c r="N3248" s="53"/>
      <c r="O3248" s="53">
        <v>1</v>
      </c>
      <c r="P3248" s="55"/>
      <c r="Q3248" s="297">
        <v>-1297</v>
      </c>
      <c r="R3248" s="351" t="s">
        <v>1578</v>
      </c>
      <c r="S3248" s="350">
        <v>46</v>
      </c>
      <c r="T3248" t="str">
        <f t="shared" si="114"/>
        <v>WhatsApp API Business</v>
      </c>
    </row>
    <row r="3249" spans="1:20" ht="15.75" thickBot="1">
      <c r="A3249" s="311">
        <v>45672</v>
      </c>
      <c r="B3249" s="384">
        <v>45658</v>
      </c>
      <c r="C3249" s="297" t="e">
        <v>#VALUE!</v>
      </c>
      <c r="D3249" s="312" t="s">
        <v>2425</v>
      </c>
      <c r="E3249" s="306" t="s">
        <v>5858</v>
      </c>
      <c r="F3249" s="314">
        <v>-2594</v>
      </c>
      <c r="G3249" s="300">
        <v>-2198.305084745763</v>
      </c>
      <c r="H3249" s="301" t="s">
        <v>112</v>
      </c>
      <c r="I3249" s="302" t="s">
        <v>229</v>
      </c>
      <c r="J3249" s="302" t="s">
        <v>249</v>
      </c>
      <c r="K3249" s="53"/>
      <c r="L3249" s="53"/>
      <c r="M3249" s="53"/>
      <c r="N3249" s="53"/>
      <c r="O3249" s="53">
        <v>1</v>
      </c>
      <c r="P3249" s="55"/>
      <c r="Q3249" s="297">
        <v>-2594</v>
      </c>
      <c r="R3249" s="351" t="s">
        <v>1578</v>
      </c>
      <c r="S3249" s="350">
        <v>46</v>
      </c>
      <c r="T3249" t="str">
        <f t="shared" si="114"/>
        <v>WhatsApp API Business</v>
      </c>
    </row>
    <row r="3250" spans="1:20" ht="15.75" thickBot="1">
      <c r="A3250" s="311">
        <v>45672</v>
      </c>
      <c r="B3250" s="384">
        <v>45658</v>
      </c>
      <c r="C3250" s="297" t="e">
        <v>#VALUE!</v>
      </c>
      <c r="D3250" s="312" t="s">
        <v>5793</v>
      </c>
      <c r="E3250" s="306" t="s">
        <v>5859</v>
      </c>
      <c r="F3250" s="314">
        <v>-31860</v>
      </c>
      <c r="G3250" s="300">
        <v>-27000</v>
      </c>
      <c r="H3250" s="301" t="s">
        <v>216</v>
      </c>
      <c r="I3250" s="302" t="s">
        <v>217</v>
      </c>
      <c r="J3250" s="302" t="s">
        <v>218</v>
      </c>
      <c r="K3250" s="53"/>
      <c r="L3250" s="53"/>
      <c r="M3250" s="53"/>
      <c r="N3250" s="53"/>
      <c r="O3250" s="53">
        <v>1</v>
      </c>
      <c r="P3250" s="55"/>
      <c r="Q3250" s="297">
        <v>-31860</v>
      </c>
      <c r="R3250" s="351" t="s">
        <v>1578</v>
      </c>
      <c r="S3250" s="350">
        <v>46</v>
      </c>
      <c r="T3250" t="str">
        <f t="shared" si="114"/>
        <v>G-Suite Business</v>
      </c>
    </row>
    <row r="3251" spans="1:20" ht="15.75" thickBot="1">
      <c r="A3251" s="311">
        <v>45672</v>
      </c>
      <c r="B3251" s="384">
        <v>45658</v>
      </c>
      <c r="C3251" s="297" t="e">
        <v>#VALUE!</v>
      </c>
      <c r="D3251" s="312" t="s">
        <v>815</v>
      </c>
      <c r="E3251" s="306" t="s">
        <v>5860</v>
      </c>
      <c r="F3251" s="314">
        <v>3909</v>
      </c>
      <c r="G3251" s="300">
        <v>3312.71186440678</v>
      </c>
      <c r="H3251" s="301" t="s">
        <v>216</v>
      </c>
      <c r="I3251" s="302" t="s">
        <v>217</v>
      </c>
      <c r="J3251" s="302" t="s">
        <v>218</v>
      </c>
      <c r="K3251" s="53"/>
      <c r="L3251" s="53"/>
      <c r="M3251" s="53"/>
      <c r="N3251" s="53"/>
      <c r="O3251" s="53">
        <v>1</v>
      </c>
      <c r="P3251" s="55"/>
      <c r="Q3251" s="297">
        <v>3909</v>
      </c>
      <c r="R3251" s="351" t="s">
        <v>1578</v>
      </c>
      <c r="S3251" s="350">
        <v>46</v>
      </c>
      <c r="T3251" t="str">
        <f t="shared" si="114"/>
        <v>G-Suite Business</v>
      </c>
    </row>
    <row r="3252" spans="1:20" ht="15.75" thickBot="1">
      <c r="A3252" s="311">
        <v>45672</v>
      </c>
      <c r="B3252" s="384">
        <v>45658</v>
      </c>
      <c r="C3252" s="297" t="e">
        <v>#VALUE!</v>
      </c>
      <c r="D3252" s="312" t="s">
        <v>276</v>
      </c>
      <c r="E3252" s="306" t="s">
        <v>5861</v>
      </c>
      <c r="F3252" s="314">
        <v>7816</v>
      </c>
      <c r="G3252" s="300">
        <v>6623.7288135593226</v>
      </c>
      <c r="H3252" s="301" t="s">
        <v>216</v>
      </c>
      <c r="I3252" s="302" t="s">
        <v>217</v>
      </c>
      <c r="J3252" s="302" t="s">
        <v>218</v>
      </c>
      <c r="K3252" s="53"/>
      <c r="L3252" s="53"/>
      <c r="M3252" s="53"/>
      <c r="N3252" s="53"/>
      <c r="O3252" s="53">
        <v>1</v>
      </c>
      <c r="P3252" s="55"/>
      <c r="Q3252" s="297">
        <v>7816</v>
      </c>
      <c r="R3252" s="351" t="s">
        <v>1578</v>
      </c>
      <c r="S3252" s="350">
        <v>46</v>
      </c>
      <c r="T3252" t="str">
        <f t="shared" si="114"/>
        <v>G-Suite Business</v>
      </c>
    </row>
    <row r="3253" spans="1:20" ht="15.75" thickBot="1">
      <c r="A3253" s="311">
        <v>45672</v>
      </c>
      <c r="B3253" s="384">
        <v>45658</v>
      </c>
      <c r="C3253" s="297" t="e">
        <v>#VALUE!</v>
      </c>
      <c r="D3253" s="312" t="s">
        <v>551</v>
      </c>
      <c r="E3253" s="306" t="s">
        <v>5862</v>
      </c>
      <c r="F3253" s="314">
        <v>501.5</v>
      </c>
      <c r="G3253" s="300">
        <v>425</v>
      </c>
      <c r="H3253" s="301" t="s">
        <v>216</v>
      </c>
      <c r="I3253" s="302" t="s">
        <v>217</v>
      </c>
      <c r="J3253" s="302" t="s">
        <v>218</v>
      </c>
      <c r="K3253" s="53"/>
      <c r="L3253" s="53"/>
      <c r="M3253" s="53"/>
      <c r="N3253" s="53"/>
      <c r="O3253" s="53">
        <v>1</v>
      </c>
      <c r="P3253" s="55"/>
      <c r="Q3253" s="297">
        <v>501.5</v>
      </c>
      <c r="R3253" s="351" t="s">
        <v>1578</v>
      </c>
      <c r="S3253" s="350">
        <v>46</v>
      </c>
      <c r="T3253" t="str">
        <f t="shared" si="114"/>
        <v>G-Suite Business</v>
      </c>
    </row>
    <row r="3254" spans="1:20" ht="15.75" thickBot="1">
      <c r="A3254" s="311">
        <v>45672</v>
      </c>
      <c r="B3254" s="384">
        <v>45658</v>
      </c>
      <c r="C3254" s="297" t="e">
        <v>#VALUE!</v>
      </c>
      <c r="D3254" s="312" t="s">
        <v>5766</v>
      </c>
      <c r="E3254" s="306" t="s">
        <v>5863</v>
      </c>
      <c r="F3254" s="314">
        <v>1770</v>
      </c>
      <c r="G3254" s="300">
        <v>1500</v>
      </c>
      <c r="H3254" s="301" t="s">
        <v>216</v>
      </c>
      <c r="I3254" s="302" t="s">
        <v>217</v>
      </c>
      <c r="J3254" s="302" t="s">
        <v>218</v>
      </c>
      <c r="K3254" s="53"/>
      <c r="L3254" s="53"/>
      <c r="M3254" s="53"/>
      <c r="N3254" s="53"/>
      <c r="O3254" s="53">
        <v>1</v>
      </c>
      <c r="P3254" s="55"/>
      <c r="Q3254" s="297">
        <v>1770</v>
      </c>
      <c r="R3254" s="351" t="s">
        <v>1578</v>
      </c>
      <c r="S3254" s="350">
        <v>46</v>
      </c>
      <c r="T3254" t="str">
        <f t="shared" si="114"/>
        <v>G-Suite Business</v>
      </c>
    </row>
    <row r="3255" spans="1:20" ht="15.75" thickBot="1">
      <c r="A3255" s="311">
        <v>45673</v>
      </c>
      <c r="B3255" s="384">
        <v>45658</v>
      </c>
      <c r="C3255" s="297" t="e">
        <v>#VALUE!</v>
      </c>
      <c r="D3255" s="312" t="s">
        <v>5647</v>
      </c>
      <c r="E3255" s="306" t="s">
        <v>5864</v>
      </c>
      <c r="F3255" s="314">
        <v>2999</v>
      </c>
      <c r="G3255" s="300">
        <v>2541.5254237288141</v>
      </c>
      <c r="H3255" s="301" t="s">
        <v>261</v>
      </c>
      <c r="I3255" s="302" t="s">
        <v>232</v>
      </c>
      <c r="J3255" s="302" t="s">
        <v>661</v>
      </c>
      <c r="K3255" s="53"/>
      <c r="L3255" s="53"/>
      <c r="M3255" s="53"/>
      <c r="N3255" s="53"/>
      <c r="O3255" s="53">
        <v>1</v>
      </c>
      <c r="P3255" s="55"/>
      <c r="Q3255" s="297">
        <v>2999</v>
      </c>
      <c r="R3255" s="351" t="s">
        <v>1578</v>
      </c>
      <c r="S3255" s="350">
        <v>46</v>
      </c>
      <c r="T3255" t="str">
        <f t="shared" si="114"/>
        <v>Other Services</v>
      </c>
    </row>
    <row r="3256" spans="1:20" ht="15.75" thickBot="1">
      <c r="A3256" s="311">
        <v>45673</v>
      </c>
      <c r="B3256" s="384">
        <v>45658</v>
      </c>
      <c r="C3256" s="297" t="e">
        <v>#VALUE!</v>
      </c>
      <c r="D3256" s="312" t="s">
        <v>3725</v>
      </c>
      <c r="E3256" s="306" t="s">
        <v>5865</v>
      </c>
      <c r="F3256" s="314">
        <v>2999</v>
      </c>
      <c r="G3256" s="300">
        <v>2541.5254237288141</v>
      </c>
      <c r="H3256" s="301" t="s">
        <v>261</v>
      </c>
      <c r="I3256" s="302" t="s">
        <v>232</v>
      </c>
      <c r="J3256" s="302" t="s">
        <v>661</v>
      </c>
      <c r="K3256" s="53"/>
      <c r="L3256" s="53"/>
      <c r="M3256" s="53"/>
      <c r="N3256" s="53"/>
      <c r="O3256" s="53">
        <v>1</v>
      </c>
      <c r="P3256" s="55"/>
      <c r="Q3256" s="297">
        <v>2999</v>
      </c>
      <c r="R3256" s="351" t="s">
        <v>1578</v>
      </c>
      <c r="S3256" s="350">
        <v>46</v>
      </c>
      <c r="T3256" t="str">
        <f t="shared" si="114"/>
        <v>Other Services</v>
      </c>
    </row>
    <row r="3257" spans="1:20" ht="15.75" thickBot="1">
      <c r="A3257" s="311">
        <v>45673</v>
      </c>
      <c r="B3257" s="384">
        <v>45658</v>
      </c>
      <c r="C3257" s="297" t="e">
        <v>#VALUE!</v>
      </c>
      <c r="D3257" s="312" t="s">
        <v>3198</v>
      </c>
      <c r="E3257" s="306" t="s">
        <v>5866</v>
      </c>
      <c r="F3257" s="314">
        <v>17698</v>
      </c>
      <c r="G3257" s="300">
        <v>14998.30508474576</v>
      </c>
      <c r="H3257" s="301" t="s">
        <v>261</v>
      </c>
      <c r="I3257" s="302" t="s">
        <v>232</v>
      </c>
      <c r="J3257" s="302" t="s">
        <v>661</v>
      </c>
      <c r="K3257" s="53"/>
      <c r="L3257" s="53"/>
      <c r="M3257" s="53"/>
      <c r="N3257" s="53"/>
      <c r="O3257" s="53">
        <v>1</v>
      </c>
      <c r="P3257" s="55"/>
      <c r="Q3257" s="297">
        <v>17698</v>
      </c>
      <c r="R3257" s="351" t="s">
        <v>1578</v>
      </c>
      <c r="S3257" s="350">
        <v>46</v>
      </c>
      <c r="T3257" t="str">
        <f t="shared" si="114"/>
        <v>Other Services</v>
      </c>
    </row>
    <row r="3258" spans="1:20" ht="15.75" thickBot="1">
      <c r="A3258" s="311">
        <v>45673</v>
      </c>
      <c r="B3258" s="384">
        <v>45658</v>
      </c>
      <c r="C3258" s="297" t="e">
        <v>#VALUE!</v>
      </c>
      <c r="D3258" s="312" t="s">
        <v>5867</v>
      </c>
      <c r="E3258" s="306" t="s">
        <v>5868</v>
      </c>
      <c r="F3258" s="314">
        <v>17698</v>
      </c>
      <c r="G3258" s="300">
        <v>14998.30508474576</v>
      </c>
      <c r="H3258" s="301" t="s">
        <v>261</v>
      </c>
      <c r="I3258" s="302" t="s">
        <v>232</v>
      </c>
      <c r="J3258" s="302" t="s">
        <v>661</v>
      </c>
      <c r="K3258" s="53"/>
      <c r="L3258" s="53"/>
      <c r="M3258" s="53"/>
      <c r="N3258" s="53"/>
      <c r="O3258" s="53">
        <v>1</v>
      </c>
      <c r="P3258" s="55"/>
      <c r="Q3258" s="297">
        <v>17698</v>
      </c>
      <c r="R3258" s="351" t="s">
        <v>1578</v>
      </c>
      <c r="S3258" s="350">
        <v>46</v>
      </c>
      <c r="T3258" t="str">
        <f t="shared" si="114"/>
        <v>Other Services</v>
      </c>
    </row>
    <row r="3259" spans="1:20" ht="15.75" thickBot="1">
      <c r="A3259" s="311">
        <v>45673</v>
      </c>
      <c r="B3259" s="384">
        <v>45658</v>
      </c>
      <c r="C3259" s="297" t="e">
        <v>#VALUE!</v>
      </c>
      <c r="D3259" s="312" t="s">
        <v>1950</v>
      </c>
      <c r="E3259" s="306" t="s">
        <v>5869</v>
      </c>
      <c r="F3259" s="314">
        <v>2999</v>
      </c>
      <c r="G3259" s="300">
        <v>2541.5254237288141</v>
      </c>
      <c r="H3259" s="301" t="s">
        <v>261</v>
      </c>
      <c r="I3259" s="302" t="s">
        <v>232</v>
      </c>
      <c r="J3259" s="302" t="s">
        <v>661</v>
      </c>
      <c r="K3259" s="53"/>
      <c r="L3259" s="53"/>
      <c r="M3259" s="53"/>
      <c r="N3259" s="53"/>
      <c r="O3259" s="53">
        <v>1</v>
      </c>
      <c r="P3259" s="55"/>
      <c r="Q3259" s="297">
        <v>2999</v>
      </c>
      <c r="R3259" s="351" t="s">
        <v>1578</v>
      </c>
      <c r="S3259" s="350">
        <v>46</v>
      </c>
      <c r="T3259" t="str">
        <f t="shared" si="114"/>
        <v>Other Services</v>
      </c>
    </row>
    <row r="3260" spans="1:20" ht="15.75" thickBot="1">
      <c r="A3260" s="311">
        <v>45673</v>
      </c>
      <c r="B3260" s="384">
        <v>45658</v>
      </c>
      <c r="C3260" s="297" t="e">
        <v>#VALUE!</v>
      </c>
      <c r="D3260" s="312" t="s">
        <v>5870</v>
      </c>
      <c r="E3260" s="306" t="s">
        <v>5871</v>
      </c>
      <c r="F3260" s="314">
        <v>5309</v>
      </c>
      <c r="G3260" s="300">
        <v>4499.1525423728817</v>
      </c>
      <c r="H3260" s="301" t="s">
        <v>261</v>
      </c>
      <c r="I3260" s="302" t="s">
        <v>232</v>
      </c>
      <c r="J3260" s="302" t="s">
        <v>661</v>
      </c>
      <c r="K3260" s="53"/>
      <c r="L3260" s="53"/>
      <c r="M3260" s="53"/>
      <c r="N3260" s="53"/>
      <c r="O3260" s="53">
        <v>1</v>
      </c>
      <c r="P3260" s="55"/>
      <c r="Q3260" s="297">
        <v>5309</v>
      </c>
      <c r="R3260" s="351" t="s">
        <v>1578</v>
      </c>
      <c r="S3260" s="350">
        <v>46</v>
      </c>
      <c r="T3260" t="str">
        <f t="shared" si="114"/>
        <v>Other Services</v>
      </c>
    </row>
    <row r="3261" spans="1:20" ht="15.75" thickBot="1">
      <c r="A3261" s="311">
        <v>45673</v>
      </c>
      <c r="B3261" s="384">
        <v>45658</v>
      </c>
      <c r="C3261" s="297" t="e">
        <v>#VALUE!</v>
      </c>
      <c r="D3261" s="312" t="s">
        <v>1565</v>
      </c>
      <c r="E3261" s="306" t="s">
        <v>5872</v>
      </c>
      <c r="F3261" s="314">
        <v>80712</v>
      </c>
      <c r="G3261" s="300">
        <v>68400</v>
      </c>
      <c r="H3261" s="301" t="s">
        <v>112</v>
      </c>
      <c r="I3261" s="302" t="s">
        <v>229</v>
      </c>
      <c r="J3261" s="302" t="s">
        <v>359</v>
      </c>
      <c r="K3261" s="53"/>
      <c r="L3261" s="53"/>
      <c r="M3261" s="53"/>
      <c r="N3261" s="53"/>
      <c r="O3261" s="53">
        <v>1</v>
      </c>
      <c r="P3261" s="55"/>
      <c r="Q3261" s="297">
        <v>80712</v>
      </c>
      <c r="R3261" s="351" t="s">
        <v>1578</v>
      </c>
      <c r="S3261" s="350">
        <v>46</v>
      </c>
      <c r="T3261" t="str">
        <f t="shared" si="114"/>
        <v>WhatsApp API Business</v>
      </c>
    </row>
    <row r="3262" spans="1:20" ht="15.75" thickBot="1">
      <c r="A3262" s="311">
        <v>45673</v>
      </c>
      <c r="B3262" s="384">
        <v>45658</v>
      </c>
      <c r="C3262" s="297" t="e">
        <v>#VALUE!</v>
      </c>
      <c r="D3262" s="312" t="s">
        <v>708</v>
      </c>
      <c r="E3262" s="306" t="s">
        <v>5873</v>
      </c>
      <c r="F3262" s="314">
        <v>2999</v>
      </c>
      <c r="G3262" s="300">
        <v>2541.5254237288141</v>
      </c>
      <c r="H3262" s="301" t="s">
        <v>261</v>
      </c>
      <c r="I3262" s="302" t="s">
        <v>232</v>
      </c>
      <c r="J3262" s="302" t="s">
        <v>661</v>
      </c>
      <c r="K3262" s="53"/>
      <c r="L3262" s="53"/>
      <c r="M3262" s="53"/>
      <c r="N3262" s="53"/>
      <c r="O3262" s="53">
        <v>1</v>
      </c>
      <c r="P3262" s="55"/>
      <c r="Q3262" s="297">
        <v>2999</v>
      </c>
      <c r="R3262" s="351" t="s">
        <v>1578</v>
      </c>
      <c r="S3262" s="350">
        <v>46</v>
      </c>
      <c r="T3262" t="str">
        <f t="shared" si="114"/>
        <v>Other Services</v>
      </c>
    </row>
    <row r="3263" spans="1:20" ht="15.75" thickBot="1">
      <c r="A3263" s="311">
        <v>45673</v>
      </c>
      <c r="B3263" s="384">
        <v>45658</v>
      </c>
      <c r="C3263" s="297" t="e">
        <v>#VALUE!</v>
      </c>
      <c r="D3263" s="312" t="s">
        <v>773</v>
      </c>
      <c r="E3263" s="306" t="s">
        <v>5874</v>
      </c>
      <c r="F3263" s="314">
        <v>2999</v>
      </c>
      <c r="G3263" s="300">
        <v>2541.5254237288141</v>
      </c>
      <c r="H3263" s="301" t="s">
        <v>261</v>
      </c>
      <c r="I3263" s="302" t="s">
        <v>232</v>
      </c>
      <c r="J3263" s="302" t="s">
        <v>661</v>
      </c>
      <c r="K3263" s="53"/>
      <c r="L3263" s="53"/>
      <c r="M3263" s="53"/>
      <c r="N3263" s="53"/>
      <c r="O3263" s="53">
        <v>1</v>
      </c>
      <c r="P3263" s="55"/>
      <c r="Q3263" s="297">
        <v>2999</v>
      </c>
      <c r="R3263" s="351" t="s">
        <v>1578</v>
      </c>
      <c r="S3263" s="350">
        <v>46</v>
      </c>
      <c r="T3263" t="str">
        <f t="shared" si="114"/>
        <v>Other Services</v>
      </c>
    </row>
    <row r="3264" spans="1:20" ht="15.75" thickBot="1">
      <c r="A3264" s="311">
        <v>45673</v>
      </c>
      <c r="B3264" s="384">
        <v>45658</v>
      </c>
      <c r="C3264" s="297" t="e">
        <v>#VALUE!</v>
      </c>
      <c r="D3264" s="312" t="s">
        <v>4649</v>
      </c>
      <c r="E3264" s="306" t="s">
        <v>5875</v>
      </c>
      <c r="F3264" s="314">
        <v>177000</v>
      </c>
      <c r="G3264" s="300">
        <v>150000</v>
      </c>
      <c r="H3264" s="301" t="s">
        <v>291</v>
      </c>
      <c r="I3264" s="302" t="s">
        <v>226</v>
      </c>
      <c r="J3264" s="302" t="s">
        <v>292</v>
      </c>
      <c r="K3264" s="53"/>
      <c r="L3264" s="53"/>
      <c r="M3264" s="53"/>
      <c r="N3264" s="53"/>
      <c r="O3264" s="53">
        <v>1</v>
      </c>
      <c r="P3264" s="55"/>
      <c r="Q3264" s="297">
        <v>177000</v>
      </c>
      <c r="R3264" s="351" t="s">
        <v>1578</v>
      </c>
      <c r="S3264" s="350">
        <v>46</v>
      </c>
      <c r="T3264" t="str">
        <f t="shared" si="114"/>
        <v xml:space="preserve">Training Business </v>
      </c>
    </row>
    <row r="3265" spans="1:20" ht="15.75" thickBot="1">
      <c r="A3265" s="311">
        <v>45673</v>
      </c>
      <c r="B3265" s="384">
        <v>45658</v>
      </c>
      <c r="C3265" s="297" t="e">
        <v>#VALUE!</v>
      </c>
      <c r="D3265" s="312" t="s">
        <v>788</v>
      </c>
      <c r="E3265" s="306" t="s">
        <v>5876</v>
      </c>
      <c r="F3265" s="314">
        <v>8849</v>
      </c>
      <c r="G3265" s="300">
        <v>7499.1525423728817</v>
      </c>
      <c r="H3265" s="301" t="s">
        <v>261</v>
      </c>
      <c r="I3265" s="302" t="s">
        <v>232</v>
      </c>
      <c r="J3265" s="302" t="s">
        <v>661</v>
      </c>
      <c r="K3265" s="53"/>
      <c r="L3265" s="53"/>
      <c r="M3265" s="53"/>
      <c r="N3265" s="53"/>
      <c r="O3265" s="53">
        <v>1</v>
      </c>
      <c r="P3265" s="55"/>
      <c r="Q3265" s="297">
        <v>8849</v>
      </c>
      <c r="R3265" s="351" t="s">
        <v>1578</v>
      </c>
      <c r="S3265" s="350">
        <v>46</v>
      </c>
      <c r="T3265" t="str">
        <f t="shared" si="114"/>
        <v>Other Services</v>
      </c>
    </row>
    <row r="3266" spans="1:20" ht="15.75" thickBot="1">
      <c r="A3266" s="311">
        <v>45673</v>
      </c>
      <c r="B3266" s="384">
        <v>45658</v>
      </c>
      <c r="C3266" s="297" t="e">
        <v>#VALUE!</v>
      </c>
      <c r="D3266" s="312" t="s">
        <v>3530</v>
      </c>
      <c r="E3266" s="306" t="s">
        <v>5877</v>
      </c>
      <c r="F3266" s="314">
        <v>27583</v>
      </c>
      <c r="G3266" s="300">
        <v>23375.423728813559</v>
      </c>
      <c r="H3266" s="301" t="s">
        <v>112</v>
      </c>
      <c r="I3266" s="302" t="s">
        <v>229</v>
      </c>
      <c r="J3266" s="302" t="s">
        <v>1322</v>
      </c>
      <c r="K3266" s="53"/>
      <c r="L3266" s="53"/>
      <c r="M3266" s="53"/>
      <c r="N3266" s="53"/>
      <c r="O3266" s="53">
        <v>1</v>
      </c>
      <c r="P3266" s="55"/>
      <c r="Q3266" s="297">
        <v>27583</v>
      </c>
      <c r="R3266" s="351" t="s">
        <v>1578</v>
      </c>
      <c r="S3266" s="350">
        <v>46</v>
      </c>
      <c r="T3266" t="str">
        <f t="shared" si="114"/>
        <v>WhatsApp API Business</v>
      </c>
    </row>
    <row r="3267" spans="1:20" ht="15.75" thickBot="1">
      <c r="A3267" s="311">
        <v>45673</v>
      </c>
      <c r="B3267" s="384">
        <v>45658</v>
      </c>
      <c r="C3267" s="297" t="e">
        <v>#VALUE!</v>
      </c>
      <c r="D3267" s="312" t="s">
        <v>2679</v>
      </c>
      <c r="E3267" s="306" t="s">
        <v>5878</v>
      </c>
      <c r="F3267" s="314">
        <v>20060</v>
      </c>
      <c r="G3267" s="300">
        <v>17000</v>
      </c>
      <c r="H3267" s="301" t="s">
        <v>112</v>
      </c>
      <c r="I3267" s="302" t="s">
        <v>229</v>
      </c>
      <c r="J3267" s="302" t="s">
        <v>485</v>
      </c>
      <c r="K3267" s="53"/>
      <c r="L3267" s="53"/>
      <c r="M3267" s="53"/>
      <c r="N3267" s="53"/>
      <c r="O3267" s="53">
        <v>1</v>
      </c>
      <c r="P3267" s="55"/>
      <c r="Q3267" s="297">
        <v>20060</v>
      </c>
      <c r="R3267" s="351" t="s">
        <v>1578</v>
      </c>
      <c r="S3267" s="350">
        <v>46</v>
      </c>
      <c r="T3267" t="str">
        <f t="shared" si="114"/>
        <v>WhatsApp API Business</v>
      </c>
    </row>
    <row r="3268" spans="1:20" ht="15.75" thickBot="1">
      <c r="A3268" s="311">
        <v>45673</v>
      </c>
      <c r="B3268" s="384">
        <v>45658</v>
      </c>
      <c r="C3268" s="297" t="e">
        <v>#VALUE!</v>
      </c>
      <c r="D3268" s="312" t="s">
        <v>221</v>
      </c>
      <c r="E3268" s="306" t="s">
        <v>5879</v>
      </c>
      <c r="F3268" s="314">
        <v>4012</v>
      </c>
      <c r="G3268" s="300">
        <v>3400</v>
      </c>
      <c r="H3268" s="301" t="s">
        <v>216</v>
      </c>
      <c r="I3268" s="302" t="s">
        <v>217</v>
      </c>
      <c r="J3268" s="302" t="s">
        <v>218</v>
      </c>
      <c r="K3268" s="53"/>
      <c r="L3268" s="53"/>
      <c r="M3268" s="53"/>
      <c r="N3268" s="53"/>
      <c r="O3268" s="53">
        <v>1</v>
      </c>
      <c r="P3268" s="55"/>
      <c r="Q3268" s="297">
        <v>4012</v>
      </c>
      <c r="R3268" s="351" t="s">
        <v>1578</v>
      </c>
      <c r="S3268" s="350">
        <v>46</v>
      </c>
      <c r="T3268" t="str">
        <f t="shared" si="114"/>
        <v>G-Suite Business</v>
      </c>
    </row>
    <row r="3269" spans="1:20" ht="15.75" thickBot="1">
      <c r="A3269" s="311">
        <v>45673</v>
      </c>
      <c r="B3269" s="384">
        <v>45658</v>
      </c>
      <c r="C3269" s="297" t="e">
        <v>#VALUE!</v>
      </c>
      <c r="D3269" s="312" t="s">
        <v>1009</v>
      </c>
      <c r="E3269" s="306" t="s">
        <v>5880</v>
      </c>
      <c r="F3269" s="314">
        <v>8849</v>
      </c>
      <c r="G3269" s="300">
        <v>7499.1525423728817</v>
      </c>
      <c r="H3269" s="301" t="s">
        <v>261</v>
      </c>
      <c r="I3269" s="302" t="s">
        <v>232</v>
      </c>
      <c r="J3269" s="302" t="s">
        <v>661</v>
      </c>
      <c r="K3269" s="53"/>
      <c r="L3269" s="53"/>
      <c r="M3269" s="53"/>
      <c r="N3269" s="53"/>
      <c r="O3269" s="53">
        <v>1</v>
      </c>
      <c r="P3269" s="55"/>
      <c r="Q3269" s="297">
        <v>8849</v>
      </c>
      <c r="R3269" s="351" t="s">
        <v>1578</v>
      </c>
      <c r="S3269" s="350">
        <v>46</v>
      </c>
      <c r="T3269" t="str">
        <f t="shared" ref="T3269:T3300" si="115">VLOOKUP(I3269,$AD$2:$AE$6,2,0)</f>
        <v>Other Services</v>
      </c>
    </row>
    <row r="3270" spans="1:20" ht="15.75" thickBot="1">
      <c r="A3270" s="311">
        <v>45673</v>
      </c>
      <c r="B3270" s="384">
        <v>45658</v>
      </c>
      <c r="C3270" s="297" t="e">
        <v>#VALUE!</v>
      </c>
      <c r="D3270" s="312" t="s">
        <v>637</v>
      </c>
      <c r="E3270" s="306" t="s">
        <v>5881</v>
      </c>
      <c r="F3270" s="314">
        <v>2999</v>
      </c>
      <c r="G3270" s="300">
        <v>2541.5254237288141</v>
      </c>
      <c r="H3270" s="301" t="s">
        <v>261</v>
      </c>
      <c r="I3270" s="302" t="s">
        <v>232</v>
      </c>
      <c r="J3270" s="302" t="s">
        <v>661</v>
      </c>
      <c r="K3270" s="53"/>
      <c r="L3270" s="53"/>
      <c r="M3270" s="53"/>
      <c r="N3270" s="53"/>
      <c r="O3270" s="53">
        <v>1</v>
      </c>
      <c r="P3270" s="55"/>
      <c r="Q3270" s="297">
        <v>2999</v>
      </c>
      <c r="R3270" s="351" t="s">
        <v>1578</v>
      </c>
      <c r="S3270" s="350">
        <v>46</v>
      </c>
      <c r="T3270" t="str">
        <f t="shared" si="115"/>
        <v>Other Services</v>
      </c>
    </row>
    <row r="3271" spans="1:20" ht="15.75" thickBot="1">
      <c r="A3271" s="311">
        <v>45673</v>
      </c>
      <c r="B3271" s="384">
        <v>45658</v>
      </c>
      <c r="C3271" s="297" t="e">
        <v>#VALUE!</v>
      </c>
      <c r="D3271" s="312" t="s">
        <v>1397</v>
      </c>
      <c r="E3271" s="306" t="s">
        <v>5882</v>
      </c>
      <c r="F3271" s="314">
        <v>12036</v>
      </c>
      <c r="G3271" s="300">
        <v>10200</v>
      </c>
      <c r="H3271" s="301" t="s">
        <v>216</v>
      </c>
      <c r="I3271" s="302" t="s">
        <v>217</v>
      </c>
      <c r="J3271" s="302" t="s">
        <v>218</v>
      </c>
      <c r="K3271" s="53"/>
      <c r="L3271" s="53"/>
      <c r="M3271" s="53"/>
      <c r="N3271" s="53"/>
      <c r="O3271" s="53">
        <v>1</v>
      </c>
      <c r="P3271" s="55"/>
      <c r="Q3271" s="297">
        <v>12036</v>
      </c>
      <c r="R3271" s="351" t="s">
        <v>1578</v>
      </c>
      <c r="S3271" s="350">
        <v>46</v>
      </c>
      <c r="T3271" t="str">
        <f t="shared" si="115"/>
        <v>G-Suite Business</v>
      </c>
    </row>
    <row r="3272" spans="1:20" ht="15.75" thickBot="1">
      <c r="A3272" s="311">
        <v>45673</v>
      </c>
      <c r="B3272" s="384">
        <v>45658</v>
      </c>
      <c r="C3272" s="297" t="e">
        <v>#VALUE!</v>
      </c>
      <c r="D3272" s="312" t="s">
        <v>5883</v>
      </c>
      <c r="E3272" s="306" t="s">
        <v>5809</v>
      </c>
      <c r="F3272" s="314">
        <v>604000</v>
      </c>
      <c r="G3272" s="314">
        <v>604000</v>
      </c>
      <c r="H3272" s="301" t="s">
        <v>291</v>
      </c>
      <c r="I3272" s="302" t="s">
        <v>226</v>
      </c>
      <c r="J3272" s="302" t="s">
        <v>292</v>
      </c>
      <c r="K3272" s="53"/>
      <c r="L3272" s="53"/>
      <c r="M3272" s="53"/>
      <c r="N3272" s="53"/>
      <c r="O3272" s="53">
        <v>1</v>
      </c>
      <c r="P3272" s="55"/>
      <c r="Q3272" s="297">
        <v>604000</v>
      </c>
      <c r="R3272" s="351" t="s">
        <v>1578</v>
      </c>
      <c r="S3272" s="350">
        <v>46</v>
      </c>
      <c r="T3272" t="str">
        <f t="shared" si="115"/>
        <v xml:space="preserve">Training Business </v>
      </c>
    </row>
    <row r="3273" spans="1:20" ht="15.75" thickBot="1">
      <c r="A3273" s="311">
        <v>45674</v>
      </c>
      <c r="B3273" s="384">
        <v>45658</v>
      </c>
      <c r="C3273" s="297" t="e">
        <v>#VALUE!</v>
      </c>
      <c r="D3273" s="312" t="s">
        <v>1145</v>
      </c>
      <c r="E3273" s="306" t="s">
        <v>5884</v>
      </c>
      <c r="F3273" s="314">
        <v>2999</v>
      </c>
      <c r="G3273" s="300">
        <v>2541.5254237288141</v>
      </c>
      <c r="H3273" s="301" t="s">
        <v>261</v>
      </c>
      <c r="I3273" s="302" t="s">
        <v>232</v>
      </c>
      <c r="J3273" s="302" t="s">
        <v>661</v>
      </c>
      <c r="K3273" s="53"/>
      <c r="L3273" s="53"/>
      <c r="M3273" s="53"/>
      <c r="N3273" s="53"/>
      <c r="O3273" s="53">
        <v>1</v>
      </c>
      <c r="P3273" s="55"/>
      <c r="Q3273" s="297">
        <v>2999</v>
      </c>
      <c r="R3273" s="351" t="s">
        <v>1578</v>
      </c>
      <c r="S3273" s="350">
        <v>46</v>
      </c>
      <c r="T3273" t="str">
        <f t="shared" si="115"/>
        <v>Other Services</v>
      </c>
    </row>
    <row r="3274" spans="1:20" ht="15.75" thickBot="1">
      <c r="A3274" s="311">
        <v>45674</v>
      </c>
      <c r="B3274" s="384">
        <v>45658</v>
      </c>
      <c r="C3274" s="297" t="e">
        <v>#VALUE!</v>
      </c>
      <c r="D3274" s="312" t="s">
        <v>5885</v>
      </c>
      <c r="E3274" s="306" t="s">
        <v>5886</v>
      </c>
      <c r="F3274" s="314">
        <v>17698</v>
      </c>
      <c r="G3274" s="300">
        <v>14998.30508474576</v>
      </c>
      <c r="H3274" s="301" t="s">
        <v>261</v>
      </c>
      <c r="I3274" s="302" t="s">
        <v>232</v>
      </c>
      <c r="J3274" s="302" t="s">
        <v>661</v>
      </c>
      <c r="K3274" s="53"/>
      <c r="L3274" s="53"/>
      <c r="M3274" s="53"/>
      <c r="N3274" s="53"/>
      <c r="O3274" s="53">
        <v>1</v>
      </c>
      <c r="P3274" s="55"/>
      <c r="Q3274" s="297">
        <v>17698</v>
      </c>
      <c r="R3274" s="351" t="s">
        <v>1578</v>
      </c>
      <c r="S3274" s="350">
        <v>46</v>
      </c>
      <c r="T3274" t="str">
        <f t="shared" si="115"/>
        <v>Other Services</v>
      </c>
    </row>
    <row r="3275" spans="1:20" ht="15.75" thickBot="1">
      <c r="A3275" s="311">
        <v>45674</v>
      </c>
      <c r="B3275" s="384">
        <v>45658</v>
      </c>
      <c r="C3275" s="297" t="e">
        <v>#VALUE!</v>
      </c>
      <c r="D3275" s="312" t="s">
        <v>303</v>
      </c>
      <c r="E3275" s="306" t="s">
        <v>5887</v>
      </c>
      <c r="F3275" s="314">
        <v>5998</v>
      </c>
      <c r="G3275" s="300">
        <v>5083.0508474576272</v>
      </c>
      <c r="H3275" s="301" t="s">
        <v>261</v>
      </c>
      <c r="I3275" s="302" t="s">
        <v>232</v>
      </c>
      <c r="J3275" s="302" t="s">
        <v>661</v>
      </c>
      <c r="K3275" s="53"/>
      <c r="L3275" s="53"/>
      <c r="M3275" s="53"/>
      <c r="N3275" s="53"/>
      <c r="O3275" s="53">
        <v>1</v>
      </c>
      <c r="P3275" s="55"/>
      <c r="Q3275" s="297">
        <v>5998</v>
      </c>
      <c r="R3275" s="351" t="s">
        <v>1578</v>
      </c>
      <c r="S3275" s="350">
        <v>46</v>
      </c>
      <c r="T3275" t="str">
        <f t="shared" si="115"/>
        <v>Other Services</v>
      </c>
    </row>
    <row r="3276" spans="1:20" ht="15.75" thickBot="1">
      <c r="A3276" s="311">
        <v>45674</v>
      </c>
      <c r="B3276" s="384">
        <v>45658</v>
      </c>
      <c r="C3276" s="297" t="e">
        <v>#VALUE!</v>
      </c>
      <c r="D3276" s="312" t="s">
        <v>3578</v>
      </c>
      <c r="E3276" s="306" t="s">
        <v>5888</v>
      </c>
      <c r="F3276" s="314">
        <v>10030</v>
      </c>
      <c r="G3276" s="300">
        <v>8500</v>
      </c>
      <c r="H3276" s="301" t="s">
        <v>112</v>
      </c>
      <c r="I3276" s="302" t="s">
        <v>229</v>
      </c>
      <c r="J3276" s="302" t="s">
        <v>352</v>
      </c>
      <c r="K3276" s="53"/>
      <c r="L3276" s="53"/>
      <c r="M3276" s="53"/>
      <c r="N3276" s="53"/>
      <c r="O3276" s="53">
        <v>1</v>
      </c>
      <c r="P3276" s="55"/>
      <c r="Q3276" s="297">
        <v>10030</v>
      </c>
      <c r="R3276" s="351" t="s">
        <v>1578</v>
      </c>
      <c r="S3276" s="350">
        <v>46</v>
      </c>
      <c r="T3276" t="str">
        <f t="shared" si="115"/>
        <v>WhatsApp API Business</v>
      </c>
    </row>
    <row r="3277" spans="1:20" ht="15.75" thickBot="1">
      <c r="A3277" s="311">
        <v>45674</v>
      </c>
      <c r="B3277" s="384">
        <v>45658</v>
      </c>
      <c r="C3277" s="297" t="e">
        <v>#VALUE!</v>
      </c>
      <c r="D3277" s="312" t="s">
        <v>817</v>
      </c>
      <c r="E3277" s="306" t="s">
        <v>5889</v>
      </c>
      <c r="F3277" s="314">
        <v>8849</v>
      </c>
      <c r="G3277" s="300">
        <v>7499.1525423728817</v>
      </c>
      <c r="H3277" s="301" t="s">
        <v>261</v>
      </c>
      <c r="I3277" s="302" t="s">
        <v>232</v>
      </c>
      <c r="J3277" s="302" t="s">
        <v>661</v>
      </c>
      <c r="K3277" s="53"/>
      <c r="L3277" s="53"/>
      <c r="M3277" s="53"/>
      <c r="N3277" s="53"/>
      <c r="O3277" s="53">
        <v>1</v>
      </c>
      <c r="P3277" s="55"/>
      <c r="Q3277" s="297">
        <v>8849</v>
      </c>
      <c r="R3277" s="351" t="s">
        <v>1578</v>
      </c>
      <c r="S3277" s="350">
        <v>46</v>
      </c>
      <c r="T3277" t="str">
        <f t="shared" si="115"/>
        <v>Other Services</v>
      </c>
    </row>
    <row r="3278" spans="1:20" ht="15.75" thickBot="1">
      <c r="A3278" s="311">
        <v>45674</v>
      </c>
      <c r="B3278" s="384">
        <v>45658</v>
      </c>
      <c r="C3278" s="297" t="e">
        <v>#VALUE!</v>
      </c>
      <c r="D3278" s="312" t="s">
        <v>829</v>
      </c>
      <c r="E3278" s="306" t="s">
        <v>5890</v>
      </c>
      <c r="F3278" s="314">
        <v>2999</v>
      </c>
      <c r="G3278" s="300">
        <v>2541.5254237288141</v>
      </c>
      <c r="H3278" s="301" t="s">
        <v>261</v>
      </c>
      <c r="I3278" s="302" t="s">
        <v>232</v>
      </c>
      <c r="J3278" s="302" t="s">
        <v>661</v>
      </c>
      <c r="K3278" s="53"/>
      <c r="L3278" s="53"/>
      <c r="M3278" s="53"/>
      <c r="N3278" s="53"/>
      <c r="O3278" s="53">
        <v>1</v>
      </c>
      <c r="P3278" s="55"/>
      <c r="Q3278" s="297">
        <v>2999</v>
      </c>
      <c r="R3278" s="351" t="s">
        <v>1578</v>
      </c>
      <c r="S3278" s="350">
        <v>46</v>
      </c>
      <c r="T3278" t="str">
        <f t="shared" si="115"/>
        <v>Other Services</v>
      </c>
    </row>
    <row r="3279" spans="1:20" ht="15.75" thickBot="1">
      <c r="A3279" s="311">
        <v>45674</v>
      </c>
      <c r="B3279" s="384">
        <v>45658</v>
      </c>
      <c r="C3279" s="297" t="e">
        <v>#VALUE!</v>
      </c>
      <c r="D3279" s="312" t="s">
        <v>3657</v>
      </c>
      <c r="E3279" s="306" t="s">
        <v>5891</v>
      </c>
      <c r="F3279" s="314">
        <v>8849</v>
      </c>
      <c r="G3279" s="300">
        <v>7499.1525423728817</v>
      </c>
      <c r="H3279" s="301" t="s">
        <v>261</v>
      </c>
      <c r="I3279" s="302" t="s">
        <v>232</v>
      </c>
      <c r="J3279" s="302" t="s">
        <v>661</v>
      </c>
      <c r="K3279" s="53"/>
      <c r="L3279" s="53"/>
      <c r="M3279" s="53"/>
      <c r="N3279" s="53"/>
      <c r="O3279" s="53">
        <v>1</v>
      </c>
      <c r="P3279" s="55"/>
      <c r="Q3279" s="297">
        <v>8849</v>
      </c>
      <c r="R3279" s="351" t="s">
        <v>1578</v>
      </c>
      <c r="S3279" s="350">
        <v>46</v>
      </c>
      <c r="T3279" t="str">
        <f t="shared" si="115"/>
        <v>Other Services</v>
      </c>
    </row>
    <row r="3280" spans="1:20" ht="15.75" thickBot="1">
      <c r="A3280" s="311">
        <v>45674</v>
      </c>
      <c r="B3280" s="384">
        <v>45658</v>
      </c>
      <c r="C3280" s="297" t="e">
        <v>#VALUE!</v>
      </c>
      <c r="D3280" s="312" t="s">
        <v>2010</v>
      </c>
      <c r="E3280" s="306" t="s">
        <v>5892</v>
      </c>
      <c r="F3280" s="314">
        <v>2999</v>
      </c>
      <c r="G3280" s="300">
        <v>2541.5254237288141</v>
      </c>
      <c r="H3280" s="301" t="s">
        <v>261</v>
      </c>
      <c r="I3280" s="302" t="s">
        <v>232</v>
      </c>
      <c r="J3280" s="302" t="s">
        <v>661</v>
      </c>
      <c r="K3280" s="53"/>
      <c r="L3280" s="53"/>
      <c r="M3280" s="53"/>
      <c r="N3280" s="53"/>
      <c r="O3280" s="53">
        <v>1</v>
      </c>
      <c r="P3280" s="55"/>
      <c r="Q3280" s="297">
        <v>2999</v>
      </c>
      <c r="R3280" s="351" t="s">
        <v>1578</v>
      </c>
      <c r="S3280" s="350">
        <v>46</v>
      </c>
      <c r="T3280" t="str">
        <f t="shared" si="115"/>
        <v>Other Services</v>
      </c>
    </row>
    <row r="3281" spans="1:20" ht="15.75" thickBot="1">
      <c r="A3281" s="311">
        <v>45674</v>
      </c>
      <c r="B3281" s="384">
        <v>45658</v>
      </c>
      <c r="C3281" s="297" t="e">
        <v>#VALUE!</v>
      </c>
      <c r="D3281" s="312" t="s">
        <v>5893</v>
      </c>
      <c r="E3281" s="306" t="s">
        <v>5894</v>
      </c>
      <c r="F3281" s="314">
        <v>15045</v>
      </c>
      <c r="G3281" s="300">
        <v>12750</v>
      </c>
      <c r="H3281" s="301" t="s">
        <v>112</v>
      </c>
      <c r="I3281" s="302" t="s">
        <v>229</v>
      </c>
      <c r="J3281" s="302" t="s">
        <v>284</v>
      </c>
      <c r="K3281" s="53"/>
      <c r="L3281" s="53"/>
      <c r="M3281" s="53"/>
      <c r="N3281" s="53"/>
      <c r="O3281" s="53">
        <v>1</v>
      </c>
      <c r="P3281" s="55"/>
      <c r="Q3281" s="297">
        <v>15045</v>
      </c>
      <c r="R3281" s="351" t="s">
        <v>1578</v>
      </c>
      <c r="S3281" s="350">
        <v>46</v>
      </c>
      <c r="T3281" t="str">
        <f t="shared" si="115"/>
        <v>WhatsApp API Business</v>
      </c>
    </row>
    <row r="3282" spans="1:20" ht="15.75" thickBot="1">
      <c r="A3282" s="311">
        <v>45674</v>
      </c>
      <c r="B3282" s="384">
        <v>45658</v>
      </c>
      <c r="C3282" s="297" t="e">
        <v>#VALUE!</v>
      </c>
      <c r="D3282" s="312" t="s">
        <v>5893</v>
      </c>
      <c r="E3282" s="306" t="s">
        <v>5894</v>
      </c>
      <c r="F3282" s="314">
        <v>10620</v>
      </c>
      <c r="G3282" s="300">
        <v>9000</v>
      </c>
      <c r="H3282" s="301" t="s">
        <v>112</v>
      </c>
      <c r="I3282" s="302" t="s">
        <v>229</v>
      </c>
      <c r="J3282" s="302" t="s">
        <v>352</v>
      </c>
      <c r="K3282" s="53"/>
      <c r="L3282" s="53"/>
      <c r="M3282" s="53"/>
      <c r="N3282" s="53"/>
      <c r="O3282" s="53">
        <v>1</v>
      </c>
      <c r="P3282" s="55"/>
      <c r="Q3282" s="297">
        <v>10620</v>
      </c>
      <c r="R3282" s="351" t="s">
        <v>1578</v>
      </c>
      <c r="S3282" s="350">
        <v>46</v>
      </c>
      <c r="T3282" t="str">
        <f t="shared" si="115"/>
        <v>WhatsApp API Business</v>
      </c>
    </row>
    <row r="3283" spans="1:20" ht="15.75" thickBot="1">
      <c r="A3283" s="311">
        <v>45674</v>
      </c>
      <c r="B3283" s="384">
        <v>45658</v>
      </c>
      <c r="C3283" s="297" t="e">
        <v>#VALUE!</v>
      </c>
      <c r="D3283" s="312" t="s">
        <v>1147</v>
      </c>
      <c r="E3283" s="306" t="s">
        <v>5895</v>
      </c>
      <c r="F3283" s="314">
        <v>7523</v>
      </c>
      <c r="G3283" s="300">
        <v>6375.42372881356</v>
      </c>
      <c r="H3283" s="301" t="s">
        <v>112</v>
      </c>
      <c r="I3283" s="302" t="s">
        <v>229</v>
      </c>
      <c r="J3283" s="302" t="s">
        <v>269</v>
      </c>
      <c r="K3283" s="53"/>
      <c r="L3283" s="53"/>
      <c r="M3283" s="53"/>
      <c r="N3283" s="53"/>
      <c r="O3283" s="53">
        <v>1</v>
      </c>
      <c r="P3283" s="55"/>
      <c r="Q3283" s="297">
        <v>7523</v>
      </c>
      <c r="R3283" s="351" t="s">
        <v>1578</v>
      </c>
      <c r="S3283" s="350">
        <v>46</v>
      </c>
      <c r="T3283" t="str">
        <f t="shared" si="115"/>
        <v>WhatsApp API Business</v>
      </c>
    </row>
    <row r="3284" spans="1:20" ht="15.75" thickBot="1">
      <c r="A3284" s="311">
        <v>45674</v>
      </c>
      <c r="B3284" s="384">
        <v>45658</v>
      </c>
      <c r="C3284" s="297" t="e">
        <v>#VALUE!</v>
      </c>
      <c r="D3284" s="312" t="s">
        <v>349</v>
      </c>
      <c r="E3284" s="306" t="s">
        <v>5896</v>
      </c>
      <c r="F3284" s="314">
        <v>7523</v>
      </c>
      <c r="G3284" s="300">
        <v>6375.42372881356</v>
      </c>
      <c r="H3284" s="301" t="s">
        <v>112</v>
      </c>
      <c r="I3284" s="302" t="s">
        <v>229</v>
      </c>
      <c r="J3284" s="302" t="s">
        <v>269</v>
      </c>
      <c r="K3284" s="53"/>
      <c r="L3284" s="53"/>
      <c r="M3284" s="53"/>
      <c r="N3284" s="53"/>
      <c r="O3284" s="53">
        <v>1</v>
      </c>
      <c r="P3284" s="55"/>
      <c r="Q3284" s="297">
        <v>7523</v>
      </c>
      <c r="R3284" s="351" t="s">
        <v>1578</v>
      </c>
      <c r="S3284" s="350">
        <v>46</v>
      </c>
      <c r="T3284" t="str">
        <f t="shared" si="115"/>
        <v>WhatsApp API Business</v>
      </c>
    </row>
    <row r="3285" spans="1:20" ht="15.75" thickBot="1">
      <c r="A3285" s="311">
        <v>45674</v>
      </c>
      <c r="B3285" s="384">
        <v>45658</v>
      </c>
      <c r="C3285" s="297" t="e">
        <v>#VALUE!</v>
      </c>
      <c r="D3285" s="312" t="s">
        <v>826</v>
      </c>
      <c r="E3285" s="306" t="s">
        <v>5897</v>
      </c>
      <c r="F3285" s="314">
        <v>7965</v>
      </c>
      <c r="G3285" s="300">
        <v>6750</v>
      </c>
      <c r="H3285" s="301" t="s">
        <v>112</v>
      </c>
      <c r="I3285" s="302" t="s">
        <v>229</v>
      </c>
      <c r="J3285" s="302" t="s">
        <v>269</v>
      </c>
      <c r="K3285" s="53"/>
      <c r="L3285" s="53"/>
      <c r="M3285" s="53"/>
      <c r="N3285" s="53"/>
      <c r="O3285" s="53">
        <v>1</v>
      </c>
      <c r="P3285" s="55"/>
      <c r="Q3285" s="297">
        <v>7965</v>
      </c>
      <c r="R3285" s="351" t="s">
        <v>1578</v>
      </c>
      <c r="S3285" s="350">
        <v>46</v>
      </c>
      <c r="T3285" t="str">
        <f t="shared" si="115"/>
        <v>WhatsApp API Business</v>
      </c>
    </row>
    <row r="3286" spans="1:20" ht="15.75" thickBot="1">
      <c r="A3286" s="311">
        <v>45674</v>
      </c>
      <c r="B3286" s="384">
        <v>45658</v>
      </c>
      <c r="C3286" s="297" t="e">
        <v>#VALUE!</v>
      </c>
      <c r="D3286" s="312" t="s">
        <v>5386</v>
      </c>
      <c r="E3286" s="306" t="s">
        <v>5898</v>
      </c>
      <c r="F3286" s="314">
        <v>177000</v>
      </c>
      <c r="G3286" s="300">
        <v>150000</v>
      </c>
      <c r="H3286" s="301" t="s">
        <v>291</v>
      </c>
      <c r="I3286" s="302" t="s">
        <v>226</v>
      </c>
      <c r="J3286" s="302" t="s">
        <v>292</v>
      </c>
      <c r="K3286" s="53"/>
      <c r="L3286" s="53"/>
      <c r="M3286" s="53"/>
      <c r="N3286" s="53"/>
      <c r="O3286" s="53">
        <v>1</v>
      </c>
      <c r="P3286" s="55"/>
      <c r="Q3286" s="297">
        <v>177000</v>
      </c>
      <c r="R3286" s="351" t="s">
        <v>1578</v>
      </c>
      <c r="S3286" s="350">
        <v>46</v>
      </c>
      <c r="T3286" t="str">
        <f t="shared" si="115"/>
        <v xml:space="preserve">Training Business </v>
      </c>
    </row>
    <row r="3287" spans="1:20" ht="15.75" thickBot="1">
      <c r="A3287" s="311">
        <v>45674</v>
      </c>
      <c r="B3287" s="384">
        <v>45658</v>
      </c>
      <c r="C3287" s="297" t="e">
        <v>#VALUE!</v>
      </c>
      <c r="D3287" s="312" t="s">
        <v>5899</v>
      </c>
      <c r="E3287" s="306" t="s">
        <v>5900</v>
      </c>
      <c r="F3287" s="314">
        <v>3540</v>
      </c>
      <c r="G3287" s="300">
        <v>3000</v>
      </c>
      <c r="H3287" s="301" t="s">
        <v>112</v>
      </c>
      <c r="I3287" s="302" t="s">
        <v>229</v>
      </c>
      <c r="J3287" s="302" t="s">
        <v>594</v>
      </c>
      <c r="K3287" s="53"/>
      <c r="L3287" s="53"/>
      <c r="M3287" s="53"/>
      <c r="N3287" s="53"/>
      <c r="O3287" s="53">
        <v>1</v>
      </c>
      <c r="P3287" s="55"/>
      <c r="Q3287" s="297">
        <v>3540</v>
      </c>
      <c r="R3287" s="351" t="s">
        <v>1578</v>
      </c>
      <c r="S3287" s="350">
        <v>46</v>
      </c>
      <c r="T3287" t="str">
        <f t="shared" si="115"/>
        <v>WhatsApp API Business</v>
      </c>
    </row>
    <row r="3288" spans="1:20" ht="15.75" thickBot="1">
      <c r="A3288" s="311">
        <v>45674</v>
      </c>
      <c r="B3288" s="384">
        <v>45658</v>
      </c>
      <c r="C3288" s="297" t="e">
        <v>#VALUE!</v>
      </c>
      <c r="D3288" s="312" t="s">
        <v>303</v>
      </c>
      <c r="E3288" s="306" t="s">
        <v>5901</v>
      </c>
      <c r="F3288" s="314">
        <v>2999</v>
      </c>
      <c r="G3288" s="300">
        <v>2541.5254237288141</v>
      </c>
      <c r="H3288" s="301" t="s">
        <v>261</v>
      </c>
      <c r="I3288" s="302" t="s">
        <v>232</v>
      </c>
      <c r="J3288" s="302" t="s">
        <v>661</v>
      </c>
      <c r="K3288" s="53"/>
      <c r="L3288" s="53"/>
      <c r="M3288" s="53"/>
      <c r="N3288" s="53"/>
      <c r="O3288" s="53">
        <v>1</v>
      </c>
      <c r="P3288" s="55"/>
      <c r="Q3288" s="297">
        <v>2999</v>
      </c>
      <c r="R3288" s="351" t="s">
        <v>1578</v>
      </c>
      <c r="S3288" s="350">
        <v>46</v>
      </c>
      <c r="T3288" t="str">
        <f t="shared" si="115"/>
        <v>Other Services</v>
      </c>
    </row>
    <row r="3289" spans="1:20" ht="15.75" thickBot="1">
      <c r="A3289" s="311">
        <v>45674</v>
      </c>
      <c r="B3289" s="384">
        <v>45658</v>
      </c>
      <c r="C3289" s="297" t="e">
        <v>#VALUE!</v>
      </c>
      <c r="D3289" s="312" t="s">
        <v>3629</v>
      </c>
      <c r="E3289" s="306" t="s">
        <v>5902</v>
      </c>
      <c r="F3289" s="314">
        <v>5309</v>
      </c>
      <c r="G3289" s="300">
        <v>4499.1525423728817</v>
      </c>
      <c r="H3289" s="301" t="s">
        <v>261</v>
      </c>
      <c r="I3289" s="302" t="s">
        <v>232</v>
      </c>
      <c r="J3289" s="302" t="s">
        <v>661</v>
      </c>
      <c r="K3289" s="53"/>
      <c r="L3289" s="53"/>
      <c r="M3289" s="53"/>
      <c r="N3289" s="53"/>
      <c r="O3289" s="53">
        <v>1</v>
      </c>
      <c r="P3289" s="55"/>
      <c r="Q3289" s="297">
        <v>5309</v>
      </c>
      <c r="R3289" s="351" t="s">
        <v>1578</v>
      </c>
      <c r="S3289" s="350">
        <v>46</v>
      </c>
      <c r="T3289" t="str">
        <f t="shared" si="115"/>
        <v>Other Services</v>
      </c>
    </row>
    <row r="3290" spans="1:20" ht="15.75" thickBot="1">
      <c r="A3290" s="311">
        <v>45674</v>
      </c>
      <c r="B3290" s="384">
        <v>45658</v>
      </c>
      <c r="C3290" s="297" t="e">
        <v>#VALUE!</v>
      </c>
      <c r="D3290" s="312" t="s">
        <v>518</v>
      </c>
      <c r="E3290" s="306" t="s">
        <v>5903</v>
      </c>
      <c r="F3290" s="314">
        <v>17698</v>
      </c>
      <c r="G3290" s="300">
        <v>14998.30508474576</v>
      </c>
      <c r="H3290" s="301" t="s">
        <v>261</v>
      </c>
      <c r="I3290" s="302" t="s">
        <v>232</v>
      </c>
      <c r="J3290" s="302" t="s">
        <v>661</v>
      </c>
      <c r="K3290" s="53"/>
      <c r="L3290" s="53"/>
      <c r="M3290" s="53"/>
      <c r="N3290" s="53"/>
      <c r="O3290" s="53">
        <v>1</v>
      </c>
      <c r="P3290" s="55"/>
      <c r="Q3290" s="297">
        <v>17698</v>
      </c>
      <c r="R3290" s="351" t="s">
        <v>1578</v>
      </c>
      <c r="S3290" s="350">
        <v>46</v>
      </c>
      <c r="T3290" t="str">
        <f t="shared" si="115"/>
        <v>Other Services</v>
      </c>
    </row>
    <row r="3291" spans="1:20" ht="15.75" thickBot="1">
      <c r="A3291" s="311">
        <v>45674</v>
      </c>
      <c r="B3291" s="384">
        <v>45658</v>
      </c>
      <c r="C3291" s="297" t="e">
        <v>#VALUE!</v>
      </c>
      <c r="D3291" s="312" t="s">
        <v>5904</v>
      </c>
      <c r="E3291" s="306" t="s">
        <v>5905</v>
      </c>
      <c r="F3291" s="314">
        <v>17698</v>
      </c>
      <c r="G3291" s="300">
        <v>14998.30508474576</v>
      </c>
      <c r="H3291" s="301" t="s">
        <v>261</v>
      </c>
      <c r="I3291" s="302" t="s">
        <v>232</v>
      </c>
      <c r="J3291" s="302" t="s">
        <v>661</v>
      </c>
      <c r="K3291" s="53"/>
      <c r="L3291" s="53"/>
      <c r="M3291" s="53"/>
      <c r="N3291" s="53"/>
      <c r="O3291" s="53">
        <v>1</v>
      </c>
      <c r="P3291" s="55"/>
      <c r="Q3291" s="297">
        <v>17698</v>
      </c>
      <c r="R3291" s="351" t="s">
        <v>1578</v>
      </c>
      <c r="S3291" s="350">
        <v>46</v>
      </c>
      <c r="T3291" t="str">
        <f t="shared" si="115"/>
        <v>Other Services</v>
      </c>
    </row>
    <row r="3292" spans="1:20" ht="15.75" thickBot="1">
      <c r="A3292" s="311">
        <v>45674</v>
      </c>
      <c r="B3292" s="384">
        <v>45658</v>
      </c>
      <c r="C3292" s="297" t="e">
        <v>#VALUE!</v>
      </c>
      <c r="D3292" s="312" t="s">
        <v>2105</v>
      </c>
      <c r="E3292" s="306" t="s">
        <v>5906</v>
      </c>
      <c r="F3292" s="314">
        <v>17698</v>
      </c>
      <c r="G3292" s="300">
        <v>14998.30508474576</v>
      </c>
      <c r="H3292" s="301" t="s">
        <v>261</v>
      </c>
      <c r="I3292" s="302" t="s">
        <v>232</v>
      </c>
      <c r="J3292" s="302" t="s">
        <v>661</v>
      </c>
      <c r="K3292" s="53"/>
      <c r="L3292" s="53"/>
      <c r="M3292" s="53"/>
      <c r="N3292" s="53"/>
      <c r="O3292" s="53">
        <v>1</v>
      </c>
      <c r="P3292" s="55"/>
      <c r="Q3292" s="297">
        <v>17698</v>
      </c>
      <c r="R3292" s="351" t="s">
        <v>1578</v>
      </c>
      <c r="S3292" s="350">
        <v>46</v>
      </c>
      <c r="T3292" t="str">
        <f t="shared" si="115"/>
        <v>Other Services</v>
      </c>
    </row>
    <row r="3293" spans="1:20" ht="15.75" thickBot="1">
      <c r="A3293" s="311">
        <v>45674</v>
      </c>
      <c r="B3293" s="384">
        <v>45658</v>
      </c>
      <c r="C3293" s="297" t="e">
        <v>#VALUE!</v>
      </c>
      <c r="D3293" s="312" t="s">
        <v>3530</v>
      </c>
      <c r="E3293" s="306" t="s">
        <v>5907</v>
      </c>
      <c r="F3293" s="314">
        <v>2999</v>
      </c>
      <c r="G3293" s="300">
        <v>2541.5254237288141</v>
      </c>
      <c r="H3293" s="301" t="s">
        <v>261</v>
      </c>
      <c r="I3293" s="302" t="s">
        <v>232</v>
      </c>
      <c r="J3293" s="302" t="s">
        <v>661</v>
      </c>
      <c r="K3293" s="53"/>
      <c r="L3293" s="53"/>
      <c r="M3293" s="53"/>
      <c r="N3293" s="53"/>
      <c r="O3293" s="53">
        <v>1</v>
      </c>
      <c r="P3293" s="55"/>
      <c r="Q3293" s="297">
        <v>2999</v>
      </c>
      <c r="R3293" s="351" t="s">
        <v>1578</v>
      </c>
      <c r="S3293" s="350">
        <v>46</v>
      </c>
      <c r="T3293" t="str">
        <f t="shared" si="115"/>
        <v>Other Services</v>
      </c>
    </row>
    <row r="3294" spans="1:20" ht="15.75" thickBot="1">
      <c r="A3294" s="311">
        <v>45674</v>
      </c>
      <c r="B3294" s="384">
        <v>45658</v>
      </c>
      <c r="C3294" s="297" t="e">
        <v>#VALUE!</v>
      </c>
      <c r="D3294" s="312" t="s">
        <v>3959</v>
      </c>
      <c r="E3294" s="306" t="s">
        <v>5908</v>
      </c>
      <c r="F3294" s="314">
        <v>17698</v>
      </c>
      <c r="G3294" s="300">
        <v>14998.30508474576</v>
      </c>
      <c r="H3294" s="301" t="s">
        <v>261</v>
      </c>
      <c r="I3294" s="302" t="s">
        <v>232</v>
      </c>
      <c r="J3294" s="302" t="s">
        <v>661</v>
      </c>
      <c r="K3294" s="53"/>
      <c r="L3294" s="53"/>
      <c r="M3294" s="53"/>
      <c r="N3294" s="53"/>
      <c r="O3294" s="53">
        <v>1</v>
      </c>
      <c r="P3294" s="55"/>
      <c r="Q3294" s="297">
        <v>17698</v>
      </c>
      <c r="R3294" s="351" t="s">
        <v>1578</v>
      </c>
      <c r="S3294" s="350">
        <v>46</v>
      </c>
      <c r="T3294" t="str">
        <f t="shared" si="115"/>
        <v>Other Services</v>
      </c>
    </row>
    <row r="3295" spans="1:20" ht="15.75" thickBot="1">
      <c r="A3295" s="311">
        <v>45674</v>
      </c>
      <c r="B3295" s="384">
        <v>45658</v>
      </c>
      <c r="C3295" s="297" t="e">
        <v>#VALUE!</v>
      </c>
      <c r="D3295" s="312" t="s">
        <v>933</v>
      </c>
      <c r="E3295" s="306" t="s">
        <v>5909</v>
      </c>
      <c r="F3295" s="314">
        <v>2999</v>
      </c>
      <c r="G3295" s="300">
        <v>2541.5254237288141</v>
      </c>
      <c r="H3295" s="301" t="s">
        <v>261</v>
      </c>
      <c r="I3295" s="302" t="s">
        <v>232</v>
      </c>
      <c r="J3295" s="302" t="s">
        <v>661</v>
      </c>
      <c r="K3295" s="53"/>
      <c r="L3295" s="53"/>
      <c r="M3295" s="53"/>
      <c r="N3295" s="53"/>
      <c r="O3295" s="53">
        <v>1</v>
      </c>
      <c r="P3295" s="55"/>
      <c r="Q3295" s="297">
        <v>2999</v>
      </c>
      <c r="R3295" s="351" t="s">
        <v>1578</v>
      </c>
      <c r="S3295" s="350">
        <v>46</v>
      </c>
      <c r="T3295" t="str">
        <f t="shared" si="115"/>
        <v>Other Services</v>
      </c>
    </row>
    <row r="3296" spans="1:20" ht="15.75" thickBot="1">
      <c r="A3296" s="311">
        <v>45674</v>
      </c>
      <c r="B3296" s="384">
        <v>45658</v>
      </c>
      <c r="C3296" s="297" t="e">
        <v>#VALUE!</v>
      </c>
      <c r="D3296" s="312" t="s">
        <v>768</v>
      </c>
      <c r="E3296" s="306" t="s">
        <v>5910</v>
      </c>
      <c r="F3296" s="314">
        <v>2999</v>
      </c>
      <c r="G3296" s="300">
        <v>2541.5254237288141</v>
      </c>
      <c r="H3296" s="301" t="s">
        <v>261</v>
      </c>
      <c r="I3296" s="302" t="s">
        <v>232</v>
      </c>
      <c r="J3296" s="302" t="s">
        <v>661</v>
      </c>
      <c r="K3296" s="53"/>
      <c r="L3296" s="53"/>
      <c r="M3296" s="53"/>
      <c r="N3296" s="53"/>
      <c r="O3296" s="53">
        <v>1</v>
      </c>
      <c r="P3296" s="55"/>
      <c r="Q3296" s="297">
        <v>2999</v>
      </c>
      <c r="R3296" s="351" t="s">
        <v>1578</v>
      </c>
      <c r="S3296" s="350">
        <v>46</v>
      </c>
      <c r="T3296" t="str">
        <f t="shared" si="115"/>
        <v>Other Services</v>
      </c>
    </row>
    <row r="3297" spans="1:20" ht="15.75" thickBot="1">
      <c r="A3297" s="311">
        <v>45674</v>
      </c>
      <c r="B3297" s="384">
        <v>45658</v>
      </c>
      <c r="C3297" s="297" t="e">
        <v>#VALUE!</v>
      </c>
      <c r="D3297" s="312" t="s">
        <v>2165</v>
      </c>
      <c r="E3297" s="306" t="s">
        <v>5911</v>
      </c>
      <c r="F3297" s="314">
        <v>17698</v>
      </c>
      <c r="G3297" s="300">
        <v>14998.30508474576</v>
      </c>
      <c r="H3297" s="301" t="s">
        <v>261</v>
      </c>
      <c r="I3297" s="302" t="s">
        <v>232</v>
      </c>
      <c r="J3297" s="302" t="s">
        <v>661</v>
      </c>
      <c r="K3297" s="53"/>
      <c r="L3297" s="53"/>
      <c r="M3297" s="53"/>
      <c r="N3297" s="53"/>
      <c r="O3297" s="53">
        <v>1</v>
      </c>
      <c r="P3297" s="55"/>
      <c r="Q3297" s="297">
        <v>17698</v>
      </c>
      <c r="R3297" s="351" t="s">
        <v>1578</v>
      </c>
      <c r="S3297" s="350">
        <v>46</v>
      </c>
      <c r="T3297" t="str">
        <f t="shared" si="115"/>
        <v>Other Services</v>
      </c>
    </row>
    <row r="3298" spans="1:20" ht="15.75" thickBot="1">
      <c r="A3298" s="311">
        <v>45674</v>
      </c>
      <c r="B3298" s="384">
        <v>45658</v>
      </c>
      <c r="C3298" s="297" t="e">
        <v>#VALUE!</v>
      </c>
      <c r="D3298" s="312" t="s">
        <v>1182</v>
      </c>
      <c r="E3298" s="306" t="s">
        <v>5912</v>
      </c>
      <c r="F3298" s="314">
        <v>17698</v>
      </c>
      <c r="G3298" s="300">
        <v>14998.30508474576</v>
      </c>
      <c r="H3298" s="301" t="s">
        <v>261</v>
      </c>
      <c r="I3298" s="302" t="s">
        <v>232</v>
      </c>
      <c r="J3298" s="302" t="s">
        <v>661</v>
      </c>
      <c r="K3298" s="53"/>
      <c r="L3298" s="53"/>
      <c r="M3298" s="53"/>
      <c r="N3298" s="53"/>
      <c r="O3298" s="53">
        <v>1</v>
      </c>
      <c r="P3298" s="55"/>
      <c r="Q3298" s="297">
        <v>17698</v>
      </c>
      <c r="R3298" s="351" t="s">
        <v>1578</v>
      </c>
      <c r="S3298" s="350">
        <v>46</v>
      </c>
      <c r="T3298" t="str">
        <f t="shared" si="115"/>
        <v>Other Services</v>
      </c>
    </row>
    <row r="3299" spans="1:20" ht="15.75" thickBot="1">
      <c r="A3299" s="311">
        <v>45674</v>
      </c>
      <c r="B3299" s="384">
        <v>45658</v>
      </c>
      <c r="C3299" s="297" t="e">
        <v>#VALUE!</v>
      </c>
      <c r="D3299" s="312" t="s">
        <v>496</v>
      </c>
      <c r="E3299" s="306" t="s">
        <v>5913</v>
      </c>
      <c r="F3299" s="314">
        <v>2999</v>
      </c>
      <c r="G3299" s="300">
        <v>2541.5254237288141</v>
      </c>
      <c r="H3299" s="301" t="s">
        <v>261</v>
      </c>
      <c r="I3299" s="302" t="s">
        <v>232</v>
      </c>
      <c r="J3299" s="302" t="s">
        <v>661</v>
      </c>
      <c r="K3299" s="53"/>
      <c r="L3299" s="53"/>
      <c r="M3299" s="53"/>
      <c r="N3299" s="53"/>
      <c r="O3299" s="53">
        <v>1</v>
      </c>
      <c r="P3299" s="55"/>
      <c r="Q3299" s="297">
        <v>2999</v>
      </c>
      <c r="R3299" s="351" t="s">
        <v>1578</v>
      </c>
      <c r="S3299" s="350">
        <v>46</v>
      </c>
      <c r="T3299" t="str">
        <f t="shared" si="115"/>
        <v>Other Services</v>
      </c>
    </row>
    <row r="3300" spans="1:20" ht="15.75" thickBot="1">
      <c r="A3300" s="311">
        <v>45674</v>
      </c>
      <c r="B3300" s="384">
        <v>45658</v>
      </c>
      <c r="C3300" s="297" t="e">
        <v>#VALUE!</v>
      </c>
      <c r="D3300" s="312" t="s">
        <v>702</v>
      </c>
      <c r="E3300" s="306" t="s">
        <v>5914</v>
      </c>
      <c r="F3300" s="314">
        <v>177000</v>
      </c>
      <c r="G3300" s="300">
        <v>150000</v>
      </c>
      <c r="H3300" s="301" t="s">
        <v>291</v>
      </c>
      <c r="I3300" s="302" t="s">
        <v>226</v>
      </c>
      <c r="J3300" s="302" t="s">
        <v>292</v>
      </c>
      <c r="K3300" s="53"/>
      <c r="L3300" s="53"/>
      <c r="M3300" s="53"/>
      <c r="N3300" s="53"/>
      <c r="O3300" s="53">
        <v>1</v>
      </c>
      <c r="P3300" s="55"/>
      <c r="Q3300" s="297">
        <v>177000</v>
      </c>
      <c r="R3300" s="351" t="s">
        <v>1578</v>
      </c>
      <c r="S3300" s="350">
        <v>46</v>
      </c>
      <c r="T3300" t="str">
        <f t="shared" si="115"/>
        <v xml:space="preserve">Training Business </v>
      </c>
    </row>
    <row r="3301" spans="1:20" ht="15.75" thickBot="1">
      <c r="A3301" s="311">
        <v>45674</v>
      </c>
      <c r="B3301" s="384">
        <v>45658</v>
      </c>
      <c r="C3301" s="297" t="e">
        <v>#VALUE!</v>
      </c>
      <c r="D3301" s="312" t="s">
        <v>3939</v>
      </c>
      <c r="E3301" s="306" t="s">
        <v>5915</v>
      </c>
      <c r="F3301" s="314">
        <v>19470</v>
      </c>
      <c r="G3301" s="300">
        <v>16500</v>
      </c>
      <c r="H3301" s="301" t="s">
        <v>216</v>
      </c>
      <c r="I3301" s="302" t="s">
        <v>217</v>
      </c>
      <c r="J3301" s="302" t="s">
        <v>218</v>
      </c>
      <c r="K3301" s="53"/>
      <c r="L3301" s="53"/>
      <c r="M3301" s="53"/>
      <c r="N3301" s="53"/>
      <c r="O3301" s="53">
        <v>1</v>
      </c>
      <c r="P3301" s="55"/>
      <c r="Q3301" s="297">
        <v>19470</v>
      </c>
      <c r="R3301" s="351" t="s">
        <v>1578</v>
      </c>
      <c r="S3301" s="350">
        <v>46</v>
      </c>
      <c r="T3301" t="str">
        <f t="shared" ref="T3301:T3332" si="116">VLOOKUP(I3301,$AD$2:$AE$6,2,0)</f>
        <v>G-Suite Business</v>
      </c>
    </row>
    <row r="3302" spans="1:20" ht="15.75" thickBot="1">
      <c r="A3302" s="311">
        <v>45674</v>
      </c>
      <c r="B3302" s="384">
        <v>45658</v>
      </c>
      <c r="C3302" s="297" t="e">
        <v>#VALUE!</v>
      </c>
      <c r="D3302" s="312" t="s">
        <v>5916</v>
      </c>
      <c r="E3302" s="306" t="s">
        <v>5917</v>
      </c>
      <c r="F3302" s="314">
        <v>7816</v>
      </c>
      <c r="G3302" s="300">
        <v>6623.7288135593226</v>
      </c>
      <c r="H3302" s="301" t="s">
        <v>216</v>
      </c>
      <c r="I3302" s="302" t="s">
        <v>217</v>
      </c>
      <c r="J3302" s="302" t="s">
        <v>218</v>
      </c>
      <c r="K3302" s="53"/>
      <c r="L3302" s="53"/>
      <c r="M3302" s="53"/>
      <c r="N3302" s="53"/>
      <c r="O3302" s="53">
        <v>1</v>
      </c>
      <c r="P3302" s="55"/>
      <c r="Q3302" s="297">
        <v>7816</v>
      </c>
      <c r="R3302" s="351" t="s">
        <v>1578</v>
      </c>
      <c r="S3302" s="350">
        <v>46</v>
      </c>
      <c r="T3302" t="str">
        <f t="shared" si="116"/>
        <v>G-Suite Business</v>
      </c>
    </row>
    <row r="3303" spans="1:20" ht="15.75" thickBot="1">
      <c r="A3303" s="311">
        <v>45674</v>
      </c>
      <c r="B3303" s="384">
        <v>45658</v>
      </c>
      <c r="C3303" s="297" t="e">
        <v>#VALUE!</v>
      </c>
      <c r="D3303" s="312" t="s">
        <v>712</v>
      </c>
      <c r="E3303" s="306" t="s">
        <v>5918</v>
      </c>
      <c r="F3303" s="314">
        <v>3009</v>
      </c>
      <c r="G3303" s="300">
        <v>2550</v>
      </c>
      <c r="H3303" s="301" t="s">
        <v>216</v>
      </c>
      <c r="I3303" s="302" t="s">
        <v>217</v>
      </c>
      <c r="J3303" s="302" t="s">
        <v>218</v>
      </c>
      <c r="K3303" s="53"/>
      <c r="L3303" s="53"/>
      <c r="M3303" s="53"/>
      <c r="N3303" s="53"/>
      <c r="O3303" s="53">
        <v>1</v>
      </c>
      <c r="P3303" s="55"/>
      <c r="Q3303" s="297">
        <v>3009</v>
      </c>
      <c r="R3303" s="351" t="s">
        <v>1578</v>
      </c>
      <c r="S3303" s="350">
        <v>46</v>
      </c>
      <c r="T3303" t="str">
        <f t="shared" si="116"/>
        <v>G-Suite Business</v>
      </c>
    </row>
    <row r="3304" spans="1:20" ht="15.75" thickBot="1">
      <c r="A3304" s="311">
        <v>45674</v>
      </c>
      <c r="B3304" s="384">
        <v>45658</v>
      </c>
      <c r="C3304" s="297" t="e">
        <v>#VALUE!</v>
      </c>
      <c r="D3304" s="312" t="s">
        <v>5457</v>
      </c>
      <c r="E3304" s="306" t="s">
        <v>5919</v>
      </c>
      <c r="F3304" s="314">
        <v>2596</v>
      </c>
      <c r="G3304" s="300">
        <v>2200</v>
      </c>
      <c r="H3304" s="301" t="s">
        <v>216</v>
      </c>
      <c r="I3304" s="302" t="s">
        <v>217</v>
      </c>
      <c r="J3304" s="302" t="s">
        <v>218</v>
      </c>
      <c r="K3304" s="53"/>
      <c r="L3304" s="53"/>
      <c r="M3304" s="53"/>
      <c r="N3304" s="53"/>
      <c r="O3304" s="53">
        <v>1</v>
      </c>
      <c r="P3304" s="55"/>
      <c r="Q3304" s="297">
        <v>2596</v>
      </c>
      <c r="R3304" s="351" t="s">
        <v>1578</v>
      </c>
      <c r="S3304" s="350">
        <v>46</v>
      </c>
      <c r="T3304" t="str">
        <f t="shared" si="116"/>
        <v>G-Suite Business</v>
      </c>
    </row>
    <row r="3305" spans="1:20" ht="15.75" thickBot="1">
      <c r="A3305" s="311">
        <v>45675</v>
      </c>
      <c r="B3305" s="384">
        <v>45658</v>
      </c>
      <c r="C3305" s="297" t="e">
        <v>#VALUE!</v>
      </c>
      <c r="D3305" s="312" t="s">
        <v>5920</v>
      </c>
      <c r="E3305" s="306" t="s">
        <v>5921</v>
      </c>
      <c r="F3305" s="314">
        <v>5309</v>
      </c>
      <c r="G3305" s="300">
        <v>4499.1525423728817</v>
      </c>
      <c r="H3305" s="301" t="s">
        <v>261</v>
      </c>
      <c r="I3305" s="302" t="s">
        <v>232</v>
      </c>
      <c r="J3305" s="302" t="s">
        <v>661</v>
      </c>
      <c r="K3305" s="53"/>
      <c r="L3305" s="53"/>
      <c r="M3305" s="53"/>
      <c r="N3305" s="53"/>
      <c r="O3305" s="53">
        <v>1</v>
      </c>
      <c r="P3305" s="55"/>
      <c r="Q3305" s="297">
        <v>5309</v>
      </c>
      <c r="R3305" s="351" t="s">
        <v>1578</v>
      </c>
      <c r="S3305" s="350">
        <v>46</v>
      </c>
      <c r="T3305" t="str">
        <f t="shared" si="116"/>
        <v>Other Services</v>
      </c>
    </row>
    <row r="3306" spans="1:20" ht="15.75" thickBot="1">
      <c r="A3306" s="311">
        <v>45675</v>
      </c>
      <c r="B3306" s="384">
        <v>45658</v>
      </c>
      <c r="C3306" s="297" t="e">
        <v>#VALUE!</v>
      </c>
      <c r="D3306" s="312" t="s">
        <v>5011</v>
      </c>
      <c r="E3306" s="306" t="s">
        <v>5922</v>
      </c>
      <c r="F3306" s="314">
        <v>2999</v>
      </c>
      <c r="G3306" s="300">
        <v>2541.5254237288141</v>
      </c>
      <c r="H3306" s="301" t="s">
        <v>261</v>
      </c>
      <c r="I3306" s="302" t="s">
        <v>232</v>
      </c>
      <c r="J3306" s="302" t="s">
        <v>661</v>
      </c>
      <c r="K3306" s="53"/>
      <c r="L3306" s="53"/>
      <c r="M3306" s="53"/>
      <c r="N3306" s="53"/>
      <c r="O3306" s="53">
        <v>1</v>
      </c>
      <c r="P3306" s="55"/>
      <c r="Q3306" s="297">
        <v>2999</v>
      </c>
      <c r="R3306" s="351" t="s">
        <v>1578</v>
      </c>
      <c r="S3306" s="350">
        <v>46</v>
      </c>
      <c r="T3306" t="str">
        <f t="shared" si="116"/>
        <v>Other Services</v>
      </c>
    </row>
    <row r="3307" spans="1:20" ht="15.75" thickBot="1">
      <c r="A3307" s="311">
        <v>45675</v>
      </c>
      <c r="B3307" s="384">
        <v>45658</v>
      </c>
      <c r="C3307" s="297" t="e">
        <v>#VALUE!</v>
      </c>
      <c r="D3307" s="312" t="s">
        <v>2514</v>
      </c>
      <c r="E3307" s="306" t="s">
        <v>5923</v>
      </c>
      <c r="F3307" s="314">
        <v>5900</v>
      </c>
      <c r="G3307" s="300">
        <v>5000</v>
      </c>
      <c r="H3307" s="301" t="s">
        <v>112</v>
      </c>
      <c r="I3307" s="302" t="s">
        <v>229</v>
      </c>
      <c r="J3307" s="302" t="s">
        <v>321</v>
      </c>
      <c r="K3307" s="53"/>
      <c r="L3307" s="53"/>
      <c r="M3307" s="53"/>
      <c r="N3307" s="53"/>
      <c r="O3307" s="53">
        <v>1</v>
      </c>
      <c r="P3307" s="55"/>
      <c r="Q3307" s="297">
        <v>5900</v>
      </c>
      <c r="R3307" s="351" t="s">
        <v>1578</v>
      </c>
      <c r="S3307" s="350">
        <v>46</v>
      </c>
      <c r="T3307" t="str">
        <f t="shared" si="116"/>
        <v>WhatsApp API Business</v>
      </c>
    </row>
    <row r="3308" spans="1:20" ht="15.75" thickBot="1">
      <c r="A3308" s="311">
        <v>45675</v>
      </c>
      <c r="B3308" s="384">
        <v>45658</v>
      </c>
      <c r="C3308" s="297" t="e">
        <v>#VALUE!</v>
      </c>
      <c r="D3308" s="312" t="s">
        <v>5924</v>
      </c>
      <c r="E3308" s="306" t="s">
        <v>5925</v>
      </c>
      <c r="F3308" s="314">
        <v>36108</v>
      </c>
      <c r="G3308" s="300">
        <v>30600</v>
      </c>
      <c r="H3308" s="301" t="s">
        <v>112</v>
      </c>
      <c r="I3308" s="302" t="s">
        <v>229</v>
      </c>
      <c r="J3308" s="302" t="s">
        <v>359</v>
      </c>
      <c r="K3308" s="53"/>
      <c r="L3308" s="53"/>
      <c r="M3308" s="53"/>
      <c r="N3308" s="53"/>
      <c r="O3308" s="53">
        <v>1</v>
      </c>
      <c r="P3308" s="55"/>
      <c r="Q3308" s="297">
        <v>36108</v>
      </c>
      <c r="R3308" s="351" t="s">
        <v>1578</v>
      </c>
      <c r="S3308" s="350">
        <v>46</v>
      </c>
      <c r="T3308" t="str">
        <f t="shared" si="116"/>
        <v>WhatsApp API Business</v>
      </c>
    </row>
    <row r="3309" spans="1:20" ht="15.75" thickBot="1">
      <c r="A3309" s="311">
        <v>45675</v>
      </c>
      <c r="B3309" s="384">
        <v>45658</v>
      </c>
      <c r="C3309" s="297" t="e">
        <v>#VALUE!</v>
      </c>
      <c r="D3309" s="312" t="s">
        <v>433</v>
      </c>
      <c r="E3309" s="306" t="s">
        <v>5926</v>
      </c>
      <c r="F3309" s="314">
        <v>5427</v>
      </c>
      <c r="G3309" s="300">
        <v>4599.1525423728817</v>
      </c>
      <c r="H3309" s="301" t="s">
        <v>112</v>
      </c>
      <c r="I3309" s="302" t="s">
        <v>229</v>
      </c>
      <c r="J3309" s="302" t="s">
        <v>249</v>
      </c>
      <c r="K3309" s="53"/>
      <c r="L3309" s="53"/>
      <c r="M3309" s="53"/>
      <c r="N3309" s="53"/>
      <c r="O3309" s="53">
        <v>1</v>
      </c>
      <c r="P3309" s="55"/>
      <c r="Q3309" s="297">
        <v>5427</v>
      </c>
      <c r="R3309" s="351" t="s">
        <v>1578</v>
      </c>
      <c r="S3309" s="350">
        <v>46</v>
      </c>
      <c r="T3309" t="str">
        <f t="shared" si="116"/>
        <v>WhatsApp API Business</v>
      </c>
    </row>
    <row r="3310" spans="1:20" ht="15.75" thickBot="1">
      <c r="A3310" s="311">
        <v>45675</v>
      </c>
      <c r="B3310" s="384">
        <v>45658</v>
      </c>
      <c r="C3310" s="297" t="e">
        <v>#VALUE!</v>
      </c>
      <c r="D3310" s="312" t="s">
        <v>4809</v>
      </c>
      <c r="E3310" s="306" t="s">
        <v>5927</v>
      </c>
      <c r="F3310" s="314">
        <v>7523</v>
      </c>
      <c r="G3310" s="300">
        <v>6375.42372881356</v>
      </c>
      <c r="H3310" s="301" t="s">
        <v>112</v>
      </c>
      <c r="I3310" s="302" t="s">
        <v>229</v>
      </c>
      <c r="J3310" s="302" t="s">
        <v>269</v>
      </c>
      <c r="K3310" s="53"/>
      <c r="L3310" s="53"/>
      <c r="M3310" s="53"/>
      <c r="N3310" s="53"/>
      <c r="O3310" s="53">
        <v>1</v>
      </c>
      <c r="P3310" s="55"/>
      <c r="Q3310" s="297">
        <v>7523</v>
      </c>
      <c r="R3310" s="351" t="s">
        <v>1578</v>
      </c>
      <c r="S3310" s="350">
        <v>46</v>
      </c>
      <c r="T3310" t="str">
        <f t="shared" si="116"/>
        <v>WhatsApp API Business</v>
      </c>
    </row>
    <row r="3311" spans="1:20" ht="15.75" thickBot="1">
      <c r="A3311" s="311">
        <v>45675</v>
      </c>
      <c r="B3311" s="384">
        <v>45658</v>
      </c>
      <c r="C3311" s="297" t="e">
        <v>#VALUE!</v>
      </c>
      <c r="D3311" s="312" t="s">
        <v>469</v>
      </c>
      <c r="E3311" s="306" t="s">
        <v>5928</v>
      </c>
      <c r="F3311" s="314">
        <v>1297</v>
      </c>
      <c r="G3311" s="300">
        <v>1099.152542372881</v>
      </c>
      <c r="H3311" s="301" t="s">
        <v>112</v>
      </c>
      <c r="I3311" s="302" t="s">
        <v>229</v>
      </c>
      <c r="J3311" s="302" t="s">
        <v>249</v>
      </c>
      <c r="K3311" s="53"/>
      <c r="L3311" s="53"/>
      <c r="M3311" s="53"/>
      <c r="N3311" s="53"/>
      <c r="O3311" s="53">
        <v>1</v>
      </c>
      <c r="P3311" s="55"/>
      <c r="Q3311" s="297">
        <v>1297</v>
      </c>
      <c r="R3311" s="351" t="s">
        <v>1578</v>
      </c>
      <c r="S3311" s="350">
        <v>46</v>
      </c>
      <c r="T3311" t="str">
        <f t="shared" si="116"/>
        <v>WhatsApp API Business</v>
      </c>
    </row>
    <row r="3312" spans="1:20" ht="15.75" thickBot="1">
      <c r="A3312" s="311">
        <v>45675</v>
      </c>
      <c r="B3312" s="384">
        <v>45658</v>
      </c>
      <c r="C3312" s="297" t="e">
        <v>#VALUE!</v>
      </c>
      <c r="D3312" s="312" t="s">
        <v>214</v>
      </c>
      <c r="E3312" s="306" t="s">
        <v>5929</v>
      </c>
      <c r="F3312" s="314">
        <v>10618</v>
      </c>
      <c r="G3312" s="300">
        <v>8998.3050847457635</v>
      </c>
      <c r="H3312" s="301" t="s">
        <v>261</v>
      </c>
      <c r="I3312" s="302" t="s">
        <v>232</v>
      </c>
      <c r="J3312" s="302" t="s">
        <v>661</v>
      </c>
      <c r="K3312" s="53"/>
      <c r="L3312" s="53"/>
      <c r="M3312" s="53"/>
      <c r="N3312" s="53"/>
      <c r="O3312" s="53">
        <v>1</v>
      </c>
      <c r="P3312" s="55"/>
      <c r="Q3312" s="297">
        <v>10618</v>
      </c>
      <c r="R3312" s="351" t="s">
        <v>1578</v>
      </c>
      <c r="S3312" s="350">
        <v>46</v>
      </c>
      <c r="T3312" t="str">
        <f t="shared" si="116"/>
        <v>Other Services</v>
      </c>
    </row>
    <row r="3313" spans="1:20" ht="15.75" thickBot="1">
      <c r="A3313" s="311">
        <v>45675</v>
      </c>
      <c r="B3313" s="384">
        <v>45658</v>
      </c>
      <c r="C3313" s="297" t="e">
        <v>#VALUE!</v>
      </c>
      <c r="D3313" s="312" t="s">
        <v>933</v>
      </c>
      <c r="E3313" s="306" t="s">
        <v>5930</v>
      </c>
      <c r="F3313" s="314">
        <v>17700</v>
      </c>
      <c r="G3313" s="300">
        <v>15000</v>
      </c>
      <c r="H3313" s="301" t="s">
        <v>245</v>
      </c>
      <c r="I3313" s="302" t="s">
        <v>223</v>
      </c>
      <c r="J3313" s="302" t="s">
        <v>246</v>
      </c>
      <c r="K3313" s="53"/>
      <c r="L3313" s="53"/>
      <c r="M3313" s="53"/>
      <c r="N3313" s="53"/>
      <c r="O3313" s="53">
        <v>1</v>
      </c>
      <c r="P3313" s="55"/>
      <c r="Q3313" s="297">
        <v>17700</v>
      </c>
      <c r="R3313" s="351" t="s">
        <v>1578</v>
      </c>
      <c r="S3313" s="350">
        <v>46</v>
      </c>
      <c r="T3313" t="str">
        <f t="shared" si="116"/>
        <v>Tech Assist Recruitment</v>
      </c>
    </row>
    <row r="3314" spans="1:20" ht="15.75" thickBot="1">
      <c r="A3314" s="311">
        <v>45675</v>
      </c>
      <c r="B3314" s="384">
        <v>45658</v>
      </c>
      <c r="C3314" s="297" t="e">
        <v>#VALUE!</v>
      </c>
      <c r="D3314" s="312" t="s">
        <v>741</v>
      </c>
      <c r="E3314" s="306" t="s">
        <v>5931</v>
      </c>
      <c r="F3314" s="314">
        <v>2950</v>
      </c>
      <c r="G3314" s="300">
        <v>2500</v>
      </c>
      <c r="H3314" s="301" t="s">
        <v>112</v>
      </c>
      <c r="I3314" s="302" t="s">
        <v>229</v>
      </c>
      <c r="J3314" s="302" t="s">
        <v>258</v>
      </c>
      <c r="K3314" s="53"/>
      <c r="L3314" s="53"/>
      <c r="M3314" s="53"/>
      <c r="N3314" s="53"/>
      <c r="O3314" s="53">
        <v>1</v>
      </c>
      <c r="P3314" s="55"/>
      <c r="Q3314" s="297">
        <v>2950</v>
      </c>
      <c r="R3314" s="351" t="s">
        <v>1578</v>
      </c>
      <c r="S3314" s="350">
        <v>46</v>
      </c>
      <c r="T3314" t="str">
        <f t="shared" si="116"/>
        <v>WhatsApp API Business</v>
      </c>
    </row>
    <row r="3315" spans="1:20" ht="15.75" thickBot="1">
      <c r="A3315" s="311">
        <v>45675</v>
      </c>
      <c r="B3315" s="384">
        <v>45658</v>
      </c>
      <c r="C3315" s="297" t="e">
        <v>#VALUE!</v>
      </c>
      <c r="D3315" s="312" t="s">
        <v>5932</v>
      </c>
      <c r="E3315" s="306" t="s">
        <v>5933</v>
      </c>
      <c r="F3315" s="314">
        <v>17698</v>
      </c>
      <c r="G3315" s="300">
        <v>14998.30508474576</v>
      </c>
      <c r="H3315" s="301" t="s">
        <v>261</v>
      </c>
      <c r="I3315" s="302" t="s">
        <v>232</v>
      </c>
      <c r="J3315" s="302" t="s">
        <v>661</v>
      </c>
      <c r="K3315" s="53"/>
      <c r="L3315" s="53"/>
      <c r="M3315" s="53"/>
      <c r="N3315" s="53"/>
      <c r="O3315" s="53">
        <v>1</v>
      </c>
      <c r="P3315" s="55"/>
      <c r="Q3315" s="297">
        <v>17698</v>
      </c>
      <c r="R3315" s="351" t="s">
        <v>1578</v>
      </c>
      <c r="S3315" s="350">
        <v>46</v>
      </c>
      <c r="T3315" t="str">
        <f t="shared" si="116"/>
        <v>Other Services</v>
      </c>
    </row>
    <row r="3316" spans="1:20" ht="15.75" thickBot="1">
      <c r="A3316" s="311">
        <v>45675</v>
      </c>
      <c r="B3316" s="384">
        <v>45658</v>
      </c>
      <c r="C3316" s="297" t="e">
        <v>#VALUE!</v>
      </c>
      <c r="D3316" s="312" t="s">
        <v>5934</v>
      </c>
      <c r="E3316" s="306" t="s">
        <v>5935</v>
      </c>
      <c r="F3316" s="314">
        <v>5309</v>
      </c>
      <c r="G3316" s="300">
        <v>4499.1525423728817</v>
      </c>
      <c r="H3316" s="301" t="s">
        <v>261</v>
      </c>
      <c r="I3316" s="302" t="s">
        <v>232</v>
      </c>
      <c r="J3316" s="302" t="s">
        <v>661</v>
      </c>
      <c r="K3316" s="53"/>
      <c r="L3316" s="53"/>
      <c r="M3316" s="53"/>
      <c r="N3316" s="53"/>
      <c r="O3316" s="53">
        <v>1</v>
      </c>
      <c r="P3316" s="55"/>
      <c r="Q3316" s="297">
        <v>5309</v>
      </c>
      <c r="R3316" s="351" t="s">
        <v>1578</v>
      </c>
      <c r="S3316" s="350">
        <v>46</v>
      </c>
      <c r="T3316" t="str">
        <f t="shared" si="116"/>
        <v>Other Services</v>
      </c>
    </row>
    <row r="3317" spans="1:20" ht="15.75" thickBot="1">
      <c r="A3317" s="311">
        <v>45675</v>
      </c>
      <c r="B3317" s="384">
        <v>45658</v>
      </c>
      <c r="C3317" s="297" t="e">
        <v>#VALUE!</v>
      </c>
      <c r="D3317" s="312" t="s">
        <v>2813</v>
      </c>
      <c r="E3317" s="306" t="s">
        <v>5936</v>
      </c>
      <c r="F3317" s="314">
        <v>8849</v>
      </c>
      <c r="G3317" s="300">
        <v>7499.1525423728817</v>
      </c>
      <c r="H3317" s="301" t="s">
        <v>261</v>
      </c>
      <c r="I3317" s="302" t="s">
        <v>232</v>
      </c>
      <c r="J3317" s="302" t="s">
        <v>661</v>
      </c>
      <c r="K3317" s="53"/>
      <c r="L3317" s="53"/>
      <c r="M3317" s="53"/>
      <c r="N3317" s="53"/>
      <c r="O3317" s="53">
        <v>1</v>
      </c>
      <c r="P3317" s="55"/>
      <c r="Q3317" s="297">
        <v>8849</v>
      </c>
      <c r="R3317" s="351" t="s">
        <v>1578</v>
      </c>
      <c r="S3317" s="350">
        <v>46</v>
      </c>
      <c r="T3317" t="str">
        <f t="shared" si="116"/>
        <v>Other Services</v>
      </c>
    </row>
    <row r="3318" spans="1:20" ht="15.75" thickBot="1">
      <c r="A3318" s="311">
        <v>45675</v>
      </c>
      <c r="B3318" s="384">
        <v>45658</v>
      </c>
      <c r="C3318" s="297" t="e">
        <v>#VALUE!</v>
      </c>
      <c r="D3318" s="312" t="s">
        <v>5937</v>
      </c>
      <c r="E3318" s="306" t="s">
        <v>5938</v>
      </c>
      <c r="F3318" s="314">
        <v>5309</v>
      </c>
      <c r="G3318" s="300">
        <v>4499.1525423728817</v>
      </c>
      <c r="H3318" s="301" t="s">
        <v>261</v>
      </c>
      <c r="I3318" s="302" t="s">
        <v>232</v>
      </c>
      <c r="J3318" s="302" t="s">
        <v>661</v>
      </c>
      <c r="K3318" s="53"/>
      <c r="L3318" s="53"/>
      <c r="M3318" s="53"/>
      <c r="N3318" s="53"/>
      <c r="O3318" s="53">
        <v>1</v>
      </c>
      <c r="P3318" s="55"/>
      <c r="Q3318" s="297">
        <v>5309</v>
      </c>
      <c r="R3318" s="351" t="s">
        <v>1578</v>
      </c>
      <c r="S3318" s="350">
        <v>46</v>
      </c>
      <c r="T3318" t="str">
        <f t="shared" si="116"/>
        <v>Other Services</v>
      </c>
    </row>
    <row r="3319" spans="1:20" ht="15.75" thickBot="1">
      <c r="A3319" s="311">
        <v>45675</v>
      </c>
      <c r="B3319" s="384">
        <v>45658</v>
      </c>
      <c r="C3319" s="297" t="e">
        <v>#VALUE!</v>
      </c>
      <c r="D3319" s="312" t="s">
        <v>5939</v>
      </c>
      <c r="E3319" s="306" t="s">
        <v>5940</v>
      </c>
      <c r="F3319" s="314">
        <v>15045</v>
      </c>
      <c r="G3319" s="300">
        <v>12750</v>
      </c>
      <c r="H3319" s="301" t="s">
        <v>112</v>
      </c>
      <c r="I3319" s="302" t="s">
        <v>229</v>
      </c>
      <c r="J3319" s="302" t="s">
        <v>284</v>
      </c>
      <c r="K3319" s="53"/>
      <c r="L3319" s="53"/>
      <c r="M3319" s="53"/>
      <c r="N3319" s="53"/>
      <c r="O3319" s="53">
        <v>1</v>
      </c>
      <c r="P3319" s="55"/>
      <c r="Q3319" s="297">
        <v>15045</v>
      </c>
      <c r="R3319" s="351" t="s">
        <v>1578</v>
      </c>
      <c r="S3319" s="350">
        <v>46</v>
      </c>
      <c r="T3319" t="str">
        <f t="shared" si="116"/>
        <v>WhatsApp API Business</v>
      </c>
    </row>
    <row r="3320" spans="1:20" ht="15.75" thickBot="1">
      <c r="A3320" s="311">
        <v>45675</v>
      </c>
      <c r="B3320" s="384">
        <v>45658</v>
      </c>
      <c r="C3320" s="297" t="e">
        <v>#VALUE!</v>
      </c>
      <c r="D3320" s="312" t="s">
        <v>5941</v>
      </c>
      <c r="E3320" s="306" t="s">
        <v>5942</v>
      </c>
      <c r="F3320" s="314">
        <v>8849</v>
      </c>
      <c r="G3320" s="300">
        <v>7499.1525423728817</v>
      </c>
      <c r="H3320" s="301" t="s">
        <v>261</v>
      </c>
      <c r="I3320" s="302" t="s">
        <v>232</v>
      </c>
      <c r="J3320" s="302" t="s">
        <v>661</v>
      </c>
      <c r="K3320" s="53"/>
      <c r="L3320" s="53"/>
      <c r="M3320" s="53"/>
      <c r="N3320" s="53"/>
      <c r="O3320" s="53">
        <v>1</v>
      </c>
      <c r="P3320" s="55"/>
      <c r="Q3320" s="297">
        <v>8849</v>
      </c>
      <c r="R3320" s="351" t="s">
        <v>1578</v>
      </c>
      <c r="S3320" s="350">
        <v>46</v>
      </c>
      <c r="T3320" t="str">
        <f t="shared" si="116"/>
        <v>Other Services</v>
      </c>
    </row>
    <row r="3321" spans="1:20" ht="15.75" thickBot="1">
      <c r="A3321" s="311">
        <v>45675</v>
      </c>
      <c r="B3321" s="384">
        <v>45658</v>
      </c>
      <c r="C3321" s="297" t="e">
        <v>#VALUE!</v>
      </c>
      <c r="D3321" s="312" t="s">
        <v>5210</v>
      </c>
      <c r="E3321" s="306" t="s">
        <v>5943</v>
      </c>
      <c r="F3321" s="314">
        <v>2999</v>
      </c>
      <c r="G3321" s="300">
        <v>2541.5254237288141</v>
      </c>
      <c r="H3321" s="301" t="s">
        <v>261</v>
      </c>
      <c r="I3321" s="302" t="s">
        <v>232</v>
      </c>
      <c r="J3321" s="302" t="s">
        <v>661</v>
      </c>
      <c r="K3321" s="53"/>
      <c r="L3321" s="53"/>
      <c r="M3321" s="53"/>
      <c r="N3321" s="53"/>
      <c r="O3321" s="53">
        <v>1</v>
      </c>
      <c r="P3321" s="55"/>
      <c r="Q3321" s="297">
        <v>2999</v>
      </c>
      <c r="R3321" s="351" t="s">
        <v>1578</v>
      </c>
      <c r="S3321" s="350">
        <v>46</v>
      </c>
      <c r="T3321" t="str">
        <f t="shared" si="116"/>
        <v>Other Services</v>
      </c>
    </row>
    <row r="3322" spans="1:20" ht="15.75" thickBot="1">
      <c r="A3322" s="311">
        <v>45675</v>
      </c>
      <c r="B3322" s="384">
        <v>45658</v>
      </c>
      <c r="C3322" s="297" t="e">
        <v>#VALUE!</v>
      </c>
      <c r="D3322" s="312" t="s">
        <v>5944</v>
      </c>
      <c r="E3322" s="306" t="s">
        <v>5945</v>
      </c>
      <c r="F3322" s="314">
        <v>8849</v>
      </c>
      <c r="G3322" s="300">
        <v>7499.1525423728817</v>
      </c>
      <c r="H3322" s="301" t="s">
        <v>261</v>
      </c>
      <c r="I3322" s="302" t="s">
        <v>232</v>
      </c>
      <c r="J3322" s="302" t="s">
        <v>661</v>
      </c>
      <c r="K3322" s="53"/>
      <c r="L3322" s="53"/>
      <c r="M3322" s="53"/>
      <c r="N3322" s="53"/>
      <c r="O3322" s="53">
        <v>1</v>
      </c>
      <c r="P3322" s="55"/>
      <c r="Q3322" s="297">
        <v>8849</v>
      </c>
      <c r="R3322" s="351" t="s">
        <v>1578</v>
      </c>
      <c r="S3322" s="350">
        <v>46</v>
      </c>
      <c r="T3322" t="str">
        <f t="shared" si="116"/>
        <v>Other Services</v>
      </c>
    </row>
    <row r="3323" spans="1:20" ht="15.75" thickBot="1">
      <c r="A3323" s="311">
        <v>45675</v>
      </c>
      <c r="B3323" s="384">
        <v>45658</v>
      </c>
      <c r="C3323" s="297" t="e">
        <v>#VALUE!</v>
      </c>
      <c r="D3323" s="312" t="s">
        <v>5946</v>
      </c>
      <c r="E3323" s="306" t="s">
        <v>5947</v>
      </c>
      <c r="F3323" s="314">
        <v>17698</v>
      </c>
      <c r="G3323" s="300">
        <v>14998.30508474576</v>
      </c>
      <c r="H3323" s="301" t="s">
        <v>261</v>
      </c>
      <c r="I3323" s="302" t="s">
        <v>232</v>
      </c>
      <c r="J3323" s="302" t="s">
        <v>661</v>
      </c>
      <c r="K3323" s="53"/>
      <c r="L3323" s="53"/>
      <c r="M3323" s="53"/>
      <c r="N3323" s="53"/>
      <c r="O3323" s="53">
        <v>1</v>
      </c>
      <c r="P3323" s="55"/>
      <c r="Q3323" s="297">
        <v>17698</v>
      </c>
      <c r="R3323" s="351" t="s">
        <v>1578</v>
      </c>
      <c r="S3323" s="350">
        <v>46</v>
      </c>
      <c r="T3323" t="str">
        <f t="shared" si="116"/>
        <v>Other Services</v>
      </c>
    </row>
    <row r="3324" spans="1:20" ht="15.75" thickBot="1">
      <c r="A3324" s="311">
        <v>45675</v>
      </c>
      <c r="B3324" s="384">
        <v>45658</v>
      </c>
      <c r="C3324" s="297" t="e">
        <v>#VALUE!</v>
      </c>
      <c r="D3324" s="312" t="s">
        <v>5948</v>
      </c>
      <c r="E3324" s="306" t="s">
        <v>5949</v>
      </c>
      <c r="F3324" s="314">
        <v>8849</v>
      </c>
      <c r="G3324" s="300">
        <v>7499.1525423728817</v>
      </c>
      <c r="H3324" s="301" t="s">
        <v>261</v>
      </c>
      <c r="I3324" s="302" t="s">
        <v>232</v>
      </c>
      <c r="J3324" s="302" t="s">
        <v>661</v>
      </c>
      <c r="K3324" s="53"/>
      <c r="L3324" s="53"/>
      <c r="M3324" s="53"/>
      <c r="N3324" s="53"/>
      <c r="O3324" s="53">
        <v>1</v>
      </c>
      <c r="P3324" s="55"/>
      <c r="Q3324" s="297">
        <v>8849</v>
      </c>
      <c r="R3324" s="351" t="s">
        <v>1578</v>
      </c>
      <c r="S3324" s="350">
        <v>46</v>
      </c>
      <c r="T3324" t="str">
        <f t="shared" si="116"/>
        <v>Other Services</v>
      </c>
    </row>
    <row r="3325" spans="1:20" ht="15.75" thickBot="1">
      <c r="A3325" s="311">
        <v>45675</v>
      </c>
      <c r="B3325" s="384">
        <v>45658</v>
      </c>
      <c r="C3325" s="297" t="e">
        <v>#VALUE!</v>
      </c>
      <c r="D3325" s="312" t="s">
        <v>1028</v>
      </c>
      <c r="E3325" s="306" t="s">
        <v>5950</v>
      </c>
      <c r="F3325" s="314">
        <v>5309</v>
      </c>
      <c r="G3325" s="300">
        <v>4499.1525423728817</v>
      </c>
      <c r="H3325" s="301" t="s">
        <v>261</v>
      </c>
      <c r="I3325" s="302" t="s">
        <v>232</v>
      </c>
      <c r="J3325" s="302" t="s">
        <v>661</v>
      </c>
      <c r="K3325" s="53"/>
      <c r="L3325" s="53"/>
      <c r="M3325" s="53"/>
      <c r="N3325" s="53"/>
      <c r="O3325" s="53">
        <v>1</v>
      </c>
      <c r="P3325" s="55"/>
      <c r="Q3325" s="297">
        <v>5309</v>
      </c>
      <c r="R3325" s="351" t="s">
        <v>1578</v>
      </c>
      <c r="S3325" s="350">
        <v>46</v>
      </c>
      <c r="T3325" t="str">
        <f t="shared" si="116"/>
        <v>Other Services</v>
      </c>
    </row>
    <row r="3326" spans="1:20" ht="15.75" thickBot="1">
      <c r="A3326" s="311">
        <v>45675</v>
      </c>
      <c r="B3326" s="384">
        <v>45658</v>
      </c>
      <c r="C3326" s="297" t="e">
        <v>#VALUE!</v>
      </c>
      <c r="D3326" s="312" t="s">
        <v>5951</v>
      </c>
      <c r="E3326" s="306" t="s">
        <v>5952</v>
      </c>
      <c r="F3326" s="314">
        <v>8849</v>
      </c>
      <c r="G3326" s="300">
        <v>7499.1525423728817</v>
      </c>
      <c r="H3326" s="301" t="s">
        <v>261</v>
      </c>
      <c r="I3326" s="302" t="s">
        <v>232</v>
      </c>
      <c r="J3326" s="302" t="s">
        <v>661</v>
      </c>
      <c r="K3326" s="53"/>
      <c r="L3326" s="53"/>
      <c r="M3326" s="53"/>
      <c r="N3326" s="53"/>
      <c r="O3326" s="53">
        <v>1</v>
      </c>
      <c r="P3326" s="55"/>
      <c r="Q3326" s="297">
        <v>8849</v>
      </c>
      <c r="R3326" s="351" t="s">
        <v>1578</v>
      </c>
      <c r="S3326" s="350">
        <v>46</v>
      </c>
      <c r="T3326" t="str">
        <f t="shared" si="116"/>
        <v>Other Services</v>
      </c>
    </row>
    <row r="3327" spans="1:20" ht="15.75" thickBot="1">
      <c r="A3327" s="311">
        <v>45675</v>
      </c>
      <c r="B3327" s="384">
        <v>45658</v>
      </c>
      <c r="C3327" s="297" t="e">
        <v>#VALUE!</v>
      </c>
      <c r="D3327" s="312" t="s">
        <v>5953</v>
      </c>
      <c r="E3327" s="306" t="s">
        <v>5954</v>
      </c>
      <c r="F3327" s="314">
        <v>17698</v>
      </c>
      <c r="G3327" s="300">
        <v>14998.30508474576</v>
      </c>
      <c r="H3327" s="301" t="s">
        <v>261</v>
      </c>
      <c r="I3327" s="302" t="s">
        <v>232</v>
      </c>
      <c r="J3327" s="302" t="s">
        <v>661</v>
      </c>
      <c r="K3327" s="53"/>
      <c r="L3327" s="53"/>
      <c r="M3327" s="53"/>
      <c r="N3327" s="53"/>
      <c r="O3327" s="53">
        <v>1</v>
      </c>
      <c r="P3327" s="55"/>
      <c r="Q3327" s="297">
        <v>17698</v>
      </c>
      <c r="R3327" s="351" t="s">
        <v>1578</v>
      </c>
      <c r="S3327" s="350">
        <v>46</v>
      </c>
      <c r="T3327" t="str">
        <f t="shared" si="116"/>
        <v>Other Services</v>
      </c>
    </row>
    <row r="3328" spans="1:20" ht="15.75" thickBot="1">
      <c r="A3328" s="311">
        <v>45675</v>
      </c>
      <c r="B3328" s="384">
        <v>45658</v>
      </c>
      <c r="C3328" s="297" t="e">
        <v>#VALUE!</v>
      </c>
      <c r="D3328" s="312" t="s">
        <v>1364</v>
      </c>
      <c r="E3328" s="306" t="s">
        <v>5955</v>
      </c>
      <c r="F3328" s="314">
        <v>2999</v>
      </c>
      <c r="G3328" s="300">
        <v>2541.5254237288141</v>
      </c>
      <c r="H3328" s="301" t="s">
        <v>261</v>
      </c>
      <c r="I3328" s="302" t="s">
        <v>232</v>
      </c>
      <c r="J3328" s="302" t="s">
        <v>661</v>
      </c>
      <c r="K3328" s="53"/>
      <c r="L3328" s="53"/>
      <c r="M3328" s="53"/>
      <c r="N3328" s="53"/>
      <c r="O3328" s="53">
        <v>1</v>
      </c>
      <c r="P3328" s="55"/>
      <c r="Q3328" s="297">
        <v>2999</v>
      </c>
      <c r="R3328" s="351" t="s">
        <v>1578</v>
      </c>
      <c r="S3328" s="350">
        <v>46</v>
      </c>
      <c r="T3328" t="str">
        <f t="shared" si="116"/>
        <v>Other Services</v>
      </c>
    </row>
    <row r="3329" spans="1:20" ht="15.75" thickBot="1">
      <c r="A3329" s="311">
        <v>45675</v>
      </c>
      <c r="B3329" s="384">
        <v>45658</v>
      </c>
      <c r="C3329" s="297" t="e">
        <v>#VALUE!</v>
      </c>
      <c r="D3329" s="312" t="s">
        <v>1650</v>
      </c>
      <c r="E3329" s="306" t="s">
        <v>5956</v>
      </c>
      <c r="F3329" s="314">
        <v>2507</v>
      </c>
      <c r="G3329" s="300">
        <v>2124.5762711864409</v>
      </c>
      <c r="H3329" s="301" t="s">
        <v>112</v>
      </c>
      <c r="I3329" s="302" t="s">
        <v>229</v>
      </c>
      <c r="J3329" s="302" t="s">
        <v>258</v>
      </c>
      <c r="K3329" s="53"/>
      <c r="L3329" s="53"/>
      <c r="M3329" s="53"/>
      <c r="N3329" s="53"/>
      <c r="O3329" s="53">
        <v>1</v>
      </c>
      <c r="P3329" s="55"/>
      <c r="Q3329" s="297">
        <v>2507</v>
      </c>
      <c r="R3329" s="351" t="s">
        <v>1578</v>
      </c>
      <c r="S3329" s="350">
        <v>46</v>
      </c>
      <c r="T3329" t="str">
        <f t="shared" si="116"/>
        <v>WhatsApp API Business</v>
      </c>
    </row>
    <row r="3330" spans="1:20" ht="15.75" thickBot="1">
      <c r="A3330" s="311">
        <v>45675</v>
      </c>
      <c r="B3330" s="384">
        <v>45658</v>
      </c>
      <c r="C3330" s="297" t="e">
        <v>#VALUE!</v>
      </c>
      <c r="D3330" s="312" t="s">
        <v>930</v>
      </c>
      <c r="E3330" s="306" t="s">
        <v>5957</v>
      </c>
      <c r="F3330" s="314">
        <v>2999</v>
      </c>
      <c r="G3330" s="300">
        <v>2541.5254237288141</v>
      </c>
      <c r="H3330" s="301" t="s">
        <v>261</v>
      </c>
      <c r="I3330" s="302" t="s">
        <v>232</v>
      </c>
      <c r="J3330" s="302" t="s">
        <v>661</v>
      </c>
      <c r="K3330" s="53"/>
      <c r="L3330" s="53"/>
      <c r="M3330" s="53"/>
      <c r="N3330" s="53"/>
      <c r="O3330" s="53">
        <v>1</v>
      </c>
      <c r="P3330" s="55"/>
      <c r="Q3330" s="297">
        <v>2999</v>
      </c>
      <c r="R3330" s="351" t="s">
        <v>1578</v>
      </c>
      <c r="S3330" s="350">
        <v>46</v>
      </c>
      <c r="T3330" t="str">
        <f t="shared" si="116"/>
        <v>Other Services</v>
      </c>
    </row>
    <row r="3331" spans="1:20" ht="15.75" thickBot="1">
      <c r="A3331" s="311">
        <v>45675</v>
      </c>
      <c r="B3331" s="384">
        <v>45658</v>
      </c>
      <c r="C3331" s="297" t="e">
        <v>#VALUE!</v>
      </c>
      <c r="D3331" s="312" t="s">
        <v>1693</v>
      </c>
      <c r="E3331" s="306" t="s">
        <v>5958</v>
      </c>
      <c r="F3331" s="314">
        <v>8849</v>
      </c>
      <c r="G3331" s="300">
        <v>7499.1525423728817</v>
      </c>
      <c r="H3331" s="301" t="s">
        <v>261</v>
      </c>
      <c r="I3331" s="302" t="s">
        <v>232</v>
      </c>
      <c r="J3331" s="302" t="s">
        <v>661</v>
      </c>
      <c r="K3331" s="53"/>
      <c r="L3331" s="53"/>
      <c r="M3331" s="53"/>
      <c r="N3331" s="53"/>
      <c r="O3331" s="53">
        <v>1</v>
      </c>
      <c r="P3331" s="55"/>
      <c r="Q3331" s="297">
        <v>8849</v>
      </c>
      <c r="R3331" s="351" t="s">
        <v>1578</v>
      </c>
      <c r="S3331" s="350">
        <v>46</v>
      </c>
      <c r="T3331" t="str">
        <f t="shared" si="116"/>
        <v>Other Services</v>
      </c>
    </row>
    <row r="3332" spans="1:20" ht="15.75" thickBot="1">
      <c r="A3332" s="311">
        <v>45675</v>
      </c>
      <c r="B3332" s="384">
        <v>45658</v>
      </c>
      <c r="C3332" s="297" t="e">
        <v>#VALUE!</v>
      </c>
      <c r="D3332" s="312" t="s">
        <v>235</v>
      </c>
      <c r="E3332" s="306" t="s">
        <v>5959</v>
      </c>
      <c r="F3332" s="314">
        <v>1453</v>
      </c>
      <c r="G3332" s="300">
        <v>1231.35593220339</v>
      </c>
      <c r="H3332" s="301" t="s">
        <v>216</v>
      </c>
      <c r="I3332" s="302" t="s">
        <v>217</v>
      </c>
      <c r="J3332" s="302" t="s">
        <v>218</v>
      </c>
      <c r="K3332" s="53"/>
      <c r="L3332" s="53"/>
      <c r="M3332" s="53"/>
      <c r="N3332" s="53"/>
      <c r="O3332" s="53">
        <v>1</v>
      </c>
      <c r="P3332" s="55"/>
      <c r="Q3332" s="297">
        <v>1453</v>
      </c>
      <c r="R3332" s="351" t="s">
        <v>1578</v>
      </c>
      <c r="S3332" s="350">
        <v>46</v>
      </c>
      <c r="T3332" t="str">
        <f t="shared" si="116"/>
        <v>G-Suite Business</v>
      </c>
    </row>
    <row r="3333" spans="1:20" ht="15.75" thickBot="1">
      <c r="A3333" s="311">
        <v>45675</v>
      </c>
      <c r="B3333" s="384">
        <v>45658</v>
      </c>
      <c r="C3333" s="297" t="e">
        <v>#VALUE!</v>
      </c>
      <c r="D3333" s="312" t="s">
        <v>2818</v>
      </c>
      <c r="E3333" s="306" t="s">
        <v>5960</v>
      </c>
      <c r="F3333" s="314">
        <v>7847</v>
      </c>
      <c r="G3333" s="300">
        <v>6650</v>
      </c>
      <c r="H3333" s="301" t="s">
        <v>216</v>
      </c>
      <c r="I3333" s="302" t="s">
        <v>217</v>
      </c>
      <c r="J3333" s="302" t="s">
        <v>218</v>
      </c>
      <c r="K3333" s="53"/>
      <c r="L3333" s="53"/>
      <c r="M3333" s="53"/>
      <c r="N3333" s="53"/>
      <c r="O3333" s="53">
        <v>1</v>
      </c>
      <c r="P3333" s="55"/>
      <c r="Q3333" s="297">
        <v>7847</v>
      </c>
      <c r="R3333" s="351" t="s">
        <v>1578</v>
      </c>
      <c r="S3333" s="350">
        <v>46</v>
      </c>
      <c r="T3333" t="str">
        <f t="shared" ref="T3333:T3364" si="117">VLOOKUP(I3333,$AD$2:$AE$6,2,0)</f>
        <v>G-Suite Business</v>
      </c>
    </row>
    <row r="3334" spans="1:20" ht="15.75" thickBot="1">
      <c r="A3334" s="311">
        <v>45675</v>
      </c>
      <c r="B3334" s="384">
        <v>45658</v>
      </c>
      <c r="C3334" s="297" t="e">
        <v>#VALUE!</v>
      </c>
      <c r="D3334" s="312" t="s">
        <v>790</v>
      </c>
      <c r="E3334" s="306" t="s">
        <v>5961</v>
      </c>
      <c r="F3334" s="314">
        <v>7788</v>
      </c>
      <c r="G3334" s="300">
        <v>6600</v>
      </c>
      <c r="H3334" s="301" t="s">
        <v>216</v>
      </c>
      <c r="I3334" s="302" t="s">
        <v>217</v>
      </c>
      <c r="J3334" s="302" t="s">
        <v>218</v>
      </c>
      <c r="K3334" s="53"/>
      <c r="L3334" s="53"/>
      <c r="M3334" s="53"/>
      <c r="N3334" s="53"/>
      <c r="O3334" s="53">
        <v>1</v>
      </c>
      <c r="P3334" s="55"/>
      <c r="Q3334" s="297">
        <v>7788</v>
      </c>
      <c r="R3334" s="351" t="s">
        <v>1578</v>
      </c>
      <c r="S3334" s="350">
        <v>46</v>
      </c>
      <c r="T3334" t="str">
        <f t="shared" si="117"/>
        <v>G-Suite Business</v>
      </c>
    </row>
    <row r="3335" spans="1:20" ht="15.75" thickBot="1">
      <c r="A3335" s="311">
        <v>45675</v>
      </c>
      <c r="B3335" s="384">
        <v>45658</v>
      </c>
      <c r="C3335" s="297" t="e">
        <v>#VALUE!</v>
      </c>
      <c r="D3335" s="312" t="s">
        <v>3780</v>
      </c>
      <c r="E3335" s="306" t="s">
        <v>5962</v>
      </c>
      <c r="F3335" s="314">
        <v>123900</v>
      </c>
      <c r="G3335" s="300">
        <v>105000</v>
      </c>
      <c r="H3335" s="301" t="s">
        <v>216</v>
      </c>
      <c r="I3335" s="302" t="s">
        <v>217</v>
      </c>
      <c r="J3335" s="302" t="s">
        <v>218</v>
      </c>
      <c r="K3335" s="53"/>
      <c r="L3335" s="53"/>
      <c r="M3335" s="53"/>
      <c r="N3335" s="53"/>
      <c r="O3335" s="53">
        <v>1</v>
      </c>
      <c r="P3335" s="55"/>
      <c r="Q3335" s="297">
        <v>123900</v>
      </c>
      <c r="R3335" s="351" t="s">
        <v>1578</v>
      </c>
      <c r="S3335" s="350">
        <v>46</v>
      </c>
      <c r="T3335" t="str">
        <f t="shared" si="117"/>
        <v>G-Suite Business</v>
      </c>
    </row>
    <row r="3336" spans="1:20" ht="15.75" thickBot="1">
      <c r="A3336" s="311">
        <v>45675</v>
      </c>
      <c r="B3336" s="384">
        <v>45658</v>
      </c>
      <c r="C3336" s="297" t="e">
        <v>#VALUE!</v>
      </c>
      <c r="D3336" s="312" t="s">
        <v>5963</v>
      </c>
      <c r="E3336" s="306" t="s">
        <v>5964</v>
      </c>
      <c r="F3336" s="314">
        <v>4720</v>
      </c>
      <c r="G3336" s="300">
        <v>4000</v>
      </c>
      <c r="H3336" s="301" t="s">
        <v>216</v>
      </c>
      <c r="I3336" s="302" t="s">
        <v>217</v>
      </c>
      <c r="J3336" s="302" t="s">
        <v>218</v>
      </c>
      <c r="K3336" s="53"/>
      <c r="L3336" s="53"/>
      <c r="M3336" s="53"/>
      <c r="N3336" s="53"/>
      <c r="O3336" s="53">
        <v>1</v>
      </c>
      <c r="P3336" s="55"/>
      <c r="Q3336" s="297">
        <v>4720</v>
      </c>
      <c r="R3336" s="351" t="s">
        <v>1578</v>
      </c>
      <c r="S3336" s="350">
        <v>46</v>
      </c>
      <c r="T3336" t="str">
        <f t="shared" si="117"/>
        <v>G-Suite Business</v>
      </c>
    </row>
    <row r="3337" spans="1:20" ht="15.75" thickBot="1">
      <c r="A3337" s="311">
        <v>45677</v>
      </c>
      <c r="B3337" s="384">
        <v>45658</v>
      </c>
      <c r="C3337" s="297" t="e">
        <v>#VALUE!</v>
      </c>
      <c r="D3337" s="312" t="s">
        <v>572</v>
      </c>
      <c r="E3337" s="306" t="s">
        <v>5965</v>
      </c>
      <c r="F3337" s="314">
        <v>41300</v>
      </c>
      <c r="G3337" s="300">
        <v>35000</v>
      </c>
      <c r="H3337" s="301" t="s">
        <v>310</v>
      </c>
      <c r="I3337" s="302" t="s">
        <v>223</v>
      </c>
      <c r="J3337" s="302" t="s">
        <v>311</v>
      </c>
      <c r="K3337" s="53"/>
      <c r="L3337" s="53"/>
      <c r="M3337" s="53"/>
      <c r="N3337" s="53"/>
      <c r="O3337" s="53">
        <v>1</v>
      </c>
      <c r="P3337" s="55"/>
      <c r="Q3337" s="297">
        <v>41300</v>
      </c>
      <c r="R3337" s="351" t="s">
        <v>1578</v>
      </c>
      <c r="S3337" s="350">
        <v>47</v>
      </c>
      <c r="T3337" t="str">
        <f t="shared" si="117"/>
        <v>Tech Assist Recruitment</v>
      </c>
    </row>
    <row r="3338" spans="1:20" ht="15.75" thickBot="1">
      <c r="A3338" s="311">
        <v>45677</v>
      </c>
      <c r="B3338" s="384">
        <v>45658</v>
      </c>
      <c r="C3338" s="297" t="e">
        <v>#VALUE!</v>
      </c>
      <c r="D3338" s="312" t="s">
        <v>5966</v>
      </c>
      <c r="E3338" s="306" t="s">
        <v>5967</v>
      </c>
      <c r="F3338" s="314">
        <v>35396</v>
      </c>
      <c r="G3338" s="300">
        <v>29996.610169491531</v>
      </c>
      <c r="H3338" s="301" t="s">
        <v>261</v>
      </c>
      <c r="I3338" s="302" t="s">
        <v>232</v>
      </c>
      <c r="J3338" s="302" t="s">
        <v>661</v>
      </c>
      <c r="K3338" s="53"/>
      <c r="L3338" s="53"/>
      <c r="M3338" s="53"/>
      <c r="N3338" s="53"/>
      <c r="O3338" s="53">
        <v>1</v>
      </c>
      <c r="P3338" s="55"/>
      <c r="Q3338" s="297">
        <v>35396</v>
      </c>
      <c r="R3338" s="351" t="s">
        <v>1578</v>
      </c>
      <c r="S3338" s="350">
        <v>47</v>
      </c>
      <c r="T3338" t="str">
        <f t="shared" si="117"/>
        <v>Other Services</v>
      </c>
    </row>
    <row r="3339" spans="1:20" ht="15.75" thickBot="1">
      <c r="A3339" s="311">
        <v>45677</v>
      </c>
      <c r="B3339" s="384">
        <v>45658</v>
      </c>
      <c r="C3339" s="297" t="e">
        <v>#VALUE!</v>
      </c>
      <c r="D3339" s="312" t="s">
        <v>5968</v>
      </c>
      <c r="E3339" s="306" t="s">
        <v>5969</v>
      </c>
      <c r="F3339" s="314">
        <v>8849</v>
      </c>
      <c r="G3339" s="300">
        <v>7499.1525423728817</v>
      </c>
      <c r="H3339" s="301" t="s">
        <v>261</v>
      </c>
      <c r="I3339" s="302" t="s">
        <v>232</v>
      </c>
      <c r="J3339" s="302" t="s">
        <v>661</v>
      </c>
      <c r="K3339" s="53"/>
      <c r="L3339" s="53"/>
      <c r="M3339" s="53"/>
      <c r="N3339" s="53"/>
      <c r="O3339" s="53">
        <v>1</v>
      </c>
      <c r="P3339" s="55"/>
      <c r="Q3339" s="297">
        <v>8849</v>
      </c>
      <c r="R3339" s="351" t="s">
        <v>1578</v>
      </c>
      <c r="S3339" s="350">
        <v>47</v>
      </c>
      <c r="T3339" t="str">
        <f t="shared" si="117"/>
        <v>Other Services</v>
      </c>
    </row>
    <row r="3340" spans="1:20" ht="15.75" thickBot="1">
      <c r="A3340" s="311">
        <v>45677</v>
      </c>
      <c r="B3340" s="384">
        <v>45658</v>
      </c>
      <c r="C3340" s="297" t="e">
        <v>#VALUE!</v>
      </c>
      <c r="D3340" s="312" t="s">
        <v>5970</v>
      </c>
      <c r="E3340" s="306" t="s">
        <v>5971</v>
      </c>
      <c r="F3340" s="314">
        <v>8849</v>
      </c>
      <c r="G3340" s="300">
        <v>7499.1525423728817</v>
      </c>
      <c r="H3340" s="301" t="s">
        <v>261</v>
      </c>
      <c r="I3340" s="302" t="s">
        <v>232</v>
      </c>
      <c r="J3340" s="302" t="s">
        <v>661</v>
      </c>
      <c r="K3340" s="53"/>
      <c r="L3340" s="53"/>
      <c r="M3340" s="53"/>
      <c r="N3340" s="53"/>
      <c r="O3340" s="53">
        <v>1</v>
      </c>
      <c r="P3340" s="55"/>
      <c r="Q3340" s="297">
        <v>8849</v>
      </c>
      <c r="R3340" s="351" t="s">
        <v>1578</v>
      </c>
      <c r="S3340" s="350">
        <v>47</v>
      </c>
      <c r="T3340" t="str">
        <f t="shared" si="117"/>
        <v>Other Services</v>
      </c>
    </row>
    <row r="3341" spans="1:20" ht="15.75" thickBot="1">
      <c r="A3341" s="311">
        <v>45677</v>
      </c>
      <c r="B3341" s="384">
        <v>45658</v>
      </c>
      <c r="C3341" s="297" t="e">
        <v>#VALUE!</v>
      </c>
      <c r="D3341" s="312" t="s">
        <v>2629</v>
      </c>
      <c r="E3341" s="306" t="s">
        <v>5972</v>
      </c>
      <c r="F3341" s="314">
        <v>17698</v>
      </c>
      <c r="G3341" s="300">
        <v>14998.30508474576</v>
      </c>
      <c r="H3341" s="301" t="s">
        <v>261</v>
      </c>
      <c r="I3341" s="302" t="s">
        <v>232</v>
      </c>
      <c r="J3341" s="302" t="s">
        <v>661</v>
      </c>
      <c r="K3341" s="53"/>
      <c r="L3341" s="53"/>
      <c r="M3341" s="53"/>
      <c r="N3341" s="53"/>
      <c r="O3341" s="53">
        <v>1</v>
      </c>
      <c r="P3341" s="55"/>
      <c r="Q3341" s="297">
        <v>17698</v>
      </c>
      <c r="R3341" s="351" t="s">
        <v>1578</v>
      </c>
      <c r="S3341" s="350">
        <v>47</v>
      </c>
      <c r="T3341" t="str">
        <f t="shared" si="117"/>
        <v>Other Services</v>
      </c>
    </row>
    <row r="3342" spans="1:20" ht="15.75" thickBot="1">
      <c r="A3342" s="311">
        <v>45677</v>
      </c>
      <c r="B3342" s="384">
        <v>45658</v>
      </c>
      <c r="C3342" s="297" t="e">
        <v>#VALUE!</v>
      </c>
      <c r="D3342" s="312" t="s">
        <v>5973</v>
      </c>
      <c r="E3342" s="306" t="s">
        <v>5974</v>
      </c>
      <c r="F3342" s="314">
        <v>8849</v>
      </c>
      <c r="G3342" s="300">
        <v>7499.1525423728817</v>
      </c>
      <c r="H3342" s="301" t="s">
        <v>261</v>
      </c>
      <c r="I3342" s="302" t="s">
        <v>232</v>
      </c>
      <c r="J3342" s="302" t="s">
        <v>661</v>
      </c>
      <c r="K3342" s="53"/>
      <c r="L3342" s="53"/>
      <c r="M3342" s="53"/>
      <c r="N3342" s="53"/>
      <c r="O3342" s="53">
        <v>1</v>
      </c>
      <c r="P3342" s="55"/>
      <c r="Q3342" s="297">
        <v>8849</v>
      </c>
      <c r="R3342" s="351" t="s">
        <v>1578</v>
      </c>
      <c r="S3342" s="350">
        <v>47</v>
      </c>
      <c r="T3342" t="str">
        <f t="shared" si="117"/>
        <v>Other Services</v>
      </c>
    </row>
    <row r="3343" spans="1:20" ht="15.75" thickBot="1">
      <c r="A3343" s="311">
        <v>45677</v>
      </c>
      <c r="B3343" s="384">
        <v>45658</v>
      </c>
      <c r="C3343" s="297" t="e">
        <v>#VALUE!</v>
      </c>
      <c r="D3343" s="312" t="s">
        <v>5975</v>
      </c>
      <c r="E3343" s="306" t="s">
        <v>5976</v>
      </c>
      <c r="F3343" s="314">
        <v>8849</v>
      </c>
      <c r="G3343" s="300">
        <v>7499.1525423728817</v>
      </c>
      <c r="H3343" s="301" t="s">
        <v>261</v>
      </c>
      <c r="I3343" s="302" t="s">
        <v>232</v>
      </c>
      <c r="J3343" s="302" t="s">
        <v>661</v>
      </c>
      <c r="K3343" s="53"/>
      <c r="L3343" s="53"/>
      <c r="M3343" s="53"/>
      <c r="N3343" s="53"/>
      <c r="O3343" s="53">
        <v>1</v>
      </c>
      <c r="P3343" s="55"/>
      <c r="Q3343" s="297">
        <v>8849</v>
      </c>
      <c r="R3343" s="351" t="s">
        <v>1578</v>
      </c>
      <c r="S3343" s="350">
        <v>47</v>
      </c>
      <c r="T3343" t="str">
        <f t="shared" si="117"/>
        <v>Other Services</v>
      </c>
    </row>
    <row r="3344" spans="1:20" ht="15.75" thickBot="1">
      <c r="A3344" s="311">
        <v>45677</v>
      </c>
      <c r="B3344" s="384">
        <v>45658</v>
      </c>
      <c r="C3344" s="297" t="e">
        <v>#VALUE!</v>
      </c>
      <c r="D3344" s="312" t="s">
        <v>5977</v>
      </c>
      <c r="E3344" s="306" t="s">
        <v>5978</v>
      </c>
      <c r="F3344" s="314">
        <v>8849</v>
      </c>
      <c r="G3344" s="300">
        <v>7499.1525423728817</v>
      </c>
      <c r="H3344" s="301" t="s">
        <v>261</v>
      </c>
      <c r="I3344" s="302" t="s">
        <v>232</v>
      </c>
      <c r="J3344" s="302" t="s">
        <v>661</v>
      </c>
      <c r="K3344" s="53"/>
      <c r="L3344" s="53"/>
      <c r="M3344" s="53"/>
      <c r="N3344" s="53"/>
      <c r="O3344" s="53">
        <v>1</v>
      </c>
      <c r="P3344" s="55"/>
      <c r="Q3344" s="297">
        <v>8849</v>
      </c>
      <c r="R3344" s="351" t="s">
        <v>1578</v>
      </c>
      <c r="S3344" s="350">
        <v>47</v>
      </c>
      <c r="T3344" t="str">
        <f t="shared" si="117"/>
        <v>Other Services</v>
      </c>
    </row>
    <row r="3345" spans="1:20" ht="15.75" thickBot="1">
      <c r="A3345" s="311">
        <v>45677</v>
      </c>
      <c r="B3345" s="384">
        <v>45658</v>
      </c>
      <c r="C3345" s="297" t="e">
        <v>#VALUE!</v>
      </c>
      <c r="D3345" s="312" t="s">
        <v>5979</v>
      </c>
      <c r="E3345" s="306" t="s">
        <v>5980</v>
      </c>
      <c r="F3345" s="314">
        <v>17698</v>
      </c>
      <c r="G3345" s="300">
        <v>14998.30508474576</v>
      </c>
      <c r="H3345" s="301" t="s">
        <v>261</v>
      </c>
      <c r="I3345" s="302" t="s">
        <v>232</v>
      </c>
      <c r="J3345" s="302" t="s">
        <v>661</v>
      </c>
      <c r="K3345" s="53"/>
      <c r="L3345" s="53"/>
      <c r="M3345" s="53"/>
      <c r="N3345" s="53"/>
      <c r="O3345" s="53">
        <v>1</v>
      </c>
      <c r="P3345" s="55"/>
      <c r="Q3345" s="297">
        <v>17698</v>
      </c>
      <c r="R3345" s="351" t="s">
        <v>1578</v>
      </c>
      <c r="S3345" s="350">
        <v>47</v>
      </c>
      <c r="T3345" t="str">
        <f t="shared" si="117"/>
        <v>Other Services</v>
      </c>
    </row>
    <row r="3346" spans="1:20" ht="15.75" thickBot="1">
      <c r="A3346" s="311">
        <v>45677</v>
      </c>
      <c r="B3346" s="384">
        <v>45658</v>
      </c>
      <c r="C3346" s="297" t="e">
        <v>#VALUE!</v>
      </c>
      <c r="D3346" s="312" t="s">
        <v>1724</v>
      </c>
      <c r="E3346" s="306" t="s">
        <v>5981</v>
      </c>
      <c r="F3346" s="314">
        <v>8849</v>
      </c>
      <c r="G3346" s="300">
        <v>7499.1525423728817</v>
      </c>
      <c r="H3346" s="301" t="s">
        <v>261</v>
      </c>
      <c r="I3346" s="302" t="s">
        <v>232</v>
      </c>
      <c r="J3346" s="302" t="s">
        <v>661</v>
      </c>
      <c r="K3346" s="53"/>
      <c r="L3346" s="53"/>
      <c r="M3346" s="53"/>
      <c r="N3346" s="53"/>
      <c r="O3346" s="53">
        <v>1</v>
      </c>
      <c r="P3346" s="55"/>
      <c r="Q3346" s="297">
        <v>8849</v>
      </c>
      <c r="R3346" s="351" t="s">
        <v>1578</v>
      </c>
      <c r="S3346" s="350">
        <v>47</v>
      </c>
      <c r="T3346" t="str">
        <f t="shared" si="117"/>
        <v>Other Services</v>
      </c>
    </row>
    <row r="3347" spans="1:20" ht="15.75" thickBot="1">
      <c r="A3347" s="311">
        <v>45677</v>
      </c>
      <c r="B3347" s="384">
        <v>45658</v>
      </c>
      <c r="C3347" s="297" t="e">
        <v>#VALUE!</v>
      </c>
      <c r="D3347" s="312" t="s">
        <v>5982</v>
      </c>
      <c r="E3347" s="306" t="s">
        <v>5983</v>
      </c>
      <c r="F3347" s="314">
        <v>5309</v>
      </c>
      <c r="G3347" s="300">
        <v>4499.1525423728817</v>
      </c>
      <c r="H3347" s="301" t="s">
        <v>261</v>
      </c>
      <c r="I3347" s="302" t="s">
        <v>232</v>
      </c>
      <c r="J3347" s="302" t="s">
        <v>661</v>
      </c>
      <c r="K3347" s="53"/>
      <c r="L3347" s="53"/>
      <c r="M3347" s="53"/>
      <c r="N3347" s="53"/>
      <c r="O3347" s="53">
        <v>1</v>
      </c>
      <c r="P3347" s="55"/>
      <c r="Q3347" s="297">
        <v>5309</v>
      </c>
      <c r="R3347" s="351" t="s">
        <v>1578</v>
      </c>
      <c r="S3347" s="350">
        <v>47</v>
      </c>
      <c r="T3347" t="str">
        <f t="shared" si="117"/>
        <v>Other Services</v>
      </c>
    </row>
    <row r="3348" spans="1:20" ht="15.75" thickBot="1">
      <c r="A3348" s="311">
        <v>45677</v>
      </c>
      <c r="B3348" s="384">
        <v>45658</v>
      </c>
      <c r="C3348" s="297" t="e">
        <v>#VALUE!</v>
      </c>
      <c r="D3348" s="312" t="s">
        <v>3982</v>
      </c>
      <c r="E3348" s="306" t="s">
        <v>5984</v>
      </c>
      <c r="F3348" s="314">
        <v>2999</v>
      </c>
      <c r="G3348" s="300">
        <v>2541.5254237288141</v>
      </c>
      <c r="H3348" s="301" t="s">
        <v>261</v>
      </c>
      <c r="I3348" s="302" t="s">
        <v>232</v>
      </c>
      <c r="J3348" s="302" t="s">
        <v>661</v>
      </c>
      <c r="K3348" s="53"/>
      <c r="L3348" s="53"/>
      <c r="M3348" s="53"/>
      <c r="N3348" s="53"/>
      <c r="O3348" s="53">
        <v>1</v>
      </c>
      <c r="P3348" s="55"/>
      <c r="Q3348" s="297">
        <v>2999</v>
      </c>
      <c r="R3348" s="351" t="s">
        <v>1578</v>
      </c>
      <c r="S3348" s="350">
        <v>47</v>
      </c>
      <c r="T3348" t="str">
        <f t="shared" si="117"/>
        <v>Other Services</v>
      </c>
    </row>
    <row r="3349" spans="1:20" ht="15.75" thickBot="1">
      <c r="A3349" s="311">
        <v>45677</v>
      </c>
      <c r="B3349" s="384">
        <v>45658</v>
      </c>
      <c r="C3349" s="297" t="e">
        <v>#VALUE!</v>
      </c>
      <c r="D3349" s="312" t="s">
        <v>2175</v>
      </c>
      <c r="E3349" s="306" t="s">
        <v>5985</v>
      </c>
      <c r="F3349" s="314">
        <v>17698</v>
      </c>
      <c r="G3349" s="300">
        <v>14998.30508474576</v>
      </c>
      <c r="H3349" s="301" t="s">
        <v>261</v>
      </c>
      <c r="I3349" s="302" t="s">
        <v>232</v>
      </c>
      <c r="J3349" s="302" t="s">
        <v>661</v>
      </c>
      <c r="K3349" s="53"/>
      <c r="L3349" s="53"/>
      <c r="M3349" s="53"/>
      <c r="N3349" s="53"/>
      <c r="O3349" s="53">
        <v>1</v>
      </c>
      <c r="P3349" s="55"/>
      <c r="Q3349" s="297">
        <v>17698</v>
      </c>
      <c r="R3349" s="351" t="s">
        <v>1578</v>
      </c>
      <c r="S3349" s="350">
        <v>47</v>
      </c>
      <c r="T3349" t="str">
        <f t="shared" si="117"/>
        <v>Other Services</v>
      </c>
    </row>
    <row r="3350" spans="1:20" ht="15.75" thickBot="1">
      <c r="A3350" s="311">
        <v>45677</v>
      </c>
      <c r="B3350" s="384">
        <v>45658</v>
      </c>
      <c r="C3350" s="297" t="e">
        <v>#VALUE!</v>
      </c>
      <c r="D3350" s="312" t="s">
        <v>5986</v>
      </c>
      <c r="E3350" s="306" t="s">
        <v>5987</v>
      </c>
      <c r="F3350" s="314">
        <v>17698</v>
      </c>
      <c r="G3350" s="300">
        <v>14998.30508474576</v>
      </c>
      <c r="H3350" s="301" t="s">
        <v>261</v>
      </c>
      <c r="I3350" s="302" t="s">
        <v>232</v>
      </c>
      <c r="J3350" s="302" t="s">
        <v>661</v>
      </c>
      <c r="K3350" s="53"/>
      <c r="L3350" s="53"/>
      <c r="M3350" s="53"/>
      <c r="N3350" s="53"/>
      <c r="O3350" s="53">
        <v>1</v>
      </c>
      <c r="P3350" s="55"/>
      <c r="Q3350" s="297">
        <v>17698</v>
      </c>
      <c r="R3350" s="351" t="s">
        <v>1578</v>
      </c>
      <c r="S3350" s="350">
        <v>47</v>
      </c>
      <c r="T3350" t="str">
        <f t="shared" si="117"/>
        <v>Other Services</v>
      </c>
    </row>
    <row r="3351" spans="1:20" ht="15.75" thickBot="1">
      <c r="A3351" s="311">
        <v>45677</v>
      </c>
      <c r="B3351" s="384">
        <v>45658</v>
      </c>
      <c r="C3351" s="297" t="e">
        <v>#VALUE!</v>
      </c>
      <c r="D3351" s="312" t="s">
        <v>5505</v>
      </c>
      <c r="E3351" s="306" t="s">
        <v>5988</v>
      </c>
      <c r="F3351" s="314">
        <v>8849</v>
      </c>
      <c r="G3351" s="300">
        <v>7499.1525423728817</v>
      </c>
      <c r="H3351" s="301" t="s">
        <v>261</v>
      </c>
      <c r="I3351" s="302" t="s">
        <v>232</v>
      </c>
      <c r="J3351" s="302" t="s">
        <v>661</v>
      </c>
      <c r="K3351" s="53"/>
      <c r="L3351" s="53"/>
      <c r="M3351" s="53"/>
      <c r="N3351" s="53"/>
      <c r="O3351" s="53">
        <v>1</v>
      </c>
      <c r="P3351" s="55"/>
      <c r="Q3351" s="297">
        <v>8849</v>
      </c>
      <c r="R3351" s="351" t="s">
        <v>1578</v>
      </c>
      <c r="S3351" s="350">
        <v>47</v>
      </c>
      <c r="T3351" t="str">
        <f t="shared" si="117"/>
        <v>Other Services</v>
      </c>
    </row>
    <row r="3352" spans="1:20" ht="15.75" thickBot="1">
      <c r="A3352" s="311">
        <v>45677</v>
      </c>
      <c r="B3352" s="384">
        <v>45658</v>
      </c>
      <c r="C3352" s="297" t="e">
        <v>#VALUE!</v>
      </c>
      <c r="D3352" s="312" t="s">
        <v>4625</v>
      </c>
      <c r="E3352" s="306" t="s">
        <v>5989</v>
      </c>
      <c r="F3352" s="314">
        <v>14455</v>
      </c>
      <c r="G3352" s="300">
        <v>12250</v>
      </c>
      <c r="H3352" s="301" t="s">
        <v>216</v>
      </c>
      <c r="I3352" s="302" t="s">
        <v>217</v>
      </c>
      <c r="J3352" s="302" t="s">
        <v>218</v>
      </c>
      <c r="K3352" s="53"/>
      <c r="L3352" s="53"/>
      <c r="M3352" s="53"/>
      <c r="N3352" s="53"/>
      <c r="O3352" s="53">
        <v>1</v>
      </c>
      <c r="P3352" s="55"/>
      <c r="Q3352" s="297">
        <v>14455</v>
      </c>
      <c r="R3352" s="351" t="s">
        <v>1578</v>
      </c>
      <c r="S3352" s="350">
        <v>47</v>
      </c>
      <c r="T3352" t="str">
        <f t="shared" si="117"/>
        <v>G-Suite Business</v>
      </c>
    </row>
    <row r="3353" spans="1:20" ht="15.75" thickBot="1">
      <c r="A3353" s="311">
        <v>45677</v>
      </c>
      <c r="B3353" s="384">
        <v>45658</v>
      </c>
      <c r="C3353" s="297" t="e">
        <v>#VALUE!</v>
      </c>
      <c r="D3353" s="312" t="s">
        <v>1555</v>
      </c>
      <c r="E3353" s="306" t="s">
        <v>5990</v>
      </c>
      <c r="F3353" s="314">
        <v>7816.32</v>
      </c>
      <c r="G3353" s="300">
        <v>6624</v>
      </c>
      <c r="H3353" s="301" t="s">
        <v>216</v>
      </c>
      <c r="I3353" s="302" t="s">
        <v>217</v>
      </c>
      <c r="J3353" s="302" t="s">
        <v>218</v>
      </c>
      <c r="K3353" s="53"/>
      <c r="L3353" s="53"/>
      <c r="M3353" s="53"/>
      <c r="N3353" s="53"/>
      <c r="O3353" s="53">
        <v>1</v>
      </c>
      <c r="P3353" s="55"/>
      <c r="Q3353" s="297">
        <v>7816.32</v>
      </c>
      <c r="R3353" s="351" t="s">
        <v>1578</v>
      </c>
      <c r="S3353" s="350">
        <v>47</v>
      </c>
      <c r="T3353" t="str">
        <f t="shared" si="117"/>
        <v>G-Suite Business</v>
      </c>
    </row>
    <row r="3354" spans="1:20" ht="15.75" thickBot="1">
      <c r="A3354" s="311">
        <v>45677</v>
      </c>
      <c r="B3354" s="384">
        <v>45658</v>
      </c>
      <c r="C3354" s="297" t="e">
        <v>#VALUE!</v>
      </c>
      <c r="D3354" s="312" t="s">
        <v>250</v>
      </c>
      <c r="E3354" s="306" t="s">
        <v>5991</v>
      </c>
      <c r="F3354" s="314">
        <v>1454.94</v>
      </c>
      <c r="G3354" s="300">
        <v>1233</v>
      </c>
      <c r="H3354" s="301" t="s">
        <v>216</v>
      </c>
      <c r="I3354" s="302" t="s">
        <v>217</v>
      </c>
      <c r="J3354" s="302" t="s">
        <v>218</v>
      </c>
      <c r="K3354" s="53"/>
      <c r="L3354" s="53"/>
      <c r="M3354" s="53"/>
      <c r="N3354" s="53"/>
      <c r="O3354" s="53">
        <v>1</v>
      </c>
      <c r="P3354" s="55"/>
      <c r="Q3354" s="297">
        <v>1454.94</v>
      </c>
      <c r="R3354" s="351" t="s">
        <v>1578</v>
      </c>
      <c r="S3354" s="350">
        <v>47</v>
      </c>
      <c r="T3354" t="str">
        <f t="shared" si="117"/>
        <v>G-Suite Business</v>
      </c>
    </row>
    <row r="3355" spans="1:20" ht="15.75" thickBot="1">
      <c r="A3355" s="311">
        <v>45677</v>
      </c>
      <c r="B3355" s="384">
        <v>45658</v>
      </c>
      <c r="C3355" s="297" t="e">
        <v>#VALUE!</v>
      </c>
      <c r="D3355" s="312" t="s">
        <v>901</v>
      </c>
      <c r="E3355" s="306" t="s">
        <v>5992</v>
      </c>
      <c r="F3355" s="314">
        <v>54162</v>
      </c>
      <c r="G3355" s="300">
        <v>45900</v>
      </c>
      <c r="H3355" s="301" t="s">
        <v>216</v>
      </c>
      <c r="I3355" s="302" t="s">
        <v>217</v>
      </c>
      <c r="J3355" s="302" t="s">
        <v>218</v>
      </c>
      <c r="K3355" s="53"/>
      <c r="L3355" s="53"/>
      <c r="M3355" s="53"/>
      <c r="N3355" s="53"/>
      <c r="O3355" s="53">
        <v>1</v>
      </c>
      <c r="P3355" s="55"/>
      <c r="Q3355" s="297">
        <v>54162</v>
      </c>
      <c r="R3355" s="351" t="s">
        <v>1578</v>
      </c>
      <c r="S3355" s="350">
        <v>47</v>
      </c>
      <c r="T3355" t="str">
        <f t="shared" si="117"/>
        <v>G-Suite Business</v>
      </c>
    </row>
    <row r="3356" spans="1:20" ht="15.75" thickBot="1">
      <c r="A3356" s="311">
        <v>45677</v>
      </c>
      <c r="B3356" s="384">
        <v>45658</v>
      </c>
      <c r="C3356" s="297" t="e">
        <v>#VALUE!</v>
      </c>
      <c r="D3356" s="312" t="s">
        <v>1409</v>
      </c>
      <c r="E3356" s="306" t="s">
        <v>5993</v>
      </c>
      <c r="F3356" s="314">
        <v>9381</v>
      </c>
      <c r="G3356" s="300">
        <v>7950</v>
      </c>
      <c r="H3356" s="301" t="s">
        <v>216</v>
      </c>
      <c r="I3356" s="302" t="s">
        <v>217</v>
      </c>
      <c r="J3356" s="302" t="s">
        <v>218</v>
      </c>
      <c r="K3356" s="53"/>
      <c r="L3356" s="53"/>
      <c r="M3356" s="53"/>
      <c r="N3356" s="53"/>
      <c r="O3356" s="53">
        <v>1</v>
      </c>
      <c r="P3356" s="55"/>
      <c r="Q3356" s="297">
        <v>9381</v>
      </c>
      <c r="R3356" s="351" t="s">
        <v>1578</v>
      </c>
      <c r="S3356" s="350">
        <v>47</v>
      </c>
      <c r="T3356" t="str">
        <f t="shared" si="117"/>
        <v>G-Suite Business</v>
      </c>
    </row>
    <row r="3357" spans="1:20" ht="15.75" thickBot="1">
      <c r="A3357" s="311">
        <v>45677</v>
      </c>
      <c r="B3357" s="384">
        <v>45658</v>
      </c>
      <c r="C3357" s="297" t="e">
        <v>#VALUE!</v>
      </c>
      <c r="D3357" s="312" t="s">
        <v>788</v>
      </c>
      <c r="E3357" s="306" t="s">
        <v>5994</v>
      </c>
      <c r="F3357" s="314">
        <v>12710</v>
      </c>
      <c r="G3357" s="300">
        <v>10771.18644067797</v>
      </c>
      <c r="H3357" s="301" t="s">
        <v>216</v>
      </c>
      <c r="I3357" s="302" t="s">
        <v>217</v>
      </c>
      <c r="J3357" s="302" t="s">
        <v>218</v>
      </c>
      <c r="K3357" s="53"/>
      <c r="L3357" s="53"/>
      <c r="M3357" s="53"/>
      <c r="N3357" s="53"/>
      <c r="O3357" s="53">
        <v>1</v>
      </c>
      <c r="P3357" s="55"/>
      <c r="Q3357" s="297">
        <v>12710</v>
      </c>
      <c r="R3357" s="351" t="s">
        <v>1578</v>
      </c>
      <c r="S3357" s="350">
        <v>47</v>
      </c>
      <c r="T3357" t="str">
        <f t="shared" si="117"/>
        <v>G-Suite Business</v>
      </c>
    </row>
    <row r="3358" spans="1:20" ht="15.75" thickBot="1">
      <c r="A3358" s="311">
        <v>45678</v>
      </c>
      <c r="B3358" s="384">
        <v>45658</v>
      </c>
      <c r="C3358" s="297" t="e">
        <v>#VALUE!</v>
      </c>
      <c r="D3358" s="312" t="s">
        <v>1604</v>
      </c>
      <c r="E3358" s="306" t="s">
        <v>5995</v>
      </c>
      <c r="F3358" s="314">
        <v>2999</v>
      </c>
      <c r="G3358" s="300">
        <v>2541.5254237288141</v>
      </c>
      <c r="H3358" s="301" t="s">
        <v>261</v>
      </c>
      <c r="I3358" s="302" t="s">
        <v>232</v>
      </c>
      <c r="J3358" s="302" t="s">
        <v>661</v>
      </c>
      <c r="K3358" s="53"/>
      <c r="L3358" s="53"/>
      <c r="M3358" s="53"/>
      <c r="N3358" s="53"/>
      <c r="O3358" s="53">
        <v>1</v>
      </c>
      <c r="P3358" s="55"/>
      <c r="Q3358" s="297">
        <v>2999</v>
      </c>
      <c r="R3358" s="351" t="s">
        <v>1578</v>
      </c>
      <c r="S3358" s="350">
        <v>47</v>
      </c>
      <c r="T3358" t="str">
        <f t="shared" si="117"/>
        <v>Other Services</v>
      </c>
    </row>
    <row r="3359" spans="1:20" ht="15.75" thickBot="1">
      <c r="A3359" s="311">
        <v>45678</v>
      </c>
      <c r="B3359" s="384">
        <v>45658</v>
      </c>
      <c r="C3359" s="297" t="e">
        <v>#VALUE!</v>
      </c>
      <c r="D3359" s="312" t="s">
        <v>5996</v>
      </c>
      <c r="E3359" s="306" t="s">
        <v>5997</v>
      </c>
      <c r="F3359" s="314">
        <v>17698</v>
      </c>
      <c r="G3359" s="300">
        <v>14998.30508474576</v>
      </c>
      <c r="H3359" s="301" t="s">
        <v>261</v>
      </c>
      <c r="I3359" s="302" t="s">
        <v>232</v>
      </c>
      <c r="J3359" s="302" t="s">
        <v>661</v>
      </c>
      <c r="K3359" s="53"/>
      <c r="L3359" s="53"/>
      <c r="M3359" s="53"/>
      <c r="N3359" s="53"/>
      <c r="O3359" s="53">
        <v>1</v>
      </c>
      <c r="P3359" s="55"/>
      <c r="Q3359" s="297">
        <v>17698</v>
      </c>
      <c r="R3359" s="351" t="s">
        <v>1578</v>
      </c>
      <c r="S3359" s="350">
        <v>47</v>
      </c>
      <c r="T3359" t="str">
        <f t="shared" si="117"/>
        <v>Other Services</v>
      </c>
    </row>
    <row r="3360" spans="1:20" ht="15.75" thickBot="1">
      <c r="A3360" s="311">
        <v>45678</v>
      </c>
      <c r="B3360" s="384">
        <v>45658</v>
      </c>
      <c r="C3360" s="297" t="e">
        <v>#VALUE!</v>
      </c>
      <c r="D3360" s="312" t="s">
        <v>5998</v>
      </c>
      <c r="E3360" s="306" t="s">
        <v>5999</v>
      </c>
      <c r="F3360" s="314">
        <v>8849</v>
      </c>
      <c r="G3360" s="300">
        <v>7499.1525423728817</v>
      </c>
      <c r="H3360" s="301" t="s">
        <v>261</v>
      </c>
      <c r="I3360" s="302" t="s">
        <v>232</v>
      </c>
      <c r="J3360" s="302" t="s">
        <v>661</v>
      </c>
      <c r="K3360" s="53"/>
      <c r="L3360" s="53"/>
      <c r="M3360" s="53"/>
      <c r="N3360" s="53"/>
      <c r="O3360" s="53">
        <v>1</v>
      </c>
      <c r="P3360" s="55"/>
      <c r="Q3360" s="297">
        <v>8849</v>
      </c>
      <c r="R3360" s="351" t="s">
        <v>1578</v>
      </c>
      <c r="S3360" s="350">
        <v>47</v>
      </c>
      <c r="T3360" t="str">
        <f t="shared" si="117"/>
        <v>Other Services</v>
      </c>
    </row>
    <row r="3361" spans="1:20" ht="15.75" thickBot="1">
      <c r="A3361" s="311">
        <v>45678</v>
      </c>
      <c r="B3361" s="384">
        <v>45658</v>
      </c>
      <c r="C3361" s="297" t="e">
        <v>#VALUE!</v>
      </c>
      <c r="D3361" s="312" t="s">
        <v>6000</v>
      </c>
      <c r="E3361" s="306" t="s">
        <v>6001</v>
      </c>
      <c r="F3361" s="314">
        <v>8849</v>
      </c>
      <c r="G3361" s="300">
        <v>7499.1525423728817</v>
      </c>
      <c r="H3361" s="301" t="s">
        <v>261</v>
      </c>
      <c r="I3361" s="302" t="s">
        <v>232</v>
      </c>
      <c r="J3361" s="302" t="s">
        <v>661</v>
      </c>
      <c r="K3361" s="53"/>
      <c r="L3361" s="53"/>
      <c r="M3361" s="53"/>
      <c r="N3361" s="53"/>
      <c r="O3361" s="53">
        <v>1</v>
      </c>
      <c r="P3361" s="55"/>
      <c r="Q3361" s="297">
        <v>8849</v>
      </c>
      <c r="R3361" s="351" t="s">
        <v>1578</v>
      </c>
      <c r="S3361" s="350">
        <v>47</v>
      </c>
      <c r="T3361" t="str">
        <f t="shared" si="117"/>
        <v>Other Services</v>
      </c>
    </row>
    <row r="3362" spans="1:20" ht="15.75" thickBot="1">
      <c r="A3362" s="311">
        <v>45678</v>
      </c>
      <c r="B3362" s="384">
        <v>45658</v>
      </c>
      <c r="C3362" s="297" t="e">
        <v>#VALUE!</v>
      </c>
      <c r="D3362" s="312" t="s">
        <v>2035</v>
      </c>
      <c r="E3362" s="306" t="s">
        <v>6002</v>
      </c>
      <c r="F3362" s="314">
        <v>2999</v>
      </c>
      <c r="G3362" s="300">
        <v>2541.5254237288141</v>
      </c>
      <c r="H3362" s="301" t="s">
        <v>261</v>
      </c>
      <c r="I3362" s="302" t="s">
        <v>232</v>
      </c>
      <c r="J3362" s="302" t="s">
        <v>661</v>
      </c>
      <c r="K3362" s="53"/>
      <c r="L3362" s="53"/>
      <c r="M3362" s="53"/>
      <c r="N3362" s="53"/>
      <c r="O3362" s="53">
        <v>1</v>
      </c>
      <c r="P3362" s="55"/>
      <c r="Q3362" s="297">
        <v>2999</v>
      </c>
      <c r="R3362" s="351" t="s">
        <v>1578</v>
      </c>
      <c r="S3362" s="350">
        <v>47</v>
      </c>
      <c r="T3362" t="str">
        <f t="shared" si="117"/>
        <v>Other Services</v>
      </c>
    </row>
    <row r="3363" spans="1:20" ht="15.75" thickBot="1">
      <c r="A3363" s="311">
        <v>45678</v>
      </c>
      <c r="B3363" s="384">
        <v>45658</v>
      </c>
      <c r="C3363" s="297" t="e">
        <v>#VALUE!</v>
      </c>
      <c r="D3363" s="312" t="s">
        <v>6003</v>
      </c>
      <c r="E3363" s="306" t="s">
        <v>6004</v>
      </c>
      <c r="F3363" s="314">
        <v>8849</v>
      </c>
      <c r="G3363" s="300">
        <v>7499.1525423728817</v>
      </c>
      <c r="H3363" s="301" t="s">
        <v>261</v>
      </c>
      <c r="I3363" s="302" t="s">
        <v>232</v>
      </c>
      <c r="J3363" s="302" t="s">
        <v>661</v>
      </c>
      <c r="K3363" s="53"/>
      <c r="L3363" s="53"/>
      <c r="M3363" s="53"/>
      <c r="N3363" s="53"/>
      <c r="O3363" s="53">
        <v>1</v>
      </c>
      <c r="P3363" s="55"/>
      <c r="Q3363" s="297">
        <v>8849</v>
      </c>
      <c r="R3363" s="351" t="s">
        <v>1578</v>
      </c>
      <c r="S3363" s="350">
        <v>47</v>
      </c>
      <c r="T3363" t="str">
        <f t="shared" si="117"/>
        <v>Other Services</v>
      </c>
    </row>
    <row r="3364" spans="1:20" ht="15.75" thickBot="1">
      <c r="A3364" s="311">
        <v>45678</v>
      </c>
      <c r="B3364" s="384">
        <v>45658</v>
      </c>
      <c r="C3364" s="297" t="e">
        <v>#VALUE!</v>
      </c>
      <c r="D3364" s="312" t="s">
        <v>6005</v>
      </c>
      <c r="E3364" s="306" t="s">
        <v>6006</v>
      </c>
      <c r="F3364" s="314">
        <v>8849</v>
      </c>
      <c r="G3364" s="300">
        <v>7499.1525423728817</v>
      </c>
      <c r="H3364" s="301" t="s">
        <v>261</v>
      </c>
      <c r="I3364" s="302" t="s">
        <v>232</v>
      </c>
      <c r="J3364" s="302" t="s">
        <v>661</v>
      </c>
      <c r="K3364" s="53"/>
      <c r="L3364" s="53"/>
      <c r="M3364" s="53"/>
      <c r="N3364" s="53"/>
      <c r="O3364" s="53">
        <v>1</v>
      </c>
      <c r="P3364" s="55"/>
      <c r="Q3364" s="297">
        <v>8849</v>
      </c>
      <c r="R3364" s="351" t="s">
        <v>1578</v>
      </c>
      <c r="S3364" s="350">
        <v>47</v>
      </c>
      <c r="T3364" t="str">
        <f t="shared" si="117"/>
        <v>Other Services</v>
      </c>
    </row>
    <row r="3365" spans="1:20" ht="15.75" thickBot="1">
      <c r="A3365" s="311">
        <v>45678</v>
      </c>
      <c r="B3365" s="384">
        <v>45658</v>
      </c>
      <c r="C3365" s="297" t="e">
        <v>#VALUE!</v>
      </c>
      <c r="D3365" s="312" t="s">
        <v>3725</v>
      </c>
      <c r="E3365" s="306" t="s">
        <v>6007</v>
      </c>
      <c r="F3365" s="314">
        <v>2999</v>
      </c>
      <c r="G3365" s="300">
        <v>2541.5254237288141</v>
      </c>
      <c r="H3365" s="301" t="s">
        <v>261</v>
      </c>
      <c r="I3365" s="302" t="s">
        <v>232</v>
      </c>
      <c r="J3365" s="302" t="s">
        <v>661</v>
      </c>
      <c r="K3365" s="53"/>
      <c r="L3365" s="53"/>
      <c r="M3365" s="53"/>
      <c r="N3365" s="53"/>
      <c r="O3365" s="53">
        <v>1</v>
      </c>
      <c r="P3365" s="55"/>
      <c r="Q3365" s="297">
        <v>2999</v>
      </c>
      <c r="R3365" s="351" t="s">
        <v>1578</v>
      </c>
      <c r="S3365" s="350">
        <v>47</v>
      </c>
      <c r="T3365" t="str">
        <f t="shared" ref="T3365:T3400" si="118">VLOOKUP(I3365,$AD$2:$AE$6,2,0)</f>
        <v>Other Services</v>
      </c>
    </row>
    <row r="3366" spans="1:20" ht="15.75" thickBot="1">
      <c r="A3366" s="311">
        <v>45678</v>
      </c>
      <c r="B3366" s="384">
        <v>45658</v>
      </c>
      <c r="C3366" s="297" t="e">
        <v>#VALUE!</v>
      </c>
      <c r="D3366" s="312" t="s">
        <v>6008</v>
      </c>
      <c r="E3366" s="306" t="s">
        <v>6009</v>
      </c>
      <c r="F3366" s="314">
        <v>8849</v>
      </c>
      <c r="G3366" s="300">
        <v>7499.1525423728817</v>
      </c>
      <c r="H3366" s="301" t="s">
        <v>261</v>
      </c>
      <c r="I3366" s="302" t="s">
        <v>232</v>
      </c>
      <c r="J3366" s="302" t="s">
        <v>661</v>
      </c>
      <c r="K3366" s="53"/>
      <c r="L3366" s="53"/>
      <c r="M3366" s="53"/>
      <c r="N3366" s="53"/>
      <c r="O3366" s="53">
        <v>1</v>
      </c>
      <c r="P3366" s="55"/>
      <c r="Q3366" s="297">
        <v>8849</v>
      </c>
      <c r="R3366" s="351" t="s">
        <v>1578</v>
      </c>
      <c r="S3366" s="350">
        <v>47</v>
      </c>
      <c r="T3366" t="str">
        <f t="shared" si="118"/>
        <v>Other Services</v>
      </c>
    </row>
    <row r="3367" spans="1:20" ht="15.75" thickBot="1">
      <c r="A3367" s="311">
        <v>45678</v>
      </c>
      <c r="B3367" s="384">
        <v>45658</v>
      </c>
      <c r="C3367" s="297" t="e">
        <v>#VALUE!</v>
      </c>
      <c r="D3367" s="312" t="s">
        <v>5315</v>
      </c>
      <c r="E3367" s="306" t="s">
        <v>6010</v>
      </c>
      <c r="F3367" s="314">
        <v>8849</v>
      </c>
      <c r="G3367" s="300">
        <v>7499.1525423728817</v>
      </c>
      <c r="H3367" s="301" t="s">
        <v>261</v>
      </c>
      <c r="I3367" s="302" t="s">
        <v>232</v>
      </c>
      <c r="J3367" s="302" t="s">
        <v>661</v>
      </c>
      <c r="K3367" s="53"/>
      <c r="L3367" s="53"/>
      <c r="M3367" s="53"/>
      <c r="N3367" s="53"/>
      <c r="O3367" s="53">
        <v>1</v>
      </c>
      <c r="P3367" s="55"/>
      <c r="Q3367" s="297">
        <v>8849</v>
      </c>
      <c r="R3367" s="351" t="s">
        <v>1578</v>
      </c>
      <c r="S3367" s="350">
        <v>47</v>
      </c>
      <c r="T3367" t="str">
        <f t="shared" si="118"/>
        <v>Other Services</v>
      </c>
    </row>
    <row r="3368" spans="1:20" ht="15.75" thickBot="1">
      <c r="A3368" s="311">
        <v>45678</v>
      </c>
      <c r="B3368" s="384">
        <v>45658</v>
      </c>
      <c r="C3368" s="297" t="e">
        <v>#VALUE!</v>
      </c>
      <c r="D3368" s="312" t="s">
        <v>1724</v>
      </c>
      <c r="E3368" s="306" t="s">
        <v>6011</v>
      </c>
      <c r="F3368" s="314">
        <v>10618</v>
      </c>
      <c r="G3368" s="300">
        <v>8998.3050847457635</v>
      </c>
      <c r="H3368" s="301" t="s">
        <v>261</v>
      </c>
      <c r="I3368" s="302" t="s">
        <v>232</v>
      </c>
      <c r="J3368" s="302" t="s">
        <v>661</v>
      </c>
      <c r="K3368" s="53"/>
      <c r="L3368" s="53"/>
      <c r="M3368" s="53"/>
      <c r="N3368" s="53"/>
      <c r="O3368" s="53">
        <v>1</v>
      </c>
      <c r="P3368" s="55"/>
      <c r="Q3368" s="297">
        <v>10618</v>
      </c>
      <c r="R3368" s="351" t="s">
        <v>1578</v>
      </c>
      <c r="S3368" s="350">
        <v>47</v>
      </c>
      <c r="T3368" t="str">
        <f t="shared" si="118"/>
        <v>Other Services</v>
      </c>
    </row>
    <row r="3369" spans="1:20" ht="15.75" thickBot="1">
      <c r="A3369" s="311">
        <v>45678</v>
      </c>
      <c r="B3369" s="384">
        <v>45658</v>
      </c>
      <c r="C3369" s="297" t="e">
        <v>#VALUE!</v>
      </c>
      <c r="D3369" s="312" t="s">
        <v>349</v>
      </c>
      <c r="E3369" s="326" t="s">
        <v>6012</v>
      </c>
      <c r="F3369" s="314">
        <v>7522.5</v>
      </c>
      <c r="G3369" s="300">
        <v>6375</v>
      </c>
      <c r="H3369" s="301" t="s">
        <v>112</v>
      </c>
      <c r="I3369" s="302" t="s">
        <v>229</v>
      </c>
      <c r="J3369" s="302" t="s">
        <v>269</v>
      </c>
      <c r="K3369" s="53"/>
      <c r="L3369" s="53"/>
      <c r="M3369" s="53"/>
      <c r="N3369" s="53"/>
      <c r="O3369" s="53">
        <v>1</v>
      </c>
      <c r="P3369" s="55"/>
      <c r="Q3369" s="297">
        <v>7522.5</v>
      </c>
      <c r="R3369" s="351" t="s">
        <v>1578</v>
      </c>
      <c r="S3369" s="350">
        <v>47</v>
      </c>
      <c r="T3369" t="str">
        <f t="shared" si="118"/>
        <v>WhatsApp API Business</v>
      </c>
    </row>
    <row r="3370" spans="1:20" ht="15.75" thickBot="1">
      <c r="A3370" s="311">
        <v>45678</v>
      </c>
      <c r="B3370" s="384">
        <v>45658</v>
      </c>
      <c r="C3370" s="297" t="e">
        <v>#VALUE!</v>
      </c>
      <c r="D3370" s="312" t="s">
        <v>920</v>
      </c>
      <c r="E3370" s="306" t="s">
        <v>6013</v>
      </c>
      <c r="F3370" s="314">
        <v>1297</v>
      </c>
      <c r="G3370" s="325">
        <v>1099.152542372881</v>
      </c>
      <c r="H3370" s="301" t="s">
        <v>112</v>
      </c>
      <c r="I3370" s="302" t="s">
        <v>229</v>
      </c>
      <c r="J3370" s="302" t="s">
        <v>249</v>
      </c>
      <c r="K3370" s="53"/>
      <c r="L3370" s="53"/>
      <c r="M3370" s="53"/>
      <c r="N3370" s="53"/>
      <c r="O3370" s="53">
        <v>1</v>
      </c>
      <c r="P3370" s="55"/>
      <c r="Q3370" s="297">
        <v>1297</v>
      </c>
      <c r="R3370" s="351" t="s">
        <v>1578</v>
      </c>
      <c r="S3370" s="350">
        <v>47</v>
      </c>
      <c r="T3370" t="str">
        <f t="shared" si="118"/>
        <v>WhatsApp API Business</v>
      </c>
    </row>
    <row r="3371" spans="1:20" ht="15.75" thickBot="1">
      <c r="A3371" s="311">
        <v>45678</v>
      </c>
      <c r="B3371" s="384">
        <v>45658</v>
      </c>
      <c r="C3371" s="297" t="e">
        <v>#VALUE!</v>
      </c>
      <c r="D3371" s="312" t="s">
        <v>920</v>
      </c>
      <c r="E3371" s="306" t="s">
        <v>6014</v>
      </c>
      <c r="F3371" s="314">
        <v>11800</v>
      </c>
      <c r="G3371" s="325">
        <v>10000</v>
      </c>
      <c r="H3371" s="301" t="s">
        <v>112</v>
      </c>
      <c r="I3371" s="302" t="s">
        <v>229</v>
      </c>
      <c r="J3371" s="302" t="s">
        <v>352</v>
      </c>
      <c r="K3371" s="53"/>
      <c r="L3371" s="53"/>
      <c r="M3371" s="53"/>
      <c r="N3371" s="53"/>
      <c r="O3371" s="53">
        <v>1</v>
      </c>
      <c r="P3371" s="55"/>
      <c r="Q3371" s="297">
        <v>11800</v>
      </c>
      <c r="R3371" s="351" t="s">
        <v>1578</v>
      </c>
      <c r="S3371" s="350">
        <v>47</v>
      </c>
      <c r="T3371" t="str">
        <f t="shared" si="118"/>
        <v>WhatsApp API Business</v>
      </c>
    </row>
    <row r="3372" spans="1:20" ht="15.75" thickBot="1">
      <c r="A3372" s="311">
        <v>45678</v>
      </c>
      <c r="B3372" s="384">
        <v>45658</v>
      </c>
      <c r="C3372" s="297" t="e">
        <v>#VALUE!</v>
      </c>
      <c r="D3372" s="309" t="s">
        <v>362</v>
      </c>
      <c r="E3372" s="306" t="s">
        <v>6015</v>
      </c>
      <c r="F3372" s="314"/>
      <c r="G3372" s="300">
        <v>0</v>
      </c>
      <c r="H3372" s="301" t="s">
        <v>216</v>
      </c>
      <c r="I3372" s="302" t="s">
        <v>217</v>
      </c>
      <c r="J3372" s="302" t="s">
        <v>218</v>
      </c>
      <c r="K3372" s="53"/>
      <c r="L3372" s="53"/>
      <c r="M3372" s="53"/>
      <c r="N3372" s="53"/>
      <c r="O3372" s="53">
        <v>1</v>
      </c>
      <c r="P3372" s="55"/>
      <c r="Q3372" s="297">
        <v>0</v>
      </c>
      <c r="R3372" s="351" t="s">
        <v>1578</v>
      </c>
      <c r="S3372" s="350">
        <v>47</v>
      </c>
      <c r="T3372" t="str">
        <f t="shared" si="118"/>
        <v>G-Suite Business</v>
      </c>
    </row>
    <row r="3373" spans="1:20" ht="15.75" thickBot="1">
      <c r="A3373" s="311">
        <v>45678</v>
      </c>
      <c r="B3373" s="384">
        <v>45658</v>
      </c>
      <c r="C3373" s="297" t="e">
        <v>#VALUE!</v>
      </c>
      <c r="D3373" s="312" t="s">
        <v>2288</v>
      </c>
      <c r="E3373" s="306" t="s">
        <v>6016</v>
      </c>
      <c r="F3373" s="314">
        <v>4622</v>
      </c>
      <c r="G3373" s="300">
        <v>3916.9491525423732</v>
      </c>
      <c r="H3373" s="301" t="s">
        <v>216</v>
      </c>
      <c r="I3373" s="302" t="s">
        <v>217</v>
      </c>
      <c r="J3373" s="302" t="s">
        <v>218</v>
      </c>
      <c r="K3373" s="53"/>
      <c r="L3373" s="53"/>
      <c r="M3373" s="53"/>
      <c r="N3373" s="53"/>
      <c r="O3373" s="53">
        <v>1</v>
      </c>
      <c r="P3373" s="55"/>
      <c r="Q3373" s="297">
        <v>4622</v>
      </c>
      <c r="R3373" s="351" t="s">
        <v>1578</v>
      </c>
      <c r="S3373" s="350">
        <v>47</v>
      </c>
      <c r="T3373" t="str">
        <f t="shared" si="118"/>
        <v>G-Suite Business</v>
      </c>
    </row>
    <row r="3374" spans="1:20" ht="15.75" thickBot="1">
      <c r="A3374" s="311">
        <v>45678</v>
      </c>
      <c r="B3374" s="384">
        <v>45658</v>
      </c>
      <c r="C3374" s="297" t="e">
        <v>#VALUE!</v>
      </c>
      <c r="D3374" s="312" t="s">
        <v>349</v>
      </c>
      <c r="E3374" s="306" t="s">
        <v>6017</v>
      </c>
      <c r="F3374" s="314">
        <v>2256.75</v>
      </c>
      <c r="G3374" s="300">
        <v>1912.5</v>
      </c>
      <c r="H3374" s="301" t="s">
        <v>216</v>
      </c>
      <c r="I3374" s="302" t="s">
        <v>217</v>
      </c>
      <c r="J3374" s="302" t="s">
        <v>218</v>
      </c>
      <c r="K3374" s="53"/>
      <c r="L3374" s="53"/>
      <c r="M3374" s="53"/>
      <c r="N3374" s="53"/>
      <c r="O3374" s="53">
        <v>1</v>
      </c>
      <c r="P3374" s="55"/>
      <c r="Q3374" s="297">
        <v>2256.75</v>
      </c>
      <c r="R3374" s="351" t="s">
        <v>1578</v>
      </c>
      <c r="S3374" s="350">
        <v>47</v>
      </c>
      <c r="T3374" t="str">
        <f t="shared" si="118"/>
        <v>G-Suite Business</v>
      </c>
    </row>
    <row r="3375" spans="1:20" ht="15.75" thickBot="1">
      <c r="A3375" s="311">
        <v>45678</v>
      </c>
      <c r="B3375" s="384">
        <v>45658</v>
      </c>
      <c r="C3375" s="297" t="e">
        <v>#VALUE!</v>
      </c>
      <c r="D3375" s="312" t="s">
        <v>741</v>
      </c>
      <c r="E3375" s="306" t="s">
        <v>6018</v>
      </c>
      <c r="F3375" s="314">
        <v>17257</v>
      </c>
      <c r="G3375" s="300">
        <v>14624.576271186441</v>
      </c>
      <c r="H3375" s="301" t="s">
        <v>216</v>
      </c>
      <c r="I3375" s="302" t="s">
        <v>217</v>
      </c>
      <c r="J3375" s="302" t="s">
        <v>218</v>
      </c>
      <c r="K3375" s="53"/>
      <c r="L3375" s="53"/>
      <c r="M3375" s="53"/>
      <c r="N3375" s="53"/>
      <c r="O3375" s="53">
        <v>1</v>
      </c>
      <c r="P3375" s="55"/>
      <c r="Q3375" s="297">
        <v>17257</v>
      </c>
      <c r="R3375" s="351" t="s">
        <v>1578</v>
      </c>
      <c r="S3375" s="350">
        <v>47</v>
      </c>
      <c r="T3375" t="str">
        <f t="shared" si="118"/>
        <v>G-Suite Business</v>
      </c>
    </row>
    <row r="3376" spans="1:20" ht="15.75" thickBot="1">
      <c r="A3376" s="311">
        <v>45678</v>
      </c>
      <c r="B3376" s="384">
        <v>45658</v>
      </c>
      <c r="C3376" s="297" t="e">
        <v>#VALUE!</v>
      </c>
      <c r="D3376" s="312" t="s">
        <v>6019</v>
      </c>
      <c r="E3376" s="306" t="s">
        <v>6020</v>
      </c>
      <c r="F3376" s="314">
        <v>24072</v>
      </c>
      <c r="G3376" s="300">
        <v>20400</v>
      </c>
      <c r="H3376" s="301" t="s">
        <v>216</v>
      </c>
      <c r="I3376" s="302" t="s">
        <v>217</v>
      </c>
      <c r="J3376" s="302" t="s">
        <v>218</v>
      </c>
      <c r="K3376" s="53"/>
      <c r="L3376" s="53"/>
      <c r="M3376" s="53"/>
      <c r="N3376" s="53"/>
      <c r="O3376" s="53">
        <v>1</v>
      </c>
      <c r="P3376" s="55"/>
      <c r="Q3376" s="297">
        <v>24072</v>
      </c>
      <c r="R3376" s="351" t="s">
        <v>1578</v>
      </c>
      <c r="S3376" s="350">
        <v>47</v>
      </c>
      <c r="T3376" t="str">
        <f t="shared" si="118"/>
        <v>G-Suite Business</v>
      </c>
    </row>
    <row r="3377" spans="1:20" ht="15.75" thickBot="1">
      <c r="A3377" s="311">
        <v>45678</v>
      </c>
      <c r="B3377" s="384">
        <v>45658</v>
      </c>
      <c r="C3377" s="297" t="e">
        <v>#VALUE!</v>
      </c>
      <c r="D3377" s="309" t="s">
        <v>362</v>
      </c>
      <c r="E3377" s="306" t="s">
        <v>6021</v>
      </c>
      <c r="F3377" s="314"/>
      <c r="G3377" s="300">
        <v>0</v>
      </c>
      <c r="H3377" s="301" t="s">
        <v>216</v>
      </c>
      <c r="I3377" s="302" t="s">
        <v>217</v>
      </c>
      <c r="J3377" s="302" t="s">
        <v>218</v>
      </c>
      <c r="K3377" s="53"/>
      <c r="L3377" s="53"/>
      <c r="M3377" s="53"/>
      <c r="N3377" s="53"/>
      <c r="O3377" s="53">
        <v>1</v>
      </c>
      <c r="P3377" s="55"/>
      <c r="Q3377" s="297">
        <v>0</v>
      </c>
      <c r="R3377" s="351" t="s">
        <v>1578</v>
      </c>
      <c r="S3377" s="350">
        <v>47</v>
      </c>
      <c r="T3377" t="str">
        <f t="shared" si="118"/>
        <v>G-Suite Business</v>
      </c>
    </row>
    <row r="3378" spans="1:20" ht="15.75" thickBot="1">
      <c r="A3378" s="311">
        <v>45678</v>
      </c>
      <c r="B3378" s="384">
        <v>45658</v>
      </c>
      <c r="C3378" s="297" t="e">
        <v>#VALUE!</v>
      </c>
      <c r="D3378" s="312" t="s">
        <v>2553</v>
      </c>
      <c r="E3378" s="306" t="s">
        <v>6022</v>
      </c>
      <c r="F3378" s="314">
        <v>-1900</v>
      </c>
      <c r="G3378" s="300">
        <v>-1610.1694915254241</v>
      </c>
      <c r="H3378" s="301" t="s">
        <v>216</v>
      </c>
      <c r="I3378" s="302" t="s">
        <v>217</v>
      </c>
      <c r="J3378" s="302" t="s">
        <v>218</v>
      </c>
      <c r="K3378" s="53"/>
      <c r="L3378" s="53"/>
      <c r="M3378" s="53"/>
      <c r="N3378" s="53"/>
      <c r="O3378" s="53">
        <v>1</v>
      </c>
      <c r="P3378" s="55"/>
      <c r="Q3378" s="297">
        <v>-1900</v>
      </c>
      <c r="R3378" s="351" t="s">
        <v>1578</v>
      </c>
      <c r="S3378" s="350">
        <v>47</v>
      </c>
      <c r="T3378" t="str">
        <f t="shared" si="118"/>
        <v>G-Suite Business</v>
      </c>
    </row>
    <row r="3379" spans="1:20" ht="15.75" thickBot="1">
      <c r="A3379" s="311">
        <v>45679</v>
      </c>
      <c r="B3379" s="384">
        <v>45658</v>
      </c>
      <c r="C3379" s="297" t="e">
        <v>#VALUE!</v>
      </c>
      <c r="D3379" s="312" t="s">
        <v>461</v>
      </c>
      <c r="E3379" s="306" t="s">
        <v>6023</v>
      </c>
      <c r="F3379" s="314">
        <v>17698</v>
      </c>
      <c r="G3379" s="300">
        <v>14998.30508474576</v>
      </c>
      <c r="H3379" s="301" t="s">
        <v>261</v>
      </c>
      <c r="I3379" s="302" t="s">
        <v>232</v>
      </c>
      <c r="J3379" s="302" t="s">
        <v>661</v>
      </c>
      <c r="K3379" s="53"/>
      <c r="L3379" s="53"/>
      <c r="M3379" s="53"/>
      <c r="N3379" s="53"/>
      <c r="O3379" s="53">
        <v>1</v>
      </c>
      <c r="P3379" s="55"/>
      <c r="Q3379" s="297">
        <v>17698</v>
      </c>
      <c r="R3379" s="351" t="s">
        <v>1578</v>
      </c>
      <c r="S3379" s="350">
        <v>47</v>
      </c>
      <c r="T3379" t="str">
        <f t="shared" si="118"/>
        <v>Other Services</v>
      </c>
    </row>
    <row r="3380" spans="1:20" ht="15.75" thickBot="1">
      <c r="A3380" s="311">
        <v>45679</v>
      </c>
      <c r="B3380" s="384">
        <v>45658</v>
      </c>
      <c r="C3380" s="297" t="e">
        <v>#VALUE!</v>
      </c>
      <c r="D3380" s="312" t="s">
        <v>5219</v>
      </c>
      <c r="E3380" s="306" t="s">
        <v>6024</v>
      </c>
      <c r="F3380" s="314">
        <v>5309</v>
      </c>
      <c r="G3380" s="300">
        <v>4499.1525423728817</v>
      </c>
      <c r="H3380" s="301" t="s">
        <v>261</v>
      </c>
      <c r="I3380" s="302" t="s">
        <v>232</v>
      </c>
      <c r="J3380" s="302" t="s">
        <v>661</v>
      </c>
      <c r="K3380" s="53"/>
      <c r="L3380" s="53"/>
      <c r="M3380" s="53"/>
      <c r="N3380" s="53"/>
      <c r="O3380" s="53">
        <v>1</v>
      </c>
      <c r="P3380" s="55"/>
      <c r="Q3380" s="297">
        <v>5309</v>
      </c>
      <c r="R3380" s="351" t="s">
        <v>1578</v>
      </c>
      <c r="S3380" s="350">
        <v>47</v>
      </c>
      <c r="T3380" t="str">
        <f t="shared" si="118"/>
        <v>Other Services</v>
      </c>
    </row>
    <row r="3381" spans="1:20" ht="15.75" thickBot="1">
      <c r="A3381" s="311">
        <v>45679</v>
      </c>
      <c r="B3381" s="384">
        <v>45658</v>
      </c>
      <c r="C3381" s="297" t="e">
        <v>#VALUE!</v>
      </c>
      <c r="D3381" s="312" t="s">
        <v>680</v>
      </c>
      <c r="E3381" s="306" t="s">
        <v>6025</v>
      </c>
      <c r="F3381" s="314">
        <v>10618</v>
      </c>
      <c r="G3381" s="300">
        <v>8998.3050847457635</v>
      </c>
      <c r="H3381" s="301" t="s">
        <v>261</v>
      </c>
      <c r="I3381" s="302" t="s">
        <v>232</v>
      </c>
      <c r="J3381" s="302" t="s">
        <v>661</v>
      </c>
      <c r="K3381" s="53"/>
      <c r="L3381" s="53"/>
      <c r="M3381" s="53"/>
      <c r="N3381" s="53"/>
      <c r="O3381" s="53">
        <v>1</v>
      </c>
      <c r="P3381" s="55"/>
      <c r="Q3381" s="297">
        <v>10618</v>
      </c>
      <c r="R3381" s="351" t="s">
        <v>1578</v>
      </c>
      <c r="S3381" s="350">
        <v>47</v>
      </c>
      <c r="T3381" t="str">
        <f t="shared" si="118"/>
        <v>Other Services</v>
      </c>
    </row>
    <row r="3382" spans="1:20" ht="15.75" thickBot="1">
      <c r="A3382" s="311">
        <v>45679</v>
      </c>
      <c r="B3382" s="384">
        <v>45658</v>
      </c>
      <c r="C3382" s="297" t="e">
        <v>#VALUE!</v>
      </c>
      <c r="D3382" s="312" t="s">
        <v>646</v>
      </c>
      <c r="E3382" s="306" t="s">
        <v>6026</v>
      </c>
      <c r="F3382" s="314">
        <v>5309</v>
      </c>
      <c r="G3382" s="300">
        <v>4499.1525423728817</v>
      </c>
      <c r="H3382" s="301" t="s">
        <v>261</v>
      </c>
      <c r="I3382" s="302" t="s">
        <v>232</v>
      </c>
      <c r="J3382" s="302" t="s">
        <v>661</v>
      </c>
      <c r="K3382" s="53"/>
      <c r="L3382" s="53"/>
      <c r="M3382" s="53"/>
      <c r="N3382" s="53"/>
      <c r="O3382" s="53">
        <v>1</v>
      </c>
      <c r="P3382" s="55"/>
      <c r="Q3382" s="297">
        <v>5309</v>
      </c>
      <c r="R3382" s="351" t="s">
        <v>1578</v>
      </c>
      <c r="S3382" s="350">
        <v>47</v>
      </c>
      <c r="T3382" t="str">
        <f t="shared" si="118"/>
        <v>Other Services</v>
      </c>
    </row>
    <row r="3383" spans="1:20" ht="15.75" thickBot="1">
      <c r="A3383" s="311">
        <v>45679</v>
      </c>
      <c r="B3383" s="384">
        <v>45658</v>
      </c>
      <c r="C3383" s="297" t="e">
        <v>#VALUE!</v>
      </c>
      <c r="D3383" s="312" t="s">
        <v>2991</v>
      </c>
      <c r="E3383" s="306" t="s">
        <v>6027</v>
      </c>
      <c r="F3383" s="314">
        <v>2999</v>
      </c>
      <c r="G3383" s="300">
        <v>2541.5254237288141</v>
      </c>
      <c r="H3383" s="301" t="s">
        <v>261</v>
      </c>
      <c r="I3383" s="302" t="s">
        <v>232</v>
      </c>
      <c r="J3383" s="302" t="s">
        <v>661</v>
      </c>
      <c r="K3383" s="53"/>
      <c r="L3383" s="53"/>
      <c r="M3383" s="53"/>
      <c r="N3383" s="53"/>
      <c r="O3383" s="53">
        <v>1</v>
      </c>
      <c r="P3383" s="55"/>
      <c r="Q3383" s="297">
        <v>2999</v>
      </c>
      <c r="R3383" s="351" t="s">
        <v>1578</v>
      </c>
      <c r="S3383" s="350">
        <v>47</v>
      </c>
      <c r="T3383" t="str">
        <f t="shared" si="118"/>
        <v>Other Services</v>
      </c>
    </row>
    <row r="3384" spans="1:20" ht="15.75" thickBot="1">
      <c r="A3384" s="311">
        <v>45679</v>
      </c>
      <c r="B3384" s="384">
        <v>45658</v>
      </c>
      <c r="C3384" s="297" t="e">
        <v>#VALUE!</v>
      </c>
      <c r="D3384" s="312" t="s">
        <v>2421</v>
      </c>
      <c r="E3384" s="306" t="s">
        <v>6028</v>
      </c>
      <c r="F3384" s="314">
        <v>8849</v>
      </c>
      <c r="G3384" s="300">
        <v>7499.1525423728817</v>
      </c>
      <c r="H3384" s="301" t="s">
        <v>261</v>
      </c>
      <c r="I3384" s="302" t="s">
        <v>232</v>
      </c>
      <c r="J3384" s="302" t="s">
        <v>661</v>
      </c>
      <c r="K3384" s="53"/>
      <c r="L3384" s="53"/>
      <c r="M3384" s="53"/>
      <c r="N3384" s="53"/>
      <c r="O3384" s="53">
        <v>1</v>
      </c>
      <c r="P3384" s="55"/>
      <c r="Q3384" s="297">
        <v>8849</v>
      </c>
      <c r="R3384" s="351" t="s">
        <v>1578</v>
      </c>
      <c r="S3384" s="350">
        <v>47</v>
      </c>
      <c r="T3384" t="str">
        <f t="shared" si="118"/>
        <v>Other Services</v>
      </c>
    </row>
    <row r="3385" spans="1:20" ht="15.75" thickBot="1">
      <c r="A3385" s="311">
        <v>45679</v>
      </c>
      <c r="B3385" s="384">
        <v>45658</v>
      </c>
      <c r="C3385" s="297" t="e">
        <v>#VALUE!</v>
      </c>
      <c r="D3385" s="312" t="s">
        <v>6029</v>
      </c>
      <c r="E3385" s="306" t="s">
        <v>6030</v>
      </c>
      <c r="F3385" s="314">
        <v>17698</v>
      </c>
      <c r="G3385" s="300">
        <v>14998.30508474576</v>
      </c>
      <c r="H3385" s="301" t="s">
        <v>261</v>
      </c>
      <c r="I3385" s="302" t="s">
        <v>232</v>
      </c>
      <c r="J3385" s="302" t="s">
        <v>661</v>
      </c>
      <c r="K3385" s="53"/>
      <c r="L3385" s="53"/>
      <c r="M3385" s="53"/>
      <c r="N3385" s="53"/>
      <c r="O3385" s="53">
        <v>1</v>
      </c>
      <c r="P3385" s="55"/>
      <c r="Q3385" s="297">
        <v>17698</v>
      </c>
      <c r="R3385" s="351" t="s">
        <v>1578</v>
      </c>
      <c r="S3385" s="350">
        <v>47</v>
      </c>
      <c r="T3385" t="str">
        <f t="shared" si="118"/>
        <v>Other Services</v>
      </c>
    </row>
    <row r="3386" spans="1:20" ht="15.75" thickBot="1">
      <c r="A3386" s="311">
        <v>45679</v>
      </c>
      <c r="B3386" s="384">
        <v>45658</v>
      </c>
      <c r="C3386" s="297" t="e">
        <v>#VALUE!</v>
      </c>
      <c r="D3386" s="312" t="s">
        <v>6031</v>
      </c>
      <c r="E3386" s="306" t="s">
        <v>6032</v>
      </c>
      <c r="F3386" s="314">
        <v>17698</v>
      </c>
      <c r="G3386" s="300">
        <v>14998.30508474576</v>
      </c>
      <c r="H3386" s="301" t="s">
        <v>261</v>
      </c>
      <c r="I3386" s="302" t="s">
        <v>232</v>
      </c>
      <c r="J3386" s="302" t="s">
        <v>661</v>
      </c>
      <c r="K3386" s="53"/>
      <c r="L3386" s="53"/>
      <c r="M3386" s="53"/>
      <c r="N3386" s="53"/>
      <c r="O3386" s="53">
        <v>1</v>
      </c>
      <c r="P3386" s="55"/>
      <c r="Q3386" s="297">
        <v>17698</v>
      </c>
      <c r="R3386" s="351" t="s">
        <v>1578</v>
      </c>
      <c r="S3386" s="350">
        <v>47</v>
      </c>
      <c r="T3386" t="str">
        <f t="shared" si="118"/>
        <v>Other Services</v>
      </c>
    </row>
    <row r="3387" spans="1:20" ht="15.75" thickBot="1">
      <c r="A3387" s="311">
        <v>45679</v>
      </c>
      <c r="B3387" s="384">
        <v>45658</v>
      </c>
      <c r="C3387" s="297" t="e">
        <v>#VALUE!</v>
      </c>
      <c r="D3387" s="312" t="s">
        <v>969</v>
      </c>
      <c r="E3387" s="306" t="s">
        <v>6033</v>
      </c>
      <c r="F3387" s="314">
        <v>2999</v>
      </c>
      <c r="G3387" s="300">
        <v>2541.5254237288141</v>
      </c>
      <c r="H3387" s="301" t="s">
        <v>261</v>
      </c>
      <c r="I3387" s="302" t="s">
        <v>232</v>
      </c>
      <c r="J3387" s="302" t="s">
        <v>661</v>
      </c>
      <c r="K3387" s="53"/>
      <c r="L3387" s="53"/>
      <c r="M3387" s="53"/>
      <c r="N3387" s="53"/>
      <c r="O3387" s="53">
        <v>1</v>
      </c>
      <c r="P3387" s="55"/>
      <c r="Q3387" s="297">
        <v>2999</v>
      </c>
      <c r="R3387" s="351" t="s">
        <v>1578</v>
      </c>
      <c r="S3387" s="350">
        <v>47</v>
      </c>
      <c r="T3387" t="str">
        <f t="shared" si="118"/>
        <v>Other Services</v>
      </c>
    </row>
    <row r="3388" spans="1:20" ht="15.75" thickBot="1">
      <c r="A3388" s="311">
        <v>45679</v>
      </c>
      <c r="B3388" s="384">
        <v>45658</v>
      </c>
      <c r="C3388" s="297" t="e">
        <v>#VALUE!</v>
      </c>
      <c r="D3388" s="312" t="s">
        <v>6034</v>
      </c>
      <c r="E3388" s="306" t="s">
        <v>6035</v>
      </c>
      <c r="F3388" s="314">
        <v>8849</v>
      </c>
      <c r="G3388" s="300">
        <v>7499.1525423728817</v>
      </c>
      <c r="H3388" s="301" t="s">
        <v>261</v>
      </c>
      <c r="I3388" s="302" t="s">
        <v>232</v>
      </c>
      <c r="J3388" s="302" t="s">
        <v>661</v>
      </c>
      <c r="K3388" s="53"/>
      <c r="L3388" s="53"/>
      <c r="M3388" s="53"/>
      <c r="N3388" s="53"/>
      <c r="O3388" s="53">
        <v>1</v>
      </c>
      <c r="P3388" s="55"/>
      <c r="Q3388" s="297">
        <v>8849</v>
      </c>
      <c r="R3388" s="351" t="s">
        <v>1578</v>
      </c>
      <c r="S3388" s="350">
        <v>47</v>
      </c>
      <c r="T3388" t="str">
        <f t="shared" si="118"/>
        <v>Other Services</v>
      </c>
    </row>
    <row r="3389" spans="1:20" ht="15.75" thickBot="1">
      <c r="A3389" s="311">
        <v>45679</v>
      </c>
      <c r="B3389" s="384">
        <v>45658</v>
      </c>
      <c r="C3389" s="297" t="e">
        <v>#VALUE!</v>
      </c>
      <c r="D3389" s="312" t="s">
        <v>6036</v>
      </c>
      <c r="E3389" s="306" t="s">
        <v>6037</v>
      </c>
      <c r="F3389" s="314">
        <v>8849</v>
      </c>
      <c r="G3389" s="300">
        <v>7499.1525423728817</v>
      </c>
      <c r="H3389" s="301" t="s">
        <v>261</v>
      </c>
      <c r="I3389" s="302" t="s">
        <v>232</v>
      </c>
      <c r="J3389" s="302" t="s">
        <v>661</v>
      </c>
      <c r="K3389" s="53"/>
      <c r="L3389" s="53"/>
      <c r="M3389" s="53"/>
      <c r="N3389" s="53"/>
      <c r="O3389" s="53">
        <v>1</v>
      </c>
      <c r="P3389" s="55"/>
      <c r="Q3389" s="297">
        <v>8849</v>
      </c>
      <c r="R3389" s="351" t="s">
        <v>1578</v>
      </c>
      <c r="S3389" s="350">
        <v>47</v>
      </c>
      <c r="T3389" t="str">
        <f t="shared" si="118"/>
        <v>Other Services</v>
      </c>
    </row>
    <row r="3390" spans="1:20" ht="15.75" thickBot="1">
      <c r="A3390" s="311">
        <v>45679</v>
      </c>
      <c r="B3390" s="384">
        <v>45658</v>
      </c>
      <c r="C3390" s="297" t="e">
        <v>#VALUE!</v>
      </c>
      <c r="D3390" s="312" t="s">
        <v>6038</v>
      </c>
      <c r="E3390" s="306" t="s">
        <v>6039</v>
      </c>
      <c r="F3390" s="314">
        <v>5309</v>
      </c>
      <c r="G3390" s="300">
        <v>4499.1525423728817</v>
      </c>
      <c r="H3390" s="301" t="s">
        <v>261</v>
      </c>
      <c r="I3390" s="302" t="s">
        <v>232</v>
      </c>
      <c r="J3390" s="302" t="s">
        <v>661</v>
      </c>
      <c r="K3390" s="53"/>
      <c r="L3390" s="53"/>
      <c r="M3390" s="53"/>
      <c r="N3390" s="53"/>
      <c r="O3390" s="53">
        <v>1</v>
      </c>
      <c r="P3390" s="55"/>
      <c r="Q3390" s="297">
        <v>5309</v>
      </c>
      <c r="R3390" s="351" t="s">
        <v>1578</v>
      </c>
      <c r="S3390" s="350">
        <v>47</v>
      </c>
      <c r="T3390" t="str">
        <f t="shared" si="118"/>
        <v>Other Services</v>
      </c>
    </row>
    <row r="3391" spans="1:20" ht="15.75" thickBot="1">
      <c r="A3391" s="311">
        <v>45679</v>
      </c>
      <c r="B3391" s="384">
        <v>45658</v>
      </c>
      <c r="C3391" s="297" t="e">
        <v>#VALUE!</v>
      </c>
      <c r="D3391" s="312" t="s">
        <v>5262</v>
      </c>
      <c r="E3391" s="306" t="s">
        <v>6040</v>
      </c>
      <c r="F3391" s="314">
        <v>2999</v>
      </c>
      <c r="G3391" s="300">
        <v>2541.5254237288141</v>
      </c>
      <c r="H3391" s="301" t="s">
        <v>261</v>
      </c>
      <c r="I3391" s="302" t="s">
        <v>232</v>
      </c>
      <c r="J3391" s="302" t="s">
        <v>661</v>
      </c>
      <c r="K3391" s="53"/>
      <c r="L3391" s="53"/>
      <c r="M3391" s="53"/>
      <c r="N3391" s="53"/>
      <c r="O3391" s="53">
        <v>1</v>
      </c>
      <c r="P3391" s="55"/>
      <c r="Q3391" s="297">
        <v>2999</v>
      </c>
      <c r="R3391" s="351" t="s">
        <v>1578</v>
      </c>
      <c r="S3391" s="350">
        <v>47</v>
      </c>
      <c r="T3391" t="str">
        <f t="shared" si="118"/>
        <v>Other Services</v>
      </c>
    </row>
    <row r="3392" spans="1:20" ht="15.75" thickBot="1">
      <c r="A3392" s="311">
        <v>45679</v>
      </c>
      <c r="B3392" s="384">
        <v>45658</v>
      </c>
      <c r="C3392" s="297" t="e">
        <v>#VALUE!</v>
      </c>
      <c r="D3392" s="312" t="s">
        <v>3425</v>
      </c>
      <c r="E3392" s="306" t="s">
        <v>6041</v>
      </c>
      <c r="F3392" s="314">
        <v>5998</v>
      </c>
      <c r="G3392" s="300">
        <v>5083.0508474576272</v>
      </c>
      <c r="H3392" s="301" t="s">
        <v>261</v>
      </c>
      <c r="I3392" s="302" t="s">
        <v>232</v>
      </c>
      <c r="J3392" s="302" t="s">
        <v>661</v>
      </c>
      <c r="K3392" s="53"/>
      <c r="L3392" s="53"/>
      <c r="M3392" s="53"/>
      <c r="N3392" s="53"/>
      <c r="O3392" s="53">
        <v>1</v>
      </c>
      <c r="P3392" s="55"/>
      <c r="Q3392" s="297">
        <v>5998</v>
      </c>
      <c r="R3392" s="351" t="s">
        <v>1578</v>
      </c>
      <c r="S3392" s="350">
        <v>47</v>
      </c>
      <c r="T3392" t="str">
        <f t="shared" si="118"/>
        <v>Other Services</v>
      </c>
    </row>
    <row r="3393" spans="1:20" ht="15.75" thickBot="1">
      <c r="A3393" s="311">
        <v>45679</v>
      </c>
      <c r="B3393" s="384">
        <v>45658</v>
      </c>
      <c r="C3393" s="297" t="e">
        <v>#VALUE!</v>
      </c>
      <c r="D3393" s="312" t="s">
        <v>2331</v>
      </c>
      <c r="E3393" s="306" t="s">
        <v>6042</v>
      </c>
      <c r="F3393" s="314">
        <v>7965</v>
      </c>
      <c r="G3393" s="300">
        <v>6750</v>
      </c>
      <c r="H3393" s="301" t="s">
        <v>112</v>
      </c>
      <c r="I3393" s="302" t="s">
        <v>229</v>
      </c>
      <c r="J3393" s="302" t="s">
        <v>269</v>
      </c>
      <c r="K3393" s="53"/>
      <c r="L3393" s="53"/>
      <c r="M3393" s="53"/>
      <c r="N3393" s="53"/>
      <c r="O3393" s="53">
        <v>1</v>
      </c>
      <c r="P3393" s="55"/>
      <c r="Q3393" s="297">
        <v>7965</v>
      </c>
      <c r="R3393" s="351" t="s">
        <v>1578</v>
      </c>
      <c r="S3393" s="350">
        <v>47</v>
      </c>
      <c r="T3393" t="str">
        <f t="shared" si="118"/>
        <v>WhatsApp API Business</v>
      </c>
    </row>
    <row r="3394" spans="1:20" ht="15.75" thickBot="1">
      <c r="A3394" s="311">
        <v>45679</v>
      </c>
      <c r="B3394" s="384">
        <v>45658</v>
      </c>
      <c r="C3394" s="297" t="e">
        <v>#VALUE!</v>
      </c>
      <c r="D3394" s="312" t="s">
        <v>3589</v>
      </c>
      <c r="E3394" s="306" t="s">
        <v>6043</v>
      </c>
      <c r="F3394" s="314">
        <v>8849</v>
      </c>
      <c r="G3394" s="300">
        <v>7499.1525423728817</v>
      </c>
      <c r="H3394" s="301" t="s">
        <v>261</v>
      </c>
      <c r="I3394" s="302" t="s">
        <v>232</v>
      </c>
      <c r="J3394" s="302" t="s">
        <v>661</v>
      </c>
      <c r="K3394" s="53"/>
      <c r="L3394" s="53"/>
      <c r="M3394" s="53"/>
      <c r="N3394" s="53"/>
      <c r="O3394" s="53">
        <v>1</v>
      </c>
      <c r="P3394" s="55"/>
      <c r="Q3394" s="297">
        <v>8849</v>
      </c>
      <c r="R3394" s="351" t="s">
        <v>1578</v>
      </c>
      <c r="S3394" s="350">
        <v>47</v>
      </c>
      <c r="T3394" t="str">
        <f t="shared" si="118"/>
        <v>Other Services</v>
      </c>
    </row>
    <row r="3395" spans="1:20" ht="15.75" thickBot="1">
      <c r="A3395" s="311">
        <v>45679</v>
      </c>
      <c r="B3395" s="384">
        <v>45658</v>
      </c>
      <c r="C3395" s="297" t="e">
        <v>#VALUE!</v>
      </c>
      <c r="D3395" s="312" t="s">
        <v>6044</v>
      </c>
      <c r="E3395" s="306" t="s">
        <v>6045</v>
      </c>
      <c r="F3395" s="314">
        <v>17698</v>
      </c>
      <c r="G3395" s="300">
        <v>14998.30508474576</v>
      </c>
      <c r="H3395" s="301" t="s">
        <v>261</v>
      </c>
      <c r="I3395" s="302" t="s">
        <v>232</v>
      </c>
      <c r="J3395" s="302" t="s">
        <v>661</v>
      </c>
      <c r="K3395" s="53"/>
      <c r="L3395" s="53"/>
      <c r="M3395" s="53"/>
      <c r="N3395" s="53"/>
      <c r="O3395" s="53">
        <v>1</v>
      </c>
      <c r="P3395" s="55"/>
      <c r="Q3395" s="297">
        <v>17698</v>
      </c>
      <c r="R3395" s="351" t="s">
        <v>1578</v>
      </c>
      <c r="S3395" s="350">
        <v>47</v>
      </c>
      <c r="T3395" t="str">
        <f t="shared" si="118"/>
        <v>Other Services</v>
      </c>
    </row>
    <row r="3396" spans="1:20" ht="15.75" thickBot="1">
      <c r="A3396" s="311">
        <v>45679</v>
      </c>
      <c r="B3396" s="384">
        <v>45658</v>
      </c>
      <c r="C3396" s="297" t="e">
        <v>#VALUE!</v>
      </c>
      <c r="D3396" s="312" t="s">
        <v>754</v>
      </c>
      <c r="E3396" s="306" t="s">
        <v>6046</v>
      </c>
      <c r="F3396" s="314">
        <v>5998</v>
      </c>
      <c r="G3396" s="300">
        <v>5083.0508474576272</v>
      </c>
      <c r="H3396" s="301" t="s">
        <v>261</v>
      </c>
      <c r="I3396" s="302" t="s">
        <v>232</v>
      </c>
      <c r="J3396" s="302" t="s">
        <v>661</v>
      </c>
      <c r="K3396" s="53"/>
      <c r="L3396" s="53"/>
      <c r="M3396" s="53"/>
      <c r="N3396" s="53"/>
      <c r="O3396" s="53">
        <v>1</v>
      </c>
      <c r="P3396" s="55"/>
      <c r="Q3396" s="297">
        <v>5998</v>
      </c>
      <c r="R3396" s="351" t="s">
        <v>1578</v>
      </c>
      <c r="S3396" s="350">
        <v>47</v>
      </c>
      <c r="T3396" t="str">
        <f t="shared" si="118"/>
        <v>Other Services</v>
      </c>
    </row>
    <row r="3397" spans="1:20" ht="15.75" thickBot="1">
      <c r="A3397" s="311">
        <v>45679</v>
      </c>
      <c r="B3397" s="384">
        <v>45658</v>
      </c>
      <c r="C3397" s="297" t="e">
        <v>#VALUE!</v>
      </c>
      <c r="D3397" s="312" t="s">
        <v>6047</v>
      </c>
      <c r="E3397" s="306" t="s">
        <v>6048</v>
      </c>
      <c r="F3397" s="314">
        <v>29500</v>
      </c>
      <c r="G3397" s="300">
        <v>25000</v>
      </c>
      <c r="H3397" s="301" t="s">
        <v>261</v>
      </c>
      <c r="I3397" s="302" t="s">
        <v>232</v>
      </c>
      <c r="J3397" s="302" t="s">
        <v>661</v>
      </c>
      <c r="K3397" s="53"/>
      <c r="L3397" s="53"/>
      <c r="M3397" s="53"/>
      <c r="N3397" s="53"/>
      <c r="O3397" s="53">
        <v>1</v>
      </c>
      <c r="P3397" s="55"/>
      <c r="Q3397" s="297">
        <v>29500</v>
      </c>
      <c r="R3397" s="351" t="s">
        <v>1578</v>
      </c>
      <c r="S3397" s="350">
        <v>47</v>
      </c>
      <c r="T3397" t="str">
        <f t="shared" si="118"/>
        <v>Other Services</v>
      </c>
    </row>
    <row r="3398" spans="1:20" ht="15.75" thickBot="1">
      <c r="A3398" s="311">
        <v>45679</v>
      </c>
      <c r="B3398" s="384">
        <v>45658</v>
      </c>
      <c r="C3398" s="297" t="e">
        <v>#VALUE!</v>
      </c>
      <c r="D3398" s="312" t="s">
        <v>6049</v>
      </c>
      <c r="E3398" s="306" t="s">
        <v>6050</v>
      </c>
      <c r="F3398" s="314">
        <v>8849</v>
      </c>
      <c r="G3398" s="300">
        <v>7499.1525423728817</v>
      </c>
      <c r="H3398" s="301" t="s">
        <v>261</v>
      </c>
      <c r="I3398" s="302" t="s">
        <v>232</v>
      </c>
      <c r="J3398" s="302" t="s">
        <v>661</v>
      </c>
      <c r="K3398" s="53"/>
      <c r="L3398" s="53"/>
      <c r="M3398" s="53"/>
      <c r="N3398" s="53"/>
      <c r="O3398" s="53">
        <v>1</v>
      </c>
      <c r="P3398" s="55"/>
      <c r="Q3398" s="297">
        <v>8849</v>
      </c>
      <c r="R3398" s="351" t="s">
        <v>1578</v>
      </c>
      <c r="S3398" s="350">
        <v>47</v>
      </c>
      <c r="T3398" t="str">
        <f t="shared" si="118"/>
        <v>Other Services</v>
      </c>
    </row>
    <row r="3399" spans="1:20" ht="15.75" thickBot="1">
      <c r="A3399" s="311">
        <v>45679</v>
      </c>
      <c r="B3399" s="384">
        <v>45658</v>
      </c>
      <c r="C3399" s="297" t="e">
        <v>#VALUE!</v>
      </c>
      <c r="D3399" s="312" t="s">
        <v>3913</v>
      </c>
      <c r="E3399" s="306" t="s">
        <v>6051</v>
      </c>
      <c r="F3399" s="314">
        <v>2999</v>
      </c>
      <c r="G3399" s="300">
        <v>2541.5254237288141</v>
      </c>
      <c r="H3399" s="301" t="s">
        <v>261</v>
      </c>
      <c r="I3399" s="302" t="s">
        <v>232</v>
      </c>
      <c r="J3399" s="302" t="s">
        <v>661</v>
      </c>
      <c r="K3399" s="53"/>
      <c r="L3399" s="53"/>
      <c r="M3399" s="53"/>
      <c r="N3399" s="53"/>
      <c r="O3399" s="53">
        <v>1</v>
      </c>
      <c r="P3399" s="55"/>
      <c r="Q3399" s="297">
        <v>2999</v>
      </c>
      <c r="R3399" s="351" t="s">
        <v>1578</v>
      </c>
      <c r="S3399" s="350">
        <v>47</v>
      </c>
      <c r="T3399" t="str">
        <f t="shared" si="118"/>
        <v>Other Services</v>
      </c>
    </row>
    <row r="3400" spans="1:20" ht="15.75" thickBot="1">
      <c r="A3400" s="311">
        <v>45679</v>
      </c>
      <c r="B3400" s="384">
        <v>45658</v>
      </c>
      <c r="C3400" s="297" t="e">
        <v>#VALUE!</v>
      </c>
      <c r="D3400" s="312" t="s">
        <v>1458</v>
      </c>
      <c r="E3400" s="306" t="s">
        <v>6052</v>
      </c>
      <c r="F3400" s="314">
        <v>5998</v>
      </c>
      <c r="G3400" s="300">
        <v>5083.0508474576272</v>
      </c>
      <c r="H3400" s="301" t="s">
        <v>261</v>
      </c>
      <c r="I3400" s="302" t="s">
        <v>232</v>
      </c>
      <c r="J3400" s="302" t="s">
        <v>661</v>
      </c>
      <c r="K3400" s="53"/>
      <c r="L3400" s="53"/>
      <c r="M3400" s="53"/>
      <c r="N3400" s="53"/>
      <c r="O3400" s="53">
        <v>1</v>
      </c>
      <c r="P3400" s="55"/>
      <c r="Q3400" s="297">
        <v>5998</v>
      </c>
      <c r="R3400" s="351" t="s">
        <v>1578</v>
      </c>
      <c r="S3400" s="350">
        <v>47</v>
      </c>
      <c r="T3400" t="str">
        <f t="shared" si="118"/>
        <v>Other Services</v>
      </c>
    </row>
    <row r="3401" spans="1:20" ht="15.75" thickBot="1">
      <c r="A3401" s="311">
        <v>45679</v>
      </c>
      <c r="B3401" s="384">
        <v>45658</v>
      </c>
      <c r="C3401" s="297" t="e">
        <v>#VALUE!</v>
      </c>
      <c r="D3401" s="312" t="s">
        <v>781</v>
      </c>
      <c r="E3401" s="306" t="s">
        <v>6053</v>
      </c>
      <c r="F3401" s="314">
        <v>84960</v>
      </c>
      <c r="G3401" s="300">
        <v>72000</v>
      </c>
      <c r="H3401" s="301" t="s">
        <v>291</v>
      </c>
      <c r="I3401" s="302" t="s">
        <v>226</v>
      </c>
      <c r="J3401" s="302" t="s">
        <v>32</v>
      </c>
      <c r="K3401" s="53"/>
      <c r="L3401" s="53"/>
      <c r="M3401" s="53"/>
      <c r="N3401" s="53"/>
      <c r="O3401" s="53">
        <v>1</v>
      </c>
      <c r="P3401" s="55"/>
      <c r="Q3401" s="297">
        <v>84960</v>
      </c>
      <c r="R3401" s="351" t="s">
        <v>1578</v>
      </c>
      <c r="S3401" s="350">
        <v>47</v>
      </c>
      <c r="T3401" t="s">
        <v>15</v>
      </c>
    </row>
    <row r="3402" spans="1:20" ht="15.75" thickBot="1">
      <c r="A3402" s="311">
        <v>45679</v>
      </c>
      <c r="B3402" s="384">
        <v>45658</v>
      </c>
      <c r="C3402" s="297" t="e">
        <v>#VALUE!</v>
      </c>
      <c r="D3402" s="312" t="s">
        <v>891</v>
      </c>
      <c r="E3402" s="306" t="s">
        <v>6054</v>
      </c>
      <c r="F3402" s="314">
        <v>8997</v>
      </c>
      <c r="G3402" s="300">
        <v>7624.5762711864409</v>
      </c>
      <c r="H3402" s="301" t="s">
        <v>261</v>
      </c>
      <c r="I3402" s="302" t="s">
        <v>232</v>
      </c>
      <c r="J3402" s="302" t="s">
        <v>661</v>
      </c>
      <c r="K3402" s="53"/>
      <c r="L3402" s="53"/>
      <c r="M3402" s="53"/>
      <c r="N3402" s="53"/>
      <c r="O3402" s="53">
        <v>1</v>
      </c>
      <c r="P3402" s="55"/>
      <c r="Q3402" s="297">
        <v>8997</v>
      </c>
      <c r="R3402" s="351" t="s">
        <v>1578</v>
      </c>
      <c r="S3402" s="350">
        <v>47</v>
      </c>
      <c r="T3402" t="str">
        <f t="shared" ref="T3402:T3433" si="119">VLOOKUP(I3402,$AD$2:$AE$6,2,0)</f>
        <v>Other Services</v>
      </c>
    </row>
    <row r="3403" spans="1:20" ht="15.75" thickBot="1">
      <c r="A3403" s="311">
        <v>45680</v>
      </c>
      <c r="B3403" s="384">
        <v>45658</v>
      </c>
      <c r="C3403" s="297" t="e">
        <v>#VALUE!</v>
      </c>
      <c r="D3403" s="312" t="s">
        <v>1346</v>
      </c>
      <c r="E3403" s="306" t="s">
        <v>6055</v>
      </c>
      <c r="F3403" s="314">
        <v>2999</v>
      </c>
      <c r="G3403" s="300">
        <v>2541.5254237288141</v>
      </c>
      <c r="H3403" s="301" t="s">
        <v>261</v>
      </c>
      <c r="I3403" s="302" t="s">
        <v>232</v>
      </c>
      <c r="J3403" s="302" t="s">
        <v>661</v>
      </c>
      <c r="K3403" s="53"/>
      <c r="L3403" s="53"/>
      <c r="M3403" s="53"/>
      <c r="N3403" s="53"/>
      <c r="O3403" s="53">
        <v>1</v>
      </c>
      <c r="P3403" s="55"/>
      <c r="Q3403" s="297">
        <v>2999</v>
      </c>
      <c r="R3403" s="351" t="s">
        <v>1578</v>
      </c>
      <c r="S3403" s="350">
        <v>47</v>
      </c>
      <c r="T3403" t="str">
        <f t="shared" si="119"/>
        <v>Other Services</v>
      </c>
    </row>
    <row r="3404" spans="1:20" ht="15.75" thickBot="1">
      <c r="A3404" s="311">
        <v>45680</v>
      </c>
      <c r="B3404" s="384">
        <v>45658</v>
      </c>
      <c r="C3404" s="297" t="e">
        <v>#VALUE!</v>
      </c>
      <c r="D3404" s="312" t="s">
        <v>6056</v>
      </c>
      <c r="E3404" s="306" t="s">
        <v>6057</v>
      </c>
      <c r="F3404" s="314">
        <v>17698</v>
      </c>
      <c r="G3404" s="300">
        <v>14998.30508474576</v>
      </c>
      <c r="H3404" s="301" t="s">
        <v>261</v>
      </c>
      <c r="I3404" s="302" t="s">
        <v>232</v>
      </c>
      <c r="J3404" s="302" t="s">
        <v>661</v>
      </c>
      <c r="K3404" s="53"/>
      <c r="L3404" s="53"/>
      <c r="M3404" s="53"/>
      <c r="N3404" s="53"/>
      <c r="O3404" s="53">
        <v>1</v>
      </c>
      <c r="P3404" s="55"/>
      <c r="Q3404" s="297">
        <v>17698</v>
      </c>
      <c r="R3404" s="351" t="s">
        <v>1578</v>
      </c>
      <c r="S3404" s="350">
        <v>47</v>
      </c>
      <c r="T3404" t="str">
        <f t="shared" si="119"/>
        <v>Other Services</v>
      </c>
    </row>
    <row r="3405" spans="1:20" ht="15.75" thickBot="1">
      <c r="A3405" s="311">
        <v>45680</v>
      </c>
      <c r="B3405" s="384">
        <v>45658</v>
      </c>
      <c r="C3405" s="297" t="e">
        <v>#VALUE!</v>
      </c>
      <c r="D3405" s="312" t="s">
        <v>6058</v>
      </c>
      <c r="E3405" s="306" t="s">
        <v>6059</v>
      </c>
      <c r="F3405" s="314">
        <v>8849</v>
      </c>
      <c r="G3405" s="300">
        <v>7499.1525423728817</v>
      </c>
      <c r="H3405" s="301" t="s">
        <v>261</v>
      </c>
      <c r="I3405" s="302" t="s">
        <v>232</v>
      </c>
      <c r="J3405" s="302" t="s">
        <v>661</v>
      </c>
      <c r="K3405" s="53"/>
      <c r="L3405" s="53"/>
      <c r="M3405" s="53"/>
      <c r="N3405" s="53"/>
      <c r="O3405" s="53">
        <v>1</v>
      </c>
      <c r="P3405" s="55"/>
      <c r="Q3405" s="297">
        <v>8849</v>
      </c>
      <c r="R3405" s="351" t="s">
        <v>1578</v>
      </c>
      <c r="S3405" s="350">
        <v>47</v>
      </c>
      <c r="T3405" t="str">
        <f t="shared" si="119"/>
        <v>Other Services</v>
      </c>
    </row>
    <row r="3406" spans="1:20" ht="15.75" thickBot="1">
      <c r="A3406" s="311">
        <v>45680</v>
      </c>
      <c r="B3406" s="384">
        <v>45658</v>
      </c>
      <c r="C3406" s="297" t="e">
        <v>#VALUE!</v>
      </c>
      <c r="D3406" s="312" t="s">
        <v>6060</v>
      </c>
      <c r="E3406" s="306" t="s">
        <v>6061</v>
      </c>
      <c r="F3406" s="314">
        <v>17698</v>
      </c>
      <c r="G3406" s="300">
        <v>14998.30508474576</v>
      </c>
      <c r="H3406" s="301" t="s">
        <v>261</v>
      </c>
      <c r="I3406" s="302" t="s">
        <v>232</v>
      </c>
      <c r="J3406" s="302" t="s">
        <v>661</v>
      </c>
      <c r="K3406" s="53"/>
      <c r="L3406" s="53"/>
      <c r="M3406" s="53"/>
      <c r="N3406" s="53"/>
      <c r="O3406" s="53">
        <v>1</v>
      </c>
      <c r="P3406" s="55"/>
      <c r="Q3406" s="297">
        <v>17698</v>
      </c>
      <c r="R3406" s="351" t="s">
        <v>1578</v>
      </c>
      <c r="S3406" s="350">
        <v>47</v>
      </c>
      <c r="T3406" t="str">
        <f t="shared" si="119"/>
        <v>Other Services</v>
      </c>
    </row>
    <row r="3407" spans="1:20" ht="15.75" thickBot="1">
      <c r="A3407" s="311">
        <v>45680</v>
      </c>
      <c r="B3407" s="384">
        <v>45658</v>
      </c>
      <c r="C3407" s="297" t="e">
        <v>#VALUE!</v>
      </c>
      <c r="D3407" s="312" t="s">
        <v>6062</v>
      </c>
      <c r="E3407" s="306" t="s">
        <v>6063</v>
      </c>
      <c r="F3407" s="314">
        <v>10618</v>
      </c>
      <c r="G3407" s="300">
        <v>8998.3050847457635</v>
      </c>
      <c r="H3407" s="301" t="s">
        <v>261</v>
      </c>
      <c r="I3407" s="302" t="s">
        <v>232</v>
      </c>
      <c r="J3407" s="302" t="s">
        <v>661</v>
      </c>
      <c r="K3407" s="53"/>
      <c r="L3407" s="53"/>
      <c r="M3407" s="53"/>
      <c r="N3407" s="53"/>
      <c r="O3407" s="53">
        <v>1</v>
      </c>
      <c r="P3407" s="55"/>
      <c r="Q3407" s="297">
        <v>10618</v>
      </c>
      <c r="R3407" s="351" t="s">
        <v>1578</v>
      </c>
      <c r="S3407" s="350">
        <v>47</v>
      </c>
      <c r="T3407" t="str">
        <f t="shared" si="119"/>
        <v>Other Services</v>
      </c>
    </row>
    <row r="3408" spans="1:20" ht="15.75" thickBot="1">
      <c r="A3408" s="311">
        <v>45680</v>
      </c>
      <c r="B3408" s="384">
        <v>45658</v>
      </c>
      <c r="C3408" s="297" t="e">
        <v>#VALUE!</v>
      </c>
      <c r="D3408" s="312" t="s">
        <v>6064</v>
      </c>
      <c r="E3408" s="306" t="s">
        <v>6065</v>
      </c>
      <c r="F3408" s="314">
        <v>5309</v>
      </c>
      <c r="G3408" s="300">
        <v>4499.1525423728817</v>
      </c>
      <c r="H3408" s="301" t="s">
        <v>261</v>
      </c>
      <c r="I3408" s="302" t="s">
        <v>232</v>
      </c>
      <c r="J3408" s="302" t="s">
        <v>661</v>
      </c>
      <c r="K3408" s="53"/>
      <c r="L3408" s="53"/>
      <c r="M3408" s="53"/>
      <c r="N3408" s="53"/>
      <c r="O3408" s="53">
        <v>1</v>
      </c>
      <c r="P3408" s="55"/>
      <c r="Q3408" s="297">
        <v>5309</v>
      </c>
      <c r="R3408" s="351" t="s">
        <v>1578</v>
      </c>
      <c r="S3408" s="350">
        <v>47</v>
      </c>
      <c r="T3408" t="str">
        <f t="shared" si="119"/>
        <v>Other Services</v>
      </c>
    </row>
    <row r="3409" spans="1:20" ht="15.75" thickBot="1">
      <c r="A3409" s="311">
        <v>45680</v>
      </c>
      <c r="B3409" s="384">
        <v>45658</v>
      </c>
      <c r="C3409" s="297" t="e">
        <v>#VALUE!</v>
      </c>
      <c r="D3409" s="312" t="s">
        <v>833</v>
      </c>
      <c r="E3409" s="306" t="s">
        <v>6066</v>
      </c>
      <c r="F3409" s="314">
        <v>8849</v>
      </c>
      <c r="G3409" s="300">
        <v>7499.1525423728817</v>
      </c>
      <c r="H3409" s="301" t="s">
        <v>261</v>
      </c>
      <c r="I3409" s="302" t="s">
        <v>232</v>
      </c>
      <c r="J3409" s="302" t="s">
        <v>661</v>
      </c>
      <c r="K3409" s="53"/>
      <c r="L3409" s="53"/>
      <c r="M3409" s="53"/>
      <c r="N3409" s="53"/>
      <c r="O3409" s="53">
        <v>1</v>
      </c>
      <c r="P3409" s="55"/>
      <c r="Q3409" s="297">
        <v>8849</v>
      </c>
      <c r="R3409" s="351" t="s">
        <v>1578</v>
      </c>
      <c r="S3409" s="350">
        <v>47</v>
      </c>
      <c r="T3409" t="str">
        <f t="shared" si="119"/>
        <v>Other Services</v>
      </c>
    </row>
    <row r="3410" spans="1:20" ht="15.75" thickBot="1">
      <c r="A3410" s="311">
        <v>45680</v>
      </c>
      <c r="B3410" s="384">
        <v>45658</v>
      </c>
      <c r="C3410" s="297" t="e">
        <v>#VALUE!</v>
      </c>
      <c r="D3410" s="312" t="s">
        <v>6067</v>
      </c>
      <c r="E3410" s="306" t="s">
        <v>6068</v>
      </c>
      <c r="F3410" s="314">
        <v>5309</v>
      </c>
      <c r="G3410" s="300">
        <v>4499.1525423728817</v>
      </c>
      <c r="H3410" s="301" t="s">
        <v>261</v>
      </c>
      <c r="I3410" s="302" t="s">
        <v>232</v>
      </c>
      <c r="J3410" s="302" t="s">
        <v>661</v>
      </c>
      <c r="K3410" s="53"/>
      <c r="L3410" s="53"/>
      <c r="M3410" s="53"/>
      <c r="N3410" s="53"/>
      <c r="O3410" s="53">
        <v>1</v>
      </c>
      <c r="P3410" s="55"/>
      <c r="Q3410" s="297">
        <v>5309</v>
      </c>
      <c r="R3410" s="351" t="s">
        <v>1578</v>
      </c>
      <c r="S3410" s="350">
        <v>47</v>
      </c>
      <c r="T3410" t="str">
        <f t="shared" si="119"/>
        <v>Other Services</v>
      </c>
    </row>
    <row r="3411" spans="1:20" ht="15.75" thickBot="1">
      <c r="A3411" s="311">
        <v>45680</v>
      </c>
      <c r="B3411" s="384">
        <v>45658</v>
      </c>
      <c r="C3411" s="297" t="e">
        <v>#VALUE!</v>
      </c>
      <c r="D3411" s="312" t="s">
        <v>6069</v>
      </c>
      <c r="E3411" s="306" t="s">
        <v>6070</v>
      </c>
      <c r="F3411" s="314">
        <v>8849</v>
      </c>
      <c r="G3411" s="300">
        <v>7499.1525423728817</v>
      </c>
      <c r="H3411" s="301" t="s">
        <v>261</v>
      </c>
      <c r="I3411" s="302" t="s">
        <v>232</v>
      </c>
      <c r="J3411" s="302" t="s">
        <v>661</v>
      </c>
      <c r="K3411" s="53"/>
      <c r="L3411" s="53"/>
      <c r="M3411" s="53"/>
      <c r="N3411" s="53"/>
      <c r="O3411" s="53">
        <v>1</v>
      </c>
      <c r="P3411" s="55"/>
      <c r="Q3411" s="297">
        <v>8849</v>
      </c>
      <c r="R3411" s="351" t="s">
        <v>1578</v>
      </c>
      <c r="S3411" s="350">
        <v>47</v>
      </c>
      <c r="T3411" t="str">
        <f t="shared" si="119"/>
        <v>Other Services</v>
      </c>
    </row>
    <row r="3412" spans="1:20" ht="15.75" thickBot="1">
      <c r="A3412" s="311">
        <v>45680</v>
      </c>
      <c r="B3412" s="384">
        <v>45658</v>
      </c>
      <c r="C3412" s="297" t="e">
        <v>#VALUE!</v>
      </c>
      <c r="D3412" s="312" t="s">
        <v>536</v>
      </c>
      <c r="E3412" s="306" t="s">
        <v>6071</v>
      </c>
      <c r="F3412" s="314">
        <v>8997</v>
      </c>
      <c r="G3412" s="300">
        <v>7624.5762711864409</v>
      </c>
      <c r="H3412" s="301" t="s">
        <v>261</v>
      </c>
      <c r="I3412" s="302" t="s">
        <v>232</v>
      </c>
      <c r="J3412" s="302" t="s">
        <v>661</v>
      </c>
      <c r="K3412" s="53"/>
      <c r="L3412" s="53"/>
      <c r="M3412" s="53"/>
      <c r="N3412" s="53"/>
      <c r="O3412" s="53">
        <v>1</v>
      </c>
      <c r="P3412" s="55"/>
      <c r="Q3412" s="297">
        <v>8997</v>
      </c>
      <c r="R3412" s="351" t="s">
        <v>1578</v>
      </c>
      <c r="S3412" s="350">
        <v>47</v>
      </c>
      <c r="T3412" t="str">
        <f t="shared" si="119"/>
        <v>Other Services</v>
      </c>
    </row>
    <row r="3413" spans="1:20" ht="15.75" thickBot="1">
      <c r="A3413" s="311">
        <v>45680</v>
      </c>
      <c r="B3413" s="384">
        <v>45658</v>
      </c>
      <c r="C3413" s="297" t="e">
        <v>#VALUE!</v>
      </c>
      <c r="D3413" s="312" t="s">
        <v>6072</v>
      </c>
      <c r="E3413" s="306" t="s">
        <v>6073</v>
      </c>
      <c r="F3413" s="314">
        <v>8849</v>
      </c>
      <c r="G3413" s="300">
        <v>7499.1525423728817</v>
      </c>
      <c r="H3413" s="301" t="s">
        <v>261</v>
      </c>
      <c r="I3413" s="302" t="s">
        <v>232</v>
      </c>
      <c r="J3413" s="302" t="s">
        <v>661</v>
      </c>
      <c r="K3413" s="53"/>
      <c r="L3413" s="53"/>
      <c r="M3413" s="53"/>
      <c r="N3413" s="53"/>
      <c r="O3413" s="53">
        <v>1</v>
      </c>
      <c r="P3413" s="55"/>
      <c r="Q3413" s="297">
        <v>8849</v>
      </c>
      <c r="R3413" s="351" t="s">
        <v>1578</v>
      </c>
      <c r="S3413" s="350">
        <v>47</v>
      </c>
      <c r="T3413" t="str">
        <f t="shared" si="119"/>
        <v>Other Services</v>
      </c>
    </row>
    <row r="3414" spans="1:20" ht="15.75" thickBot="1">
      <c r="A3414" s="311">
        <v>45680</v>
      </c>
      <c r="B3414" s="384">
        <v>45658</v>
      </c>
      <c r="C3414" s="297" t="e">
        <v>#VALUE!</v>
      </c>
      <c r="D3414" s="312" t="s">
        <v>6074</v>
      </c>
      <c r="E3414" s="306" t="s">
        <v>6075</v>
      </c>
      <c r="F3414" s="314">
        <v>17698</v>
      </c>
      <c r="G3414" s="300">
        <v>14998.30508474576</v>
      </c>
      <c r="H3414" s="301" t="s">
        <v>261</v>
      </c>
      <c r="I3414" s="302" t="s">
        <v>232</v>
      </c>
      <c r="J3414" s="302" t="s">
        <v>661</v>
      </c>
      <c r="K3414" s="53"/>
      <c r="L3414" s="53"/>
      <c r="M3414" s="53"/>
      <c r="N3414" s="53"/>
      <c r="O3414" s="53">
        <v>1</v>
      </c>
      <c r="P3414" s="55"/>
      <c r="Q3414" s="297">
        <v>17698</v>
      </c>
      <c r="R3414" s="351" t="s">
        <v>1578</v>
      </c>
      <c r="S3414" s="350">
        <v>47</v>
      </c>
      <c r="T3414" t="str">
        <f t="shared" si="119"/>
        <v>Other Services</v>
      </c>
    </row>
    <row r="3415" spans="1:20" ht="15.75" thickBot="1">
      <c r="A3415" s="311">
        <v>45680</v>
      </c>
      <c r="B3415" s="384">
        <v>45658</v>
      </c>
      <c r="C3415" s="297" t="e">
        <v>#VALUE!</v>
      </c>
      <c r="D3415" s="312" t="s">
        <v>6076</v>
      </c>
      <c r="E3415" s="306" t="s">
        <v>6077</v>
      </c>
      <c r="F3415" s="314">
        <v>29500</v>
      </c>
      <c r="G3415" s="300">
        <v>25000</v>
      </c>
      <c r="H3415" s="301" t="s">
        <v>261</v>
      </c>
      <c r="I3415" s="302" t="s">
        <v>232</v>
      </c>
      <c r="J3415" s="302" t="s">
        <v>661</v>
      </c>
      <c r="K3415" s="53"/>
      <c r="L3415" s="53"/>
      <c r="M3415" s="53"/>
      <c r="N3415" s="53"/>
      <c r="O3415" s="53">
        <v>1</v>
      </c>
      <c r="P3415" s="55"/>
      <c r="Q3415" s="297">
        <v>29500</v>
      </c>
      <c r="R3415" s="351" t="s">
        <v>1578</v>
      </c>
      <c r="S3415" s="350">
        <v>47</v>
      </c>
      <c r="T3415" t="str">
        <f t="shared" si="119"/>
        <v>Other Services</v>
      </c>
    </row>
    <row r="3416" spans="1:20" ht="15.75" thickBot="1">
      <c r="A3416" s="311">
        <v>45680</v>
      </c>
      <c r="B3416" s="384">
        <v>45658</v>
      </c>
      <c r="C3416" s="297" t="e">
        <v>#VALUE!</v>
      </c>
      <c r="D3416" s="312" t="s">
        <v>542</v>
      </c>
      <c r="E3416" s="306" t="s">
        <v>6078</v>
      </c>
      <c r="F3416" s="314">
        <v>2999</v>
      </c>
      <c r="G3416" s="300">
        <v>2541.5254237288141</v>
      </c>
      <c r="H3416" s="301" t="s">
        <v>261</v>
      </c>
      <c r="I3416" s="302" t="s">
        <v>232</v>
      </c>
      <c r="J3416" s="302" t="s">
        <v>661</v>
      </c>
      <c r="K3416" s="53"/>
      <c r="L3416" s="53"/>
      <c r="M3416" s="53"/>
      <c r="N3416" s="53"/>
      <c r="O3416" s="53">
        <v>1</v>
      </c>
      <c r="P3416" s="55"/>
      <c r="Q3416" s="297">
        <v>2999</v>
      </c>
      <c r="R3416" s="351" t="s">
        <v>1578</v>
      </c>
      <c r="S3416" s="350">
        <v>47</v>
      </c>
      <c r="T3416" t="str">
        <f t="shared" si="119"/>
        <v>Other Services</v>
      </c>
    </row>
    <row r="3417" spans="1:20" ht="15.75" thickBot="1">
      <c r="A3417" s="311">
        <v>45680</v>
      </c>
      <c r="B3417" s="384">
        <v>45658</v>
      </c>
      <c r="C3417" s="297" t="e">
        <v>#VALUE!</v>
      </c>
      <c r="D3417" s="312" t="s">
        <v>1254</v>
      </c>
      <c r="E3417" s="306" t="s">
        <v>6079</v>
      </c>
      <c r="F3417" s="314">
        <v>177000</v>
      </c>
      <c r="G3417" s="300">
        <v>150000</v>
      </c>
      <c r="H3417" s="301" t="s">
        <v>291</v>
      </c>
      <c r="I3417" s="302" t="s">
        <v>226</v>
      </c>
      <c r="J3417" s="302" t="s">
        <v>292</v>
      </c>
      <c r="K3417" s="53"/>
      <c r="L3417" s="53"/>
      <c r="M3417" s="53"/>
      <c r="N3417" s="53"/>
      <c r="O3417" s="53">
        <v>1</v>
      </c>
      <c r="P3417" s="55"/>
      <c r="Q3417" s="297">
        <v>177000</v>
      </c>
      <c r="R3417" s="351" t="s">
        <v>1578</v>
      </c>
      <c r="S3417" s="350">
        <v>47</v>
      </c>
      <c r="T3417" t="str">
        <f t="shared" si="119"/>
        <v xml:space="preserve">Training Business </v>
      </c>
    </row>
    <row r="3418" spans="1:20" ht="15.75" thickBot="1">
      <c r="A3418" s="311">
        <v>45680</v>
      </c>
      <c r="B3418" s="384">
        <v>45658</v>
      </c>
      <c r="C3418" s="297" t="e">
        <v>#VALUE!</v>
      </c>
      <c r="D3418" s="312" t="s">
        <v>4617</v>
      </c>
      <c r="E3418" s="326" t="s">
        <v>6080</v>
      </c>
      <c r="F3418" s="314">
        <v>25075</v>
      </c>
      <c r="G3418" s="325">
        <v>21250</v>
      </c>
      <c r="H3418" s="301" t="s">
        <v>112</v>
      </c>
      <c r="I3418" s="302" t="s">
        <v>229</v>
      </c>
      <c r="J3418" s="302" t="s">
        <v>1504</v>
      </c>
      <c r="K3418" s="53"/>
      <c r="L3418" s="53"/>
      <c r="M3418" s="53"/>
      <c r="N3418" s="53"/>
      <c r="O3418" s="53">
        <v>1</v>
      </c>
      <c r="P3418" s="55"/>
      <c r="Q3418" s="297">
        <v>25075</v>
      </c>
      <c r="R3418" s="351" t="s">
        <v>1578</v>
      </c>
      <c r="S3418" s="350">
        <v>47</v>
      </c>
      <c r="T3418" t="str">
        <f t="shared" si="119"/>
        <v>WhatsApp API Business</v>
      </c>
    </row>
    <row r="3419" spans="1:20" ht="15.75" thickBot="1">
      <c r="A3419" s="311">
        <v>45680</v>
      </c>
      <c r="B3419" s="384">
        <v>45658</v>
      </c>
      <c r="C3419" s="297" t="e">
        <v>#VALUE!</v>
      </c>
      <c r="D3419" s="338" t="s">
        <v>423</v>
      </c>
      <c r="E3419" s="326" t="s">
        <v>6081</v>
      </c>
      <c r="F3419" s="306">
        <v>2950</v>
      </c>
      <c r="G3419" s="300">
        <v>2500</v>
      </c>
      <c r="H3419" s="316" t="s">
        <v>112</v>
      </c>
      <c r="I3419" s="302" t="s">
        <v>229</v>
      </c>
      <c r="J3419" s="302" t="s">
        <v>258</v>
      </c>
      <c r="K3419" s="53"/>
      <c r="L3419" s="53"/>
      <c r="M3419" s="53"/>
      <c r="N3419" s="53"/>
      <c r="O3419" s="53">
        <v>1</v>
      </c>
      <c r="P3419" s="55"/>
      <c r="Q3419" s="297">
        <v>2950</v>
      </c>
      <c r="R3419" s="351" t="s">
        <v>1578</v>
      </c>
      <c r="S3419" s="350">
        <v>47</v>
      </c>
      <c r="T3419" t="str">
        <f t="shared" si="119"/>
        <v>WhatsApp API Business</v>
      </c>
    </row>
    <row r="3420" spans="1:20" ht="15.75" thickBot="1">
      <c r="A3420" s="311">
        <v>45680</v>
      </c>
      <c r="B3420" s="384">
        <v>45658</v>
      </c>
      <c r="C3420" s="297" t="e">
        <v>#VALUE!</v>
      </c>
      <c r="D3420" s="312" t="s">
        <v>5470</v>
      </c>
      <c r="E3420" s="306" t="s">
        <v>5471</v>
      </c>
      <c r="F3420" s="314">
        <v>136000</v>
      </c>
      <c r="G3420" s="300">
        <v>115254.2372881356</v>
      </c>
      <c r="H3420" s="301" t="s">
        <v>291</v>
      </c>
      <c r="I3420" s="302" t="s">
        <v>226</v>
      </c>
      <c r="J3420" s="302" t="s">
        <v>292</v>
      </c>
      <c r="K3420" s="53"/>
      <c r="L3420" s="53"/>
      <c r="M3420" s="53"/>
      <c r="N3420" s="53"/>
      <c r="O3420" s="53">
        <v>1</v>
      </c>
      <c r="P3420" s="55"/>
      <c r="Q3420" s="297">
        <v>136000</v>
      </c>
      <c r="R3420" s="351" t="s">
        <v>1578</v>
      </c>
      <c r="S3420" s="350">
        <v>47</v>
      </c>
      <c r="T3420" t="str">
        <f t="shared" si="119"/>
        <v xml:space="preserve">Training Business </v>
      </c>
    </row>
    <row r="3421" spans="1:20" ht="15.75" thickBot="1">
      <c r="A3421" s="311">
        <v>45680</v>
      </c>
      <c r="B3421" s="384">
        <v>45658</v>
      </c>
      <c r="C3421" s="297" t="e">
        <v>#VALUE!</v>
      </c>
      <c r="D3421" s="312" t="s">
        <v>1567</v>
      </c>
      <c r="E3421" s="306" t="s">
        <v>6082</v>
      </c>
      <c r="F3421" s="314">
        <v>5999</v>
      </c>
      <c r="G3421" s="300">
        <v>5083.8983050847464</v>
      </c>
      <c r="H3421" s="301" t="s">
        <v>261</v>
      </c>
      <c r="I3421" s="302" t="s">
        <v>232</v>
      </c>
      <c r="J3421" s="302" t="s">
        <v>661</v>
      </c>
      <c r="K3421" s="53"/>
      <c r="L3421" s="53"/>
      <c r="M3421" s="53"/>
      <c r="N3421" s="53"/>
      <c r="O3421" s="53">
        <v>1</v>
      </c>
      <c r="P3421" s="55"/>
      <c r="Q3421" s="297">
        <v>5999</v>
      </c>
      <c r="R3421" s="351" t="s">
        <v>1578</v>
      </c>
      <c r="S3421" s="350">
        <v>47</v>
      </c>
      <c r="T3421" t="str">
        <f t="shared" si="119"/>
        <v>Other Services</v>
      </c>
    </row>
    <row r="3422" spans="1:20" ht="15.75" thickBot="1">
      <c r="A3422" s="311">
        <v>45680</v>
      </c>
      <c r="B3422" s="384">
        <v>45658</v>
      </c>
      <c r="C3422" s="297" t="e">
        <v>#VALUE!</v>
      </c>
      <c r="D3422" s="312" t="s">
        <v>6083</v>
      </c>
      <c r="E3422" s="306" t="s">
        <v>6084</v>
      </c>
      <c r="F3422" s="314">
        <v>8849</v>
      </c>
      <c r="G3422" s="300">
        <v>7499.1525423728817</v>
      </c>
      <c r="H3422" s="301" t="s">
        <v>261</v>
      </c>
      <c r="I3422" s="302" t="s">
        <v>232</v>
      </c>
      <c r="J3422" s="302" t="s">
        <v>661</v>
      </c>
      <c r="K3422" s="53"/>
      <c r="L3422" s="53"/>
      <c r="M3422" s="53"/>
      <c r="N3422" s="53"/>
      <c r="O3422" s="53">
        <v>1</v>
      </c>
      <c r="P3422" s="55"/>
      <c r="Q3422" s="297">
        <v>8849</v>
      </c>
      <c r="R3422" s="351" t="s">
        <v>1578</v>
      </c>
      <c r="S3422" s="350">
        <v>47</v>
      </c>
      <c r="T3422" t="str">
        <f t="shared" si="119"/>
        <v>Other Services</v>
      </c>
    </row>
    <row r="3423" spans="1:20" ht="15.75" thickBot="1">
      <c r="A3423" s="311">
        <v>45680</v>
      </c>
      <c r="B3423" s="384">
        <v>45658</v>
      </c>
      <c r="C3423" s="297" t="e">
        <v>#VALUE!</v>
      </c>
      <c r="D3423" s="312" t="s">
        <v>1722</v>
      </c>
      <c r="E3423" s="306" t="s">
        <v>6085</v>
      </c>
      <c r="F3423" s="314">
        <v>2999</v>
      </c>
      <c r="G3423" s="300">
        <v>2541.5254237288141</v>
      </c>
      <c r="H3423" s="301" t="s">
        <v>261</v>
      </c>
      <c r="I3423" s="302" t="s">
        <v>232</v>
      </c>
      <c r="J3423" s="302" t="s">
        <v>661</v>
      </c>
      <c r="K3423" s="53"/>
      <c r="L3423" s="53"/>
      <c r="M3423" s="53"/>
      <c r="N3423" s="53"/>
      <c r="O3423" s="53">
        <v>1</v>
      </c>
      <c r="P3423" s="55"/>
      <c r="Q3423" s="297">
        <v>2999</v>
      </c>
      <c r="R3423" s="351" t="s">
        <v>1578</v>
      </c>
      <c r="S3423" s="350">
        <v>47</v>
      </c>
      <c r="T3423" t="str">
        <f t="shared" si="119"/>
        <v>Other Services</v>
      </c>
    </row>
    <row r="3424" spans="1:20" ht="15.75" thickBot="1">
      <c r="A3424" s="311">
        <v>45680</v>
      </c>
      <c r="B3424" s="384">
        <v>45658</v>
      </c>
      <c r="C3424" s="297" t="e">
        <v>#VALUE!</v>
      </c>
      <c r="D3424" s="312" t="s">
        <v>2874</v>
      </c>
      <c r="E3424" s="306" t="s">
        <v>6086</v>
      </c>
      <c r="F3424" s="314">
        <v>8849</v>
      </c>
      <c r="G3424" s="300">
        <v>7499.1525423728817</v>
      </c>
      <c r="H3424" s="301" t="s">
        <v>261</v>
      </c>
      <c r="I3424" s="302" t="s">
        <v>232</v>
      </c>
      <c r="J3424" s="302" t="s">
        <v>661</v>
      </c>
      <c r="K3424" s="53"/>
      <c r="L3424" s="53"/>
      <c r="M3424" s="53"/>
      <c r="N3424" s="53"/>
      <c r="O3424" s="53">
        <v>1</v>
      </c>
      <c r="P3424" s="55"/>
      <c r="Q3424" s="297">
        <v>8849</v>
      </c>
      <c r="R3424" s="351" t="s">
        <v>1578</v>
      </c>
      <c r="S3424" s="350">
        <v>47</v>
      </c>
      <c r="T3424" t="str">
        <f t="shared" si="119"/>
        <v>Other Services</v>
      </c>
    </row>
    <row r="3425" spans="1:20" ht="15.75" thickBot="1">
      <c r="A3425" s="311">
        <v>45680</v>
      </c>
      <c r="B3425" s="384">
        <v>45658</v>
      </c>
      <c r="C3425" s="297" t="e">
        <v>#VALUE!</v>
      </c>
      <c r="D3425" s="312" t="s">
        <v>6087</v>
      </c>
      <c r="E3425" s="306" t="s">
        <v>6088</v>
      </c>
      <c r="F3425" s="314">
        <v>8849</v>
      </c>
      <c r="G3425" s="300">
        <v>7499.1525423728817</v>
      </c>
      <c r="H3425" s="301" t="s">
        <v>261</v>
      </c>
      <c r="I3425" s="302" t="s">
        <v>232</v>
      </c>
      <c r="J3425" s="302" t="s">
        <v>661</v>
      </c>
      <c r="K3425" s="53"/>
      <c r="L3425" s="53"/>
      <c r="M3425" s="53"/>
      <c r="N3425" s="53"/>
      <c r="O3425" s="53">
        <v>1</v>
      </c>
      <c r="P3425" s="55"/>
      <c r="Q3425" s="297">
        <v>8849</v>
      </c>
      <c r="R3425" s="351" t="s">
        <v>1578</v>
      </c>
      <c r="S3425" s="350">
        <v>47</v>
      </c>
      <c r="T3425" t="str">
        <f t="shared" si="119"/>
        <v>Other Services</v>
      </c>
    </row>
    <row r="3426" spans="1:20" ht="15.75" thickBot="1">
      <c r="A3426" s="311">
        <v>45680</v>
      </c>
      <c r="B3426" s="384">
        <v>45658</v>
      </c>
      <c r="C3426" s="297" t="e">
        <v>#VALUE!</v>
      </c>
      <c r="D3426" s="312" t="s">
        <v>6089</v>
      </c>
      <c r="E3426" s="306" t="s">
        <v>6090</v>
      </c>
      <c r="F3426" s="314">
        <v>38232</v>
      </c>
      <c r="G3426" s="300">
        <v>32400</v>
      </c>
      <c r="H3426" s="301" t="s">
        <v>112</v>
      </c>
      <c r="I3426" s="302" t="s">
        <v>229</v>
      </c>
      <c r="J3426" s="302" t="s">
        <v>359</v>
      </c>
      <c r="K3426" s="53"/>
      <c r="L3426" s="53"/>
      <c r="M3426" s="53"/>
      <c r="N3426" s="53"/>
      <c r="O3426" s="53">
        <v>1</v>
      </c>
      <c r="P3426" s="55"/>
      <c r="Q3426" s="297">
        <v>38232</v>
      </c>
      <c r="R3426" s="351" t="s">
        <v>1578</v>
      </c>
      <c r="S3426" s="350">
        <v>47</v>
      </c>
      <c r="T3426" t="str">
        <f t="shared" si="119"/>
        <v>WhatsApp API Business</v>
      </c>
    </row>
    <row r="3427" spans="1:20" ht="15.75" thickBot="1">
      <c r="A3427" s="311">
        <v>45680</v>
      </c>
      <c r="B3427" s="384">
        <v>45658</v>
      </c>
      <c r="C3427" s="297" t="e">
        <v>#VALUE!</v>
      </c>
      <c r="D3427" s="312" t="s">
        <v>542</v>
      </c>
      <c r="E3427" s="306" t="s">
        <v>6091</v>
      </c>
      <c r="F3427" s="314">
        <v>17700</v>
      </c>
      <c r="G3427" s="300">
        <v>15000</v>
      </c>
      <c r="H3427" s="301" t="s">
        <v>112</v>
      </c>
      <c r="I3427" s="302" t="s">
        <v>229</v>
      </c>
      <c r="J3427" s="302" t="s">
        <v>284</v>
      </c>
      <c r="K3427" s="53"/>
      <c r="L3427" s="53"/>
      <c r="M3427" s="53"/>
      <c r="N3427" s="53"/>
      <c r="O3427" s="53">
        <v>1</v>
      </c>
      <c r="P3427" s="55"/>
      <c r="Q3427" s="297">
        <v>17700</v>
      </c>
      <c r="R3427" s="351" t="s">
        <v>1578</v>
      </c>
      <c r="S3427" s="350">
        <v>47</v>
      </c>
      <c r="T3427" t="str">
        <f t="shared" si="119"/>
        <v>WhatsApp API Business</v>
      </c>
    </row>
    <row r="3428" spans="1:20" ht="15.75" thickBot="1">
      <c r="A3428" s="311">
        <v>45680</v>
      </c>
      <c r="B3428" s="384">
        <v>45658</v>
      </c>
      <c r="C3428" s="297" t="e">
        <v>#VALUE!</v>
      </c>
      <c r="D3428" s="312" t="s">
        <v>2041</v>
      </c>
      <c r="E3428" s="306" t="s">
        <v>6092</v>
      </c>
      <c r="F3428" s="314">
        <v>2999</v>
      </c>
      <c r="G3428" s="300">
        <v>2541.5254237288141</v>
      </c>
      <c r="H3428" s="301" t="s">
        <v>261</v>
      </c>
      <c r="I3428" s="302" t="s">
        <v>232</v>
      </c>
      <c r="J3428" s="302" t="s">
        <v>661</v>
      </c>
      <c r="K3428" s="53"/>
      <c r="L3428" s="53"/>
      <c r="M3428" s="53"/>
      <c r="N3428" s="53"/>
      <c r="O3428" s="53">
        <v>1</v>
      </c>
      <c r="P3428" s="55"/>
      <c r="Q3428" s="297">
        <v>2999</v>
      </c>
      <c r="R3428" s="351" t="s">
        <v>1578</v>
      </c>
      <c r="S3428" s="350">
        <v>47</v>
      </c>
      <c r="T3428" t="str">
        <f t="shared" si="119"/>
        <v>Other Services</v>
      </c>
    </row>
    <row r="3429" spans="1:20" ht="15.75" thickBot="1">
      <c r="A3429" s="311">
        <v>45680</v>
      </c>
      <c r="B3429" s="384">
        <v>45658</v>
      </c>
      <c r="C3429" s="297" t="e">
        <v>#VALUE!</v>
      </c>
      <c r="D3429" s="312" t="s">
        <v>6093</v>
      </c>
      <c r="E3429" s="306" t="s">
        <v>6094</v>
      </c>
      <c r="F3429" s="314">
        <v>8849</v>
      </c>
      <c r="G3429" s="300">
        <v>7499.1525423728817</v>
      </c>
      <c r="H3429" s="301" t="s">
        <v>261</v>
      </c>
      <c r="I3429" s="302" t="s">
        <v>232</v>
      </c>
      <c r="J3429" s="302" t="s">
        <v>661</v>
      </c>
      <c r="K3429" s="53"/>
      <c r="L3429" s="53"/>
      <c r="M3429" s="53"/>
      <c r="N3429" s="53"/>
      <c r="O3429" s="53">
        <v>1</v>
      </c>
      <c r="P3429" s="55"/>
      <c r="Q3429" s="297">
        <v>8849</v>
      </c>
      <c r="R3429" s="351" t="s">
        <v>1578</v>
      </c>
      <c r="S3429" s="350">
        <v>47</v>
      </c>
      <c r="T3429" t="str">
        <f t="shared" si="119"/>
        <v>Other Services</v>
      </c>
    </row>
    <row r="3430" spans="1:20" ht="15.75" thickBot="1">
      <c r="A3430" s="311">
        <v>45680</v>
      </c>
      <c r="B3430" s="384">
        <v>45658</v>
      </c>
      <c r="C3430" s="297" t="e">
        <v>#VALUE!</v>
      </c>
      <c r="D3430" s="312" t="s">
        <v>6076</v>
      </c>
      <c r="E3430" s="306" t="s">
        <v>6095</v>
      </c>
      <c r="F3430" s="314">
        <v>17700</v>
      </c>
      <c r="G3430" s="300">
        <v>15000</v>
      </c>
      <c r="H3430" s="301" t="s">
        <v>261</v>
      </c>
      <c r="I3430" s="302" t="s">
        <v>232</v>
      </c>
      <c r="J3430" s="302" t="s">
        <v>661</v>
      </c>
      <c r="K3430" s="53"/>
      <c r="L3430" s="53"/>
      <c r="M3430" s="53"/>
      <c r="N3430" s="53"/>
      <c r="O3430" s="53">
        <v>1</v>
      </c>
      <c r="P3430" s="55"/>
      <c r="Q3430" s="297">
        <v>17700</v>
      </c>
      <c r="R3430" s="351" t="s">
        <v>1578</v>
      </c>
      <c r="S3430" s="350">
        <v>47</v>
      </c>
      <c r="T3430" t="str">
        <f t="shared" si="119"/>
        <v>Other Services</v>
      </c>
    </row>
    <row r="3431" spans="1:20" ht="15.75" thickBot="1">
      <c r="A3431" s="311">
        <v>45680</v>
      </c>
      <c r="B3431" s="384">
        <v>45658</v>
      </c>
      <c r="C3431" s="297" t="e">
        <v>#VALUE!</v>
      </c>
      <c r="D3431" s="312" t="s">
        <v>4982</v>
      </c>
      <c r="E3431" s="306" t="s">
        <v>6096</v>
      </c>
      <c r="F3431" s="314">
        <v>8849</v>
      </c>
      <c r="G3431" s="300">
        <v>7499.1525423728817</v>
      </c>
      <c r="H3431" s="301" t="s">
        <v>261</v>
      </c>
      <c r="I3431" s="302" t="s">
        <v>232</v>
      </c>
      <c r="J3431" s="302" t="s">
        <v>661</v>
      </c>
      <c r="K3431" s="53"/>
      <c r="L3431" s="53"/>
      <c r="M3431" s="53"/>
      <c r="N3431" s="53"/>
      <c r="O3431" s="53">
        <v>1</v>
      </c>
      <c r="P3431" s="55"/>
      <c r="Q3431" s="297">
        <v>8849</v>
      </c>
      <c r="R3431" s="351" t="s">
        <v>1578</v>
      </c>
      <c r="S3431" s="350">
        <v>47</v>
      </c>
      <c r="T3431" t="str">
        <f t="shared" si="119"/>
        <v>Other Services</v>
      </c>
    </row>
    <row r="3432" spans="1:20" ht="15.75" thickBot="1">
      <c r="A3432" s="311">
        <v>45680</v>
      </c>
      <c r="B3432" s="384">
        <v>45658</v>
      </c>
      <c r="C3432" s="297" t="e">
        <v>#VALUE!</v>
      </c>
      <c r="D3432" s="312" t="s">
        <v>3837</v>
      </c>
      <c r="E3432" s="306" t="s">
        <v>6097</v>
      </c>
      <c r="F3432" s="314">
        <v>17700</v>
      </c>
      <c r="G3432" s="300">
        <v>15000</v>
      </c>
      <c r="H3432" s="301" t="s">
        <v>261</v>
      </c>
      <c r="I3432" s="302" t="s">
        <v>232</v>
      </c>
      <c r="J3432" s="302" t="s">
        <v>661</v>
      </c>
      <c r="K3432" s="53"/>
      <c r="L3432" s="53"/>
      <c r="M3432" s="53"/>
      <c r="N3432" s="53"/>
      <c r="O3432" s="53">
        <v>1</v>
      </c>
      <c r="P3432" s="55"/>
      <c r="Q3432" s="297">
        <v>17700</v>
      </c>
      <c r="R3432" s="351" t="s">
        <v>1578</v>
      </c>
      <c r="S3432" s="350">
        <v>47</v>
      </c>
      <c r="T3432" t="str">
        <f t="shared" si="119"/>
        <v>Other Services</v>
      </c>
    </row>
    <row r="3433" spans="1:20" ht="15.75" thickBot="1">
      <c r="A3433" s="311">
        <v>45680</v>
      </c>
      <c r="B3433" s="384">
        <v>45658</v>
      </c>
      <c r="C3433" s="297" t="e">
        <v>#VALUE!</v>
      </c>
      <c r="D3433" s="312" t="s">
        <v>5345</v>
      </c>
      <c r="E3433" s="306" t="s">
        <v>6098</v>
      </c>
      <c r="F3433" s="314">
        <v>8849</v>
      </c>
      <c r="G3433" s="300">
        <v>7499.1525423728817</v>
      </c>
      <c r="H3433" s="301" t="s">
        <v>261</v>
      </c>
      <c r="I3433" s="302" t="s">
        <v>232</v>
      </c>
      <c r="J3433" s="302" t="s">
        <v>661</v>
      </c>
      <c r="K3433" s="53"/>
      <c r="L3433" s="53"/>
      <c r="M3433" s="53"/>
      <c r="N3433" s="53"/>
      <c r="O3433" s="53">
        <v>1</v>
      </c>
      <c r="P3433" s="55"/>
      <c r="Q3433" s="297">
        <v>8849</v>
      </c>
      <c r="R3433" s="351" t="s">
        <v>1578</v>
      </c>
      <c r="S3433" s="350">
        <v>47</v>
      </c>
      <c r="T3433" t="str">
        <f t="shared" si="119"/>
        <v>Other Services</v>
      </c>
    </row>
    <row r="3434" spans="1:20" ht="15.75" thickBot="1">
      <c r="A3434" s="311">
        <v>45680</v>
      </c>
      <c r="B3434" s="384">
        <v>45658</v>
      </c>
      <c r="C3434" s="297" t="e">
        <v>#VALUE!</v>
      </c>
      <c r="D3434" s="312" t="s">
        <v>788</v>
      </c>
      <c r="E3434" s="306" t="s">
        <v>6099</v>
      </c>
      <c r="F3434" s="314">
        <v>5084</v>
      </c>
      <c r="G3434" s="300">
        <v>4308.4745762711864</v>
      </c>
      <c r="H3434" s="301" t="s">
        <v>216</v>
      </c>
      <c r="I3434" s="302" t="s">
        <v>217</v>
      </c>
      <c r="J3434" s="302" t="s">
        <v>218</v>
      </c>
      <c r="K3434" s="53"/>
      <c r="L3434" s="53"/>
      <c r="M3434" s="53"/>
      <c r="N3434" s="53"/>
      <c r="O3434" s="53">
        <v>1</v>
      </c>
      <c r="P3434" s="55"/>
      <c r="Q3434" s="297">
        <v>5084</v>
      </c>
      <c r="R3434" s="351" t="s">
        <v>1578</v>
      </c>
      <c r="S3434" s="350">
        <v>47</v>
      </c>
      <c r="T3434" t="str">
        <f t="shared" ref="T3434:T3465" si="120">VLOOKUP(I3434,$AD$2:$AE$6,2,0)</f>
        <v>G-Suite Business</v>
      </c>
    </row>
    <row r="3435" spans="1:20" ht="15.75" thickBot="1">
      <c r="A3435" s="311">
        <v>45680</v>
      </c>
      <c r="B3435" s="384">
        <v>45658</v>
      </c>
      <c r="C3435" s="297" t="e">
        <v>#VALUE!</v>
      </c>
      <c r="D3435" s="312" t="s">
        <v>1031</v>
      </c>
      <c r="E3435" s="306" t="s">
        <v>6100</v>
      </c>
      <c r="F3435" s="314">
        <v>161424</v>
      </c>
      <c r="G3435" s="300">
        <v>136800</v>
      </c>
      <c r="H3435" s="301" t="s">
        <v>216</v>
      </c>
      <c r="I3435" s="302" t="s">
        <v>217</v>
      </c>
      <c r="J3435" s="302" t="s">
        <v>218</v>
      </c>
      <c r="K3435" s="53"/>
      <c r="L3435" s="53"/>
      <c r="M3435" s="53"/>
      <c r="N3435" s="53"/>
      <c r="O3435" s="53">
        <v>1</v>
      </c>
      <c r="P3435" s="55"/>
      <c r="Q3435" s="297">
        <v>161424</v>
      </c>
      <c r="R3435" s="351" t="s">
        <v>1578</v>
      </c>
      <c r="S3435" s="350">
        <v>47</v>
      </c>
      <c r="T3435" t="str">
        <f t="shared" si="120"/>
        <v>G-Suite Business</v>
      </c>
    </row>
    <row r="3436" spans="1:20" ht="15.75" thickBot="1">
      <c r="A3436" s="311">
        <v>45680</v>
      </c>
      <c r="B3436" s="384">
        <v>45658</v>
      </c>
      <c r="C3436" s="297" t="e">
        <v>#VALUE!</v>
      </c>
      <c r="D3436" s="312" t="s">
        <v>384</v>
      </c>
      <c r="E3436" s="306" t="s">
        <v>6101</v>
      </c>
      <c r="F3436" s="314">
        <v>24072</v>
      </c>
      <c r="G3436" s="300">
        <v>20400</v>
      </c>
      <c r="H3436" s="301" t="s">
        <v>216</v>
      </c>
      <c r="I3436" s="302" t="s">
        <v>217</v>
      </c>
      <c r="J3436" s="302" t="s">
        <v>218</v>
      </c>
      <c r="K3436" s="53"/>
      <c r="L3436" s="53"/>
      <c r="M3436" s="53"/>
      <c r="N3436" s="53"/>
      <c r="O3436" s="53">
        <v>1</v>
      </c>
      <c r="P3436" s="55"/>
      <c r="Q3436" s="297">
        <v>24072</v>
      </c>
      <c r="R3436" s="351" t="s">
        <v>1578</v>
      </c>
      <c r="S3436" s="350">
        <v>47</v>
      </c>
      <c r="T3436" t="str">
        <f t="shared" si="120"/>
        <v>G-Suite Business</v>
      </c>
    </row>
    <row r="3437" spans="1:20" ht="15.75" thickBot="1">
      <c r="A3437" s="311">
        <v>45680</v>
      </c>
      <c r="B3437" s="384">
        <v>45658</v>
      </c>
      <c r="C3437" s="297" t="e">
        <v>#VALUE!</v>
      </c>
      <c r="D3437" s="312" t="s">
        <v>6102</v>
      </c>
      <c r="E3437" s="306" t="s">
        <v>6103</v>
      </c>
      <c r="F3437" s="314">
        <v>21063</v>
      </c>
      <c r="G3437" s="300">
        <v>17850</v>
      </c>
      <c r="H3437" s="301" t="s">
        <v>216</v>
      </c>
      <c r="I3437" s="302" t="s">
        <v>217</v>
      </c>
      <c r="J3437" s="302" t="s">
        <v>218</v>
      </c>
      <c r="K3437" s="53"/>
      <c r="L3437" s="53"/>
      <c r="M3437" s="53"/>
      <c r="N3437" s="53"/>
      <c r="O3437" s="53">
        <v>1</v>
      </c>
      <c r="P3437" s="55"/>
      <c r="Q3437" s="297">
        <v>21063</v>
      </c>
      <c r="R3437" s="351" t="s">
        <v>1578</v>
      </c>
      <c r="S3437" s="350">
        <v>47</v>
      </c>
      <c r="T3437" t="str">
        <f t="shared" si="120"/>
        <v>G-Suite Business</v>
      </c>
    </row>
    <row r="3438" spans="1:20" ht="15.75" thickBot="1">
      <c r="A3438" s="311">
        <v>45680</v>
      </c>
      <c r="B3438" s="384">
        <v>45658</v>
      </c>
      <c r="C3438" s="297" t="e">
        <v>#VALUE!</v>
      </c>
      <c r="D3438" s="312" t="s">
        <v>250</v>
      </c>
      <c r="E3438" s="306" t="s">
        <v>6104</v>
      </c>
      <c r="F3438" s="314">
        <v>1939.92</v>
      </c>
      <c r="G3438" s="300">
        <v>1644</v>
      </c>
      <c r="H3438" s="301" t="s">
        <v>216</v>
      </c>
      <c r="I3438" s="302" t="s">
        <v>217</v>
      </c>
      <c r="J3438" s="302" t="s">
        <v>218</v>
      </c>
      <c r="K3438" s="53"/>
      <c r="L3438" s="53"/>
      <c r="M3438" s="53"/>
      <c r="N3438" s="53"/>
      <c r="O3438" s="53">
        <v>1</v>
      </c>
      <c r="P3438" s="55"/>
      <c r="Q3438" s="297">
        <v>1939.92</v>
      </c>
      <c r="R3438" s="351" t="s">
        <v>1578</v>
      </c>
      <c r="S3438" s="350">
        <v>47</v>
      </c>
      <c r="T3438" t="str">
        <f t="shared" si="120"/>
        <v>G-Suite Business</v>
      </c>
    </row>
    <row r="3439" spans="1:20" ht="15.75" thickBot="1">
      <c r="A3439" s="311">
        <v>45680</v>
      </c>
      <c r="B3439" s="384">
        <v>45658</v>
      </c>
      <c r="C3439" s="297" t="e">
        <v>#VALUE!</v>
      </c>
      <c r="D3439" s="312" t="s">
        <v>3122</v>
      </c>
      <c r="E3439" s="306" t="s">
        <v>6105</v>
      </c>
      <c r="F3439" s="314"/>
      <c r="G3439" s="300"/>
      <c r="H3439" s="301" t="s">
        <v>216</v>
      </c>
      <c r="I3439" s="302" t="s">
        <v>217</v>
      </c>
      <c r="J3439" s="302" t="s">
        <v>218</v>
      </c>
      <c r="K3439" s="53"/>
      <c r="L3439" s="53"/>
      <c r="M3439" s="53"/>
      <c r="N3439" s="53"/>
      <c r="O3439" s="53">
        <v>1</v>
      </c>
      <c r="P3439" s="55"/>
      <c r="Q3439" s="297">
        <v>0</v>
      </c>
      <c r="R3439" s="351" t="s">
        <v>1578</v>
      </c>
      <c r="S3439" s="350">
        <v>47</v>
      </c>
      <c r="T3439" t="str">
        <f t="shared" si="120"/>
        <v>G-Suite Business</v>
      </c>
    </row>
    <row r="3440" spans="1:20" ht="15.75" thickBot="1">
      <c r="A3440" s="311">
        <v>45680</v>
      </c>
      <c r="B3440" s="384">
        <v>45658</v>
      </c>
      <c r="C3440" s="297" t="e">
        <v>#VALUE!</v>
      </c>
      <c r="D3440" s="312" t="s">
        <v>6106</v>
      </c>
      <c r="E3440" s="306" t="s">
        <v>6107</v>
      </c>
      <c r="F3440" s="314">
        <v>5322.98</v>
      </c>
      <c r="G3440" s="300">
        <v>4511</v>
      </c>
      <c r="H3440" s="301" t="s">
        <v>216</v>
      </c>
      <c r="I3440" s="302" t="s">
        <v>217</v>
      </c>
      <c r="J3440" s="302" t="s">
        <v>218</v>
      </c>
      <c r="K3440" s="53"/>
      <c r="L3440" s="53"/>
      <c r="M3440" s="53"/>
      <c r="N3440" s="53"/>
      <c r="O3440" s="53">
        <v>1</v>
      </c>
      <c r="P3440" s="55"/>
      <c r="Q3440" s="297">
        <v>5322.98</v>
      </c>
      <c r="R3440" s="351" t="s">
        <v>1578</v>
      </c>
      <c r="S3440" s="350">
        <v>47</v>
      </c>
      <c r="T3440" t="str">
        <f t="shared" si="120"/>
        <v>G-Suite Business</v>
      </c>
    </row>
    <row r="3441" spans="1:20" ht="15.75" thickBot="1">
      <c r="A3441" s="311">
        <v>45680</v>
      </c>
      <c r="B3441" s="384">
        <v>45658</v>
      </c>
      <c r="C3441" s="297" t="e">
        <v>#VALUE!</v>
      </c>
      <c r="D3441" s="312" t="s">
        <v>461</v>
      </c>
      <c r="E3441" s="306" t="s">
        <v>6108</v>
      </c>
      <c r="F3441" s="314">
        <v>-8701</v>
      </c>
      <c r="G3441" s="300">
        <v>-7373.7288135593226</v>
      </c>
      <c r="H3441" s="301" t="s">
        <v>261</v>
      </c>
      <c r="I3441" s="302" t="s">
        <v>232</v>
      </c>
      <c r="J3441" s="302" t="s">
        <v>661</v>
      </c>
      <c r="K3441" s="53"/>
      <c r="L3441" s="53"/>
      <c r="M3441" s="53"/>
      <c r="N3441" s="53"/>
      <c r="O3441" s="53">
        <v>1</v>
      </c>
      <c r="P3441" s="55"/>
      <c r="Q3441" s="297">
        <v>-8701</v>
      </c>
      <c r="R3441" s="351" t="s">
        <v>1578</v>
      </c>
      <c r="S3441" s="350">
        <v>47</v>
      </c>
      <c r="T3441" t="str">
        <f t="shared" si="120"/>
        <v>Other Services</v>
      </c>
    </row>
    <row r="3442" spans="1:20" ht="15.75" thickBot="1">
      <c r="A3442" s="311">
        <v>45681</v>
      </c>
      <c r="B3442" s="384">
        <v>45658</v>
      </c>
      <c r="C3442" s="297" t="e">
        <v>#VALUE!</v>
      </c>
      <c r="D3442" s="312" t="s">
        <v>924</v>
      </c>
      <c r="E3442" s="306" t="s">
        <v>6109</v>
      </c>
      <c r="F3442" s="314">
        <v>1297</v>
      </c>
      <c r="G3442" s="300">
        <v>1099.152542372881</v>
      </c>
      <c r="H3442" s="301" t="s">
        <v>112</v>
      </c>
      <c r="I3442" s="302" t="s">
        <v>229</v>
      </c>
      <c r="J3442" s="302" t="s">
        <v>249</v>
      </c>
      <c r="K3442" s="53"/>
      <c r="L3442" s="53"/>
      <c r="M3442" s="53"/>
      <c r="N3442" s="53"/>
      <c r="O3442" s="53">
        <v>1</v>
      </c>
      <c r="P3442" s="55"/>
      <c r="Q3442" s="297">
        <v>1297</v>
      </c>
      <c r="R3442" s="351" t="s">
        <v>1578</v>
      </c>
      <c r="S3442" s="350">
        <v>47</v>
      </c>
      <c r="T3442" t="str">
        <f t="shared" si="120"/>
        <v>WhatsApp API Business</v>
      </c>
    </row>
    <row r="3443" spans="1:20" ht="15.75" thickBot="1">
      <c r="A3443" s="311">
        <v>45681</v>
      </c>
      <c r="B3443" s="384">
        <v>45658</v>
      </c>
      <c r="C3443" s="297" t="e">
        <v>#VALUE!</v>
      </c>
      <c r="D3443" s="323" t="s">
        <v>2813</v>
      </c>
      <c r="E3443" s="306" t="s">
        <v>6110</v>
      </c>
      <c r="F3443" s="314">
        <v>17700</v>
      </c>
      <c r="G3443" s="300">
        <v>15000</v>
      </c>
      <c r="H3443" s="301" t="s">
        <v>261</v>
      </c>
      <c r="I3443" s="302" t="s">
        <v>232</v>
      </c>
      <c r="J3443" s="302" t="s">
        <v>661</v>
      </c>
      <c r="K3443" s="53"/>
      <c r="L3443" s="53"/>
      <c r="M3443" s="53"/>
      <c r="N3443" s="53"/>
      <c r="O3443" s="53">
        <v>1</v>
      </c>
      <c r="P3443" s="55"/>
      <c r="Q3443" s="297">
        <v>17700</v>
      </c>
      <c r="R3443" s="351" t="s">
        <v>1578</v>
      </c>
      <c r="S3443" s="350">
        <v>47</v>
      </c>
      <c r="T3443" t="str">
        <f t="shared" si="120"/>
        <v>Other Services</v>
      </c>
    </row>
    <row r="3444" spans="1:20" ht="15.75" thickBot="1">
      <c r="A3444" s="311">
        <v>45681</v>
      </c>
      <c r="B3444" s="384">
        <v>45658</v>
      </c>
      <c r="C3444" s="297" t="e">
        <v>#VALUE!</v>
      </c>
      <c r="D3444" s="312" t="s">
        <v>6111</v>
      </c>
      <c r="E3444" s="306" t="s">
        <v>6112</v>
      </c>
      <c r="F3444" s="314">
        <v>2999</v>
      </c>
      <c r="G3444" s="300">
        <v>2541.5254237288141</v>
      </c>
      <c r="H3444" s="301" t="s">
        <v>261</v>
      </c>
      <c r="I3444" s="302" t="s">
        <v>232</v>
      </c>
      <c r="J3444" s="302" t="s">
        <v>661</v>
      </c>
      <c r="K3444" s="53"/>
      <c r="L3444" s="53"/>
      <c r="M3444" s="53"/>
      <c r="N3444" s="53"/>
      <c r="O3444" s="53">
        <v>1</v>
      </c>
      <c r="P3444" s="55"/>
      <c r="Q3444" s="297">
        <v>2999</v>
      </c>
      <c r="R3444" s="351" t="s">
        <v>1578</v>
      </c>
      <c r="S3444" s="350">
        <v>47</v>
      </c>
      <c r="T3444" t="str">
        <f t="shared" si="120"/>
        <v>Other Services</v>
      </c>
    </row>
    <row r="3445" spans="1:20" ht="15.75" thickBot="1">
      <c r="A3445" s="311">
        <v>45681</v>
      </c>
      <c r="B3445" s="384">
        <v>45658</v>
      </c>
      <c r="C3445" s="297" t="e">
        <v>#VALUE!</v>
      </c>
      <c r="D3445" s="312" t="s">
        <v>6113</v>
      </c>
      <c r="E3445" s="306" t="s">
        <v>6114</v>
      </c>
      <c r="F3445" s="314">
        <v>5309</v>
      </c>
      <c r="G3445" s="300">
        <v>4499.1525423728817</v>
      </c>
      <c r="H3445" s="301" t="s">
        <v>261</v>
      </c>
      <c r="I3445" s="302" t="s">
        <v>232</v>
      </c>
      <c r="J3445" s="302" t="s">
        <v>661</v>
      </c>
      <c r="K3445" s="53"/>
      <c r="L3445" s="53"/>
      <c r="M3445" s="53"/>
      <c r="N3445" s="53"/>
      <c r="O3445" s="53">
        <v>1</v>
      </c>
      <c r="P3445" s="55"/>
      <c r="Q3445" s="297">
        <v>5309</v>
      </c>
      <c r="R3445" s="351" t="s">
        <v>1578</v>
      </c>
      <c r="S3445" s="350">
        <v>47</v>
      </c>
      <c r="T3445" t="str">
        <f t="shared" si="120"/>
        <v>Other Services</v>
      </c>
    </row>
    <row r="3446" spans="1:20" ht="15.75" thickBot="1">
      <c r="A3446" s="311">
        <v>45681</v>
      </c>
      <c r="B3446" s="384">
        <v>45658</v>
      </c>
      <c r="C3446" s="297" t="e">
        <v>#VALUE!</v>
      </c>
      <c r="D3446" s="312" t="s">
        <v>5029</v>
      </c>
      <c r="E3446" s="306" t="s">
        <v>6115</v>
      </c>
      <c r="F3446" s="314">
        <v>8849</v>
      </c>
      <c r="G3446" s="300">
        <v>7499.1525423728817</v>
      </c>
      <c r="H3446" s="301" t="s">
        <v>261</v>
      </c>
      <c r="I3446" s="302" t="s">
        <v>232</v>
      </c>
      <c r="J3446" s="302" t="s">
        <v>661</v>
      </c>
      <c r="K3446" s="53"/>
      <c r="L3446" s="53"/>
      <c r="M3446" s="53"/>
      <c r="N3446" s="53"/>
      <c r="O3446" s="53">
        <v>1</v>
      </c>
      <c r="P3446" s="55"/>
      <c r="Q3446" s="297">
        <v>8849</v>
      </c>
      <c r="R3446" s="351" t="s">
        <v>1578</v>
      </c>
      <c r="S3446" s="350">
        <v>47</v>
      </c>
      <c r="T3446" t="str">
        <f t="shared" si="120"/>
        <v>Other Services</v>
      </c>
    </row>
    <row r="3447" spans="1:20" ht="15.75" thickBot="1">
      <c r="A3447" s="311">
        <v>45681</v>
      </c>
      <c r="B3447" s="384">
        <v>45658</v>
      </c>
      <c r="C3447" s="297" t="e">
        <v>#VALUE!</v>
      </c>
      <c r="D3447" s="312" t="s">
        <v>5758</v>
      </c>
      <c r="E3447" s="306" t="s">
        <v>6116</v>
      </c>
      <c r="F3447" s="314"/>
      <c r="G3447" s="300"/>
      <c r="H3447" s="301"/>
      <c r="I3447" s="302"/>
      <c r="J3447" s="302" t="s">
        <v>262</v>
      </c>
      <c r="K3447" s="53"/>
      <c r="L3447" s="53"/>
      <c r="M3447" s="53"/>
      <c r="N3447" s="53"/>
      <c r="O3447" s="53">
        <v>1</v>
      </c>
      <c r="P3447" s="55"/>
      <c r="Q3447" s="297">
        <v>0</v>
      </c>
      <c r="R3447" s="351" t="s">
        <v>1578</v>
      </c>
      <c r="S3447" s="350">
        <v>47</v>
      </c>
      <c r="T3447" t="e">
        <f t="shared" si="120"/>
        <v>#N/A</v>
      </c>
    </row>
    <row r="3448" spans="1:20" ht="15.75" thickBot="1">
      <c r="A3448" s="311">
        <v>45681</v>
      </c>
      <c r="B3448" s="384">
        <v>45658</v>
      </c>
      <c r="C3448" s="297" t="e">
        <v>#VALUE!</v>
      </c>
      <c r="D3448" s="312" t="s">
        <v>951</v>
      </c>
      <c r="E3448" s="306" t="s">
        <v>6117</v>
      </c>
      <c r="F3448" s="314">
        <v>7523</v>
      </c>
      <c r="G3448" s="325">
        <v>6375.42372881356</v>
      </c>
      <c r="H3448" s="301" t="s">
        <v>112</v>
      </c>
      <c r="I3448" s="302" t="s">
        <v>229</v>
      </c>
      <c r="J3448" s="302" t="s">
        <v>269</v>
      </c>
      <c r="K3448" s="53"/>
      <c r="L3448" s="53"/>
      <c r="M3448" s="53"/>
      <c r="N3448" s="53"/>
      <c r="O3448" s="53">
        <v>1</v>
      </c>
      <c r="P3448" s="55"/>
      <c r="Q3448" s="297">
        <v>7523</v>
      </c>
      <c r="R3448" s="351" t="s">
        <v>1578</v>
      </c>
      <c r="S3448" s="350">
        <v>47</v>
      </c>
      <c r="T3448" t="str">
        <f t="shared" si="120"/>
        <v>WhatsApp API Business</v>
      </c>
    </row>
    <row r="3449" spans="1:20" ht="15.75" thickBot="1">
      <c r="A3449" s="311">
        <v>45681</v>
      </c>
      <c r="B3449" s="384">
        <v>45658</v>
      </c>
      <c r="C3449" s="297" t="e">
        <v>#VALUE!</v>
      </c>
      <c r="D3449" s="312" t="s">
        <v>3702</v>
      </c>
      <c r="E3449" s="306" t="s">
        <v>6118</v>
      </c>
      <c r="F3449" s="314">
        <v>15045</v>
      </c>
      <c r="G3449" s="325">
        <v>12750</v>
      </c>
      <c r="H3449" s="301" t="s">
        <v>112</v>
      </c>
      <c r="I3449" s="302" t="s">
        <v>229</v>
      </c>
      <c r="J3449" s="302" t="s">
        <v>284</v>
      </c>
      <c r="K3449" s="53"/>
      <c r="L3449" s="53"/>
      <c r="M3449" s="53"/>
      <c r="N3449" s="53"/>
      <c r="O3449" s="53">
        <v>1</v>
      </c>
      <c r="P3449" s="55"/>
      <c r="Q3449" s="297">
        <v>15045</v>
      </c>
      <c r="R3449" s="351" t="s">
        <v>1578</v>
      </c>
      <c r="S3449" s="350">
        <v>47</v>
      </c>
      <c r="T3449" t="str">
        <f t="shared" si="120"/>
        <v>WhatsApp API Business</v>
      </c>
    </row>
    <row r="3450" spans="1:20" ht="15.75" thickBot="1">
      <c r="A3450" s="311">
        <v>45681</v>
      </c>
      <c r="B3450" s="384">
        <v>45658</v>
      </c>
      <c r="C3450" s="297" t="e">
        <v>#VALUE!</v>
      </c>
      <c r="D3450" s="312" t="s">
        <v>471</v>
      </c>
      <c r="E3450" s="306" t="s">
        <v>6119</v>
      </c>
      <c r="F3450" s="314">
        <v>2360</v>
      </c>
      <c r="G3450" s="325">
        <v>2000</v>
      </c>
      <c r="H3450" s="301" t="s">
        <v>112</v>
      </c>
      <c r="I3450" s="302" t="s">
        <v>229</v>
      </c>
      <c r="J3450" s="302" t="s">
        <v>249</v>
      </c>
      <c r="K3450" s="53"/>
      <c r="L3450" s="53"/>
      <c r="M3450" s="53"/>
      <c r="N3450" s="53"/>
      <c r="O3450" s="53">
        <v>1</v>
      </c>
      <c r="P3450" s="55"/>
      <c r="Q3450" s="297">
        <v>2360</v>
      </c>
      <c r="R3450" s="351" t="s">
        <v>1578</v>
      </c>
      <c r="S3450" s="350">
        <v>47</v>
      </c>
      <c r="T3450" t="str">
        <f t="shared" si="120"/>
        <v>WhatsApp API Business</v>
      </c>
    </row>
    <row r="3451" spans="1:20" ht="15.75" thickBot="1">
      <c r="A3451" s="311">
        <v>45681</v>
      </c>
      <c r="B3451" s="384">
        <v>45658</v>
      </c>
      <c r="C3451" s="297" t="e">
        <v>#VALUE!</v>
      </c>
      <c r="D3451" s="312" t="s">
        <v>395</v>
      </c>
      <c r="E3451" s="306" t="s">
        <v>6120</v>
      </c>
      <c r="F3451" s="314">
        <v>15045</v>
      </c>
      <c r="G3451" s="325">
        <v>12750</v>
      </c>
      <c r="H3451" s="301" t="s">
        <v>112</v>
      </c>
      <c r="I3451" s="302" t="s">
        <v>229</v>
      </c>
      <c r="J3451" s="302" t="s">
        <v>284</v>
      </c>
      <c r="K3451" s="53"/>
      <c r="L3451" s="53"/>
      <c r="M3451" s="53"/>
      <c r="N3451" s="53"/>
      <c r="O3451" s="53">
        <v>1</v>
      </c>
      <c r="P3451" s="55"/>
      <c r="Q3451" s="297">
        <v>15045</v>
      </c>
      <c r="R3451" s="351" t="s">
        <v>1578</v>
      </c>
      <c r="S3451" s="350">
        <v>47</v>
      </c>
      <c r="T3451" t="str">
        <f t="shared" si="120"/>
        <v>WhatsApp API Business</v>
      </c>
    </row>
    <row r="3452" spans="1:20" ht="15.75" thickBot="1">
      <c r="A3452" s="311">
        <v>45681</v>
      </c>
      <c r="B3452" s="384">
        <v>45658</v>
      </c>
      <c r="C3452" s="297" t="e">
        <v>#VALUE!</v>
      </c>
      <c r="D3452" s="312" t="s">
        <v>3086</v>
      </c>
      <c r="E3452" s="306" t="s">
        <v>6121</v>
      </c>
      <c r="F3452" s="314">
        <v>36108</v>
      </c>
      <c r="G3452" s="325">
        <v>30600</v>
      </c>
      <c r="H3452" s="301" t="s">
        <v>112</v>
      </c>
      <c r="I3452" s="302" t="s">
        <v>229</v>
      </c>
      <c r="J3452" s="302" t="s">
        <v>359</v>
      </c>
      <c r="K3452" s="53"/>
      <c r="L3452" s="53"/>
      <c r="M3452" s="53"/>
      <c r="N3452" s="53"/>
      <c r="O3452" s="53">
        <v>1</v>
      </c>
      <c r="P3452" s="55"/>
      <c r="Q3452" s="297">
        <v>36108</v>
      </c>
      <c r="R3452" s="351" t="s">
        <v>1578</v>
      </c>
      <c r="S3452" s="350">
        <v>47</v>
      </c>
      <c r="T3452" t="str">
        <f t="shared" si="120"/>
        <v>WhatsApp API Business</v>
      </c>
    </row>
    <row r="3453" spans="1:20" ht="15.75" thickBot="1">
      <c r="A3453" s="311">
        <v>45681</v>
      </c>
      <c r="B3453" s="384">
        <v>45658</v>
      </c>
      <c r="C3453" s="297" t="e">
        <v>#VALUE!</v>
      </c>
      <c r="D3453" s="312" t="s">
        <v>5373</v>
      </c>
      <c r="E3453" s="306" t="s">
        <v>6122</v>
      </c>
      <c r="F3453" s="314">
        <v>8850</v>
      </c>
      <c r="G3453" s="325">
        <v>7500</v>
      </c>
      <c r="H3453" s="301" t="s">
        <v>112</v>
      </c>
      <c r="I3453" s="302" t="s">
        <v>229</v>
      </c>
      <c r="J3453" s="302" t="s">
        <v>269</v>
      </c>
      <c r="K3453" s="53"/>
      <c r="L3453" s="53"/>
      <c r="M3453" s="53"/>
      <c r="N3453" s="53"/>
      <c r="O3453" s="53">
        <v>1</v>
      </c>
      <c r="P3453" s="55"/>
      <c r="Q3453" s="297">
        <v>8850</v>
      </c>
      <c r="R3453" s="351" t="s">
        <v>1578</v>
      </c>
      <c r="S3453" s="350">
        <v>47</v>
      </c>
      <c r="T3453" t="str">
        <f t="shared" si="120"/>
        <v>WhatsApp API Business</v>
      </c>
    </row>
    <row r="3454" spans="1:20" ht="15.75" thickBot="1">
      <c r="A3454" s="311">
        <v>45681</v>
      </c>
      <c r="B3454" s="384">
        <v>45658</v>
      </c>
      <c r="C3454" s="297" t="e">
        <v>#VALUE!</v>
      </c>
      <c r="D3454" s="312" t="s">
        <v>5373</v>
      </c>
      <c r="E3454" s="306" t="s">
        <v>6122</v>
      </c>
      <c r="F3454" s="314">
        <v>11800</v>
      </c>
      <c r="G3454" s="300">
        <v>10000</v>
      </c>
      <c r="H3454" s="301" t="s">
        <v>112</v>
      </c>
      <c r="I3454" s="302" t="s">
        <v>229</v>
      </c>
      <c r="J3454" s="302" t="s">
        <v>249</v>
      </c>
      <c r="K3454" s="53"/>
      <c r="L3454" s="53"/>
      <c r="M3454" s="53"/>
      <c r="N3454" s="53"/>
      <c r="O3454" s="53">
        <v>1</v>
      </c>
      <c r="P3454" s="55"/>
      <c r="Q3454" s="297">
        <v>11800</v>
      </c>
      <c r="R3454" s="351" t="s">
        <v>1578</v>
      </c>
      <c r="S3454" s="350">
        <v>47</v>
      </c>
      <c r="T3454" t="str">
        <f t="shared" si="120"/>
        <v>WhatsApp API Business</v>
      </c>
    </row>
    <row r="3455" spans="1:20" ht="15.75" thickBot="1">
      <c r="A3455" s="311">
        <v>45681</v>
      </c>
      <c r="B3455" s="384">
        <v>45658</v>
      </c>
      <c r="C3455" s="297" t="e">
        <v>#VALUE!</v>
      </c>
      <c r="D3455" s="312" t="s">
        <v>3725</v>
      </c>
      <c r="E3455" s="306" t="s">
        <v>6123</v>
      </c>
      <c r="F3455" s="314">
        <v>2999</v>
      </c>
      <c r="G3455" s="300">
        <v>2541.5254237288141</v>
      </c>
      <c r="H3455" s="301" t="s">
        <v>261</v>
      </c>
      <c r="I3455" s="302" t="s">
        <v>232</v>
      </c>
      <c r="J3455" s="302" t="s">
        <v>661</v>
      </c>
      <c r="K3455" s="53"/>
      <c r="L3455" s="53"/>
      <c r="M3455" s="53"/>
      <c r="N3455" s="53"/>
      <c r="O3455" s="53">
        <v>1</v>
      </c>
      <c r="P3455" s="55"/>
      <c r="Q3455" s="297">
        <v>2999</v>
      </c>
      <c r="R3455" s="351" t="s">
        <v>1578</v>
      </c>
      <c r="S3455" s="350">
        <v>47</v>
      </c>
      <c r="T3455" t="str">
        <f t="shared" si="120"/>
        <v>Other Services</v>
      </c>
    </row>
    <row r="3456" spans="1:20" ht="15.75" thickBot="1">
      <c r="A3456" s="311">
        <v>45681</v>
      </c>
      <c r="B3456" s="384">
        <v>45658</v>
      </c>
      <c r="C3456" s="297" t="e">
        <v>#VALUE!</v>
      </c>
      <c r="D3456" s="312" t="s">
        <v>6124</v>
      </c>
      <c r="E3456" s="306" t="s">
        <v>6125</v>
      </c>
      <c r="F3456" s="314">
        <v>10618</v>
      </c>
      <c r="G3456" s="300">
        <v>8998.3050847457635</v>
      </c>
      <c r="H3456" s="301" t="s">
        <v>261</v>
      </c>
      <c r="I3456" s="302" t="s">
        <v>232</v>
      </c>
      <c r="J3456" s="302" t="s">
        <v>661</v>
      </c>
      <c r="K3456" s="53"/>
      <c r="L3456" s="53"/>
      <c r="M3456" s="53"/>
      <c r="N3456" s="53"/>
      <c r="O3456" s="53">
        <v>1</v>
      </c>
      <c r="P3456" s="55"/>
      <c r="Q3456" s="297">
        <v>10618</v>
      </c>
      <c r="R3456" s="351" t="s">
        <v>1578</v>
      </c>
      <c r="S3456" s="350">
        <v>47</v>
      </c>
      <c r="T3456" t="str">
        <f t="shared" si="120"/>
        <v>Other Services</v>
      </c>
    </row>
    <row r="3457" spans="1:20" ht="15.75" thickBot="1">
      <c r="A3457" s="311">
        <v>45681</v>
      </c>
      <c r="B3457" s="384">
        <v>45658</v>
      </c>
      <c r="C3457" s="297" t="e">
        <v>#VALUE!</v>
      </c>
      <c r="D3457" s="312" t="s">
        <v>6126</v>
      </c>
      <c r="E3457" s="306" t="s">
        <v>6127</v>
      </c>
      <c r="F3457" s="314">
        <v>5309</v>
      </c>
      <c r="G3457" s="300">
        <v>4499.1525423728817</v>
      </c>
      <c r="H3457" s="301" t="s">
        <v>261</v>
      </c>
      <c r="I3457" s="302" t="s">
        <v>232</v>
      </c>
      <c r="J3457" s="302" t="s">
        <v>661</v>
      </c>
      <c r="K3457" s="53"/>
      <c r="L3457" s="53"/>
      <c r="M3457" s="53"/>
      <c r="N3457" s="53"/>
      <c r="O3457" s="53">
        <v>1</v>
      </c>
      <c r="P3457" s="55"/>
      <c r="Q3457" s="297">
        <v>5309</v>
      </c>
      <c r="R3457" s="351" t="s">
        <v>1578</v>
      </c>
      <c r="S3457" s="350">
        <v>47</v>
      </c>
      <c r="T3457" t="str">
        <f t="shared" si="120"/>
        <v>Other Services</v>
      </c>
    </row>
    <row r="3458" spans="1:20" ht="15.75" thickBot="1">
      <c r="A3458" s="311">
        <v>45681</v>
      </c>
      <c r="B3458" s="384">
        <v>45658</v>
      </c>
      <c r="C3458" s="297" t="e">
        <v>#VALUE!</v>
      </c>
      <c r="D3458" s="312" t="s">
        <v>628</v>
      </c>
      <c r="E3458" s="306" t="s">
        <v>6128</v>
      </c>
      <c r="F3458" s="314">
        <v>17700</v>
      </c>
      <c r="G3458" s="300">
        <v>15000</v>
      </c>
      <c r="H3458" s="301" t="s">
        <v>261</v>
      </c>
      <c r="I3458" s="302" t="s">
        <v>232</v>
      </c>
      <c r="J3458" s="302" t="s">
        <v>661</v>
      </c>
      <c r="K3458" s="53"/>
      <c r="L3458" s="53"/>
      <c r="M3458" s="53"/>
      <c r="N3458" s="53"/>
      <c r="O3458" s="53">
        <v>1</v>
      </c>
      <c r="P3458" s="55"/>
      <c r="Q3458" s="297">
        <v>17700</v>
      </c>
      <c r="R3458" s="351" t="s">
        <v>1578</v>
      </c>
      <c r="S3458" s="350">
        <v>47</v>
      </c>
      <c r="T3458" t="str">
        <f t="shared" si="120"/>
        <v>Other Services</v>
      </c>
    </row>
    <row r="3459" spans="1:20" ht="15.75" thickBot="1">
      <c r="A3459" s="311">
        <v>45681</v>
      </c>
      <c r="B3459" s="384">
        <v>45658</v>
      </c>
      <c r="C3459" s="297" t="e">
        <v>#VALUE!</v>
      </c>
      <c r="D3459" s="312" t="s">
        <v>882</v>
      </c>
      <c r="E3459" s="306" t="s">
        <v>6129</v>
      </c>
      <c r="F3459" s="314">
        <v>8997</v>
      </c>
      <c r="G3459" s="300">
        <v>7624.5762711864409</v>
      </c>
      <c r="H3459" s="301" t="s">
        <v>261</v>
      </c>
      <c r="I3459" s="302" t="s">
        <v>232</v>
      </c>
      <c r="J3459" s="302" t="s">
        <v>661</v>
      </c>
      <c r="K3459" s="53"/>
      <c r="L3459" s="53"/>
      <c r="M3459" s="53"/>
      <c r="N3459" s="53"/>
      <c r="O3459" s="53">
        <v>1</v>
      </c>
      <c r="P3459" s="55"/>
      <c r="Q3459" s="297">
        <v>8997</v>
      </c>
      <c r="R3459" s="351" t="s">
        <v>1578</v>
      </c>
      <c r="S3459" s="350">
        <v>47</v>
      </c>
      <c r="T3459" t="str">
        <f t="shared" si="120"/>
        <v>Other Services</v>
      </c>
    </row>
    <row r="3460" spans="1:20" ht="15.75" thickBot="1">
      <c r="A3460" s="311">
        <v>45681</v>
      </c>
      <c r="B3460" s="384">
        <v>45658</v>
      </c>
      <c r="C3460" s="297" t="e">
        <v>#VALUE!</v>
      </c>
      <c r="D3460" s="312" t="s">
        <v>6130</v>
      </c>
      <c r="E3460" s="306" t="s">
        <v>6131</v>
      </c>
      <c r="F3460" s="314">
        <v>35400</v>
      </c>
      <c r="G3460" s="300">
        <v>30000</v>
      </c>
      <c r="H3460" s="301" t="s">
        <v>261</v>
      </c>
      <c r="I3460" s="302" t="s">
        <v>232</v>
      </c>
      <c r="J3460" s="302" t="s">
        <v>661</v>
      </c>
      <c r="K3460" s="53"/>
      <c r="L3460" s="53"/>
      <c r="M3460" s="53"/>
      <c r="N3460" s="53"/>
      <c r="O3460" s="53">
        <v>1</v>
      </c>
      <c r="P3460" s="55"/>
      <c r="Q3460" s="297">
        <v>35400</v>
      </c>
      <c r="R3460" s="351" t="s">
        <v>1578</v>
      </c>
      <c r="S3460" s="350">
        <v>47</v>
      </c>
      <c r="T3460" t="str">
        <f t="shared" si="120"/>
        <v>Other Services</v>
      </c>
    </row>
    <row r="3461" spans="1:20" ht="15.75" thickBot="1">
      <c r="A3461" s="311">
        <v>45681</v>
      </c>
      <c r="B3461" s="384">
        <v>45658</v>
      </c>
      <c r="C3461" s="297" t="e">
        <v>#VALUE!</v>
      </c>
      <c r="D3461" s="312" t="s">
        <v>1953</v>
      </c>
      <c r="E3461" s="306" t="s">
        <v>6132</v>
      </c>
      <c r="F3461" s="314">
        <v>2999</v>
      </c>
      <c r="G3461" s="300">
        <v>2541.5254237288141</v>
      </c>
      <c r="H3461" s="301" t="s">
        <v>261</v>
      </c>
      <c r="I3461" s="302" t="s">
        <v>232</v>
      </c>
      <c r="J3461" s="302" t="s">
        <v>661</v>
      </c>
      <c r="K3461" s="53"/>
      <c r="L3461" s="53"/>
      <c r="M3461" s="53"/>
      <c r="N3461" s="53"/>
      <c r="O3461" s="53">
        <v>1</v>
      </c>
      <c r="P3461" s="55"/>
      <c r="Q3461" s="297">
        <v>2999</v>
      </c>
      <c r="R3461" s="351" t="s">
        <v>1578</v>
      </c>
      <c r="S3461" s="350">
        <v>47</v>
      </c>
      <c r="T3461" t="str">
        <f t="shared" si="120"/>
        <v>Other Services</v>
      </c>
    </row>
    <row r="3462" spans="1:20" ht="15.75" thickBot="1">
      <c r="A3462" s="311">
        <v>45681</v>
      </c>
      <c r="B3462" s="384">
        <v>45658</v>
      </c>
      <c r="C3462" s="297" t="e">
        <v>#VALUE!</v>
      </c>
      <c r="D3462" s="312" t="s">
        <v>6133</v>
      </c>
      <c r="E3462" s="306" t="s">
        <v>6134</v>
      </c>
      <c r="F3462" s="314">
        <v>2999</v>
      </c>
      <c r="G3462" s="300">
        <v>2541.5254237288141</v>
      </c>
      <c r="H3462" s="301" t="s">
        <v>261</v>
      </c>
      <c r="I3462" s="302" t="s">
        <v>232</v>
      </c>
      <c r="J3462" s="302" t="s">
        <v>661</v>
      </c>
      <c r="K3462" s="53"/>
      <c r="L3462" s="53"/>
      <c r="M3462" s="53"/>
      <c r="N3462" s="53"/>
      <c r="O3462" s="53">
        <v>1</v>
      </c>
      <c r="P3462" s="55"/>
      <c r="Q3462" s="297">
        <v>2999</v>
      </c>
      <c r="R3462" s="351" t="s">
        <v>1578</v>
      </c>
      <c r="S3462" s="350">
        <v>47</v>
      </c>
      <c r="T3462" t="str">
        <f t="shared" si="120"/>
        <v>Other Services</v>
      </c>
    </row>
    <row r="3463" spans="1:20" ht="15.75" thickBot="1">
      <c r="A3463" s="311">
        <v>45681</v>
      </c>
      <c r="B3463" s="384">
        <v>45658</v>
      </c>
      <c r="C3463" s="297" t="e">
        <v>#VALUE!</v>
      </c>
      <c r="D3463" s="312" t="s">
        <v>3999</v>
      </c>
      <c r="E3463" s="306" t="s">
        <v>6135</v>
      </c>
      <c r="F3463" s="314">
        <v>17700</v>
      </c>
      <c r="G3463" s="300">
        <v>15000</v>
      </c>
      <c r="H3463" s="301" t="s">
        <v>261</v>
      </c>
      <c r="I3463" s="302" t="s">
        <v>232</v>
      </c>
      <c r="J3463" s="302" t="s">
        <v>661</v>
      </c>
      <c r="K3463" s="53"/>
      <c r="L3463" s="53"/>
      <c r="M3463" s="53"/>
      <c r="N3463" s="53"/>
      <c r="O3463" s="53">
        <v>1</v>
      </c>
      <c r="P3463" s="55"/>
      <c r="Q3463" s="297">
        <v>17700</v>
      </c>
      <c r="R3463" s="351" t="s">
        <v>1578</v>
      </c>
      <c r="S3463" s="350">
        <v>47</v>
      </c>
      <c r="T3463" t="str">
        <f t="shared" si="120"/>
        <v>Other Services</v>
      </c>
    </row>
    <row r="3464" spans="1:20" ht="15.75" thickBot="1">
      <c r="A3464" s="311">
        <v>45681</v>
      </c>
      <c r="B3464" s="384">
        <v>45658</v>
      </c>
      <c r="C3464" s="297" t="e">
        <v>#VALUE!</v>
      </c>
      <c r="D3464" s="312" t="s">
        <v>724</v>
      </c>
      <c r="E3464" s="306" t="s">
        <v>6136</v>
      </c>
      <c r="F3464" s="314">
        <v>5998</v>
      </c>
      <c r="G3464" s="300">
        <v>5083.0508474576272</v>
      </c>
      <c r="H3464" s="301" t="s">
        <v>261</v>
      </c>
      <c r="I3464" s="302" t="s">
        <v>232</v>
      </c>
      <c r="J3464" s="302" t="s">
        <v>661</v>
      </c>
      <c r="K3464" s="53"/>
      <c r="L3464" s="53"/>
      <c r="M3464" s="53"/>
      <c r="N3464" s="53"/>
      <c r="O3464" s="53">
        <v>1</v>
      </c>
      <c r="P3464" s="55"/>
      <c r="Q3464" s="297">
        <v>5998</v>
      </c>
      <c r="R3464" s="351" t="s">
        <v>1578</v>
      </c>
      <c r="S3464" s="350">
        <v>47</v>
      </c>
      <c r="T3464" t="str">
        <f t="shared" si="120"/>
        <v>Other Services</v>
      </c>
    </row>
    <row r="3465" spans="1:20" ht="15.75" thickBot="1">
      <c r="A3465" s="311">
        <v>45681</v>
      </c>
      <c r="B3465" s="384">
        <v>45658</v>
      </c>
      <c r="C3465" s="297" t="e">
        <v>#VALUE!</v>
      </c>
      <c r="D3465" s="312" t="s">
        <v>4016</v>
      </c>
      <c r="E3465" s="306" t="s">
        <v>6137</v>
      </c>
      <c r="F3465" s="314">
        <v>35396</v>
      </c>
      <c r="G3465" s="300">
        <v>29996.610169491531</v>
      </c>
      <c r="H3465" s="301" t="s">
        <v>261</v>
      </c>
      <c r="I3465" s="302" t="s">
        <v>232</v>
      </c>
      <c r="J3465" s="302" t="s">
        <v>661</v>
      </c>
      <c r="K3465" s="53"/>
      <c r="L3465" s="53"/>
      <c r="M3465" s="53"/>
      <c r="N3465" s="53"/>
      <c r="O3465" s="53">
        <v>1</v>
      </c>
      <c r="P3465" s="55"/>
      <c r="Q3465" s="297">
        <v>35396</v>
      </c>
      <c r="R3465" s="351" t="s">
        <v>1578</v>
      </c>
      <c r="S3465" s="350">
        <v>47</v>
      </c>
      <c r="T3465" t="str">
        <f t="shared" si="120"/>
        <v>Other Services</v>
      </c>
    </row>
    <row r="3466" spans="1:20" ht="15.75" thickBot="1">
      <c r="A3466" s="311">
        <v>45681</v>
      </c>
      <c r="B3466" s="384">
        <v>45658</v>
      </c>
      <c r="C3466" s="297" t="e">
        <v>#VALUE!</v>
      </c>
      <c r="D3466" s="312" t="s">
        <v>6138</v>
      </c>
      <c r="E3466" s="306" t="s">
        <v>6139</v>
      </c>
      <c r="F3466" s="314">
        <v>8849</v>
      </c>
      <c r="G3466" s="300">
        <v>7499.1525423728817</v>
      </c>
      <c r="H3466" s="301" t="s">
        <v>261</v>
      </c>
      <c r="I3466" s="302" t="s">
        <v>232</v>
      </c>
      <c r="J3466" s="302" t="s">
        <v>661</v>
      </c>
      <c r="K3466" s="53"/>
      <c r="L3466" s="53"/>
      <c r="M3466" s="53"/>
      <c r="N3466" s="53"/>
      <c r="O3466" s="53">
        <v>1</v>
      </c>
      <c r="P3466" s="55"/>
      <c r="Q3466" s="297">
        <v>8849</v>
      </c>
      <c r="R3466" s="351" t="s">
        <v>1578</v>
      </c>
      <c r="S3466" s="350">
        <v>47</v>
      </c>
      <c r="T3466" t="str">
        <f t="shared" ref="T3466:T3474" si="121">VLOOKUP(I3466,$AD$2:$AE$6,2,0)</f>
        <v>Other Services</v>
      </c>
    </row>
    <row r="3467" spans="1:20" ht="15.75" thickBot="1">
      <c r="A3467" s="311">
        <v>45681</v>
      </c>
      <c r="B3467" s="384">
        <v>45658</v>
      </c>
      <c r="C3467" s="297" t="e">
        <v>#VALUE!</v>
      </c>
      <c r="D3467" s="312" t="s">
        <v>6140</v>
      </c>
      <c r="E3467" s="306" t="s">
        <v>6141</v>
      </c>
      <c r="F3467" s="314">
        <v>8849</v>
      </c>
      <c r="G3467" s="300">
        <v>7499.1525423728817</v>
      </c>
      <c r="H3467" s="301" t="s">
        <v>261</v>
      </c>
      <c r="I3467" s="302" t="s">
        <v>232</v>
      </c>
      <c r="J3467" s="302" t="s">
        <v>661</v>
      </c>
      <c r="K3467" s="53"/>
      <c r="L3467" s="53"/>
      <c r="M3467" s="53"/>
      <c r="N3467" s="53"/>
      <c r="O3467" s="53">
        <v>1</v>
      </c>
      <c r="P3467" s="55"/>
      <c r="Q3467" s="297">
        <v>8849</v>
      </c>
      <c r="R3467" s="351" t="s">
        <v>1578</v>
      </c>
      <c r="S3467" s="350">
        <v>47</v>
      </c>
      <c r="T3467" t="str">
        <f t="shared" si="121"/>
        <v>Other Services</v>
      </c>
    </row>
    <row r="3468" spans="1:20" ht="15.75" thickBot="1">
      <c r="A3468" s="311">
        <v>45681</v>
      </c>
      <c r="B3468" s="384">
        <v>45658</v>
      </c>
      <c r="C3468" s="297" t="e">
        <v>#VALUE!</v>
      </c>
      <c r="D3468" s="312" t="s">
        <v>752</v>
      </c>
      <c r="E3468" s="306" t="s">
        <v>6142</v>
      </c>
      <c r="F3468" s="314">
        <v>2999</v>
      </c>
      <c r="G3468" s="300">
        <v>2541.5254237288141</v>
      </c>
      <c r="H3468" s="301" t="s">
        <v>261</v>
      </c>
      <c r="I3468" s="302" t="s">
        <v>232</v>
      </c>
      <c r="J3468" s="302" t="s">
        <v>661</v>
      </c>
      <c r="K3468" s="53"/>
      <c r="L3468" s="53"/>
      <c r="M3468" s="53"/>
      <c r="N3468" s="53"/>
      <c r="O3468" s="53">
        <v>1</v>
      </c>
      <c r="P3468" s="55"/>
      <c r="Q3468" s="297">
        <v>2999</v>
      </c>
      <c r="R3468" s="351" t="s">
        <v>1578</v>
      </c>
      <c r="S3468" s="350">
        <v>47</v>
      </c>
      <c r="T3468" t="str">
        <f t="shared" si="121"/>
        <v>Other Services</v>
      </c>
    </row>
    <row r="3469" spans="1:20" ht="15.75" thickBot="1">
      <c r="A3469" s="311">
        <v>45681</v>
      </c>
      <c r="B3469" s="384">
        <v>45658</v>
      </c>
      <c r="C3469" s="297" t="e">
        <v>#VALUE!</v>
      </c>
      <c r="D3469" s="312" t="s">
        <v>6143</v>
      </c>
      <c r="E3469" s="306" t="s">
        <v>6144</v>
      </c>
      <c r="F3469" s="314">
        <v>8849</v>
      </c>
      <c r="G3469" s="300">
        <v>7499.1525423728817</v>
      </c>
      <c r="H3469" s="301" t="s">
        <v>261</v>
      </c>
      <c r="I3469" s="302" t="s">
        <v>232</v>
      </c>
      <c r="J3469" s="302" t="s">
        <v>661</v>
      </c>
      <c r="K3469" s="53"/>
      <c r="L3469" s="53"/>
      <c r="M3469" s="53"/>
      <c r="N3469" s="53"/>
      <c r="O3469" s="53">
        <v>1</v>
      </c>
      <c r="P3469" s="55"/>
      <c r="Q3469" s="297">
        <v>8849</v>
      </c>
      <c r="R3469" s="351" t="s">
        <v>1578</v>
      </c>
      <c r="S3469" s="350">
        <v>47</v>
      </c>
      <c r="T3469" t="str">
        <f t="shared" si="121"/>
        <v>Other Services</v>
      </c>
    </row>
    <row r="3470" spans="1:20" ht="15.75" thickBot="1">
      <c r="A3470" s="311">
        <v>45681</v>
      </c>
      <c r="B3470" s="384">
        <v>45658</v>
      </c>
      <c r="C3470" s="297" t="e">
        <v>#VALUE!</v>
      </c>
      <c r="D3470" s="312" t="s">
        <v>6145</v>
      </c>
      <c r="E3470" s="306" t="s">
        <v>6146</v>
      </c>
      <c r="F3470" s="314">
        <v>17698</v>
      </c>
      <c r="G3470" s="300">
        <v>14998.30508474576</v>
      </c>
      <c r="H3470" s="301" t="s">
        <v>261</v>
      </c>
      <c r="I3470" s="302" t="s">
        <v>232</v>
      </c>
      <c r="J3470" s="302" t="s">
        <v>661</v>
      </c>
      <c r="K3470" s="53"/>
      <c r="L3470" s="53"/>
      <c r="M3470" s="53"/>
      <c r="N3470" s="53"/>
      <c r="O3470" s="53">
        <v>1</v>
      </c>
      <c r="P3470" s="55"/>
      <c r="Q3470" s="297">
        <v>17698</v>
      </c>
      <c r="R3470" s="351" t="s">
        <v>1578</v>
      </c>
      <c r="S3470" s="350">
        <v>47</v>
      </c>
      <c r="T3470" t="str">
        <f t="shared" si="121"/>
        <v>Other Services</v>
      </c>
    </row>
    <row r="3471" spans="1:20" ht="15.75" thickBot="1">
      <c r="A3471" s="311">
        <v>45681</v>
      </c>
      <c r="B3471" s="384">
        <v>45658</v>
      </c>
      <c r="C3471" s="297" t="e">
        <v>#VALUE!</v>
      </c>
      <c r="D3471" s="312" t="s">
        <v>637</v>
      </c>
      <c r="E3471" s="306" t="s">
        <v>6147</v>
      </c>
      <c r="F3471" s="314">
        <v>2999</v>
      </c>
      <c r="G3471" s="300">
        <v>2541.5254237288141</v>
      </c>
      <c r="H3471" s="301" t="s">
        <v>261</v>
      </c>
      <c r="I3471" s="302" t="s">
        <v>232</v>
      </c>
      <c r="J3471" s="302" t="s">
        <v>661</v>
      </c>
      <c r="K3471" s="53"/>
      <c r="L3471" s="53"/>
      <c r="M3471" s="53"/>
      <c r="N3471" s="53"/>
      <c r="O3471" s="53">
        <v>1</v>
      </c>
      <c r="P3471" s="55"/>
      <c r="Q3471" s="297">
        <v>2999</v>
      </c>
      <c r="R3471" s="351" t="s">
        <v>1578</v>
      </c>
      <c r="S3471" s="350">
        <v>47</v>
      </c>
      <c r="T3471" t="str">
        <f t="shared" si="121"/>
        <v>Other Services</v>
      </c>
    </row>
    <row r="3472" spans="1:20" ht="15.75" thickBot="1">
      <c r="A3472" s="311">
        <v>45681</v>
      </c>
      <c r="B3472" s="384">
        <v>45658</v>
      </c>
      <c r="C3472" s="297" t="e">
        <v>#VALUE!</v>
      </c>
      <c r="D3472" s="312" t="s">
        <v>6148</v>
      </c>
      <c r="E3472" s="306" t="s">
        <v>6149</v>
      </c>
      <c r="F3472" s="314">
        <v>17700</v>
      </c>
      <c r="G3472" s="300">
        <v>15000</v>
      </c>
      <c r="H3472" s="301" t="s">
        <v>261</v>
      </c>
      <c r="I3472" s="302" t="s">
        <v>232</v>
      </c>
      <c r="J3472" s="302" t="s">
        <v>661</v>
      </c>
      <c r="K3472" s="53"/>
      <c r="L3472" s="53"/>
      <c r="M3472" s="53"/>
      <c r="N3472" s="53"/>
      <c r="O3472" s="53">
        <v>1</v>
      </c>
      <c r="P3472" s="55"/>
      <c r="Q3472" s="297">
        <v>17700</v>
      </c>
      <c r="R3472" s="351" t="s">
        <v>1578</v>
      </c>
      <c r="S3472" s="350">
        <v>47</v>
      </c>
      <c r="T3472" t="str">
        <f t="shared" si="121"/>
        <v>Other Services</v>
      </c>
    </row>
    <row r="3473" spans="1:20" ht="15.75" thickBot="1">
      <c r="A3473" s="311">
        <v>45681</v>
      </c>
      <c r="B3473" s="384">
        <v>45658</v>
      </c>
      <c r="C3473" s="297" t="e">
        <v>#VALUE!</v>
      </c>
      <c r="D3473" s="312" t="s">
        <v>6150</v>
      </c>
      <c r="E3473" s="306" t="s">
        <v>6151</v>
      </c>
      <c r="F3473" s="314">
        <v>17700</v>
      </c>
      <c r="G3473" s="300">
        <v>15000</v>
      </c>
      <c r="H3473" s="301" t="s">
        <v>261</v>
      </c>
      <c r="I3473" s="302" t="s">
        <v>232</v>
      </c>
      <c r="J3473" s="302" t="s">
        <v>661</v>
      </c>
      <c r="K3473" s="53"/>
      <c r="L3473" s="53"/>
      <c r="M3473" s="53"/>
      <c r="N3473" s="53"/>
      <c r="O3473" s="53">
        <v>1</v>
      </c>
      <c r="P3473" s="55"/>
      <c r="Q3473" s="297">
        <v>17700</v>
      </c>
      <c r="R3473" s="351" t="s">
        <v>1578</v>
      </c>
      <c r="S3473" s="350">
        <v>47</v>
      </c>
      <c r="T3473" t="str">
        <f t="shared" si="121"/>
        <v>Other Services</v>
      </c>
    </row>
    <row r="3474" spans="1:20" ht="15.75" thickBot="1">
      <c r="A3474" s="311">
        <v>45681</v>
      </c>
      <c r="B3474" s="384">
        <v>45658</v>
      </c>
      <c r="C3474" s="297" t="e">
        <v>#VALUE!</v>
      </c>
      <c r="D3474" s="312" t="s">
        <v>6152</v>
      </c>
      <c r="E3474" s="306" t="s">
        <v>6153</v>
      </c>
      <c r="F3474" s="314">
        <v>5309</v>
      </c>
      <c r="G3474" s="300">
        <v>4499.1525423728817</v>
      </c>
      <c r="H3474" s="301" t="s">
        <v>261</v>
      </c>
      <c r="I3474" s="302" t="s">
        <v>232</v>
      </c>
      <c r="J3474" s="302" t="s">
        <v>661</v>
      </c>
      <c r="K3474" s="53"/>
      <c r="L3474" s="53"/>
      <c r="M3474" s="53"/>
      <c r="N3474" s="53"/>
      <c r="O3474" s="53">
        <v>1</v>
      </c>
      <c r="P3474" s="55"/>
      <c r="Q3474" s="297">
        <v>5309</v>
      </c>
      <c r="R3474" s="351" t="s">
        <v>1578</v>
      </c>
      <c r="S3474" s="350">
        <v>47</v>
      </c>
      <c r="T3474" t="str">
        <f t="shared" si="121"/>
        <v>Other Services</v>
      </c>
    </row>
    <row r="3475" spans="1:20" ht="15.75" thickBot="1">
      <c r="A3475" s="311">
        <v>45681</v>
      </c>
      <c r="B3475" s="384">
        <v>45658</v>
      </c>
      <c r="C3475" s="297" t="e">
        <v>#VALUE!</v>
      </c>
      <c r="D3475" s="312" t="s">
        <v>1211</v>
      </c>
      <c r="E3475" s="306" t="s">
        <v>6154</v>
      </c>
      <c r="F3475" s="314">
        <v>202960</v>
      </c>
      <c r="G3475" s="300">
        <v>172000</v>
      </c>
      <c r="H3475" s="301" t="s">
        <v>291</v>
      </c>
      <c r="I3475" s="302" t="s">
        <v>226</v>
      </c>
      <c r="J3475" s="302" t="s">
        <v>32</v>
      </c>
      <c r="K3475" s="53"/>
      <c r="L3475" s="53"/>
      <c r="M3475" s="53"/>
      <c r="N3475" s="53"/>
      <c r="O3475" s="53">
        <v>1</v>
      </c>
      <c r="P3475" s="55"/>
      <c r="Q3475" s="297">
        <v>202960</v>
      </c>
      <c r="R3475" s="351" t="s">
        <v>1578</v>
      </c>
      <c r="S3475" s="350">
        <v>47</v>
      </c>
      <c r="T3475" t="s">
        <v>15</v>
      </c>
    </row>
    <row r="3476" spans="1:20" ht="15.75" thickBot="1">
      <c r="A3476" s="311">
        <v>45681</v>
      </c>
      <c r="B3476" s="384">
        <v>45658</v>
      </c>
      <c r="C3476" s="297" t="e">
        <v>#VALUE!</v>
      </c>
      <c r="D3476" s="312" t="s">
        <v>933</v>
      </c>
      <c r="E3476" s="306" t="s">
        <v>6155</v>
      </c>
      <c r="F3476" s="314">
        <v>141600</v>
      </c>
      <c r="G3476" s="300">
        <v>120000</v>
      </c>
      <c r="H3476" s="301" t="s">
        <v>291</v>
      </c>
      <c r="I3476" s="302" t="s">
        <v>226</v>
      </c>
      <c r="J3476" s="302" t="s">
        <v>32</v>
      </c>
      <c r="K3476" s="53"/>
      <c r="L3476" s="53"/>
      <c r="M3476" s="53"/>
      <c r="N3476" s="53"/>
      <c r="O3476" s="53">
        <v>1</v>
      </c>
      <c r="P3476" s="55"/>
      <c r="Q3476" s="297">
        <v>141600</v>
      </c>
      <c r="R3476" s="351" t="s">
        <v>1578</v>
      </c>
      <c r="S3476" s="350">
        <v>47</v>
      </c>
      <c r="T3476" t="s">
        <v>15</v>
      </c>
    </row>
    <row r="3477" spans="1:20" ht="15.75" thickBot="1">
      <c r="A3477" s="311">
        <v>45681</v>
      </c>
      <c r="B3477" s="384">
        <v>45658</v>
      </c>
      <c r="C3477" s="297" t="e">
        <v>#VALUE!</v>
      </c>
      <c r="D3477" s="312" t="s">
        <v>6156</v>
      </c>
      <c r="E3477" s="306" t="s">
        <v>6157</v>
      </c>
      <c r="F3477" s="314">
        <v>84960</v>
      </c>
      <c r="G3477" s="300">
        <v>72000</v>
      </c>
      <c r="H3477" s="301" t="s">
        <v>291</v>
      </c>
      <c r="I3477" s="302" t="s">
        <v>226</v>
      </c>
      <c r="J3477" s="302" t="s">
        <v>32</v>
      </c>
      <c r="K3477" s="53"/>
      <c r="L3477" s="53"/>
      <c r="M3477" s="53"/>
      <c r="N3477" s="53"/>
      <c r="O3477" s="53">
        <v>1</v>
      </c>
      <c r="P3477" s="55"/>
      <c r="Q3477" s="297">
        <v>84960</v>
      </c>
      <c r="R3477" s="351" t="s">
        <v>1578</v>
      </c>
      <c r="S3477" s="350">
        <v>47</v>
      </c>
      <c r="T3477" t="s">
        <v>15</v>
      </c>
    </row>
    <row r="3478" spans="1:20" ht="15.75" thickBot="1">
      <c r="A3478" s="311">
        <v>45681</v>
      </c>
      <c r="B3478" s="384">
        <v>45658</v>
      </c>
      <c r="C3478" s="297" t="e">
        <v>#VALUE!</v>
      </c>
      <c r="D3478" s="312" t="s">
        <v>2329</v>
      </c>
      <c r="E3478" s="306" t="s">
        <v>6158</v>
      </c>
      <c r="F3478" s="314">
        <v>4720</v>
      </c>
      <c r="G3478" s="325">
        <v>4000</v>
      </c>
      <c r="H3478" s="301" t="s">
        <v>112</v>
      </c>
      <c r="I3478" s="302" t="s">
        <v>229</v>
      </c>
      <c r="J3478" s="302" t="s">
        <v>249</v>
      </c>
      <c r="K3478" s="53"/>
      <c r="L3478" s="53"/>
      <c r="M3478" s="53"/>
      <c r="N3478" s="53"/>
      <c r="O3478" s="53">
        <v>1</v>
      </c>
      <c r="P3478" s="55"/>
      <c r="Q3478" s="297">
        <v>4720</v>
      </c>
      <c r="R3478" s="351" t="s">
        <v>1578</v>
      </c>
      <c r="S3478" s="350">
        <v>47</v>
      </c>
      <c r="T3478" t="str">
        <f t="shared" ref="T3478:T3541" si="122">VLOOKUP(I3478,$AD$2:$AE$6,2,0)</f>
        <v>WhatsApp API Business</v>
      </c>
    </row>
    <row r="3479" spans="1:20" ht="15.75" thickBot="1">
      <c r="A3479" s="311">
        <v>45681</v>
      </c>
      <c r="B3479" s="384">
        <v>45658</v>
      </c>
      <c r="C3479" s="297" t="e">
        <v>#VALUE!</v>
      </c>
      <c r="D3479" s="312" t="s">
        <v>1178</v>
      </c>
      <c r="E3479" s="306" t="s">
        <v>6159</v>
      </c>
      <c r="F3479" s="314">
        <v>162840</v>
      </c>
      <c r="G3479" s="300">
        <v>138000</v>
      </c>
      <c r="H3479" s="301" t="s">
        <v>216</v>
      </c>
      <c r="I3479" s="302" t="s">
        <v>217</v>
      </c>
      <c r="J3479" s="302" t="s">
        <v>218</v>
      </c>
      <c r="K3479" s="53"/>
      <c r="L3479" s="53"/>
      <c r="M3479" s="53"/>
      <c r="N3479" s="53"/>
      <c r="O3479" s="53">
        <v>1</v>
      </c>
      <c r="P3479" s="55"/>
      <c r="Q3479" s="297">
        <v>162840</v>
      </c>
      <c r="R3479" s="351" t="s">
        <v>1578</v>
      </c>
      <c r="S3479" s="350">
        <v>47</v>
      </c>
      <c r="T3479" t="str">
        <f t="shared" si="122"/>
        <v>G-Suite Business</v>
      </c>
    </row>
    <row r="3480" spans="1:20" ht="15.75" thickBot="1">
      <c r="A3480" s="311">
        <v>45681</v>
      </c>
      <c r="B3480" s="384">
        <v>45658</v>
      </c>
      <c r="C3480" s="297" t="e">
        <v>#VALUE!</v>
      </c>
      <c r="D3480" s="312" t="s">
        <v>368</v>
      </c>
      <c r="E3480" s="306" t="s">
        <v>6160</v>
      </c>
      <c r="F3480" s="314">
        <v>55165</v>
      </c>
      <c r="G3480" s="300">
        <v>46750</v>
      </c>
      <c r="H3480" s="301" t="s">
        <v>216</v>
      </c>
      <c r="I3480" s="302" t="s">
        <v>217</v>
      </c>
      <c r="J3480" s="302" t="s">
        <v>218</v>
      </c>
      <c r="K3480" s="53"/>
      <c r="L3480" s="53"/>
      <c r="M3480" s="53"/>
      <c r="N3480" s="53"/>
      <c r="O3480" s="53">
        <v>1</v>
      </c>
      <c r="P3480" s="55"/>
      <c r="Q3480" s="297">
        <v>55165</v>
      </c>
      <c r="R3480" s="351" t="s">
        <v>1578</v>
      </c>
      <c r="S3480" s="350">
        <v>47</v>
      </c>
      <c r="T3480" t="str">
        <f t="shared" si="122"/>
        <v>G-Suite Business</v>
      </c>
    </row>
    <row r="3481" spans="1:20" ht="15.75" thickBot="1">
      <c r="A3481" s="311">
        <v>45681</v>
      </c>
      <c r="B3481" s="384">
        <v>45658</v>
      </c>
      <c r="C3481" s="297" t="e">
        <v>#VALUE!</v>
      </c>
      <c r="D3481" s="312" t="s">
        <v>2813</v>
      </c>
      <c r="E3481" s="306" t="s">
        <v>6161</v>
      </c>
      <c r="F3481" s="314">
        <v>-8849</v>
      </c>
      <c r="G3481" s="300">
        <v>-7499.1525423728817</v>
      </c>
      <c r="H3481" s="301" t="s">
        <v>261</v>
      </c>
      <c r="I3481" s="302" t="s">
        <v>232</v>
      </c>
      <c r="J3481" s="302" t="s">
        <v>661</v>
      </c>
      <c r="K3481" s="53"/>
      <c r="L3481" s="53"/>
      <c r="M3481" s="53"/>
      <c r="N3481" s="53"/>
      <c r="O3481" s="53">
        <v>1</v>
      </c>
      <c r="P3481" s="55"/>
      <c r="Q3481" s="297">
        <v>-8849</v>
      </c>
      <c r="R3481" s="351" t="s">
        <v>1578</v>
      </c>
      <c r="S3481" s="350">
        <v>47</v>
      </c>
      <c r="T3481" t="str">
        <f t="shared" si="122"/>
        <v>Other Services</v>
      </c>
    </row>
    <row r="3482" spans="1:20" ht="15.75" thickBot="1">
      <c r="A3482" s="311">
        <v>45682</v>
      </c>
      <c r="B3482" s="384">
        <v>45658</v>
      </c>
      <c r="C3482" s="297" t="e">
        <v>#VALUE!</v>
      </c>
      <c r="D3482" s="312" t="s">
        <v>5210</v>
      </c>
      <c r="E3482" s="306" t="s">
        <v>6162</v>
      </c>
      <c r="F3482" s="314">
        <v>2999</v>
      </c>
      <c r="G3482" s="300">
        <v>2541.5254237288141</v>
      </c>
      <c r="H3482" s="301" t="s">
        <v>261</v>
      </c>
      <c r="I3482" s="302" t="s">
        <v>232</v>
      </c>
      <c r="J3482" s="302" t="s">
        <v>661</v>
      </c>
      <c r="K3482" s="53"/>
      <c r="L3482" s="53"/>
      <c r="M3482" s="53"/>
      <c r="N3482" s="53"/>
      <c r="O3482" s="53">
        <v>1</v>
      </c>
      <c r="P3482" s="55"/>
      <c r="Q3482" s="297">
        <v>2999</v>
      </c>
      <c r="R3482" s="351" t="s">
        <v>1578</v>
      </c>
      <c r="S3482" s="350">
        <v>47</v>
      </c>
      <c r="T3482" t="str">
        <f t="shared" si="122"/>
        <v>Other Services</v>
      </c>
    </row>
    <row r="3483" spans="1:20" ht="15.75" thickBot="1">
      <c r="A3483" s="311">
        <v>45682</v>
      </c>
      <c r="B3483" s="384">
        <v>45658</v>
      </c>
      <c r="C3483" s="297" t="e">
        <v>#VALUE!</v>
      </c>
      <c r="D3483" s="312" t="s">
        <v>1666</v>
      </c>
      <c r="E3483" s="306" t="s">
        <v>6163</v>
      </c>
      <c r="F3483" s="314">
        <v>17700</v>
      </c>
      <c r="G3483" s="300">
        <v>15000</v>
      </c>
      <c r="H3483" s="301" t="s">
        <v>261</v>
      </c>
      <c r="I3483" s="302" t="s">
        <v>232</v>
      </c>
      <c r="J3483" s="302" t="s">
        <v>661</v>
      </c>
      <c r="K3483" s="53"/>
      <c r="L3483" s="53"/>
      <c r="M3483" s="53"/>
      <c r="N3483" s="53"/>
      <c r="O3483" s="53">
        <v>1</v>
      </c>
      <c r="P3483" s="55"/>
      <c r="Q3483" s="297">
        <v>17700</v>
      </c>
      <c r="R3483" s="351" t="s">
        <v>1578</v>
      </c>
      <c r="S3483" s="350">
        <v>47</v>
      </c>
      <c r="T3483" t="str">
        <f t="shared" si="122"/>
        <v>Other Services</v>
      </c>
    </row>
    <row r="3484" spans="1:20" ht="15.75" thickBot="1">
      <c r="A3484" s="311">
        <v>45682</v>
      </c>
      <c r="B3484" s="384">
        <v>45658</v>
      </c>
      <c r="C3484" s="297" t="e">
        <v>#VALUE!</v>
      </c>
      <c r="D3484" s="312" t="s">
        <v>6164</v>
      </c>
      <c r="E3484" s="306" t="s">
        <v>6165</v>
      </c>
      <c r="F3484" s="314">
        <v>17700</v>
      </c>
      <c r="G3484" s="300">
        <v>15000</v>
      </c>
      <c r="H3484" s="301" t="s">
        <v>261</v>
      </c>
      <c r="I3484" s="302" t="s">
        <v>232</v>
      </c>
      <c r="J3484" s="302" t="s">
        <v>661</v>
      </c>
      <c r="K3484" s="53"/>
      <c r="L3484" s="53"/>
      <c r="M3484" s="53"/>
      <c r="N3484" s="53"/>
      <c r="O3484" s="53">
        <v>1</v>
      </c>
      <c r="P3484" s="55"/>
      <c r="Q3484" s="297">
        <v>17700</v>
      </c>
      <c r="R3484" s="351" t="s">
        <v>1578</v>
      </c>
      <c r="S3484" s="350">
        <v>47</v>
      </c>
      <c r="T3484" t="str">
        <f t="shared" si="122"/>
        <v>Other Services</v>
      </c>
    </row>
    <row r="3485" spans="1:20" ht="15.75" thickBot="1">
      <c r="A3485" s="311">
        <v>45682</v>
      </c>
      <c r="B3485" s="384">
        <v>45658</v>
      </c>
      <c r="C3485" s="297" t="e">
        <v>#VALUE!</v>
      </c>
      <c r="D3485" s="312" t="s">
        <v>6166</v>
      </c>
      <c r="E3485" s="306" t="s">
        <v>6167</v>
      </c>
      <c r="F3485" s="314">
        <v>5309</v>
      </c>
      <c r="G3485" s="300">
        <v>4499.1525423728817</v>
      </c>
      <c r="H3485" s="301" t="s">
        <v>261</v>
      </c>
      <c r="I3485" s="302" t="s">
        <v>232</v>
      </c>
      <c r="J3485" s="302" t="s">
        <v>661</v>
      </c>
      <c r="K3485" s="53"/>
      <c r="L3485" s="53"/>
      <c r="M3485" s="53"/>
      <c r="N3485" s="53"/>
      <c r="O3485" s="53">
        <v>1</v>
      </c>
      <c r="P3485" s="55"/>
      <c r="Q3485" s="297">
        <v>5309</v>
      </c>
      <c r="R3485" s="351" t="s">
        <v>1578</v>
      </c>
      <c r="S3485" s="350">
        <v>47</v>
      </c>
      <c r="T3485" t="str">
        <f t="shared" si="122"/>
        <v>Other Services</v>
      </c>
    </row>
    <row r="3486" spans="1:20" ht="15.75" thickBot="1">
      <c r="A3486" s="311">
        <v>45682</v>
      </c>
      <c r="B3486" s="384">
        <v>45658</v>
      </c>
      <c r="C3486" s="297" t="e">
        <v>#VALUE!</v>
      </c>
      <c r="D3486" s="312" t="s">
        <v>6168</v>
      </c>
      <c r="E3486" s="306" t="s">
        <v>6169</v>
      </c>
      <c r="F3486" s="314">
        <v>17700</v>
      </c>
      <c r="G3486" s="300">
        <v>15000</v>
      </c>
      <c r="H3486" s="301" t="s">
        <v>261</v>
      </c>
      <c r="I3486" s="302" t="s">
        <v>232</v>
      </c>
      <c r="J3486" s="302" t="s">
        <v>661</v>
      </c>
      <c r="K3486" s="53"/>
      <c r="L3486" s="53"/>
      <c r="M3486" s="53"/>
      <c r="N3486" s="53"/>
      <c r="O3486" s="53">
        <v>1</v>
      </c>
      <c r="P3486" s="55"/>
      <c r="Q3486" s="297">
        <v>17700</v>
      </c>
      <c r="R3486" s="351" t="s">
        <v>1578</v>
      </c>
      <c r="S3486" s="350">
        <v>47</v>
      </c>
      <c r="T3486" t="str">
        <f t="shared" si="122"/>
        <v>Other Services</v>
      </c>
    </row>
    <row r="3487" spans="1:20" ht="15.75" thickBot="1">
      <c r="A3487" s="311">
        <v>45682</v>
      </c>
      <c r="B3487" s="384">
        <v>45658</v>
      </c>
      <c r="C3487" s="297" t="e">
        <v>#VALUE!</v>
      </c>
      <c r="D3487" s="312" t="s">
        <v>6170</v>
      </c>
      <c r="E3487" s="306" t="s">
        <v>6171</v>
      </c>
      <c r="F3487" s="314">
        <v>17700</v>
      </c>
      <c r="G3487" s="300">
        <v>15000</v>
      </c>
      <c r="H3487" s="301" t="s">
        <v>261</v>
      </c>
      <c r="I3487" s="302" t="s">
        <v>232</v>
      </c>
      <c r="J3487" s="302" t="s">
        <v>661</v>
      </c>
      <c r="K3487" s="53"/>
      <c r="L3487" s="53"/>
      <c r="M3487" s="53"/>
      <c r="N3487" s="53"/>
      <c r="O3487" s="53">
        <v>1</v>
      </c>
      <c r="P3487" s="55"/>
      <c r="Q3487" s="297">
        <v>17700</v>
      </c>
      <c r="R3487" s="351" t="s">
        <v>1578</v>
      </c>
      <c r="S3487" s="350">
        <v>47</v>
      </c>
      <c r="T3487" t="str">
        <f t="shared" si="122"/>
        <v>Other Services</v>
      </c>
    </row>
    <row r="3488" spans="1:20" ht="15.75" thickBot="1">
      <c r="A3488" s="311">
        <v>45682</v>
      </c>
      <c r="B3488" s="384">
        <v>45658</v>
      </c>
      <c r="C3488" s="297" t="e">
        <v>#VALUE!</v>
      </c>
      <c r="D3488" s="312" t="s">
        <v>6172</v>
      </c>
      <c r="E3488" s="306" t="s">
        <v>6173</v>
      </c>
      <c r="F3488" s="314">
        <v>10618</v>
      </c>
      <c r="G3488" s="300">
        <v>8998.3050847457635</v>
      </c>
      <c r="H3488" s="301" t="s">
        <v>261</v>
      </c>
      <c r="I3488" s="302" t="s">
        <v>232</v>
      </c>
      <c r="J3488" s="302" t="s">
        <v>661</v>
      </c>
      <c r="K3488" s="53"/>
      <c r="L3488" s="53"/>
      <c r="M3488" s="53"/>
      <c r="N3488" s="53"/>
      <c r="O3488" s="53">
        <v>1</v>
      </c>
      <c r="P3488" s="55"/>
      <c r="Q3488" s="297">
        <v>10618</v>
      </c>
      <c r="R3488" s="351" t="s">
        <v>1578</v>
      </c>
      <c r="S3488" s="350">
        <v>47</v>
      </c>
      <c r="T3488" t="str">
        <f t="shared" si="122"/>
        <v>Other Services</v>
      </c>
    </row>
    <row r="3489" spans="1:20" ht="15.75" thickBot="1">
      <c r="A3489" s="311">
        <v>45682</v>
      </c>
      <c r="B3489" s="384">
        <v>45658</v>
      </c>
      <c r="C3489" s="297" t="e">
        <v>#VALUE!</v>
      </c>
      <c r="D3489" s="312" t="s">
        <v>6174</v>
      </c>
      <c r="E3489" s="306" t="s">
        <v>6175</v>
      </c>
      <c r="F3489" s="314">
        <v>5309</v>
      </c>
      <c r="G3489" s="300">
        <v>4499.1525423728817</v>
      </c>
      <c r="H3489" s="301" t="s">
        <v>261</v>
      </c>
      <c r="I3489" s="302" t="s">
        <v>232</v>
      </c>
      <c r="J3489" s="302" t="s">
        <v>661</v>
      </c>
      <c r="K3489" s="53"/>
      <c r="L3489" s="53"/>
      <c r="M3489" s="53"/>
      <c r="N3489" s="53"/>
      <c r="O3489" s="53">
        <v>1</v>
      </c>
      <c r="P3489" s="55"/>
      <c r="Q3489" s="297">
        <v>5309</v>
      </c>
      <c r="R3489" s="351" t="s">
        <v>1578</v>
      </c>
      <c r="S3489" s="350">
        <v>47</v>
      </c>
      <c r="T3489" t="str">
        <f t="shared" si="122"/>
        <v>Other Services</v>
      </c>
    </row>
    <row r="3490" spans="1:20" ht="15.75" thickBot="1">
      <c r="A3490" s="311">
        <v>45682</v>
      </c>
      <c r="B3490" s="384">
        <v>45658</v>
      </c>
      <c r="C3490" s="297" t="e">
        <v>#VALUE!</v>
      </c>
      <c r="D3490" s="312" t="s">
        <v>6176</v>
      </c>
      <c r="E3490" s="306" t="s">
        <v>6177</v>
      </c>
      <c r="F3490" s="314">
        <v>17700</v>
      </c>
      <c r="G3490" s="300">
        <v>15000</v>
      </c>
      <c r="H3490" s="301" t="s">
        <v>261</v>
      </c>
      <c r="I3490" s="302" t="s">
        <v>232</v>
      </c>
      <c r="J3490" s="302" t="s">
        <v>661</v>
      </c>
      <c r="K3490" s="53"/>
      <c r="L3490" s="53"/>
      <c r="M3490" s="53"/>
      <c r="N3490" s="53"/>
      <c r="O3490" s="53">
        <v>1</v>
      </c>
      <c r="P3490" s="55"/>
      <c r="Q3490" s="297">
        <v>17700</v>
      </c>
      <c r="R3490" s="351" t="s">
        <v>1578</v>
      </c>
      <c r="S3490" s="350">
        <v>47</v>
      </c>
      <c r="T3490" t="str">
        <f t="shared" si="122"/>
        <v>Other Services</v>
      </c>
    </row>
    <row r="3491" spans="1:20" ht="15.75" thickBot="1">
      <c r="A3491" s="311">
        <v>45682</v>
      </c>
      <c r="B3491" s="384">
        <v>45658</v>
      </c>
      <c r="C3491" s="297" t="e">
        <v>#VALUE!</v>
      </c>
      <c r="D3491" s="312" t="s">
        <v>2215</v>
      </c>
      <c r="E3491" s="306" t="s">
        <v>6178</v>
      </c>
      <c r="F3491" s="314">
        <v>5309</v>
      </c>
      <c r="G3491" s="300">
        <v>4499.1525423728817</v>
      </c>
      <c r="H3491" s="301" t="s">
        <v>261</v>
      </c>
      <c r="I3491" s="302" t="s">
        <v>232</v>
      </c>
      <c r="J3491" s="302" t="s">
        <v>661</v>
      </c>
      <c r="K3491" s="53"/>
      <c r="L3491" s="53"/>
      <c r="M3491" s="53"/>
      <c r="N3491" s="53"/>
      <c r="O3491" s="53">
        <v>1</v>
      </c>
      <c r="P3491" s="55"/>
      <c r="Q3491" s="297">
        <v>5309</v>
      </c>
      <c r="R3491" s="351" t="s">
        <v>1578</v>
      </c>
      <c r="S3491" s="350">
        <v>47</v>
      </c>
      <c r="T3491" t="str">
        <f t="shared" si="122"/>
        <v>Other Services</v>
      </c>
    </row>
    <row r="3492" spans="1:20" ht="15.75" thickBot="1">
      <c r="A3492" s="311">
        <v>45682</v>
      </c>
      <c r="B3492" s="384">
        <v>45658</v>
      </c>
      <c r="C3492" s="297" t="e">
        <v>#VALUE!</v>
      </c>
      <c r="D3492" s="312" t="s">
        <v>5039</v>
      </c>
      <c r="E3492" s="306" t="s">
        <v>6179</v>
      </c>
      <c r="F3492" s="314">
        <v>2999</v>
      </c>
      <c r="G3492" s="300">
        <v>2541.5254237288141</v>
      </c>
      <c r="H3492" s="301" t="s">
        <v>261</v>
      </c>
      <c r="I3492" s="302" t="s">
        <v>232</v>
      </c>
      <c r="J3492" s="302" t="s">
        <v>661</v>
      </c>
      <c r="K3492" s="53"/>
      <c r="L3492" s="53"/>
      <c r="M3492" s="53"/>
      <c r="N3492" s="53"/>
      <c r="O3492" s="53">
        <v>1</v>
      </c>
      <c r="P3492" s="55"/>
      <c r="Q3492" s="297">
        <v>2999</v>
      </c>
      <c r="R3492" s="351" t="s">
        <v>1578</v>
      </c>
      <c r="S3492" s="350">
        <v>47</v>
      </c>
      <c r="T3492" t="str">
        <f t="shared" si="122"/>
        <v>Other Services</v>
      </c>
    </row>
    <row r="3493" spans="1:20" ht="15.75" thickBot="1">
      <c r="A3493" s="311">
        <v>45682</v>
      </c>
      <c r="B3493" s="384">
        <v>45658</v>
      </c>
      <c r="C3493" s="297" t="e">
        <v>#VALUE!</v>
      </c>
      <c r="D3493" s="312" t="s">
        <v>6180</v>
      </c>
      <c r="E3493" s="306" t="s">
        <v>6181</v>
      </c>
      <c r="F3493" s="314">
        <v>17700</v>
      </c>
      <c r="G3493" s="300">
        <v>15000</v>
      </c>
      <c r="H3493" s="301" t="s">
        <v>261</v>
      </c>
      <c r="I3493" s="302" t="s">
        <v>232</v>
      </c>
      <c r="J3493" s="302" t="s">
        <v>661</v>
      </c>
      <c r="K3493" s="53"/>
      <c r="L3493" s="53"/>
      <c r="M3493" s="53"/>
      <c r="N3493" s="53"/>
      <c r="O3493" s="53">
        <v>1</v>
      </c>
      <c r="P3493" s="55"/>
      <c r="Q3493" s="297">
        <v>17700</v>
      </c>
      <c r="R3493" s="351" t="s">
        <v>1578</v>
      </c>
      <c r="S3493" s="350">
        <v>47</v>
      </c>
      <c r="T3493" t="str">
        <f t="shared" si="122"/>
        <v>Other Services</v>
      </c>
    </row>
    <row r="3494" spans="1:20" ht="15.75" thickBot="1">
      <c r="A3494" s="311">
        <v>45682</v>
      </c>
      <c r="B3494" s="384">
        <v>45658</v>
      </c>
      <c r="C3494" s="297" t="e">
        <v>#VALUE!</v>
      </c>
      <c r="D3494" s="312" t="s">
        <v>6182</v>
      </c>
      <c r="E3494" s="306" t="s">
        <v>6183</v>
      </c>
      <c r="F3494" s="314">
        <v>17700</v>
      </c>
      <c r="G3494" s="300">
        <v>15000</v>
      </c>
      <c r="H3494" s="301" t="s">
        <v>261</v>
      </c>
      <c r="I3494" s="302" t="s">
        <v>232</v>
      </c>
      <c r="J3494" s="302" t="s">
        <v>661</v>
      </c>
      <c r="K3494" s="53"/>
      <c r="L3494" s="53"/>
      <c r="M3494" s="53"/>
      <c r="N3494" s="53"/>
      <c r="O3494" s="53">
        <v>1</v>
      </c>
      <c r="P3494" s="55"/>
      <c r="Q3494" s="297">
        <v>17700</v>
      </c>
      <c r="R3494" s="351" t="s">
        <v>1578</v>
      </c>
      <c r="S3494" s="350">
        <v>47</v>
      </c>
      <c r="T3494" t="str">
        <f t="shared" si="122"/>
        <v>Other Services</v>
      </c>
    </row>
    <row r="3495" spans="1:20" ht="15.75" thickBot="1">
      <c r="A3495" s="311">
        <v>45682</v>
      </c>
      <c r="B3495" s="384">
        <v>45658</v>
      </c>
      <c r="C3495" s="297" t="e">
        <v>#VALUE!</v>
      </c>
      <c r="D3495" s="312" t="s">
        <v>4252</v>
      </c>
      <c r="E3495" s="306" t="s">
        <v>6184</v>
      </c>
      <c r="F3495" s="314">
        <v>5998</v>
      </c>
      <c r="G3495" s="300">
        <v>5083.0508474576272</v>
      </c>
      <c r="H3495" s="301" t="s">
        <v>261</v>
      </c>
      <c r="I3495" s="302" t="s">
        <v>232</v>
      </c>
      <c r="J3495" s="302" t="s">
        <v>661</v>
      </c>
      <c r="K3495" s="53"/>
      <c r="L3495" s="53"/>
      <c r="M3495" s="53"/>
      <c r="N3495" s="53"/>
      <c r="O3495" s="53">
        <v>1</v>
      </c>
      <c r="P3495" s="55"/>
      <c r="Q3495" s="297">
        <v>5998</v>
      </c>
      <c r="R3495" s="351" t="s">
        <v>1578</v>
      </c>
      <c r="S3495" s="350">
        <v>47</v>
      </c>
      <c r="T3495" t="str">
        <f t="shared" si="122"/>
        <v>Other Services</v>
      </c>
    </row>
    <row r="3496" spans="1:20" ht="15.75" thickBot="1">
      <c r="A3496" s="311">
        <v>45682</v>
      </c>
      <c r="B3496" s="384">
        <v>45658</v>
      </c>
      <c r="C3496" s="297" t="e">
        <v>#VALUE!</v>
      </c>
      <c r="D3496" s="312" t="s">
        <v>572</v>
      </c>
      <c r="E3496" s="306" t="s">
        <v>6185</v>
      </c>
      <c r="F3496" s="314">
        <v>5309</v>
      </c>
      <c r="G3496" s="300">
        <v>4499.1525423728817</v>
      </c>
      <c r="H3496" s="301" t="s">
        <v>261</v>
      </c>
      <c r="I3496" s="302" t="s">
        <v>232</v>
      </c>
      <c r="J3496" s="302" t="s">
        <v>661</v>
      </c>
      <c r="K3496" s="53"/>
      <c r="L3496" s="53"/>
      <c r="M3496" s="53"/>
      <c r="N3496" s="53"/>
      <c r="O3496" s="53">
        <v>1</v>
      </c>
      <c r="P3496" s="55"/>
      <c r="Q3496" s="297">
        <v>5309</v>
      </c>
      <c r="R3496" s="351" t="s">
        <v>1578</v>
      </c>
      <c r="S3496" s="350">
        <v>47</v>
      </c>
      <c r="T3496" t="str">
        <f t="shared" si="122"/>
        <v>Other Services</v>
      </c>
    </row>
    <row r="3497" spans="1:20" ht="15.75" thickBot="1">
      <c r="A3497" s="311">
        <v>45682</v>
      </c>
      <c r="B3497" s="384">
        <v>45658</v>
      </c>
      <c r="C3497" s="297" t="e">
        <v>#VALUE!</v>
      </c>
      <c r="D3497" s="312" t="s">
        <v>6186</v>
      </c>
      <c r="E3497" s="306" t="s">
        <v>6187</v>
      </c>
      <c r="F3497" s="314">
        <v>17700</v>
      </c>
      <c r="G3497" s="300">
        <v>15000</v>
      </c>
      <c r="H3497" s="301" t="s">
        <v>261</v>
      </c>
      <c r="I3497" s="302" t="s">
        <v>232</v>
      </c>
      <c r="J3497" s="302" t="s">
        <v>661</v>
      </c>
      <c r="K3497" s="53"/>
      <c r="L3497" s="53"/>
      <c r="M3497" s="53"/>
      <c r="N3497" s="53"/>
      <c r="O3497" s="53">
        <v>1</v>
      </c>
      <c r="P3497" s="55"/>
      <c r="Q3497" s="297">
        <v>17700</v>
      </c>
      <c r="R3497" s="351" t="s">
        <v>1578</v>
      </c>
      <c r="S3497" s="350">
        <v>47</v>
      </c>
      <c r="T3497" t="str">
        <f t="shared" si="122"/>
        <v>Other Services</v>
      </c>
    </row>
    <row r="3498" spans="1:20" ht="15.75" thickBot="1">
      <c r="A3498" s="311">
        <v>45682</v>
      </c>
      <c r="B3498" s="384">
        <v>45658</v>
      </c>
      <c r="C3498" s="297" t="e">
        <v>#VALUE!</v>
      </c>
      <c r="D3498" s="312" t="s">
        <v>6188</v>
      </c>
      <c r="E3498" s="306" t="s">
        <v>6189</v>
      </c>
      <c r="F3498" s="314">
        <v>5309</v>
      </c>
      <c r="G3498" s="300">
        <v>4499.1525423728817</v>
      </c>
      <c r="H3498" s="301" t="s">
        <v>261</v>
      </c>
      <c r="I3498" s="302" t="s">
        <v>232</v>
      </c>
      <c r="J3498" s="302" t="s">
        <v>661</v>
      </c>
      <c r="K3498" s="53"/>
      <c r="L3498" s="53"/>
      <c r="M3498" s="53"/>
      <c r="N3498" s="53"/>
      <c r="O3498" s="53">
        <v>1</v>
      </c>
      <c r="P3498" s="55"/>
      <c r="Q3498" s="297">
        <v>5309</v>
      </c>
      <c r="R3498" s="351" t="s">
        <v>1578</v>
      </c>
      <c r="S3498" s="350">
        <v>47</v>
      </c>
      <c r="T3498" t="str">
        <f t="shared" si="122"/>
        <v>Other Services</v>
      </c>
    </row>
    <row r="3499" spans="1:20" ht="15.75" thickBot="1">
      <c r="A3499" s="311">
        <v>45682</v>
      </c>
      <c r="B3499" s="384">
        <v>45658</v>
      </c>
      <c r="C3499" s="297" t="e">
        <v>#VALUE!</v>
      </c>
      <c r="D3499" s="312" t="s">
        <v>6190</v>
      </c>
      <c r="E3499" s="306" t="s">
        <v>6191</v>
      </c>
      <c r="F3499" s="314">
        <v>5309</v>
      </c>
      <c r="G3499" s="300">
        <v>4499.1525423728817</v>
      </c>
      <c r="H3499" s="301" t="s">
        <v>261</v>
      </c>
      <c r="I3499" s="302" t="s">
        <v>232</v>
      </c>
      <c r="J3499" s="302" t="s">
        <v>661</v>
      </c>
      <c r="K3499" s="53"/>
      <c r="L3499" s="53"/>
      <c r="M3499" s="53"/>
      <c r="N3499" s="53"/>
      <c r="O3499" s="53">
        <v>1</v>
      </c>
      <c r="P3499" s="55"/>
      <c r="Q3499" s="297">
        <v>5309</v>
      </c>
      <c r="R3499" s="351" t="s">
        <v>1578</v>
      </c>
      <c r="S3499" s="350">
        <v>47</v>
      </c>
      <c r="T3499" t="str">
        <f t="shared" si="122"/>
        <v>Other Services</v>
      </c>
    </row>
    <row r="3500" spans="1:20" ht="15.75" thickBot="1">
      <c r="A3500" s="311">
        <v>45682</v>
      </c>
      <c r="B3500" s="384">
        <v>45658</v>
      </c>
      <c r="C3500" s="297" t="e">
        <v>#VALUE!</v>
      </c>
      <c r="D3500" s="312" t="s">
        <v>322</v>
      </c>
      <c r="E3500" s="306" t="s">
        <v>6192</v>
      </c>
      <c r="F3500" s="314">
        <v>14160</v>
      </c>
      <c r="G3500" s="325">
        <v>12000</v>
      </c>
      <c r="H3500" s="301" t="s">
        <v>112</v>
      </c>
      <c r="I3500" s="302" t="s">
        <v>229</v>
      </c>
      <c r="J3500" s="302" t="s">
        <v>284</v>
      </c>
      <c r="K3500" s="53"/>
      <c r="L3500" s="53"/>
      <c r="M3500" s="53"/>
      <c r="N3500" s="53"/>
      <c r="O3500" s="53">
        <v>1</v>
      </c>
      <c r="P3500" s="55"/>
      <c r="Q3500" s="297">
        <v>14160</v>
      </c>
      <c r="R3500" s="351" t="s">
        <v>1578</v>
      </c>
      <c r="S3500" s="350">
        <v>47</v>
      </c>
      <c r="T3500" t="str">
        <f t="shared" si="122"/>
        <v>WhatsApp API Business</v>
      </c>
    </row>
    <row r="3501" spans="1:20" ht="15.75" thickBot="1">
      <c r="A3501" s="311">
        <v>45682</v>
      </c>
      <c r="B3501" s="384">
        <v>45658</v>
      </c>
      <c r="C3501" s="297" t="e">
        <v>#VALUE!</v>
      </c>
      <c r="D3501" s="312" t="s">
        <v>3240</v>
      </c>
      <c r="E3501" s="306" t="s">
        <v>6193</v>
      </c>
      <c r="F3501" s="314">
        <v>17700</v>
      </c>
      <c r="G3501" s="325">
        <v>15000</v>
      </c>
      <c r="H3501" s="301" t="s">
        <v>112</v>
      </c>
      <c r="I3501" s="302" t="s">
        <v>229</v>
      </c>
      <c r="J3501" s="302" t="s">
        <v>284</v>
      </c>
      <c r="K3501" s="53"/>
      <c r="L3501" s="53"/>
      <c r="M3501" s="53"/>
      <c r="N3501" s="53"/>
      <c r="O3501" s="53">
        <v>1</v>
      </c>
      <c r="P3501" s="55"/>
      <c r="Q3501" s="297">
        <v>17700</v>
      </c>
      <c r="R3501" s="351" t="s">
        <v>1578</v>
      </c>
      <c r="S3501" s="350">
        <v>47</v>
      </c>
      <c r="T3501" t="str">
        <f t="shared" si="122"/>
        <v>WhatsApp API Business</v>
      </c>
    </row>
    <row r="3502" spans="1:20" ht="15.75" thickBot="1">
      <c r="A3502" s="311">
        <v>45682</v>
      </c>
      <c r="B3502" s="384">
        <v>45658</v>
      </c>
      <c r="C3502" s="297" t="e">
        <v>#VALUE!</v>
      </c>
      <c r="D3502" s="312" t="s">
        <v>6194</v>
      </c>
      <c r="E3502" s="306" t="s">
        <v>6195</v>
      </c>
      <c r="F3502" s="314">
        <v>8849</v>
      </c>
      <c r="G3502" s="300">
        <v>7499.1525423728817</v>
      </c>
      <c r="H3502" s="301" t="s">
        <v>261</v>
      </c>
      <c r="I3502" s="302" t="s">
        <v>232</v>
      </c>
      <c r="J3502" s="302" t="s">
        <v>661</v>
      </c>
      <c r="K3502" s="53"/>
      <c r="L3502" s="53"/>
      <c r="M3502" s="53"/>
      <c r="N3502" s="53"/>
      <c r="O3502" s="53">
        <v>1</v>
      </c>
      <c r="P3502" s="55"/>
      <c r="Q3502" s="297">
        <v>8849</v>
      </c>
      <c r="R3502" s="351" t="s">
        <v>1578</v>
      </c>
      <c r="S3502" s="350">
        <v>47</v>
      </c>
      <c r="T3502" t="str">
        <f t="shared" si="122"/>
        <v>Other Services</v>
      </c>
    </row>
    <row r="3503" spans="1:20" ht="15.75" thickBot="1">
      <c r="A3503" s="311">
        <v>45682</v>
      </c>
      <c r="B3503" s="384">
        <v>45658</v>
      </c>
      <c r="C3503" s="297" t="e">
        <v>#VALUE!</v>
      </c>
      <c r="D3503" s="312" t="s">
        <v>708</v>
      </c>
      <c r="E3503" s="306" t="s">
        <v>6196</v>
      </c>
      <c r="F3503" s="314">
        <v>2999</v>
      </c>
      <c r="G3503" s="300">
        <v>2541.5254237288141</v>
      </c>
      <c r="H3503" s="301" t="s">
        <v>261</v>
      </c>
      <c r="I3503" s="302" t="s">
        <v>232</v>
      </c>
      <c r="J3503" s="302" t="s">
        <v>661</v>
      </c>
      <c r="K3503" s="53"/>
      <c r="L3503" s="53"/>
      <c r="M3503" s="53"/>
      <c r="N3503" s="53"/>
      <c r="O3503" s="53">
        <v>1</v>
      </c>
      <c r="P3503" s="55"/>
      <c r="Q3503" s="297">
        <v>2999</v>
      </c>
      <c r="R3503" s="351" t="s">
        <v>1578</v>
      </c>
      <c r="S3503" s="350">
        <v>47</v>
      </c>
      <c r="T3503" t="str">
        <f t="shared" si="122"/>
        <v>Other Services</v>
      </c>
    </row>
    <row r="3504" spans="1:20" ht="15.75" thickBot="1">
      <c r="A3504" s="311">
        <v>45682</v>
      </c>
      <c r="B3504" s="384">
        <v>45658</v>
      </c>
      <c r="C3504" s="297" t="e">
        <v>#VALUE!</v>
      </c>
      <c r="D3504" s="312" t="s">
        <v>3696</v>
      </c>
      <c r="E3504" s="306" t="s">
        <v>6197</v>
      </c>
      <c r="F3504" s="314">
        <v>2999</v>
      </c>
      <c r="G3504" s="300">
        <v>2541.5254237288141</v>
      </c>
      <c r="H3504" s="301" t="s">
        <v>261</v>
      </c>
      <c r="I3504" s="302" t="s">
        <v>232</v>
      </c>
      <c r="J3504" s="302" t="s">
        <v>661</v>
      </c>
      <c r="K3504" s="53"/>
      <c r="L3504" s="53"/>
      <c r="M3504" s="53"/>
      <c r="N3504" s="53"/>
      <c r="O3504" s="53">
        <v>1</v>
      </c>
      <c r="P3504" s="55"/>
      <c r="Q3504" s="297">
        <v>2999</v>
      </c>
      <c r="R3504" s="351" t="s">
        <v>1578</v>
      </c>
      <c r="S3504" s="350">
        <v>47</v>
      </c>
      <c r="T3504" t="str">
        <f t="shared" si="122"/>
        <v>Other Services</v>
      </c>
    </row>
    <row r="3505" spans="1:20" ht="15.75" thickBot="1">
      <c r="A3505" s="311">
        <v>45682</v>
      </c>
      <c r="B3505" s="384">
        <v>45658</v>
      </c>
      <c r="C3505" s="297" t="e">
        <v>#VALUE!</v>
      </c>
      <c r="D3505" s="312" t="s">
        <v>3238</v>
      </c>
      <c r="E3505" s="306" t="s">
        <v>6198</v>
      </c>
      <c r="F3505" s="314">
        <v>2999</v>
      </c>
      <c r="G3505" s="300">
        <v>2541.5254237288141</v>
      </c>
      <c r="H3505" s="301" t="s">
        <v>261</v>
      </c>
      <c r="I3505" s="302" t="s">
        <v>232</v>
      </c>
      <c r="J3505" s="302" t="s">
        <v>661</v>
      </c>
      <c r="K3505" s="53"/>
      <c r="L3505" s="53"/>
      <c r="M3505" s="53"/>
      <c r="N3505" s="53"/>
      <c r="O3505" s="53">
        <v>1</v>
      </c>
      <c r="P3505" s="55"/>
      <c r="Q3505" s="297">
        <v>2999</v>
      </c>
      <c r="R3505" s="351" t="s">
        <v>1578</v>
      </c>
      <c r="S3505" s="350">
        <v>47</v>
      </c>
      <c r="T3505" t="str">
        <f t="shared" si="122"/>
        <v>Other Services</v>
      </c>
    </row>
    <row r="3506" spans="1:20" ht="15.75" thickBot="1">
      <c r="A3506" s="311">
        <v>45682</v>
      </c>
      <c r="B3506" s="384">
        <v>45658</v>
      </c>
      <c r="C3506" s="297" t="e">
        <v>#VALUE!</v>
      </c>
      <c r="D3506" s="312" t="s">
        <v>4938</v>
      </c>
      <c r="E3506" s="306" t="s">
        <v>6199</v>
      </c>
      <c r="F3506" s="314">
        <v>2999</v>
      </c>
      <c r="G3506" s="300">
        <v>2541.5254237288141</v>
      </c>
      <c r="H3506" s="301" t="s">
        <v>261</v>
      </c>
      <c r="I3506" s="302" t="s">
        <v>232</v>
      </c>
      <c r="J3506" s="302" t="s">
        <v>661</v>
      </c>
      <c r="K3506" s="53"/>
      <c r="L3506" s="53"/>
      <c r="M3506" s="53"/>
      <c r="N3506" s="53"/>
      <c r="O3506" s="53">
        <v>1</v>
      </c>
      <c r="P3506" s="55"/>
      <c r="Q3506" s="297">
        <v>2999</v>
      </c>
      <c r="R3506" s="351" t="s">
        <v>1578</v>
      </c>
      <c r="S3506" s="350">
        <v>47</v>
      </c>
      <c r="T3506" t="str">
        <f t="shared" si="122"/>
        <v>Other Services</v>
      </c>
    </row>
    <row r="3507" spans="1:20" ht="15.75" thickBot="1">
      <c r="A3507" s="311">
        <v>45682</v>
      </c>
      <c r="B3507" s="384">
        <v>45658</v>
      </c>
      <c r="C3507" s="297" t="e">
        <v>#VALUE!</v>
      </c>
      <c r="D3507" s="312" t="s">
        <v>3740</v>
      </c>
      <c r="E3507" s="306" t="s">
        <v>6200</v>
      </c>
      <c r="F3507" s="314">
        <v>2999</v>
      </c>
      <c r="G3507" s="300">
        <v>2541.5254237288141</v>
      </c>
      <c r="H3507" s="301" t="s">
        <v>261</v>
      </c>
      <c r="I3507" s="302" t="s">
        <v>232</v>
      </c>
      <c r="J3507" s="302" t="s">
        <v>661</v>
      </c>
      <c r="K3507" s="53"/>
      <c r="L3507" s="53"/>
      <c r="M3507" s="53"/>
      <c r="N3507" s="53"/>
      <c r="O3507" s="53">
        <v>1</v>
      </c>
      <c r="P3507" s="55"/>
      <c r="Q3507" s="297">
        <v>2999</v>
      </c>
      <c r="R3507" s="351" t="s">
        <v>1578</v>
      </c>
      <c r="S3507" s="350">
        <v>47</v>
      </c>
      <c r="T3507" t="str">
        <f t="shared" si="122"/>
        <v>Other Services</v>
      </c>
    </row>
    <row r="3508" spans="1:20" ht="15.75" thickBot="1">
      <c r="A3508" s="311">
        <v>45682</v>
      </c>
      <c r="B3508" s="384">
        <v>45658</v>
      </c>
      <c r="C3508" s="297" t="e">
        <v>#VALUE!</v>
      </c>
      <c r="D3508" s="312" t="s">
        <v>6201</v>
      </c>
      <c r="E3508" s="306" t="s">
        <v>6202</v>
      </c>
      <c r="F3508" s="314">
        <v>8849</v>
      </c>
      <c r="G3508" s="300">
        <v>7499.1525423728817</v>
      </c>
      <c r="H3508" s="301" t="s">
        <v>261</v>
      </c>
      <c r="I3508" s="302" t="s">
        <v>232</v>
      </c>
      <c r="J3508" s="302" t="s">
        <v>661</v>
      </c>
      <c r="K3508" s="53"/>
      <c r="L3508" s="53"/>
      <c r="M3508" s="53"/>
      <c r="N3508" s="53"/>
      <c r="O3508" s="53">
        <v>1</v>
      </c>
      <c r="P3508" s="55"/>
      <c r="Q3508" s="297">
        <v>8849</v>
      </c>
      <c r="R3508" s="351" t="s">
        <v>1578</v>
      </c>
      <c r="S3508" s="350">
        <v>47</v>
      </c>
      <c r="T3508" t="str">
        <f t="shared" si="122"/>
        <v>Other Services</v>
      </c>
    </row>
    <row r="3509" spans="1:20" ht="15.75" thickBot="1">
      <c r="A3509" s="311">
        <v>45682</v>
      </c>
      <c r="B3509" s="384">
        <v>45658</v>
      </c>
      <c r="C3509" s="297" t="e">
        <v>#VALUE!</v>
      </c>
      <c r="D3509" s="312" t="s">
        <v>6203</v>
      </c>
      <c r="E3509" s="306" t="s">
        <v>6204</v>
      </c>
      <c r="F3509" s="314">
        <v>8849</v>
      </c>
      <c r="G3509" s="300">
        <v>7499.1525423728817</v>
      </c>
      <c r="H3509" s="301" t="s">
        <v>261</v>
      </c>
      <c r="I3509" s="302" t="s">
        <v>232</v>
      </c>
      <c r="J3509" s="302" t="s">
        <v>661</v>
      </c>
      <c r="K3509" s="53"/>
      <c r="L3509" s="53"/>
      <c r="M3509" s="53"/>
      <c r="N3509" s="53"/>
      <c r="O3509" s="53">
        <v>1</v>
      </c>
      <c r="P3509" s="55"/>
      <c r="Q3509" s="297">
        <v>8849</v>
      </c>
      <c r="R3509" s="351" t="s">
        <v>1578</v>
      </c>
      <c r="S3509" s="350">
        <v>47</v>
      </c>
      <c r="T3509" t="str">
        <f t="shared" si="122"/>
        <v>Other Services</v>
      </c>
    </row>
    <row r="3510" spans="1:20" ht="15.75" thickBot="1">
      <c r="A3510" s="311">
        <v>45682</v>
      </c>
      <c r="B3510" s="384">
        <v>45658</v>
      </c>
      <c r="C3510" s="297" t="e">
        <v>#VALUE!</v>
      </c>
      <c r="D3510" s="312" t="s">
        <v>978</v>
      </c>
      <c r="E3510" s="306" t="s">
        <v>6205</v>
      </c>
      <c r="F3510" s="314">
        <v>2999</v>
      </c>
      <c r="G3510" s="300">
        <v>2541.5254237288141</v>
      </c>
      <c r="H3510" s="301" t="s">
        <v>261</v>
      </c>
      <c r="I3510" s="302" t="s">
        <v>232</v>
      </c>
      <c r="J3510" s="302" t="s">
        <v>661</v>
      </c>
      <c r="K3510" s="53"/>
      <c r="L3510" s="53"/>
      <c r="M3510" s="53"/>
      <c r="N3510" s="53"/>
      <c r="O3510" s="53">
        <v>1</v>
      </c>
      <c r="P3510" s="55"/>
      <c r="Q3510" s="297">
        <v>2999</v>
      </c>
      <c r="R3510" s="351" t="s">
        <v>1578</v>
      </c>
      <c r="S3510" s="350">
        <v>47</v>
      </c>
      <c r="T3510" t="str">
        <f t="shared" si="122"/>
        <v>Other Services</v>
      </c>
    </row>
    <row r="3511" spans="1:20" ht="15.75" thickBot="1">
      <c r="A3511" s="311">
        <v>45682</v>
      </c>
      <c r="B3511" s="384">
        <v>45658</v>
      </c>
      <c r="C3511" s="297" t="e">
        <v>#VALUE!</v>
      </c>
      <c r="D3511" s="312" t="s">
        <v>1722</v>
      </c>
      <c r="E3511" s="306" t="s">
        <v>6206</v>
      </c>
      <c r="F3511" s="314">
        <v>2999</v>
      </c>
      <c r="G3511" s="300">
        <v>2541.5254237288141</v>
      </c>
      <c r="H3511" s="301" t="s">
        <v>261</v>
      </c>
      <c r="I3511" s="302" t="s">
        <v>232</v>
      </c>
      <c r="J3511" s="302" t="s">
        <v>661</v>
      </c>
      <c r="K3511" s="53"/>
      <c r="L3511" s="53"/>
      <c r="M3511" s="53"/>
      <c r="N3511" s="53"/>
      <c r="O3511" s="53">
        <v>1</v>
      </c>
      <c r="P3511" s="55"/>
      <c r="Q3511" s="297">
        <v>2999</v>
      </c>
      <c r="R3511" s="351" t="s">
        <v>1578</v>
      </c>
      <c r="S3511" s="350">
        <v>47</v>
      </c>
      <c r="T3511" t="str">
        <f t="shared" si="122"/>
        <v>Other Services</v>
      </c>
    </row>
    <row r="3512" spans="1:20" ht="15.75" thickBot="1">
      <c r="A3512" s="311">
        <v>45682</v>
      </c>
      <c r="B3512" s="384">
        <v>45658</v>
      </c>
      <c r="C3512" s="297" t="e">
        <v>#VALUE!</v>
      </c>
      <c r="D3512" s="312" t="s">
        <v>6207</v>
      </c>
      <c r="E3512" s="306" t="s">
        <v>6208</v>
      </c>
      <c r="F3512" s="314">
        <v>8849</v>
      </c>
      <c r="G3512" s="300">
        <v>7499.1525423728817</v>
      </c>
      <c r="H3512" s="301" t="s">
        <v>261</v>
      </c>
      <c r="I3512" s="302" t="s">
        <v>232</v>
      </c>
      <c r="J3512" s="302" t="s">
        <v>661</v>
      </c>
      <c r="K3512" s="53"/>
      <c r="L3512" s="53"/>
      <c r="M3512" s="53"/>
      <c r="N3512" s="53"/>
      <c r="O3512" s="53">
        <v>1</v>
      </c>
      <c r="P3512" s="55"/>
      <c r="Q3512" s="297">
        <v>8849</v>
      </c>
      <c r="R3512" s="351" t="s">
        <v>1578</v>
      </c>
      <c r="S3512" s="350">
        <v>47</v>
      </c>
      <c r="T3512" t="str">
        <f t="shared" si="122"/>
        <v>Other Services</v>
      </c>
    </row>
    <row r="3513" spans="1:20" ht="15.75" thickBot="1">
      <c r="A3513" s="311">
        <v>45682</v>
      </c>
      <c r="B3513" s="384">
        <v>45658</v>
      </c>
      <c r="C3513" s="297" t="e">
        <v>#VALUE!</v>
      </c>
      <c r="D3513" s="312" t="s">
        <v>6209</v>
      </c>
      <c r="E3513" s="306" t="s">
        <v>6210</v>
      </c>
      <c r="F3513" s="314">
        <v>2999</v>
      </c>
      <c r="G3513" s="300">
        <v>2541.5254237288141</v>
      </c>
      <c r="H3513" s="301" t="s">
        <v>261</v>
      </c>
      <c r="I3513" s="302" t="s">
        <v>232</v>
      </c>
      <c r="J3513" s="302" t="s">
        <v>661</v>
      </c>
      <c r="K3513" s="53"/>
      <c r="L3513" s="53"/>
      <c r="M3513" s="53"/>
      <c r="N3513" s="53"/>
      <c r="O3513" s="53">
        <v>1</v>
      </c>
      <c r="P3513" s="55"/>
      <c r="Q3513" s="297">
        <v>2999</v>
      </c>
      <c r="R3513" s="351" t="s">
        <v>1578</v>
      </c>
      <c r="S3513" s="350">
        <v>47</v>
      </c>
      <c r="T3513" t="str">
        <f t="shared" si="122"/>
        <v>Other Services</v>
      </c>
    </row>
    <row r="3514" spans="1:20" ht="15.75" thickBot="1">
      <c r="A3514" s="311">
        <v>45682</v>
      </c>
      <c r="B3514" s="384">
        <v>45658</v>
      </c>
      <c r="C3514" s="297" t="e">
        <v>#VALUE!</v>
      </c>
      <c r="D3514" s="312" t="s">
        <v>3616</v>
      </c>
      <c r="E3514" s="306" t="s">
        <v>6211</v>
      </c>
      <c r="F3514" s="314">
        <v>8849</v>
      </c>
      <c r="G3514" s="300">
        <v>7499.1525423728817</v>
      </c>
      <c r="H3514" s="301" t="s">
        <v>261</v>
      </c>
      <c r="I3514" s="302" t="s">
        <v>232</v>
      </c>
      <c r="J3514" s="302" t="s">
        <v>661</v>
      </c>
      <c r="K3514" s="53"/>
      <c r="L3514" s="53"/>
      <c r="M3514" s="53"/>
      <c r="N3514" s="53"/>
      <c r="O3514" s="53">
        <v>1</v>
      </c>
      <c r="P3514" s="55"/>
      <c r="Q3514" s="297">
        <v>8849</v>
      </c>
      <c r="R3514" s="351" t="s">
        <v>1578</v>
      </c>
      <c r="S3514" s="350">
        <v>47</v>
      </c>
      <c r="T3514" t="str">
        <f t="shared" si="122"/>
        <v>Other Services</v>
      </c>
    </row>
    <row r="3515" spans="1:20" ht="15.75" thickBot="1">
      <c r="A3515" s="311">
        <v>45682</v>
      </c>
      <c r="B3515" s="384">
        <v>45658</v>
      </c>
      <c r="C3515" s="297" t="e">
        <v>#VALUE!</v>
      </c>
      <c r="D3515" s="312" t="s">
        <v>6212</v>
      </c>
      <c r="E3515" s="306" t="s">
        <v>6213</v>
      </c>
      <c r="F3515" s="314">
        <v>8849</v>
      </c>
      <c r="G3515" s="300">
        <v>7499.1525423728817</v>
      </c>
      <c r="H3515" s="301" t="s">
        <v>261</v>
      </c>
      <c r="I3515" s="302" t="s">
        <v>232</v>
      </c>
      <c r="J3515" s="302" t="s">
        <v>661</v>
      </c>
      <c r="K3515" s="53"/>
      <c r="L3515" s="53"/>
      <c r="M3515" s="53"/>
      <c r="N3515" s="53"/>
      <c r="O3515" s="53">
        <v>1</v>
      </c>
      <c r="P3515" s="55"/>
      <c r="Q3515" s="297">
        <v>8849</v>
      </c>
      <c r="R3515" s="351" t="s">
        <v>1578</v>
      </c>
      <c r="S3515" s="350">
        <v>47</v>
      </c>
      <c r="T3515" t="str">
        <f t="shared" si="122"/>
        <v>Other Services</v>
      </c>
    </row>
    <row r="3516" spans="1:20" ht="15.75" thickBot="1">
      <c r="A3516" s="311">
        <v>45682</v>
      </c>
      <c r="B3516" s="384">
        <v>45658</v>
      </c>
      <c r="C3516" s="297" t="e">
        <v>#VALUE!</v>
      </c>
      <c r="D3516" s="312" t="s">
        <v>6214</v>
      </c>
      <c r="E3516" s="306" t="s">
        <v>6215</v>
      </c>
      <c r="F3516" s="314">
        <v>8849</v>
      </c>
      <c r="G3516" s="300">
        <v>7499.1525423728817</v>
      </c>
      <c r="H3516" s="301" t="s">
        <v>261</v>
      </c>
      <c r="I3516" s="302" t="s">
        <v>232</v>
      </c>
      <c r="J3516" s="302" t="s">
        <v>661</v>
      </c>
      <c r="K3516" s="53"/>
      <c r="L3516" s="53"/>
      <c r="M3516" s="53"/>
      <c r="N3516" s="53"/>
      <c r="O3516" s="53">
        <v>1</v>
      </c>
      <c r="P3516" s="55"/>
      <c r="Q3516" s="297">
        <v>8849</v>
      </c>
      <c r="R3516" s="351" t="s">
        <v>1578</v>
      </c>
      <c r="S3516" s="350">
        <v>47</v>
      </c>
      <c r="T3516" t="str">
        <f t="shared" si="122"/>
        <v>Other Services</v>
      </c>
    </row>
    <row r="3517" spans="1:20" ht="15.75" thickBot="1">
      <c r="A3517" s="311">
        <v>45682</v>
      </c>
      <c r="B3517" s="384">
        <v>45658</v>
      </c>
      <c r="C3517" s="297" t="e">
        <v>#VALUE!</v>
      </c>
      <c r="D3517" s="312" t="s">
        <v>4812</v>
      </c>
      <c r="E3517" s="306" t="s">
        <v>6216</v>
      </c>
      <c r="F3517" s="314">
        <v>8849</v>
      </c>
      <c r="G3517" s="300">
        <v>7499.1525423728817</v>
      </c>
      <c r="H3517" s="301" t="s">
        <v>261</v>
      </c>
      <c r="I3517" s="302" t="s">
        <v>232</v>
      </c>
      <c r="J3517" s="302" t="s">
        <v>661</v>
      </c>
      <c r="K3517" s="53"/>
      <c r="L3517" s="53"/>
      <c r="M3517" s="53"/>
      <c r="N3517" s="53"/>
      <c r="O3517" s="53">
        <v>1</v>
      </c>
      <c r="P3517" s="55"/>
      <c r="Q3517" s="297">
        <v>8849</v>
      </c>
      <c r="R3517" s="351" t="s">
        <v>1578</v>
      </c>
      <c r="S3517" s="350">
        <v>47</v>
      </c>
      <c r="T3517" t="str">
        <f t="shared" si="122"/>
        <v>Other Services</v>
      </c>
    </row>
    <row r="3518" spans="1:20" ht="15.75" thickBot="1">
      <c r="A3518" s="311">
        <v>45682</v>
      </c>
      <c r="B3518" s="384">
        <v>45658</v>
      </c>
      <c r="C3518" s="297" t="e">
        <v>#VALUE!</v>
      </c>
      <c r="D3518" s="312" t="s">
        <v>4527</v>
      </c>
      <c r="E3518" s="306" t="s">
        <v>6217</v>
      </c>
      <c r="F3518" s="314">
        <v>8849</v>
      </c>
      <c r="G3518" s="300">
        <v>7499.1525423728817</v>
      </c>
      <c r="H3518" s="301" t="s">
        <v>261</v>
      </c>
      <c r="I3518" s="302" t="s">
        <v>232</v>
      </c>
      <c r="J3518" s="302" t="s">
        <v>661</v>
      </c>
      <c r="K3518" s="53"/>
      <c r="L3518" s="53"/>
      <c r="M3518" s="53"/>
      <c r="N3518" s="53"/>
      <c r="O3518" s="53">
        <v>1</v>
      </c>
      <c r="P3518" s="55"/>
      <c r="Q3518" s="297">
        <v>8849</v>
      </c>
      <c r="R3518" s="351" t="s">
        <v>1578</v>
      </c>
      <c r="S3518" s="350">
        <v>47</v>
      </c>
      <c r="T3518" t="str">
        <f t="shared" si="122"/>
        <v>Other Services</v>
      </c>
    </row>
    <row r="3519" spans="1:20" ht="15.75" thickBot="1">
      <c r="A3519" s="311">
        <v>45682</v>
      </c>
      <c r="B3519" s="384">
        <v>45658</v>
      </c>
      <c r="C3519" s="297" t="e">
        <v>#VALUE!</v>
      </c>
      <c r="D3519" s="312" t="s">
        <v>6218</v>
      </c>
      <c r="E3519" s="306" t="s">
        <v>6219</v>
      </c>
      <c r="F3519" s="314">
        <v>8849</v>
      </c>
      <c r="G3519" s="300">
        <v>7499.1525423728817</v>
      </c>
      <c r="H3519" s="301" t="s">
        <v>261</v>
      </c>
      <c r="I3519" s="302" t="s">
        <v>232</v>
      </c>
      <c r="J3519" s="302" t="s">
        <v>661</v>
      </c>
      <c r="K3519" s="53"/>
      <c r="L3519" s="53"/>
      <c r="M3519" s="53"/>
      <c r="N3519" s="53"/>
      <c r="O3519" s="53">
        <v>1</v>
      </c>
      <c r="P3519" s="55"/>
      <c r="Q3519" s="297">
        <v>8849</v>
      </c>
      <c r="R3519" s="351" t="s">
        <v>1578</v>
      </c>
      <c r="S3519" s="350">
        <v>47</v>
      </c>
      <c r="T3519" t="str">
        <f t="shared" si="122"/>
        <v>Other Services</v>
      </c>
    </row>
    <row r="3520" spans="1:20" ht="15.75" thickBot="1">
      <c r="A3520" s="311">
        <v>45682</v>
      </c>
      <c r="B3520" s="384">
        <v>45658</v>
      </c>
      <c r="C3520" s="297" t="e">
        <v>#VALUE!</v>
      </c>
      <c r="D3520" s="312" t="s">
        <v>6220</v>
      </c>
      <c r="E3520" s="306" t="s">
        <v>6221</v>
      </c>
      <c r="F3520" s="314">
        <v>8849</v>
      </c>
      <c r="G3520" s="300">
        <v>7499.1525423728817</v>
      </c>
      <c r="H3520" s="301" t="s">
        <v>261</v>
      </c>
      <c r="I3520" s="302" t="s">
        <v>232</v>
      </c>
      <c r="J3520" s="302" t="s">
        <v>661</v>
      </c>
      <c r="K3520" s="53"/>
      <c r="L3520" s="53"/>
      <c r="M3520" s="53"/>
      <c r="N3520" s="53"/>
      <c r="O3520" s="53">
        <v>1</v>
      </c>
      <c r="P3520" s="55"/>
      <c r="Q3520" s="297">
        <v>8849</v>
      </c>
      <c r="R3520" s="351" t="s">
        <v>1578</v>
      </c>
      <c r="S3520" s="350">
        <v>47</v>
      </c>
      <c r="T3520" t="str">
        <f t="shared" si="122"/>
        <v>Other Services</v>
      </c>
    </row>
    <row r="3521" spans="1:20" ht="15.75" thickBot="1">
      <c r="A3521" s="311">
        <v>45682</v>
      </c>
      <c r="B3521" s="384">
        <v>45658</v>
      </c>
      <c r="C3521" s="297" t="e">
        <v>#VALUE!</v>
      </c>
      <c r="D3521" s="312" t="s">
        <v>6222</v>
      </c>
      <c r="E3521" s="306" t="s">
        <v>6223</v>
      </c>
      <c r="F3521" s="314">
        <v>17700</v>
      </c>
      <c r="G3521" s="300">
        <v>15000</v>
      </c>
      <c r="H3521" s="301" t="s">
        <v>261</v>
      </c>
      <c r="I3521" s="302" t="s">
        <v>232</v>
      </c>
      <c r="J3521" s="302" t="s">
        <v>661</v>
      </c>
      <c r="K3521" s="53"/>
      <c r="L3521" s="53"/>
      <c r="M3521" s="53"/>
      <c r="N3521" s="53"/>
      <c r="O3521" s="53">
        <v>1</v>
      </c>
      <c r="P3521" s="55"/>
      <c r="Q3521" s="297">
        <v>17700</v>
      </c>
      <c r="R3521" s="351" t="s">
        <v>1578</v>
      </c>
      <c r="S3521" s="350">
        <v>47</v>
      </c>
      <c r="T3521" t="str">
        <f t="shared" si="122"/>
        <v>Other Services</v>
      </c>
    </row>
    <row r="3522" spans="1:20" ht="15.75" thickBot="1">
      <c r="A3522" s="311">
        <v>45682</v>
      </c>
      <c r="B3522" s="384">
        <v>45658</v>
      </c>
      <c r="C3522" s="297" t="e">
        <v>#VALUE!</v>
      </c>
      <c r="D3522" s="312" t="s">
        <v>1205</v>
      </c>
      <c r="E3522" s="306" t="s">
        <v>6224</v>
      </c>
      <c r="F3522" s="314">
        <v>2999</v>
      </c>
      <c r="G3522" s="300">
        <v>2541.5254237288141</v>
      </c>
      <c r="H3522" s="301" t="s">
        <v>261</v>
      </c>
      <c r="I3522" s="302" t="s">
        <v>232</v>
      </c>
      <c r="J3522" s="302" t="s">
        <v>661</v>
      </c>
      <c r="K3522" s="53"/>
      <c r="L3522" s="53"/>
      <c r="M3522" s="53"/>
      <c r="N3522" s="53"/>
      <c r="O3522" s="53">
        <v>1</v>
      </c>
      <c r="P3522" s="55"/>
      <c r="Q3522" s="297">
        <v>2999</v>
      </c>
      <c r="R3522" s="351" t="s">
        <v>1578</v>
      </c>
      <c r="S3522" s="350">
        <v>47</v>
      </c>
      <c r="T3522" t="str">
        <f t="shared" si="122"/>
        <v>Other Services</v>
      </c>
    </row>
    <row r="3523" spans="1:20" ht="15.75" thickBot="1">
      <c r="A3523" s="311">
        <v>45682</v>
      </c>
      <c r="B3523" s="384">
        <v>45658</v>
      </c>
      <c r="C3523" s="297" t="e">
        <v>#VALUE!</v>
      </c>
      <c r="D3523" s="312" t="s">
        <v>5406</v>
      </c>
      <c r="E3523" s="306" t="s">
        <v>6225</v>
      </c>
      <c r="F3523" s="314">
        <v>2999</v>
      </c>
      <c r="G3523" s="300">
        <v>2541.5254237288141</v>
      </c>
      <c r="H3523" s="301" t="s">
        <v>261</v>
      </c>
      <c r="I3523" s="302" t="s">
        <v>232</v>
      </c>
      <c r="J3523" s="302" t="s">
        <v>661</v>
      </c>
      <c r="K3523" s="53"/>
      <c r="L3523" s="53"/>
      <c r="M3523" s="53"/>
      <c r="N3523" s="53"/>
      <c r="O3523" s="53">
        <v>1</v>
      </c>
      <c r="P3523" s="55"/>
      <c r="Q3523" s="297">
        <v>2999</v>
      </c>
      <c r="R3523" s="351" t="s">
        <v>1578</v>
      </c>
      <c r="S3523" s="350">
        <v>47</v>
      </c>
      <c r="T3523" t="str">
        <f t="shared" si="122"/>
        <v>Other Services</v>
      </c>
    </row>
    <row r="3524" spans="1:20" ht="15.75" thickBot="1">
      <c r="A3524" s="311">
        <v>45682</v>
      </c>
      <c r="B3524" s="384">
        <v>45658</v>
      </c>
      <c r="C3524" s="297" t="e">
        <v>#VALUE!</v>
      </c>
      <c r="D3524" s="312" t="s">
        <v>6226</v>
      </c>
      <c r="E3524" s="306" t="s">
        <v>6227</v>
      </c>
      <c r="F3524" s="314">
        <v>10618</v>
      </c>
      <c r="G3524" s="300">
        <v>8998.3050847457635</v>
      </c>
      <c r="H3524" s="301" t="s">
        <v>261</v>
      </c>
      <c r="I3524" s="302" t="s">
        <v>232</v>
      </c>
      <c r="J3524" s="302" t="s">
        <v>661</v>
      </c>
      <c r="K3524" s="53"/>
      <c r="L3524" s="53"/>
      <c r="M3524" s="53"/>
      <c r="N3524" s="53"/>
      <c r="O3524" s="53">
        <v>1</v>
      </c>
      <c r="P3524" s="55"/>
      <c r="Q3524" s="297">
        <v>10618</v>
      </c>
      <c r="R3524" s="351" t="s">
        <v>1578</v>
      </c>
      <c r="S3524" s="350">
        <v>47</v>
      </c>
      <c r="T3524" t="str">
        <f t="shared" si="122"/>
        <v>Other Services</v>
      </c>
    </row>
    <row r="3525" spans="1:20" ht="15.75" thickBot="1">
      <c r="A3525" s="311">
        <v>45682</v>
      </c>
      <c r="B3525" s="384">
        <v>45658</v>
      </c>
      <c r="C3525" s="297" t="e">
        <v>#VALUE!</v>
      </c>
      <c r="D3525" s="312" t="s">
        <v>4527</v>
      </c>
      <c r="E3525" s="306" t="s">
        <v>6228</v>
      </c>
      <c r="F3525" s="314">
        <v>17698</v>
      </c>
      <c r="G3525" s="300">
        <v>14998.30508474576</v>
      </c>
      <c r="H3525" s="301" t="s">
        <v>261</v>
      </c>
      <c r="I3525" s="302" t="s">
        <v>232</v>
      </c>
      <c r="J3525" s="302" t="s">
        <v>661</v>
      </c>
      <c r="K3525" s="53"/>
      <c r="L3525" s="53"/>
      <c r="M3525" s="53"/>
      <c r="N3525" s="53"/>
      <c r="O3525" s="53">
        <v>1</v>
      </c>
      <c r="P3525" s="55"/>
      <c r="Q3525" s="297">
        <v>17698</v>
      </c>
      <c r="R3525" s="351" t="s">
        <v>1578</v>
      </c>
      <c r="S3525" s="350">
        <v>47</v>
      </c>
      <c r="T3525" t="str">
        <f t="shared" si="122"/>
        <v>Other Services</v>
      </c>
    </row>
    <row r="3526" spans="1:20" ht="15.75" thickBot="1">
      <c r="A3526" s="311">
        <v>45682</v>
      </c>
      <c r="B3526" s="384">
        <v>45658</v>
      </c>
      <c r="C3526" s="297" t="e">
        <v>#VALUE!</v>
      </c>
      <c r="D3526" s="312" t="s">
        <v>5406</v>
      </c>
      <c r="E3526" s="306" t="s">
        <v>6229</v>
      </c>
      <c r="F3526" s="314">
        <v>2999</v>
      </c>
      <c r="G3526" s="300">
        <v>2541.5254237288141</v>
      </c>
      <c r="H3526" s="301" t="s">
        <v>261</v>
      </c>
      <c r="I3526" s="302" t="s">
        <v>232</v>
      </c>
      <c r="J3526" s="302" t="s">
        <v>661</v>
      </c>
      <c r="K3526" s="53"/>
      <c r="L3526" s="53"/>
      <c r="M3526" s="53"/>
      <c r="N3526" s="53"/>
      <c r="O3526" s="53">
        <v>1</v>
      </c>
      <c r="P3526" s="55"/>
      <c r="Q3526" s="297">
        <v>2999</v>
      </c>
      <c r="R3526" s="351" t="s">
        <v>1578</v>
      </c>
      <c r="S3526" s="350">
        <v>47</v>
      </c>
      <c r="T3526" t="str">
        <f t="shared" si="122"/>
        <v>Other Services</v>
      </c>
    </row>
    <row r="3527" spans="1:20" ht="15.75" thickBot="1">
      <c r="A3527" s="311">
        <v>45682</v>
      </c>
      <c r="B3527" s="384">
        <v>45658</v>
      </c>
      <c r="C3527" s="297" t="e">
        <v>#VALUE!</v>
      </c>
      <c r="D3527" s="312" t="s">
        <v>6230</v>
      </c>
      <c r="E3527" s="306" t="s">
        <v>6231</v>
      </c>
      <c r="F3527" s="314">
        <v>8849</v>
      </c>
      <c r="G3527" s="300">
        <v>7499.1525423728817</v>
      </c>
      <c r="H3527" s="301" t="s">
        <v>261</v>
      </c>
      <c r="I3527" s="302" t="s">
        <v>232</v>
      </c>
      <c r="J3527" s="302" t="s">
        <v>661</v>
      </c>
      <c r="K3527" s="53"/>
      <c r="L3527" s="53"/>
      <c r="M3527" s="53"/>
      <c r="N3527" s="53"/>
      <c r="O3527" s="53">
        <v>1</v>
      </c>
      <c r="P3527" s="55"/>
      <c r="Q3527" s="297">
        <v>8849</v>
      </c>
      <c r="R3527" s="351" t="s">
        <v>1578</v>
      </c>
      <c r="S3527" s="350">
        <v>47</v>
      </c>
      <c r="T3527" t="str">
        <f t="shared" si="122"/>
        <v>Other Services</v>
      </c>
    </row>
    <row r="3528" spans="1:20" ht="15.75" thickBot="1">
      <c r="A3528" s="311">
        <v>45682</v>
      </c>
      <c r="B3528" s="384">
        <v>45658</v>
      </c>
      <c r="C3528" s="297" t="e">
        <v>#VALUE!</v>
      </c>
      <c r="D3528" s="312" t="s">
        <v>6232</v>
      </c>
      <c r="E3528" s="306" t="s">
        <v>6233</v>
      </c>
      <c r="F3528" s="314">
        <v>8849</v>
      </c>
      <c r="G3528" s="300">
        <v>7499.1525423728817</v>
      </c>
      <c r="H3528" s="301" t="s">
        <v>261</v>
      </c>
      <c r="I3528" s="302" t="s">
        <v>232</v>
      </c>
      <c r="J3528" s="302" t="s">
        <v>661</v>
      </c>
      <c r="K3528" s="53"/>
      <c r="L3528" s="53"/>
      <c r="M3528" s="53"/>
      <c r="N3528" s="53"/>
      <c r="O3528" s="53">
        <v>1</v>
      </c>
      <c r="P3528" s="55"/>
      <c r="Q3528" s="297">
        <v>8849</v>
      </c>
      <c r="R3528" s="351" t="s">
        <v>1578</v>
      </c>
      <c r="S3528" s="350">
        <v>47</v>
      </c>
      <c r="T3528" t="str">
        <f t="shared" si="122"/>
        <v>Other Services</v>
      </c>
    </row>
    <row r="3529" spans="1:20" ht="15.75" thickBot="1">
      <c r="A3529" s="311">
        <v>45682</v>
      </c>
      <c r="B3529" s="384">
        <v>45658</v>
      </c>
      <c r="C3529" s="297" t="e">
        <v>#VALUE!</v>
      </c>
      <c r="D3529" s="312" t="s">
        <v>619</v>
      </c>
      <c r="E3529" s="306" t="s">
        <v>6234</v>
      </c>
      <c r="F3529" s="314">
        <v>2999</v>
      </c>
      <c r="G3529" s="300">
        <v>2541.5254237288141</v>
      </c>
      <c r="H3529" s="301" t="s">
        <v>261</v>
      </c>
      <c r="I3529" s="302" t="s">
        <v>232</v>
      </c>
      <c r="J3529" s="302" t="s">
        <v>661</v>
      </c>
      <c r="K3529" s="53"/>
      <c r="L3529" s="53"/>
      <c r="M3529" s="53"/>
      <c r="N3529" s="53"/>
      <c r="O3529" s="53">
        <v>1</v>
      </c>
      <c r="P3529" s="55"/>
      <c r="Q3529" s="297">
        <v>2999</v>
      </c>
      <c r="R3529" s="351" t="s">
        <v>1578</v>
      </c>
      <c r="S3529" s="350">
        <v>47</v>
      </c>
      <c r="T3529" t="str">
        <f t="shared" si="122"/>
        <v>Other Services</v>
      </c>
    </row>
    <row r="3530" spans="1:20" ht="15.75" thickBot="1">
      <c r="A3530" s="311">
        <v>45682</v>
      </c>
      <c r="B3530" s="384">
        <v>45658</v>
      </c>
      <c r="C3530" s="297" t="e">
        <v>#VALUE!</v>
      </c>
      <c r="D3530" s="312" t="s">
        <v>6235</v>
      </c>
      <c r="E3530" s="306" t="s">
        <v>6236</v>
      </c>
      <c r="F3530" s="314">
        <v>8849</v>
      </c>
      <c r="G3530" s="300">
        <v>7499.1525423728817</v>
      </c>
      <c r="H3530" s="301" t="s">
        <v>261</v>
      </c>
      <c r="I3530" s="302" t="s">
        <v>232</v>
      </c>
      <c r="J3530" s="302" t="s">
        <v>661</v>
      </c>
      <c r="K3530" s="53"/>
      <c r="L3530" s="53"/>
      <c r="M3530" s="53"/>
      <c r="N3530" s="53"/>
      <c r="O3530" s="53">
        <v>1</v>
      </c>
      <c r="P3530" s="55"/>
      <c r="Q3530" s="297">
        <v>8849</v>
      </c>
      <c r="R3530" s="351" t="s">
        <v>1578</v>
      </c>
      <c r="S3530" s="350">
        <v>47</v>
      </c>
      <c r="T3530" t="str">
        <f t="shared" si="122"/>
        <v>Other Services</v>
      </c>
    </row>
    <row r="3531" spans="1:20" ht="15.75" thickBot="1">
      <c r="A3531" s="311">
        <v>45682</v>
      </c>
      <c r="B3531" s="384">
        <v>45658</v>
      </c>
      <c r="C3531" s="297" t="e">
        <v>#VALUE!</v>
      </c>
      <c r="D3531" s="312" t="s">
        <v>6237</v>
      </c>
      <c r="E3531" s="306" t="s">
        <v>6238</v>
      </c>
      <c r="F3531" s="314">
        <v>17700</v>
      </c>
      <c r="G3531" s="300">
        <v>15000</v>
      </c>
      <c r="H3531" s="301" t="s">
        <v>261</v>
      </c>
      <c r="I3531" s="302" t="s">
        <v>232</v>
      </c>
      <c r="J3531" s="302" t="s">
        <v>661</v>
      </c>
      <c r="K3531" s="53"/>
      <c r="L3531" s="53"/>
      <c r="M3531" s="53"/>
      <c r="N3531" s="53"/>
      <c r="O3531" s="53">
        <v>1</v>
      </c>
      <c r="P3531" s="55"/>
      <c r="Q3531" s="297">
        <v>17700</v>
      </c>
      <c r="R3531" s="351" t="s">
        <v>1578</v>
      </c>
      <c r="S3531" s="350">
        <v>47</v>
      </c>
      <c r="T3531" t="str">
        <f t="shared" si="122"/>
        <v>Other Services</v>
      </c>
    </row>
    <row r="3532" spans="1:20" ht="15.75" thickBot="1">
      <c r="A3532" s="311">
        <v>45682</v>
      </c>
      <c r="B3532" s="384">
        <v>45658</v>
      </c>
      <c r="C3532" s="297" t="e">
        <v>#VALUE!</v>
      </c>
      <c r="D3532" s="312" t="s">
        <v>1211</v>
      </c>
      <c r="E3532" s="306" t="s">
        <v>6239</v>
      </c>
      <c r="F3532" s="314">
        <v>2999</v>
      </c>
      <c r="G3532" s="300">
        <v>2541.5254237288141</v>
      </c>
      <c r="H3532" s="301" t="s">
        <v>261</v>
      </c>
      <c r="I3532" s="302" t="s">
        <v>232</v>
      </c>
      <c r="J3532" s="302" t="s">
        <v>661</v>
      </c>
      <c r="K3532" s="53"/>
      <c r="L3532" s="53"/>
      <c r="M3532" s="53"/>
      <c r="N3532" s="53"/>
      <c r="O3532" s="53">
        <v>1</v>
      </c>
      <c r="P3532" s="55"/>
      <c r="Q3532" s="297">
        <v>2999</v>
      </c>
      <c r="R3532" s="351" t="s">
        <v>1578</v>
      </c>
      <c r="S3532" s="350">
        <v>47</v>
      </c>
      <c r="T3532" t="str">
        <f t="shared" si="122"/>
        <v>Other Services</v>
      </c>
    </row>
    <row r="3533" spans="1:20" ht="15.75" thickBot="1">
      <c r="A3533" s="311">
        <v>45682</v>
      </c>
      <c r="B3533" s="384">
        <v>45658</v>
      </c>
      <c r="C3533" s="297" t="e">
        <v>#VALUE!</v>
      </c>
      <c r="D3533" s="312" t="s">
        <v>6240</v>
      </c>
      <c r="E3533" s="306" t="s">
        <v>6241</v>
      </c>
      <c r="F3533" s="314">
        <v>5309</v>
      </c>
      <c r="G3533" s="300">
        <v>4499.1525423728817</v>
      </c>
      <c r="H3533" s="301" t="s">
        <v>261</v>
      </c>
      <c r="I3533" s="302" t="s">
        <v>232</v>
      </c>
      <c r="J3533" s="302" t="s">
        <v>661</v>
      </c>
      <c r="K3533" s="53"/>
      <c r="L3533" s="53"/>
      <c r="M3533" s="53"/>
      <c r="N3533" s="53"/>
      <c r="O3533" s="53">
        <v>1</v>
      </c>
      <c r="P3533" s="55"/>
      <c r="Q3533" s="297">
        <v>5309</v>
      </c>
      <c r="R3533" s="351" t="s">
        <v>1578</v>
      </c>
      <c r="S3533" s="350">
        <v>47</v>
      </c>
      <c r="T3533" t="str">
        <f t="shared" si="122"/>
        <v>Other Services</v>
      </c>
    </row>
    <row r="3534" spans="1:20" ht="15.75" thickBot="1">
      <c r="A3534" s="311">
        <v>45682</v>
      </c>
      <c r="B3534" s="384">
        <v>45658</v>
      </c>
      <c r="C3534" s="297" t="e">
        <v>#VALUE!</v>
      </c>
      <c r="D3534" s="312" t="s">
        <v>3404</v>
      </c>
      <c r="E3534" s="306" t="s">
        <v>6242</v>
      </c>
      <c r="F3534" s="314">
        <v>8849</v>
      </c>
      <c r="G3534" s="300">
        <v>7499.1525423728817</v>
      </c>
      <c r="H3534" s="301" t="s">
        <v>261</v>
      </c>
      <c r="I3534" s="302" t="s">
        <v>232</v>
      </c>
      <c r="J3534" s="302" t="s">
        <v>661</v>
      </c>
      <c r="K3534" s="53"/>
      <c r="L3534" s="53"/>
      <c r="M3534" s="53"/>
      <c r="N3534" s="53"/>
      <c r="O3534" s="53">
        <v>1</v>
      </c>
      <c r="P3534" s="55"/>
      <c r="Q3534" s="297">
        <v>8849</v>
      </c>
      <c r="R3534" s="351" t="s">
        <v>1578</v>
      </c>
      <c r="S3534" s="350">
        <v>47</v>
      </c>
      <c r="T3534" t="str">
        <f t="shared" si="122"/>
        <v>Other Services</v>
      </c>
    </row>
    <row r="3535" spans="1:20" ht="15.75" thickBot="1">
      <c r="A3535" s="311">
        <v>45682</v>
      </c>
      <c r="B3535" s="384">
        <v>45658</v>
      </c>
      <c r="C3535" s="297" t="e">
        <v>#VALUE!</v>
      </c>
      <c r="D3535" s="312" t="s">
        <v>6243</v>
      </c>
      <c r="E3535" s="306" t="s">
        <v>6244</v>
      </c>
      <c r="F3535" s="314">
        <v>17700</v>
      </c>
      <c r="G3535" s="300">
        <v>15000</v>
      </c>
      <c r="H3535" s="301" t="s">
        <v>261</v>
      </c>
      <c r="I3535" s="302" t="s">
        <v>232</v>
      </c>
      <c r="J3535" s="302" t="s">
        <v>661</v>
      </c>
      <c r="K3535" s="53"/>
      <c r="L3535" s="53"/>
      <c r="M3535" s="53"/>
      <c r="N3535" s="53"/>
      <c r="O3535" s="53">
        <v>1</v>
      </c>
      <c r="P3535" s="55"/>
      <c r="Q3535" s="297">
        <v>17700</v>
      </c>
      <c r="R3535" s="351" t="s">
        <v>1578</v>
      </c>
      <c r="S3535" s="350">
        <v>47</v>
      </c>
      <c r="T3535" t="str">
        <f t="shared" si="122"/>
        <v>Other Services</v>
      </c>
    </row>
    <row r="3536" spans="1:20" ht="15.75" thickBot="1">
      <c r="A3536" s="311">
        <v>45682</v>
      </c>
      <c r="B3536" s="384">
        <v>45658</v>
      </c>
      <c r="C3536" s="297" t="e">
        <v>#VALUE!</v>
      </c>
      <c r="D3536" s="312" t="s">
        <v>6245</v>
      </c>
      <c r="E3536" s="306" t="s">
        <v>6246</v>
      </c>
      <c r="F3536" s="314">
        <v>17700</v>
      </c>
      <c r="G3536" s="300">
        <v>15000</v>
      </c>
      <c r="H3536" s="301" t="s">
        <v>261</v>
      </c>
      <c r="I3536" s="302" t="s">
        <v>232</v>
      </c>
      <c r="J3536" s="302" t="s">
        <v>661</v>
      </c>
      <c r="K3536" s="53"/>
      <c r="L3536" s="53"/>
      <c r="M3536" s="53"/>
      <c r="N3536" s="53"/>
      <c r="O3536" s="53">
        <v>1</v>
      </c>
      <c r="P3536" s="55"/>
      <c r="Q3536" s="297">
        <v>17700</v>
      </c>
      <c r="R3536" s="351" t="s">
        <v>1578</v>
      </c>
      <c r="S3536" s="350">
        <v>47</v>
      </c>
      <c r="T3536" t="str">
        <f t="shared" si="122"/>
        <v>Other Services</v>
      </c>
    </row>
    <row r="3537" spans="1:20" ht="15.75" thickBot="1">
      <c r="A3537" s="311">
        <v>45682</v>
      </c>
      <c r="B3537" s="384">
        <v>45658</v>
      </c>
      <c r="C3537" s="297" t="e">
        <v>#VALUE!</v>
      </c>
      <c r="D3537" s="312" t="s">
        <v>293</v>
      </c>
      <c r="E3537" s="306" t="s">
        <v>6247</v>
      </c>
      <c r="F3537" s="314">
        <v>17700</v>
      </c>
      <c r="G3537" s="300">
        <v>15000</v>
      </c>
      <c r="H3537" s="301" t="s">
        <v>261</v>
      </c>
      <c r="I3537" s="302" t="s">
        <v>232</v>
      </c>
      <c r="J3537" s="302" t="s">
        <v>661</v>
      </c>
      <c r="K3537" s="53"/>
      <c r="L3537" s="53"/>
      <c r="M3537" s="53"/>
      <c r="N3537" s="53"/>
      <c r="O3537" s="53">
        <v>1</v>
      </c>
      <c r="P3537" s="55"/>
      <c r="Q3537" s="297">
        <v>17700</v>
      </c>
      <c r="R3537" s="351" t="s">
        <v>1578</v>
      </c>
      <c r="S3537" s="350">
        <v>47</v>
      </c>
      <c r="T3537" t="str">
        <f t="shared" si="122"/>
        <v>Other Services</v>
      </c>
    </row>
    <row r="3538" spans="1:20" ht="15.75" thickBot="1">
      <c r="A3538" s="311">
        <v>45682</v>
      </c>
      <c r="B3538" s="384">
        <v>45658</v>
      </c>
      <c r="C3538" s="297" t="e">
        <v>#VALUE!</v>
      </c>
      <c r="D3538" s="312" t="s">
        <v>6248</v>
      </c>
      <c r="E3538" s="306" t="s">
        <v>6249</v>
      </c>
      <c r="F3538" s="314">
        <v>17700</v>
      </c>
      <c r="G3538" s="300">
        <v>15000</v>
      </c>
      <c r="H3538" s="301" t="s">
        <v>261</v>
      </c>
      <c r="I3538" s="302" t="s">
        <v>232</v>
      </c>
      <c r="J3538" s="302" t="s">
        <v>661</v>
      </c>
      <c r="K3538" s="53"/>
      <c r="L3538" s="53"/>
      <c r="M3538" s="53"/>
      <c r="N3538" s="53"/>
      <c r="O3538" s="53">
        <v>1</v>
      </c>
      <c r="P3538" s="55"/>
      <c r="Q3538" s="297">
        <v>17700</v>
      </c>
      <c r="R3538" s="351" t="s">
        <v>1578</v>
      </c>
      <c r="S3538" s="350">
        <v>47</v>
      </c>
      <c r="T3538" t="str">
        <f t="shared" si="122"/>
        <v>Other Services</v>
      </c>
    </row>
    <row r="3539" spans="1:20" ht="15.75" thickBot="1">
      <c r="A3539" s="311">
        <v>45682</v>
      </c>
      <c r="B3539" s="384">
        <v>45658</v>
      </c>
      <c r="C3539" s="297" t="e">
        <v>#VALUE!</v>
      </c>
      <c r="D3539" s="312" t="s">
        <v>3551</v>
      </c>
      <c r="E3539" s="306" t="s">
        <v>6250</v>
      </c>
      <c r="F3539" s="317">
        <v>10618</v>
      </c>
      <c r="G3539" s="300">
        <v>8998.3050847457635</v>
      </c>
      <c r="H3539" s="301" t="s">
        <v>261</v>
      </c>
      <c r="I3539" s="302" t="s">
        <v>232</v>
      </c>
      <c r="J3539" s="302" t="s">
        <v>661</v>
      </c>
      <c r="K3539" s="53"/>
      <c r="L3539" s="53"/>
      <c r="M3539" s="53"/>
      <c r="N3539" s="53"/>
      <c r="O3539" s="53">
        <v>1</v>
      </c>
      <c r="P3539" s="55"/>
      <c r="Q3539" s="297">
        <v>10618</v>
      </c>
      <c r="R3539" s="351" t="s">
        <v>1578</v>
      </c>
      <c r="S3539" s="350">
        <v>47</v>
      </c>
      <c r="T3539" t="str">
        <f t="shared" si="122"/>
        <v>Other Services</v>
      </c>
    </row>
    <row r="3540" spans="1:20" ht="15.75" thickBot="1">
      <c r="A3540" s="311">
        <v>45682</v>
      </c>
      <c r="B3540" s="384">
        <v>45658</v>
      </c>
      <c r="C3540" s="297" t="e">
        <v>#VALUE!</v>
      </c>
      <c r="D3540" s="312" t="s">
        <v>3392</v>
      </c>
      <c r="E3540" s="306" t="s">
        <v>6251</v>
      </c>
      <c r="F3540" s="314">
        <v>17700</v>
      </c>
      <c r="G3540" s="300">
        <v>15000</v>
      </c>
      <c r="H3540" s="301" t="s">
        <v>261</v>
      </c>
      <c r="I3540" s="302" t="s">
        <v>232</v>
      </c>
      <c r="J3540" s="302" t="s">
        <v>661</v>
      </c>
      <c r="K3540" s="53"/>
      <c r="L3540" s="53"/>
      <c r="M3540" s="53"/>
      <c r="N3540" s="53"/>
      <c r="O3540" s="53">
        <v>1</v>
      </c>
      <c r="P3540" s="55"/>
      <c r="Q3540" s="297">
        <v>17700</v>
      </c>
      <c r="R3540" s="351" t="s">
        <v>1578</v>
      </c>
      <c r="S3540" s="350">
        <v>47</v>
      </c>
      <c r="T3540" t="str">
        <f t="shared" si="122"/>
        <v>Other Services</v>
      </c>
    </row>
    <row r="3541" spans="1:20" ht="15.75" thickBot="1">
      <c r="A3541" s="311">
        <v>45682</v>
      </c>
      <c r="B3541" s="384">
        <v>45658</v>
      </c>
      <c r="C3541" s="297" t="e">
        <v>#VALUE!</v>
      </c>
      <c r="D3541" s="312" t="s">
        <v>5187</v>
      </c>
      <c r="E3541" s="306" t="s">
        <v>6252</v>
      </c>
      <c r="F3541" s="317">
        <v>8849</v>
      </c>
      <c r="G3541" s="300">
        <v>7499.1525423728817</v>
      </c>
      <c r="H3541" s="301" t="s">
        <v>261</v>
      </c>
      <c r="I3541" s="302" t="s">
        <v>232</v>
      </c>
      <c r="J3541" s="302" t="s">
        <v>661</v>
      </c>
      <c r="K3541" s="53"/>
      <c r="L3541" s="53"/>
      <c r="M3541" s="53"/>
      <c r="N3541" s="53"/>
      <c r="O3541" s="53">
        <v>1</v>
      </c>
      <c r="P3541" s="55"/>
      <c r="Q3541" s="297">
        <v>8849</v>
      </c>
      <c r="R3541" s="351" t="s">
        <v>1578</v>
      </c>
      <c r="S3541" s="350">
        <v>47</v>
      </c>
      <c r="T3541" t="str">
        <f t="shared" si="122"/>
        <v>Other Services</v>
      </c>
    </row>
    <row r="3542" spans="1:20" ht="15.75" thickBot="1">
      <c r="A3542" s="311">
        <v>45682</v>
      </c>
      <c r="B3542" s="384">
        <v>45658</v>
      </c>
      <c r="C3542" s="297" t="e">
        <v>#VALUE!</v>
      </c>
      <c r="D3542" s="312" t="s">
        <v>6253</v>
      </c>
      <c r="E3542" s="306" t="s">
        <v>6254</v>
      </c>
      <c r="F3542" s="314">
        <v>8849</v>
      </c>
      <c r="G3542" s="300">
        <v>7499.1525423728817</v>
      </c>
      <c r="H3542" s="301" t="s">
        <v>261</v>
      </c>
      <c r="I3542" s="302" t="s">
        <v>232</v>
      </c>
      <c r="J3542" s="302" t="s">
        <v>661</v>
      </c>
      <c r="K3542" s="53"/>
      <c r="L3542" s="53"/>
      <c r="M3542" s="53"/>
      <c r="N3542" s="53"/>
      <c r="O3542" s="53">
        <v>1</v>
      </c>
      <c r="P3542" s="55"/>
      <c r="Q3542" s="297">
        <v>8849</v>
      </c>
      <c r="R3542" s="351" t="s">
        <v>1578</v>
      </c>
      <c r="S3542" s="350">
        <v>47</v>
      </c>
      <c r="T3542" t="str">
        <f t="shared" ref="T3542:T3605" si="123">VLOOKUP(I3542,$AD$2:$AE$6,2,0)</f>
        <v>Other Services</v>
      </c>
    </row>
    <row r="3543" spans="1:20" ht="15.75" thickBot="1">
      <c r="A3543" s="311">
        <v>45682</v>
      </c>
      <c r="B3543" s="384">
        <v>45658</v>
      </c>
      <c r="C3543" s="297" t="e">
        <v>#VALUE!</v>
      </c>
      <c r="D3543" s="312" t="s">
        <v>2851</v>
      </c>
      <c r="E3543" s="306" t="s">
        <v>6255</v>
      </c>
      <c r="F3543" s="314">
        <v>8849</v>
      </c>
      <c r="G3543" s="300">
        <v>7499.1525423728817</v>
      </c>
      <c r="H3543" s="301" t="s">
        <v>261</v>
      </c>
      <c r="I3543" s="302" t="s">
        <v>232</v>
      </c>
      <c r="J3543" s="302" t="s">
        <v>661</v>
      </c>
      <c r="K3543" s="53"/>
      <c r="L3543" s="53"/>
      <c r="M3543" s="53"/>
      <c r="N3543" s="53"/>
      <c r="O3543" s="53">
        <v>1</v>
      </c>
      <c r="P3543" s="55"/>
      <c r="Q3543" s="297">
        <v>8849</v>
      </c>
      <c r="R3543" s="351" t="s">
        <v>1578</v>
      </c>
      <c r="S3543" s="350">
        <v>47</v>
      </c>
      <c r="T3543" t="str">
        <f t="shared" si="123"/>
        <v>Other Services</v>
      </c>
    </row>
    <row r="3544" spans="1:20" ht="15.75" thickBot="1">
      <c r="A3544" s="311">
        <v>45682</v>
      </c>
      <c r="B3544" s="384">
        <v>45658</v>
      </c>
      <c r="C3544" s="297" t="e">
        <v>#VALUE!</v>
      </c>
      <c r="D3544" s="312" t="s">
        <v>6256</v>
      </c>
      <c r="E3544" s="306" t="s">
        <v>6257</v>
      </c>
      <c r="F3544" s="314">
        <v>17698</v>
      </c>
      <c r="G3544" s="300">
        <v>14998.30508474576</v>
      </c>
      <c r="H3544" s="301" t="s">
        <v>261</v>
      </c>
      <c r="I3544" s="302" t="s">
        <v>232</v>
      </c>
      <c r="J3544" s="302" t="s">
        <v>661</v>
      </c>
      <c r="K3544" s="53"/>
      <c r="L3544" s="53"/>
      <c r="M3544" s="53"/>
      <c r="N3544" s="53"/>
      <c r="O3544" s="53">
        <v>1</v>
      </c>
      <c r="P3544" s="55"/>
      <c r="Q3544" s="297">
        <v>17698</v>
      </c>
      <c r="R3544" s="351" t="s">
        <v>1578</v>
      </c>
      <c r="S3544" s="350">
        <v>47</v>
      </c>
      <c r="T3544" t="str">
        <f t="shared" si="123"/>
        <v>Other Services</v>
      </c>
    </row>
    <row r="3545" spans="1:20" ht="15.75" thickBot="1">
      <c r="A3545" s="311">
        <v>45682</v>
      </c>
      <c r="B3545" s="384">
        <v>45658</v>
      </c>
      <c r="C3545" s="297" t="e">
        <v>#VALUE!</v>
      </c>
      <c r="D3545" s="312" t="s">
        <v>3431</v>
      </c>
      <c r="E3545" s="306" t="s">
        <v>6258</v>
      </c>
      <c r="F3545" s="314">
        <v>8849</v>
      </c>
      <c r="G3545" s="300">
        <v>7499.1525423728817</v>
      </c>
      <c r="H3545" s="301" t="s">
        <v>261</v>
      </c>
      <c r="I3545" s="302" t="s">
        <v>232</v>
      </c>
      <c r="J3545" s="302" t="s">
        <v>661</v>
      </c>
      <c r="K3545" s="53"/>
      <c r="L3545" s="53"/>
      <c r="M3545" s="53"/>
      <c r="N3545" s="53"/>
      <c r="O3545" s="53">
        <v>1</v>
      </c>
      <c r="P3545" s="55"/>
      <c r="Q3545" s="297">
        <v>8849</v>
      </c>
      <c r="R3545" s="351" t="s">
        <v>1578</v>
      </c>
      <c r="S3545" s="350">
        <v>47</v>
      </c>
      <c r="T3545" t="str">
        <f t="shared" si="123"/>
        <v>Other Services</v>
      </c>
    </row>
    <row r="3546" spans="1:20" ht="15.75" thickBot="1">
      <c r="A3546" s="311">
        <v>45682</v>
      </c>
      <c r="B3546" s="384">
        <v>45658</v>
      </c>
      <c r="C3546" s="297" t="e">
        <v>#VALUE!</v>
      </c>
      <c r="D3546" s="312" t="s">
        <v>2378</v>
      </c>
      <c r="E3546" s="306" t="s">
        <v>6259</v>
      </c>
      <c r="F3546" s="314">
        <v>8849</v>
      </c>
      <c r="G3546" s="300">
        <v>7499.1525423728817</v>
      </c>
      <c r="H3546" s="301" t="s">
        <v>261</v>
      </c>
      <c r="I3546" s="302" t="s">
        <v>232</v>
      </c>
      <c r="J3546" s="302" t="s">
        <v>661</v>
      </c>
      <c r="K3546" s="53"/>
      <c r="L3546" s="53"/>
      <c r="M3546" s="53"/>
      <c r="N3546" s="53"/>
      <c r="O3546" s="53">
        <v>1</v>
      </c>
      <c r="P3546" s="55"/>
      <c r="Q3546" s="297">
        <v>8849</v>
      </c>
      <c r="R3546" s="351" t="s">
        <v>1578</v>
      </c>
      <c r="S3546" s="350">
        <v>47</v>
      </c>
      <c r="T3546" t="str">
        <f t="shared" si="123"/>
        <v>Other Services</v>
      </c>
    </row>
    <row r="3547" spans="1:20" ht="15.75" thickBot="1">
      <c r="A3547" s="311">
        <v>45682</v>
      </c>
      <c r="B3547" s="384">
        <v>45658</v>
      </c>
      <c r="C3547" s="297" t="e">
        <v>#VALUE!</v>
      </c>
      <c r="D3547" s="312" t="s">
        <v>5441</v>
      </c>
      <c r="E3547" s="306" t="s">
        <v>6260</v>
      </c>
      <c r="F3547" s="314">
        <v>8849</v>
      </c>
      <c r="G3547" s="300">
        <v>7499.1525423728817</v>
      </c>
      <c r="H3547" s="301" t="s">
        <v>261</v>
      </c>
      <c r="I3547" s="302" t="s">
        <v>232</v>
      </c>
      <c r="J3547" s="302" t="s">
        <v>661</v>
      </c>
      <c r="K3547" s="53"/>
      <c r="L3547" s="53"/>
      <c r="M3547" s="53"/>
      <c r="N3547" s="53"/>
      <c r="O3547" s="53">
        <v>1</v>
      </c>
      <c r="P3547" s="55"/>
      <c r="Q3547" s="297">
        <v>8849</v>
      </c>
      <c r="R3547" s="351" t="s">
        <v>1578</v>
      </c>
      <c r="S3547" s="350">
        <v>47</v>
      </c>
      <c r="T3547" t="str">
        <f t="shared" si="123"/>
        <v>Other Services</v>
      </c>
    </row>
    <row r="3548" spans="1:20" ht="15.75" thickBot="1">
      <c r="A3548" s="311">
        <v>45682</v>
      </c>
      <c r="B3548" s="384">
        <v>45658</v>
      </c>
      <c r="C3548" s="297" t="e">
        <v>#VALUE!</v>
      </c>
      <c r="D3548" s="312" t="s">
        <v>992</v>
      </c>
      <c r="E3548" s="306" t="s">
        <v>6261</v>
      </c>
      <c r="F3548" s="314">
        <v>2999</v>
      </c>
      <c r="G3548" s="300">
        <v>2541.5254237288141</v>
      </c>
      <c r="H3548" s="301" t="s">
        <v>261</v>
      </c>
      <c r="I3548" s="302" t="s">
        <v>232</v>
      </c>
      <c r="J3548" s="302" t="s">
        <v>661</v>
      </c>
      <c r="K3548" s="53"/>
      <c r="L3548" s="53"/>
      <c r="M3548" s="53"/>
      <c r="N3548" s="53"/>
      <c r="O3548" s="53">
        <v>1</v>
      </c>
      <c r="P3548" s="55"/>
      <c r="Q3548" s="297">
        <v>2999</v>
      </c>
      <c r="R3548" s="351" t="s">
        <v>1578</v>
      </c>
      <c r="S3548" s="350">
        <v>47</v>
      </c>
      <c r="T3548" t="str">
        <f t="shared" si="123"/>
        <v>Other Services</v>
      </c>
    </row>
    <row r="3549" spans="1:20" ht="15.75" thickBot="1">
      <c r="A3549" s="311">
        <v>45682</v>
      </c>
      <c r="B3549" s="384">
        <v>45658</v>
      </c>
      <c r="C3549" s="297" t="e">
        <v>#VALUE!</v>
      </c>
      <c r="D3549" s="312" t="s">
        <v>6262</v>
      </c>
      <c r="E3549" s="306" t="s">
        <v>6263</v>
      </c>
      <c r="F3549" s="314">
        <v>5309</v>
      </c>
      <c r="G3549" s="300">
        <v>4499.1525423728817</v>
      </c>
      <c r="H3549" s="301" t="s">
        <v>261</v>
      </c>
      <c r="I3549" s="302" t="s">
        <v>232</v>
      </c>
      <c r="J3549" s="302" t="s">
        <v>661</v>
      </c>
      <c r="K3549" s="53"/>
      <c r="L3549" s="53"/>
      <c r="M3549" s="53"/>
      <c r="N3549" s="53"/>
      <c r="O3549" s="53">
        <v>1</v>
      </c>
      <c r="P3549" s="55"/>
      <c r="Q3549" s="297">
        <v>5309</v>
      </c>
      <c r="R3549" s="351" t="s">
        <v>1578</v>
      </c>
      <c r="S3549" s="350">
        <v>47</v>
      </c>
      <c r="T3549" t="str">
        <f t="shared" si="123"/>
        <v>Other Services</v>
      </c>
    </row>
    <row r="3550" spans="1:20" ht="15.75" thickBot="1">
      <c r="A3550" s="311">
        <v>45682</v>
      </c>
      <c r="B3550" s="384">
        <v>45658</v>
      </c>
      <c r="C3550" s="297" t="e">
        <v>#VALUE!</v>
      </c>
      <c r="D3550" s="312" t="s">
        <v>2308</v>
      </c>
      <c r="E3550" s="306" t="s">
        <v>6264</v>
      </c>
      <c r="F3550" s="314">
        <v>2999</v>
      </c>
      <c r="G3550" s="300">
        <v>2541.5254237288141</v>
      </c>
      <c r="H3550" s="301" t="s">
        <v>261</v>
      </c>
      <c r="I3550" s="302" t="s">
        <v>232</v>
      </c>
      <c r="J3550" s="302" t="s">
        <v>661</v>
      </c>
      <c r="K3550" s="53"/>
      <c r="L3550" s="53"/>
      <c r="M3550" s="53"/>
      <c r="N3550" s="53"/>
      <c r="O3550" s="53">
        <v>1</v>
      </c>
      <c r="P3550" s="55"/>
      <c r="Q3550" s="297">
        <v>2999</v>
      </c>
      <c r="R3550" s="351" t="s">
        <v>1578</v>
      </c>
      <c r="S3550" s="350">
        <v>47</v>
      </c>
      <c r="T3550" t="str">
        <f t="shared" si="123"/>
        <v>Other Services</v>
      </c>
    </row>
    <row r="3551" spans="1:20" ht="15.75" thickBot="1">
      <c r="A3551" s="311">
        <v>45682</v>
      </c>
      <c r="B3551" s="384">
        <v>45658</v>
      </c>
      <c r="C3551" s="297" t="e">
        <v>#VALUE!</v>
      </c>
      <c r="D3551" s="312" t="s">
        <v>1485</v>
      </c>
      <c r="E3551" s="306" t="s">
        <v>6265</v>
      </c>
      <c r="F3551" s="314">
        <v>17700</v>
      </c>
      <c r="G3551" s="300">
        <v>15000</v>
      </c>
      <c r="H3551" s="301" t="s">
        <v>261</v>
      </c>
      <c r="I3551" s="302" t="s">
        <v>232</v>
      </c>
      <c r="J3551" s="302" t="s">
        <v>661</v>
      </c>
      <c r="K3551" s="53"/>
      <c r="L3551" s="53"/>
      <c r="M3551" s="53"/>
      <c r="N3551" s="53"/>
      <c r="O3551" s="53">
        <v>1</v>
      </c>
      <c r="P3551" s="55"/>
      <c r="Q3551" s="297">
        <v>17700</v>
      </c>
      <c r="R3551" s="351" t="s">
        <v>1578</v>
      </c>
      <c r="S3551" s="350">
        <v>47</v>
      </c>
      <c r="T3551" t="str">
        <f t="shared" si="123"/>
        <v>Other Services</v>
      </c>
    </row>
    <row r="3552" spans="1:20" ht="15.75" thickBot="1">
      <c r="A3552" s="311">
        <v>45682</v>
      </c>
      <c r="B3552" s="384">
        <v>45658</v>
      </c>
      <c r="C3552" s="297" t="e">
        <v>#VALUE!</v>
      </c>
      <c r="D3552" s="312" t="s">
        <v>4912</v>
      </c>
      <c r="E3552" s="306" t="s">
        <v>6266</v>
      </c>
      <c r="F3552" s="314">
        <v>17700</v>
      </c>
      <c r="G3552" s="300">
        <v>15000</v>
      </c>
      <c r="H3552" s="301" t="s">
        <v>261</v>
      </c>
      <c r="I3552" s="302" t="s">
        <v>232</v>
      </c>
      <c r="J3552" s="302" t="s">
        <v>661</v>
      </c>
      <c r="K3552" s="53"/>
      <c r="L3552" s="53"/>
      <c r="M3552" s="53"/>
      <c r="N3552" s="53"/>
      <c r="O3552" s="53">
        <v>1</v>
      </c>
      <c r="P3552" s="55"/>
      <c r="Q3552" s="297">
        <v>17700</v>
      </c>
      <c r="R3552" s="351" t="s">
        <v>1578</v>
      </c>
      <c r="S3552" s="350">
        <v>47</v>
      </c>
      <c r="T3552" t="str">
        <f t="shared" si="123"/>
        <v>Other Services</v>
      </c>
    </row>
    <row r="3553" spans="1:20" ht="15.75" thickBot="1">
      <c r="A3553" s="311">
        <v>45682</v>
      </c>
      <c r="B3553" s="384">
        <v>45658</v>
      </c>
      <c r="C3553" s="297" t="e">
        <v>#VALUE!</v>
      </c>
      <c r="D3553" s="312" t="s">
        <v>1516</v>
      </c>
      <c r="E3553" s="306" t="s">
        <v>6267</v>
      </c>
      <c r="F3553" s="314">
        <v>10618</v>
      </c>
      <c r="G3553" s="300">
        <v>8998.3050847457635</v>
      </c>
      <c r="H3553" s="301" t="s">
        <v>261</v>
      </c>
      <c r="I3553" s="302" t="s">
        <v>232</v>
      </c>
      <c r="J3553" s="302" t="s">
        <v>661</v>
      </c>
      <c r="K3553" s="53"/>
      <c r="L3553" s="53"/>
      <c r="M3553" s="53"/>
      <c r="N3553" s="53"/>
      <c r="O3553" s="53">
        <v>1</v>
      </c>
      <c r="P3553" s="55"/>
      <c r="Q3553" s="297">
        <v>10618</v>
      </c>
      <c r="R3553" s="351" t="s">
        <v>1578</v>
      </c>
      <c r="S3553" s="350">
        <v>47</v>
      </c>
      <c r="T3553" t="str">
        <f t="shared" si="123"/>
        <v>Other Services</v>
      </c>
    </row>
    <row r="3554" spans="1:20" ht="15.75" thickBot="1">
      <c r="A3554" s="311">
        <v>45682</v>
      </c>
      <c r="B3554" s="384">
        <v>45658</v>
      </c>
      <c r="C3554" s="297" t="e">
        <v>#VALUE!</v>
      </c>
      <c r="D3554" s="312" t="s">
        <v>1485</v>
      </c>
      <c r="E3554" s="306" t="s">
        <v>6268</v>
      </c>
      <c r="F3554" s="314">
        <v>5900</v>
      </c>
      <c r="G3554" s="300">
        <v>5000</v>
      </c>
      <c r="H3554" s="301" t="s">
        <v>261</v>
      </c>
      <c r="I3554" s="302" t="s">
        <v>232</v>
      </c>
      <c r="J3554" s="302" t="s">
        <v>661</v>
      </c>
      <c r="K3554" s="53"/>
      <c r="L3554" s="53"/>
      <c r="M3554" s="53"/>
      <c r="N3554" s="53"/>
      <c r="O3554" s="53">
        <v>1</v>
      </c>
      <c r="P3554" s="55"/>
      <c r="Q3554" s="297">
        <v>5900</v>
      </c>
      <c r="R3554" s="351" t="s">
        <v>1578</v>
      </c>
      <c r="S3554" s="350">
        <v>47</v>
      </c>
      <c r="T3554" t="str">
        <f t="shared" si="123"/>
        <v>Other Services</v>
      </c>
    </row>
    <row r="3555" spans="1:20" ht="15.75" thickBot="1">
      <c r="A3555" s="311">
        <v>45682</v>
      </c>
      <c r="B3555" s="384">
        <v>45658</v>
      </c>
      <c r="C3555" s="297" t="e">
        <v>#VALUE!</v>
      </c>
      <c r="D3555" s="312" t="s">
        <v>6269</v>
      </c>
      <c r="E3555" s="306" t="s">
        <v>6270</v>
      </c>
      <c r="F3555" s="314">
        <v>21240</v>
      </c>
      <c r="G3555" s="325">
        <v>18000</v>
      </c>
      <c r="H3555" s="301" t="s">
        <v>112</v>
      </c>
      <c r="I3555" s="302" t="s">
        <v>229</v>
      </c>
      <c r="J3555" s="302" t="s">
        <v>485</v>
      </c>
      <c r="K3555" s="53"/>
      <c r="L3555" s="53"/>
      <c r="M3555" s="53"/>
      <c r="N3555" s="53"/>
      <c r="O3555" s="53">
        <v>1</v>
      </c>
      <c r="P3555" s="55"/>
      <c r="Q3555" s="297">
        <v>21240</v>
      </c>
      <c r="R3555" s="351" t="s">
        <v>1578</v>
      </c>
      <c r="S3555" s="350">
        <v>47</v>
      </c>
      <c r="T3555" t="str">
        <f t="shared" si="123"/>
        <v>WhatsApp API Business</v>
      </c>
    </row>
    <row r="3556" spans="1:20" ht="15.75" thickBot="1">
      <c r="A3556" s="311">
        <v>45682</v>
      </c>
      <c r="B3556" s="384">
        <v>45658</v>
      </c>
      <c r="C3556" s="297" t="e">
        <v>#VALUE!</v>
      </c>
      <c r="D3556" s="312" t="s">
        <v>2177</v>
      </c>
      <c r="E3556" s="306" t="s">
        <v>6271</v>
      </c>
      <c r="F3556" s="314">
        <v>16225</v>
      </c>
      <c r="G3556" s="325">
        <v>13750</v>
      </c>
      <c r="H3556" s="301" t="s">
        <v>112</v>
      </c>
      <c r="I3556" s="302" t="s">
        <v>229</v>
      </c>
      <c r="J3556" s="302" t="s">
        <v>284</v>
      </c>
      <c r="K3556" s="53"/>
      <c r="L3556" s="53"/>
      <c r="M3556" s="53"/>
      <c r="N3556" s="53"/>
      <c r="O3556" s="53">
        <v>1</v>
      </c>
      <c r="P3556" s="55"/>
      <c r="Q3556" s="297">
        <v>16225</v>
      </c>
      <c r="R3556" s="351" t="s">
        <v>1578</v>
      </c>
      <c r="S3556" s="350">
        <v>47</v>
      </c>
      <c r="T3556" t="str">
        <f t="shared" si="123"/>
        <v>WhatsApp API Business</v>
      </c>
    </row>
    <row r="3557" spans="1:20" ht="15.75" thickBot="1">
      <c r="A3557" s="311">
        <v>45682</v>
      </c>
      <c r="B3557" s="384">
        <v>45658</v>
      </c>
      <c r="C3557" s="297" t="e">
        <v>#VALUE!</v>
      </c>
      <c r="D3557" s="312" t="s">
        <v>1380</v>
      </c>
      <c r="E3557" s="306" t="s">
        <v>6272</v>
      </c>
      <c r="F3557" s="314">
        <v>8850</v>
      </c>
      <c r="G3557" s="325">
        <v>7500</v>
      </c>
      <c r="H3557" s="301" t="s">
        <v>112</v>
      </c>
      <c r="I3557" s="302" t="s">
        <v>229</v>
      </c>
      <c r="J3557" s="302" t="s">
        <v>269</v>
      </c>
      <c r="K3557" s="53"/>
      <c r="L3557" s="53"/>
      <c r="M3557" s="53"/>
      <c r="N3557" s="53"/>
      <c r="O3557" s="53">
        <v>1</v>
      </c>
      <c r="P3557" s="55"/>
      <c r="Q3557" s="297">
        <v>8850</v>
      </c>
      <c r="R3557" s="351" t="s">
        <v>1578</v>
      </c>
      <c r="S3557" s="350">
        <v>47</v>
      </c>
      <c r="T3557" t="str">
        <f t="shared" si="123"/>
        <v>WhatsApp API Business</v>
      </c>
    </row>
    <row r="3558" spans="1:20" ht="15.75" thickBot="1">
      <c r="A3558" s="311">
        <v>45682</v>
      </c>
      <c r="B3558" s="384">
        <v>45658</v>
      </c>
      <c r="C3558" s="297" t="e">
        <v>#VALUE!</v>
      </c>
      <c r="D3558" s="312" t="s">
        <v>3535</v>
      </c>
      <c r="E3558" s="306" t="s">
        <v>6273</v>
      </c>
      <c r="F3558" s="314">
        <v>17700</v>
      </c>
      <c r="G3558" s="325">
        <v>15000</v>
      </c>
      <c r="H3558" s="301" t="s">
        <v>112</v>
      </c>
      <c r="I3558" s="302" t="s">
        <v>229</v>
      </c>
      <c r="J3558" s="302" t="s">
        <v>284</v>
      </c>
      <c r="K3558" s="53"/>
      <c r="L3558" s="53"/>
      <c r="M3558" s="53"/>
      <c r="N3558" s="53"/>
      <c r="O3558" s="53">
        <v>1</v>
      </c>
      <c r="P3558" s="55"/>
      <c r="Q3558" s="297">
        <v>17700</v>
      </c>
      <c r="R3558" s="351" t="s">
        <v>1578</v>
      </c>
      <c r="S3558" s="350">
        <v>47</v>
      </c>
      <c r="T3558" t="str">
        <f t="shared" si="123"/>
        <v>WhatsApp API Business</v>
      </c>
    </row>
    <row r="3559" spans="1:20" ht="15.75" thickBot="1">
      <c r="A3559" s="311">
        <v>45682</v>
      </c>
      <c r="B3559" s="384">
        <v>45658</v>
      </c>
      <c r="C3559" s="297" t="e">
        <v>#VALUE!</v>
      </c>
      <c r="D3559" s="312" t="s">
        <v>6274</v>
      </c>
      <c r="E3559" s="306" t="s">
        <v>6275</v>
      </c>
      <c r="F3559" s="314">
        <v>74340</v>
      </c>
      <c r="G3559" s="300">
        <v>63000</v>
      </c>
      <c r="H3559" s="301" t="s">
        <v>261</v>
      </c>
      <c r="I3559" s="302" t="s">
        <v>232</v>
      </c>
      <c r="J3559" s="302" t="s">
        <v>661</v>
      </c>
      <c r="K3559" s="53"/>
      <c r="L3559" s="53"/>
      <c r="M3559" s="53"/>
      <c r="N3559" s="53"/>
      <c r="O3559" s="53">
        <v>1</v>
      </c>
      <c r="P3559" s="55"/>
      <c r="Q3559" s="297">
        <v>74340</v>
      </c>
      <c r="R3559" s="351" t="s">
        <v>1578</v>
      </c>
      <c r="S3559" s="350">
        <v>47</v>
      </c>
      <c r="T3559" t="str">
        <f t="shared" si="123"/>
        <v>Other Services</v>
      </c>
    </row>
    <row r="3560" spans="1:20" ht="15.75" thickBot="1">
      <c r="A3560" s="311">
        <v>45682</v>
      </c>
      <c r="B3560" s="384">
        <v>45658</v>
      </c>
      <c r="C3560" s="297" t="e">
        <v>#VALUE!</v>
      </c>
      <c r="D3560" s="312" t="s">
        <v>6276</v>
      </c>
      <c r="E3560" s="306" t="s">
        <v>6277</v>
      </c>
      <c r="F3560" s="314">
        <v>31860</v>
      </c>
      <c r="G3560" s="300">
        <v>27000</v>
      </c>
      <c r="H3560" s="301" t="s">
        <v>261</v>
      </c>
      <c r="I3560" s="302" t="s">
        <v>232</v>
      </c>
      <c r="J3560" s="302" t="s">
        <v>661</v>
      </c>
      <c r="K3560" s="53"/>
      <c r="L3560" s="53"/>
      <c r="M3560" s="53"/>
      <c r="N3560" s="53"/>
      <c r="O3560" s="53">
        <v>1</v>
      </c>
      <c r="P3560" s="55"/>
      <c r="Q3560" s="297">
        <v>31860</v>
      </c>
      <c r="R3560" s="351" t="s">
        <v>1578</v>
      </c>
      <c r="S3560" s="350">
        <v>47</v>
      </c>
      <c r="T3560" t="str">
        <f t="shared" si="123"/>
        <v>Other Services</v>
      </c>
    </row>
    <row r="3561" spans="1:20" ht="15.75" thickBot="1">
      <c r="A3561" s="311">
        <v>45682</v>
      </c>
      <c r="B3561" s="384">
        <v>45658</v>
      </c>
      <c r="C3561" s="297" t="e">
        <v>#VALUE!</v>
      </c>
      <c r="D3561" s="312" t="s">
        <v>5098</v>
      </c>
      <c r="E3561" s="306" t="s">
        <v>6278</v>
      </c>
      <c r="F3561" s="314">
        <v>12980</v>
      </c>
      <c r="G3561" s="300">
        <v>11000</v>
      </c>
      <c r="H3561" s="301" t="s">
        <v>112</v>
      </c>
      <c r="I3561" s="302" t="s">
        <v>229</v>
      </c>
      <c r="J3561" s="302" t="s">
        <v>284</v>
      </c>
      <c r="K3561" s="53"/>
      <c r="L3561" s="53"/>
      <c r="M3561" s="53"/>
      <c r="N3561" s="53"/>
      <c r="O3561" s="53">
        <v>1</v>
      </c>
      <c r="P3561" s="55"/>
      <c r="Q3561" s="297">
        <v>12980</v>
      </c>
      <c r="R3561" s="351" t="s">
        <v>1578</v>
      </c>
      <c r="S3561" s="350">
        <v>47</v>
      </c>
      <c r="T3561" t="str">
        <f t="shared" si="123"/>
        <v>WhatsApp API Business</v>
      </c>
    </row>
    <row r="3562" spans="1:20" ht="15.75" thickBot="1">
      <c r="A3562" s="311">
        <v>45682</v>
      </c>
      <c r="B3562" s="384">
        <v>45658</v>
      </c>
      <c r="C3562" s="297" t="e">
        <v>#VALUE!</v>
      </c>
      <c r="D3562" s="312" t="s">
        <v>322</v>
      </c>
      <c r="E3562" s="306" t="s">
        <v>6279</v>
      </c>
      <c r="F3562" s="314">
        <v>14160</v>
      </c>
      <c r="G3562" s="300">
        <v>12000</v>
      </c>
      <c r="H3562" s="301" t="s">
        <v>112</v>
      </c>
      <c r="I3562" s="302" t="s">
        <v>229</v>
      </c>
      <c r="J3562" s="302" t="s">
        <v>284</v>
      </c>
      <c r="K3562" s="53"/>
      <c r="L3562" s="53"/>
      <c r="M3562" s="53"/>
      <c r="N3562" s="53"/>
      <c r="O3562" s="53">
        <v>1</v>
      </c>
      <c r="P3562" s="55"/>
      <c r="Q3562" s="297">
        <v>14160</v>
      </c>
      <c r="R3562" s="351" t="s">
        <v>1578</v>
      </c>
      <c r="S3562" s="350">
        <v>47</v>
      </c>
      <c r="T3562" t="str">
        <f t="shared" si="123"/>
        <v>WhatsApp API Business</v>
      </c>
    </row>
    <row r="3563" spans="1:20" ht="15.75" thickBot="1">
      <c r="A3563" s="311">
        <v>45682</v>
      </c>
      <c r="B3563" s="384">
        <v>45658</v>
      </c>
      <c r="C3563" s="297" t="e">
        <v>#VALUE!</v>
      </c>
      <c r="D3563" s="312" t="s">
        <v>4252</v>
      </c>
      <c r="E3563" s="306" t="s">
        <v>6280</v>
      </c>
      <c r="F3563" s="314">
        <v>36108</v>
      </c>
      <c r="G3563" s="300">
        <v>30600</v>
      </c>
      <c r="H3563" s="301" t="s">
        <v>112</v>
      </c>
      <c r="I3563" s="302" t="s">
        <v>229</v>
      </c>
      <c r="J3563" s="302" t="s">
        <v>359</v>
      </c>
      <c r="K3563" s="53"/>
      <c r="L3563" s="53"/>
      <c r="M3563" s="53"/>
      <c r="N3563" s="53"/>
      <c r="O3563" s="53">
        <v>1</v>
      </c>
      <c r="P3563" s="55"/>
      <c r="Q3563" s="297">
        <v>36108</v>
      </c>
      <c r="R3563" s="351" t="s">
        <v>1578</v>
      </c>
      <c r="S3563" s="350">
        <v>47</v>
      </c>
      <c r="T3563" t="str">
        <f t="shared" si="123"/>
        <v>WhatsApp API Business</v>
      </c>
    </row>
    <row r="3564" spans="1:20" ht="15.75" thickBot="1">
      <c r="A3564" s="311">
        <v>45682</v>
      </c>
      <c r="B3564" s="384">
        <v>45658</v>
      </c>
      <c r="C3564" s="297" t="e">
        <v>#VALUE!</v>
      </c>
      <c r="D3564" s="312" t="s">
        <v>6281</v>
      </c>
      <c r="E3564" s="306" t="s">
        <v>6282</v>
      </c>
      <c r="F3564" s="314">
        <v>95485</v>
      </c>
      <c r="G3564" s="300">
        <v>80919.491525423728</v>
      </c>
      <c r="H3564" s="301" t="s">
        <v>216</v>
      </c>
      <c r="I3564" s="302" t="s">
        <v>217</v>
      </c>
      <c r="J3564" s="302" t="s">
        <v>218</v>
      </c>
      <c r="K3564" s="53"/>
      <c r="L3564" s="53"/>
      <c r="M3564" s="53"/>
      <c r="N3564" s="53"/>
      <c r="O3564" s="53">
        <v>1</v>
      </c>
      <c r="P3564" s="55"/>
      <c r="Q3564" s="297">
        <v>95485</v>
      </c>
      <c r="R3564" s="351" t="s">
        <v>1578</v>
      </c>
      <c r="S3564" s="350">
        <v>47</v>
      </c>
      <c r="T3564" t="str">
        <f t="shared" si="123"/>
        <v>G-Suite Business</v>
      </c>
    </row>
    <row r="3565" spans="1:20" ht="15.75" thickBot="1">
      <c r="A3565" s="311">
        <v>45682</v>
      </c>
      <c r="B3565" s="384">
        <v>45658</v>
      </c>
      <c r="C3565" s="297" t="e">
        <v>#VALUE!</v>
      </c>
      <c r="D3565" s="312" t="s">
        <v>3837</v>
      </c>
      <c r="E3565" s="306" t="s">
        <v>6283</v>
      </c>
      <c r="F3565" s="314">
        <v>5900</v>
      </c>
      <c r="G3565" s="300">
        <v>5000</v>
      </c>
      <c r="H3565" s="301" t="s">
        <v>261</v>
      </c>
      <c r="I3565" s="302" t="s">
        <v>232</v>
      </c>
      <c r="J3565" s="302" t="s">
        <v>5204</v>
      </c>
      <c r="K3565" s="53"/>
      <c r="L3565" s="53"/>
      <c r="M3565" s="53"/>
      <c r="N3565" s="53"/>
      <c r="O3565" s="53">
        <v>1</v>
      </c>
      <c r="P3565" s="55"/>
      <c r="Q3565" s="297">
        <v>5900</v>
      </c>
      <c r="R3565" s="351" t="s">
        <v>1578</v>
      </c>
      <c r="S3565" s="350"/>
      <c r="T3565" t="str">
        <f t="shared" si="123"/>
        <v>Other Services</v>
      </c>
    </row>
    <row r="3566" spans="1:20" ht="15.75" thickBot="1">
      <c r="A3566" s="311">
        <v>45684</v>
      </c>
      <c r="B3566" s="384">
        <v>45658</v>
      </c>
      <c r="C3566" s="297" t="e">
        <v>#VALUE!</v>
      </c>
      <c r="D3566" s="312" t="s">
        <v>6274</v>
      </c>
      <c r="E3566" s="306" t="s">
        <v>6284</v>
      </c>
      <c r="F3566" s="314">
        <v>5310</v>
      </c>
      <c r="G3566" s="300">
        <v>4500</v>
      </c>
      <c r="H3566" s="301" t="s">
        <v>261</v>
      </c>
      <c r="I3566" s="302" t="s">
        <v>232</v>
      </c>
      <c r="J3566" s="302" t="s">
        <v>5204</v>
      </c>
      <c r="K3566" s="53"/>
      <c r="L3566" s="53"/>
      <c r="M3566" s="53"/>
      <c r="N3566" s="53"/>
      <c r="O3566" s="53">
        <v>1</v>
      </c>
      <c r="P3566" s="55"/>
      <c r="Q3566" s="297">
        <v>5310</v>
      </c>
      <c r="R3566" s="351" t="s">
        <v>1578</v>
      </c>
      <c r="S3566" s="350">
        <v>48</v>
      </c>
      <c r="T3566" t="str">
        <f t="shared" si="123"/>
        <v>Other Services</v>
      </c>
    </row>
    <row r="3567" spans="1:20" ht="15.75" thickBot="1">
      <c r="A3567" s="311">
        <v>45684</v>
      </c>
      <c r="B3567" s="384">
        <v>45658</v>
      </c>
      <c r="C3567" s="297" t="e">
        <v>#VALUE!</v>
      </c>
      <c r="D3567" s="312" t="s">
        <v>4554</v>
      </c>
      <c r="E3567" s="306" t="s">
        <v>6285</v>
      </c>
      <c r="F3567" s="314">
        <v>26550</v>
      </c>
      <c r="G3567" s="300">
        <v>22500</v>
      </c>
      <c r="H3567" s="301" t="s">
        <v>112</v>
      </c>
      <c r="I3567" s="302" t="s">
        <v>229</v>
      </c>
      <c r="J3567" s="302" t="s">
        <v>1504</v>
      </c>
      <c r="K3567" s="53"/>
      <c r="L3567" s="53"/>
      <c r="M3567" s="53"/>
      <c r="N3567" s="53"/>
      <c r="O3567" s="53">
        <v>1</v>
      </c>
      <c r="P3567" s="55"/>
      <c r="Q3567" s="297">
        <v>26550</v>
      </c>
      <c r="R3567" s="351" t="s">
        <v>1578</v>
      </c>
      <c r="S3567" s="350">
        <v>48</v>
      </c>
      <c r="T3567" t="str">
        <f t="shared" si="123"/>
        <v>WhatsApp API Business</v>
      </c>
    </row>
    <row r="3568" spans="1:20" ht="15.75" thickBot="1">
      <c r="A3568" s="311">
        <v>45684</v>
      </c>
      <c r="B3568" s="384">
        <v>45658</v>
      </c>
      <c r="C3568" s="297" t="e">
        <v>#VALUE!</v>
      </c>
      <c r="D3568" s="312" t="s">
        <v>6286</v>
      </c>
      <c r="E3568" s="306" t="s">
        <v>6287</v>
      </c>
      <c r="F3568" s="314">
        <v>4720</v>
      </c>
      <c r="G3568" s="300">
        <v>4000</v>
      </c>
      <c r="H3568" s="301" t="s">
        <v>112</v>
      </c>
      <c r="I3568" s="302" t="s">
        <v>229</v>
      </c>
      <c r="J3568" s="302" t="s">
        <v>594</v>
      </c>
      <c r="K3568" s="53"/>
      <c r="L3568" s="53"/>
      <c r="M3568" s="53"/>
      <c r="N3568" s="53"/>
      <c r="O3568" s="53">
        <v>1</v>
      </c>
      <c r="P3568" s="55"/>
      <c r="Q3568" s="297">
        <v>4720</v>
      </c>
      <c r="R3568" s="351" t="s">
        <v>1578</v>
      </c>
      <c r="S3568" s="350">
        <v>48</v>
      </c>
      <c r="T3568" t="str">
        <f t="shared" si="123"/>
        <v>WhatsApp API Business</v>
      </c>
    </row>
    <row r="3569" spans="1:20" ht="15.75" thickBot="1">
      <c r="A3569" s="311">
        <v>45684</v>
      </c>
      <c r="B3569" s="384">
        <v>45658</v>
      </c>
      <c r="C3569" s="297" t="e">
        <v>#VALUE!</v>
      </c>
      <c r="D3569" s="312" t="s">
        <v>2578</v>
      </c>
      <c r="E3569" s="306" t="s">
        <v>6288</v>
      </c>
      <c r="F3569" s="314">
        <v>17700</v>
      </c>
      <c r="G3569" s="300">
        <v>15000</v>
      </c>
      <c r="H3569" s="301" t="s">
        <v>261</v>
      </c>
      <c r="I3569" s="302" t="s">
        <v>232</v>
      </c>
      <c r="J3569" s="302" t="s">
        <v>5204</v>
      </c>
      <c r="K3569" s="53"/>
      <c r="L3569" s="53"/>
      <c r="M3569" s="53"/>
      <c r="N3569" s="53"/>
      <c r="O3569" s="53">
        <v>1</v>
      </c>
      <c r="P3569" s="55"/>
      <c r="Q3569" s="297">
        <v>17700</v>
      </c>
      <c r="R3569" s="351" t="s">
        <v>1578</v>
      </c>
      <c r="S3569" s="350">
        <v>48</v>
      </c>
      <c r="T3569" t="str">
        <f t="shared" si="123"/>
        <v>Other Services</v>
      </c>
    </row>
    <row r="3570" spans="1:20" ht="15.75" thickBot="1">
      <c r="A3570" s="311">
        <v>45684</v>
      </c>
      <c r="B3570" s="384">
        <v>45658</v>
      </c>
      <c r="C3570" s="297" t="e">
        <v>#VALUE!</v>
      </c>
      <c r="D3570" s="312" t="s">
        <v>5418</v>
      </c>
      <c r="E3570" s="306" t="s">
        <v>6289</v>
      </c>
      <c r="F3570" s="314">
        <v>59295</v>
      </c>
      <c r="G3570" s="300">
        <v>50250</v>
      </c>
      <c r="H3570" s="301" t="s">
        <v>216</v>
      </c>
      <c r="I3570" s="302" t="s">
        <v>217</v>
      </c>
      <c r="J3570" s="302" t="s">
        <v>218</v>
      </c>
      <c r="K3570" s="53"/>
      <c r="L3570" s="53"/>
      <c r="M3570" s="53"/>
      <c r="N3570" s="53"/>
      <c r="O3570" s="53">
        <v>1</v>
      </c>
      <c r="P3570" s="55"/>
      <c r="Q3570" s="297">
        <v>59295</v>
      </c>
      <c r="R3570" s="351" t="s">
        <v>1578</v>
      </c>
      <c r="S3570" s="350">
        <v>48</v>
      </c>
      <c r="T3570" t="str">
        <f t="shared" si="123"/>
        <v>G-Suite Business</v>
      </c>
    </row>
    <row r="3571" spans="1:20" ht="15.75" thickBot="1">
      <c r="A3571" s="311">
        <v>45684</v>
      </c>
      <c r="B3571" s="384">
        <v>45658</v>
      </c>
      <c r="C3571" s="297" t="e">
        <v>#VALUE!</v>
      </c>
      <c r="D3571" s="312" t="s">
        <v>6290</v>
      </c>
      <c r="E3571" s="306" t="s">
        <v>6291</v>
      </c>
      <c r="F3571" s="314">
        <v>9770</v>
      </c>
      <c r="G3571" s="300">
        <v>8279.6610169491523</v>
      </c>
      <c r="H3571" s="301" t="s">
        <v>216</v>
      </c>
      <c r="I3571" s="302" t="s">
        <v>217</v>
      </c>
      <c r="J3571" s="302" t="s">
        <v>218</v>
      </c>
      <c r="K3571" s="53"/>
      <c r="L3571" s="53"/>
      <c r="M3571" s="53"/>
      <c r="N3571" s="53"/>
      <c r="O3571" s="53">
        <v>1</v>
      </c>
      <c r="P3571" s="55"/>
      <c r="Q3571" s="297">
        <v>9770</v>
      </c>
      <c r="R3571" s="351" t="s">
        <v>1578</v>
      </c>
      <c r="S3571" s="350">
        <v>48</v>
      </c>
      <c r="T3571" t="str">
        <f t="shared" si="123"/>
        <v>G-Suite Business</v>
      </c>
    </row>
    <row r="3572" spans="1:20" ht="15.75" thickBot="1">
      <c r="A3572" s="311">
        <v>45685</v>
      </c>
      <c r="B3572" s="384">
        <v>45658</v>
      </c>
      <c r="C3572" s="297" t="e">
        <v>#VALUE!</v>
      </c>
      <c r="D3572" s="312" t="s">
        <v>6292</v>
      </c>
      <c r="E3572" s="306" t="s">
        <v>6293</v>
      </c>
      <c r="F3572" s="314">
        <v>20060</v>
      </c>
      <c r="G3572" s="300">
        <v>17000</v>
      </c>
      <c r="H3572" s="301" t="s">
        <v>112</v>
      </c>
      <c r="I3572" s="302" t="s">
        <v>229</v>
      </c>
      <c r="J3572" s="302" t="s">
        <v>485</v>
      </c>
      <c r="K3572" s="53"/>
      <c r="L3572" s="53"/>
      <c r="M3572" s="53"/>
      <c r="N3572" s="53"/>
      <c r="O3572" s="53">
        <v>1</v>
      </c>
      <c r="P3572" s="55"/>
      <c r="Q3572" s="297">
        <v>20060</v>
      </c>
      <c r="R3572" s="351" t="s">
        <v>1578</v>
      </c>
      <c r="S3572" s="350">
        <v>48</v>
      </c>
      <c r="T3572" t="str">
        <f t="shared" si="123"/>
        <v>WhatsApp API Business</v>
      </c>
    </row>
    <row r="3573" spans="1:20" ht="15.75" thickBot="1">
      <c r="A3573" s="311">
        <v>45685</v>
      </c>
      <c r="B3573" s="384">
        <v>45658</v>
      </c>
      <c r="C3573" s="297" t="e">
        <v>#VALUE!</v>
      </c>
      <c r="D3573" s="312" t="s">
        <v>391</v>
      </c>
      <c r="E3573" s="306" t="s">
        <v>6294</v>
      </c>
      <c r="F3573" s="314">
        <v>15045</v>
      </c>
      <c r="G3573" s="300">
        <v>12750</v>
      </c>
      <c r="H3573" s="301" t="s">
        <v>112</v>
      </c>
      <c r="I3573" s="302" t="s">
        <v>229</v>
      </c>
      <c r="J3573" s="302" t="s">
        <v>284</v>
      </c>
      <c r="K3573" s="53"/>
      <c r="L3573" s="53"/>
      <c r="M3573" s="53"/>
      <c r="N3573" s="53"/>
      <c r="O3573" s="53">
        <v>1</v>
      </c>
      <c r="P3573" s="55"/>
      <c r="Q3573" s="297">
        <v>15045</v>
      </c>
      <c r="R3573" s="351" t="s">
        <v>1578</v>
      </c>
      <c r="S3573" s="350">
        <v>48</v>
      </c>
      <c r="T3573" t="str">
        <f t="shared" si="123"/>
        <v>WhatsApp API Business</v>
      </c>
    </row>
    <row r="3574" spans="1:20" ht="15.75" thickBot="1">
      <c r="A3574" s="311">
        <v>45685</v>
      </c>
      <c r="B3574" s="384">
        <v>45658</v>
      </c>
      <c r="C3574" s="297" t="e">
        <v>#VALUE!</v>
      </c>
      <c r="D3574" s="312" t="s">
        <v>2329</v>
      </c>
      <c r="E3574" s="306" t="s">
        <v>6295</v>
      </c>
      <c r="F3574" s="314">
        <v>4720</v>
      </c>
      <c r="G3574" s="300">
        <v>4000</v>
      </c>
      <c r="H3574" s="301" t="s">
        <v>112</v>
      </c>
      <c r="I3574" s="302" t="s">
        <v>229</v>
      </c>
      <c r="J3574" s="302" t="s">
        <v>249</v>
      </c>
      <c r="K3574" s="53"/>
      <c r="L3574" s="53"/>
      <c r="M3574" s="53"/>
      <c r="N3574" s="53"/>
      <c r="O3574" s="53">
        <v>1</v>
      </c>
      <c r="P3574" s="55"/>
      <c r="Q3574" s="297">
        <v>4720</v>
      </c>
      <c r="R3574" s="351" t="s">
        <v>1578</v>
      </c>
      <c r="S3574" s="350">
        <v>48</v>
      </c>
      <c r="T3574" t="str">
        <f t="shared" si="123"/>
        <v>WhatsApp API Business</v>
      </c>
    </row>
    <row r="3575" spans="1:20" ht="15.75" thickBot="1">
      <c r="A3575" s="311">
        <v>45685</v>
      </c>
      <c r="B3575" s="384">
        <v>45658</v>
      </c>
      <c r="C3575" s="297" t="e">
        <v>#VALUE!</v>
      </c>
      <c r="D3575" s="312" t="s">
        <v>741</v>
      </c>
      <c r="E3575" s="306" t="s">
        <v>6296</v>
      </c>
      <c r="F3575" s="314">
        <v>2950</v>
      </c>
      <c r="G3575" s="300">
        <v>2500</v>
      </c>
      <c r="H3575" s="301" t="s">
        <v>112</v>
      </c>
      <c r="I3575" s="302" t="s">
        <v>229</v>
      </c>
      <c r="J3575" s="302" t="s">
        <v>258</v>
      </c>
      <c r="K3575" s="53"/>
      <c r="L3575" s="53"/>
      <c r="M3575" s="53"/>
      <c r="N3575" s="53"/>
      <c r="O3575" s="53">
        <v>1</v>
      </c>
      <c r="P3575" s="55"/>
      <c r="Q3575" s="297">
        <v>2950</v>
      </c>
      <c r="R3575" s="351" t="s">
        <v>1578</v>
      </c>
      <c r="S3575" s="350">
        <v>48</v>
      </c>
      <c r="T3575" t="str">
        <f t="shared" si="123"/>
        <v>WhatsApp API Business</v>
      </c>
    </row>
    <row r="3576" spans="1:20" ht="15.75" thickBot="1">
      <c r="A3576" s="311">
        <v>45685</v>
      </c>
      <c r="B3576" s="384">
        <v>45658</v>
      </c>
      <c r="C3576" s="297" t="e">
        <v>#VALUE!</v>
      </c>
      <c r="D3576" s="312" t="s">
        <v>5161</v>
      </c>
      <c r="E3576" s="306" t="s">
        <v>6297</v>
      </c>
      <c r="F3576" s="314">
        <v>29500</v>
      </c>
      <c r="G3576" s="300">
        <v>25000</v>
      </c>
      <c r="H3576" s="301" t="s">
        <v>112</v>
      </c>
      <c r="I3576" s="302" t="s">
        <v>229</v>
      </c>
      <c r="J3576" s="302" t="s">
        <v>1504</v>
      </c>
      <c r="K3576" s="53"/>
      <c r="L3576" s="53"/>
      <c r="M3576" s="53"/>
      <c r="N3576" s="53"/>
      <c r="O3576" s="53">
        <v>1</v>
      </c>
      <c r="P3576" s="55"/>
      <c r="Q3576" s="297">
        <v>29500</v>
      </c>
      <c r="R3576" s="351" t="s">
        <v>1578</v>
      </c>
      <c r="S3576" s="350">
        <v>48</v>
      </c>
      <c r="T3576" t="str">
        <f t="shared" si="123"/>
        <v>WhatsApp API Business</v>
      </c>
    </row>
    <row r="3577" spans="1:20" ht="15.75" thickBot="1">
      <c r="A3577" s="311">
        <v>45685</v>
      </c>
      <c r="B3577" s="384">
        <v>45658</v>
      </c>
      <c r="C3577" s="297" t="e">
        <v>#VALUE!</v>
      </c>
      <c r="D3577" s="312" t="s">
        <v>1054</v>
      </c>
      <c r="E3577" s="306" t="s">
        <v>6298</v>
      </c>
      <c r="F3577" s="314">
        <v>17700</v>
      </c>
      <c r="G3577" s="300">
        <v>15000</v>
      </c>
      <c r="H3577" s="301" t="s">
        <v>261</v>
      </c>
      <c r="I3577" s="302" t="s">
        <v>232</v>
      </c>
      <c r="J3577" s="302" t="s">
        <v>5204</v>
      </c>
      <c r="K3577" s="53"/>
      <c r="L3577" s="53"/>
      <c r="M3577" s="53"/>
      <c r="N3577" s="53"/>
      <c r="O3577" s="53">
        <v>1</v>
      </c>
      <c r="P3577" s="55"/>
      <c r="Q3577" s="297">
        <v>17700</v>
      </c>
      <c r="R3577" s="351" t="s">
        <v>1578</v>
      </c>
      <c r="S3577" s="350">
        <v>48</v>
      </c>
      <c r="T3577" t="str">
        <f t="shared" si="123"/>
        <v>Other Services</v>
      </c>
    </row>
    <row r="3578" spans="1:20" ht="15.75" thickBot="1">
      <c r="A3578" s="311">
        <v>45685</v>
      </c>
      <c r="B3578" s="384">
        <v>45658</v>
      </c>
      <c r="C3578" s="297" t="e">
        <v>#VALUE!</v>
      </c>
      <c r="D3578" s="312" t="s">
        <v>1245</v>
      </c>
      <c r="E3578" s="306" t="s">
        <v>6299</v>
      </c>
      <c r="F3578" s="314">
        <v>2891</v>
      </c>
      <c r="G3578" s="300">
        <v>2450</v>
      </c>
      <c r="H3578" s="301" t="s">
        <v>216</v>
      </c>
      <c r="I3578" s="302" t="s">
        <v>217</v>
      </c>
      <c r="J3578" s="302" t="s">
        <v>218</v>
      </c>
      <c r="K3578" s="53"/>
      <c r="L3578" s="53"/>
      <c r="M3578" s="53"/>
      <c r="N3578" s="53"/>
      <c r="O3578" s="53">
        <v>1</v>
      </c>
      <c r="P3578" s="55"/>
      <c r="Q3578" s="297">
        <v>2891</v>
      </c>
      <c r="R3578" s="351" t="s">
        <v>1578</v>
      </c>
      <c r="S3578" s="350">
        <v>48</v>
      </c>
      <c r="T3578" t="str">
        <f t="shared" si="123"/>
        <v>G-Suite Business</v>
      </c>
    </row>
    <row r="3579" spans="1:20" ht="15.75" thickBot="1">
      <c r="A3579" s="311">
        <v>45685</v>
      </c>
      <c r="B3579" s="384">
        <v>45658</v>
      </c>
      <c r="C3579" s="297" t="e">
        <v>#VALUE!</v>
      </c>
      <c r="D3579" s="312" t="s">
        <v>2108</v>
      </c>
      <c r="E3579" s="306" t="s">
        <v>6300</v>
      </c>
      <c r="F3579" s="314">
        <v>39117</v>
      </c>
      <c r="G3579" s="300">
        <v>33150</v>
      </c>
      <c r="H3579" s="301" t="s">
        <v>216</v>
      </c>
      <c r="I3579" s="302" t="s">
        <v>217</v>
      </c>
      <c r="J3579" s="302" t="s">
        <v>218</v>
      </c>
      <c r="K3579" s="53"/>
      <c r="L3579" s="53"/>
      <c r="M3579" s="53"/>
      <c r="N3579" s="53"/>
      <c r="O3579" s="53">
        <v>1</v>
      </c>
      <c r="P3579" s="55"/>
      <c r="Q3579" s="297">
        <v>39117</v>
      </c>
      <c r="R3579" s="351" t="s">
        <v>1578</v>
      </c>
      <c r="S3579" s="350">
        <v>48</v>
      </c>
      <c r="T3579" t="str">
        <f t="shared" si="123"/>
        <v>G-Suite Business</v>
      </c>
    </row>
    <row r="3580" spans="1:20" ht="15.75" thickBot="1">
      <c r="A3580" s="311">
        <v>45685</v>
      </c>
      <c r="B3580" s="384">
        <v>45658</v>
      </c>
      <c r="C3580" s="297" t="e">
        <v>#VALUE!</v>
      </c>
      <c r="D3580" s="312" t="s">
        <v>250</v>
      </c>
      <c r="E3580" s="306" t="s">
        <v>6301</v>
      </c>
      <c r="F3580" s="314">
        <v>15519.36</v>
      </c>
      <c r="G3580" s="300">
        <v>13152</v>
      </c>
      <c r="H3580" s="301" t="s">
        <v>216</v>
      </c>
      <c r="I3580" s="302" t="s">
        <v>217</v>
      </c>
      <c r="J3580" s="302" t="s">
        <v>218</v>
      </c>
      <c r="K3580" s="53"/>
      <c r="L3580" s="53"/>
      <c r="M3580" s="53"/>
      <c r="N3580" s="53"/>
      <c r="O3580" s="53">
        <v>1</v>
      </c>
      <c r="P3580" s="55"/>
      <c r="Q3580" s="297">
        <v>15519.36</v>
      </c>
      <c r="R3580" s="351" t="s">
        <v>1578</v>
      </c>
      <c r="S3580" s="350">
        <v>48</v>
      </c>
      <c r="T3580" t="str">
        <f t="shared" si="123"/>
        <v>G-Suite Business</v>
      </c>
    </row>
    <row r="3581" spans="1:20" ht="15.75" thickBot="1">
      <c r="A3581" s="311">
        <v>45685</v>
      </c>
      <c r="B3581" s="384">
        <v>45658</v>
      </c>
      <c r="C3581" s="297" t="e">
        <v>#VALUE!</v>
      </c>
      <c r="D3581" s="312" t="s">
        <v>250</v>
      </c>
      <c r="E3581" s="306" t="s">
        <v>6302</v>
      </c>
      <c r="F3581" s="314">
        <v>1293.28</v>
      </c>
      <c r="G3581" s="300">
        <v>1096</v>
      </c>
      <c r="H3581" s="301" t="s">
        <v>216</v>
      </c>
      <c r="I3581" s="302" t="s">
        <v>217</v>
      </c>
      <c r="J3581" s="302" t="s">
        <v>218</v>
      </c>
      <c r="K3581" s="53"/>
      <c r="L3581" s="53"/>
      <c r="M3581" s="53"/>
      <c r="N3581" s="53"/>
      <c r="O3581" s="53">
        <v>1</v>
      </c>
      <c r="P3581" s="55"/>
      <c r="Q3581" s="297">
        <v>1293.28</v>
      </c>
      <c r="R3581" s="351" t="s">
        <v>1578</v>
      </c>
      <c r="S3581" s="350">
        <v>48</v>
      </c>
      <c r="T3581" t="str">
        <f t="shared" si="123"/>
        <v>G-Suite Business</v>
      </c>
    </row>
    <row r="3582" spans="1:20" ht="15.75" thickBot="1">
      <c r="A3582" s="311">
        <v>45685</v>
      </c>
      <c r="B3582" s="384">
        <v>45658</v>
      </c>
      <c r="C3582" s="297" t="e">
        <v>#VALUE!</v>
      </c>
      <c r="D3582" s="312" t="s">
        <v>6303</v>
      </c>
      <c r="E3582" s="306" t="s">
        <v>6304</v>
      </c>
      <c r="F3582" s="314">
        <v>4366</v>
      </c>
      <c r="G3582" s="300">
        <v>3700</v>
      </c>
      <c r="H3582" s="301" t="s">
        <v>216</v>
      </c>
      <c r="I3582" s="302" t="s">
        <v>217</v>
      </c>
      <c r="J3582" s="302" t="s">
        <v>218</v>
      </c>
      <c r="K3582" s="53"/>
      <c r="L3582" s="53"/>
      <c r="M3582" s="53"/>
      <c r="N3582" s="53"/>
      <c r="O3582" s="53">
        <v>1</v>
      </c>
      <c r="P3582" s="55"/>
      <c r="Q3582" s="297">
        <v>4366</v>
      </c>
      <c r="R3582" s="351" t="s">
        <v>1578</v>
      </c>
      <c r="S3582" s="350">
        <v>48</v>
      </c>
      <c r="T3582" t="str">
        <f t="shared" si="123"/>
        <v>G-Suite Business</v>
      </c>
    </row>
    <row r="3583" spans="1:20" ht="15.75" thickBot="1">
      <c r="A3583" s="311">
        <v>45686</v>
      </c>
      <c r="B3583" s="384">
        <v>45658</v>
      </c>
      <c r="C3583" s="297" t="e">
        <v>#VALUE!</v>
      </c>
      <c r="D3583" s="312" t="s">
        <v>3003</v>
      </c>
      <c r="E3583" s="306" t="s">
        <v>6305</v>
      </c>
      <c r="F3583" s="314"/>
      <c r="G3583" s="300"/>
      <c r="H3583" s="301" t="s">
        <v>261</v>
      </c>
      <c r="I3583" s="302" t="s">
        <v>232</v>
      </c>
      <c r="J3583" s="302" t="s">
        <v>262</v>
      </c>
      <c r="K3583" s="53"/>
      <c r="L3583" s="53"/>
      <c r="M3583" s="53"/>
      <c r="N3583" s="53"/>
      <c r="O3583" s="53">
        <v>1</v>
      </c>
      <c r="P3583" s="55"/>
      <c r="Q3583" s="297">
        <v>0</v>
      </c>
      <c r="R3583" s="351" t="s">
        <v>1578</v>
      </c>
      <c r="S3583" s="350">
        <v>48</v>
      </c>
      <c r="T3583" t="str">
        <f t="shared" si="123"/>
        <v>Other Services</v>
      </c>
    </row>
    <row r="3584" spans="1:20" ht="15.75" thickBot="1">
      <c r="A3584" s="311">
        <v>45686</v>
      </c>
      <c r="B3584" s="384">
        <v>45658</v>
      </c>
      <c r="C3584" s="297" t="e">
        <v>#VALUE!</v>
      </c>
      <c r="D3584" s="312" t="s">
        <v>6306</v>
      </c>
      <c r="E3584" s="306" t="s">
        <v>6307</v>
      </c>
      <c r="F3584" s="314"/>
      <c r="G3584" s="300"/>
      <c r="H3584" s="301" t="s">
        <v>261</v>
      </c>
      <c r="I3584" s="302" t="s">
        <v>232</v>
      </c>
      <c r="J3584" s="302" t="s">
        <v>262</v>
      </c>
      <c r="K3584" s="53"/>
      <c r="L3584" s="53"/>
      <c r="M3584" s="53"/>
      <c r="N3584" s="53"/>
      <c r="O3584" s="53">
        <v>1</v>
      </c>
      <c r="P3584" s="55"/>
      <c r="Q3584" s="297">
        <v>0</v>
      </c>
      <c r="R3584" s="351" t="s">
        <v>1578</v>
      </c>
      <c r="S3584" s="350">
        <v>48</v>
      </c>
      <c r="T3584" t="str">
        <f t="shared" si="123"/>
        <v>Other Services</v>
      </c>
    </row>
    <row r="3585" spans="1:20" ht="15.75" thickBot="1">
      <c r="A3585" s="311">
        <v>45686</v>
      </c>
      <c r="B3585" s="384">
        <v>45658</v>
      </c>
      <c r="C3585" s="297" t="e">
        <v>#VALUE!</v>
      </c>
      <c r="D3585" s="312" t="s">
        <v>6308</v>
      </c>
      <c r="E3585" s="306" t="s">
        <v>6309</v>
      </c>
      <c r="F3585" s="314"/>
      <c r="G3585" s="300"/>
      <c r="H3585" s="301" t="s">
        <v>261</v>
      </c>
      <c r="I3585" s="302" t="s">
        <v>232</v>
      </c>
      <c r="J3585" s="302" t="s">
        <v>262</v>
      </c>
      <c r="K3585" s="53"/>
      <c r="L3585" s="53"/>
      <c r="M3585" s="53"/>
      <c r="N3585" s="53"/>
      <c r="O3585" s="53">
        <v>1</v>
      </c>
      <c r="P3585" s="55"/>
      <c r="Q3585" s="297">
        <v>0</v>
      </c>
      <c r="R3585" s="351" t="s">
        <v>1578</v>
      </c>
      <c r="S3585" s="350">
        <v>48</v>
      </c>
      <c r="T3585" t="str">
        <f t="shared" si="123"/>
        <v>Other Services</v>
      </c>
    </row>
    <row r="3586" spans="1:20" ht="15.75" thickBot="1">
      <c r="A3586" s="311">
        <v>45686</v>
      </c>
      <c r="B3586" s="384">
        <v>45658</v>
      </c>
      <c r="C3586" s="297" t="e">
        <v>#VALUE!</v>
      </c>
      <c r="D3586" s="312" t="s">
        <v>2169</v>
      </c>
      <c r="E3586" s="306" t="s">
        <v>6310</v>
      </c>
      <c r="F3586" s="314">
        <v>8849</v>
      </c>
      <c r="G3586" s="300">
        <v>7499.1525423728817</v>
      </c>
      <c r="H3586" s="301" t="s">
        <v>261</v>
      </c>
      <c r="I3586" s="302" t="s">
        <v>232</v>
      </c>
      <c r="J3586" s="302" t="s">
        <v>5204</v>
      </c>
      <c r="K3586" s="53"/>
      <c r="L3586" s="53"/>
      <c r="M3586" s="53"/>
      <c r="N3586" s="53"/>
      <c r="O3586" s="53">
        <v>1</v>
      </c>
      <c r="P3586" s="55"/>
      <c r="Q3586" s="297">
        <v>8849</v>
      </c>
      <c r="R3586" s="351" t="s">
        <v>1578</v>
      </c>
      <c r="S3586" s="350">
        <v>48</v>
      </c>
      <c r="T3586" t="str">
        <f t="shared" si="123"/>
        <v>Other Services</v>
      </c>
    </row>
    <row r="3587" spans="1:20" ht="15.75" thickBot="1">
      <c r="A3587" s="311">
        <v>45686</v>
      </c>
      <c r="B3587" s="384">
        <v>45658</v>
      </c>
      <c r="C3587" s="297" t="e">
        <v>#VALUE!</v>
      </c>
      <c r="D3587" s="312" t="s">
        <v>301</v>
      </c>
      <c r="E3587" s="306" t="s">
        <v>6311</v>
      </c>
      <c r="F3587" s="314">
        <v>8849</v>
      </c>
      <c r="G3587" s="300">
        <v>7499.1525423728817</v>
      </c>
      <c r="H3587" s="301" t="s">
        <v>261</v>
      </c>
      <c r="I3587" s="302" t="s">
        <v>232</v>
      </c>
      <c r="J3587" s="302" t="s">
        <v>5204</v>
      </c>
      <c r="K3587" s="53"/>
      <c r="L3587" s="53"/>
      <c r="M3587" s="53"/>
      <c r="N3587" s="53"/>
      <c r="O3587" s="53">
        <v>1</v>
      </c>
      <c r="P3587" s="55"/>
      <c r="Q3587" s="297">
        <v>8849</v>
      </c>
      <c r="R3587" s="351" t="s">
        <v>1578</v>
      </c>
      <c r="S3587" s="350">
        <v>48</v>
      </c>
      <c r="T3587" t="str">
        <f t="shared" si="123"/>
        <v>Other Services</v>
      </c>
    </row>
    <row r="3588" spans="1:20" ht="15.75" thickBot="1">
      <c r="A3588" s="311">
        <v>45686</v>
      </c>
      <c r="B3588" s="384">
        <v>45658</v>
      </c>
      <c r="C3588" s="297" t="e">
        <v>#VALUE!</v>
      </c>
      <c r="D3588" s="312" t="s">
        <v>6312</v>
      </c>
      <c r="E3588" s="306" t="s">
        <v>6313</v>
      </c>
      <c r="F3588" s="314">
        <v>8849</v>
      </c>
      <c r="G3588" s="300">
        <v>7499.1525423728817</v>
      </c>
      <c r="H3588" s="301" t="s">
        <v>261</v>
      </c>
      <c r="I3588" s="302" t="s">
        <v>232</v>
      </c>
      <c r="J3588" s="302" t="s">
        <v>5204</v>
      </c>
      <c r="K3588" s="53"/>
      <c r="L3588" s="53"/>
      <c r="M3588" s="53"/>
      <c r="N3588" s="53"/>
      <c r="O3588" s="53">
        <v>1</v>
      </c>
      <c r="P3588" s="55"/>
      <c r="Q3588" s="297">
        <v>8849</v>
      </c>
      <c r="R3588" s="351" t="s">
        <v>1578</v>
      </c>
      <c r="S3588" s="350">
        <v>48</v>
      </c>
      <c r="T3588" t="str">
        <f t="shared" si="123"/>
        <v>Other Services</v>
      </c>
    </row>
    <row r="3589" spans="1:20" ht="15.75" thickBot="1">
      <c r="A3589" s="311">
        <v>45686</v>
      </c>
      <c r="B3589" s="384">
        <v>45658</v>
      </c>
      <c r="C3589" s="297" t="e">
        <v>#VALUE!</v>
      </c>
      <c r="D3589" s="312" t="s">
        <v>6314</v>
      </c>
      <c r="E3589" s="306" t="s">
        <v>6315</v>
      </c>
      <c r="F3589" s="314">
        <v>17700</v>
      </c>
      <c r="G3589" s="300">
        <v>15000</v>
      </c>
      <c r="H3589" s="301" t="s">
        <v>261</v>
      </c>
      <c r="I3589" s="302" t="s">
        <v>232</v>
      </c>
      <c r="J3589" s="302" t="s">
        <v>5204</v>
      </c>
      <c r="K3589" s="53"/>
      <c r="L3589" s="53"/>
      <c r="M3589" s="53"/>
      <c r="N3589" s="53"/>
      <c r="O3589" s="53">
        <v>1</v>
      </c>
      <c r="P3589" s="55"/>
      <c r="Q3589" s="297">
        <v>17700</v>
      </c>
      <c r="R3589" s="351" t="s">
        <v>1578</v>
      </c>
      <c r="S3589" s="350">
        <v>48</v>
      </c>
      <c r="T3589" t="str">
        <f t="shared" si="123"/>
        <v>Other Services</v>
      </c>
    </row>
    <row r="3590" spans="1:20" ht="15.75" thickBot="1">
      <c r="A3590" s="311">
        <v>45686</v>
      </c>
      <c r="B3590" s="384">
        <v>45658</v>
      </c>
      <c r="C3590" s="297" t="e">
        <v>#VALUE!</v>
      </c>
      <c r="D3590" s="312" t="s">
        <v>6316</v>
      </c>
      <c r="E3590" s="306" t="s">
        <v>6317</v>
      </c>
      <c r="F3590" s="314">
        <v>8849</v>
      </c>
      <c r="G3590" s="300">
        <v>7499.1525423728817</v>
      </c>
      <c r="H3590" s="301" t="s">
        <v>261</v>
      </c>
      <c r="I3590" s="302" t="s">
        <v>232</v>
      </c>
      <c r="J3590" s="302" t="s">
        <v>5204</v>
      </c>
      <c r="K3590" s="53"/>
      <c r="L3590" s="53"/>
      <c r="M3590" s="53"/>
      <c r="N3590" s="53"/>
      <c r="O3590" s="53">
        <v>1</v>
      </c>
      <c r="P3590" s="55"/>
      <c r="Q3590" s="297">
        <v>8849</v>
      </c>
      <c r="R3590" s="351" t="s">
        <v>1578</v>
      </c>
      <c r="S3590" s="350">
        <v>48</v>
      </c>
      <c r="T3590" t="str">
        <f t="shared" si="123"/>
        <v>Other Services</v>
      </c>
    </row>
    <row r="3591" spans="1:20" ht="15.75" thickBot="1">
      <c r="A3591" s="311">
        <v>45686</v>
      </c>
      <c r="B3591" s="384">
        <v>45658</v>
      </c>
      <c r="C3591" s="297" t="e">
        <v>#VALUE!</v>
      </c>
      <c r="D3591" s="312" t="s">
        <v>4529</v>
      </c>
      <c r="E3591" s="306" t="s">
        <v>6318</v>
      </c>
      <c r="F3591" s="314">
        <v>8849</v>
      </c>
      <c r="G3591" s="300">
        <v>7499.1525423728817</v>
      </c>
      <c r="H3591" s="301" t="s">
        <v>261</v>
      </c>
      <c r="I3591" s="302" t="s">
        <v>232</v>
      </c>
      <c r="J3591" s="302" t="s">
        <v>5204</v>
      </c>
      <c r="K3591" s="53"/>
      <c r="L3591" s="53"/>
      <c r="M3591" s="53"/>
      <c r="N3591" s="53"/>
      <c r="O3591" s="53">
        <v>1</v>
      </c>
      <c r="P3591" s="55"/>
      <c r="Q3591" s="297">
        <v>8849</v>
      </c>
      <c r="R3591" s="351" t="s">
        <v>1578</v>
      </c>
      <c r="S3591" s="350">
        <v>48</v>
      </c>
      <c r="T3591" t="str">
        <f t="shared" si="123"/>
        <v>Other Services</v>
      </c>
    </row>
    <row r="3592" spans="1:20" ht="15.75" thickBot="1">
      <c r="A3592" s="311">
        <v>45686</v>
      </c>
      <c r="B3592" s="384">
        <v>45658</v>
      </c>
      <c r="C3592" s="297" t="e">
        <v>#VALUE!</v>
      </c>
      <c r="D3592" s="312" t="s">
        <v>6319</v>
      </c>
      <c r="E3592" s="306" t="s">
        <v>6320</v>
      </c>
      <c r="F3592" s="314">
        <v>25075</v>
      </c>
      <c r="G3592" s="300">
        <v>21250</v>
      </c>
      <c r="H3592" s="301" t="s">
        <v>112</v>
      </c>
      <c r="I3592" s="302" t="s">
        <v>229</v>
      </c>
      <c r="J3592" s="302" t="s">
        <v>1504</v>
      </c>
      <c r="K3592" s="53"/>
      <c r="L3592" s="53"/>
      <c r="M3592" s="53"/>
      <c r="N3592" s="53"/>
      <c r="O3592" s="53">
        <v>1</v>
      </c>
      <c r="P3592" s="55"/>
      <c r="Q3592" s="297">
        <v>25075</v>
      </c>
      <c r="R3592" s="351" t="s">
        <v>1578</v>
      </c>
      <c r="S3592" s="350">
        <v>48</v>
      </c>
      <c r="T3592" t="str">
        <f t="shared" si="123"/>
        <v>WhatsApp API Business</v>
      </c>
    </row>
    <row r="3593" spans="1:20" ht="15.75" thickBot="1">
      <c r="A3593" s="311">
        <v>45686</v>
      </c>
      <c r="B3593" s="384">
        <v>45658</v>
      </c>
      <c r="C3593" s="297" t="e">
        <v>#VALUE!</v>
      </c>
      <c r="D3593" s="312" t="s">
        <v>465</v>
      </c>
      <c r="E3593" s="306" t="s">
        <v>6321</v>
      </c>
      <c r="F3593" s="314">
        <v>1180</v>
      </c>
      <c r="G3593" s="300">
        <v>1000</v>
      </c>
      <c r="H3593" s="301" t="s">
        <v>112</v>
      </c>
      <c r="I3593" s="302" t="s">
        <v>229</v>
      </c>
      <c r="J3593" s="302" t="s">
        <v>249</v>
      </c>
      <c r="K3593" s="53"/>
      <c r="L3593" s="53"/>
      <c r="M3593" s="53"/>
      <c r="N3593" s="53"/>
      <c r="O3593" s="53">
        <v>1</v>
      </c>
      <c r="P3593" s="55"/>
      <c r="Q3593" s="297">
        <v>1180</v>
      </c>
      <c r="R3593" s="351" t="s">
        <v>1578</v>
      </c>
      <c r="S3593" s="350">
        <v>48</v>
      </c>
      <c r="T3593" t="str">
        <f t="shared" si="123"/>
        <v>WhatsApp API Business</v>
      </c>
    </row>
    <row r="3594" spans="1:20" ht="15.75" thickBot="1">
      <c r="A3594" s="311">
        <v>45686</v>
      </c>
      <c r="B3594" s="384">
        <v>45658</v>
      </c>
      <c r="C3594" s="297" t="e">
        <v>#VALUE!</v>
      </c>
      <c r="D3594" s="312" t="s">
        <v>389</v>
      </c>
      <c r="E3594" s="306" t="s">
        <v>6322</v>
      </c>
      <c r="F3594" s="314">
        <v>33984</v>
      </c>
      <c r="G3594" s="300">
        <v>28800</v>
      </c>
      <c r="H3594" s="301" t="s">
        <v>112</v>
      </c>
      <c r="I3594" s="302" t="s">
        <v>229</v>
      </c>
      <c r="J3594" s="302" t="s">
        <v>359</v>
      </c>
      <c r="K3594" s="53"/>
      <c r="L3594" s="53"/>
      <c r="M3594" s="53"/>
      <c r="N3594" s="53"/>
      <c r="O3594" s="53">
        <v>1</v>
      </c>
      <c r="P3594" s="55"/>
      <c r="Q3594" s="297">
        <v>33984</v>
      </c>
      <c r="R3594" s="351" t="s">
        <v>1578</v>
      </c>
      <c r="S3594" s="350">
        <v>48</v>
      </c>
      <c r="T3594" t="str">
        <f t="shared" si="123"/>
        <v>WhatsApp API Business</v>
      </c>
    </row>
    <row r="3595" spans="1:20" ht="15.75" thickBot="1">
      <c r="A3595" s="311">
        <v>45686</v>
      </c>
      <c r="B3595" s="384">
        <v>45658</v>
      </c>
      <c r="C3595" s="297" t="e">
        <v>#VALUE!</v>
      </c>
      <c r="D3595" s="312" t="s">
        <v>2621</v>
      </c>
      <c r="E3595" s="306" t="s">
        <v>6323</v>
      </c>
      <c r="F3595" s="314">
        <v>55460</v>
      </c>
      <c r="G3595" s="300">
        <v>47000</v>
      </c>
      <c r="H3595" s="301" t="s">
        <v>310</v>
      </c>
      <c r="I3595" s="302" t="s">
        <v>223</v>
      </c>
      <c r="J3595" s="302" t="s">
        <v>311</v>
      </c>
      <c r="K3595" s="53"/>
      <c r="L3595" s="53"/>
      <c r="M3595" s="53"/>
      <c r="N3595" s="53"/>
      <c r="O3595" s="53">
        <v>1</v>
      </c>
      <c r="P3595" s="55"/>
      <c r="Q3595" s="297">
        <v>55460</v>
      </c>
      <c r="R3595" s="351" t="s">
        <v>1578</v>
      </c>
      <c r="S3595" s="350">
        <v>48</v>
      </c>
      <c r="T3595" t="str">
        <f t="shared" si="123"/>
        <v>Tech Assist Recruitment</v>
      </c>
    </row>
    <row r="3596" spans="1:20" ht="15.75" thickBot="1">
      <c r="A3596" s="311">
        <v>45686</v>
      </c>
      <c r="B3596" s="384">
        <v>45658</v>
      </c>
      <c r="C3596" s="297" t="e">
        <v>#VALUE!</v>
      </c>
      <c r="D3596" s="312" t="s">
        <v>450</v>
      </c>
      <c r="E3596" s="306" t="s">
        <v>6324</v>
      </c>
      <c r="F3596" s="314">
        <v>8024</v>
      </c>
      <c r="G3596" s="300">
        <v>6800</v>
      </c>
      <c r="H3596" s="301" t="s">
        <v>216</v>
      </c>
      <c r="I3596" s="302" t="s">
        <v>217</v>
      </c>
      <c r="J3596" s="302" t="s">
        <v>218</v>
      </c>
      <c r="K3596" s="53"/>
      <c r="L3596" s="53"/>
      <c r="M3596" s="53"/>
      <c r="N3596" s="53"/>
      <c r="O3596" s="53">
        <v>1</v>
      </c>
      <c r="P3596" s="55"/>
      <c r="Q3596" s="297">
        <v>8024</v>
      </c>
      <c r="R3596" s="351" t="s">
        <v>1578</v>
      </c>
      <c r="S3596" s="350">
        <v>48</v>
      </c>
      <c r="T3596" t="str">
        <f t="shared" si="123"/>
        <v>G-Suite Business</v>
      </c>
    </row>
    <row r="3597" spans="1:20" ht="15.75" thickBot="1">
      <c r="A3597" s="311">
        <v>45686</v>
      </c>
      <c r="B3597" s="384">
        <v>45658</v>
      </c>
      <c r="C3597" s="297" t="e">
        <v>#VALUE!</v>
      </c>
      <c r="D3597" s="312" t="s">
        <v>6325</v>
      </c>
      <c r="E3597" s="306" t="s">
        <v>6326</v>
      </c>
      <c r="F3597" s="314">
        <v>20471.82</v>
      </c>
      <c r="G3597" s="300">
        <v>17349</v>
      </c>
      <c r="H3597" s="301" t="s">
        <v>216</v>
      </c>
      <c r="I3597" s="302" t="s">
        <v>217</v>
      </c>
      <c r="J3597" s="302" t="s">
        <v>218</v>
      </c>
      <c r="K3597" s="53"/>
      <c r="L3597" s="53"/>
      <c r="M3597" s="53"/>
      <c r="N3597" s="53"/>
      <c r="O3597" s="53">
        <v>1</v>
      </c>
      <c r="P3597" s="55"/>
      <c r="Q3597" s="297">
        <v>20471.82</v>
      </c>
      <c r="R3597" s="351" t="s">
        <v>1578</v>
      </c>
      <c r="S3597" s="350">
        <v>48</v>
      </c>
      <c r="T3597" t="str">
        <f t="shared" si="123"/>
        <v>G-Suite Business</v>
      </c>
    </row>
    <row r="3598" spans="1:20" ht="15.75" thickBot="1">
      <c r="A3598" s="311">
        <v>45686</v>
      </c>
      <c r="B3598" s="384">
        <v>45658</v>
      </c>
      <c r="C3598" s="297" t="e">
        <v>#VALUE!</v>
      </c>
      <c r="D3598" s="312" t="s">
        <v>6327</v>
      </c>
      <c r="E3598" s="306" t="s">
        <v>6328</v>
      </c>
      <c r="F3598" s="314">
        <v>3908.16</v>
      </c>
      <c r="G3598" s="300">
        <v>3312</v>
      </c>
      <c r="H3598" s="301" t="s">
        <v>216</v>
      </c>
      <c r="I3598" s="302" t="s">
        <v>217</v>
      </c>
      <c r="J3598" s="302" t="s">
        <v>218</v>
      </c>
      <c r="K3598" s="53"/>
      <c r="L3598" s="53"/>
      <c r="M3598" s="53"/>
      <c r="N3598" s="53"/>
      <c r="O3598" s="53">
        <v>1</v>
      </c>
      <c r="P3598" s="55"/>
      <c r="Q3598" s="297">
        <v>3908.16</v>
      </c>
      <c r="R3598" s="351" t="s">
        <v>1578</v>
      </c>
      <c r="S3598" s="350">
        <v>48</v>
      </c>
      <c r="T3598" t="str">
        <f t="shared" si="123"/>
        <v>G-Suite Business</v>
      </c>
    </row>
    <row r="3599" spans="1:20" ht="15.75" thickBot="1">
      <c r="A3599" s="311">
        <v>45686</v>
      </c>
      <c r="B3599" s="384">
        <v>45658</v>
      </c>
      <c r="C3599" s="297" t="e">
        <v>#VALUE!</v>
      </c>
      <c r="D3599" s="312" t="s">
        <v>6130</v>
      </c>
      <c r="E3599" s="306" t="s">
        <v>6329</v>
      </c>
      <c r="F3599" s="314">
        <v>-11800</v>
      </c>
      <c r="G3599" s="300">
        <v>-10000</v>
      </c>
      <c r="H3599" s="301" t="s">
        <v>261</v>
      </c>
      <c r="I3599" s="302" t="s">
        <v>232</v>
      </c>
      <c r="J3599" s="302" t="s">
        <v>5204</v>
      </c>
      <c r="K3599" s="53"/>
      <c r="L3599" s="53"/>
      <c r="M3599" s="53"/>
      <c r="N3599" s="53"/>
      <c r="O3599" s="53">
        <v>1</v>
      </c>
      <c r="P3599" s="55"/>
      <c r="Q3599" s="297">
        <v>-11800</v>
      </c>
      <c r="R3599" s="351" t="s">
        <v>1578</v>
      </c>
      <c r="S3599" s="350">
        <v>48</v>
      </c>
      <c r="T3599" t="str">
        <f t="shared" si="123"/>
        <v>Other Services</v>
      </c>
    </row>
    <row r="3600" spans="1:20" ht="15.75" thickBot="1">
      <c r="A3600" s="311">
        <v>45687</v>
      </c>
      <c r="B3600" s="384">
        <v>45658</v>
      </c>
      <c r="C3600" s="297" t="e">
        <v>#VALUE!</v>
      </c>
      <c r="D3600" s="312" t="s">
        <v>6330</v>
      </c>
      <c r="E3600" s="306" t="s">
        <v>6331</v>
      </c>
      <c r="F3600" s="314">
        <v>8849</v>
      </c>
      <c r="G3600" s="300">
        <v>7499.1525423728817</v>
      </c>
      <c r="H3600" s="301" t="s">
        <v>261</v>
      </c>
      <c r="I3600" s="302" t="s">
        <v>232</v>
      </c>
      <c r="J3600" s="302" t="s">
        <v>5204</v>
      </c>
      <c r="K3600" s="53"/>
      <c r="L3600" s="53"/>
      <c r="M3600" s="53"/>
      <c r="N3600" s="53"/>
      <c r="O3600" s="53">
        <v>1</v>
      </c>
      <c r="P3600" s="55"/>
      <c r="Q3600" s="297">
        <v>8849</v>
      </c>
      <c r="R3600" s="351" t="s">
        <v>1578</v>
      </c>
      <c r="S3600" s="350">
        <v>48</v>
      </c>
      <c r="T3600" t="str">
        <f t="shared" si="123"/>
        <v>Other Services</v>
      </c>
    </row>
    <row r="3601" spans="1:20" ht="15.75" thickBot="1">
      <c r="A3601" s="311">
        <v>45687</v>
      </c>
      <c r="B3601" s="384">
        <v>45658</v>
      </c>
      <c r="C3601" s="297" t="e">
        <v>#VALUE!</v>
      </c>
      <c r="D3601" s="312" t="s">
        <v>1254</v>
      </c>
      <c r="E3601" s="306" t="s">
        <v>6332</v>
      </c>
      <c r="F3601" s="314">
        <v>2508</v>
      </c>
      <c r="G3601" s="300">
        <v>2125.42372881356</v>
      </c>
      <c r="H3601" s="301" t="s">
        <v>112</v>
      </c>
      <c r="I3601" s="302" t="s">
        <v>229</v>
      </c>
      <c r="J3601" s="302" t="s">
        <v>258</v>
      </c>
      <c r="K3601" s="53"/>
      <c r="L3601" s="53"/>
      <c r="M3601" s="53"/>
      <c r="N3601" s="53"/>
      <c r="O3601" s="53">
        <v>1</v>
      </c>
      <c r="P3601" s="55"/>
      <c r="Q3601" s="297">
        <v>2508</v>
      </c>
      <c r="R3601" s="351" t="s">
        <v>1578</v>
      </c>
      <c r="S3601" s="350">
        <v>48</v>
      </c>
      <c r="T3601" t="str">
        <f t="shared" si="123"/>
        <v>WhatsApp API Business</v>
      </c>
    </row>
    <row r="3602" spans="1:20" ht="15.75" thickBot="1">
      <c r="A3602" s="311">
        <v>45687</v>
      </c>
      <c r="B3602" s="384">
        <v>45658</v>
      </c>
      <c r="C3602" s="297" t="e">
        <v>#VALUE!</v>
      </c>
      <c r="D3602" s="312" t="s">
        <v>267</v>
      </c>
      <c r="E3602" s="306" t="s">
        <v>6333</v>
      </c>
      <c r="F3602" s="314">
        <v>8849</v>
      </c>
      <c r="G3602" s="300">
        <v>7499.1525423728817</v>
      </c>
      <c r="H3602" s="301" t="s">
        <v>261</v>
      </c>
      <c r="I3602" s="302" t="s">
        <v>232</v>
      </c>
      <c r="J3602" s="302" t="s">
        <v>5204</v>
      </c>
      <c r="K3602" s="53"/>
      <c r="L3602" s="53"/>
      <c r="M3602" s="53"/>
      <c r="N3602" s="53"/>
      <c r="O3602" s="53">
        <v>1</v>
      </c>
      <c r="P3602" s="55"/>
      <c r="Q3602" s="297">
        <v>8849</v>
      </c>
      <c r="R3602" s="351" t="s">
        <v>1578</v>
      </c>
      <c r="S3602" s="350">
        <v>48</v>
      </c>
      <c r="T3602" t="str">
        <f t="shared" si="123"/>
        <v>Other Services</v>
      </c>
    </row>
    <row r="3603" spans="1:20" ht="15.75" thickBot="1">
      <c r="A3603" s="311">
        <v>45687</v>
      </c>
      <c r="B3603" s="384">
        <v>45658</v>
      </c>
      <c r="C3603" s="297" t="e">
        <v>#VALUE!</v>
      </c>
      <c r="D3603" s="312" t="s">
        <v>349</v>
      </c>
      <c r="E3603" s="306" t="s">
        <v>6334</v>
      </c>
      <c r="F3603" s="314">
        <v>23600</v>
      </c>
      <c r="G3603" s="300">
        <v>20000</v>
      </c>
      <c r="H3603" s="301" t="s">
        <v>245</v>
      </c>
      <c r="I3603" s="302" t="s">
        <v>223</v>
      </c>
      <c r="J3603" s="302" t="s">
        <v>246</v>
      </c>
      <c r="K3603" s="53"/>
      <c r="L3603" s="53"/>
      <c r="M3603" s="53"/>
      <c r="N3603" s="53"/>
      <c r="O3603" s="53">
        <v>1</v>
      </c>
      <c r="P3603" s="55"/>
      <c r="Q3603" s="297">
        <v>23600</v>
      </c>
      <c r="R3603" s="351" t="s">
        <v>1578</v>
      </c>
      <c r="S3603" s="350">
        <v>48</v>
      </c>
      <c r="T3603" t="str">
        <f t="shared" si="123"/>
        <v>Tech Assist Recruitment</v>
      </c>
    </row>
    <row r="3604" spans="1:20" ht="15.75" thickBot="1">
      <c r="A3604" s="311">
        <v>45687</v>
      </c>
      <c r="B3604" s="384">
        <v>45658</v>
      </c>
      <c r="C3604" s="297" t="e">
        <v>#VALUE!</v>
      </c>
      <c r="D3604" s="312" t="s">
        <v>6335</v>
      </c>
      <c r="E3604" s="306" t="s">
        <v>6336</v>
      </c>
      <c r="F3604" s="314"/>
      <c r="G3604" s="300"/>
      <c r="H3604" s="301" t="s">
        <v>261</v>
      </c>
      <c r="I3604" s="302" t="s">
        <v>232</v>
      </c>
      <c r="J3604" s="302" t="s">
        <v>262</v>
      </c>
      <c r="K3604" s="53"/>
      <c r="L3604" s="53"/>
      <c r="M3604" s="53"/>
      <c r="N3604" s="53"/>
      <c r="O3604" s="53">
        <v>1</v>
      </c>
      <c r="P3604" s="55"/>
      <c r="Q3604" s="297">
        <v>0</v>
      </c>
      <c r="R3604" s="351" t="s">
        <v>1578</v>
      </c>
      <c r="S3604" s="350">
        <v>48</v>
      </c>
      <c r="T3604" t="str">
        <f t="shared" si="123"/>
        <v>Other Services</v>
      </c>
    </row>
    <row r="3605" spans="1:20" ht="15.75" thickBot="1">
      <c r="A3605" s="311">
        <v>45687</v>
      </c>
      <c r="B3605" s="384">
        <v>45658</v>
      </c>
      <c r="C3605" s="297" t="e">
        <v>#VALUE!</v>
      </c>
      <c r="D3605" s="312" t="s">
        <v>741</v>
      </c>
      <c r="E3605" s="306" t="s">
        <v>6337</v>
      </c>
      <c r="F3605" s="314">
        <v>93810</v>
      </c>
      <c r="G3605" s="300">
        <v>79500</v>
      </c>
      <c r="H3605" s="301" t="s">
        <v>216</v>
      </c>
      <c r="I3605" s="302" t="s">
        <v>217</v>
      </c>
      <c r="J3605" s="302" t="s">
        <v>218</v>
      </c>
      <c r="K3605" s="53"/>
      <c r="L3605" s="53"/>
      <c r="M3605" s="53"/>
      <c r="N3605" s="53"/>
      <c r="O3605" s="53">
        <v>1</v>
      </c>
      <c r="P3605" s="55"/>
      <c r="Q3605" s="297">
        <v>93810</v>
      </c>
      <c r="R3605" s="351" t="s">
        <v>1578</v>
      </c>
      <c r="S3605" s="350">
        <v>48</v>
      </c>
      <c r="T3605" t="str">
        <f t="shared" si="123"/>
        <v>G-Suite Business</v>
      </c>
    </row>
    <row r="3606" spans="1:20" ht="15.75" thickBot="1">
      <c r="A3606" s="311">
        <v>45687</v>
      </c>
      <c r="B3606" s="384">
        <v>45658</v>
      </c>
      <c r="C3606" s="297" t="e">
        <v>#VALUE!</v>
      </c>
      <c r="D3606" s="312" t="s">
        <v>3079</v>
      </c>
      <c r="E3606" s="306" t="s">
        <v>6338</v>
      </c>
      <c r="F3606" s="314">
        <v>6488</v>
      </c>
      <c r="G3606" s="300">
        <v>5498.3050847457635</v>
      </c>
      <c r="H3606" s="301" t="s">
        <v>216</v>
      </c>
      <c r="I3606" s="302" t="s">
        <v>217</v>
      </c>
      <c r="J3606" s="302" t="s">
        <v>218</v>
      </c>
      <c r="K3606" s="53"/>
      <c r="L3606" s="53"/>
      <c r="M3606" s="53"/>
      <c r="N3606" s="53"/>
      <c r="O3606" s="53">
        <v>1</v>
      </c>
      <c r="P3606" s="55"/>
      <c r="Q3606" s="297">
        <v>6488</v>
      </c>
      <c r="R3606" s="351" t="s">
        <v>1578</v>
      </c>
      <c r="S3606" s="350">
        <v>48</v>
      </c>
      <c r="T3606" t="str">
        <f t="shared" ref="T3606:T3669" si="124">VLOOKUP(I3606,$AD$2:$AE$6,2,0)</f>
        <v>G-Suite Business</v>
      </c>
    </row>
    <row r="3607" spans="1:20" ht="15.75" thickBot="1">
      <c r="A3607" s="311">
        <v>45687</v>
      </c>
      <c r="B3607" s="384">
        <v>45658</v>
      </c>
      <c r="C3607" s="297" t="e">
        <v>#VALUE!</v>
      </c>
      <c r="D3607" s="312" t="s">
        <v>6339</v>
      </c>
      <c r="E3607" s="306" t="s">
        <v>6340</v>
      </c>
      <c r="F3607" s="314">
        <v>-8849</v>
      </c>
      <c r="G3607" s="300">
        <v>-7499.1525423728817</v>
      </c>
      <c r="H3607" s="301" t="s">
        <v>261</v>
      </c>
      <c r="I3607" s="302" t="s">
        <v>232</v>
      </c>
      <c r="J3607" s="302" t="s">
        <v>5204</v>
      </c>
      <c r="K3607" s="53" t="s">
        <v>6341</v>
      </c>
      <c r="L3607" s="57"/>
      <c r="M3607" s="57"/>
      <c r="N3607" s="57"/>
      <c r="O3607" s="53">
        <v>1</v>
      </c>
      <c r="P3607" s="58"/>
      <c r="Q3607" s="297">
        <v>-8849</v>
      </c>
      <c r="R3607" s="351" t="s">
        <v>1578</v>
      </c>
      <c r="S3607" s="350">
        <v>48</v>
      </c>
      <c r="T3607" t="str">
        <f t="shared" si="124"/>
        <v>Other Services</v>
      </c>
    </row>
    <row r="3608" spans="1:20" ht="15.75" thickBot="1">
      <c r="A3608" s="311">
        <v>45687</v>
      </c>
      <c r="B3608" s="384">
        <v>45658</v>
      </c>
      <c r="C3608" s="297" t="e">
        <v>#VALUE!</v>
      </c>
      <c r="D3608" s="312" t="s">
        <v>322</v>
      </c>
      <c r="E3608" s="306" t="s">
        <v>6342</v>
      </c>
      <c r="F3608" s="314">
        <v>-14160</v>
      </c>
      <c r="G3608" s="300">
        <v>-12000</v>
      </c>
      <c r="H3608" s="301" t="s">
        <v>112</v>
      </c>
      <c r="I3608" s="302" t="s">
        <v>229</v>
      </c>
      <c r="J3608" s="302" t="s">
        <v>284</v>
      </c>
      <c r="K3608" s="53"/>
      <c r="L3608" s="53"/>
      <c r="M3608" s="53"/>
      <c r="N3608" s="53"/>
      <c r="O3608" s="53"/>
      <c r="P3608" s="55"/>
      <c r="Q3608" s="297">
        <v>-14160</v>
      </c>
      <c r="R3608" s="351" t="s">
        <v>1578</v>
      </c>
      <c r="S3608" s="350">
        <v>48</v>
      </c>
      <c r="T3608" t="str">
        <f t="shared" si="124"/>
        <v>WhatsApp API Business</v>
      </c>
    </row>
    <row r="3609" spans="1:20" ht="15.75" thickBot="1">
      <c r="A3609" s="311">
        <v>45687</v>
      </c>
      <c r="B3609" s="384">
        <v>45658</v>
      </c>
      <c r="C3609" s="297" t="e">
        <v>#VALUE!</v>
      </c>
      <c r="D3609" s="312" t="s">
        <v>4529</v>
      </c>
      <c r="E3609" s="306" t="s">
        <v>6343</v>
      </c>
      <c r="F3609" s="314">
        <v>-8849</v>
      </c>
      <c r="G3609" s="300">
        <v>-7499.1525423728817</v>
      </c>
      <c r="H3609" s="301" t="s">
        <v>261</v>
      </c>
      <c r="I3609" s="302" t="s">
        <v>232</v>
      </c>
      <c r="J3609" s="302" t="s">
        <v>5204</v>
      </c>
      <c r="K3609" s="53"/>
      <c r="L3609" s="53"/>
      <c r="M3609" s="53"/>
      <c r="N3609" s="53"/>
      <c r="O3609" s="53"/>
      <c r="P3609" s="55"/>
      <c r="Q3609" s="297">
        <v>-8849</v>
      </c>
      <c r="R3609" s="351" t="s">
        <v>1578</v>
      </c>
      <c r="S3609" s="350">
        <v>48</v>
      </c>
      <c r="T3609" t="str">
        <f t="shared" si="124"/>
        <v>Other Services</v>
      </c>
    </row>
    <row r="3610" spans="1:20" ht="15.75" thickBot="1">
      <c r="A3610" s="311">
        <v>45688</v>
      </c>
      <c r="B3610" s="384">
        <v>45658</v>
      </c>
      <c r="C3610" s="297" t="e">
        <v>#VALUE!</v>
      </c>
      <c r="D3610" s="312" t="s">
        <v>856</v>
      </c>
      <c r="E3610" s="306" t="s">
        <v>6344</v>
      </c>
      <c r="F3610" s="314">
        <v>7522</v>
      </c>
      <c r="G3610" s="300">
        <v>6374.5762711864409</v>
      </c>
      <c r="H3610" s="301" t="s">
        <v>112</v>
      </c>
      <c r="I3610" s="302" t="s">
        <v>229</v>
      </c>
      <c r="J3610" s="302" t="s">
        <v>269</v>
      </c>
      <c r="K3610" s="53"/>
      <c r="L3610" s="53"/>
      <c r="M3610" s="53"/>
      <c r="N3610" s="53"/>
      <c r="O3610" s="53"/>
      <c r="P3610" s="55"/>
      <c r="Q3610" s="297">
        <v>7522</v>
      </c>
      <c r="R3610" s="351" t="s">
        <v>1578</v>
      </c>
      <c r="S3610" s="350">
        <v>48</v>
      </c>
      <c r="T3610" t="str">
        <f t="shared" si="124"/>
        <v>WhatsApp API Business</v>
      </c>
    </row>
    <row r="3611" spans="1:20" ht="15.75" thickBot="1">
      <c r="A3611" s="311">
        <v>45688</v>
      </c>
      <c r="B3611" s="384">
        <v>45658</v>
      </c>
      <c r="C3611" s="297" t="e">
        <v>#VALUE!</v>
      </c>
      <c r="D3611" s="312" t="s">
        <v>6345</v>
      </c>
      <c r="E3611" s="306" t="s">
        <v>6346</v>
      </c>
      <c r="F3611" s="314"/>
      <c r="G3611" s="300"/>
      <c r="H3611" s="301" t="s">
        <v>261</v>
      </c>
      <c r="I3611" s="302" t="s">
        <v>232</v>
      </c>
      <c r="J3611" s="302" t="s">
        <v>262</v>
      </c>
      <c r="K3611" s="53"/>
      <c r="L3611" s="53"/>
      <c r="M3611" s="53"/>
      <c r="N3611" s="53"/>
      <c r="O3611" s="53"/>
      <c r="P3611" s="55"/>
      <c r="Q3611" s="297">
        <v>0</v>
      </c>
      <c r="R3611" s="351" t="s">
        <v>1578</v>
      </c>
      <c r="S3611" s="350">
        <v>48</v>
      </c>
      <c r="T3611" t="str">
        <f t="shared" si="124"/>
        <v>Other Services</v>
      </c>
    </row>
    <row r="3612" spans="1:20" ht="15.75" thickBot="1">
      <c r="A3612" s="311">
        <v>45688</v>
      </c>
      <c r="B3612" s="384">
        <v>45658</v>
      </c>
      <c r="C3612" s="297" t="e">
        <v>#VALUE!</v>
      </c>
      <c r="D3612" s="312" t="s">
        <v>3530</v>
      </c>
      <c r="E3612" s="306" t="s">
        <v>6347</v>
      </c>
      <c r="F3612" s="314">
        <v>7523</v>
      </c>
      <c r="G3612" s="300">
        <v>6375.42372881356</v>
      </c>
      <c r="H3612" s="301" t="s">
        <v>112</v>
      </c>
      <c r="I3612" s="302" t="s">
        <v>229</v>
      </c>
      <c r="J3612" s="302" t="s">
        <v>269</v>
      </c>
      <c r="K3612" s="53"/>
      <c r="L3612" s="53"/>
      <c r="M3612" s="53"/>
      <c r="N3612" s="53"/>
      <c r="O3612" s="53"/>
      <c r="P3612" s="55"/>
      <c r="Q3612" s="297">
        <v>7523</v>
      </c>
      <c r="R3612" s="351" t="s">
        <v>1578</v>
      </c>
      <c r="S3612" s="350">
        <v>48</v>
      </c>
      <c r="T3612" t="str">
        <f t="shared" si="124"/>
        <v>WhatsApp API Business</v>
      </c>
    </row>
    <row r="3613" spans="1:20" ht="15.75" thickBot="1">
      <c r="A3613" s="311">
        <v>45688</v>
      </c>
      <c r="B3613" s="384">
        <v>45658</v>
      </c>
      <c r="C3613" s="297" t="e">
        <v>#VALUE!</v>
      </c>
      <c r="D3613" s="312" t="s">
        <v>473</v>
      </c>
      <c r="E3613" s="306" t="s">
        <v>6348</v>
      </c>
      <c r="F3613" s="314">
        <v>1297</v>
      </c>
      <c r="G3613" s="300">
        <v>1099.152542372881</v>
      </c>
      <c r="H3613" s="301" t="s">
        <v>112</v>
      </c>
      <c r="I3613" s="302" t="s">
        <v>229</v>
      </c>
      <c r="J3613" s="302" t="s">
        <v>249</v>
      </c>
      <c r="K3613" s="53"/>
      <c r="L3613" s="53"/>
      <c r="M3613" s="53"/>
      <c r="N3613" s="53"/>
      <c r="O3613" s="53"/>
      <c r="P3613" s="55"/>
      <c r="Q3613" s="297">
        <v>1297</v>
      </c>
      <c r="R3613" s="351" t="s">
        <v>1578</v>
      </c>
      <c r="S3613" s="350">
        <v>48</v>
      </c>
      <c r="T3613" t="str">
        <f t="shared" si="124"/>
        <v>WhatsApp API Business</v>
      </c>
    </row>
    <row r="3614" spans="1:20" ht="15.75" thickBot="1">
      <c r="A3614" s="311">
        <v>45688</v>
      </c>
      <c r="B3614" s="384">
        <v>45658</v>
      </c>
      <c r="C3614" s="297" t="e">
        <v>#VALUE!</v>
      </c>
      <c r="D3614" s="312" t="s">
        <v>922</v>
      </c>
      <c r="E3614" s="306" t="s">
        <v>6349</v>
      </c>
      <c r="F3614" s="314">
        <v>2594</v>
      </c>
      <c r="G3614" s="300">
        <v>2198.305084745763</v>
      </c>
      <c r="H3614" s="301" t="s">
        <v>112</v>
      </c>
      <c r="I3614" s="302" t="s">
        <v>229</v>
      </c>
      <c r="J3614" s="302" t="s">
        <v>249</v>
      </c>
      <c r="K3614" s="53"/>
      <c r="L3614" s="53"/>
      <c r="M3614" s="53"/>
      <c r="N3614" s="53"/>
      <c r="O3614" s="53"/>
      <c r="P3614" s="55"/>
      <c r="Q3614" s="297">
        <v>2594</v>
      </c>
      <c r="R3614" s="351" t="s">
        <v>1578</v>
      </c>
      <c r="S3614" s="350">
        <v>48</v>
      </c>
      <c r="T3614" t="str">
        <f t="shared" si="124"/>
        <v>WhatsApp API Business</v>
      </c>
    </row>
    <row r="3615" spans="1:20" ht="15.75" thickBot="1">
      <c r="A3615" s="311">
        <v>45688</v>
      </c>
      <c r="B3615" s="384">
        <v>45658</v>
      </c>
      <c r="C3615" s="297" t="e">
        <v>#VALUE!</v>
      </c>
      <c r="D3615" s="312" t="s">
        <v>3131</v>
      </c>
      <c r="E3615" s="306" t="s">
        <v>6350</v>
      </c>
      <c r="F3615" s="314">
        <v>8849</v>
      </c>
      <c r="G3615" s="300">
        <v>7499.1525423728817</v>
      </c>
      <c r="H3615" s="301" t="s">
        <v>261</v>
      </c>
      <c r="I3615" s="302" t="s">
        <v>232</v>
      </c>
      <c r="J3615" s="302" t="s">
        <v>5204</v>
      </c>
      <c r="K3615" s="53"/>
      <c r="L3615" s="53"/>
      <c r="M3615" s="53"/>
      <c r="N3615" s="53"/>
      <c r="O3615" s="53"/>
      <c r="P3615" s="55"/>
      <c r="Q3615" s="297">
        <v>8849</v>
      </c>
      <c r="R3615" s="351" t="s">
        <v>1578</v>
      </c>
      <c r="S3615" s="350">
        <v>48</v>
      </c>
      <c r="T3615" t="str">
        <f t="shared" si="124"/>
        <v>Other Services</v>
      </c>
    </row>
    <row r="3616" spans="1:20" ht="15.75" thickBot="1">
      <c r="A3616" s="311">
        <v>45688</v>
      </c>
      <c r="B3616" s="384">
        <v>45658</v>
      </c>
      <c r="C3616" s="297" t="e">
        <v>#VALUE!</v>
      </c>
      <c r="D3616" s="312" t="s">
        <v>6351</v>
      </c>
      <c r="E3616" s="306" t="s">
        <v>6352</v>
      </c>
      <c r="F3616" s="314">
        <v>17700</v>
      </c>
      <c r="G3616" s="300">
        <v>15000</v>
      </c>
      <c r="H3616" s="301" t="s">
        <v>261</v>
      </c>
      <c r="I3616" s="302" t="s">
        <v>232</v>
      </c>
      <c r="J3616" s="302" t="s">
        <v>5204</v>
      </c>
      <c r="K3616" s="53"/>
      <c r="L3616" s="53"/>
      <c r="M3616" s="53"/>
      <c r="N3616" s="53"/>
      <c r="O3616" s="53"/>
      <c r="P3616" s="55"/>
      <c r="Q3616" s="297">
        <v>17700</v>
      </c>
      <c r="R3616" s="351" t="s">
        <v>1578</v>
      </c>
      <c r="S3616" s="350">
        <v>48</v>
      </c>
      <c r="T3616" t="str">
        <f t="shared" si="124"/>
        <v>Other Services</v>
      </c>
    </row>
    <row r="3617" spans="1:20" ht="15.75" thickBot="1">
      <c r="A3617" s="311">
        <v>45688</v>
      </c>
      <c r="B3617" s="384">
        <v>45658</v>
      </c>
      <c r="C3617" s="297" t="e">
        <v>#VALUE!</v>
      </c>
      <c r="D3617" s="312" t="s">
        <v>762</v>
      </c>
      <c r="E3617" s="306" t="s">
        <v>6353</v>
      </c>
      <c r="F3617" s="314">
        <v>8849</v>
      </c>
      <c r="G3617" s="300">
        <v>7499.1525423728817</v>
      </c>
      <c r="H3617" s="301" t="s">
        <v>261</v>
      </c>
      <c r="I3617" s="302" t="s">
        <v>232</v>
      </c>
      <c r="J3617" s="302" t="s">
        <v>5204</v>
      </c>
      <c r="K3617" s="53"/>
      <c r="L3617" s="53"/>
      <c r="M3617" s="53"/>
      <c r="N3617" s="53"/>
      <c r="O3617" s="53"/>
      <c r="P3617" s="55"/>
      <c r="Q3617" s="297">
        <v>8849</v>
      </c>
      <c r="R3617" s="351" t="s">
        <v>1578</v>
      </c>
      <c r="S3617" s="350">
        <v>48</v>
      </c>
      <c r="T3617" t="str">
        <f t="shared" si="124"/>
        <v>Other Services</v>
      </c>
    </row>
    <row r="3618" spans="1:20" ht="15.75" thickBot="1">
      <c r="A3618" s="311">
        <v>45688</v>
      </c>
      <c r="B3618" s="384">
        <v>45658</v>
      </c>
      <c r="C3618" s="297" t="e">
        <v>#VALUE!</v>
      </c>
      <c r="D3618" s="312" t="s">
        <v>5210</v>
      </c>
      <c r="E3618" s="306" t="s">
        <v>6354</v>
      </c>
      <c r="F3618" s="314">
        <v>177000</v>
      </c>
      <c r="G3618" s="300">
        <v>150000</v>
      </c>
      <c r="H3618" s="301" t="s">
        <v>291</v>
      </c>
      <c r="I3618" s="302" t="s">
        <v>226</v>
      </c>
      <c r="J3618" s="302" t="s">
        <v>292</v>
      </c>
      <c r="K3618" s="53"/>
      <c r="L3618" s="53"/>
      <c r="M3618" s="53"/>
      <c r="N3618" s="53"/>
      <c r="O3618" s="53"/>
      <c r="P3618" s="55"/>
      <c r="Q3618" s="297">
        <v>177000</v>
      </c>
      <c r="R3618" s="351" t="s">
        <v>1578</v>
      </c>
      <c r="S3618" s="350">
        <v>48</v>
      </c>
      <c r="T3618" t="str">
        <f t="shared" si="124"/>
        <v xml:space="preserve">Training Business </v>
      </c>
    </row>
    <row r="3619" spans="1:20" ht="15.75" thickBot="1">
      <c r="A3619" s="311">
        <v>45688</v>
      </c>
      <c r="B3619" s="384">
        <v>45658</v>
      </c>
      <c r="C3619" s="297" t="e">
        <v>#VALUE!</v>
      </c>
      <c r="D3619" s="312" t="s">
        <v>724</v>
      </c>
      <c r="E3619" s="306" t="s">
        <v>6355</v>
      </c>
      <c r="F3619" s="314">
        <v>7523</v>
      </c>
      <c r="G3619" s="300">
        <v>6375.42372881356</v>
      </c>
      <c r="H3619" s="301" t="s">
        <v>112</v>
      </c>
      <c r="I3619" s="302" t="s">
        <v>229</v>
      </c>
      <c r="J3619" s="302" t="s">
        <v>269</v>
      </c>
      <c r="K3619" s="53"/>
      <c r="L3619" s="53"/>
      <c r="M3619" s="53"/>
      <c r="N3619" s="53"/>
      <c r="O3619" s="53"/>
      <c r="P3619" s="55"/>
      <c r="Q3619" s="297">
        <v>7523</v>
      </c>
      <c r="R3619" s="351" t="s">
        <v>1578</v>
      </c>
      <c r="S3619" s="350">
        <v>48</v>
      </c>
      <c r="T3619" t="str">
        <f t="shared" si="124"/>
        <v>WhatsApp API Business</v>
      </c>
    </row>
    <row r="3620" spans="1:20" ht="15.75" thickBot="1">
      <c r="A3620" s="311">
        <v>45688</v>
      </c>
      <c r="B3620" s="384">
        <v>45658</v>
      </c>
      <c r="C3620" s="297" t="e">
        <v>#VALUE!</v>
      </c>
      <c r="D3620" s="312" t="s">
        <v>496</v>
      </c>
      <c r="E3620" s="306" t="s">
        <v>6356</v>
      </c>
      <c r="F3620" s="314">
        <v>38232</v>
      </c>
      <c r="G3620" s="300">
        <v>32400</v>
      </c>
      <c r="H3620" s="301" t="s">
        <v>112</v>
      </c>
      <c r="I3620" s="302" t="s">
        <v>229</v>
      </c>
      <c r="J3620" s="302" t="s">
        <v>359</v>
      </c>
      <c r="K3620" s="53"/>
      <c r="L3620" s="53"/>
      <c r="M3620" s="53"/>
      <c r="N3620" s="53"/>
      <c r="O3620" s="53"/>
      <c r="P3620" s="55"/>
      <c r="Q3620" s="297">
        <v>38232</v>
      </c>
      <c r="R3620" s="351" t="s">
        <v>1578</v>
      </c>
      <c r="S3620" s="350">
        <v>48</v>
      </c>
      <c r="T3620" t="str">
        <f t="shared" si="124"/>
        <v>WhatsApp API Business</v>
      </c>
    </row>
    <row r="3621" spans="1:20" ht="15.75" thickBot="1">
      <c r="A3621" s="311">
        <v>45688</v>
      </c>
      <c r="B3621" s="384">
        <v>45658</v>
      </c>
      <c r="C3621" s="297" t="e">
        <v>#VALUE!</v>
      </c>
      <c r="D3621" s="312" t="s">
        <v>5560</v>
      </c>
      <c r="E3621" s="306" t="s">
        <v>6357</v>
      </c>
      <c r="F3621" s="314">
        <v>177000</v>
      </c>
      <c r="G3621" s="300">
        <v>150000</v>
      </c>
      <c r="H3621" s="301" t="s">
        <v>291</v>
      </c>
      <c r="I3621" s="302" t="s">
        <v>226</v>
      </c>
      <c r="J3621" s="302" t="s">
        <v>292</v>
      </c>
      <c r="K3621" s="53"/>
      <c r="L3621" s="53"/>
      <c r="M3621" s="53"/>
      <c r="N3621" s="53"/>
      <c r="O3621" s="53"/>
      <c r="P3621" s="55"/>
      <c r="Q3621" s="297">
        <v>177000</v>
      </c>
      <c r="R3621" s="351" t="s">
        <v>1578</v>
      </c>
      <c r="S3621" s="350">
        <v>48</v>
      </c>
      <c r="T3621" t="str">
        <f t="shared" si="124"/>
        <v xml:space="preserve">Training Business </v>
      </c>
    </row>
    <row r="3622" spans="1:20" ht="15.75" thickBot="1">
      <c r="A3622" s="311">
        <v>45688</v>
      </c>
      <c r="B3622" s="384">
        <v>45658</v>
      </c>
      <c r="C3622" s="297" t="e">
        <v>#VALUE!</v>
      </c>
      <c r="D3622" s="312" t="s">
        <v>1877</v>
      </c>
      <c r="E3622" s="306" t="s">
        <v>6358</v>
      </c>
      <c r="F3622" s="314">
        <v>8849</v>
      </c>
      <c r="G3622" s="300">
        <v>7499.1525423728817</v>
      </c>
      <c r="H3622" s="301" t="s">
        <v>261</v>
      </c>
      <c r="I3622" s="302" t="s">
        <v>232</v>
      </c>
      <c r="J3622" s="302" t="s">
        <v>5204</v>
      </c>
      <c r="K3622" s="53"/>
      <c r="L3622" s="53"/>
      <c r="M3622" s="53"/>
      <c r="N3622" s="53"/>
      <c r="O3622" s="53"/>
      <c r="P3622" s="55"/>
      <c r="Q3622" s="297">
        <v>8849</v>
      </c>
      <c r="R3622" s="351" t="s">
        <v>1578</v>
      </c>
      <c r="S3622" s="350">
        <v>48</v>
      </c>
      <c r="T3622" t="str">
        <f t="shared" si="124"/>
        <v>Other Services</v>
      </c>
    </row>
    <row r="3623" spans="1:20" ht="15.75" thickBot="1">
      <c r="A3623" s="339">
        <v>45688</v>
      </c>
      <c r="B3623" s="384">
        <v>45658</v>
      </c>
      <c r="C3623" s="297" t="e">
        <v>#VALUE!</v>
      </c>
      <c r="D3623" s="340" t="s">
        <v>5196</v>
      </c>
      <c r="E3623" s="341" t="s">
        <v>6359</v>
      </c>
      <c r="F3623" s="342">
        <v>8850</v>
      </c>
      <c r="G3623" s="300">
        <v>7500</v>
      </c>
      <c r="H3623" s="308" t="s">
        <v>112</v>
      </c>
      <c r="I3623" s="302" t="s">
        <v>229</v>
      </c>
      <c r="J3623" s="302" t="s">
        <v>269</v>
      </c>
      <c r="K3623" s="53"/>
      <c r="L3623" s="53"/>
      <c r="M3623" s="53"/>
      <c r="N3623" s="53"/>
      <c r="O3623" s="53"/>
      <c r="P3623" s="55"/>
      <c r="Q3623" s="297">
        <v>8850</v>
      </c>
      <c r="R3623" s="351" t="s">
        <v>1578</v>
      </c>
      <c r="S3623" s="350">
        <v>48</v>
      </c>
      <c r="T3623" t="str">
        <f t="shared" si="124"/>
        <v>WhatsApp API Business</v>
      </c>
    </row>
    <row r="3624" spans="1:20" ht="15.75" thickBot="1">
      <c r="A3624" s="311">
        <v>45688</v>
      </c>
      <c r="B3624" s="384">
        <v>45658</v>
      </c>
      <c r="C3624" s="297" t="e">
        <v>#VALUE!</v>
      </c>
      <c r="D3624" s="312" t="s">
        <v>624</v>
      </c>
      <c r="E3624" s="306" t="s">
        <v>6360</v>
      </c>
      <c r="F3624" s="314">
        <v>5300</v>
      </c>
      <c r="G3624" s="300">
        <v>4491.5254237288136</v>
      </c>
      <c r="H3624" s="301" t="s">
        <v>216</v>
      </c>
      <c r="I3624" s="302" t="s">
        <v>217</v>
      </c>
      <c r="J3624" s="302" t="s">
        <v>218</v>
      </c>
      <c r="K3624" s="53"/>
      <c r="L3624" s="53"/>
      <c r="M3624" s="53"/>
      <c r="N3624" s="53"/>
      <c r="O3624" s="53"/>
      <c r="P3624" s="55"/>
      <c r="Q3624" s="297">
        <v>5300</v>
      </c>
      <c r="R3624" s="351" t="s">
        <v>1578</v>
      </c>
      <c r="S3624" s="350">
        <v>48</v>
      </c>
      <c r="T3624" t="str">
        <f t="shared" si="124"/>
        <v>G-Suite Business</v>
      </c>
    </row>
    <row r="3625" spans="1:20" ht="15.75" thickBot="1">
      <c r="A3625" s="311">
        <v>45688</v>
      </c>
      <c r="B3625" s="384">
        <v>45658</v>
      </c>
      <c r="C3625" s="297" t="e">
        <v>#VALUE!</v>
      </c>
      <c r="D3625" s="312" t="s">
        <v>433</v>
      </c>
      <c r="E3625" s="306" t="s">
        <v>6361</v>
      </c>
      <c r="F3625" s="314">
        <v>2289</v>
      </c>
      <c r="G3625" s="300">
        <v>1939.8305084745759</v>
      </c>
      <c r="H3625" s="301" t="s">
        <v>216</v>
      </c>
      <c r="I3625" s="302" t="s">
        <v>217</v>
      </c>
      <c r="J3625" s="302" t="s">
        <v>218</v>
      </c>
      <c r="K3625" s="53"/>
      <c r="L3625" s="53"/>
      <c r="M3625" s="53"/>
      <c r="N3625" s="53"/>
      <c r="O3625" s="53"/>
      <c r="P3625" s="55"/>
      <c r="Q3625" s="297">
        <v>2289</v>
      </c>
      <c r="R3625" s="351" t="s">
        <v>1578</v>
      </c>
      <c r="S3625" s="350">
        <v>48</v>
      </c>
      <c r="T3625" t="str">
        <f t="shared" si="124"/>
        <v>G-Suite Business</v>
      </c>
    </row>
    <row r="3626" spans="1:20" ht="15.75" thickBot="1">
      <c r="A3626" s="311">
        <v>45688</v>
      </c>
      <c r="B3626" s="384">
        <v>45658</v>
      </c>
      <c r="C3626" s="297" t="e">
        <v>#VALUE!</v>
      </c>
      <c r="D3626" s="312" t="s">
        <v>6362</v>
      </c>
      <c r="E3626" s="306" t="s">
        <v>6363</v>
      </c>
      <c r="F3626" s="314">
        <v>4526</v>
      </c>
      <c r="G3626" s="300">
        <v>3835.593220338983</v>
      </c>
      <c r="H3626" s="301" t="s">
        <v>216</v>
      </c>
      <c r="I3626" s="302" t="s">
        <v>217</v>
      </c>
      <c r="J3626" s="302" t="s">
        <v>218</v>
      </c>
      <c r="K3626" s="53"/>
      <c r="L3626" s="53"/>
      <c r="M3626" s="53"/>
      <c r="N3626" s="53"/>
      <c r="O3626" s="53"/>
      <c r="P3626" s="55"/>
      <c r="Q3626" s="297">
        <v>4526</v>
      </c>
      <c r="R3626" s="351" t="s">
        <v>1578</v>
      </c>
      <c r="S3626" s="350">
        <v>48</v>
      </c>
      <c r="T3626" t="str">
        <f t="shared" si="124"/>
        <v>G-Suite Business</v>
      </c>
    </row>
    <row r="3627" spans="1:20" ht="15.75" thickBot="1">
      <c r="A3627" s="311">
        <v>45688</v>
      </c>
      <c r="B3627" s="384">
        <v>45658</v>
      </c>
      <c r="C3627" s="297" t="e">
        <v>#VALUE!</v>
      </c>
      <c r="D3627" s="312" t="s">
        <v>6364</v>
      </c>
      <c r="E3627" s="306" t="s">
        <v>6365</v>
      </c>
      <c r="F3627" s="314">
        <v>14319</v>
      </c>
      <c r="G3627" s="300">
        <v>12134.745762711869</v>
      </c>
      <c r="H3627" s="301" t="s">
        <v>216</v>
      </c>
      <c r="I3627" s="302" t="s">
        <v>217</v>
      </c>
      <c r="J3627" s="302" t="s">
        <v>218</v>
      </c>
      <c r="K3627" s="53"/>
      <c r="L3627" s="53"/>
      <c r="M3627" s="53"/>
      <c r="N3627" s="53"/>
      <c r="O3627" s="53"/>
      <c r="P3627" s="55"/>
      <c r="Q3627" s="297">
        <v>14319</v>
      </c>
      <c r="R3627" s="351" t="s">
        <v>1578</v>
      </c>
      <c r="S3627" s="350">
        <v>48</v>
      </c>
      <c r="T3627" t="str">
        <f t="shared" si="124"/>
        <v>G-Suite Business</v>
      </c>
    </row>
    <row r="3628" spans="1:20" ht="15.75" thickBot="1">
      <c r="A3628" s="311">
        <v>45688</v>
      </c>
      <c r="B3628" s="384">
        <v>45658</v>
      </c>
      <c r="C3628" s="297" t="e">
        <v>#VALUE!</v>
      </c>
      <c r="D3628" s="312" t="s">
        <v>4170</v>
      </c>
      <c r="E3628" s="306" t="s">
        <v>6366</v>
      </c>
      <c r="F3628" s="314">
        <v>1455.33</v>
      </c>
      <c r="G3628" s="300">
        <v>1233.3305084745759</v>
      </c>
      <c r="H3628" s="301" t="s">
        <v>216</v>
      </c>
      <c r="I3628" s="302" t="s">
        <v>217</v>
      </c>
      <c r="J3628" s="302" t="s">
        <v>218</v>
      </c>
      <c r="K3628" s="53"/>
      <c r="L3628" s="53"/>
      <c r="M3628" s="53"/>
      <c r="N3628" s="53"/>
      <c r="O3628" s="53"/>
      <c r="P3628" s="55"/>
      <c r="Q3628" s="297">
        <v>1455.33</v>
      </c>
      <c r="R3628" s="351" t="s">
        <v>1578</v>
      </c>
      <c r="S3628" s="350">
        <v>48</v>
      </c>
      <c r="T3628" t="str">
        <f t="shared" si="124"/>
        <v>G-Suite Business</v>
      </c>
    </row>
    <row r="3629" spans="1:20" ht="15.75" thickBot="1">
      <c r="A3629" s="311">
        <v>45688</v>
      </c>
      <c r="B3629" s="384">
        <v>45658</v>
      </c>
      <c r="C3629" s="297" t="e">
        <v>#VALUE!</v>
      </c>
      <c r="D3629" s="312" t="s">
        <v>895</v>
      </c>
      <c r="E3629" s="306" t="s">
        <v>6367</v>
      </c>
      <c r="F3629" s="314">
        <v>1947</v>
      </c>
      <c r="G3629" s="300">
        <v>1650</v>
      </c>
      <c r="H3629" s="301" t="s">
        <v>216</v>
      </c>
      <c r="I3629" s="302" t="s">
        <v>217</v>
      </c>
      <c r="J3629" s="302" t="s">
        <v>218</v>
      </c>
      <c r="K3629" s="53"/>
      <c r="L3629" s="53"/>
      <c r="M3629" s="53"/>
      <c r="N3629" s="53"/>
      <c r="O3629" s="53"/>
      <c r="P3629" s="55"/>
      <c r="Q3629" s="297">
        <v>1947</v>
      </c>
      <c r="R3629" s="351" t="s">
        <v>1578</v>
      </c>
      <c r="S3629" s="350">
        <v>48</v>
      </c>
      <c r="T3629" t="str">
        <f t="shared" si="124"/>
        <v>G-Suite Business</v>
      </c>
    </row>
    <row r="3630" spans="1:20" ht="15.75" thickBot="1">
      <c r="A3630" s="311">
        <v>45688</v>
      </c>
      <c r="B3630" s="384">
        <v>45658</v>
      </c>
      <c r="C3630" s="297" t="e">
        <v>#VALUE!</v>
      </c>
      <c r="D3630" s="312" t="s">
        <v>1367</v>
      </c>
      <c r="E3630" s="306" t="s">
        <v>6368</v>
      </c>
      <c r="F3630" s="314">
        <v>6018</v>
      </c>
      <c r="G3630" s="300">
        <v>5100</v>
      </c>
      <c r="H3630" s="301" t="s">
        <v>216</v>
      </c>
      <c r="I3630" s="302" t="s">
        <v>217</v>
      </c>
      <c r="J3630" s="302" t="s">
        <v>218</v>
      </c>
      <c r="K3630" s="53"/>
      <c r="L3630" s="53"/>
      <c r="M3630" s="53"/>
      <c r="N3630" s="53"/>
      <c r="O3630" s="53"/>
      <c r="P3630" s="55"/>
      <c r="Q3630" s="297">
        <v>6018</v>
      </c>
      <c r="R3630" s="351" t="s">
        <v>1578</v>
      </c>
      <c r="S3630" s="350">
        <v>48</v>
      </c>
      <c r="T3630" t="str">
        <f t="shared" si="124"/>
        <v>G-Suite Business</v>
      </c>
    </row>
    <row r="3631" spans="1:20" ht="15.75" thickBot="1">
      <c r="A3631" s="311">
        <v>45688</v>
      </c>
      <c r="B3631" s="384">
        <v>45658</v>
      </c>
      <c r="C3631" s="297" t="e">
        <v>#VALUE!</v>
      </c>
      <c r="D3631" s="312" t="s">
        <v>608</v>
      </c>
      <c r="E3631" s="306" t="s">
        <v>6369</v>
      </c>
      <c r="F3631" s="314">
        <v>1628</v>
      </c>
      <c r="G3631" s="300">
        <v>1379.661016949153</v>
      </c>
      <c r="H3631" s="301" t="s">
        <v>216</v>
      </c>
      <c r="I3631" s="302" t="s">
        <v>217</v>
      </c>
      <c r="J3631" s="302" t="s">
        <v>218</v>
      </c>
      <c r="K3631" s="53"/>
      <c r="L3631" s="53"/>
      <c r="M3631" s="53"/>
      <c r="N3631" s="53"/>
      <c r="O3631" s="53"/>
      <c r="P3631" s="55"/>
      <c r="Q3631" s="297">
        <v>1628</v>
      </c>
      <c r="R3631" s="351" t="s">
        <v>1578</v>
      </c>
      <c r="S3631" s="350">
        <v>48</v>
      </c>
      <c r="T3631" t="str">
        <f t="shared" si="124"/>
        <v>G-Suite Business</v>
      </c>
    </row>
    <row r="3632" spans="1:20" ht="15.75" thickBot="1">
      <c r="A3632" s="311">
        <v>45688</v>
      </c>
      <c r="B3632" s="384">
        <v>45658</v>
      </c>
      <c r="C3632" s="297" t="e">
        <v>#VALUE!</v>
      </c>
      <c r="D3632" s="312" t="s">
        <v>674</v>
      </c>
      <c r="E3632" s="306" t="s">
        <v>6370</v>
      </c>
      <c r="F3632" s="314">
        <v>3304</v>
      </c>
      <c r="G3632" s="300">
        <v>2800</v>
      </c>
      <c r="H3632" s="301" t="s">
        <v>216</v>
      </c>
      <c r="I3632" s="302" t="s">
        <v>217</v>
      </c>
      <c r="J3632" s="302" t="s">
        <v>218</v>
      </c>
      <c r="K3632" s="53"/>
      <c r="L3632" s="53"/>
      <c r="M3632" s="53"/>
      <c r="N3632" s="53"/>
      <c r="O3632" s="53"/>
      <c r="P3632" s="55"/>
      <c r="Q3632" s="297">
        <v>3304</v>
      </c>
      <c r="R3632" s="351" t="s">
        <v>1578</v>
      </c>
      <c r="S3632" s="350">
        <v>48</v>
      </c>
      <c r="T3632" t="str">
        <f t="shared" si="124"/>
        <v>G-Suite Business</v>
      </c>
    </row>
    <row r="3633" spans="1:20" ht="15.75" thickBot="1">
      <c r="A3633" s="311">
        <v>45688</v>
      </c>
      <c r="B3633" s="384">
        <v>45658</v>
      </c>
      <c r="C3633" s="297" t="e">
        <v>#VALUE!</v>
      </c>
      <c r="D3633" s="312" t="s">
        <v>2821</v>
      </c>
      <c r="E3633" s="306" t="s">
        <v>6371</v>
      </c>
      <c r="F3633" s="314">
        <v>2630</v>
      </c>
      <c r="G3633" s="300">
        <v>2228.8135593220341</v>
      </c>
      <c r="H3633" s="301" t="s">
        <v>216</v>
      </c>
      <c r="I3633" s="302" t="s">
        <v>217</v>
      </c>
      <c r="J3633" s="302" t="s">
        <v>218</v>
      </c>
      <c r="K3633" s="54" t="s">
        <v>232</v>
      </c>
      <c r="L3633" s="54" t="s">
        <v>5204</v>
      </c>
      <c r="M3633" s="53"/>
      <c r="N3633" s="53"/>
      <c r="O3633" s="53"/>
      <c r="P3633" s="55"/>
      <c r="Q3633" s="297">
        <v>2630</v>
      </c>
      <c r="R3633" s="351" t="s">
        <v>1578</v>
      </c>
      <c r="S3633" s="350">
        <v>48</v>
      </c>
      <c r="T3633" t="str">
        <f t="shared" si="124"/>
        <v>G-Suite Business</v>
      </c>
    </row>
    <row r="3634" spans="1:20" ht="15.75" thickBot="1">
      <c r="A3634" s="311">
        <v>45688</v>
      </c>
      <c r="B3634" s="384">
        <v>45658</v>
      </c>
      <c r="C3634" s="297" t="e">
        <v>#VALUE!</v>
      </c>
      <c r="D3634" s="312" t="s">
        <v>741</v>
      </c>
      <c r="E3634" s="306" t="s">
        <v>6372</v>
      </c>
      <c r="F3634" s="314">
        <v>1726</v>
      </c>
      <c r="G3634" s="300">
        <v>1462.71186440678</v>
      </c>
      <c r="H3634" s="301" t="s">
        <v>216</v>
      </c>
      <c r="I3634" s="302" t="s">
        <v>217</v>
      </c>
      <c r="J3634" s="302" t="s">
        <v>218</v>
      </c>
      <c r="K3634" s="53"/>
      <c r="L3634" s="53"/>
      <c r="M3634" s="53"/>
      <c r="N3634" s="53"/>
      <c r="O3634" s="53"/>
      <c r="P3634" s="55"/>
      <c r="Q3634" s="297">
        <v>1726</v>
      </c>
      <c r="R3634" s="351" t="s">
        <v>1578</v>
      </c>
      <c r="S3634" s="350">
        <v>48</v>
      </c>
      <c r="T3634" t="str">
        <f t="shared" si="124"/>
        <v>G-Suite Business</v>
      </c>
    </row>
    <row r="3635" spans="1:20" ht="15.75" thickBot="1">
      <c r="A3635" s="311">
        <v>45688</v>
      </c>
      <c r="B3635" s="384">
        <v>45658</v>
      </c>
      <c r="C3635" s="297" t="e">
        <v>#VALUE!</v>
      </c>
      <c r="D3635" s="312" t="s">
        <v>1385</v>
      </c>
      <c r="E3635" s="306" t="s">
        <v>6373</v>
      </c>
      <c r="F3635" s="314">
        <v>2171</v>
      </c>
      <c r="G3635" s="300">
        <v>1839.8305084745759</v>
      </c>
      <c r="H3635" s="301" t="s">
        <v>216</v>
      </c>
      <c r="I3635" s="302" t="s">
        <v>217</v>
      </c>
      <c r="J3635" s="302" t="s">
        <v>218</v>
      </c>
      <c r="K3635" s="53"/>
      <c r="L3635" s="53"/>
      <c r="M3635" s="53"/>
      <c r="N3635" s="53"/>
      <c r="O3635" s="53"/>
      <c r="P3635" s="55"/>
      <c r="Q3635" s="297">
        <v>2171</v>
      </c>
      <c r="R3635" s="351" t="s">
        <v>1578</v>
      </c>
      <c r="S3635" s="350">
        <v>48</v>
      </c>
      <c r="T3635" t="str">
        <f t="shared" si="124"/>
        <v>G-Suite Business</v>
      </c>
    </row>
    <row r="3636" spans="1:20" ht="15.75" thickBot="1">
      <c r="A3636" s="311">
        <v>45688</v>
      </c>
      <c r="B3636" s="384">
        <v>45658</v>
      </c>
      <c r="C3636" s="297" t="e">
        <v>#VALUE!</v>
      </c>
      <c r="D3636" s="312" t="s">
        <v>1129</v>
      </c>
      <c r="E3636" s="306" t="s">
        <v>6374</v>
      </c>
      <c r="F3636" s="314">
        <v>2156</v>
      </c>
      <c r="G3636" s="300">
        <v>1827.118644067797</v>
      </c>
      <c r="H3636" s="301" t="s">
        <v>216</v>
      </c>
      <c r="I3636" s="302" t="s">
        <v>217</v>
      </c>
      <c r="J3636" s="302" t="s">
        <v>218</v>
      </c>
      <c r="K3636" s="53"/>
      <c r="L3636" s="53"/>
      <c r="M3636" s="53"/>
      <c r="N3636" s="53"/>
      <c r="O3636" s="53"/>
      <c r="P3636" s="55"/>
      <c r="Q3636" s="297">
        <v>2156</v>
      </c>
      <c r="R3636" s="351" t="s">
        <v>1578</v>
      </c>
      <c r="S3636" s="350">
        <v>48</v>
      </c>
      <c r="T3636" t="str">
        <f t="shared" si="124"/>
        <v>G-Suite Business</v>
      </c>
    </row>
    <row r="3637" spans="1:20" ht="15.75" thickBot="1">
      <c r="A3637" s="311">
        <v>45688</v>
      </c>
      <c r="B3637" s="384">
        <v>45658</v>
      </c>
      <c r="C3637" s="297" t="e">
        <v>#VALUE!</v>
      </c>
      <c r="D3637" s="312" t="s">
        <v>957</v>
      </c>
      <c r="E3637" s="306" t="s">
        <v>6375</v>
      </c>
      <c r="F3637" s="314">
        <v>2509</v>
      </c>
      <c r="G3637" s="300">
        <v>2126.2711864406779</v>
      </c>
      <c r="H3637" s="301" t="s">
        <v>216</v>
      </c>
      <c r="I3637" s="302" t="s">
        <v>217</v>
      </c>
      <c r="J3637" s="302" t="s">
        <v>218</v>
      </c>
      <c r="K3637" s="53"/>
      <c r="L3637" s="53"/>
      <c r="M3637" s="53"/>
      <c r="N3637" s="53"/>
      <c r="O3637" s="53"/>
      <c r="P3637" s="55"/>
      <c r="Q3637" s="297">
        <v>2509</v>
      </c>
      <c r="R3637" s="351" t="s">
        <v>1578</v>
      </c>
      <c r="S3637" s="350">
        <v>48</v>
      </c>
      <c r="T3637" t="str">
        <f t="shared" si="124"/>
        <v>G-Suite Business</v>
      </c>
    </row>
    <row r="3638" spans="1:20" ht="15.75" thickBot="1">
      <c r="A3638" s="311">
        <v>45688</v>
      </c>
      <c r="B3638" s="384">
        <v>45658</v>
      </c>
      <c r="C3638" s="297" t="e">
        <v>#VALUE!</v>
      </c>
      <c r="D3638" s="312" t="s">
        <v>714</v>
      </c>
      <c r="E3638" s="306" t="s">
        <v>6376</v>
      </c>
      <c r="F3638" s="314">
        <v>1254</v>
      </c>
      <c r="G3638" s="300">
        <v>1062.71186440678</v>
      </c>
      <c r="H3638" s="301" t="s">
        <v>216</v>
      </c>
      <c r="I3638" s="302" t="s">
        <v>217</v>
      </c>
      <c r="J3638" s="302" t="s">
        <v>218</v>
      </c>
      <c r="K3638" s="53"/>
      <c r="L3638" s="53"/>
      <c r="M3638" s="53"/>
      <c r="N3638" s="53"/>
      <c r="O3638" s="53"/>
      <c r="P3638" s="55"/>
      <c r="Q3638" s="297">
        <v>1254</v>
      </c>
      <c r="R3638" s="351" t="s">
        <v>1578</v>
      </c>
      <c r="S3638" s="350">
        <v>48</v>
      </c>
      <c r="T3638" t="str">
        <f t="shared" si="124"/>
        <v>G-Suite Business</v>
      </c>
    </row>
    <row r="3639" spans="1:20" ht="15.75" thickBot="1">
      <c r="A3639" s="311">
        <v>45688</v>
      </c>
      <c r="B3639" s="384">
        <v>45658</v>
      </c>
      <c r="C3639" s="297" t="e">
        <v>#VALUE!</v>
      </c>
      <c r="D3639" s="312" t="s">
        <v>597</v>
      </c>
      <c r="E3639" s="306" t="s">
        <v>6377</v>
      </c>
      <c r="F3639" s="314">
        <v>1003</v>
      </c>
      <c r="G3639" s="300">
        <v>850</v>
      </c>
      <c r="H3639" s="301" t="s">
        <v>216</v>
      </c>
      <c r="I3639" s="302" t="s">
        <v>217</v>
      </c>
      <c r="J3639" s="302" t="s">
        <v>218</v>
      </c>
      <c r="K3639" s="53"/>
      <c r="L3639" s="53"/>
      <c r="M3639" s="53"/>
      <c r="N3639" s="53"/>
      <c r="O3639" s="53"/>
      <c r="P3639" s="55"/>
      <c r="Q3639" s="297">
        <v>1003</v>
      </c>
      <c r="R3639" s="351" t="s">
        <v>1578</v>
      </c>
      <c r="S3639" s="350">
        <v>48</v>
      </c>
      <c r="T3639" t="str">
        <f t="shared" si="124"/>
        <v>G-Suite Business</v>
      </c>
    </row>
    <row r="3640" spans="1:20" ht="15.75" thickBot="1">
      <c r="A3640" s="311">
        <v>45688</v>
      </c>
      <c r="B3640" s="384">
        <v>45658</v>
      </c>
      <c r="C3640" s="297" t="e">
        <v>#VALUE!</v>
      </c>
      <c r="D3640" s="312" t="s">
        <v>233</v>
      </c>
      <c r="E3640" s="306" t="s">
        <v>6378</v>
      </c>
      <c r="F3640" s="314">
        <v>413</v>
      </c>
      <c r="G3640" s="300">
        <v>350</v>
      </c>
      <c r="H3640" s="301" t="s">
        <v>216</v>
      </c>
      <c r="I3640" s="302" t="s">
        <v>217</v>
      </c>
      <c r="J3640" s="302" t="s">
        <v>218</v>
      </c>
      <c r="K3640" s="53"/>
      <c r="L3640" s="53"/>
      <c r="M3640" s="53"/>
      <c r="N3640" s="53"/>
      <c r="O3640" s="53"/>
      <c r="P3640" s="55"/>
      <c r="Q3640" s="297">
        <v>413</v>
      </c>
      <c r="R3640" s="351" t="s">
        <v>1578</v>
      </c>
      <c r="S3640" s="350">
        <v>48</v>
      </c>
      <c r="T3640" t="str">
        <f t="shared" si="124"/>
        <v>G-Suite Business</v>
      </c>
    </row>
    <row r="3641" spans="1:20" ht="15.75" thickBot="1">
      <c r="A3641" s="311">
        <v>45688</v>
      </c>
      <c r="B3641" s="384">
        <v>45658</v>
      </c>
      <c r="C3641" s="297" t="e">
        <v>#VALUE!</v>
      </c>
      <c r="D3641" s="312" t="s">
        <v>349</v>
      </c>
      <c r="E3641" s="306" t="s">
        <v>6379</v>
      </c>
      <c r="F3641" s="314">
        <v>-7523</v>
      </c>
      <c r="G3641" s="300">
        <v>-6375.42372881356</v>
      </c>
      <c r="H3641" s="301" t="s">
        <v>112</v>
      </c>
      <c r="I3641" s="302" t="s">
        <v>229</v>
      </c>
      <c r="J3641" s="302" t="s">
        <v>269</v>
      </c>
      <c r="K3641" s="53"/>
      <c r="L3641" s="53"/>
      <c r="M3641" s="53"/>
      <c r="N3641" s="53"/>
      <c r="O3641" s="53"/>
      <c r="P3641" s="55"/>
      <c r="Q3641" s="297">
        <v>-7523</v>
      </c>
      <c r="R3641" s="351" t="s">
        <v>1578</v>
      </c>
      <c r="S3641" s="350">
        <v>48</v>
      </c>
      <c r="T3641" t="str">
        <f t="shared" si="124"/>
        <v>WhatsApp API Business</v>
      </c>
    </row>
    <row r="3642" spans="1:20" ht="15.75" thickBot="1">
      <c r="A3642" s="311">
        <v>45688</v>
      </c>
      <c r="B3642" s="384">
        <v>45658</v>
      </c>
      <c r="C3642" s="297" t="e">
        <v>#VALUE!</v>
      </c>
      <c r="D3642" s="312" t="s">
        <v>6145</v>
      </c>
      <c r="E3642" s="306" t="s">
        <v>6380</v>
      </c>
      <c r="F3642" s="314">
        <v>-5899</v>
      </c>
      <c r="G3642" s="300">
        <v>-4999.1525423728817</v>
      </c>
      <c r="H3642" s="301" t="s">
        <v>261</v>
      </c>
      <c r="I3642" s="302" t="s">
        <v>232</v>
      </c>
      <c r="J3642" s="302" t="s">
        <v>5204</v>
      </c>
      <c r="K3642" s="53"/>
      <c r="L3642" s="53"/>
      <c r="M3642" s="53"/>
      <c r="N3642" s="53"/>
      <c r="O3642" s="53"/>
      <c r="P3642" s="55"/>
      <c r="Q3642" s="297">
        <v>-5899</v>
      </c>
      <c r="R3642" s="351" t="s">
        <v>1578</v>
      </c>
      <c r="S3642" s="350">
        <v>48</v>
      </c>
      <c r="T3642" t="str">
        <f t="shared" si="124"/>
        <v>Other Services</v>
      </c>
    </row>
    <row r="3643" spans="1:20" ht="15.75" thickBot="1">
      <c r="A3643" s="311">
        <v>45688</v>
      </c>
      <c r="B3643" s="384">
        <v>45658</v>
      </c>
      <c r="C3643" s="297" t="e">
        <v>#VALUE!</v>
      </c>
      <c r="D3643" s="312" t="s">
        <v>5710</v>
      </c>
      <c r="E3643" s="306" t="s">
        <v>6381</v>
      </c>
      <c r="F3643" s="314">
        <v>-4810</v>
      </c>
      <c r="G3643" s="300">
        <v>-4076.2711864406779</v>
      </c>
      <c r="H3643" s="301" t="s">
        <v>112</v>
      </c>
      <c r="I3643" s="302" t="s">
        <v>229</v>
      </c>
      <c r="J3643" s="302" t="s">
        <v>249</v>
      </c>
      <c r="K3643" s="53"/>
      <c r="L3643" s="53"/>
      <c r="M3643" s="53"/>
      <c r="N3643" s="53"/>
      <c r="O3643" s="53"/>
      <c r="P3643" s="55"/>
      <c r="Q3643" s="297">
        <v>-4810</v>
      </c>
      <c r="R3643" s="351" t="s">
        <v>1578</v>
      </c>
      <c r="S3643" s="350">
        <v>48</v>
      </c>
      <c r="T3643" t="str">
        <f t="shared" si="124"/>
        <v>WhatsApp API Business</v>
      </c>
    </row>
    <row r="3644" spans="1:20" ht="15.75" thickBot="1">
      <c r="A3644" s="311">
        <v>45688</v>
      </c>
      <c r="B3644" s="384">
        <v>45658</v>
      </c>
      <c r="C3644" s="297" t="e">
        <v>#VALUE!</v>
      </c>
      <c r="D3644" s="312" t="s">
        <v>5196</v>
      </c>
      <c r="E3644" s="306" t="s">
        <v>6382</v>
      </c>
      <c r="F3644" s="314">
        <v>-21240</v>
      </c>
      <c r="G3644" s="300">
        <v>-18000</v>
      </c>
      <c r="H3644" s="301" t="s">
        <v>112</v>
      </c>
      <c r="I3644" s="302" t="s">
        <v>229</v>
      </c>
      <c r="J3644" s="302" t="s">
        <v>352</v>
      </c>
      <c r="K3644" s="53"/>
      <c r="L3644" s="53"/>
      <c r="M3644" s="53"/>
      <c r="N3644" s="53"/>
      <c r="O3644" s="53"/>
      <c r="P3644" s="55"/>
      <c r="Q3644" s="297">
        <v>-21240</v>
      </c>
      <c r="R3644" s="351" t="s">
        <v>1578</v>
      </c>
      <c r="S3644" s="350">
        <v>48</v>
      </c>
      <c r="T3644" t="str">
        <f t="shared" si="124"/>
        <v>WhatsApp API Business</v>
      </c>
    </row>
    <row r="3645" spans="1:20" ht="15.75" thickBot="1">
      <c r="A3645" s="311">
        <v>45688</v>
      </c>
      <c r="B3645" s="384">
        <v>45658</v>
      </c>
      <c r="C3645" s="297" t="e">
        <v>#VALUE!</v>
      </c>
      <c r="D3645" s="312" t="s">
        <v>1766</v>
      </c>
      <c r="E3645" s="306" t="s">
        <v>6383</v>
      </c>
      <c r="F3645" s="314">
        <v>-3890</v>
      </c>
      <c r="G3645" s="300">
        <v>-3296.610169491526</v>
      </c>
      <c r="H3645" s="301" t="s">
        <v>112</v>
      </c>
      <c r="I3645" s="302" t="s">
        <v>229</v>
      </c>
      <c r="J3645" s="302" t="s">
        <v>249</v>
      </c>
      <c r="K3645" s="53"/>
      <c r="L3645" s="53"/>
      <c r="M3645" s="53"/>
      <c r="N3645" s="53"/>
      <c r="O3645" s="53"/>
      <c r="P3645" s="55"/>
      <c r="Q3645" s="297">
        <v>-3890</v>
      </c>
      <c r="R3645" s="351" t="s">
        <v>1578</v>
      </c>
      <c r="S3645" s="350">
        <v>48</v>
      </c>
      <c r="T3645" t="str">
        <f t="shared" si="124"/>
        <v>WhatsApp API Business</v>
      </c>
    </row>
    <row r="3646" spans="1:20" ht="15.75" thickBot="1">
      <c r="A3646" s="311">
        <v>45688</v>
      </c>
      <c r="B3646" s="384">
        <v>45658</v>
      </c>
      <c r="C3646" s="297" t="e">
        <v>#VALUE!</v>
      </c>
      <c r="D3646" s="312" t="s">
        <v>1766</v>
      </c>
      <c r="E3646" s="306" t="s">
        <v>6384</v>
      </c>
      <c r="F3646" s="314">
        <v>-1297</v>
      </c>
      <c r="G3646" s="300">
        <v>-1099.152542372881</v>
      </c>
      <c r="H3646" s="301" t="s">
        <v>112</v>
      </c>
      <c r="I3646" s="302" t="s">
        <v>229</v>
      </c>
      <c r="J3646" s="302" t="s">
        <v>249</v>
      </c>
      <c r="K3646" s="53"/>
      <c r="L3646" s="53"/>
      <c r="M3646" s="53"/>
      <c r="N3646" s="53"/>
      <c r="O3646" s="53"/>
      <c r="P3646" s="55"/>
      <c r="Q3646" s="297">
        <v>-1297</v>
      </c>
      <c r="R3646" s="351" t="s">
        <v>1578</v>
      </c>
      <c r="S3646" s="350">
        <v>48</v>
      </c>
      <c r="T3646" t="str">
        <f t="shared" si="124"/>
        <v>WhatsApp API Business</v>
      </c>
    </row>
    <row r="3647" spans="1:20" ht="15.75" thickBot="1">
      <c r="A3647" s="311">
        <v>45688</v>
      </c>
      <c r="B3647" s="384">
        <v>45658</v>
      </c>
      <c r="C3647" s="297" t="e">
        <v>#VALUE!</v>
      </c>
      <c r="D3647" s="312" t="s">
        <v>1766</v>
      </c>
      <c r="E3647" s="306" t="s">
        <v>6385</v>
      </c>
      <c r="F3647" s="314">
        <v>-1297</v>
      </c>
      <c r="G3647" s="300">
        <v>-1099.152542372881</v>
      </c>
      <c r="H3647" s="301" t="s">
        <v>112</v>
      </c>
      <c r="I3647" s="302" t="s">
        <v>229</v>
      </c>
      <c r="J3647" s="302" t="s">
        <v>249</v>
      </c>
      <c r="K3647" s="53"/>
      <c r="L3647" s="53"/>
      <c r="M3647" s="53"/>
      <c r="N3647" s="53"/>
      <c r="O3647" s="53"/>
      <c r="P3647" s="55"/>
      <c r="Q3647" s="297">
        <v>-1297</v>
      </c>
      <c r="R3647" s="351" t="s">
        <v>1578</v>
      </c>
      <c r="S3647" s="350">
        <v>48</v>
      </c>
      <c r="T3647" t="str">
        <f t="shared" si="124"/>
        <v>WhatsApp API Business</v>
      </c>
    </row>
    <row r="3648" spans="1:20" ht="15.75" thickBot="1">
      <c r="A3648" s="311">
        <v>45689</v>
      </c>
      <c r="B3648" s="384">
        <v>45689</v>
      </c>
      <c r="C3648" s="297" t="e">
        <v>#VALUE!</v>
      </c>
      <c r="D3648" s="312" t="s">
        <v>6386</v>
      </c>
      <c r="E3648" s="306" t="s">
        <v>6387</v>
      </c>
      <c r="F3648" s="314">
        <v>10620</v>
      </c>
      <c r="G3648" s="300">
        <v>9000</v>
      </c>
      <c r="H3648" s="301" t="s">
        <v>112</v>
      </c>
      <c r="I3648" s="302" t="s">
        <v>229</v>
      </c>
      <c r="J3648" s="302" t="s">
        <v>5778</v>
      </c>
      <c r="K3648" s="53"/>
      <c r="L3648" s="53"/>
      <c r="M3648" s="53"/>
      <c r="N3648" s="53"/>
      <c r="O3648" s="53"/>
      <c r="P3648" s="55"/>
      <c r="Q3648" s="297">
        <v>10620</v>
      </c>
      <c r="R3648" s="351" t="s">
        <v>1578</v>
      </c>
      <c r="S3648" s="350">
        <v>49</v>
      </c>
      <c r="T3648" t="str">
        <f t="shared" si="124"/>
        <v>WhatsApp API Business</v>
      </c>
    </row>
    <row r="3649" spans="1:20" ht="15.75" thickBot="1">
      <c r="A3649" s="311">
        <v>45689</v>
      </c>
      <c r="B3649" s="384">
        <v>45689</v>
      </c>
      <c r="C3649" s="297" t="e">
        <v>#VALUE!</v>
      </c>
      <c r="D3649" s="312" t="s">
        <v>1641</v>
      </c>
      <c r="E3649" s="306" t="s">
        <v>6388</v>
      </c>
      <c r="F3649" s="314">
        <v>9440</v>
      </c>
      <c r="G3649" s="300">
        <v>8000</v>
      </c>
      <c r="H3649" s="301" t="s">
        <v>112</v>
      </c>
      <c r="I3649" s="302" t="s">
        <v>229</v>
      </c>
      <c r="J3649" s="302" t="s">
        <v>5778</v>
      </c>
      <c r="K3649" s="53"/>
      <c r="L3649" s="53"/>
      <c r="M3649" s="53"/>
      <c r="N3649" s="53"/>
      <c r="O3649" s="53"/>
      <c r="P3649" s="55"/>
      <c r="Q3649" s="297">
        <v>9440</v>
      </c>
      <c r="R3649" s="351" t="s">
        <v>1578</v>
      </c>
      <c r="S3649" s="350">
        <v>49</v>
      </c>
      <c r="T3649" t="str">
        <f t="shared" si="124"/>
        <v>WhatsApp API Business</v>
      </c>
    </row>
    <row r="3650" spans="1:20" ht="15.75" thickBot="1">
      <c r="A3650" s="311">
        <v>45689</v>
      </c>
      <c r="B3650" s="384">
        <v>45689</v>
      </c>
      <c r="C3650" s="297" t="e">
        <v>#VALUE!</v>
      </c>
      <c r="D3650" s="312" t="s">
        <v>702</v>
      </c>
      <c r="E3650" s="306" t="s">
        <v>6389</v>
      </c>
      <c r="F3650" s="314">
        <v>40120</v>
      </c>
      <c r="G3650" s="300">
        <v>34000</v>
      </c>
      <c r="H3650" s="301" t="s">
        <v>112</v>
      </c>
      <c r="I3650" s="302" t="s">
        <v>229</v>
      </c>
      <c r="J3650" s="302" t="s">
        <v>359</v>
      </c>
      <c r="K3650" s="53"/>
      <c r="L3650" s="53"/>
      <c r="M3650" s="53"/>
      <c r="N3650" s="53"/>
      <c r="O3650" s="53"/>
      <c r="P3650" s="55"/>
      <c r="Q3650" s="297">
        <v>40120</v>
      </c>
      <c r="R3650" s="351" t="s">
        <v>1578</v>
      </c>
      <c r="S3650" s="350">
        <v>49</v>
      </c>
      <c r="T3650" t="str">
        <f t="shared" si="124"/>
        <v>WhatsApp API Business</v>
      </c>
    </row>
    <row r="3651" spans="1:20" ht="15.75" thickBot="1">
      <c r="A3651" s="311">
        <v>45691</v>
      </c>
      <c r="B3651" s="384">
        <v>45689</v>
      </c>
      <c r="C3651" s="297" t="e">
        <v>#VALUE!</v>
      </c>
      <c r="D3651" s="312" t="s">
        <v>6390</v>
      </c>
      <c r="E3651" s="306" t="s">
        <v>6391</v>
      </c>
      <c r="F3651" s="314">
        <v>8849</v>
      </c>
      <c r="G3651" s="300">
        <v>7499.1525423728817</v>
      </c>
      <c r="H3651" s="301" t="s">
        <v>261</v>
      </c>
      <c r="I3651" s="302" t="s">
        <v>232</v>
      </c>
      <c r="J3651" s="302" t="s">
        <v>5204</v>
      </c>
      <c r="K3651" s="53"/>
      <c r="L3651" s="53"/>
      <c r="M3651" s="53"/>
      <c r="N3651" s="53"/>
      <c r="O3651" s="53"/>
      <c r="P3651" s="55"/>
      <c r="Q3651" s="297">
        <v>8849</v>
      </c>
      <c r="R3651" s="351" t="s">
        <v>1578</v>
      </c>
      <c r="S3651" s="350">
        <v>49</v>
      </c>
      <c r="T3651" t="str">
        <f t="shared" si="124"/>
        <v>Other Services</v>
      </c>
    </row>
    <row r="3652" spans="1:20" ht="15.75" thickBot="1">
      <c r="A3652" s="311">
        <v>45691</v>
      </c>
      <c r="B3652" s="384">
        <v>45689</v>
      </c>
      <c r="C3652" s="297" t="e">
        <v>#VALUE!</v>
      </c>
      <c r="D3652" s="312" t="s">
        <v>6392</v>
      </c>
      <c r="E3652" s="306" t="s">
        <v>6393</v>
      </c>
      <c r="F3652" s="314">
        <v>8849</v>
      </c>
      <c r="G3652" s="300">
        <v>7499.1525423728817</v>
      </c>
      <c r="H3652" s="301" t="s">
        <v>261</v>
      </c>
      <c r="I3652" s="302" t="s">
        <v>232</v>
      </c>
      <c r="J3652" s="302" t="s">
        <v>5204</v>
      </c>
      <c r="K3652" s="53"/>
      <c r="L3652" s="53"/>
      <c r="M3652" s="53"/>
      <c r="N3652" s="53"/>
      <c r="O3652" s="53"/>
      <c r="P3652" s="55"/>
      <c r="Q3652" s="297">
        <v>8849</v>
      </c>
      <c r="R3652" s="351" t="s">
        <v>1578</v>
      </c>
      <c r="S3652" s="350">
        <v>49</v>
      </c>
      <c r="T3652" t="str">
        <f t="shared" si="124"/>
        <v>Other Services</v>
      </c>
    </row>
    <row r="3653" spans="1:20" ht="15.75" thickBot="1">
      <c r="A3653" s="311">
        <v>45691</v>
      </c>
      <c r="B3653" s="384">
        <v>45689</v>
      </c>
      <c r="C3653" s="297" t="e">
        <v>#VALUE!</v>
      </c>
      <c r="D3653" s="312" t="s">
        <v>6394</v>
      </c>
      <c r="E3653" s="306" t="s">
        <v>6395</v>
      </c>
      <c r="F3653" s="314">
        <v>2507.5</v>
      </c>
      <c r="G3653" s="300">
        <v>2125</v>
      </c>
      <c r="H3653" s="301" t="s">
        <v>112</v>
      </c>
      <c r="I3653" s="302" t="s">
        <v>229</v>
      </c>
      <c r="J3653" s="302" t="s">
        <v>258</v>
      </c>
      <c r="K3653" s="53"/>
      <c r="L3653" s="53"/>
      <c r="M3653" s="53"/>
      <c r="N3653" s="53"/>
      <c r="O3653" s="53"/>
      <c r="P3653" s="55"/>
      <c r="Q3653" s="297">
        <v>2507.5</v>
      </c>
      <c r="R3653" s="351" t="s">
        <v>1578</v>
      </c>
      <c r="S3653" s="350">
        <v>49</v>
      </c>
      <c r="T3653" t="str">
        <f t="shared" si="124"/>
        <v>WhatsApp API Business</v>
      </c>
    </row>
    <row r="3654" spans="1:20" ht="15.75" thickBot="1">
      <c r="A3654" s="311">
        <v>45691</v>
      </c>
      <c r="B3654" s="384">
        <v>45689</v>
      </c>
      <c r="C3654" s="297" t="e">
        <v>#VALUE!</v>
      </c>
      <c r="D3654" s="312" t="s">
        <v>5153</v>
      </c>
      <c r="E3654" s="306" t="s">
        <v>6396</v>
      </c>
      <c r="F3654" s="314">
        <v>177000</v>
      </c>
      <c r="G3654" s="300">
        <v>150000</v>
      </c>
      <c r="H3654" s="301" t="s">
        <v>291</v>
      </c>
      <c r="I3654" s="302" t="s">
        <v>226</v>
      </c>
      <c r="J3654" s="302" t="s">
        <v>292</v>
      </c>
      <c r="K3654" s="53"/>
      <c r="L3654" s="53"/>
      <c r="M3654" s="53"/>
      <c r="N3654" s="53"/>
      <c r="O3654" s="53"/>
      <c r="P3654" s="55"/>
      <c r="Q3654" s="297">
        <v>177000</v>
      </c>
      <c r="R3654" s="351" t="s">
        <v>1578</v>
      </c>
      <c r="S3654" s="350">
        <v>49</v>
      </c>
      <c r="T3654" t="str">
        <f t="shared" si="124"/>
        <v xml:space="preserve">Training Business </v>
      </c>
    </row>
    <row r="3655" spans="1:20" ht="15.75" thickBot="1">
      <c r="A3655" s="311">
        <v>45691</v>
      </c>
      <c r="B3655" s="384">
        <v>45689</v>
      </c>
      <c r="C3655" s="297" t="e">
        <v>#VALUE!</v>
      </c>
      <c r="D3655" s="312" t="s">
        <v>1576</v>
      </c>
      <c r="E3655" s="306" t="s">
        <v>6397</v>
      </c>
      <c r="F3655" s="314">
        <v>4514</v>
      </c>
      <c r="G3655" s="300">
        <v>3825.42372881356</v>
      </c>
      <c r="H3655" s="301" t="s">
        <v>216</v>
      </c>
      <c r="I3655" s="302" t="s">
        <v>217</v>
      </c>
      <c r="J3655" s="302" t="s">
        <v>218</v>
      </c>
      <c r="K3655" s="53"/>
      <c r="L3655" s="53"/>
      <c r="M3655" s="53"/>
      <c r="N3655" s="53"/>
      <c r="O3655" s="53"/>
      <c r="P3655" s="55"/>
      <c r="Q3655" s="297">
        <v>4514</v>
      </c>
      <c r="R3655" s="351" t="s">
        <v>1578</v>
      </c>
      <c r="S3655" s="350">
        <v>49</v>
      </c>
      <c r="T3655" t="str">
        <f t="shared" si="124"/>
        <v>G-Suite Business</v>
      </c>
    </row>
    <row r="3656" spans="1:20" ht="15.75" thickBot="1">
      <c r="A3656" s="311">
        <v>45692</v>
      </c>
      <c r="B3656" s="384">
        <v>45689</v>
      </c>
      <c r="C3656" s="297" t="e">
        <v>#VALUE!</v>
      </c>
      <c r="D3656" s="312" t="s">
        <v>420</v>
      </c>
      <c r="E3656" s="306" t="s">
        <v>6398</v>
      </c>
      <c r="F3656" s="314">
        <v>69419</v>
      </c>
      <c r="G3656" s="300">
        <v>58829.661016949147</v>
      </c>
      <c r="H3656" s="301" t="s">
        <v>261</v>
      </c>
      <c r="I3656" s="302" t="s">
        <v>232</v>
      </c>
      <c r="J3656" s="302" t="s">
        <v>422</v>
      </c>
      <c r="K3656" s="53"/>
      <c r="L3656" s="53"/>
      <c r="M3656" s="53"/>
      <c r="N3656" s="53"/>
      <c r="O3656" s="53"/>
      <c r="P3656" s="55"/>
      <c r="Q3656" s="297">
        <v>69419</v>
      </c>
      <c r="R3656" s="351" t="s">
        <v>1578</v>
      </c>
      <c r="S3656" s="350">
        <v>49</v>
      </c>
      <c r="T3656" t="str">
        <f t="shared" si="124"/>
        <v>Other Services</v>
      </c>
    </row>
    <row r="3657" spans="1:20" ht="15.75" thickBot="1">
      <c r="A3657" s="311">
        <v>45692</v>
      </c>
      <c r="B3657" s="384">
        <v>45689</v>
      </c>
      <c r="C3657" s="297" t="e">
        <v>#VALUE!</v>
      </c>
      <c r="D3657" s="312" t="s">
        <v>4914</v>
      </c>
      <c r="E3657" s="306" t="s">
        <v>6399</v>
      </c>
      <c r="F3657" s="314">
        <v>4720</v>
      </c>
      <c r="G3657" s="300">
        <v>4000</v>
      </c>
      <c r="H3657" s="301" t="s">
        <v>112</v>
      </c>
      <c r="I3657" s="302" t="s">
        <v>229</v>
      </c>
      <c r="J3657" s="302" t="s">
        <v>594</v>
      </c>
      <c r="K3657" s="53"/>
      <c r="L3657" s="53"/>
      <c r="M3657" s="53"/>
      <c r="N3657" s="53"/>
      <c r="O3657" s="53"/>
      <c r="P3657" s="55"/>
      <c r="Q3657" s="297">
        <v>4720</v>
      </c>
      <c r="R3657" s="351" t="s">
        <v>1578</v>
      </c>
      <c r="S3657" s="350">
        <v>49</v>
      </c>
      <c r="T3657" t="str">
        <f t="shared" si="124"/>
        <v>WhatsApp API Business</v>
      </c>
    </row>
    <row r="3658" spans="1:20" ht="15.75" thickBot="1">
      <c r="A3658" s="311">
        <v>45692</v>
      </c>
      <c r="B3658" s="384">
        <v>45689</v>
      </c>
      <c r="C3658" s="297" t="e">
        <v>#VALUE!</v>
      </c>
      <c r="D3658" s="312" t="s">
        <v>3231</v>
      </c>
      <c r="E3658" s="306" t="s">
        <v>6400</v>
      </c>
      <c r="F3658" s="314">
        <v>8850</v>
      </c>
      <c r="G3658" s="300">
        <v>7500</v>
      </c>
      <c r="H3658" s="301" t="s">
        <v>112</v>
      </c>
      <c r="I3658" s="302" t="s">
        <v>229</v>
      </c>
      <c r="J3658" s="302" t="s">
        <v>269</v>
      </c>
      <c r="K3658" s="53"/>
      <c r="L3658" s="53"/>
      <c r="M3658" s="53"/>
      <c r="N3658" s="53"/>
      <c r="O3658" s="53"/>
      <c r="P3658" s="55"/>
      <c r="Q3658" s="297">
        <v>8850</v>
      </c>
      <c r="R3658" s="351" t="s">
        <v>1578</v>
      </c>
      <c r="S3658" s="350">
        <v>49</v>
      </c>
      <c r="T3658" t="str">
        <f t="shared" si="124"/>
        <v>WhatsApp API Business</v>
      </c>
    </row>
    <row r="3659" spans="1:20" ht="15.75" thickBot="1">
      <c r="A3659" s="311">
        <v>45692</v>
      </c>
      <c r="B3659" s="384">
        <v>45689</v>
      </c>
      <c r="C3659" s="297" t="e">
        <v>#VALUE!</v>
      </c>
      <c r="D3659" s="312" t="s">
        <v>6401</v>
      </c>
      <c r="E3659" s="306" t="s">
        <v>6402</v>
      </c>
      <c r="F3659" s="314">
        <v>23600</v>
      </c>
      <c r="G3659" s="300">
        <v>20000</v>
      </c>
      <c r="H3659" s="301" t="s">
        <v>112</v>
      </c>
      <c r="I3659" s="302" t="s">
        <v>229</v>
      </c>
      <c r="J3659" s="302" t="s">
        <v>4745</v>
      </c>
      <c r="K3659" s="53"/>
      <c r="L3659" s="53"/>
      <c r="M3659" s="53"/>
      <c r="N3659" s="53"/>
      <c r="O3659" s="53"/>
      <c r="P3659" s="55"/>
      <c r="Q3659" s="297">
        <v>23600</v>
      </c>
      <c r="R3659" s="351" t="s">
        <v>1578</v>
      </c>
      <c r="S3659" s="350">
        <v>49</v>
      </c>
      <c r="T3659" t="str">
        <f t="shared" si="124"/>
        <v>WhatsApp API Business</v>
      </c>
    </row>
    <row r="3660" spans="1:20" ht="15.75" thickBot="1">
      <c r="A3660" s="311">
        <v>45692</v>
      </c>
      <c r="B3660" s="384">
        <v>45689</v>
      </c>
      <c r="C3660" s="297" t="e">
        <v>#VALUE!</v>
      </c>
      <c r="D3660" s="312" t="s">
        <v>4268</v>
      </c>
      <c r="E3660" s="306" t="s">
        <v>6403</v>
      </c>
      <c r="F3660" s="314">
        <v>10620</v>
      </c>
      <c r="G3660" s="300">
        <v>9000</v>
      </c>
      <c r="H3660" s="301" t="s">
        <v>112</v>
      </c>
      <c r="I3660" s="302" t="s">
        <v>229</v>
      </c>
      <c r="J3660" s="302" t="s">
        <v>352</v>
      </c>
      <c r="K3660" s="53"/>
      <c r="L3660" s="53"/>
      <c r="M3660" s="53"/>
      <c r="N3660" s="53"/>
      <c r="O3660" s="53"/>
      <c r="P3660" s="55"/>
      <c r="Q3660" s="297">
        <v>10620</v>
      </c>
      <c r="R3660" s="351" t="s">
        <v>1578</v>
      </c>
      <c r="S3660" s="350">
        <v>49</v>
      </c>
      <c r="T3660" t="str">
        <f t="shared" si="124"/>
        <v>WhatsApp API Business</v>
      </c>
    </row>
    <row r="3661" spans="1:20" ht="15.75" thickBot="1">
      <c r="A3661" s="311">
        <v>45692</v>
      </c>
      <c r="B3661" s="384">
        <v>45689</v>
      </c>
      <c r="C3661" s="297" t="e">
        <v>#VALUE!</v>
      </c>
      <c r="D3661" s="312" t="s">
        <v>6404</v>
      </c>
      <c r="E3661" s="306" t="s">
        <v>6405</v>
      </c>
      <c r="F3661" s="314">
        <v>11800</v>
      </c>
      <c r="G3661" s="300">
        <v>10000</v>
      </c>
      <c r="H3661" s="301" t="s">
        <v>112</v>
      </c>
      <c r="I3661" s="302" t="s">
        <v>229</v>
      </c>
      <c r="J3661" s="302" t="s">
        <v>352</v>
      </c>
      <c r="K3661" s="53"/>
      <c r="L3661" s="53"/>
      <c r="M3661" s="53"/>
      <c r="N3661" s="53"/>
      <c r="O3661" s="53"/>
      <c r="P3661" s="55"/>
      <c r="Q3661" s="297">
        <v>11800</v>
      </c>
      <c r="R3661" s="351" t="s">
        <v>1578</v>
      </c>
      <c r="S3661" s="350">
        <v>49</v>
      </c>
      <c r="T3661" t="str">
        <f t="shared" si="124"/>
        <v>WhatsApp API Business</v>
      </c>
    </row>
    <row r="3662" spans="1:20" ht="15.75" thickBot="1">
      <c r="A3662" s="311">
        <v>45692</v>
      </c>
      <c r="B3662" s="384">
        <v>45689</v>
      </c>
      <c r="C3662" s="297" t="e">
        <v>#VALUE!</v>
      </c>
      <c r="D3662" s="312" t="s">
        <v>1425</v>
      </c>
      <c r="E3662" s="306" t="s">
        <v>6406</v>
      </c>
      <c r="F3662" s="314">
        <v>15045</v>
      </c>
      <c r="G3662" s="300">
        <v>12750</v>
      </c>
      <c r="H3662" s="301" t="s">
        <v>112</v>
      </c>
      <c r="I3662" s="302" t="s">
        <v>229</v>
      </c>
      <c r="J3662" s="302" t="s">
        <v>284</v>
      </c>
      <c r="K3662" s="53"/>
      <c r="L3662" s="53"/>
      <c r="M3662" s="53"/>
      <c r="N3662" s="53"/>
      <c r="O3662" s="53"/>
      <c r="P3662" s="55"/>
      <c r="Q3662" s="297">
        <v>15045</v>
      </c>
      <c r="R3662" s="351" t="s">
        <v>1578</v>
      </c>
      <c r="S3662" s="350">
        <v>49</v>
      </c>
      <c r="T3662" t="str">
        <f t="shared" si="124"/>
        <v>WhatsApp API Business</v>
      </c>
    </row>
    <row r="3663" spans="1:20" ht="15.75" thickBot="1">
      <c r="A3663" s="311">
        <v>45692</v>
      </c>
      <c r="B3663" s="384">
        <v>45689</v>
      </c>
      <c r="C3663" s="297" t="e">
        <v>#VALUE!</v>
      </c>
      <c r="D3663" s="312" t="s">
        <v>1570</v>
      </c>
      <c r="E3663" s="306" t="s">
        <v>6407</v>
      </c>
      <c r="F3663" s="314">
        <v>5517</v>
      </c>
      <c r="G3663" s="300">
        <v>4675.4237288135591</v>
      </c>
      <c r="H3663" s="301" t="s">
        <v>216</v>
      </c>
      <c r="I3663" s="302" t="s">
        <v>217</v>
      </c>
      <c r="J3663" s="302" t="s">
        <v>218</v>
      </c>
      <c r="K3663" s="53"/>
      <c r="L3663" s="53"/>
      <c r="M3663" s="53"/>
      <c r="N3663" s="53"/>
      <c r="O3663" s="53"/>
      <c r="P3663" s="55"/>
      <c r="Q3663" s="297">
        <v>5517</v>
      </c>
      <c r="R3663" s="351" t="s">
        <v>1578</v>
      </c>
      <c r="S3663" s="350">
        <v>49</v>
      </c>
      <c r="T3663" t="str">
        <f t="shared" si="124"/>
        <v>G-Suite Business</v>
      </c>
    </row>
    <row r="3664" spans="1:20" ht="15.75" thickBot="1">
      <c r="A3664" s="311">
        <v>45692</v>
      </c>
      <c r="B3664" s="384">
        <v>45689</v>
      </c>
      <c r="C3664" s="297" t="e">
        <v>#VALUE!</v>
      </c>
      <c r="D3664" s="312" t="s">
        <v>6408</v>
      </c>
      <c r="E3664" s="306" t="s">
        <v>6409</v>
      </c>
      <c r="F3664" s="314">
        <v>7816.32</v>
      </c>
      <c r="G3664" s="300">
        <v>6624</v>
      </c>
      <c r="H3664" s="301" t="s">
        <v>216</v>
      </c>
      <c r="I3664" s="302" t="s">
        <v>217</v>
      </c>
      <c r="J3664" s="302" t="s">
        <v>218</v>
      </c>
      <c r="K3664" s="53"/>
      <c r="L3664" s="53"/>
      <c r="M3664" s="53"/>
      <c r="N3664" s="53"/>
      <c r="O3664" s="53"/>
      <c r="P3664" s="55"/>
      <c r="Q3664" s="297">
        <v>7816.32</v>
      </c>
      <c r="R3664" s="351" t="s">
        <v>1578</v>
      </c>
      <c r="S3664" s="350">
        <v>49</v>
      </c>
      <c r="T3664" t="str">
        <f t="shared" si="124"/>
        <v>G-Suite Business</v>
      </c>
    </row>
    <row r="3665" spans="1:20" ht="15.75" thickBot="1">
      <c r="A3665" s="311">
        <v>45692</v>
      </c>
      <c r="B3665" s="384">
        <v>45689</v>
      </c>
      <c r="C3665" s="297" t="e">
        <v>#VALUE!</v>
      </c>
      <c r="D3665" s="312" t="s">
        <v>1859</v>
      </c>
      <c r="E3665" s="306" t="s">
        <v>6410</v>
      </c>
      <c r="F3665" s="314">
        <v>24751.68</v>
      </c>
      <c r="G3665" s="300">
        <v>20976</v>
      </c>
      <c r="H3665" s="301" t="s">
        <v>216</v>
      </c>
      <c r="I3665" s="302" t="s">
        <v>217</v>
      </c>
      <c r="J3665" s="302" t="s">
        <v>218</v>
      </c>
      <c r="K3665" s="53"/>
      <c r="L3665" s="53"/>
      <c r="M3665" s="53"/>
      <c r="N3665" s="53"/>
      <c r="O3665" s="53"/>
      <c r="P3665" s="55"/>
      <c r="Q3665" s="297">
        <v>24751.68</v>
      </c>
      <c r="R3665" s="351" t="s">
        <v>1578</v>
      </c>
      <c r="S3665" s="350">
        <v>49</v>
      </c>
      <c r="T3665" t="str">
        <f t="shared" si="124"/>
        <v>G-Suite Business</v>
      </c>
    </row>
    <row r="3666" spans="1:20" ht="15.75" thickBot="1">
      <c r="A3666" s="311">
        <v>45692</v>
      </c>
      <c r="B3666" s="384">
        <v>45689</v>
      </c>
      <c r="C3666" s="297" t="e">
        <v>#VALUE!</v>
      </c>
      <c r="D3666" s="312" t="s">
        <v>6386</v>
      </c>
      <c r="E3666" s="306" t="s">
        <v>6411</v>
      </c>
      <c r="F3666" s="314">
        <v>-10620</v>
      </c>
      <c r="G3666" s="300">
        <v>-9000</v>
      </c>
      <c r="H3666" s="301" t="s">
        <v>112</v>
      </c>
      <c r="I3666" s="302" t="s">
        <v>229</v>
      </c>
      <c r="J3666" s="302" t="s">
        <v>5778</v>
      </c>
      <c r="K3666" s="53"/>
      <c r="L3666" s="53"/>
      <c r="M3666" s="53"/>
      <c r="N3666" s="53"/>
      <c r="O3666" s="53"/>
      <c r="P3666" s="55"/>
      <c r="Q3666" s="297">
        <v>-10620</v>
      </c>
      <c r="R3666" s="351" t="s">
        <v>1578</v>
      </c>
      <c r="S3666" s="350">
        <v>49</v>
      </c>
      <c r="T3666" t="str">
        <f t="shared" si="124"/>
        <v>WhatsApp API Business</v>
      </c>
    </row>
    <row r="3667" spans="1:20" ht="15.75" thickBot="1">
      <c r="A3667" s="311">
        <v>45694</v>
      </c>
      <c r="B3667" s="384">
        <v>45689</v>
      </c>
      <c r="C3667" s="297" t="e">
        <v>#VALUE!</v>
      </c>
      <c r="D3667" s="312" t="s">
        <v>6412</v>
      </c>
      <c r="E3667" s="306" t="s">
        <v>6413</v>
      </c>
      <c r="F3667" s="314">
        <v>950</v>
      </c>
      <c r="G3667" s="300">
        <v>805.08474576271192</v>
      </c>
      <c r="H3667" s="301" t="s">
        <v>261</v>
      </c>
      <c r="I3667" s="302" t="s">
        <v>232</v>
      </c>
      <c r="J3667" s="302" t="s">
        <v>262</v>
      </c>
      <c r="K3667" s="53"/>
      <c r="L3667" s="53"/>
      <c r="M3667" s="53"/>
      <c r="N3667" s="53"/>
      <c r="O3667" s="53"/>
      <c r="P3667" s="55"/>
      <c r="Q3667" s="297">
        <v>950</v>
      </c>
      <c r="R3667" s="351" t="s">
        <v>1578</v>
      </c>
      <c r="S3667" s="350">
        <v>49</v>
      </c>
      <c r="T3667" t="str">
        <f t="shared" si="124"/>
        <v>Other Services</v>
      </c>
    </row>
    <row r="3668" spans="1:20" ht="15.75" thickBot="1">
      <c r="A3668" s="311">
        <v>45694</v>
      </c>
      <c r="B3668" s="384">
        <v>45689</v>
      </c>
      <c r="C3668" s="297" t="e">
        <v>#VALUE!</v>
      </c>
      <c r="D3668" s="312" t="s">
        <v>6414</v>
      </c>
      <c r="E3668" s="306" t="s">
        <v>6415</v>
      </c>
      <c r="F3668" s="314">
        <v>950</v>
      </c>
      <c r="G3668" s="300">
        <v>805.08474576271192</v>
      </c>
      <c r="H3668" s="301" t="s">
        <v>261</v>
      </c>
      <c r="I3668" s="302" t="s">
        <v>232</v>
      </c>
      <c r="J3668" s="302" t="s">
        <v>262</v>
      </c>
      <c r="K3668" s="53"/>
      <c r="L3668" s="53"/>
      <c r="M3668" s="53"/>
      <c r="N3668" s="53"/>
      <c r="O3668" s="53"/>
      <c r="P3668" s="55"/>
      <c r="Q3668" s="297">
        <v>950</v>
      </c>
      <c r="R3668" s="351" t="s">
        <v>1578</v>
      </c>
      <c r="S3668" s="350">
        <v>49</v>
      </c>
      <c r="T3668" t="str">
        <f t="shared" si="124"/>
        <v>Other Services</v>
      </c>
    </row>
    <row r="3669" spans="1:20" ht="15.75" thickBot="1">
      <c r="A3669" s="311">
        <v>45694</v>
      </c>
      <c r="B3669" s="384">
        <v>45689</v>
      </c>
      <c r="C3669" s="297" t="e">
        <v>#VALUE!</v>
      </c>
      <c r="D3669" s="312" t="s">
        <v>6416</v>
      </c>
      <c r="E3669" s="306" t="s">
        <v>6417</v>
      </c>
      <c r="F3669" s="314">
        <v>950</v>
      </c>
      <c r="G3669" s="300">
        <v>805.08474576271192</v>
      </c>
      <c r="H3669" s="301" t="s">
        <v>112</v>
      </c>
      <c r="I3669" s="302" t="s">
        <v>229</v>
      </c>
      <c r="J3669" s="302" t="s">
        <v>594</v>
      </c>
      <c r="K3669" s="53"/>
      <c r="L3669" s="53"/>
      <c r="M3669" s="53"/>
      <c r="N3669" s="53"/>
      <c r="O3669" s="53"/>
      <c r="P3669" s="55"/>
      <c r="Q3669" s="297">
        <v>950</v>
      </c>
      <c r="R3669" s="351" t="s">
        <v>1578</v>
      </c>
      <c r="S3669" s="350">
        <v>49</v>
      </c>
      <c r="T3669" t="str">
        <f t="shared" si="124"/>
        <v>WhatsApp API Business</v>
      </c>
    </row>
    <row r="3670" spans="1:20" ht="15.75" thickBot="1">
      <c r="A3670" s="311">
        <v>45694</v>
      </c>
      <c r="B3670" s="384">
        <v>45689</v>
      </c>
      <c r="C3670" s="297" t="e">
        <v>#VALUE!</v>
      </c>
      <c r="D3670" s="312" t="s">
        <v>286</v>
      </c>
      <c r="E3670" s="306" t="s">
        <v>6418</v>
      </c>
      <c r="F3670" s="314">
        <v>7522.5</v>
      </c>
      <c r="G3670" s="300">
        <v>6375</v>
      </c>
      <c r="H3670" s="301" t="s">
        <v>112</v>
      </c>
      <c r="I3670" s="302" t="s">
        <v>229</v>
      </c>
      <c r="J3670" s="302" t="s">
        <v>269</v>
      </c>
      <c r="K3670" s="53"/>
      <c r="L3670" s="53"/>
      <c r="M3670" s="53"/>
      <c r="N3670" s="53"/>
      <c r="O3670" s="53"/>
      <c r="P3670" s="55"/>
      <c r="Q3670" s="297">
        <v>7522.5</v>
      </c>
      <c r="R3670" s="351" t="s">
        <v>1578</v>
      </c>
      <c r="S3670" s="350">
        <v>49</v>
      </c>
      <c r="T3670" t="str">
        <f t="shared" ref="T3670:T3735" si="125">VLOOKUP(I3670,$AD$2:$AE$6,2,0)</f>
        <v>WhatsApp API Business</v>
      </c>
    </row>
    <row r="3671" spans="1:20" ht="15.75" thickBot="1">
      <c r="A3671" s="311">
        <v>45694</v>
      </c>
      <c r="B3671" s="384">
        <v>45689</v>
      </c>
      <c r="C3671" s="297" t="e">
        <v>#VALUE!</v>
      </c>
      <c r="D3671" s="312" t="s">
        <v>5924</v>
      </c>
      <c r="E3671" s="306" t="s">
        <v>6419</v>
      </c>
      <c r="F3671" s="314">
        <v>36108</v>
      </c>
      <c r="G3671" s="300">
        <v>30600</v>
      </c>
      <c r="H3671" s="301" t="s">
        <v>112</v>
      </c>
      <c r="I3671" s="302" t="s">
        <v>229</v>
      </c>
      <c r="J3671" s="302" t="s">
        <v>359</v>
      </c>
      <c r="K3671" s="53"/>
      <c r="L3671" s="53"/>
      <c r="M3671" s="53"/>
      <c r="N3671" s="53"/>
      <c r="O3671" s="53"/>
      <c r="P3671" s="55"/>
      <c r="Q3671" s="297">
        <v>36108</v>
      </c>
      <c r="R3671" s="351" t="s">
        <v>1578</v>
      </c>
      <c r="S3671" s="350">
        <v>49</v>
      </c>
      <c r="T3671" t="str">
        <f t="shared" si="125"/>
        <v>WhatsApp API Business</v>
      </c>
    </row>
    <row r="3672" spans="1:20" ht="15.75" thickBot="1">
      <c r="A3672" s="311">
        <v>45694</v>
      </c>
      <c r="B3672" s="384">
        <v>45689</v>
      </c>
      <c r="C3672" s="297" t="e">
        <v>#VALUE!</v>
      </c>
      <c r="D3672" s="312" t="s">
        <v>5105</v>
      </c>
      <c r="E3672" s="306" t="s">
        <v>6420</v>
      </c>
      <c r="F3672" s="314">
        <v>177000</v>
      </c>
      <c r="G3672" s="300">
        <v>150000</v>
      </c>
      <c r="H3672" s="301" t="s">
        <v>291</v>
      </c>
      <c r="I3672" s="302" t="s">
        <v>226</v>
      </c>
      <c r="J3672" s="302" t="s">
        <v>292</v>
      </c>
      <c r="K3672" s="53"/>
      <c r="L3672" s="53"/>
      <c r="M3672" s="53"/>
      <c r="N3672" s="53"/>
      <c r="O3672" s="53"/>
      <c r="P3672" s="55"/>
      <c r="Q3672" s="297">
        <v>177000</v>
      </c>
      <c r="R3672" s="351" t="s">
        <v>1578</v>
      </c>
      <c r="S3672" s="350">
        <v>49</v>
      </c>
      <c r="T3672" t="str">
        <f t="shared" si="125"/>
        <v xml:space="preserve">Training Business </v>
      </c>
    </row>
    <row r="3673" spans="1:20" ht="15.75" thickBot="1">
      <c r="A3673" s="311">
        <v>45694</v>
      </c>
      <c r="B3673" s="384">
        <v>45689</v>
      </c>
      <c r="C3673" s="297" t="e">
        <v>#VALUE!</v>
      </c>
      <c r="D3673" s="312" t="s">
        <v>1249</v>
      </c>
      <c r="E3673" s="306" t="s">
        <v>6421</v>
      </c>
      <c r="F3673" s="314">
        <v>950</v>
      </c>
      <c r="G3673" s="300">
        <v>805.08474576271192</v>
      </c>
      <c r="H3673" s="301" t="s">
        <v>261</v>
      </c>
      <c r="I3673" s="302" t="s">
        <v>232</v>
      </c>
      <c r="J3673" s="302" t="s">
        <v>262</v>
      </c>
      <c r="K3673" s="53"/>
      <c r="L3673" s="53"/>
      <c r="M3673" s="53"/>
      <c r="N3673" s="53"/>
      <c r="O3673" s="53"/>
      <c r="P3673" s="55"/>
      <c r="Q3673" s="297">
        <v>950</v>
      </c>
      <c r="R3673" s="351" t="s">
        <v>1578</v>
      </c>
      <c r="S3673" s="350">
        <v>49</v>
      </c>
      <c r="T3673" t="str">
        <f t="shared" si="125"/>
        <v>Other Services</v>
      </c>
    </row>
    <row r="3674" spans="1:20" ht="15.75" thickBot="1">
      <c r="A3674" s="311">
        <v>45694</v>
      </c>
      <c r="B3674" s="384">
        <v>45689</v>
      </c>
      <c r="C3674" s="297" t="e">
        <v>#VALUE!</v>
      </c>
      <c r="D3674" s="312" t="s">
        <v>6422</v>
      </c>
      <c r="E3674" s="306" t="s">
        <v>6423</v>
      </c>
      <c r="F3674" s="314">
        <v>5308</v>
      </c>
      <c r="G3674" s="300">
        <v>4498.3050847457635</v>
      </c>
      <c r="H3674" s="301" t="s">
        <v>261</v>
      </c>
      <c r="I3674" s="302" t="s">
        <v>232</v>
      </c>
      <c r="J3674" s="302" t="s">
        <v>5204</v>
      </c>
      <c r="K3674" s="53"/>
      <c r="L3674" s="53"/>
      <c r="M3674" s="53"/>
      <c r="N3674" s="53"/>
      <c r="O3674" s="53"/>
      <c r="P3674" s="55"/>
      <c r="Q3674" s="297">
        <v>5308</v>
      </c>
      <c r="R3674" s="351" t="s">
        <v>1578</v>
      </c>
      <c r="S3674" s="350">
        <v>49</v>
      </c>
      <c r="T3674" t="str">
        <f t="shared" si="125"/>
        <v>Other Services</v>
      </c>
    </row>
    <row r="3675" spans="1:20" ht="15.75" thickBot="1">
      <c r="A3675" s="311">
        <v>45694</v>
      </c>
      <c r="B3675" s="384">
        <v>45689</v>
      </c>
      <c r="C3675" s="297" t="e">
        <v>#VALUE!</v>
      </c>
      <c r="D3675" s="312" t="s">
        <v>6424</v>
      </c>
      <c r="E3675" s="306" t="s">
        <v>6425</v>
      </c>
      <c r="F3675" s="314">
        <v>5308</v>
      </c>
      <c r="G3675" s="300">
        <v>4498.3050847457635</v>
      </c>
      <c r="H3675" s="301" t="s">
        <v>261</v>
      </c>
      <c r="I3675" s="302" t="s">
        <v>232</v>
      </c>
      <c r="J3675" s="302" t="s">
        <v>5204</v>
      </c>
      <c r="K3675" s="53"/>
      <c r="L3675" s="53"/>
      <c r="M3675" s="53"/>
      <c r="N3675" s="53"/>
      <c r="O3675" s="53"/>
      <c r="P3675" s="55"/>
      <c r="Q3675" s="297">
        <v>5308</v>
      </c>
      <c r="R3675" s="351" t="s">
        <v>1578</v>
      </c>
      <c r="S3675" s="350">
        <v>49</v>
      </c>
      <c r="T3675" t="str">
        <f t="shared" si="125"/>
        <v>Other Services</v>
      </c>
    </row>
    <row r="3676" spans="1:20" ht="15.75" thickBot="1">
      <c r="A3676" s="311">
        <v>45694</v>
      </c>
      <c r="B3676" s="384">
        <v>45689</v>
      </c>
      <c r="C3676" s="297" t="e">
        <v>#VALUE!</v>
      </c>
      <c r="D3676" s="312" t="s">
        <v>459</v>
      </c>
      <c r="E3676" s="306" t="s">
        <v>6426</v>
      </c>
      <c r="F3676" s="314">
        <v>3067</v>
      </c>
      <c r="G3676" s="300">
        <v>2599.1525423728808</v>
      </c>
      <c r="H3676" s="301" t="s">
        <v>112</v>
      </c>
      <c r="I3676" s="302" t="s">
        <v>229</v>
      </c>
      <c r="J3676" s="302" t="s">
        <v>249</v>
      </c>
      <c r="K3676" s="53"/>
      <c r="L3676" s="53"/>
      <c r="M3676" s="53"/>
      <c r="N3676" s="53"/>
      <c r="O3676" s="53"/>
      <c r="P3676" s="55"/>
      <c r="Q3676" s="297">
        <v>3067</v>
      </c>
      <c r="R3676" s="351" t="s">
        <v>1578</v>
      </c>
      <c r="S3676" s="350">
        <v>49</v>
      </c>
      <c r="T3676" t="str">
        <f t="shared" si="125"/>
        <v>WhatsApp API Business</v>
      </c>
    </row>
    <row r="3677" spans="1:20" ht="15.75" thickBot="1">
      <c r="A3677" s="311">
        <v>45694</v>
      </c>
      <c r="B3677" s="384">
        <v>45689</v>
      </c>
      <c r="C3677" s="297" t="e">
        <v>#VALUE!</v>
      </c>
      <c r="D3677" s="312" t="s">
        <v>6427</v>
      </c>
      <c r="E3677" s="306" t="s">
        <v>6428</v>
      </c>
      <c r="F3677" s="314">
        <v>38232</v>
      </c>
      <c r="G3677" s="300">
        <v>32400</v>
      </c>
      <c r="H3677" s="301" t="s">
        <v>112</v>
      </c>
      <c r="I3677" s="302" t="s">
        <v>229</v>
      </c>
      <c r="J3677" s="302" t="s">
        <v>359</v>
      </c>
      <c r="K3677" s="53"/>
      <c r="L3677" s="53"/>
      <c r="M3677" s="53"/>
      <c r="N3677" s="53"/>
      <c r="O3677" s="53"/>
      <c r="P3677" s="55"/>
      <c r="Q3677" s="297">
        <v>38232</v>
      </c>
      <c r="R3677" s="351" t="s">
        <v>1578</v>
      </c>
      <c r="S3677" s="350">
        <v>49</v>
      </c>
      <c r="T3677" t="str">
        <f t="shared" si="125"/>
        <v>WhatsApp API Business</v>
      </c>
    </row>
    <row r="3678" spans="1:20" ht="15.75" thickBot="1">
      <c r="A3678" s="311">
        <v>45694</v>
      </c>
      <c r="B3678" s="384">
        <v>45689</v>
      </c>
      <c r="C3678" s="297" t="e">
        <v>#VALUE!</v>
      </c>
      <c r="D3678" s="312" t="s">
        <v>6145</v>
      </c>
      <c r="E3678" s="306" t="s">
        <v>6429</v>
      </c>
      <c r="F3678" s="314">
        <v>5899</v>
      </c>
      <c r="G3678" s="300">
        <v>4999.1525423728817</v>
      </c>
      <c r="H3678" s="301" t="s">
        <v>261</v>
      </c>
      <c r="I3678" s="302" t="s">
        <v>232</v>
      </c>
      <c r="J3678" s="302" t="s">
        <v>5204</v>
      </c>
      <c r="K3678" s="53"/>
      <c r="L3678" s="53"/>
      <c r="M3678" s="53"/>
      <c r="N3678" s="53"/>
      <c r="O3678" s="53"/>
      <c r="P3678" s="55"/>
      <c r="Q3678" s="297">
        <v>5899</v>
      </c>
      <c r="R3678" s="351" t="s">
        <v>1578</v>
      </c>
      <c r="S3678" s="350">
        <v>49</v>
      </c>
      <c r="T3678" t="str">
        <f t="shared" si="125"/>
        <v>Other Services</v>
      </c>
    </row>
    <row r="3679" spans="1:20" ht="15.75" thickBot="1">
      <c r="A3679" s="311">
        <v>45694</v>
      </c>
      <c r="B3679" s="384">
        <v>45689</v>
      </c>
      <c r="C3679" s="297" t="e">
        <v>#VALUE!</v>
      </c>
      <c r="D3679" s="312" t="s">
        <v>6430</v>
      </c>
      <c r="E3679" s="306" t="s">
        <v>6431</v>
      </c>
      <c r="F3679" s="314">
        <v>5308</v>
      </c>
      <c r="G3679" s="300">
        <v>4498.3050847457635</v>
      </c>
      <c r="H3679" s="301" t="s">
        <v>261</v>
      </c>
      <c r="I3679" s="302" t="s">
        <v>232</v>
      </c>
      <c r="J3679" s="302" t="s">
        <v>5204</v>
      </c>
      <c r="K3679" s="53"/>
      <c r="L3679" s="53"/>
      <c r="M3679" s="53"/>
      <c r="N3679" s="53"/>
      <c r="O3679" s="53"/>
      <c r="P3679" s="55"/>
      <c r="Q3679" s="297">
        <v>5308</v>
      </c>
      <c r="R3679" s="351" t="s">
        <v>1578</v>
      </c>
      <c r="S3679" s="350">
        <v>49</v>
      </c>
      <c r="T3679" t="str">
        <f t="shared" si="125"/>
        <v>Other Services</v>
      </c>
    </row>
    <row r="3680" spans="1:20" ht="15.75" thickBot="1">
      <c r="A3680" s="311">
        <v>45694</v>
      </c>
      <c r="B3680" s="384">
        <v>45689</v>
      </c>
      <c r="C3680" s="297" t="e">
        <v>#VALUE!</v>
      </c>
      <c r="D3680" s="312" t="s">
        <v>1528</v>
      </c>
      <c r="E3680" s="306" t="s">
        <v>6432</v>
      </c>
      <c r="F3680" s="314">
        <v>2084.66</v>
      </c>
      <c r="G3680" s="300">
        <v>1766.661016949153</v>
      </c>
      <c r="H3680" s="301" t="s">
        <v>216</v>
      </c>
      <c r="I3680" s="302" t="s">
        <v>217</v>
      </c>
      <c r="J3680" s="302" t="s">
        <v>218</v>
      </c>
      <c r="K3680" s="53"/>
      <c r="L3680" s="53"/>
      <c r="M3680" s="53"/>
      <c r="N3680" s="53"/>
      <c r="O3680" s="53"/>
      <c r="P3680" s="55"/>
      <c r="Q3680" s="297">
        <v>2084.66</v>
      </c>
      <c r="R3680" s="351" t="s">
        <v>1578</v>
      </c>
      <c r="S3680" s="350">
        <v>49</v>
      </c>
      <c r="T3680" t="str">
        <f t="shared" si="125"/>
        <v>G-Suite Business</v>
      </c>
    </row>
    <row r="3681" spans="1:20" ht="15.75" thickBot="1">
      <c r="A3681" s="311">
        <v>45694</v>
      </c>
      <c r="B3681" s="384">
        <v>45689</v>
      </c>
      <c r="C3681" s="297" t="e">
        <v>#VALUE!</v>
      </c>
      <c r="D3681" s="312" t="s">
        <v>2991</v>
      </c>
      <c r="E3681" s="306" t="s">
        <v>6433</v>
      </c>
      <c r="F3681" s="314">
        <v>23010</v>
      </c>
      <c r="G3681" s="300">
        <v>19500</v>
      </c>
      <c r="H3681" s="301" t="s">
        <v>216</v>
      </c>
      <c r="I3681" s="302" t="s">
        <v>217</v>
      </c>
      <c r="J3681" s="302" t="s">
        <v>218</v>
      </c>
      <c r="K3681" s="53"/>
      <c r="L3681" s="53"/>
      <c r="M3681" s="53"/>
      <c r="N3681" s="53"/>
      <c r="O3681" s="53"/>
      <c r="P3681" s="55"/>
      <c r="Q3681" s="297">
        <v>23010</v>
      </c>
      <c r="R3681" s="351" t="s">
        <v>1578</v>
      </c>
      <c r="S3681" s="350">
        <v>49</v>
      </c>
      <c r="T3681" t="str">
        <f t="shared" si="125"/>
        <v>G-Suite Business</v>
      </c>
    </row>
    <row r="3682" spans="1:20" ht="15.75" thickBot="1">
      <c r="A3682" s="311">
        <v>45694</v>
      </c>
      <c r="B3682" s="384">
        <v>45689</v>
      </c>
      <c r="C3682" s="297" t="e">
        <v>#VALUE!</v>
      </c>
      <c r="D3682" s="312" t="s">
        <v>376</v>
      </c>
      <c r="E3682" s="306" t="s">
        <v>6434</v>
      </c>
      <c r="F3682" s="314">
        <v>6867.6</v>
      </c>
      <c r="G3682" s="300">
        <v>5820.0000000000009</v>
      </c>
      <c r="H3682" s="301" t="s">
        <v>216</v>
      </c>
      <c r="I3682" s="302" t="s">
        <v>217</v>
      </c>
      <c r="J3682" s="302" t="s">
        <v>218</v>
      </c>
      <c r="K3682" s="53"/>
      <c r="L3682" s="53"/>
      <c r="M3682" s="53"/>
      <c r="N3682" s="53"/>
      <c r="O3682" s="53"/>
      <c r="P3682" s="55"/>
      <c r="Q3682" s="297">
        <v>6867.6</v>
      </c>
      <c r="R3682" s="351" t="s">
        <v>1578</v>
      </c>
      <c r="S3682" s="350">
        <v>49</v>
      </c>
      <c r="T3682" t="str">
        <f t="shared" si="125"/>
        <v>G-Suite Business</v>
      </c>
    </row>
    <row r="3683" spans="1:20" ht="15.75" thickBot="1">
      <c r="A3683" s="311">
        <v>45694</v>
      </c>
      <c r="B3683" s="384">
        <v>45689</v>
      </c>
      <c r="C3683" s="297" t="e">
        <v>#VALUE!</v>
      </c>
      <c r="D3683" s="312" t="s">
        <v>3648</v>
      </c>
      <c r="E3683" s="306" t="s">
        <v>6435</v>
      </c>
      <c r="F3683" s="314">
        <v>1755.25</v>
      </c>
      <c r="G3683" s="300">
        <v>1487.5</v>
      </c>
      <c r="H3683" s="301" t="s">
        <v>216</v>
      </c>
      <c r="I3683" s="302" t="s">
        <v>217</v>
      </c>
      <c r="J3683" s="302" t="s">
        <v>218</v>
      </c>
      <c r="K3683" s="53"/>
      <c r="L3683" s="53"/>
      <c r="M3683" s="53"/>
      <c r="N3683" s="53"/>
      <c r="O3683" s="53"/>
      <c r="P3683" s="55"/>
      <c r="Q3683" s="297">
        <v>1755.25</v>
      </c>
      <c r="R3683" s="351" t="s">
        <v>1578</v>
      </c>
      <c r="S3683" s="350">
        <v>49</v>
      </c>
      <c r="T3683" t="str">
        <f t="shared" si="125"/>
        <v>G-Suite Business</v>
      </c>
    </row>
    <row r="3684" spans="1:20" ht="15.75" thickBot="1">
      <c r="A3684" s="311">
        <v>45694</v>
      </c>
      <c r="B3684" s="384">
        <v>45689</v>
      </c>
      <c r="C3684" s="297" t="e">
        <v>#VALUE!</v>
      </c>
      <c r="D3684" s="312" t="s">
        <v>6436</v>
      </c>
      <c r="E3684" s="306" t="s">
        <v>6437</v>
      </c>
      <c r="F3684" s="314">
        <v>18585</v>
      </c>
      <c r="G3684" s="300">
        <v>15750</v>
      </c>
      <c r="H3684" s="301" t="s">
        <v>216</v>
      </c>
      <c r="I3684" s="302" t="s">
        <v>217</v>
      </c>
      <c r="J3684" s="302" t="s">
        <v>218</v>
      </c>
      <c r="K3684" s="53"/>
      <c r="L3684" s="53"/>
      <c r="M3684" s="53"/>
      <c r="N3684" s="53"/>
      <c r="O3684" s="53"/>
      <c r="P3684" s="55"/>
      <c r="Q3684" s="297">
        <v>18585</v>
      </c>
      <c r="R3684" s="351" t="s">
        <v>1578</v>
      </c>
      <c r="S3684" s="350">
        <v>49</v>
      </c>
      <c r="T3684" t="str">
        <f t="shared" si="125"/>
        <v>G-Suite Business</v>
      </c>
    </row>
    <row r="3685" spans="1:20" ht="15.75" thickBot="1">
      <c r="A3685" s="311">
        <v>45694</v>
      </c>
      <c r="B3685" s="384">
        <v>45689</v>
      </c>
      <c r="C3685" s="297" t="e">
        <v>#VALUE!</v>
      </c>
      <c r="D3685" s="312" t="s">
        <v>752</v>
      </c>
      <c r="E3685" s="306" t="s">
        <v>6438</v>
      </c>
      <c r="F3685" s="314">
        <v>-2999</v>
      </c>
      <c r="G3685" s="300">
        <v>-2541.5254237288141</v>
      </c>
      <c r="H3685" s="301" t="s">
        <v>261</v>
      </c>
      <c r="I3685" s="302" t="s">
        <v>232</v>
      </c>
      <c r="J3685" s="302" t="s">
        <v>5204</v>
      </c>
      <c r="K3685" s="53"/>
      <c r="L3685" s="53"/>
      <c r="M3685" s="53"/>
      <c r="N3685" s="53"/>
      <c r="O3685" s="53"/>
      <c r="P3685" s="55"/>
      <c r="Q3685" s="297">
        <v>-2999</v>
      </c>
      <c r="R3685" s="351" t="s">
        <v>1578</v>
      </c>
      <c r="S3685" s="350">
        <v>49</v>
      </c>
      <c r="T3685" t="str">
        <f t="shared" si="125"/>
        <v>Other Services</v>
      </c>
    </row>
    <row r="3686" spans="1:20" ht="15.75" thickBot="1">
      <c r="A3686" s="311">
        <v>45694</v>
      </c>
      <c r="B3686" s="384">
        <v>45689</v>
      </c>
      <c r="C3686" s="297" t="e">
        <v>#VALUE!</v>
      </c>
      <c r="D3686" s="312" t="s">
        <v>5924</v>
      </c>
      <c r="E3686" s="306" t="s">
        <v>6439</v>
      </c>
      <c r="F3686" s="314">
        <v>-36108</v>
      </c>
      <c r="G3686" s="300">
        <v>-30600</v>
      </c>
      <c r="H3686" s="301" t="s">
        <v>112</v>
      </c>
      <c r="I3686" s="302" t="s">
        <v>229</v>
      </c>
      <c r="J3686" s="302" t="s">
        <v>359</v>
      </c>
      <c r="K3686" s="53"/>
      <c r="L3686" s="53"/>
      <c r="M3686" s="53"/>
      <c r="N3686" s="53"/>
      <c r="O3686" s="53"/>
      <c r="P3686" s="55"/>
      <c r="Q3686" s="297">
        <v>-36108</v>
      </c>
      <c r="R3686" s="351" t="s">
        <v>1578</v>
      </c>
      <c r="S3686" s="350">
        <v>49</v>
      </c>
      <c r="T3686" t="str">
        <f t="shared" si="125"/>
        <v>WhatsApp API Business</v>
      </c>
    </row>
    <row r="3687" spans="1:20" ht="15.75" thickBot="1">
      <c r="A3687" s="311">
        <v>45694</v>
      </c>
      <c r="B3687" s="384">
        <v>45689</v>
      </c>
      <c r="C3687" s="297" t="e">
        <v>#VALUE!</v>
      </c>
      <c r="D3687" s="312" t="s">
        <v>5885</v>
      </c>
      <c r="E3687" s="306" t="s">
        <v>6440</v>
      </c>
      <c r="F3687" s="314">
        <v>-5899</v>
      </c>
      <c r="G3687" s="300">
        <v>-4999.1525423728817</v>
      </c>
      <c r="H3687" s="301" t="s">
        <v>261</v>
      </c>
      <c r="I3687" s="302" t="s">
        <v>232</v>
      </c>
      <c r="J3687" s="302" t="s">
        <v>5204</v>
      </c>
      <c r="K3687" s="53"/>
      <c r="L3687" s="53"/>
      <c r="M3687" s="53"/>
      <c r="N3687" s="53"/>
      <c r="O3687" s="53"/>
      <c r="P3687" s="55"/>
      <c r="Q3687" s="297">
        <v>-5899</v>
      </c>
      <c r="R3687" s="351" t="s">
        <v>1578</v>
      </c>
      <c r="S3687" s="350">
        <v>49</v>
      </c>
      <c r="T3687" t="str">
        <f t="shared" si="125"/>
        <v>Other Services</v>
      </c>
    </row>
    <row r="3688" spans="1:20" ht="15.75" thickBot="1">
      <c r="A3688" s="311">
        <v>45694</v>
      </c>
      <c r="B3688" s="384">
        <v>45689</v>
      </c>
      <c r="C3688" s="297" t="e">
        <v>#VALUE!</v>
      </c>
      <c r="D3688" s="312" t="s">
        <v>233</v>
      </c>
      <c r="E3688" s="306" t="s">
        <v>6441</v>
      </c>
      <c r="F3688" s="314">
        <v>-138</v>
      </c>
      <c r="G3688" s="300">
        <v>-116.9491525423729</v>
      </c>
      <c r="H3688" s="301" t="s">
        <v>216</v>
      </c>
      <c r="I3688" s="302" t="s">
        <v>217</v>
      </c>
      <c r="J3688" s="302" t="s">
        <v>218</v>
      </c>
      <c r="K3688" s="53"/>
      <c r="L3688" s="53"/>
      <c r="M3688" s="53"/>
      <c r="N3688" s="53"/>
      <c r="O3688" s="53"/>
      <c r="P3688" s="55"/>
      <c r="Q3688" s="297">
        <v>-138</v>
      </c>
      <c r="R3688" s="351" t="s">
        <v>1578</v>
      </c>
      <c r="S3688" s="350">
        <v>49</v>
      </c>
      <c r="T3688" t="str">
        <f t="shared" si="125"/>
        <v>G-Suite Business</v>
      </c>
    </row>
    <row r="3689" spans="1:20" ht="15.75" thickBot="1">
      <c r="A3689" s="311">
        <v>45695</v>
      </c>
      <c r="B3689" s="384">
        <v>45689</v>
      </c>
      <c r="C3689" s="297" t="e">
        <v>#VALUE!</v>
      </c>
      <c r="D3689" s="312" t="s">
        <v>5431</v>
      </c>
      <c r="E3689" s="306" t="s">
        <v>6442</v>
      </c>
      <c r="F3689" s="314">
        <v>10620</v>
      </c>
      <c r="G3689" s="300">
        <v>9000</v>
      </c>
      <c r="H3689" s="301" t="s">
        <v>261</v>
      </c>
      <c r="I3689" s="302" t="s">
        <v>232</v>
      </c>
      <c r="J3689" s="302" t="s">
        <v>5204</v>
      </c>
      <c r="K3689" s="53"/>
      <c r="L3689" s="53"/>
      <c r="M3689" s="53"/>
      <c r="N3689" s="53"/>
      <c r="O3689" s="53"/>
      <c r="P3689" s="55"/>
      <c r="Q3689" s="297">
        <v>10620</v>
      </c>
      <c r="R3689" s="351" t="s">
        <v>1578</v>
      </c>
      <c r="S3689" s="350">
        <v>49</v>
      </c>
      <c r="T3689" t="str">
        <f t="shared" si="125"/>
        <v>Other Services</v>
      </c>
    </row>
    <row r="3690" spans="1:20" ht="15.75" thickBot="1">
      <c r="A3690" s="311">
        <v>45695</v>
      </c>
      <c r="B3690" s="384">
        <v>45689</v>
      </c>
      <c r="C3690" s="297" t="e">
        <v>#VALUE!</v>
      </c>
      <c r="D3690" s="312" t="s">
        <v>6443</v>
      </c>
      <c r="E3690" s="306" t="s">
        <v>6444</v>
      </c>
      <c r="F3690" s="314">
        <v>5308</v>
      </c>
      <c r="G3690" s="300">
        <v>4498.3050847457635</v>
      </c>
      <c r="H3690" s="301" t="s">
        <v>261</v>
      </c>
      <c r="I3690" s="302" t="s">
        <v>232</v>
      </c>
      <c r="J3690" s="302" t="s">
        <v>5204</v>
      </c>
      <c r="K3690" s="53"/>
      <c r="L3690" s="53"/>
      <c r="M3690" s="53"/>
      <c r="N3690" s="53"/>
      <c r="O3690" s="53"/>
      <c r="P3690" s="55"/>
      <c r="Q3690" s="297">
        <v>5308</v>
      </c>
      <c r="R3690" s="351" t="s">
        <v>1578</v>
      </c>
      <c r="S3690" s="350">
        <v>49</v>
      </c>
      <c r="T3690" t="str">
        <f t="shared" si="125"/>
        <v>Other Services</v>
      </c>
    </row>
    <row r="3691" spans="1:20" ht="15.75" thickBot="1">
      <c r="A3691" s="311">
        <v>45695</v>
      </c>
      <c r="B3691" s="384">
        <v>45689</v>
      </c>
      <c r="C3691" s="297" t="e">
        <v>#VALUE!</v>
      </c>
      <c r="D3691" s="312" t="s">
        <v>6445</v>
      </c>
      <c r="E3691" s="306" t="s">
        <v>6446</v>
      </c>
      <c r="F3691" s="314">
        <v>950</v>
      </c>
      <c r="G3691" s="300">
        <v>805.08474576271192</v>
      </c>
      <c r="H3691" s="301" t="s">
        <v>261</v>
      </c>
      <c r="I3691" s="302" t="s">
        <v>232</v>
      </c>
      <c r="J3691" s="302" t="s">
        <v>262</v>
      </c>
      <c r="K3691" s="53"/>
      <c r="L3691" s="53"/>
      <c r="M3691" s="53"/>
      <c r="N3691" s="53"/>
      <c r="O3691" s="53"/>
      <c r="P3691" s="55"/>
      <c r="Q3691" s="297">
        <v>950</v>
      </c>
      <c r="R3691" s="351" t="s">
        <v>1578</v>
      </c>
      <c r="S3691" s="350">
        <v>49</v>
      </c>
      <c r="T3691" t="str">
        <f t="shared" si="125"/>
        <v>Other Services</v>
      </c>
    </row>
    <row r="3692" spans="1:20" ht="15.75" thickBot="1">
      <c r="A3692" s="311">
        <v>45695</v>
      </c>
      <c r="B3692" s="384">
        <v>45689</v>
      </c>
      <c r="C3692" s="297" t="e">
        <v>#VALUE!</v>
      </c>
      <c r="D3692" s="312" t="s">
        <v>1752</v>
      </c>
      <c r="E3692" s="306" t="s">
        <v>6447</v>
      </c>
      <c r="F3692" s="314">
        <v>5310</v>
      </c>
      <c r="G3692" s="300">
        <v>4500</v>
      </c>
      <c r="H3692" s="301" t="s">
        <v>261</v>
      </c>
      <c r="I3692" s="302" t="s">
        <v>232</v>
      </c>
      <c r="J3692" s="302" t="s">
        <v>5204</v>
      </c>
      <c r="K3692" s="53"/>
      <c r="L3692" s="53"/>
      <c r="M3692" s="53"/>
      <c r="N3692" s="53"/>
      <c r="O3692" s="53"/>
      <c r="P3692" s="55"/>
      <c r="Q3692" s="297">
        <v>5310</v>
      </c>
      <c r="R3692" s="351" t="s">
        <v>1578</v>
      </c>
      <c r="S3692" s="350">
        <v>49</v>
      </c>
      <c r="T3692" t="str">
        <f t="shared" si="125"/>
        <v>Other Services</v>
      </c>
    </row>
    <row r="3693" spans="1:20" ht="15.75" thickBot="1">
      <c r="A3693" s="311">
        <v>45695</v>
      </c>
      <c r="B3693" s="384">
        <v>45689</v>
      </c>
      <c r="C3693" s="297" t="e">
        <v>#VALUE!</v>
      </c>
      <c r="D3693" s="312" t="s">
        <v>6448</v>
      </c>
      <c r="E3693" s="306" t="s">
        <v>6449</v>
      </c>
      <c r="F3693" s="314">
        <v>5310</v>
      </c>
      <c r="G3693" s="300">
        <v>4500</v>
      </c>
      <c r="H3693" s="301" t="s">
        <v>261</v>
      </c>
      <c r="I3693" s="302" t="s">
        <v>232</v>
      </c>
      <c r="J3693" s="302" t="s">
        <v>5204</v>
      </c>
      <c r="K3693" s="53"/>
      <c r="L3693" s="53"/>
      <c r="M3693" s="53"/>
      <c r="N3693" s="53"/>
      <c r="O3693" s="53"/>
      <c r="P3693" s="55"/>
      <c r="Q3693" s="297">
        <v>5310</v>
      </c>
      <c r="R3693" s="351" t="s">
        <v>1578</v>
      </c>
      <c r="S3693" s="350">
        <v>49</v>
      </c>
      <c r="T3693" t="str">
        <f t="shared" si="125"/>
        <v>Other Services</v>
      </c>
    </row>
    <row r="3694" spans="1:20" ht="15.75" thickBot="1">
      <c r="A3694" s="311">
        <v>45695</v>
      </c>
      <c r="B3694" s="384">
        <v>45689</v>
      </c>
      <c r="C3694" s="297" t="e">
        <v>#VALUE!</v>
      </c>
      <c r="D3694" s="312" t="s">
        <v>2572</v>
      </c>
      <c r="E3694" s="306" t="s">
        <v>6450</v>
      </c>
      <c r="F3694" s="314">
        <v>5310</v>
      </c>
      <c r="G3694" s="300">
        <v>4500</v>
      </c>
      <c r="H3694" s="301" t="s">
        <v>261</v>
      </c>
      <c r="I3694" s="302" t="s">
        <v>232</v>
      </c>
      <c r="J3694" s="302" t="s">
        <v>5204</v>
      </c>
      <c r="K3694" s="53"/>
      <c r="L3694" s="53"/>
      <c r="M3694" s="53"/>
      <c r="N3694" s="53"/>
      <c r="O3694" s="53"/>
      <c r="P3694" s="55"/>
      <c r="Q3694" s="297">
        <v>5310</v>
      </c>
      <c r="R3694" s="351" t="s">
        <v>1578</v>
      </c>
      <c r="S3694" s="350">
        <v>49</v>
      </c>
      <c r="T3694" t="str">
        <f t="shared" si="125"/>
        <v>Other Services</v>
      </c>
    </row>
    <row r="3695" spans="1:20" ht="15.75" thickBot="1">
      <c r="A3695" s="311">
        <v>45695</v>
      </c>
      <c r="B3695" s="384">
        <v>45689</v>
      </c>
      <c r="C3695" s="297" t="e">
        <v>#VALUE!</v>
      </c>
      <c r="D3695" s="312" t="s">
        <v>6451</v>
      </c>
      <c r="E3695" s="306" t="s">
        <v>6452</v>
      </c>
      <c r="F3695" s="314">
        <v>5310</v>
      </c>
      <c r="G3695" s="300">
        <v>4500</v>
      </c>
      <c r="H3695" s="301" t="s">
        <v>261</v>
      </c>
      <c r="I3695" s="302" t="s">
        <v>232</v>
      </c>
      <c r="J3695" s="302" t="s">
        <v>5204</v>
      </c>
      <c r="K3695" s="53"/>
      <c r="L3695" s="53"/>
      <c r="M3695" s="53"/>
      <c r="N3695" s="53"/>
      <c r="O3695" s="53"/>
      <c r="P3695" s="55"/>
      <c r="Q3695" s="297">
        <v>5310</v>
      </c>
      <c r="R3695" s="351" t="s">
        <v>1578</v>
      </c>
      <c r="S3695" s="350">
        <v>49</v>
      </c>
      <c r="T3695" t="str">
        <f t="shared" si="125"/>
        <v>Other Services</v>
      </c>
    </row>
    <row r="3696" spans="1:20" ht="15.75" thickBot="1">
      <c r="A3696" s="311">
        <v>45695</v>
      </c>
      <c r="B3696" s="384">
        <v>45689</v>
      </c>
      <c r="C3696" s="297" t="e">
        <v>#VALUE!</v>
      </c>
      <c r="D3696" s="312" t="s">
        <v>3530</v>
      </c>
      <c r="E3696" s="306" t="s">
        <v>6453</v>
      </c>
      <c r="F3696" s="314">
        <v>42480</v>
      </c>
      <c r="G3696" s="300">
        <v>36000</v>
      </c>
      <c r="H3696" s="301" t="s">
        <v>112</v>
      </c>
      <c r="I3696" s="302" t="s">
        <v>229</v>
      </c>
      <c r="J3696" s="302" t="s">
        <v>359</v>
      </c>
      <c r="K3696" s="53"/>
      <c r="L3696" s="53"/>
      <c r="M3696" s="53"/>
      <c r="N3696" s="53"/>
      <c r="O3696" s="53"/>
      <c r="P3696" s="55"/>
      <c r="Q3696" s="297">
        <v>42480</v>
      </c>
      <c r="R3696" s="351" t="s">
        <v>1578</v>
      </c>
      <c r="S3696" s="350">
        <v>49</v>
      </c>
      <c r="T3696" t="str">
        <f t="shared" si="125"/>
        <v>WhatsApp API Business</v>
      </c>
    </row>
    <row r="3697" spans="1:20" ht="15.75" thickBot="1">
      <c r="A3697" s="311">
        <v>45695</v>
      </c>
      <c r="B3697" s="384">
        <v>45689</v>
      </c>
      <c r="C3697" s="297" t="e">
        <v>#VALUE!</v>
      </c>
      <c r="D3697" s="312" t="s">
        <v>467</v>
      </c>
      <c r="E3697" s="306" t="s">
        <v>6454</v>
      </c>
      <c r="F3697" s="314">
        <v>1297</v>
      </c>
      <c r="G3697" s="300">
        <v>1099.152542372881</v>
      </c>
      <c r="H3697" s="301" t="s">
        <v>112</v>
      </c>
      <c r="I3697" s="302" t="s">
        <v>229</v>
      </c>
      <c r="J3697" s="302" t="s">
        <v>249</v>
      </c>
      <c r="K3697" s="53"/>
      <c r="L3697" s="53"/>
      <c r="M3697" s="53"/>
      <c r="N3697" s="53"/>
      <c r="O3697" s="53"/>
      <c r="P3697" s="55"/>
      <c r="Q3697" s="297">
        <v>1297</v>
      </c>
      <c r="R3697" s="351" t="s">
        <v>1578</v>
      </c>
      <c r="S3697" s="350">
        <v>49</v>
      </c>
      <c r="T3697" t="str">
        <f t="shared" si="125"/>
        <v>WhatsApp API Business</v>
      </c>
    </row>
    <row r="3698" spans="1:20" ht="15.75" thickBot="1">
      <c r="A3698" s="311">
        <v>45695</v>
      </c>
      <c r="B3698" s="384">
        <v>45689</v>
      </c>
      <c r="C3698" s="297" t="e">
        <v>#VALUE!</v>
      </c>
      <c r="D3698" s="312" t="s">
        <v>465</v>
      </c>
      <c r="E3698" s="306" t="s">
        <v>6455</v>
      </c>
      <c r="F3698" s="314">
        <v>1180</v>
      </c>
      <c r="G3698" s="300">
        <v>1000</v>
      </c>
      <c r="H3698" s="301" t="s">
        <v>112</v>
      </c>
      <c r="I3698" s="302" t="s">
        <v>229</v>
      </c>
      <c r="J3698" s="302" t="s">
        <v>249</v>
      </c>
      <c r="K3698" s="53"/>
      <c r="L3698" s="53"/>
      <c r="M3698" s="53"/>
      <c r="N3698" s="53"/>
      <c r="O3698" s="53"/>
      <c r="P3698" s="55"/>
      <c r="Q3698" s="297">
        <v>1180</v>
      </c>
      <c r="R3698" s="351" t="s">
        <v>1578</v>
      </c>
      <c r="S3698" s="350">
        <v>49</v>
      </c>
      <c r="T3698" t="str">
        <f t="shared" si="125"/>
        <v>WhatsApp API Business</v>
      </c>
    </row>
    <row r="3699" spans="1:20" ht="15.75" thickBot="1">
      <c r="A3699" s="311">
        <v>45695</v>
      </c>
      <c r="B3699" s="384">
        <v>45689</v>
      </c>
      <c r="C3699" s="297" t="e">
        <v>#VALUE!</v>
      </c>
      <c r="D3699" s="312" t="s">
        <v>467</v>
      </c>
      <c r="E3699" s="306" t="s">
        <v>6456</v>
      </c>
      <c r="F3699" s="314">
        <v>2360</v>
      </c>
      <c r="G3699" s="300">
        <v>2000</v>
      </c>
      <c r="H3699" s="301" t="s">
        <v>112</v>
      </c>
      <c r="I3699" s="302" t="s">
        <v>229</v>
      </c>
      <c r="J3699" s="302" t="s">
        <v>249</v>
      </c>
      <c r="K3699" s="53"/>
      <c r="L3699" s="53"/>
      <c r="M3699" s="53"/>
      <c r="N3699" s="53"/>
      <c r="O3699" s="53"/>
      <c r="P3699" s="55"/>
      <c r="Q3699" s="297">
        <v>2360</v>
      </c>
      <c r="R3699" s="351" t="s">
        <v>1578</v>
      </c>
      <c r="S3699" s="350">
        <v>49</v>
      </c>
      <c r="T3699" t="str">
        <f t="shared" si="125"/>
        <v>WhatsApp API Business</v>
      </c>
    </row>
    <row r="3700" spans="1:20" ht="15.75" thickBot="1">
      <c r="A3700" s="311">
        <v>45695</v>
      </c>
      <c r="B3700" s="384">
        <v>45689</v>
      </c>
      <c r="C3700" s="297" t="e">
        <v>#VALUE!</v>
      </c>
      <c r="D3700" s="312" t="s">
        <v>2187</v>
      </c>
      <c r="E3700" s="306" t="s">
        <v>6457</v>
      </c>
      <c r="F3700" s="314">
        <v>5310</v>
      </c>
      <c r="G3700" s="300">
        <v>4500</v>
      </c>
      <c r="H3700" s="301" t="s">
        <v>261</v>
      </c>
      <c r="I3700" s="302" t="s">
        <v>232</v>
      </c>
      <c r="J3700" s="302" t="s">
        <v>5204</v>
      </c>
      <c r="K3700" s="53"/>
      <c r="L3700" s="53"/>
      <c r="M3700" s="53"/>
      <c r="N3700" s="53"/>
      <c r="O3700" s="53"/>
      <c r="P3700" s="55"/>
      <c r="Q3700" s="297">
        <v>5310</v>
      </c>
      <c r="R3700" s="351" t="s">
        <v>1578</v>
      </c>
      <c r="S3700" s="350">
        <v>49</v>
      </c>
      <c r="T3700" t="str">
        <f t="shared" si="125"/>
        <v>Other Services</v>
      </c>
    </row>
    <row r="3701" spans="1:20" ht="15.75" thickBot="1">
      <c r="A3701" s="311">
        <v>45695</v>
      </c>
      <c r="B3701" s="384">
        <v>45689</v>
      </c>
      <c r="C3701" s="297" t="e">
        <v>#VALUE!</v>
      </c>
      <c r="D3701" s="312" t="s">
        <v>3740</v>
      </c>
      <c r="E3701" s="306" t="s">
        <v>6458</v>
      </c>
      <c r="F3701" s="314">
        <v>7080</v>
      </c>
      <c r="G3701" s="300">
        <v>6000</v>
      </c>
      <c r="H3701" s="301" t="s">
        <v>112</v>
      </c>
      <c r="I3701" s="302" t="s">
        <v>229</v>
      </c>
      <c r="J3701" s="302" t="s">
        <v>359</v>
      </c>
      <c r="K3701" s="53"/>
      <c r="L3701" s="53"/>
      <c r="M3701" s="53"/>
      <c r="N3701" s="53"/>
      <c r="O3701" s="53"/>
      <c r="P3701" s="55"/>
      <c r="Q3701" s="297">
        <v>7080</v>
      </c>
      <c r="R3701" s="351" t="s">
        <v>1578</v>
      </c>
      <c r="S3701" s="350">
        <v>49</v>
      </c>
      <c r="T3701" t="str">
        <f t="shared" si="125"/>
        <v>WhatsApp API Business</v>
      </c>
    </row>
    <row r="3702" spans="1:20" ht="15.75" thickBot="1">
      <c r="A3702" s="311">
        <v>45695</v>
      </c>
      <c r="B3702" s="384">
        <v>45689</v>
      </c>
      <c r="C3702" s="297" t="e">
        <v>#VALUE!</v>
      </c>
      <c r="D3702" s="312" t="s">
        <v>2972</v>
      </c>
      <c r="E3702" s="306" t="s">
        <v>6459</v>
      </c>
      <c r="F3702" s="314">
        <v>8850</v>
      </c>
      <c r="G3702" s="300">
        <v>7500</v>
      </c>
      <c r="H3702" s="301" t="s">
        <v>216</v>
      </c>
      <c r="I3702" s="302" t="s">
        <v>217</v>
      </c>
      <c r="J3702" s="302" t="s">
        <v>218</v>
      </c>
      <c r="K3702" s="53"/>
      <c r="L3702" s="53"/>
      <c r="M3702" s="53"/>
      <c r="N3702" s="53"/>
      <c r="O3702" s="53"/>
      <c r="P3702" s="55"/>
      <c r="Q3702" s="297">
        <v>8850</v>
      </c>
      <c r="R3702" s="351" t="s">
        <v>1578</v>
      </c>
      <c r="S3702" s="350">
        <v>49</v>
      </c>
      <c r="T3702" t="str">
        <f t="shared" si="125"/>
        <v>G-Suite Business</v>
      </c>
    </row>
    <row r="3703" spans="1:20" ht="15.75" thickBot="1">
      <c r="A3703" s="311">
        <v>45695</v>
      </c>
      <c r="B3703" s="384">
        <v>45689</v>
      </c>
      <c r="C3703" s="297" t="e">
        <v>#VALUE!</v>
      </c>
      <c r="D3703" s="312" t="s">
        <v>4056</v>
      </c>
      <c r="E3703" s="306" t="s">
        <v>6460</v>
      </c>
      <c r="F3703" s="314">
        <v>10915</v>
      </c>
      <c r="G3703" s="300">
        <v>9250</v>
      </c>
      <c r="H3703" s="301" t="s">
        <v>216</v>
      </c>
      <c r="I3703" s="302" t="s">
        <v>217</v>
      </c>
      <c r="J3703" s="302" t="s">
        <v>218</v>
      </c>
      <c r="K3703" s="53"/>
      <c r="L3703" s="53"/>
      <c r="M3703" s="53"/>
      <c r="N3703" s="53"/>
      <c r="O3703" s="53"/>
      <c r="P3703" s="55"/>
      <c r="Q3703" s="297">
        <v>10915</v>
      </c>
      <c r="R3703" s="351" t="s">
        <v>1578</v>
      </c>
      <c r="S3703" s="350">
        <v>49</v>
      </c>
      <c r="T3703" t="str">
        <f t="shared" si="125"/>
        <v>G-Suite Business</v>
      </c>
    </row>
    <row r="3704" spans="1:20" ht="15.75" thickBot="1">
      <c r="A3704" s="311">
        <v>45695</v>
      </c>
      <c r="B3704" s="384">
        <v>45689</v>
      </c>
      <c r="C3704" s="297" t="e">
        <v>#VALUE!</v>
      </c>
      <c r="D3704" s="312" t="s">
        <v>250</v>
      </c>
      <c r="E3704" s="306" t="s">
        <v>6461</v>
      </c>
      <c r="F3704" s="314">
        <v>1939.92</v>
      </c>
      <c r="G3704" s="300">
        <v>1644</v>
      </c>
      <c r="H3704" s="301" t="s">
        <v>216</v>
      </c>
      <c r="I3704" s="302" t="s">
        <v>217</v>
      </c>
      <c r="J3704" s="302" t="s">
        <v>218</v>
      </c>
      <c r="K3704" s="53"/>
      <c r="L3704" s="53"/>
      <c r="M3704" s="53"/>
      <c r="N3704" s="53"/>
      <c r="O3704" s="53"/>
      <c r="P3704" s="55"/>
      <c r="Q3704" s="297">
        <v>1939.92</v>
      </c>
      <c r="R3704" s="351" t="s">
        <v>1578</v>
      </c>
      <c r="S3704" s="350">
        <v>49</v>
      </c>
      <c r="T3704" t="str">
        <f t="shared" si="125"/>
        <v>G-Suite Business</v>
      </c>
    </row>
    <row r="3705" spans="1:20" ht="15.75" thickBot="1">
      <c r="A3705" s="311">
        <v>45695</v>
      </c>
      <c r="B3705" s="384">
        <v>45689</v>
      </c>
      <c r="C3705" s="297" t="e">
        <v>#VALUE!</v>
      </c>
      <c r="D3705" s="312" t="s">
        <v>3637</v>
      </c>
      <c r="E3705" s="306" t="s">
        <v>6462</v>
      </c>
      <c r="F3705" s="314">
        <v>1504</v>
      </c>
      <c r="G3705" s="300">
        <v>1274.5762711864411</v>
      </c>
      <c r="H3705" s="301" t="s">
        <v>216</v>
      </c>
      <c r="I3705" s="302" t="s">
        <v>217</v>
      </c>
      <c r="J3705" s="302" t="s">
        <v>218</v>
      </c>
      <c r="K3705" s="53"/>
      <c r="L3705" s="53"/>
      <c r="M3705" s="53"/>
      <c r="N3705" s="53"/>
      <c r="O3705" s="53"/>
      <c r="P3705" s="55"/>
      <c r="Q3705" s="297">
        <v>1504</v>
      </c>
      <c r="R3705" s="351" t="s">
        <v>1578</v>
      </c>
      <c r="S3705" s="350">
        <v>49</v>
      </c>
      <c r="T3705" t="str">
        <f t="shared" si="125"/>
        <v>G-Suite Business</v>
      </c>
    </row>
    <row r="3706" spans="1:20" ht="15.75" thickBot="1">
      <c r="A3706" s="311">
        <v>45696</v>
      </c>
      <c r="B3706" s="384">
        <v>45689</v>
      </c>
      <c r="C3706" s="297" t="e">
        <v>#VALUE!</v>
      </c>
      <c r="D3706" s="312" t="s">
        <v>924</v>
      </c>
      <c r="E3706" s="306" t="s">
        <v>6463</v>
      </c>
      <c r="F3706" s="314">
        <v>11800</v>
      </c>
      <c r="G3706" s="300">
        <v>10000</v>
      </c>
      <c r="H3706" s="301" t="s">
        <v>112</v>
      </c>
      <c r="I3706" s="302" t="s">
        <v>229</v>
      </c>
      <c r="J3706" s="302" t="s">
        <v>249</v>
      </c>
      <c r="K3706" s="53"/>
      <c r="L3706" s="53"/>
      <c r="M3706" s="53"/>
      <c r="N3706" s="53"/>
      <c r="O3706" s="53"/>
      <c r="P3706" s="55"/>
      <c r="Q3706" s="297">
        <v>11800</v>
      </c>
      <c r="R3706" s="351" t="s">
        <v>1578</v>
      </c>
      <c r="S3706" s="350">
        <v>49</v>
      </c>
      <c r="T3706" t="str">
        <f t="shared" si="125"/>
        <v>WhatsApp API Business</v>
      </c>
    </row>
    <row r="3707" spans="1:20" ht="15.75" thickBot="1">
      <c r="A3707" s="311">
        <v>45696</v>
      </c>
      <c r="B3707" s="384">
        <v>45689</v>
      </c>
      <c r="C3707" s="297" t="e">
        <v>#VALUE!</v>
      </c>
      <c r="D3707" s="312" t="s">
        <v>930</v>
      </c>
      <c r="E3707" s="306" t="s">
        <v>6464</v>
      </c>
      <c r="F3707" s="314">
        <v>7522</v>
      </c>
      <c r="G3707" s="300">
        <v>6374.5762711864409</v>
      </c>
      <c r="H3707" s="301" t="s">
        <v>112</v>
      </c>
      <c r="I3707" s="302" t="s">
        <v>229</v>
      </c>
      <c r="J3707" s="302" t="s">
        <v>269</v>
      </c>
      <c r="K3707" s="53"/>
      <c r="L3707" s="53"/>
      <c r="M3707" s="53"/>
      <c r="N3707" s="53"/>
      <c r="O3707" s="53"/>
      <c r="P3707" s="55"/>
      <c r="Q3707" s="297">
        <v>7522</v>
      </c>
      <c r="R3707" s="351" t="s">
        <v>1578</v>
      </c>
      <c r="S3707" s="350">
        <v>49</v>
      </c>
      <c r="T3707" t="str">
        <f t="shared" si="125"/>
        <v>WhatsApp API Business</v>
      </c>
    </row>
    <row r="3708" spans="1:20" ht="15.75" thickBot="1">
      <c r="A3708" s="311">
        <v>45696</v>
      </c>
      <c r="B3708" s="384">
        <v>45689</v>
      </c>
      <c r="C3708" s="297" t="e">
        <v>#VALUE!</v>
      </c>
      <c r="D3708" s="312" t="s">
        <v>6465</v>
      </c>
      <c r="E3708" s="306" t="s">
        <v>6466</v>
      </c>
      <c r="F3708" s="314">
        <v>5308</v>
      </c>
      <c r="G3708" s="300">
        <v>4498.3050847457635</v>
      </c>
      <c r="H3708" s="301" t="s">
        <v>261</v>
      </c>
      <c r="I3708" s="302" t="s">
        <v>232</v>
      </c>
      <c r="J3708" s="302" t="s">
        <v>5204</v>
      </c>
      <c r="K3708" s="53"/>
      <c r="L3708" s="53"/>
      <c r="M3708" s="53"/>
      <c r="N3708" s="53"/>
      <c r="O3708" s="53"/>
      <c r="P3708" s="55"/>
      <c r="Q3708" s="297">
        <v>5308</v>
      </c>
      <c r="R3708" s="351" t="s">
        <v>1578</v>
      </c>
      <c r="S3708" s="350">
        <v>49</v>
      </c>
      <c r="T3708" t="str">
        <f t="shared" si="125"/>
        <v>Other Services</v>
      </c>
    </row>
    <row r="3709" spans="1:20" ht="15.75" thickBot="1">
      <c r="A3709" s="311">
        <v>45696</v>
      </c>
      <c r="B3709" s="384">
        <v>45689</v>
      </c>
      <c r="C3709" s="297" t="e">
        <v>#VALUE!</v>
      </c>
      <c r="D3709" s="312" t="s">
        <v>6467</v>
      </c>
      <c r="E3709" s="306" t="s">
        <v>6468</v>
      </c>
      <c r="F3709" s="314">
        <v>5310</v>
      </c>
      <c r="G3709" s="300">
        <v>4500</v>
      </c>
      <c r="H3709" s="301" t="s">
        <v>261</v>
      </c>
      <c r="I3709" s="302" t="s">
        <v>232</v>
      </c>
      <c r="J3709" s="302" t="s">
        <v>5204</v>
      </c>
      <c r="K3709" s="53"/>
      <c r="L3709" s="53"/>
      <c r="M3709" s="53"/>
      <c r="N3709" s="53"/>
      <c r="O3709" s="53"/>
      <c r="P3709" s="55"/>
      <c r="Q3709" s="297">
        <v>5310</v>
      </c>
      <c r="R3709" s="351" t="s">
        <v>1578</v>
      </c>
      <c r="S3709" s="350">
        <v>49</v>
      </c>
      <c r="T3709" t="str">
        <f t="shared" si="125"/>
        <v>Other Services</v>
      </c>
    </row>
    <row r="3710" spans="1:20" ht="15.75" thickBot="1">
      <c r="A3710" s="311">
        <v>45696</v>
      </c>
      <c r="B3710" s="384">
        <v>45689</v>
      </c>
      <c r="C3710" s="297" t="e">
        <v>#VALUE!</v>
      </c>
      <c r="D3710" s="312" t="s">
        <v>6469</v>
      </c>
      <c r="E3710" s="306" t="s">
        <v>6470</v>
      </c>
      <c r="F3710" s="314">
        <v>8849</v>
      </c>
      <c r="G3710" s="300">
        <v>7499.1525423728817</v>
      </c>
      <c r="H3710" s="301" t="s">
        <v>261</v>
      </c>
      <c r="I3710" s="302" t="s">
        <v>232</v>
      </c>
      <c r="J3710" s="302" t="s">
        <v>5204</v>
      </c>
      <c r="K3710" s="53"/>
      <c r="L3710" s="53"/>
      <c r="M3710" s="53"/>
      <c r="N3710" s="53"/>
      <c r="O3710" s="53"/>
      <c r="P3710" s="55"/>
      <c r="Q3710" s="297">
        <v>8849</v>
      </c>
      <c r="R3710" s="351" t="s">
        <v>1578</v>
      </c>
      <c r="S3710" s="350">
        <v>49</v>
      </c>
      <c r="T3710" t="str">
        <f t="shared" si="125"/>
        <v>Other Services</v>
      </c>
    </row>
    <row r="3711" spans="1:20" ht="15.75" thickBot="1">
      <c r="A3711" s="311">
        <v>45696</v>
      </c>
      <c r="B3711" s="384">
        <v>45689</v>
      </c>
      <c r="C3711" s="297" t="e">
        <v>#VALUE!</v>
      </c>
      <c r="D3711" s="312" t="s">
        <v>6471</v>
      </c>
      <c r="E3711" s="306" t="s">
        <v>6472</v>
      </c>
      <c r="F3711" s="314">
        <v>5308</v>
      </c>
      <c r="G3711" s="300">
        <v>4498.3050847457635</v>
      </c>
      <c r="H3711" s="301" t="s">
        <v>261</v>
      </c>
      <c r="I3711" s="302" t="s">
        <v>232</v>
      </c>
      <c r="J3711" s="302" t="s">
        <v>5204</v>
      </c>
      <c r="K3711" s="53"/>
      <c r="L3711" s="53"/>
      <c r="M3711" s="53"/>
      <c r="N3711" s="53"/>
      <c r="O3711" s="53"/>
      <c r="P3711" s="55"/>
      <c r="Q3711" s="297">
        <v>5308</v>
      </c>
      <c r="R3711" s="351" t="s">
        <v>1578</v>
      </c>
      <c r="S3711" s="350">
        <v>49</v>
      </c>
      <c r="T3711" t="str">
        <f t="shared" si="125"/>
        <v>Other Services</v>
      </c>
    </row>
    <row r="3712" spans="1:20" ht="15.75" thickBot="1">
      <c r="A3712" s="311">
        <v>45696</v>
      </c>
      <c r="B3712" s="384">
        <v>45689</v>
      </c>
      <c r="C3712" s="297" t="e">
        <v>#VALUE!</v>
      </c>
      <c r="D3712" s="312" t="s">
        <v>1364</v>
      </c>
      <c r="E3712" s="306" t="s">
        <v>6473</v>
      </c>
      <c r="F3712" s="314">
        <v>59000</v>
      </c>
      <c r="G3712" s="300">
        <v>50000</v>
      </c>
      <c r="H3712" s="301" t="s">
        <v>291</v>
      </c>
      <c r="I3712" s="302" t="s">
        <v>226</v>
      </c>
      <c r="J3712" s="302" t="s">
        <v>292</v>
      </c>
      <c r="K3712" s="53"/>
      <c r="L3712" s="53"/>
      <c r="M3712" s="53"/>
      <c r="N3712" s="53"/>
      <c r="O3712" s="53"/>
      <c r="P3712" s="55"/>
      <c r="Q3712" s="297">
        <v>59000</v>
      </c>
      <c r="R3712" s="351" t="s">
        <v>1578</v>
      </c>
      <c r="S3712" s="350">
        <v>49</v>
      </c>
      <c r="T3712" t="str">
        <f t="shared" si="125"/>
        <v xml:space="preserve">Training Business </v>
      </c>
    </row>
    <row r="3713" spans="1:20" ht="15.75" thickBot="1">
      <c r="A3713" s="311">
        <v>45696</v>
      </c>
      <c r="B3713" s="384">
        <v>45689</v>
      </c>
      <c r="C3713" s="297" t="e">
        <v>#VALUE!</v>
      </c>
      <c r="D3713" s="312" t="s">
        <v>6474</v>
      </c>
      <c r="E3713" s="306" t="s">
        <v>6475</v>
      </c>
      <c r="F3713" s="314">
        <v>10620</v>
      </c>
      <c r="G3713" s="300">
        <v>9000</v>
      </c>
      <c r="H3713" s="301" t="s">
        <v>261</v>
      </c>
      <c r="I3713" s="302" t="s">
        <v>232</v>
      </c>
      <c r="J3713" s="302" t="s">
        <v>5204</v>
      </c>
      <c r="K3713" s="53"/>
      <c r="L3713" s="53"/>
      <c r="M3713" s="53"/>
      <c r="N3713" s="53"/>
      <c r="O3713" s="53"/>
      <c r="P3713" s="55"/>
      <c r="Q3713" s="297">
        <v>10620</v>
      </c>
      <c r="R3713" s="351" t="s">
        <v>1578</v>
      </c>
      <c r="S3713" s="350">
        <v>49</v>
      </c>
      <c r="T3713" t="str">
        <f t="shared" si="125"/>
        <v>Other Services</v>
      </c>
    </row>
    <row r="3714" spans="1:20" ht="15.75" thickBot="1">
      <c r="A3714" s="311">
        <v>45696</v>
      </c>
      <c r="B3714" s="384">
        <v>45689</v>
      </c>
      <c r="C3714" s="297" t="e">
        <v>#VALUE!</v>
      </c>
      <c r="D3714" s="312" t="s">
        <v>368</v>
      </c>
      <c r="E3714" s="306" t="s">
        <v>6476</v>
      </c>
      <c r="F3714" s="314">
        <v>5947</v>
      </c>
      <c r="G3714" s="300">
        <v>5039.8305084745762</v>
      </c>
      <c r="H3714" s="301" t="s">
        <v>216</v>
      </c>
      <c r="I3714" s="302" t="s">
        <v>217</v>
      </c>
      <c r="J3714" s="302" t="s">
        <v>218</v>
      </c>
      <c r="K3714" s="53"/>
      <c r="L3714" s="53"/>
      <c r="M3714" s="53"/>
      <c r="N3714" s="53"/>
      <c r="O3714" s="53"/>
      <c r="P3714" s="55"/>
      <c r="Q3714" s="297">
        <v>5947</v>
      </c>
      <c r="R3714" s="351" t="s">
        <v>1578</v>
      </c>
      <c r="S3714" s="350">
        <v>49</v>
      </c>
      <c r="T3714" t="str">
        <f t="shared" si="125"/>
        <v>G-Suite Business</v>
      </c>
    </row>
    <row r="3715" spans="1:20" ht="15.75" thickBot="1">
      <c r="A3715" s="311">
        <v>45696</v>
      </c>
      <c r="B3715" s="384">
        <v>45689</v>
      </c>
      <c r="C3715" s="297" t="e">
        <v>#VALUE!</v>
      </c>
      <c r="D3715" s="312" t="s">
        <v>6477</v>
      </c>
      <c r="E3715" s="306" t="s">
        <v>6478</v>
      </c>
      <c r="F3715" s="314">
        <v>38055</v>
      </c>
      <c r="G3715" s="300">
        <v>32250</v>
      </c>
      <c r="H3715" s="301" t="s">
        <v>216</v>
      </c>
      <c r="I3715" s="302" t="s">
        <v>217</v>
      </c>
      <c r="J3715" s="302" t="s">
        <v>218</v>
      </c>
      <c r="K3715" s="53"/>
      <c r="L3715" s="53"/>
      <c r="M3715" s="53"/>
      <c r="N3715" s="53"/>
      <c r="O3715" s="53"/>
      <c r="P3715" s="55"/>
      <c r="Q3715" s="297">
        <v>38055</v>
      </c>
      <c r="R3715" s="351" t="s">
        <v>1578</v>
      </c>
      <c r="S3715" s="350">
        <v>49</v>
      </c>
      <c r="T3715" t="str">
        <f t="shared" si="125"/>
        <v>G-Suite Business</v>
      </c>
    </row>
    <row r="3716" spans="1:20" ht="15.75" thickBot="1">
      <c r="A3716" s="311">
        <v>45698</v>
      </c>
      <c r="B3716" s="384">
        <v>45689</v>
      </c>
      <c r="C3716" s="297" t="e">
        <v>#VALUE!</v>
      </c>
      <c r="D3716" s="312" t="s">
        <v>461</v>
      </c>
      <c r="E3716" s="306" t="s">
        <v>6479</v>
      </c>
      <c r="F3716" s="314">
        <v>8701</v>
      </c>
      <c r="G3716" s="300">
        <v>7373.7288135593226</v>
      </c>
      <c r="H3716" s="301" t="s">
        <v>261</v>
      </c>
      <c r="I3716" s="302" t="s">
        <v>232</v>
      </c>
      <c r="J3716" s="302" t="s">
        <v>5204</v>
      </c>
      <c r="K3716" s="53"/>
      <c r="L3716" s="53"/>
      <c r="M3716" s="53"/>
      <c r="N3716" s="53"/>
      <c r="O3716" s="53"/>
      <c r="P3716" s="55"/>
      <c r="Q3716" s="297">
        <v>8701</v>
      </c>
      <c r="R3716" s="351" t="s">
        <v>1578</v>
      </c>
      <c r="S3716" s="350">
        <v>50</v>
      </c>
      <c r="T3716" t="str">
        <f t="shared" si="125"/>
        <v>Other Services</v>
      </c>
    </row>
    <row r="3717" spans="1:20" ht="15.75" thickBot="1">
      <c r="A3717" s="311">
        <v>45698</v>
      </c>
      <c r="B3717" s="384">
        <v>45689</v>
      </c>
      <c r="C3717" s="297" t="e">
        <v>#VALUE!</v>
      </c>
      <c r="D3717" s="312" t="s">
        <v>3072</v>
      </c>
      <c r="E3717" s="306" t="s">
        <v>6480</v>
      </c>
      <c r="F3717" s="314">
        <v>1755</v>
      </c>
      <c r="G3717" s="300">
        <v>1487.28813559322</v>
      </c>
      <c r="H3717" s="301" t="s">
        <v>216</v>
      </c>
      <c r="I3717" s="302" t="s">
        <v>217</v>
      </c>
      <c r="J3717" s="302" t="s">
        <v>218</v>
      </c>
      <c r="K3717" s="53"/>
      <c r="L3717" s="53"/>
      <c r="M3717" s="53"/>
      <c r="N3717" s="53"/>
      <c r="O3717" s="53"/>
      <c r="P3717" s="55"/>
      <c r="Q3717" s="297">
        <v>1755</v>
      </c>
      <c r="R3717" s="351" t="s">
        <v>1578</v>
      </c>
      <c r="S3717" s="350">
        <v>50</v>
      </c>
      <c r="T3717" t="str">
        <f t="shared" si="125"/>
        <v>G-Suite Business</v>
      </c>
    </row>
    <row r="3718" spans="1:20" ht="15.75" thickBot="1">
      <c r="A3718" s="311">
        <v>45698</v>
      </c>
      <c r="B3718" s="384">
        <v>45689</v>
      </c>
      <c r="C3718" s="297" t="e">
        <v>#VALUE!</v>
      </c>
      <c r="D3718" s="312" t="s">
        <v>5647</v>
      </c>
      <c r="E3718" s="306" t="s">
        <v>6481</v>
      </c>
      <c r="F3718" s="314">
        <v>48852</v>
      </c>
      <c r="G3718" s="300">
        <v>41400</v>
      </c>
      <c r="H3718" s="301" t="s">
        <v>216</v>
      </c>
      <c r="I3718" s="302" t="s">
        <v>217</v>
      </c>
      <c r="J3718" s="302" t="s">
        <v>218</v>
      </c>
      <c r="K3718" s="53"/>
      <c r="L3718" s="53"/>
      <c r="M3718" s="53"/>
      <c r="N3718" s="53"/>
      <c r="O3718" s="53"/>
      <c r="P3718" s="55"/>
      <c r="Q3718" s="297">
        <v>48852</v>
      </c>
      <c r="R3718" s="351" t="s">
        <v>1578</v>
      </c>
      <c r="S3718" s="350">
        <v>50</v>
      </c>
      <c r="T3718" t="str">
        <f t="shared" si="125"/>
        <v>G-Suite Business</v>
      </c>
    </row>
    <row r="3719" spans="1:20" ht="15.75" thickBot="1">
      <c r="A3719" s="311">
        <v>45698</v>
      </c>
      <c r="B3719" s="384">
        <v>45689</v>
      </c>
      <c r="C3719" s="297" t="e">
        <v>#VALUE!</v>
      </c>
      <c r="D3719" s="312" t="s">
        <v>5986</v>
      </c>
      <c r="E3719" s="306" t="s">
        <v>6482</v>
      </c>
      <c r="F3719" s="314">
        <v>-5899</v>
      </c>
      <c r="G3719" s="300">
        <v>-4999.1525423728817</v>
      </c>
      <c r="H3719" s="301" t="s">
        <v>261</v>
      </c>
      <c r="I3719" s="302" t="s">
        <v>232</v>
      </c>
      <c r="J3719" s="302" t="s">
        <v>5204</v>
      </c>
      <c r="K3719" s="53"/>
      <c r="L3719" s="53"/>
      <c r="M3719" s="53"/>
      <c r="N3719" s="53"/>
      <c r="O3719" s="53"/>
      <c r="P3719" s="55"/>
      <c r="Q3719" s="297">
        <v>-5899</v>
      </c>
      <c r="R3719" s="351" t="s">
        <v>1578</v>
      </c>
      <c r="S3719" s="350">
        <v>50</v>
      </c>
      <c r="T3719" t="str">
        <f t="shared" si="125"/>
        <v>Other Services</v>
      </c>
    </row>
    <row r="3720" spans="1:20" ht="15.75" thickBot="1">
      <c r="A3720" s="311">
        <v>45698</v>
      </c>
      <c r="B3720" s="384">
        <v>45689</v>
      </c>
      <c r="C3720" s="297" t="e">
        <v>#VALUE!</v>
      </c>
      <c r="D3720" s="312" t="s">
        <v>6170</v>
      </c>
      <c r="E3720" s="306" t="s">
        <v>6483</v>
      </c>
      <c r="F3720" s="314">
        <v>-11800</v>
      </c>
      <c r="G3720" s="300">
        <v>-10000</v>
      </c>
      <c r="H3720" s="301" t="s">
        <v>261</v>
      </c>
      <c r="I3720" s="302" t="s">
        <v>232</v>
      </c>
      <c r="J3720" s="302" t="s">
        <v>5204</v>
      </c>
      <c r="K3720" s="53"/>
      <c r="L3720" s="53"/>
      <c r="M3720" s="53"/>
      <c r="N3720" s="53"/>
      <c r="O3720" s="53"/>
      <c r="P3720" s="55"/>
      <c r="Q3720" s="297">
        <v>-11800</v>
      </c>
      <c r="R3720" s="351" t="s">
        <v>1578</v>
      </c>
      <c r="S3720" s="350">
        <v>50</v>
      </c>
      <c r="T3720" t="str">
        <f t="shared" si="125"/>
        <v>Other Services</v>
      </c>
    </row>
    <row r="3721" spans="1:20" ht="15.75" thickBot="1">
      <c r="A3721" s="311">
        <v>45698</v>
      </c>
      <c r="B3721" s="384">
        <v>45689</v>
      </c>
      <c r="C3721" s="297" t="e">
        <v>#VALUE!</v>
      </c>
      <c r="D3721" s="312" t="s">
        <v>6226</v>
      </c>
      <c r="E3721" s="306" t="s">
        <v>6484</v>
      </c>
      <c r="F3721" s="314">
        <v>-7078</v>
      </c>
      <c r="G3721" s="300">
        <v>-5998.3050847457635</v>
      </c>
      <c r="H3721" s="301" t="s">
        <v>261</v>
      </c>
      <c r="I3721" s="302" t="s">
        <v>232</v>
      </c>
      <c r="J3721" s="302" t="s">
        <v>5204</v>
      </c>
      <c r="K3721" s="53"/>
      <c r="L3721" s="53"/>
      <c r="M3721" s="53"/>
      <c r="N3721" s="53"/>
      <c r="O3721" s="53"/>
      <c r="P3721" s="55"/>
      <c r="Q3721" s="297">
        <v>-7078</v>
      </c>
      <c r="R3721" s="351" t="s">
        <v>1578</v>
      </c>
      <c r="S3721" s="350">
        <v>50</v>
      </c>
      <c r="T3721" t="str">
        <f t="shared" si="125"/>
        <v>Other Services</v>
      </c>
    </row>
    <row r="3722" spans="1:20" ht="15.75" thickBot="1">
      <c r="A3722" s="311">
        <v>45698</v>
      </c>
      <c r="B3722" s="384">
        <v>45689</v>
      </c>
      <c r="C3722" s="297" t="e">
        <v>#VALUE!</v>
      </c>
      <c r="D3722" s="312" t="s">
        <v>1145</v>
      </c>
      <c r="E3722" s="306" t="s">
        <v>6485</v>
      </c>
      <c r="F3722" s="314">
        <v>-3000</v>
      </c>
      <c r="G3722" s="300">
        <v>-2542.3728813559319</v>
      </c>
      <c r="H3722" s="301" t="s">
        <v>261</v>
      </c>
      <c r="I3722" s="302" t="s">
        <v>232</v>
      </c>
      <c r="J3722" s="302" t="s">
        <v>5204</v>
      </c>
      <c r="K3722" s="53"/>
      <c r="L3722" s="53"/>
      <c r="M3722" s="53"/>
      <c r="N3722" s="53"/>
      <c r="O3722" s="53"/>
      <c r="P3722" s="55"/>
      <c r="Q3722" s="297">
        <v>-3000</v>
      </c>
      <c r="R3722" s="351" t="s">
        <v>1578</v>
      </c>
      <c r="S3722" s="350">
        <v>50</v>
      </c>
      <c r="T3722" t="str">
        <f t="shared" si="125"/>
        <v>Other Services</v>
      </c>
    </row>
    <row r="3723" spans="1:20" ht="15.75" thickBot="1">
      <c r="A3723" s="311">
        <v>45698</v>
      </c>
      <c r="B3723" s="384">
        <v>45689</v>
      </c>
      <c r="C3723" s="297" t="e">
        <v>#VALUE!</v>
      </c>
      <c r="D3723" s="312" t="s">
        <v>3837</v>
      </c>
      <c r="E3723" s="306" t="s">
        <v>6486</v>
      </c>
      <c r="F3723" s="314">
        <v>-17700</v>
      </c>
      <c r="G3723" s="300">
        <v>-15000</v>
      </c>
      <c r="H3723" s="301" t="s">
        <v>261</v>
      </c>
      <c r="I3723" s="302" t="s">
        <v>232</v>
      </c>
      <c r="J3723" s="302" t="s">
        <v>5204</v>
      </c>
      <c r="K3723" s="53"/>
      <c r="L3723" s="53"/>
      <c r="M3723" s="53"/>
      <c r="N3723" s="53"/>
      <c r="O3723" s="53"/>
      <c r="P3723" s="55"/>
      <c r="Q3723" s="297">
        <v>-17700</v>
      </c>
      <c r="R3723" s="351" t="s">
        <v>1578</v>
      </c>
      <c r="S3723" s="350">
        <v>50</v>
      </c>
      <c r="T3723" t="str">
        <f t="shared" si="125"/>
        <v>Other Services</v>
      </c>
    </row>
    <row r="3724" spans="1:20" ht="15.75" thickBot="1">
      <c r="A3724" s="311">
        <v>45698</v>
      </c>
      <c r="B3724" s="384">
        <v>45689</v>
      </c>
      <c r="C3724" s="297" t="e">
        <v>#VALUE!</v>
      </c>
      <c r="D3724" s="312" t="s">
        <v>3837</v>
      </c>
      <c r="E3724" s="306" t="s">
        <v>6487</v>
      </c>
      <c r="F3724" s="314">
        <v>-5900</v>
      </c>
      <c r="G3724" s="300">
        <v>-5000</v>
      </c>
      <c r="H3724" s="301" t="s">
        <v>261</v>
      </c>
      <c r="I3724" s="302" t="s">
        <v>232</v>
      </c>
      <c r="J3724" s="302" t="s">
        <v>5204</v>
      </c>
      <c r="K3724" s="53"/>
      <c r="L3724" s="53"/>
      <c r="M3724" s="53"/>
      <c r="N3724" s="53"/>
      <c r="O3724" s="53"/>
      <c r="P3724" s="55"/>
      <c r="Q3724" s="297">
        <v>-5900</v>
      </c>
      <c r="R3724" s="351" t="s">
        <v>1578</v>
      </c>
      <c r="S3724" s="350">
        <v>50</v>
      </c>
      <c r="T3724" t="str">
        <f t="shared" si="125"/>
        <v>Other Services</v>
      </c>
    </row>
    <row r="3725" spans="1:20" ht="15.75" thickBot="1">
      <c r="A3725" s="311">
        <v>45698</v>
      </c>
      <c r="B3725" s="384">
        <v>45689</v>
      </c>
      <c r="C3725" s="297" t="e">
        <v>#VALUE!</v>
      </c>
      <c r="D3725" s="312" t="s">
        <v>6488</v>
      </c>
      <c r="E3725" s="306" t="s">
        <v>6489</v>
      </c>
      <c r="F3725" s="314">
        <v>8849</v>
      </c>
      <c r="G3725" s="300">
        <v>7499.1525423728817</v>
      </c>
      <c r="H3725" s="301" t="s">
        <v>261</v>
      </c>
      <c r="I3725" s="302" t="s">
        <v>232</v>
      </c>
      <c r="J3725" s="302" t="s">
        <v>5204</v>
      </c>
      <c r="K3725" s="53"/>
      <c r="L3725" s="53"/>
      <c r="M3725" s="53"/>
      <c r="N3725" s="53"/>
      <c r="O3725" s="53"/>
      <c r="P3725" s="55"/>
      <c r="Q3725" s="297">
        <v>8849</v>
      </c>
      <c r="R3725" s="351" t="s">
        <v>1578</v>
      </c>
      <c r="S3725" s="350">
        <v>50</v>
      </c>
      <c r="T3725" t="str">
        <f t="shared" si="125"/>
        <v>Other Services</v>
      </c>
    </row>
    <row r="3726" spans="1:20" ht="15.75" thickBot="1">
      <c r="A3726" s="311">
        <v>45698</v>
      </c>
      <c r="B3726" s="384">
        <v>45689</v>
      </c>
      <c r="C3726" s="297" t="e">
        <v>#VALUE!</v>
      </c>
      <c r="D3726" s="312" t="s">
        <v>463</v>
      </c>
      <c r="E3726" s="306" t="s">
        <v>6490</v>
      </c>
      <c r="F3726" s="314">
        <v>1297</v>
      </c>
      <c r="G3726" s="300">
        <v>1099.152542372881</v>
      </c>
      <c r="H3726" s="301" t="s">
        <v>112</v>
      </c>
      <c r="I3726" s="302" t="s">
        <v>229</v>
      </c>
      <c r="J3726" s="302" t="s">
        <v>249</v>
      </c>
      <c r="K3726" s="53"/>
      <c r="L3726" s="53"/>
      <c r="M3726" s="53"/>
      <c r="N3726" s="53"/>
      <c r="O3726" s="53"/>
      <c r="P3726" s="55"/>
      <c r="Q3726" s="297">
        <v>1297</v>
      </c>
      <c r="R3726" s="351" t="s">
        <v>1578</v>
      </c>
      <c r="S3726" s="350">
        <v>50</v>
      </c>
      <c r="T3726" t="str">
        <f t="shared" si="125"/>
        <v>WhatsApp API Business</v>
      </c>
    </row>
    <row r="3727" spans="1:20" ht="15.75" thickBot="1">
      <c r="A3727" s="311">
        <v>45698</v>
      </c>
      <c r="B3727" s="384">
        <v>45689</v>
      </c>
      <c r="C3727" s="297" t="e">
        <v>#VALUE!</v>
      </c>
      <c r="D3727" s="312" t="s">
        <v>433</v>
      </c>
      <c r="E3727" s="306" t="s">
        <v>6491</v>
      </c>
      <c r="F3727" s="314">
        <v>5900</v>
      </c>
      <c r="G3727" s="300">
        <v>5000</v>
      </c>
      <c r="H3727" s="301" t="s">
        <v>112</v>
      </c>
      <c r="I3727" s="302" t="s">
        <v>229</v>
      </c>
      <c r="J3727" s="302" t="s">
        <v>249</v>
      </c>
      <c r="K3727" s="53"/>
      <c r="L3727" s="53"/>
      <c r="M3727" s="53"/>
      <c r="N3727" s="53"/>
      <c r="O3727" s="53"/>
      <c r="P3727" s="55"/>
      <c r="Q3727" s="297">
        <v>5900</v>
      </c>
      <c r="R3727" s="351" t="s">
        <v>1578</v>
      </c>
      <c r="S3727" s="350">
        <v>50</v>
      </c>
      <c r="T3727" t="str">
        <f t="shared" si="125"/>
        <v>WhatsApp API Business</v>
      </c>
    </row>
    <row r="3728" spans="1:20" ht="15.75" thickBot="1">
      <c r="A3728" s="311">
        <v>45698</v>
      </c>
      <c r="B3728" s="384">
        <v>45689</v>
      </c>
      <c r="C3728" s="297" t="e">
        <v>#VALUE!</v>
      </c>
      <c r="D3728" s="312" t="s">
        <v>2488</v>
      </c>
      <c r="E3728" s="306" t="s">
        <v>6492</v>
      </c>
      <c r="F3728" s="314">
        <v>8850</v>
      </c>
      <c r="G3728" s="300">
        <v>7500</v>
      </c>
      <c r="H3728" s="301" t="s">
        <v>112</v>
      </c>
      <c r="I3728" s="302" t="s">
        <v>229</v>
      </c>
      <c r="J3728" s="302" t="s">
        <v>269</v>
      </c>
      <c r="K3728" s="53"/>
      <c r="L3728" s="53"/>
      <c r="M3728" s="53"/>
      <c r="N3728" s="53"/>
      <c r="O3728" s="53"/>
      <c r="P3728" s="55"/>
      <c r="Q3728" s="297">
        <v>8850</v>
      </c>
      <c r="R3728" s="351" t="s">
        <v>1578</v>
      </c>
      <c r="S3728" s="350">
        <v>50</v>
      </c>
      <c r="T3728" t="str">
        <f t="shared" si="125"/>
        <v>WhatsApp API Business</v>
      </c>
    </row>
    <row r="3729" spans="1:20" ht="15.75" thickBot="1">
      <c r="A3729" s="311">
        <v>45698</v>
      </c>
      <c r="B3729" s="384">
        <v>45689</v>
      </c>
      <c r="C3729" s="297" t="e">
        <v>#VALUE!</v>
      </c>
      <c r="D3729" s="312" t="s">
        <v>5014</v>
      </c>
      <c r="E3729" s="306" t="s">
        <v>6493</v>
      </c>
      <c r="F3729" s="314">
        <v>15045</v>
      </c>
      <c r="G3729" s="300">
        <v>12750</v>
      </c>
      <c r="H3729" s="301" t="s">
        <v>112</v>
      </c>
      <c r="I3729" s="302" t="s">
        <v>229</v>
      </c>
      <c r="J3729" s="302" t="s">
        <v>284</v>
      </c>
      <c r="K3729" s="53"/>
      <c r="L3729" s="53"/>
      <c r="M3729" s="53"/>
      <c r="N3729" s="53"/>
      <c r="O3729" s="53"/>
      <c r="P3729" s="55"/>
      <c r="Q3729" s="297">
        <v>15045</v>
      </c>
      <c r="R3729" s="351" t="s">
        <v>1578</v>
      </c>
      <c r="S3729" s="350">
        <v>50</v>
      </c>
      <c r="T3729" t="str">
        <f t="shared" si="125"/>
        <v>WhatsApp API Business</v>
      </c>
    </row>
    <row r="3730" spans="1:20" ht="15.75" thickBot="1">
      <c r="A3730" s="311">
        <v>45698</v>
      </c>
      <c r="B3730" s="384">
        <v>45689</v>
      </c>
      <c r="C3730" s="297" t="e">
        <v>#VALUE!</v>
      </c>
      <c r="D3730" s="312" t="s">
        <v>384</v>
      </c>
      <c r="E3730" s="306" t="s">
        <v>6494</v>
      </c>
      <c r="F3730" s="314">
        <v>8849</v>
      </c>
      <c r="G3730" s="300">
        <v>7499.1525423728817</v>
      </c>
      <c r="H3730" s="301" t="s">
        <v>261</v>
      </c>
      <c r="I3730" s="302" t="s">
        <v>232</v>
      </c>
      <c r="J3730" s="302" t="s">
        <v>5204</v>
      </c>
      <c r="K3730" s="53"/>
      <c r="L3730" s="53"/>
      <c r="M3730" s="53"/>
      <c r="N3730" s="53"/>
      <c r="O3730" s="53"/>
      <c r="P3730" s="55"/>
      <c r="Q3730" s="297">
        <v>8849</v>
      </c>
      <c r="R3730" s="351" t="s">
        <v>1578</v>
      </c>
      <c r="S3730" s="350">
        <v>50</v>
      </c>
      <c r="T3730" t="str">
        <f t="shared" si="125"/>
        <v>Other Services</v>
      </c>
    </row>
    <row r="3731" spans="1:20" ht="15.75" thickBot="1">
      <c r="A3731" s="311">
        <v>45698</v>
      </c>
      <c r="B3731" s="384">
        <v>45689</v>
      </c>
      <c r="C3731" s="297" t="e">
        <v>#VALUE!</v>
      </c>
      <c r="D3731" s="312" t="s">
        <v>6495</v>
      </c>
      <c r="E3731" s="306" t="s">
        <v>6496</v>
      </c>
      <c r="F3731" s="314">
        <v>8849</v>
      </c>
      <c r="G3731" s="300">
        <v>7499.1525423728817</v>
      </c>
      <c r="H3731" s="301" t="s">
        <v>261</v>
      </c>
      <c r="I3731" s="302" t="s">
        <v>232</v>
      </c>
      <c r="J3731" s="302" t="s">
        <v>5204</v>
      </c>
      <c r="K3731" s="53"/>
      <c r="L3731" s="53"/>
      <c r="M3731" s="53"/>
      <c r="N3731" s="53"/>
      <c r="O3731" s="53"/>
      <c r="P3731" s="55"/>
      <c r="Q3731" s="297">
        <v>8849</v>
      </c>
      <c r="R3731" s="351" t="s">
        <v>1578</v>
      </c>
      <c r="S3731" s="350">
        <v>50</v>
      </c>
      <c r="T3731" t="str">
        <f t="shared" si="125"/>
        <v>Other Services</v>
      </c>
    </row>
    <row r="3732" spans="1:20" ht="15.75" thickBot="1">
      <c r="A3732" s="311">
        <v>45698</v>
      </c>
      <c r="B3732" s="384">
        <v>45689</v>
      </c>
      <c r="C3732" s="297" t="e">
        <v>#VALUE!</v>
      </c>
      <c r="D3732" s="312" t="s">
        <v>415</v>
      </c>
      <c r="E3732" s="306" t="s">
        <v>6497</v>
      </c>
      <c r="F3732" s="314">
        <v>7523</v>
      </c>
      <c r="G3732" s="300">
        <v>6375.42372881356</v>
      </c>
      <c r="H3732" s="301" t="s">
        <v>216</v>
      </c>
      <c r="I3732" s="302" t="s">
        <v>217</v>
      </c>
      <c r="J3732" s="302" t="s">
        <v>218</v>
      </c>
      <c r="K3732" s="53"/>
      <c r="L3732" s="53"/>
      <c r="M3732" s="53"/>
      <c r="N3732" s="53"/>
      <c r="O3732" s="53"/>
      <c r="P3732" s="55"/>
      <c r="Q3732" s="297">
        <v>7523</v>
      </c>
      <c r="R3732" s="351" t="s">
        <v>1578</v>
      </c>
      <c r="S3732" s="350">
        <v>50</v>
      </c>
      <c r="T3732" t="str">
        <f t="shared" si="125"/>
        <v>G-Suite Business</v>
      </c>
    </row>
    <row r="3733" spans="1:20" ht="15.75" thickBot="1">
      <c r="A3733" s="311">
        <v>45698</v>
      </c>
      <c r="B3733" s="384">
        <v>45689</v>
      </c>
      <c r="C3733" s="297" t="e">
        <v>#VALUE!</v>
      </c>
      <c r="D3733" s="312" t="s">
        <v>702</v>
      </c>
      <c r="E3733" s="306" t="s">
        <v>6498</v>
      </c>
      <c r="F3733" s="314">
        <v>177000</v>
      </c>
      <c r="G3733" s="300">
        <v>150000</v>
      </c>
      <c r="H3733" s="301" t="s">
        <v>291</v>
      </c>
      <c r="I3733" s="302" t="s">
        <v>226</v>
      </c>
      <c r="J3733" s="302" t="s">
        <v>292</v>
      </c>
      <c r="K3733" s="53"/>
      <c r="L3733" s="53"/>
      <c r="M3733" s="53"/>
      <c r="N3733" s="53"/>
      <c r="O3733" s="53"/>
      <c r="P3733" s="55"/>
      <c r="Q3733" s="297">
        <v>177000</v>
      </c>
      <c r="R3733" s="351" t="s">
        <v>1578</v>
      </c>
      <c r="S3733" s="350">
        <v>51</v>
      </c>
      <c r="T3733" t="str">
        <f t="shared" si="125"/>
        <v xml:space="preserve">Training Business </v>
      </c>
    </row>
    <row r="3734" spans="1:20" ht="15.75" thickBot="1">
      <c r="A3734" s="311">
        <v>45699</v>
      </c>
      <c r="B3734" s="384">
        <v>45689</v>
      </c>
      <c r="C3734" s="297" t="e">
        <v>#VALUE!</v>
      </c>
      <c r="D3734" s="312" t="s">
        <v>349</v>
      </c>
      <c r="E3734" s="306" t="s">
        <v>6499</v>
      </c>
      <c r="F3734" s="314">
        <v>42480</v>
      </c>
      <c r="G3734" s="300">
        <v>36000</v>
      </c>
      <c r="H3734" s="301" t="s">
        <v>112</v>
      </c>
      <c r="I3734" s="302" t="s">
        <v>229</v>
      </c>
      <c r="J3734" s="302" t="s">
        <v>359</v>
      </c>
      <c r="K3734" s="53"/>
      <c r="L3734" s="53"/>
      <c r="M3734" s="53"/>
      <c r="N3734" s="53"/>
      <c r="O3734" s="53"/>
      <c r="P3734" s="55"/>
      <c r="Q3734" s="297">
        <v>42480</v>
      </c>
      <c r="R3734" s="351" t="s">
        <v>1578</v>
      </c>
      <c r="S3734" s="350">
        <v>50</v>
      </c>
      <c r="T3734" t="str">
        <f t="shared" si="125"/>
        <v>WhatsApp API Business</v>
      </c>
    </row>
    <row r="3735" spans="1:20" ht="15.75" thickBot="1">
      <c r="A3735" s="311">
        <v>45699</v>
      </c>
      <c r="B3735" s="384">
        <v>45689</v>
      </c>
      <c r="C3735" s="297" t="e">
        <v>#VALUE!</v>
      </c>
      <c r="D3735" s="312" t="s">
        <v>741</v>
      </c>
      <c r="E3735" s="306" t="s">
        <v>6500</v>
      </c>
      <c r="F3735" s="314">
        <v>8849</v>
      </c>
      <c r="G3735" s="300">
        <v>7499.1525423728817</v>
      </c>
      <c r="H3735" s="301" t="s">
        <v>261</v>
      </c>
      <c r="I3735" s="302" t="s">
        <v>232</v>
      </c>
      <c r="J3735" s="302" t="s">
        <v>5204</v>
      </c>
      <c r="K3735" s="53"/>
      <c r="L3735" s="53"/>
      <c r="M3735" s="53"/>
      <c r="N3735" s="53"/>
      <c r="O3735" s="53"/>
      <c r="P3735" s="55"/>
      <c r="Q3735" s="297">
        <v>8849</v>
      </c>
      <c r="R3735" s="351" t="s">
        <v>1578</v>
      </c>
      <c r="S3735" s="350">
        <v>50</v>
      </c>
      <c r="T3735" t="str">
        <f t="shared" si="125"/>
        <v>Other Services</v>
      </c>
    </row>
    <row r="3736" spans="1:20" ht="15.75" thickBot="1">
      <c r="A3736" s="311">
        <v>45699</v>
      </c>
      <c r="B3736" s="384">
        <v>45689</v>
      </c>
      <c r="C3736" s="297" t="e">
        <v>#VALUE!</v>
      </c>
      <c r="D3736" s="312" t="s">
        <v>5262</v>
      </c>
      <c r="E3736" s="306" t="s">
        <v>6501</v>
      </c>
      <c r="F3736" s="314">
        <v>141600</v>
      </c>
      <c r="G3736" s="300">
        <v>120000</v>
      </c>
      <c r="H3736" s="301" t="s">
        <v>291</v>
      </c>
      <c r="I3736" s="302" t="s">
        <v>226</v>
      </c>
      <c r="J3736" s="302" t="s">
        <v>503</v>
      </c>
      <c r="K3736" s="53"/>
      <c r="L3736" s="53"/>
      <c r="M3736" s="53"/>
      <c r="N3736" s="53"/>
      <c r="O3736" s="53"/>
      <c r="P3736" s="55"/>
      <c r="Q3736" s="297">
        <v>141600</v>
      </c>
      <c r="R3736" s="351" t="s">
        <v>1578</v>
      </c>
      <c r="S3736" s="350">
        <v>50</v>
      </c>
      <c r="T3736" t="s">
        <v>15</v>
      </c>
    </row>
    <row r="3737" spans="1:20" ht="15.75" thickBot="1">
      <c r="A3737" s="311">
        <v>45699</v>
      </c>
      <c r="B3737" s="384">
        <v>45689</v>
      </c>
      <c r="C3737" s="297" t="e">
        <v>#VALUE!</v>
      </c>
      <c r="D3737" s="312" t="s">
        <v>2175</v>
      </c>
      <c r="E3737" s="306" t="s">
        <v>6502</v>
      </c>
      <c r="F3737" s="314">
        <v>35400</v>
      </c>
      <c r="G3737" s="300">
        <v>30000</v>
      </c>
      <c r="H3737" s="301" t="s">
        <v>310</v>
      </c>
      <c r="I3737" s="302" t="s">
        <v>223</v>
      </c>
      <c r="J3737" s="302" t="s">
        <v>311</v>
      </c>
      <c r="K3737" s="53"/>
      <c r="L3737" s="53"/>
      <c r="M3737" s="53"/>
      <c r="N3737" s="53"/>
      <c r="O3737" s="53"/>
      <c r="P3737" s="55"/>
      <c r="Q3737" s="297">
        <v>35400</v>
      </c>
      <c r="R3737" s="351" t="s">
        <v>1578</v>
      </c>
      <c r="S3737" s="350">
        <v>50</v>
      </c>
      <c r="T3737" t="str">
        <f t="shared" ref="T3737:T3745" si="126">VLOOKUP(I3737,$AD$2:$AE$6,2,0)</f>
        <v>Tech Assist Recruitment</v>
      </c>
    </row>
    <row r="3738" spans="1:20" ht="15.75" thickBot="1">
      <c r="A3738" s="311">
        <v>45699</v>
      </c>
      <c r="B3738" s="384">
        <v>45689</v>
      </c>
      <c r="C3738" s="297" t="e">
        <v>#VALUE!</v>
      </c>
      <c r="D3738" s="312" t="s">
        <v>3543</v>
      </c>
      <c r="E3738" s="306" t="s">
        <v>6503</v>
      </c>
      <c r="F3738" s="314">
        <v>10620</v>
      </c>
      <c r="G3738" s="300">
        <v>9000</v>
      </c>
      <c r="H3738" s="301" t="s">
        <v>261</v>
      </c>
      <c r="I3738" s="302" t="s">
        <v>232</v>
      </c>
      <c r="J3738" s="302" t="s">
        <v>5204</v>
      </c>
      <c r="K3738" s="53"/>
      <c r="L3738" s="53"/>
      <c r="M3738" s="53"/>
      <c r="N3738" s="53"/>
      <c r="O3738" s="53"/>
      <c r="P3738" s="55"/>
      <c r="Q3738" s="297">
        <v>10620</v>
      </c>
      <c r="R3738" s="351" t="s">
        <v>1578</v>
      </c>
      <c r="S3738" s="350">
        <v>50</v>
      </c>
      <c r="T3738" t="str">
        <f t="shared" si="126"/>
        <v>Other Services</v>
      </c>
    </row>
    <row r="3739" spans="1:20" ht="15.75" thickBot="1">
      <c r="A3739" s="311">
        <v>45699</v>
      </c>
      <c r="B3739" s="384">
        <v>45689</v>
      </c>
      <c r="C3739" s="297" t="e">
        <v>#VALUE!</v>
      </c>
      <c r="D3739" s="312" t="s">
        <v>463</v>
      </c>
      <c r="E3739" s="306" t="s">
        <v>6504</v>
      </c>
      <c r="F3739" s="314">
        <v>11800</v>
      </c>
      <c r="G3739" s="300">
        <v>10000</v>
      </c>
      <c r="H3739" s="301" t="s">
        <v>112</v>
      </c>
      <c r="I3739" s="302" t="s">
        <v>229</v>
      </c>
      <c r="J3739" s="302" t="s">
        <v>359</v>
      </c>
      <c r="K3739" s="53"/>
      <c r="L3739" s="53"/>
      <c r="M3739" s="53"/>
      <c r="N3739" s="53"/>
      <c r="O3739" s="53"/>
      <c r="P3739" s="55"/>
      <c r="Q3739" s="297">
        <v>11800</v>
      </c>
      <c r="R3739" s="351" t="s">
        <v>1578</v>
      </c>
      <c r="S3739" s="350">
        <v>50</v>
      </c>
      <c r="T3739" t="str">
        <f t="shared" si="126"/>
        <v>WhatsApp API Business</v>
      </c>
    </row>
    <row r="3740" spans="1:20" ht="15.75" thickBot="1">
      <c r="A3740" s="311">
        <v>45699</v>
      </c>
      <c r="B3740" s="384">
        <v>45689</v>
      </c>
      <c r="C3740" s="297" t="e">
        <v>#VALUE!</v>
      </c>
      <c r="D3740" s="312" t="s">
        <v>1485</v>
      </c>
      <c r="E3740" s="306" t="s">
        <v>6505</v>
      </c>
      <c r="F3740" s="314">
        <v>38055</v>
      </c>
      <c r="G3740" s="300">
        <v>32250</v>
      </c>
      <c r="H3740" s="301" t="s">
        <v>216</v>
      </c>
      <c r="I3740" s="302" t="s">
        <v>217</v>
      </c>
      <c r="J3740" s="302" t="s">
        <v>218</v>
      </c>
      <c r="K3740" s="53"/>
      <c r="L3740" s="53"/>
      <c r="M3740" s="53"/>
      <c r="N3740" s="53"/>
      <c r="O3740" s="53"/>
      <c r="P3740" s="55"/>
      <c r="Q3740" s="297">
        <v>38055</v>
      </c>
      <c r="R3740" s="351" t="s">
        <v>1578</v>
      </c>
      <c r="S3740" s="350">
        <v>50</v>
      </c>
      <c r="T3740" t="str">
        <f t="shared" si="126"/>
        <v>G-Suite Business</v>
      </c>
    </row>
    <row r="3741" spans="1:20" ht="15.75" thickBot="1">
      <c r="A3741" s="311">
        <v>45699</v>
      </c>
      <c r="B3741" s="384">
        <v>45689</v>
      </c>
      <c r="C3741" s="297" t="e">
        <v>#VALUE!</v>
      </c>
      <c r="D3741" s="312" t="s">
        <v>6477</v>
      </c>
      <c r="E3741" s="306" t="s">
        <v>6506</v>
      </c>
      <c r="F3741" s="314">
        <v>-38055</v>
      </c>
      <c r="G3741" s="300">
        <v>-32250</v>
      </c>
      <c r="H3741" s="301" t="s">
        <v>216</v>
      </c>
      <c r="I3741" s="302" t="s">
        <v>217</v>
      </c>
      <c r="J3741" s="302" t="s">
        <v>218</v>
      </c>
      <c r="K3741" s="53"/>
      <c r="L3741" s="53"/>
      <c r="M3741" s="53"/>
      <c r="N3741" s="53"/>
      <c r="O3741" s="53"/>
      <c r="P3741" s="55"/>
      <c r="Q3741" s="297">
        <v>-38055</v>
      </c>
      <c r="R3741" s="351" t="s">
        <v>1578</v>
      </c>
      <c r="S3741" s="350">
        <v>50</v>
      </c>
      <c r="T3741" t="str">
        <f t="shared" si="126"/>
        <v>G-Suite Business</v>
      </c>
    </row>
    <row r="3742" spans="1:20" ht="15.75" thickBot="1">
      <c r="A3742" s="311">
        <v>45700</v>
      </c>
      <c r="B3742" s="384">
        <v>45689</v>
      </c>
      <c r="C3742" s="297" t="e">
        <v>#VALUE!</v>
      </c>
      <c r="D3742" s="312" t="s">
        <v>2465</v>
      </c>
      <c r="E3742" s="306" t="s">
        <v>6507</v>
      </c>
      <c r="F3742" s="314">
        <v>11800</v>
      </c>
      <c r="G3742" s="300">
        <v>10000</v>
      </c>
      <c r="H3742" s="301" t="s">
        <v>112</v>
      </c>
      <c r="I3742" s="302" t="s">
        <v>229</v>
      </c>
      <c r="J3742" s="302" t="s">
        <v>249</v>
      </c>
      <c r="K3742" s="53"/>
      <c r="L3742" s="53"/>
      <c r="M3742" s="53"/>
      <c r="N3742" s="53"/>
      <c r="O3742" s="53"/>
      <c r="P3742" s="55"/>
      <c r="Q3742" s="297">
        <v>11800</v>
      </c>
      <c r="R3742" s="351" t="s">
        <v>1578</v>
      </c>
      <c r="S3742" s="350">
        <v>50</v>
      </c>
      <c r="T3742" t="str">
        <f t="shared" si="126"/>
        <v>WhatsApp API Business</v>
      </c>
    </row>
    <row r="3743" spans="1:20" ht="15.75" thickBot="1">
      <c r="A3743" s="311">
        <v>45700</v>
      </c>
      <c r="B3743" s="384">
        <v>45689</v>
      </c>
      <c r="C3743" s="297" t="e">
        <v>#VALUE!</v>
      </c>
      <c r="D3743" s="312" t="s">
        <v>850</v>
      </c>
      <c r="E3743" s="306" t="s">
        <v>6508</v>
      </c>
      <c r="F3743" s="314">
        <v>23600</v>
      </c>
      <c r="G3743" s="300">
        <v>20000</v>
      </c>
      <c r="H3743" s="301" t="s">
        <v>112</v>
      </c>
      <c r="I3743" s="302" t="s">
        <v>229</v>
      </c>
      <c r="J3743" s="302" t="s">
        <v>485</v>
      </c>
      <c r="K3743" s="53"/>
      <c r="L3743" s="53"/>
      <c r="M3743" s="53"/>
      <c r="N3743" s="53"/>
      <c r="O3743" s="53"/>
      <c r="P3743" s="55"/>
      <c r="Q3743" s="297">
        <v>23600</v>
      </c>
      <c r="R3743" s="351" t="s">
        <v>1578</v>
      </c>
      <c r="S3743" s="350">
        <v>50</v>
      </c>
      <c r="T3743" t="str">
        <f t="shared" si="126"/>
        <v>WhatsApp API Business</v>
      </c>
    </row>
    <row r="3744" spans="1:20" ht="15.75" thickBot="1">
      <c r="A3744" s="311">
        <v>45700</v>
      </c>
      <c r="B3744" s="384">
        <v>45689</v>
      </c>
      <c r="C3744" s="297" t="e">
        <v>#VALUE!</v>
      </c>
      <c r="D3744" s="312" t="s">
        <v>5315</v>
      </c>
      <c r="E3744" s="306" t="s">
        <v>6509</v>
      </c>
      <c r="F3744" s="314">
        <v>177000</v>
      </c>
      <c r="G3744" s="300">
        <v>150000</v>
      </c>
      <c r="H3744" s="301" t="s">
        <v>291</v>
      </c>
      <c r="I3744" s="302" t="s">
        <v>226</v>
      </c>
      <c r="J3744" s="302" t="s">
        <v>292</v>
      </c>
      <c r="K3744" s="53"/>
      <c r="L3744" s="53"/>
      <c r="M3744" s="53"/>
      <c r="N3744" s="53"/>
      <c r="O3744" s="53"/>
      <c r="P3744" s="55"/>
      <c r="Q3744" s="297">
        <v>177000</v>
      </c>
      <c r="R3744" s="351" t="s">
        <v>1578</v>
      </c>
      <c r="S3744" s="350">
        <v>50</v>
      </c>
      <c r="T3744" t="str">
        <f t="shared" si="126"/>
        <v xml:space="preserve">Training Business </v>
      </c>
    </row>
    <row r="3745" spans="1:20" ht="15.75" thickBot="1">
      <c r="A3745" s="311">
        <v>45700</v>
      </c>
      <c r="B3745" s="384">
        <v>45689</v>
      </c>
      <c r="C3745" s="297" t="e">
        <v>#VALUE!</v>
      </c>
      <c r="D3745" s="312" t="s">
        <v>478</v>
      </c>
      <c r="E3745" s="306" t="s">
        <v>6510</v>
      </c>
      <c r="F3745" s="314">
        <v>5310</v>
      </c>
      <c r="G3745" s="300">
        <v>4500</v>
      </c>
      <c r="H3745" s="301" t="s">
        <v>261</v>
      </c>
      <c r="I3745" s="302" t="s">
        <v>232</v>
      </c>
      <c r="J3745" s="302" t="s">
        <v>5204</v>
      </c>
      <c r="K3745" s="53"/>
      <c r="L3745" s="53"/>
      <c r="M3745" s="53"/>
      <c r="N3745" s="53"/>
      <c r="O3745" s="53"/>
      <c r="P3745" s="55"/>
      <c r="Q3745" s="297">
        <v>5310</v>
      </c>
      <c r="R3745" s="351" t="s">
        <v>1578</v>
      </c>
      <c r="S3745" s="350">
        <v>50</v>
      </c>
      <c r="T3745" t="str">
        <f t="shared" si="126"/>
        <v>Other Services</v>
      </c>
    </row>
    <row r="3746" spans="1:20" ht="15.75" thickBot="1">
      <c r="A3746" s="311">
        <v>45700</v>
      </c>
      <c r="B3746" s="384">
        <v>45689</v>
      </c>
      <c r="C3746" s="297" t="e">
        <v>#VALUE!</v>
      </c>
      <c r="D3746" s="312" t="s">
        <v>341</v>
      </c>
      <c r="E3746" s="306" t="s">
        <v>6511</v>
      </c>
      <c r="F3746" s="314">
        <v>84960</v>
      </c>
      <c r="G3746" s="300">
        <v>72000</v>
      </c>
      <c r="H3746" s="301" t="s">
        <v>291</v>
      </c>
      <c r="I3746" s="302" t="s">
        <v>226</v>
      </c>
      <c r="J3746" s="302" t="s">
        <v>503</v>
      </c>
      <c r="K3746" s="53"/>
      <c r="L3746" s="53"/>
      <c r="M3746" s="53"/>
      <c r="N3746" s="53"/>
      <c r="O3746" s="53"/>
      <c r="P3746" s="55"/>
      <c r="Q3746" s="297">
        <v>84960</v>
      </c>
      <c r="R3746" s="351" t="s">
        <v>1578</v>
      </c>
      <c r="S3746" s="350">
        <v>50</v>
      </c>
      <c r="T3746" t="s">
        <v>15</v>
      </c>
    </row>
    <row r="3747" spans="1:20" ht="15.75" thickBot="1">
      <c r="A3747" s="311">
        <v>45700</v>
      </c>
      <c r="B3747" s="384">
        <v>45689</v>
      </c>
      <c r="C3747" s="297" t="e">
        <v>#VALUE!</v>
      </c>
      <c r="D3747" s="312" t="s">
        <v>961</v>
      </c>
      <c r="E3747" s="306" t="s">
        <v>6512</v>
      </c>
      <c r="F3747" s="314">
        <v>5310</v>
      </c>
      <c r="G3747" s="300">
        <v>4500</v>
      </c>
      <c r="H3747" s="301" t="s">
        <v>261</v>
      </c>
      <c r="I3747" s="302" t="s">
        <v>232</v>
      </c>
      <c r="J3747" s="302" t="s">
        <v>5204</v>
      </c>
      <c r="K3747" s="53"/>
      <c r="L3747" s="53"/>
      <c r="M3747" s="53"/>
      <c r="N3747" s="53"/>
      <c r="O3747" s="53"/>
      <c r="P3747" s="55"/>
      <c r="Q3747" s="297">
        <v>5310</v>
      </c>
      <c r="R3747" s="351" t="s">
        <v>1578</v>
      </c>
      <c r="S3747" s="350">
        <v>50</v>
      </c>
      <c r="T3747" t="str">
        <f t="shared" ref="T3747:T3778" si="127">VLOOKUP(I3747,$AD$2:$AE$6,2,0)</f>
        <v>Other Services</v>
      </c>
    </row>
    <row r="3748" spans="1:20" ht="15.75" thickBot="1">
      <c r="A3748" s="311">
        <v>45700</v>
      </c>
      <c r="B3748" s="384">
        <v>45689</v>
      </c>
      <c r="C3748" s="297" t="e">
        <v>#VALUE!</v>
      </c>
      <c r="D3748" s="312" t="s">
        <v>2625</v>
      </c>
      <c r="E3748" s="306" t="s">
        <v>6513</v>
      </c>
      <c r="F3748" s="314">
        <v>5310</v>
      </c>
      <c r="G3748" s="300">
        <v>4500</v>
      </c>
      <c r="H3748" s="301" t="s">
        <v>261</v>
      </c>
      <c r="I3748" s="302" t="s">
        <v>232</v>
      </c>
      <c r="J3748" s="302" t="s">
        <v>5204</v>
      </c>
      <c r="K3748" s="53"/>
      <c r="L3748" s="53"/>
      <c r="M3748" s="53"/>
      <c r="N3748" s="53"/>
      <c r="O3748" s="53"/>
      <c r="P3748" s="55"/>
      <c r="Q3748" s="297">
        <v>5310</v>
      </c>
      <c r="R3748" s="351" t="s">
        <v>1578</v>
      </c>
      <c r="S3748" s="350">
        <v>50</v>
      </c>
      <c r="T3748" t="str">
        <f t="shared" si="127"/>
        <v>Other Services</v>
      </c>
    </row>
    <row r="3749" spans="1:20" ht="15.75" thickBot="1">
      <c r="A3749" s="311">
        <v>45700</v>
      </c>
      <c r="B3749" s="384">
        <v>45689</v>
      </c>
      <c r="C3749" s="297" t="e">
        <v>#VALUE!</v>
      </c>
      <c r="D3749" s="312" t="s">
        <v>357</v>
      </c>
      <c r="E3749" s="306" t="s">
        <v>6514</v>
      </c>
      <c r="F3749" s="314">
        <v>11800</v>
      </c>
      <c r="G3749" s="300">
        <v>10000</v>
      </c>
      <c r="H3749" s="301" t="s">
        <v>112</v>
      </c>
      <c r="I3749" s="302" t="s">
        <v>229</v>
      </c>
      <c r="J3749" s="302" t="s">
        <v>249</v>
      </c>
      <c r="K3749" s="53"/>
      <c r="L3749" s="53"/>
      <c r="M3749" s="53"/>
      <c r="N3749" s="53"/>
      <c r="O3749" s="53"/>
      <c r="P3749" s="55"/>
      <c r="Q3749" s="297">
        <v>11800</v>
      </c>
      <c r="R3749" s="351" t="s">
        <v>1578</v>
      </c>
      <c r="S3749" s="350">
        <v>50</v>
      </c>
      <c r="T3749" t="str">
        <f t="shared" si="127"/>
        <v>WhatsApp API Business</v>
      </c>
    </row>
    <row r="3750" spans="1:20" ht="15.75" thickBot="1">
      <c r="A3750" s="311">
        <v>45700</v>
      </c>
      <c r="B3750" s="384">
        <v>45689</v>
      </c>
      <c r="C3750" s="297" t="e">
        <v>#VALUE!</v>
      </c>
      <c r="D3750" s="312" t="s">
        <v>2329</v>
      </c>
      <c r="E3750" s="306" t="s">
        <v>6515</v>
      </c>
      <c r="F3750" s="314">
        <v>1180</v>
      </c>
      <c r="G3750" s="300">
        <v>1000</v>
      </c>
      <c r="H3750" s="301" t="s">
        <v>112</v>
      </c>
      <c r="I3750" s="302" t="s">
        <v>229</v>
      </c>
      <c r="J3750" s="302" t="s">
        <v>249</v>
      </c>
      <c r="K3750" s="53"/>
      <c r="L3750" s="53"/>
      <c r="M3750" s="53"/>
      <c r="N3750" s="53"/>
      <c r="O3750" s="53"/>
      <c r="P3750" s="55"/>
      <c r="Q3750" s="297">
        <v>1180</v>
      </c>
      <c r="R3750" s="351" t="s">
        <v>1578</v>
      </c>
      <c r="S3750" s="350">
        <v>50</v>
      </c>
      <c r="T3750" t="str">
        <f t="shared" si="127"/>
        <v>WhatsApp API Business</v>
      </c>
    </row>
    <row r="3751" spans="1:20" ht="15.75" thickBot="1">
      <c r="A3751" s="311">
        <v>45700</v>
      </c>
      <c r="B3751" s="384">
        <v>45689</v>
      </c>
      <c r="C3751" s="297" t="e">
        <v>#VALUE!</v>
      </c>
      <c r="D3751" s="312" t="s">
        <v>6516</v>
      </c>
      <c r="E3751" s="306" t="s">
        <v>6517</v>
      </c>
      <c r="F3751" s="314">
        <v>11800</v>
      </c>
      <c r="G3751" s="300">
        <v>10000</v>
      </c>
      <c r="H3751" s="301" t="s">
        <v>112</v>
      </c>
      <c r="I3751" s="302" t="s">
        <v>229</v>
      </c>
      <c r="J3751" s="302" t="s">
        <v>352</v>
      </c>
      <c r="K3751" s="53"/>
      <c r="L3751" s="53"/>
      <c r="M3751" s="53"/>
      <c r="N3751" s="53"/>
      <c r="O3751" s="53"/>
      <c r="P3751" s="55"/>
      <c r="Q3751" s="297">
        <v>11800</v>
      </c>
      <c r="R3751" s="351" t="s">
        <v>1578</v>
      </c>
      <c r="S3751" s="350">
        <v>50</v>
      </c>
      <c r="T3751" t="str">
        <f t="shared" si="127"/>
        <v>WhatsApp API Business</v>
      </c>
    </row>
    <row r="3752" spans="1:20" ht="15.75" thickBot="1">
      <c r="A3752" s="311">
        <v>45700</v>
      </c>
      <c r="B3752" s="384">
        <v>45689</v>
      </c>
      <c r="C3752" s="297" t="e">
        <v>#VALUE!</v>
      </c>
      <c r="D3752" s="312" t="s">
        <v>624</v>
      </c>
      <c r="E3752" s="306" t="s">
        <v>6518</v>
      </c>
      <c r="F3752" s="314">
        <v>963.66</v>
      </c>
      <c r="G3752" s="300">
        <v>816.66101694915255</v>
      </c>
      <c r="H3752" s="301" t="s">
        <v>216</v>
      </c>
      <c r="I3752" s="302" t="s">
        <v>217</v>
      </c>
      <c r="J3752" s="302" t="s">
        <v>218</v>
      </c>
      <c r="K3752" s="53"/>
      <c r="L3752" s="53"/>
      <c r="M3752" s="53"/>
      <c r="N3752" s="53"/>
      <c r="O3752" s="53"/>
      <c r="P3752" s="55"/>
      <c r="Q3752" s="297">
        <v>963.66</v>
      </c>
      <c r="R3752" s="351" t="s">
        <v>1578</v>
      </c>
      <c r="S3752" s="350">
        <v>50</v>
      </c>
      <c r="T3752" t="str">
        <f t="shared" si="127"/>
        <v>G-Suite Business</v>
      </c>
    </row>
    <row r="3753" spans="1:20" ht="15.75" thickBot="1">
      <c r="A3753" s="311">
        <v>45700</v>
      </c>
      <c r="B3753" s="384">
        <v>45689</v>
      </c>
      <c r="C3753" s="297" t="e">
        <v>#VALUE!</v>
      </c>
      <c r="D3753" s="312" t="s">
        <v>575</v>
      </c>
      <c r="E3753" s="306" t="s">
        <v>6519</v>
      </c>
      <c r="F3753" s="314">
        <v>92229</v>
      </c>
      <c r="G3753" s="300">
        <v>78160.169491525434</v>
      </c>
      <c r="H3753" s="301" t="s">
        <v>216</v>
      </c>
      <c r="I3753" s="302" t="s">
        <v>217</v>
      </c>
      <c r="J3753" s="302" t="s">
        <v>218</v>
      </c>
      <c r="K3753" s="53"/>
      <c r="L3753" s="53"/>
      <c r="M3753" s="53"/>
      <c r="N3753" s="53"/>
      <c r="O3753" s="53"/>
      <c r="P3753" s="55"/>
      <c r="Q3753" s="297">
        <v>92229</v>
      </c>
      <c r="R3753" s="351" t="s">
        <v>1578</v>
      </c>
      <c r="S3753" s="350">
        <v>50</v>
      </c>
      <c r="T3753" t="str">
        <f t="shared" si="127"/>
        <v>G-Suite Business</v>
      </c>
    </row>
    <row r="3754" spans="1:20" ht="15.75" thickBot="1">
      <c r="A3754" s="311">
        <v>45700</v>
      </c>
      <c r="B3754" s="384">
        <v>45689</v>
      </c>
      <c r="C3754" s="297" t="e">
        <v>#VALUE!</v>
      </c>
      <c r="D3754" s="312" t="s">
        <v>1635</v>
      </c>
      <c r="E3754" s="306" t="s">
        <v>6520</v>
      </c>
      <c r="F3754" s="314">
        <v>7816</v>
      </c>
      <c r="G3754" s="300">
        <v>6623.7288135593226</v>
      </c>
      <c r="H3754" s="301" t="s">
        <v>216</v>
      </c>
      <c r="I3754" s="302" t="s">
        <v>217</v>
      </c>
      <c r="J3754" s="302" t="s">
        <v>218</v>
      </c>
      <c r="K3754" s="53"/>
      <c r="L3754" s="53"/>
      <c r="M3754" s="53"/>
      <c r="N3754" s="53"/>
      <c r="O3754" s="53"/>
      <c r="P3754" s="55"/>
      <c r="Q3754" s="297">
        <v>7816</v>
      </c>
      <c r="R3754" s="351" t="s">
        <v>1578</v>
      </c>
      <c r="S3754" s="350">
        <v>50</v>
      </c>
      <c r="T3754" t="str">
        <f t="shared" si="127"/>
        <v>G-Suite Business</v>
      </c>
    </row>
    <row r="3755" spans="1:20" ht="15.75" thickBot="1">
      <c r="A3755" s="311">
        <v>45700</v>
      </c>
      <c r="B3755" s="384">
        <v>45689</v>
      </c>
      <c r="C3755" s="297" t="e">
        <v>#VALUE!</v>
      </c>
      <c r="D3755" s="312" t="s">
        <v>924</v>
      </c>
      <c r="E3755" s="306" t="s">
        <v>6521</v>
      </c>
      <c r="F3755" s="314">
        <v>-11800</v>
      </c>
      <c r="G3755" s="300">
        <v>-10000</v>
      </c>
      <c r="H3755" s="301" t="s">
        <v>112</v>
      </c>
      <c r="I3755" s="302" t="s">
        <v>229</v>
      </c>
      <c r="J3755" s="302" t="s">
        <v>352</v>
      </c>
      <c r="K3755" s="53"/>
      <c r="L3755" s="53"/>
      <c r="M3755" s="53"/>
      <c r="N3755" s="53"/>
      <c r="O3755" s="53"/>
      <c r="P3755" s="55"/>
      <c r="Q3755" s="297">
        <v>-11800</v>
      </c>
      <c r="R3755" s="351" t="s">
        <v>1578</v>
      </c>
      <c r="S3755" s="350">
        <v>50</v>
      </c>
      <c r="T3755" t="str">
        <f t="shared" si="127"/>
        <v>WhatsApp API Business</v>
      </c>
    </row>
    <row r="3756" spans="1:20" ht="15.75" thickBot="1">
      <c r="A3756" s="311">
        <v>45700</v>
      </c>
      <c r="B3756" s="384">
        <v>45689</v>
      </c>
      <c r="C3756" s="297" t="e">
        <v>#VALUE!</v>
      </c>
      <c r="D3756" s="312" t="s">
        <v>3530</v>
      </c>
      <c r="E3756" s="306" t="s">
        <v>6522</v>
      </c>
      <c r="F3756" s="314">
        <v>-42480</v>
      </c>
      <c r="G3756" s="300">
        <v>-36000</v>
      </c>
      <c r="H3756" s="301" t="s">
        <v>112</v>
      </c>
      <c r="I3756" s="302" t="s">
        <v>229</v>
      </c>
      <c r="J3756" s="302" t="s">
        <v>359</v>
      </c>
      <c r="K3756" s="53"/>
      <c r="L3756" s="53"/>
      <c r="M3756" s="53"/>
      <c r="N3756" s="53"/>
      <c r="O3756" s="53"/>
      <c r="P3756" s="55"/>
      <c r="Q3756" s="297">
        <v>-42480</v>
      </c>
      <c r="R3756" s="351" t="s">
        <v>1578</v>
      </c>
      <c r="S3756" s="350">
        <v>50</v>
      </c>
      <c r="T3756" t="str">
        <f t="shared" si="127"/>
        <v>WhatsApp API Business</v>
      </c>
    </row>
    <row r="3757" spans="1:20" ht="15.75" thickBot="1">
      <c r="A3757" s="311">
        <v>45700</v>
      </c>
      <c r="B3757" s="384">
        <v>45689</v>
      </c>
      <c r="C3757" s="297" t="e">
        <v>#VALUE!</v>
      </c>
      <c r="D3757" s="312" t="s">
        <v>4812</v>
      </c>
      <c r="E3757" s="306" t="s">
        <v>6523</v>
      </c>
      <c r="F3757" s="314">
        <v>-2999</v>
      </c>
      <c r="G3757" s="300">
        <v>-2541.5254237288141</v>
      </c>
      <c r="H3757" s="301" t="s">
        <v>261</v>
      </c>
      <c r="I3757" s="302" t="s">
        <v>232</v>
      </c>
      <c r="J3757" s="302" t="s">
        <v>5204</v>
      </c>
      <c r="K3757" s="53"/>
      <c r="L3757" s="53"/>
      <c r="M3757" s="53"/>
      <c r="N3757" s="53"/>
      <c r="O3757" s="53"/>
      <c r="P3757" s="55"/>
      <c r="Q3757" s="297">
        <v>-2999</v>
      </c>
      <c r="R3757" s="351" t="s">
        <v>1578</v>
      </c>
      <c r="S3757" s="350">
        <v>50</v>
      </c>
      <c r="T3757" t="str">
        <f t="shared" si="127"/>
        <v>Other Services</v>
      </c>
    </row>
    <row r="3758" spans="1:20" ht="15.75" thickBot="1">
      <c r="A3758" s="311">
        <v>45700</v>
      </c>
      <c r="B3758" s="384">
        <v>45689</v>
      </c>
      <c r="C3758" s="297" t="e">
        <v>#VALUE!</v>
      </c>
      <c r="D3758" s="312" t="s">
        <v>891</v>
      </c>
      <c r="E3758" s="306" t="s">
        <v>6524</v>
      </c>
      <c r="F3758" s="314">
        <v>-2999</v>
      </c>
      <c r="G3758" s="300">
        <v>-2541.5254237288141</v>
      </c>
      <c r="H3758" s="301" t="s">
        <v>261</v>
      </c>
      <c r="I3758" s="302" t="s">
        <v>232</v>
      </c>
      <c r="J3758" s="302" t="s">
        <v>5204</v>
      </c>
      <c r="K3758" s="53"/>
      <c r="L3758" s="53"/>
      <c r="M3758" s="53"/>
      <c r="N3758" s="53"/>
      <c r="O3758" s="53"/>
      <c r="P3758" s="55"/>
      <c r="Q3758" s="297">
        <v>-2999</v>
      </c>
      <c r="R3758" s="351" t="s">
        <v>1578</v>
      </c>
      <c r="S3758" s="350">
        <v>50</v>
      </c>
      <c r="T3758" t="str">
        <f t="shared" si="127"/>
        <v>Other Services</v>
      </c>
    </row>
    <row r="3759" spans="1:20" ht="15.75" thickBot="1">
      <c r="A3759" s="311">
        <v>45700</v>
      </c>
      <c r="B3759" s="384">
        <v>45689</v>
      </c>
      <c r="C3759" s="297" t="e">
        <v>#VALUE!</v>
      </c>
      <c r="D3759" s="312" t="s">
        <v>5386</v>
      </c>
      <c r="E3759" s="306" t="s">
        <v>6525</v>
      </c>
      <c r="F3759" s="314">
        <v>177000</v>
      </c>
      <c r="G3759" s="300">
        <v>150000</v>
      </c>
      <c r="H3759" s="301" t="s">
        <v>291</v>
      </c>
      <c r="I3759" s="302" t="s">
        <v>226</v>
      </c>
      <c r="J3759" s="302" t="s">
        <v>292</v>
      </c>
      <c r="K3759" s="53"/>
      <c r="L3759" s="53"/>
      <c r="M3759" s="53"/>
      <c r="N3759" s="53"/>
      <c r="O3759" s="53"/>
      <c r="P3759" s="55"/>
      <c r="Q3759" s="297">
        <v>177000</v>
      </c>
      <c r="R3759" s="351" t="s">
        <v>1578</v>
      </c>
      <c r="S3759" s="350">
        <v>51</v>
      </c>
      <c r="T3759" t="str">
        <f t="shared" si="127"/>
        <v xml:space="preserve">Training Business </v>
      </c>
    </row>
    <row r="3760" spans="1:20" ht="15.75" thickBot="1">
      <c r="A3760" s="311">
        <v>45701</v>
      </c>
      <c r="B3760" s="384">
        <v>45689</v>
      </c>
      <c r="C3760" s="297" t="e">
        <v>#VALUE!</v>
      </c>
      <c r="D3760" s="312" t="s">
        <v>624</v>
      </c>
      <c r="E3760" s="306" t="s">
        <v>6526</v>
      </c>
      <c r="F3760" s="314">
        <v>5310</v>
      </c>
      <c r="G3760" s="300">
        <v>4500</v>
      </c>
      <c r="H3760" s="301" t="s">
        <v>261</v>
      </c>
      <c r="I3760" s="302" t="s">
        <v>232</v>
      </c>
      <c r="J3760" s="302" t="s">
        <v>5204</v>
      </c>
      <c r="K3760" s="53"/>
      <c r="L3760" s="53"/>
      <c r="M3760" s="53"/>
      <c r="N3760" s="53"/>
      <c r="O3760" s="53"/>
      <c r="P3760" s="55"/>
      <c r="Q3760" s="297">
        <v>5310</v>
      </c>
      <c r="R3760" s="351" t="s">
        <v>1578</v>
      </c>
      <c r="S3760" s="350">
        <v>50</v>
      </c>
      <c r="T3760" t="str">
        <f t="shared" si="127"/>
        <v>Other Services</v>
      </c>
    </row>
    <row r="3761" spans="1:20" ht="15.75" thickBot="1">
      <c r="A3761" s="311">
        <v>45701</v>
      </c>
      <c r="B3761" s="384">
        <v>45689</v>
      </c>
      <c r="C3761" s="297" t="e">
        <v>#VALUE!</v>
      </c>
      <c r="D3761" s="312" t="s">
        <v>423</v>
      </c>
      <c r="E3761" s="306" t="s">
        <v>6527</v>
      </c>
      <c r="F3761" s="314">
        <v>2950</v>
      </c>
      <c r="G3761" s="300">
        <v>2500</v>
      </c>
      <c r="H3761" s="301" t="s">
        <v>112</v>
      </c>
      <c r="I3761" s="302" t="s">
        <v>229</v>
      </c>
      <c r="J3761" s="302" t="s">
        <v>258</v>
      </c>
      <c r="K3761" s="53"/>
      <c r="L3761" s="53"/>
      <c r="M3761" s="53"/>
      <c r="N3761" s="53"/>
      <c r="O3761" s="53"/>
      <c r="P3761" s="55"/>
      <c r="Q3761" s="297">
        <v>2950</v>
      </c>
      <c r="R3761" s="351" t="s">
        <v>1578</v>
      </c>
      <c r="S3761" s="350">
        <v>50</v>
      </c>
      <c r="T3761" t="str">
        <f t="shared" si="127"/>
        <v>WhatsApp API Business</v>
      </c>
    </row>
    <row r="3762" spans="1:20" ht="15.75" thickBot="1">
      <c r="A3762" s="311">
        <v>45701</v>
      </c>
      <c r="B3762" s="384">
        <v>45689</v>
      </c>
      <c r="C3762" s="297" t="e">
        <v>#VALUE!</v>
      </c>
      <c r="D3762" s="312" t="s">
        <v>465</v>
      </c>
      <c r="E3762" s="306" t="s">
        <v>6528</v>
      </c>
      <c r="F3762" s="314">
        <v>1297</v>
      </c>
      <c r="G3762" s="300">
        <v>1099.152542372881</v>
      </c>
      <c r="H3762" s="301" t="s">
        <v>112</v>
      </c>
      <c r="I3762" s="302" t="s">
        <v>229</v>
      </c>
      <c r="J3762" s="302" t="s">
        <v>249</v>
      </c>
      <c r="K3762" s="53"/>
      <c r="L3762" s="53"/>
      <c r="M3762" s="53"/>
      <c r="N3762" s="53"/>
      <c r="O3762" s="53"/>
      <c r="P3762" s="55"/>
      <c r="Q3762" s="297">
        <v>1297</v>
      </c>
      <c r="R3762" s="351" t="s">
        <v>1578</v>
      </c>
      <c r="S3762" s="350">
        <v>50</v>
      </c>
      <c r="T3762" t="str">
        <f t="shared" si="127"/>
        <v>WhatsApp API Business</v>
      </c>
    </row>
    <row r="3763" spans="1:20" ht="15.75" thickBot="1">
      <c r="A3763" s="311">
        <v>45701</v>
      </c>
      <c r="B3763" s="384">
        <v>45689</v>
      </c>
      <c r="C3763" s="297" t="e">
        <v>#VALUE!</v>
      </c>
      <c r="D3763" s="312" t="s">
        <v>393</v>
      </c>
      <c r="E3763" s="306" t="s">
        <v>6529</v>
      </c>
      <c r="F3763" s="314">
        <v>17700</v>
      </c>
      <c r="G3763" s="300">
        <v>15000</v>
      </c>
      <c r="H3763" s="301" t="s">
        <v>112</v>
      </c>
      <c r="I3763" s="302" t="s">
        <v>229</v>
      </c>
      <c r="J3763" s="302" t="s">
        <v>284</v>
      </c>
      <c r="K3763" s="53"/>
      <c r="L3763" s="53"/>
      <c r="M3763" s="53"/>
      <c r="N3763" s="53"/>
      <c r="O3763" s="53"/>
      <c r="P3763" s="55"/>
      <c r="Q3763" s="297">
        <v>17700</v>
      </c>
      <c r="R3763" s="351" t="s">
        <v>1578</v>
      </c>
      <c r="S3763" s="350">
        <v>50</v>
      </c>
      <c r="T3763" t="str">
        <f t="shared" si="127"/>
        <v>WhatsApp API Business</v>
      </c>
    </row>
    <row r="3764" spans="1:20" ht="15.75" thickBot="1">
      <c r="A3764" s="311">
        <v>45701</v>
      </c>
      <c r="B3764" s="384">
        <v>45689</v>
      </c>
      <c r="C3764" s="297" t="e">
        <v>#VALUE!</v>
      </c>
      <c r="D3764" s="312" t="s">
        <v>233</v>
      </c>
      <c r="E3764" s="306" t="s">
        <v>6530</v>
      </c>
      <c r="F3764" s="314">
        <v>10620</v>
      </c>
      <c r="G3764" s="300">
        <v>9000</v>
      </c>
      <c r="H3764" s="301" t="s">
        <v>261</v>
      </c>
      <c r="I3764" s="302" t="s">
        <v>232</v>
      </c>
      <c r="J3764" s="302" t="s">
        <v>5204</v>
      </c>
      <c r="K3764" s="53"/>
      <c r="L3764" s="53"/>
      <c r="M3764" s="53"/>
      <c r="N3764" s="53"/>
      <c r="O3764" s="53"/>
      <c r="P3764" s="55"/>
      <c r="Q3764" s="297">
        <v>10620</v>
      </c>
      <c r="R3764" s="351" t="s">
        <v>1578</v>
      </c>
      <c r="S3764" s="350">
        <v>50</v>
      </c>
      <c r="T3764" t="str">
        <f t="shared" si="127"/>
        <v>Other Services</v>
      </c>
    </row>
    <row r="3765" spans="1:20" ht="15.75" thickBot="1">
      <c r="A3765" s="311">
        <v>45701</v>
      </c>
      <c r="B3765" s="384">
        <v>45689</v>
      </c>
      <c r="C3765" s="297" t="e">
        <v>#VALUE!</v>
      </c>
      <c r="D3765" s="312" t="s">
        <v>6531</v>
      </c>
      <c r="E3765" s="306" t="s">
        <v>6532</v>
      </c>
      <c r="F3765" s="314">
        <v>5310</v>
      </c>
      <c r="G3765" s="300">
        <v>4500</v>
      </c>
      <c r="H3765" s="301" t="s">
        <v>261</v>
      </c>
      <c r="I3765" s="302" t="s">
        <v>232</v>
      </c>
      <c r="J3765" s="302" t="s">
        <v>5204</v>
      </c>
      <c r="K3765" s="53"/>
      <c r="L3765" s="53"/>
      <c r="M3765" s="53"/>
      <c r="N3765" s="53"/>
      <c r="O3765" s="53"/>
      <c r="P3765" s="55"/>
      <c r="Q3765" s="297">
        <v>5310</v>
      </c>
      <c r="R3765" s="351" t="s">
        <v>1578</v>
      </c>
      <c r="S3765" s="350">
        <v>50</v>
      </c>
      <c r="T3765" t="str">
        <f t="shared" si="127"/>
        <v>Other Services</v>
      </c>
    </row>
    <row r="3766" spans="1:20" ht="15.75" thickBot="1">
      <c r="A3766" s="311">
        <v>45701</v>
      </c>
      <c r="B3766" s="384">
        <v>45689</v>
      </c>
      <c r="C3766" s="297" t="e">
        <v>#VALUE!</v>
      </c>
      <c r="D3766" s="312" t="s">
        <v>372</v>
      </c>
      <c r="E3766" s="306" t="s">
        <v>6533</v>
      </c>
      <c r="F3766" s="314">
        <v>8850</v>
      </c>
      <c r="G3766" s="300">
        <v>7500</v>
      </c>
      <c r="H3766" s="301" t="s">
        <v>112</v>
      </c>
      <c r="I3766" s="302" t="s">
        <v>229</v>
      </c>
      <c r="J3766" s="302" t="s">
        <v>269</v>
      </c>
      <c r="K3766" s="53"/>
      <c r="L3766" s="53"/>
      <c r="M3766" s="53"/>
      <c r="N3766" s="53"/>
      <c r="O3766" s="53"/>
      <c r="P3766" s="55"/>
      <c r="Q3766" s="297">
        <v>8850</v>
      </c>
      <c r="R3766" s="351" t="s">
        <v>1578</v>
      </c>
      <c r="S3766" s="350">
        <v>50</v>
      </c>
      <c r="T3766" t="str">
        <f t="shared" si="127"/>
        <v>WhatsApp API Business</v>
      </c>
    </row>
    <row r="3767" spans="1:20" ht="15.75" thickBot="1">
      <c r="A3767" s="311">
        <v>45701</v>
      </c>
      <c r="B3767" s="384">
        <v>45689</v>
      </c>
      <c r="C3767" s="297" t="e">
        <v>#VALUE!</v>
      </c>
      <c r="D3767" s="312" t="s">
        <v>6534</v>
      </c>
      <c r="E3767" s="306" t="s">
        <v>6535</v>
      </c>
      <c r="F3767" s="314">
        <v>5310</v>
      </c>
      <c r="G3767" s="300">
        <v>4500</v>
      </c>
      <c r="H3767" s="301" t="s">
        <v>261</v>
      </c>
      <c r="I3767" s="302" t="s">
        <v>232</v>
      </c>
      <c r="J3767" s="302" t="s">
        <v>5204</v>
      </c>
      <c r="K3767" s="53"/>
      <c r="L3767" s="53"/>
      <c r="M3767" s="53"/>
      <c r="N3767" s="53"/>
      <c r="O3767" s="53"/>
      <c r="P3767" s="55"/>
      <c r="Q3767" s="297">
        <v>5310</v>
      </c>
      <c r="R3767" s="351" t="s">
        <v>1578</v>
      </c>
      <c r="S3767" s="350">
        <v>50</v>
      </c>
      <c r="T3767" t="str">
        <f t="shared" si="127"/>
        <v>Other Services</v>
      </c>
    </row>
    <row r="3768" spans="1:20" ht="15.75" thickBot="1">
      <c r="A3768" s="311">
        <v>45701</v>
      </c>
      <c r="B3768" s="384">
        <v>45689</v>
      </c>
      <c r="C3768" s="297" t="e">
        <v>#VALUE!</v>
      </c>
      <c r="D3768" s="312" t="s">
        <v>6536</v>
      </c>
      <c r="E3768" s="306" t="s">
        <v>6537</v>
      </c>
      <c r="F3768" s="314">
        <v>42480</v>
      </c>
      <c r="G3768" s="300">
        <v>36000</v>
      </c>
      <c r="H3768" s="301" t="s">
        <v>112</v>
      </c>
      <c r="I3768" s="302" t="s">
        <v>229</v>
      </c>
      <c r="J3768" s="302" t="s">
        <v>359</v>
      </c>
      <c r="K3768" s="53"/>
      <c r="L3768" s="53"/>
      <c r="M3768" s="53"/>
      <c r="N3768" s="53"/>
      <c r="O3768" s="53"/>
      <c r="P3768" s="55"/>
      <c r="Q3768" s="297">
        <v>42480</v>
      </c>
      <c r="R3768" s="351" t="s">
        <v>1578</v>
      </c>
      <c r="S3768" s="350">
        <v>50</v>
      </c>
      <c r="T3768" t="str">
        <f t="shared" si="127"/>
        <v>WhatsApp API Business</v>
      </c>
    </row>
    <row r="3769" spans="1:20" ht="15.75" thickBot="1">
      <c r="A3769" s="311">
        <v>45701</v>
      </c>
      <c r="B3769" s="384">
        <v>45689</v>
      </c>
      <c r="C3769" s="297" t="e">
        <v>#VALUE!</v>
      </c>
      <c r="D3769" s="312" t="s">
        <v>856</v>
      </c>
      <c r="E3769" s="306" t="s">
        <v>6538</v>
      </c>
      <c r="F3769" s="314">
        <v>177000</v>
      </c>
      <c r="G3769" s="300">
        <v>150000</v>
      </c>
      <c r="H3769" s="301" t="s">
        <v>291</v>
      </c>
      <c r="I3769" s="302" t="s">
        <v>226</v>
      </c>
      <c r="J3769" s="302" t="s">
        <v>292</v>
      </c>
      <c r="K3769" s="53"/>
      <c r="L3769" s="53"/>
      <c r="M3769" s="53"/>
      <c r="N3769" s="53"/>
      <c r="O3769" s="53"/>
      <c r="P3769" s="55"/>
      <c r="Q3769" s="297">
        <v>177000</v>
      </c>
      <c r="R3769" s="351" t="s">
        <v>1578</v>
      </c>
      <c r="S3769" s="350">
        <v>50</v>
      </c>
      <c r="T3769" t="str">
        <f t="shared" si="127"/>
        <v xml:space="preserve">Training Business </v>
      </c>
    </row>
    <row r="3770" spans="1:20" ht="15.75" thickBot="1">
      <c r="A3770" s="311">
        <v>45701</v>
      </c>
      <c r="B3770" s="384">
        <v>45689</v>
      </c>
      <c r="C3770" s="297" t="e">
        <v>#VALUE!</v>
      </c>
      <c r="D3770" s="312" t="s">
        <v>1186</v>
      </c>
      <c r="E3770" s="306" t="s">
        <v>6539</v>
      </c>
      <c r="F3770" s="314">
        <v>7522.5</v>
      </c>
      <c r="G3770" s="300">
        <v>6375</v>
      </c>
      <c r="H3770" s="301" t="s">
        <v>112</v>
      </c>
      <c r="I3770" s="302" t="s">
        <v>229</v>
      </c>
      <c r="J3770" s="302" t="s">
        <v>269</v>
      </c>
      <c r="K3770" s="53"/>
      <c r="L3770" s="53"/>
      <c r="M3770" s="53"/>
      <c r="N3770" s="53"/>
      <c r="O3770" s="53"/>
      <c r="P3770" s="55"/>
      <c r="Q3770" s="297">
        <v>7522.5</v>
      </c>
      <c r="R3770" s="351" t="s">
        <v>1578</v>
      </c>
      <c r="S3770" s="350">
        <v>50</v>
      </c>
      <c r="T3770" t="str">
        <f t="shared" si="127"/>
        <v>WhatsApp API Business</v>
      </c>
    </row>
    <row r="3771" spans="1:20" ht="15.75" thickBot="1">
      <c r="A3771" s="311">
        <v>45701</v>
      </c>
      <c r="B3771" s="384">
        <v>45689</v>
      </c>
      <c r="C3771" s="297" t="e">
        <v>#VALUE!</v>
      </c>
      <c r="D3771" s="312" t="s">
        <v>831</v>
      </c>
      <c r="E3771" s="306" t="s">
        <v>6540</v>
      </c>
      <c r="F3771" s="314">
        <v>14927</v>
      </c>
      <c r="G3771" s="300">
        <v>12650</v>
      </c>
      <c r="H3771" s="301" t="s">
        <v>216</v>
      </c>
      <c r="I3771" s="302" t="s">
        <v>217</v>
      </c>
      <c r="J3771" s="302" t="s">
        <v>218</v>
      </c>
      <c r="K3771" s="53"/>
      <c r="L3771" s="53"/>
      <c r="M3771" s="53"/>
      <c r="N3771" s="53"/>
      <c r="O3771" s="53"/>
      <c r="P3771" s="55"/>
      <c r="Q3771" s="297">
        <v>14927</v>
      </c>
      <c r="R3771" s="351" t="s">
        <v>1578</v>
      </c>
      <c r="S3771" s="350">
        <v>50</v>
      </c>
      <c r="T3771" t="str">
        <f t="shared" si="127"/>
        <v>G-Suite Business</v>
      </c>
    </row>
    <row r="3772" spans="1:20" ht="15.75" thickBot="1">
      <c r="A3772" s="311">
        <v>45701</v>
      </c>
      <c r="B3772" s="384">
        <v>45689</v>
      </c>
      <c r="C3772" s="297" t="e">
        <v>#VALUE!</v>
      </c>
      <c r="D3772" s="312" t="s">
        <v>6541</v>
      </c>
      <c r="E3772" s="306" t="s">
        <v>6542</v>
      </c>
      <c r="F3772" s="314">
        <v>54162</v>
      </c>
      <c r="G3772" s="300">
        <v>45900</v>
      </c>
      <c r="H3772" s="301" t="s">
        <v>216</v>
      </c>
      <c r="I3772" s="302" t="s">
        <v>217</v>
      </c>
      <c r="J3772" s="302" t="s">
        <v>218</v>
      </c>
      <c r="K3772" s="53"/>
      <c r="L3772" s="53"/>
      <c r="M3772" s="53"/>
      <c r="N3772" s="53"/>
      <c r="O3772" s="53"/>
      <c r="P3772" s="55"/>
      <c r="Q3772" s="297">
        <v>54162</v>
      </c>
      <c r="R3772" s="351" t="s">
        <v>1578</v>
      </c>
      <c r="S3772" s="350">
        <v>50</v>
      </c>
      <c r="T3772" t="str">
        <f t="shared" si="127"/>
        <v>G-Suite Business</v>
      </c>
    </row>
    <row r="3773" spans="1:20" ht="15.75" thickBot="1">
      <c r="A3773" s="311">
        <v>45702</v>
      </c>
      <c r="B3773" s="384">
        <v>45689</v>
      </c>
      <c r="C3773" s="297" t="e">
        <v>#VALUE!</v>
      </c>
      <c r="D3773" s="312" t="s">
        <v>3231</v>
      </c>
      <c r="E3773" s="306" t="s">
        <v>6543</v>
      </c>
      <c r="F3773" s="314">
        <v>30680</v>
      </c>
      <c r="G3773" s="300">
        <v>26000</v>
      </c>
      <c r="H3773" s="301" t="s">
        <v>310</v>
      </c>
      <c r="I3773" s="302" t="s">
        <v>223</v>
      </c>
      <c r="J3773" s="302" t="s">
        <v>311</v>
      </c>
      <c r="K3773" s="53"/>
      <c r="L3773" s="53"/>
      <c r="M3773" s="53"/>
      <c r="N3773" s="53"/>
      <c r="O3773" s="53"/>
      <c r="P3773" s="55"/>
      <c r="Q3773" s="297">
        <v>30680</v>
      </c>
      <c r="R3773" s="351" t="s">
        <v>1578</v>
      </c>
      <c r="S3773" s="350">
        <v>50</v>
      </c>
      <c r="T3773" t="str">
        <f t="shared" si="127"/>
        <v>Tech Assist Recruitment</v>
      </c>
    </row>
    <row r="3774" spans="1:20" ht="15.75" thickBot="1">
      <c r="A3774" s="311">
        <v>45702</v>
      </c>
      <c r="B3774" s="384">
        <v>45689</v>
      </c>
      <c r="C3774" s="297" t="e">
        <v>#VALUE!</v>
      </c>
      <c r="D3774" s="312" t="s">
        <v>250</v>
      </c>
      <c r="E3774" s="306" t="s">
        <v>6544</v>
      </c>
      <c r="F3774" s="314">
        <v>1131.6199999999999</v>
      </c>
      <c r="G3774" s="300">
        <v>959</v>
      </c>
      <c r="H3774" s="301" t="s">
        <v>216</v>
      </c>
      <c r="I3774" s="302" t="s">
        <v>217</v>
      </c>
      <c r="J3774" s="302" t="s">
        <v>218</v>
      </c>
      <c r="K3774" s="53"/>
      <c r="L3774" s="53"/>
      <c r="M3774" s="53"/>
      <c r="N3774" s="53"/>
      <c r="O3774" s="53"/>
      <c r="P3774" s="55"/>
      <c r="Q3774" s="297">
        <v>1131.6199999999999</v>
      </c>
      <c r="R3774" s="351" t="s">
        <v>1578</v>
      </c>
      <c r="S3774" s="350">
        <v>50</v>
      </c>
      <c r="T3774" t="str">
        <f t="shared" si="127"/>
        <v>G-Suite Business</v>
      </c>
    </row>
    <row r="3775" spans="1:20" ht="15.75" thickBot="1">
      <c r="A3775" s="311">
        <v>45702</v>
      </c>
      <c r="B3775" s="384">
        <v>45689</v>
      </c>
      <c r="C3775" s="297" t="e">
        <v>#VALUE!</v>
      </c>
      <c r="D3775" s="312" t="s">
        <v>446</v>
      </c>
      <c r="E3775" s="306" t="s">
        <v>6545</v>
      </c>
      <c r="F3775" s="314">
        <v>2006</v>
      </c>
      <c r="G3775" s="300">
        <v>1700</v>
      </c>
      <c r="H3775" s="301" t="s">
        <v>216</v>
      </c>
      <c r="I3775" s="302" t="s">
        <v>217</v>
      </c>
      <c r="J3775" s="302" t="s">
        <v>218</v>
      </c>
      <c r="K3775" s="53"/>
      <c r="L3775" s="53"/>
      <c r="M3775" s="53"/>
      <c r="N3775" s="53"/>
      <c r="O3775" s="53"/>
      <c r="P3775" s="55"/>
      <c r="Q3775" s="297">
        <v>2006</v>
      </c>
      <c r="R3775" s="351" t="s">
        <v>1578</v>
      </c>
      <c r="S3775" s="350">
        <v>50</v>
      </c>
      <c r="T3775" t="str">
        <f t="shared" si="127"/>
        <v>G-Suite Business</v>
      </c>
    </row>
    <row r="3776" spans="1:20" ht="15.75" thickBot="1">
      <c r="A3776" s="311">
        <v>45702</v>
      </c>
      <c r="B3776" s="384">
        <v>45689</v>
      </c>
      <c r="C3776" s="297" t="e">
        <v>#VALUE!</v>
      </c>
      <c r="D3776" s="312" t="s">
        <v>2225</v>
      </c>
      <c r="E3776" s="306" t="s">
        <v>6546</v>
      </c>
      <c r="F3776" s="314">
        <v>36108</v>
      </c>
      <c r="G3776" s="300">
        <v>30600</v>
      </c>
      <c r="H3776" s="301" t="s">
        <v>112</v>
      </c>
      <c r="I3776" s="302" t="s">
        <v>229</v>
      </c>
      <c r="J3776" s="302" t="s">
        <v>359</v>
      </c>
      <c r="K3776" s="53"/>
      <c r="L3776" s="53"/>
      <c r="M3776" s="53"/>
      <c r="N3776" s="53"/>
      <c r="O3776" s="53"/>
      <c r="P3776" s="55"/>
      <c r="Q3776" s="297">
        <v>36108</v>
      </c>
      <c r="R3776" s="351" t="s">
        <v>1578</v>
      </c>
      <c r="S3776" s="350">
        <v>50</v>
      </c>
      <c r="T3776" t="str">
        <f t="shared" si="127"/>
        <v>WhatsApp API Business</v>
      </c>
    </row>
    <row r="3777" spans="1:20" ht="15.75" thickBot="1">
      <c r="A3777" s="311">
        <v>45702</v>
      </c>
      <c r="B3777" s="384">
        <v>45689</v>
      </c>
      <c r="C3777" s="297" t="e">
        <v>#VALUE!</v>
      </c>
      <c r="D3777" s="312" t="s">
        <v>393</v>
      </c>
      <c r="E3777" s="306" t="s">
        <v>6547</v>
      </c>
      <c r="F3777" s="314">
        <v>5900</v>
      </c>
      <c r="G3777" s="300">
        <v>5000</v>
      </c>
      <c r="H3777" s="301" t="s">
        <v>112</v>
      </c>
      <c r="I3777" s="302" t="s">
        <v>229</v>
      </c>
      <c r="J3777" s="302" t="s">
        <v>249</v>
      </c>
      <c r="K3777" s="53"/>
      <c r="L3777" s="53"/>
      <c r="M3777" s="53"/>
      <c r="N3777" s="53"/>
      <c r="O3777" s="53"/>
      <c r="P3777" s="55"/>
      <c r="Q3777" s="297">
        <v>5900</v>
      </c>
      <c r="R3777" s="351" t="s">
        <v>1578</v>
      </c>
      <c r="S3777" s="350">
        <v>50</v>
      </c>
      <c r="T3777" t="str">
        <f t="shared" si="127"/>
        <v>WhatsApp API Business</v>
      </c>
    </row>
    <row r="3778" spans="1:20" ht="15.75" thickBot="1">
      <c r="A3778" s="311">
        <v>45702</v>
      </c>
      <c r="B3778" s="384">
        <v>45689</v>
      </c>
      <c r="C3778" s="297" t="e">
        <v>#VALUE!</v>
      </c>
      <c r="D3778" s="312" t="s">
        <v>6548</v>
      </c>
      <c r="E3778" s="306" t="s">
        <v>6549</v>
      </c>
      <c r="F3778" s="314">
        <v>7500</v>
      </c>
      <c r="G3778" s="314">
        <v>7500</v>
      </c>
      <c r="H3778" s="301" t="s">
        <v>112</v>
      </c>
      <c r="I3778" s="302" t="s">
        <v>229</v>
      </c>
      <c r="J3778" s="302" t="s">
        <v>269</v>
      </c>
      <c r="K3778" s="53"/>
      <c r="L3778" s="53"/>
      <c r="M3778" s="53"/>
      <c r="N3778" s="53"/>
      <c r="O3778" s="53"/>
      <c r="P3778" s="55"/>
      <c r="Q3778" s="297">
        <v>7500</v>
      </c>
      <c r="R3778" s="351" t="s">
        <v>1578</v>
      </c>
      <c r="S3778" s="350">
        <v>50</v>
      </c>
      <c r="T3778" t="str">
        <f t="shared" si="127"/>
        <v>WhatsApp API Business</v>
      </c>
    </row>
    <row r="3779" spans="1:20" ht="15.75" thickBot="1">
      <c r="A3779" s="311">
        <v>45702</v>
      </c>
      <c r="B3779" s="384">
        <v>45689</v>
      </c>
      <c r="C3779" s="297" t="e">
        <v>#VALUE!</v>
      </c>
      <c r="D3779" s="312" t="s">
        <v>303</v>
      </c>
      <c r="E3779" s="306" t="s">
        <v>6550</v>
      </c>
      <c r="F3779" s="314">
        <v>72688</v>
      </c>
      <c r="G3779" s="300">
        <v>61600</v>
      </c>
      <c r="H3779" s="301" t="s">
        <v>310</v>
      </c>
      <c r="I3779" s="302" t="s">
        <v>223</v>
      </c>
      <c r="J3779" s="302" t="s">
        <v>311</v>
      </c>
      <c r="K3779" s="53"/>
      <c r="L3779" s="53"/>
      <c r="M3779" s="53"/>
      <c r="N3779" s="53"/>
      <c r="O3779" s="53"/>
      <c r="P3779" s="55"/>
      <c r="Q3779" s="297">
        <v>72688</v>
      </c>
      <c r="R3779" s="351" t="s">
        <v>1578</v>
      </c>
      <c r="S3779" s="350">
        <v>51</v>
      </c>
      <c r="T3779" t="str">
        <f t="shared" ref="T3779:T3810" si="128">VLOOKUP(I3779,$AD$2:$AE$6,2,0)</f>
        <v>Tech Assist Recruitment</v>
      </c>
    </row>
    <row r="3780" spans="1:20" ht="15.75" thickBot="1">
      <c r="A3780" s="311">
        <v>45703</v>
      </c>
      <c r="B3780" s="384">
        <v>45689</v>
      </c>
      <c r="C3780" s="297" t="e">
        <v>#VALUE!</v>
      </c>
      <c r="D3780" s="312" t="s">
        <v>250</v>
      </c>
      <c r="E3780" s="306" t="s">
        <v>6551</v>
      </c>
      <c r="F3780" s="314">
        <v>7759.68</v>
      </c>
      <c r="G3780" s="300">
        <v>6576.0000000000009</v>
      </c>
      <c r="H3780" s="301" t="s">
        <v>216</v>
      </c>
      <c r="I3780" s="302" t="s">
        <v>217</v>
      </c>
      <c r="J3780" s="302" t="s">
        <v>218</v>
      </c>
      <c r="K3780" s="53"/>
      <c r="L3780" s="53"/>
      <c r="M3780" s="53"/>
      <c r="N3780" s="53"/>
      <c r="O3780" s="53"/>
      <c r="P3780" s="55"/>
      <c r="Q3780" s="297">
        <v>7759.68</v>
      </c>
      <c r="R3780" s="351" t="s">
        <v>1578</v>
      </c>
      <c r="S3780" s="350">
        <v>50</v>
      </c>
      <c r="T3780" t="str">
        <f t="shared" si="128"/>
        <v>G-Suite Business</v>
      </c>
    </row>
    <row r="3781" spans="1:20" ht="15.75" thickBot="1">
      <c r="A3781" s="311">
        <v>45703</v>
      </c>
      <c r="B3781" s="384">
        <v>45689</v>
      </c>
      <c r="C3781" s="297" t="e">
        <v>#VALUE!</v>
      </c>
      <c r="D3781" s="312" t="s">
        <v>6552</v>
      </c>
      <c r="E3781" s="306" t="s">
        <v>6553</v>
      </c>
      <c r="F3781" s="314">
        <v>5310</v>
      </c>
      <c r="G3781" s="300">
        <v>4500</v>
      </c>
      <c r="H3781" s="301" t="s">
        <v>261</v>
      </c>
      <c r="I3781" s="302" t="s">
        <v>232</v>
      </c>
      <c r="J3781" s="302" t="s">
        <v>5204</v>
      </c>
      <c r="K3781" s="53"/>
      <c r="L3781" s="53"/>
      <c r="M3781" s="53"/>
      <c r="N3781" s="53"/>
      <c r="O3781" s="53"/>
      <c r="P3781" s="55"/>
      <c r="Q3781" s="297">
        <v>5310</v>
      </c>
      <c r="R3781" s="351" t="s">
        <v>1578</v>
      </c>
      <c r="S3781" s="350">
        <v>50</v>
      </c>
      <c r="T3781" t="str">
        <f t="shared" si="128"/>
        <v>Other Services</v>
      </c>
    </row>
    <row r="3782" spans="1:20" ht="15.75" thickBot="1">
      <c r="A3782" s="311">
        <v>45703</v>
      </c>
      <c r="B3782" s="384">
        <v>45689</v>
      </c>
      <c r="C3782" s="297" t="e">
        <v>#VALUE!</v>
      </c>
      <c r="D3782" s="312" t="s">
        <v>1984</v>
      </c>
      <c r="E3782" s="306" t="s">
        <v>6554</v>
      </c>
      <c r="F3782" s="314">
        <v>2360</v>
      </c>
      <c r="G3782" s="300">
        <v>2000</v>
      </c>
      <c r="H3782" s="301" t="s">
        <v>112</v>
      </c>
      <c r="I3782" s="302" t="s">
        <v>229</v>
      </c>
      <c r="J3782" s="302" t="s">
        <v>249</v>
      </c>
      <c r="K3782" s="53"/>
      <c r="L3782" s="53"/>
      <c r="M3782" s="53"/>
      <c r="N3782" s="53"/>
      <c r="O3782" s="53"/>
      <c r="P3782" s="55"/>
      <c r="Q3782" s="297">
        <v>2360</v>
      </c>
      <c r="R3782" s="351" t="s">
        <v>1578</v>
      </c>
      <c r="S3782" s="350">
        <v>50</v>
      </c>
      <c r="T3782" t="str">
        <f t="shared" si="128"/>
        <v>WhatsApp API Business</v>
      </c>
    </row>
    <row r="3783" spans="1:20" ht="15.75" thickBot="1">
      <c r="A3783" s="311">
        <v>45705</v>
      </c>
      <c r="B3783" s="384">
        <v>45689</v>
      </c>
      <c r="C3783" s="297" t="e">
        <v>#VALUE!</v>
      </c>
      <c r="D3783" s="312" t="s">
        <v>6555</v>
      </c>
      <c r="E3783" s="306" t="s">
        <v>6556</v>
      </c>
      <c r="F3783" s="314">
        <v>32745</v>
      </c>
      <c r="G3783" s="300">
        <v>27750</v>
      </c>
      <c r="H3783" s="301" t="s">
        <v>216</v>
      </c>
      <c r="I3783" s="302" t="s">
        <v>217</v>
      </c>
      <c r="J3783" s="302" t="s">
        <v>218</v>
      </c>
      <c r="K3783" s="53"/>
      <c r="L3783" s="53"/>
      <c r="M3783" s="53"/>
      <c r="N3783" s="53"/>
      <c r="O3783" s="53"/>
      <c r="P3783" s="55"/>
      <c r="Q3783" s="297">
        <v>32745</v>
      </c>
      <c r="R3783" s="351" t="s">
        <v>1578</v>
      </c>
      <c r="S3783" s="350">
        <v>51</v>
      </c>
      <c r="T3783" t="str">
        <f t="shared" si="128"/>
        <v>G-Suite Business</v>
      </c>
    </row>
    <row r="3784" spans="1:20" ht="15.75" thickBot="1">
      <c r="A3784" s="311">
        <v>45705</v>
      </c>
      <c r="B3784" s="384">
        <v>45689</v>
      </c>
      <c r="C3784" s="297" t="e">
        <v>#VALUE!</v>
      </c>
      <c r="D3784" s="312" t="s">
        <v>2551</v>
      </c>
      <c r="E3784" s="306" t="s">
        <v>6557</v>
      </c>
      <c r="F3784" s="314">
        <v>12213</v>
      </c>
      <c r="G3784" s="300">
        <v>10350</v>
      </c>
      <c r="H3784" s="301" t="s">
        <v>216</v>
      </c>
      <c r="I3784" s="302" t="s">
        <v>217</v>
      </c>
      <c r="J3784" s="302" t="s">
        <v>218</v>
      </c>
      <c r="K3784" s="53"/>
      <c r="L3784" s="53"/>
      <c r="M3784" s="53"/>
      <c r="N3784" s="53"/>
      <c r="O3784" s="53"/>
      <c r="P3784" s="55"/>
      <c r="Q3784" s="297">
        <v>12213</v>
      </c>
      <c r="R3784" s="351" t="s">
        <v>1578</v>
      </c>
      <c r="S3784" s="350">
        <v>51</v>
      </c>
      <c r="T3784" t="str">
        <f t="shared" si="128"/>
        <v>G-Suite Business</v>
      </c>
    </row>
    <row r="3785" spans="1:20" ht="15.75" thickBot="1">
      <c r="A3785" s="311">
        <v>45705</v>
      </c>
      <c r="B3785" s="384">
        <v>45689</v>
      </c>
      <c r="C3785" s="297" t="e">
        <v>#VALUE!</v>
      </c>
      <c r="D3785" s="312" t="s">
        <v>1145</v>
      </c>
      <c r="E3785" s="306" t="s">
        <v>6558</v>
      </c>
      <c r="F3785" s="314">
        <v>1278</v>
      </c>
      <c r="G3785" s="300">
        <v>1083.050847457627</v>
      </c>
      <c r="H3785" s="301" t="s">
        <v>216</v>
      </c>
      <c r="I3785" s="302" t="s">
        <v>217</v>
      </c>
      <c r="J3785" s="302" t="s">
        <v>218</v>
      </c>
      <c r="K3785" s="53"/>
      <c r="L3785" s="53"/>
      <c r="M3785" s="53"/>
      <c r="N3785" s="53"/>
      <c r="O3785" s="53"/>
      <c r="P3785" s="55"/>
      <c r="Q3785" s="297">
        <v>1278</v>
      </c>
      <c r="R3785" s="351" t="s">
        <v>1578</v>
      </c>
      <c r="S3785" s="350">
        <v>51</v>
      </c>
      <c r="T3785" t="str">
        <f t="shared" si="128"/>
        <v>G-Suite Business</v>
      </c>
    </row>
    <row r="3786" spans="1:20" ht="15.75" thickBot="1">
      <c r="A3786" s="311">
        <v>45705</v>
      </c>
      <c r="B3786" s="384">
        <v>45689</v>
      </c>
      <c r="C3786" s="297" t="e">
        <v>#VALUE!</v>
      </c>
      <c r="D3786" s="312" t="s">
        <v>2619</v>
      </c>
      <c r="E3786" s="306" t="s">
        <v>6559</v>
      </c>
      <c r="F3786" s="314">
        <v>2950</v>
      </c>
      <c r="G3786" s="300">
        <v>2500</v>
      </c>
      <c r="H3786" s="301" t="s">
        <v>112</v>
      </c>
      <c r="I3786" s="302" t="s">
        <v>229</v>
      </c>
      <c r="J3786" s="302" t="s">
        <v>258</v>
      </c>
      <c r="K3786" s="53"/>
      <c r="L3786" s="53"/>
      <c r="M3786" s="53"/>
      <c r="N3786" s="53"/>
      <c r="O3786" s="53"/>
      <c r="P3786" s="55"/>
      <c r="Q3786" s="297">
        <v>2950</v>
      </c>
      <c r="R3786" s="351" t="s">
        <v>1578</v>
      </c>
      <c r="S3786" s="350">
        <v>51</v>
      </c>
      <c r="T3786" t="str">
        <f t="shared" si="128"/>
        <v>WhatsApp API Business</v>
      </c>
    </row>
    <row r="3787" spans="1:20" ht="15.75" thickBot="1">
      <c r="A3787" s="311">
        <v>45705</v>
      </c>
      <c r="B3787" s="384">
        <v>45689</v>
      </c>
      <c r="C3787" s="297" t="e">
        <v>#VALUE!</v>
      </c>
      <c r="D3787" s="312" t="s">
        <v>6560</v>
      </c>
      <c r="E3787" s="306" t="s">
        <v>6561</v>
      </c>
      <c r="F3787" s="314">
        <v>5310</v>
      </c>
      <c r="G3787" s="300">
        <v>4500</v>
      </c>
      <c r="H3787" s="301" t="s">
        <v>261</v>
      </c>
      <c r="I3787" s="302" t="s">
        <v>232</v>
      </c>
      <c r="J3787" s="302" t="s">
        <v>5204</v>
      </c>
      <c r="K3787" s="53"/>
      <c r="L3787" s="53"/>
      <c r="M3787" s="53"/>
      <c r="N3787" s="53"/>
      <c r="O3787" s="53"/>
      <c r="P3787" s="55"/>
      <c r="Q3787" s="297">
        <v>5310</v>
      </c>
      <c r="R3787" s="351" t="s">
        <v>1578</v>
      </c>
      <c r="S3787" s="350"/>
      <c r="T3787" t="str">
        <f t="shared" si="128"/>
        <v>Other Services</v>
      </c>
    </row>
    <row r="3788" spans="1:20" ht="15.75" thickBot="1">
      <c r="A3788" s="311">
        <v>45705</v>
      </c>
      <c r="B3788" s="384">
        <v>45689</v>
      </c>
      <c r="C3788" s="297" t="e">
        <v>#VALUE!</v>
      </c>
      <c r="D3788" s="312" t="s">
        <v>303</v>
      </c>
      <c r="E3788" s="306" t="s">
        <v>6562</v>
      </c>
      <c r="F3788" s="314">
        <v>2999</v>
      </c>
      <c r="G3788" s="300">
        <v>2541.5254237288141</v>
      </c>
      <c r="H3788" s="301" t="s">
        <v>261</v>
      </c>
      <c r="I3788" s="302" t="s">
        <v>232</v>
      </c>
      <c r="J3788" s="302" t="s">
        <v>5204</v>
      </c>
      <c r="K3788" s="53"/>
      <c r="L3788" s="53"/>
      <c r="M3788" s="53"/>
      <c r="N3788" s="53"/>
      <c r="O3788" s="53"/>
      <c r="P3788" s="55"/>
      <c r="Q3788" s="297">
        <v>2999</v>
      </c>
      <c r="R3788" s="351" t="s">
        <v>1578</v>
      </c>
      <c r="S3788" s="350"/>
      <c r="T3788" t="str">
        <f t="shared" si="128"/>
        <v>Other Services</v>
      </c>
    </row>
    <row r="3789" spans="1:20" ht="15.75" thickBot="1">
      <c r="A3789" s="311">
        <v>45705</v>
      </c>
      <c r="B3789" s="384">
        <v>45689</v>
      </c>
      <c r="C3789" s="297" t="e">
        <v>#VALUE!</v>
      </c>
      <c r="D3789" s="312" t="s">
        <v>6563</v>
      </c>
      <c r="E3789" s="306" t="s">
        <v>6564</v>
      </c>
      <c r="F3789" s="314">
        <v>8849</v>
      </c>
      <c r="G3789" s="300">
        <v>7499.1525423728817</v>
      </c>
      <c r="H3789" s="301" t="s">
        <v>261</v>
      </c>
      <c r="I3789" s="302" t="s">
        <v>232</v>
      </c>
      <c r="J3789" s="302" t="s">
        <v>5204</v>
      </c>
      <c r="K3789" s="53"/>
      <c r="L3789" s="53"/>
      <c r="M3789" s="53"/>
      <c r="N3789" s="53"/>
      <c r="O3789" s="53"/>
      <c r="P3789" s="55"/>
      <c r="Q3789" s="297">
        <v>8849</v>
      </c>
      <c r="R3789" s="351" t="s">
        <v>1578</v>
      </c>
      <c r="S3789" s="350"/>
      <c r="T3789" t="str">
        <f t="shared" si="128"/>
        <v>Other Services</v>
      </c>
    </row>
    <row r="3790" spans="1:20" ht="15.75" thickBot="1">
      <c r="A3790" s="311">
        <v>45705</v>
      </c>
      <c r="B3790" s="384">
        <v>45689</v>
      </c>
      <c r="C3790" s="297" t="e">
        <v>#VALUE!</v>
      </c>
      <c r="D3790" s="312" t="s">
        <v>5047</v>
      </c>
      <c r="E3790" s="306" t="s">
        <v>5312</v>
      </c>
      <c r="F3790" s="314">
        <v>419640</v>
      </c>
      <c r="G3790" s="300">
        <v>355627.11864406778</v>
      </c>
      <c r="H3790" s="301" t="s">
        <v>291</v>
      </c>
      <c r="I3790" s="302" t="s">
        <v>226</v>
      </c>
      <c r="J3790" s="302" t="s">
        <v>292</v>
      </c>
      <c r="K3790" s="53"/>
      <c r="L3790" s="53"/>
      <c r="M3790" s="53"/>
      <c r="N3790" s="53"/>
      <c r="O3790" s="53"/>
      <c r="P3790" s="55"/>
      <c r="Q3790" s="297">
        <v>419640</v>
      </c>
      <c r="R3790" s="351" t="s">
        <v>1578</v>
      </c>
      <c r="S3790" s="350">
        <v>51</v>
      </c>
      <c r="T3790" t="str">
        <f t="shared" si="128"/>
        <v xml:space="preserve">Training Business </v>
      </c>
    </row>
    <row r="3791" spans="1:20" ht="15.75" thickBot="1">
      <c r="A3791" s="311">
        <v>45705</v>
      </c>
      <c r="B3791" s="384">
        <v>45689</v>
      </c>
      <c r="C3791" s="297" t="e">
        <v>#VALUE!</v>
      </c>
      <c r="D3791" s="312" t="s">
        <v>433</v>
      </c>
      <c r="E3791" s="306" t="s">
        <v>6565</v>
      </c>
      <c r="F3791" s="314">
        <v>5427</v>
      </c>
      <c r="G3791" s="300">
        <v>4599.1525423728817</v>
      </c>
      <c r="H3791" s="301" t="s">
        <v>112</v>
      </c>
      <c r="I3791" s="302" t="s">
        <v>229</v>
      </c>
      <c r="J3791" s="302" t="s">
        <v>249</v>
      </c>
      <c r="K3791" s="53"/>
      <c r="L3791" s="53"/>
      <c r="M3791" s="53"/>
      <c r="N3791" s="53"/>
      <c r="O3791" s="53"/>
      <c r="P3791" s="55"/>
      <c r="Q3791" s="297">
        <v>5427</v>
      </c>
      <c r="R3791" s="351" t="s">
        <v>1578</v>
      </c>
      <c r="S3791" s="350">
        <v>51</v>
      </c>
      <c r="T3791" t="str">
        <f t="shared" si="128"/>
        <v>WhatsApp API Business</v>
      </c>
    </row>
    <row r="3792" spans="1:20" ht="15.75" thickBot="1">
      <c r="A3792" s="311">
        <v>45705</v>
      </c>
      <c r="B3792" s="384">
        <v>45689</v>
      </c>
      <c r="C3792" s="297" t="e">
        <v>#VALUE!</v>
      </c>
      <c r="D3792" s="312" t="s">
        <v>3913</v>
      </c>
      <c r="E3792" s="306" t="s">
        <v>6566</v>
      </c>
      <c r="F3792" s="314">
        <v>14006</v>
      </c>
      <c r="G3792" s="300">
        <v>11869.491525423729</v>
      </c>
      <c r="H3792" s="301" t="s">
        <v>112</v>
      </c>
      <c r="I3792" s="302" t="s">
        <v>229</v>
      </c>
      <c r="J3792" s="302" t="s">
        <v>249</v>
      </c>
      <c r="K3792" s="53"/>
      <c r="L3792" s="53"/>
      <c r="M3792" s="53"/>
      <c r="N3792" s="53"/>
      <c r="O3792" s="53"/>
      <c r="P3792" s="55"/>
      <c r="Q3792" s="297">
        <v>14006</v>
      </c>
      <c r="R3792" s="351" t="s">
        <v>1578</v>
      </c>
      <c r="S3792" s="350">
        <v>51</v>
      </c>
      <c r="T3792" t="str">
        <f t="shared" si="128"/>
        <v>WhatsApp API Business</v>
      </c>
    </row>
    <row r="3793" spans="1:20" ht="15.75" thickBot="1">
      <c r="A3793" s="311">
        <v>45705</v>
      </c>
      <c r="B3793" s="384">
        <v>45689</v>
      </c>
      <c r="C3793" s="297" t="e">
        <v>#VALUE!</v>
      </c>
      <c r="D3793" s="312" t="s">
        <v>469</v>
      </c>
      <c r="E3793" s="306" t="s">
        <v>6567</v>
      </c>
      <c r="F3793" s="314">
        <v>1297</v>
      </c>
      <c r="G3793" s="300">
        <v>1099.152542372881</v>
      </c>
      <c r="H3793" s="301" t="s">
        <v>112</v>
      </c>
      <c r="I3793" s="302" t="s">
        <v>229</v>
      </c>
      <c r="J3793" s="302" t="s">
        <v>249</v>
      </c>
      <c r="K3793" s="53"/>
      <c r="L3793" s="53"/>
      <c r="M3793" s="53"/>
      <c r="N3793" s="53"/>
      <c r="O3793" s="53"/>
      <c r="P3793" s="55"/>
      <c r="Q3793" s="297">
        <v>1297</v>
      </c>
      <c r="R3793" s="351" t="s">
        <v>1578</v>
      </c>
      <c r="S3793" s="350">
        <v>51</v>
      </c>
      <c r="T3793" t="str">
        <f t="shared" si="128"/>
        <v>WhatsApp API Business</v>
      </c>
    </row>
    <row r="3794" spans="1:20" ht="15.75" thickBot="1">
      <c r="A3794" s="311">
        <v>45706</v>
      </c>
      <c r="B3794" s="384">
        <v>45689</v>
      </c>
      <c r="C3794" s="297" t="e">
        <v>#VALUE!</v>
      </c>
      <c r="D3794" s="312" t="s">
        <v>6568</v>
      </c>
      <c r="E3794" s="306" t="s">
        <v>6569</v>
      </c>
      <c r="F3794" s="314">
        <v>45135</v>
      </c>
      <c r="G3794" s="300">
        <v>38250</v>
      </c>
      <c r="H3794" s="301" t="s">
        <v>216</v>
      </c>
      <c r="I3794" s="302" t="s">
        <v>217</v>
      </c>
      <c r="J3794" s="302" t="s">
        <v>218</v>
      </c>
      <c r="K3794" s="53"/>
      <c r="L3794" s="53"/>
      <c r="M3794" s="53"/>
      <c r="N3794" s="53"/>
      <c r="O3794" s="53"/>
      <c r="P3794" s="55"/>
      <c r="Q3794" s="297">
        <v>45135</v>
      </c>
      <c r="R3794" s="351" t="s">
        <v>1578</v>
      </c>
      <c r="S3794" s="350">
        <v>51</v>
      </c>
      <c r="T3794" t="str">
        <f t="shared" si="128"/>
        <v>G-Suite Business</v>
      </c>
    </row>
    <row r="3795" spans="1:20" ht="15.75" thickBot="1">
      <c r="A3795" s="311">
        <v>45706</v>
      </c>
      <c r="B3795" s="384">
        <v>45689</v>
      </c>
      <c r="C3795" s="297" t="e">
        <v>#VALUE!</v>
      </c>
      <c r="D3795" s="312" t="s">
        <v>6570</v>
      </c>
      <c r="E3795" s="306" t="s">
        <v>6571</v>
      </c>
      <c r="F3795" s="314">
        <v>12036</v>
      </c>
      <c r="G3795" s="300">
        <v>10200</v>
      </c>
      <c r="H3795" s="301" t="s">
        <v>216</v>
      </c>
      <c r="I3795" s="302" t="s">
        <v>217</v>
      </c>
      <c r="J3795" s="302" t="s">
        <v>218</v>
      </c>
      <c r="K3795" s="53"/>
      <c r="L3795" s="53"/>
      <c r="M3795" s="53"/>
      <c r="N3795" s="53"/>
      <c r="O3795" s="53"/>
      <c r="P3795" s="55"/>
      <c r="Q3795" s="297">
        <v>12036</v>
      </c>
      <c r="R3795" s="351" t="s">
        <v>1578</v>
      </c>
      <c r="S3795" s="350">
        <v>51</v>
      </c>
      <c r="T3795" t="str">
        <f t="shared" si="128"/>
        <v>G-Suite Business</v>
      </c>
    </row>
    <row r="3796" spans="1:20" ht="15.75" thickBot="1">
      <c r="A3796" s="311">
        <v>45706</v>
      </c>
      <c r="B3796" s="384">
        <v>45689</v>
      </c>
      <c r="C3796" s="297" t="e">
        <v>#VALUE!</v>
      </c>
      <c r="D3796" s="312" t="s">
        <v>1323</v>
      </c>
      <c r="E3796" s="306" t="s">
        <v>6572</v>
      </c>
      <c r="F3796" s="314">
        <v>277353</v>
      </c>
      <c r="G3796" s="300">
        <v>235044.9152542373</v>
      </c>
      <c r="H3796" s="301" t="s">
        <v>216</v>
      </c>
      <c r="I3796" s="302" t="s">
        <v>217</v>
      </c>
      <c r="J3796" s="302" t="s">
        <v>218</v>
      </c>
      <c r="K3796" s="53"/>
      <c r="L3796" s="53"/>
      <c r="M3796" s="53"/>
      <c r="N3796" s="53"/>
      <c r="O3796" s="53"/>
      <c r="P3796" s="55"/>
      <c r="Q3796" s="297">
        <v>277353</v>
      </c>
      <c r="R3796" s="351" t="s">
        <v>1578</v>
      </c>
      <c r="S3796" s="350">
        <v>51</v>
      </c>
      <c r="T3796" t="str">
        <f t="shared" si="128"/>
        <v>G-Suite Business</v>
      </c>
    </row>
    <row r="3797" spans="1:20" ht="15.75" thickBot="1">
      <c r="A3797" s="311">
        <v>45706</v>
      </c>
      <c r="B3797" s="384">
        <v>45689</v>
      </c>
      <c r="C3797" s="297" t="e">
        <v>#VALUE!</v>
      </c>
      <c r="D3797" s="312" t="s">
        <v>6303</v>
      </c>
      <c r="E3797" s="306" t="s">
        <v>6573</v>
      </c>
      <c r="F3797" s="314">
        <v>2183</v>
      </c>
      <c r="G3797" s="300">
        <v>1850</v>
      </c>
      <c r="H3797" s="301" t="s">
        <v>216</v>
      </c>
      <c r="I3797" s="302" t="s">
        <v>217</v>
      </c>
      <c r="J3797" s="302" t="s">
        <v>218</v>
      </c>
      <c r="K3797" s="53"/>
      <c r="L3797" s="53"/>
      <c r="M3797" s="53"/>
      <c r="N3797" s="53"/>
      <c r="O3797" s="53"/>
      <c r="P3797" s="55"/>
      <c r="Q3797" s="297">
        <v>2183</v>
      </c>
      <c r="R3797" s="351" t="s">
        <v>1578</v>
      </c>
      <c r="S3797" s="350">
        <v>51</v>
      </c>
      <c r="T3797" t="str">
        <f t="shared" si="128"/>
        <v>G-Suite Business</v>
      </c>
    </row>
    <row r="3798" spans="1:20" ht="15.75" thickBot="1">
      <c r="A3798" s="311">
        <v>45706</v>
      </c>
      <c r="B3798" s="384">
        <v>45689</v>
      </c>
      <c r="C3798" s="297" t="e">
        <v>#VALUE!</v>
      </c>
      <c r="D3798" s="312" t="s">
        <v>1516</v>
      </c>
      <c r="E3798" s="306" t="s">
        <v>6574</v>
      </c>
      <c r="F3798" s="314">
        <v>1591.82</v>
      </c>
      <c r="G3798" s="300">
        <v>1349</v>
      </c>
      <c r="H3798" s="301" t="s">
        <v>216</v>
      </c>
      <c r="I3798" s="302" t="s">
        <v>217</v>
      </c>
      <c r="J3798" s="302" t="s">
        <v>218</v>
      </c>
      <c r="K3798" s="53"/>
      <c r="L3798" s="53"/>
      <c r="M3798" s="53"/>
      <c r="N3798" s="53"/>
      <c r="O3798" s="53"/>
      <c r="P3798" s="55"/>
      <c r="Q3798" s="297">
        <v>1591.82</v>
      </c>
      <c r="R3798" s="351" t="s">
        <v>1578</v>
      </c>
      <c r="S3798" s="350">
        <v>51</v>
      </c>
      <c r="T3798" t="str">
        <f t="shared" si="128"/>
        <v>G-Suite Business</v>
      </c>
    </row>
    <row r="3799" spans="1:20" ht="15.75" thickBot="1">
      <c r="A3799" s="311">
        <v>45706</v>
      </c>
      <c r="B3799" s="384">
        <v>45689</v>
      </c>
      <c r="C3799" s="297" t="e">
        <v>#VALUE!</v>
      </c>
      <c r="D3799" s="312" t="s">
        <v>3851</v>
      </c>
      <c r="E3799" s="306" t="s">
        <v>6575</v>
      </c>
      <c r="F3799" s="314">
        <v>17700</v>
      </c>
      <c r="G3799" s="300">
        <v>15000</v>
      </c>
      <c r="H3799" s="301" t="s">
        <v>112</v>
      </c>
      <c r="I3799" s="302" t="s">
        <v>229</v>
      </c>
      <c r="J3799" s="302" t="s">
        <v>284</v>
      </c>
      <c r="K3799" s="53"/>
      <c r="L3799" s="53"/>
      <c r="M3799" s="53"/>
      <c r="N3799" s="53"/>
      <c r="O3799" s="53"/>
      <c r="P3799" s="55"/>
      <c r="Q3799" s="297">
        <v>17700</v>
      </c>
      <c r="R3799" s="351" t="s">
        <v>1578</v>
      </c>
      <c r="S3799" s="350">
        <v>51</v>
      </c>
      <c r="T3799" t="str">
        <f t="shared" si="128"/>
        <v>WhatsApp API Business</v>
      </c>
    </row>
    <row r="3800" spans="1:20" ht="15.75" thickBot="1">
      <c r="A3800" s="311">
        <v>45706</v>
      </c>
      <c r="B3800" s="384">
        <v>45689</v>
      </c>
      <c r="C3800" s="297" t="e">
        <v>#VALUE!</v>
      </c>
      <c r="D3800" s="312" t="s">
        <v>3392</v>
      </c>
      <c r="E3800" s="306" t="s">
        <v>6576</v>
      </c>
      <c r="F3800" s="314">
        <v>5310</v>
      </c>
      <c r="G3800" s="300">
        <v>4500</v>
      </c>
      <c r="H3800" s="301" t="s">
        <v>261</v>
      </c>
      <c r="I3800" s="302" t="s">
        <v>232</v>
      </c>
      <c r="J3800" s="302" t="s">
        <v>5204</v>
      </c>
      <c r="K3800" s="53"/>
      <c r="L3800" s="53"/>
      <c r="M3800" s="53"/>
      <c r="N3800" s="53"/>
      <c r="O3800" s="53"/>
      <c r="P3800" s="55"/>
      <c r="Q3800" s="297">
        <v>5310</v>
      </c>
      <c r="R3800" s="351" t="s">
        <v>1578</v>
      </c>
      <c r="S3800" s="350"/>
      <c r="T3800" t="str">
        <f t="shared" si="128"/>
        <v>Other Services</v>
      </c>
    </row>
    <row r="3801" spans="1:20" ht="15.75" thickBot="1">
      <c r="A3801" s="311">
        <v>45706</v>
      </c>
      <c r="B3801" s="384">
        <v>45689</v>
      </c>
      <c r="C3801" s="297" t="e">
        <v>#VALUE!</v>
      </c>
      <c r="D3801" s="312" t="s">
        <v>270</v>
      </c>
      <c r="E3801" s="306" t="s">
        <v>6577</v>
      </c>
      <c r="F3801" s="314">
        <v>17698</v>
      </c>
      <c r="G3801" s="300">
        <v>14998.30508474576</v>
      </c>
      <c r="H3801" s="301" t="s">
        <v>261</v>
      </c>
      <c r="I3801" s="302" t="s">
        <v>232</v>
      </c>
      <c r="J3801" s="302" t="s">
        <v>5204</v>
      </c>
      <c r="K3801" s="53"/>
      <c r="L3801" s="53"/>
      <c r="M3801" s="53"/>
      <c r="N3801" s="53"/>
      <c r="O3801" s="53"/>
      <c r="P3801" s="55"/>
      <c r="Q3801" s="297">
        <v>17698</v>
      </c>
      <c r="R3801" s="351" t="s">
        <v>1578</v>
      </c>
      <c r="S3801" s="350"/>
      <c r="T3801" t="str">
        <f t="shared" si="128"/>
        <v>Other Services</v>
      </c>
    </row>
    <row r="3802" spans="1:20" ht="15.75" thickBot="1">
      <c r="A3802" s="311">
        <v>45706</v>
      </c>
      <c r="B3802" s="384">
        <v>45689</v>
      </c>
      <c r="C3802" s="297" t="e">
        <v>#VALUE!</v>
      </c>
      <c r="D3802" s="312" t="s">
        <v>3803</v>
      </c>
      <c r="E3802" s="306" t="s">
        <v>6578</v>
      </c>
      <c r="F3802" s="314">
        <v>-7522</v>
      </c>
      <c r="G3802" s="300">
        <v>-6374.5762711864409</v>
      </c>
      <c r="H3802" s="301" t="s">
        <v>112</v>
      </c>
      <c r="I3802" s="302" t="s">
        <v>229</v>
      </c>
      <c r="J3802" s="302" t="s">
        <v>269</v>
      </c>
      <c r="K3802" s="53"/>
      <c r="L3802" s="53"/>
      <c r="M3802" s="53"/>
      <c r="N3802" s="53"/>
      <c r="O3802" s="53"/>
      <c r="P3802" s="55"/>
      <c r="Q3802" s="297">
        <v>-7522</v>
      </c>
      <c r="R3802" s="351" t="s">
        <v>1578</v>
      </c>
      <c r="S3802" s="350">
        <v>51</v>
      </c>
      <c r="T3802" t="str">
        <f t="shared" si="128"/>
        <v>WhatsApp API Business</v>
      </c>
    </row>
    <row r="3803" spans="1:20" ht="15.75" thickBot="1">
      <c r="A3803" s="311">
        <v>45707</v>
      </c>
      <c r="B3803" s="384">
        <v>45689</v>
      </c>
      <c r="C3803" s="297" t="e">
        <v>#VALUE!</v>
      </c>
      <c r="D3803" s="312" t="s">
        <v>450</v>
      </c>
      <c r="E3803" s="306" t="s">
        <v>6579</v>
      </c>
      <c r="F3803" s="314">
        <v>3510</v>
      </c>
      <c r="G3803" s="300">
        <v>2974.5762711864409</v>
      </c>
      <c r="H3803" s="301" t="s">
        <v>216</v>
      </c>
      <c r="I3803" s="302" t="s">
        <v>217</v>
      </c>
      <c r="J3803" s="302" t="s">
        <v>218</v>
      </c>
      <c r="K3803" s="53"/>
      <c r="L3803" s="53"/>
      <c r="M3803" s="53"/>
      <c r="N3803" s="53"/>
      <c r="O3803" s="53"/>
      <c r="P3803" s="55"/>
      <c r="Q3803" s="297">
        <v>3510</v>
      </c>
      <c r="R3803" s="351" t="s">
        <v>1578</v>
      </c>
      <c r="S3803" s="350">
        <v>51</v>
      </c>
      <c r="T3803" t="str">
        <f t="shared" si="128"/>
        <v>G-Suite Business</v>
      </c>
    </row>
    <row r="3804" spans="1:20" ht="15.75" thickBot="1">
      <c r="A3804" s="311">
        <v>45707</v>
      </c>
      <c r="B3804" s="384">
        <v>45689</v>
      </c>
      <c r="C3804" s="297" t="e">
        <v>#VALUE!</v>
      </c>
      <c r="D3804" s="312" t="s">
        <v>6568</v>
      </c>
      <c r="E3804" s="306" t="s">
        <v>6580</v>
      </c>
      <c r="F3804" s="314">
        <v>12036</v>
      </c>
      <c r="G3804" s="300">
        <v>10200</v>
      </c>
      <c r="H3804" s="301" t="s">
        <v>216</v>
      </c>
      <c r="I3804" s="302" t="s">
        <v>217</v>
      </c>
      <c r="J3804" s="302" t="s">
        <v>218</v>
      </c>
      <c r="K3804" s="53"/>
      <c r="L3804" s="53"/>
      <c r="M3804" s="53"/>
      <c r="N3804" s="53"/>
      <c r="O3804" s="53"/>
      <c r="P3804" s="55"/>
      <c r="Q3804" s="297">
        <v>12036</v>
      </c>
      <c r="R3804" s="351" t="s">
        <v>1578</v>
      </c>
      <c r="S3804" s="350">
        <v>51</v>
      </c>
      <c r="T3804" t="str">
        <f t="shared" si="128"/>
        <v>G-Suite Business</v>
      </c>
    </row>
    <row r="3805" spans="1:20" ht="15.75" thickBot="1">
      <c r="A3805" s="311">
        <v>45707</v>
      </c>
      <c r="B3805" s="384">
        <v>45689</v>
      </c>
      <c r="C3805" s="297" t="e">
        <v>#VALUE!</v>
      </c>
      <c r="D3805" s="312" t="s">
        <v>551</v>
      </c>
      <c r="E3805" s="306" t="s">
        <v>6581</v>
      </c>
      <c r="F3805" s="314">
        <v>302882</v>
      </c>
      <c r="G3805" s="300">
        <v>256679.66101694919</v>
      </c>
      <c r="H3805" s="301" t="s">
        <v>216</v>
      </c>
      <c r="I3805" s="302" t="s">
        <v>217</v>
      </c>
      <c r="J3805" s="302" t="s">
        <v>218</v>
      </c>
      <c r="K3805" s="53"/>
      <c r="L3805" s="53"/>
      <c r="M3805" s="53"/>
      <c r="N3805" s="53"/>
      <c r="O3805" s="53"/>
      <c r="P3805" s="55"/>
      <c r="Q3805" s="297">
        <v>302882</v>
      </c>
      <c r="R3805" s="351" t="s">
        <v>1578</v>
      </c>
      <c r="S3805" s="350">
        <v>51</v>
      </c>
      <c r="T3805" t="str">
        <f t="shared" si="128"/>
        <v>G-Suite Business</v>
      </c>
    </row>
    <row r="3806" spans="1:20" ht="15.75" thickBot="1">
      <c r="A3806" s="311">
        <v>45707</v>
      </c>
      <c r="B3806" s="384">
        <v>45689</v>
      </c>
      <c r="C3806" s="297" t="e">
        <v>#VALUE!</v>
      </c>
      <c r="D3806" s="312" t="s">
        <v>1955</v>
      </c>
      <c r="E3806" s="306" t="s">
        <v>6582</v>
      </c>
      <c r="F3806" s="314">
        <v>2758</v>
      </c>
      <c r="G3806" s="300">
        <v>2337.28813559322</v>
      </c>
      <c r="H3806" s="301" t="s">
        <v>216</v>
      </c>
      <c r="I3806" s="302" t="s">
        <v>217</v>
      </c>
      <c r="J3806" s="302" t="s">
        <v>218</v>
      </c>
      <c r="K3806" s="53"/>
      <c r="L3806" s="53"/>
      <c r="M3806" s="53"/>
      <c r="N3806" s="53"/>
      <c r="O3806" s="53"/>
      <c r="P3806" s="55"/>
      <c r="Q3806" s="297">
        <v>2758</v>
      </c>
      <c r="R3806" s="351" t="s">
        <v>1578</v>
      </c>
      <c r="S3806" s="350">
        <v>51</v>
      </c>
      <c r="T3806" t="str">
        <f t="shared" si="128"/>
        <v>G-Suite Business</v>
      </c>
    </row>
    <row r="3807" spans="1:20" ht="15.75" thickBot="1">
      <c r="A3807" s="311">
        <v>45707</v>
      </c>
      <c r="B3807" s="384">
        <v>45689</v>
      </c>
      <c r="C3807" s="297" t="e">
        <v>#VALUE!</v>
      </c>
      <c r="D3807" s="312" t="s">
        <v>612</v>
      </c>
      <c r="E3807" s="306" t="s">
        <v>6583</v>
      </c>
      <c r="F3807" s="314">
        <v>1451</v>
      </c>
      <c r="G3807" s="300">
        <v>1229.661016949153</v>
      </c>
      <c r="H3807" s="301" t="s">
        <v>216</v>
      </c>
      <c r="I3807" s="302" t="s">
        <v>217</v>
      </c>
      <c r="J3807" s="302" t="s">
        <v>218</v>
      </c>
      <c r="K3807" s="53"/>
      <c r="L3807" s="53"/>
      <c r="M3807" s="53"/>
      <c r="N3807" s="53"/>
      <c r="O3807" s="53"/>
      <c r="P3807" s="55"/>
      <c r="Q3807" s="297">
        <v>1451</v>
      </c>
      <c r="R3807" s="351" t="s">
        <v>1578</v>
      </c>
      <c r="S3807" s="350">
        <v>51</v>
      </c>
      <c r="T3807" t="str">
        <f t="shared" si="128"/>
        <v>G-Suite Business</v>
      </c>
    </row>
    <row r="3808" spans="1:20" ht="15.75" thickBot="1">
      <c r="A3808" s="311">
        <v>45707</v>
      </c>
      <c r="B3808" s="384">
        <v>45689</v>
      </c>
      <c r="C3808" s="297" t="e">
        <v>#VALUE!</v>
      </c>
      <c r="D3808" s="312" t="s">
        <v>1385</v>
      </c>
      <c r="E3808" s="306" t="s">
        <v>6584</v>
      </c>
      <c r="F3808" s="314">
        <v>2171</v>
      </c>
      <c r="G3808" s="300">
        <v>1839.8305084745759</v>
      </c>
      <c r="H3808" s="301" t="s">
        <v>216</v>
      </c>
      <c r="I3808" s="302" t="s">
        <v>217</v>
      </c>
      <c r="J3808" s="302" t="s">
        <v>218</v>
      </c>
      <c r="K3808" s="53"/>
      <c r="L3808" s="53"/>
      <c r="M3808" s="53"/>
      <c r="N3808" s="53"/>
      <c r="O3808" s="53"/>
      <c r="P3808" s="55"/>
      <c r="Q3808" s="297">
        <v>2171</v>
      </c>
      <c r="R3808" s="351" t="s">
        <v>1578</v>
      </c>
      <c r="S3808" s="350">
        <v>51</v>
      </c>
      <c r="T3808" t="str">
        <f t="shared" si="128"/>
        <v>G-Suite Business</v>
      </c>
    </row>
    <row r="3809" spans="1:20" ht="15.75" thickBot="1">
      <c r="A3809" s="311">
        <v>45707</v>
      </c>
      <c r="B3809" s="384">
        <v>45689</v>
      </c>
      <c r="C3809" s="297" t="e">
        <v>#VALUE!</v>
      </c>
      <c r="D3809" s="312" t="s">
        <v>1126</v>
      </c>
      <c r="E3809" s="306" t="s">
        <v>6585</v>
      </c>
      <c r="F3809" s="314">
        <v>1151</v>
      </c>
      <c r="G3809" s="300">
        <v>975.42372881355936</v>
      </c>
      <c r="H3809" s="301" t="s">
        <v>216</v>
      </c>
      <c r="I3809" s="302" t="s">
        <v>217</v>
      </c>
      <c r="J3809" s="302" t="s">
        <v>218</v>
      </c>
      <c r="K3809" s="53"/>
      <c r="L3809" s="53"/>
      <c r="M3809" s="53"/>
      <c r="N3809" s="53"/>
      <c r="O3809" s="53"/>
      <c r="P3809" s="55"/>
      <c r="Q3809" s="297">
        <v>1151</v>
      </c>
      <c r="R3809" s="351" t="s">
        <v>1578</v>
      </c>
      <c r="S3809" s="350">
        <v>51</v>
      </c>
      <c r="T3809" t="str">
        <f t="shared" si="128"/>
        <v>G-Suite Business</v>
      </c>
    </row>
    <row r="3810" spans="1:20" ht="15.75" thickBot="1">
      <c r="A3810" s="311">
        <v>45707</v>
      </c>
      <c r="B3810" s="384">
        <v>45689</v>
      </c>
      <c r="C3810" s="297" t="e">
        <v>#VALUE!</v>
      </c>
      <c r="D3810" s="312" t="s">
        <v>5330</v>
      </c>
      <c r="E3810" s="306" t="s">
        <v>6586</v>
      </c>
      <c r="F3810" s="314">
        <v>8685</v>
      </c>
      <c r="G3810" s="300">
        <v>7360.1694915254238</v>
      </c>
      <c r="H3810" s="301" t="s">
        <v>216</v>
      </c>
      <c r="I3810" s="302" t="s">
        <v>217</v>
      </c>
      <c r="J3810" s="302" t="s">
        <v>218</v>
      </c>
      <c r="K3810" s="53"/>
      <c r="L3810" s="53"/>
      <c r="M3810" s="53"/>
      <c r="N3810" s="53"/>
      <c r="O3810" s="53"/>
      <c r="P3810" s="55"/>
      <c r="Q3810" s="297">
        <v>8685</v>
      </c>
      <c r="R3810" s="351" t="s">
        <v>1578</v>
      </c>
      <c r="S3810" s="350">
        <v>51</v>
      </c>
      <c r="T3810" t="str">
        <f t="shared" si="128"/>
        <v>G-Suite Business</v>
      </c>
    </row>
    <row r="3811" spans="1:20" ht="15.75" thickBot="1">
      <c r="A3811" s="311">
        <v>45707</v>
      </c>
      <c r="B3811" s="384">
        <v>45689</v>
      </c>
      <c r="C3811" s="297" t="e">
        <v>#VALUE!</v>
      </c>
      <c r="D3811" s="312" t="s">
        <v>1129</v>
      </c>
      <c r="E3811" s="306" t="s">
        <v>6587</v>
      </c>
      <c r="F3811" s="314">
        <v>3771</v>
      </c>
      <c r="G3811" s="300">
        <v>3195.7627118644068</v>
      </c>
      <c r="H3811" s="301" t="s">
        <v>216</v>
      </c>
      <c r="I3811" s="302" t="s">
        <v>217</v>
      </c>
      <c r="J3811" s="302" t="s">
        <v>218</v>
      </c>
      <c r="K3811" s="53"/>
      <c r="L3811" s="53"/>
      <c r="M3811" s="53"/>
      <c r="N3811" s="53"/>
      <c r="O3811" s="53"/>
      <c r="P3811" s="55"/>
      <c r="Q3811" s="297">
        <v>3771</v>
      </c>
      <c r="R3811" s="351" t="s">
        <v>1578</v>
      </c>
      <c r="S3811" s="350">
        <v>51</v>
      </c>
      <c r="T3811" t="str">
        <f t="shared" ref="T3811:T3842" si="129">VLOOKUP(I3811,$AD$2:$AE$6,2,0)</f>
        <v>G-Suite Business</v>
      </c>
    </row>
    <row r="3812" spans="1:20" ht="15.75" thickBot="1">
      <c r="A3812" s="311">
        <v>45707</v>
      </c>
      <c r="B3812" s="384">
        <v>45689</v>
      </c>
      <c r="C3812" s="297" t="e">
        <v>#VALUE!</v>
      </c>
      <c r="D3812" s="312" t="s">
        <v>674</v>
      </c>
      <c r="E3812" s="306" t="s">
        <v>6588</v>
      </c>
      <c r="F3812" s="314">
        <v>5782</v>
      </c>
      <c r="G3812" s="300">
        <v>4900</v>
      </c>
      <c r="H3812" s="301" t="s">
        <v>216</v>
      </c>
      <c r="I3812" s="302" t="s">
        <v>217</v>
      </c>
      <c r="J3812" s="302" t="s">
        <v>218</v>
      </c>
      <c r="K3812" s="53"/>
      <c r="L3812" s="53"/>
      <c r="M3812" s="53"/>
      <c r="N3812" s="53"/>
      <c r="O3812" s="53"/>
      <c r="P3812" s="55"/>
      <c r="Q3812" s="297">
        <v>5782</v>
      </c>
      <c r="R3812" s="351" t="s">
        <v>1578</v>
      </c>
      <c r="S3812" s="350">
        <v>51</v>
      </c>
      <c r="T3812" t="str">
        <f t="shared" si="129"/>
        <v>G-Suite Business</v>
      </c>
    </row>
    <row r="3813" spans="1:20" ht="15.75" thickBot="1">
      <c r="A3813" s="311">
        <v>45707</v>
      </c>
      <c r="B3813" s="384">
        <v>45689</v>
      </c>
      <c r="C3813" s="297" t="e">
        <v>#VALUE!</v>
      </c>
      <c r="D3813" s="312" t="s">
        <v>2821</v>
      </c>
      <c r="E3813" s="306" t="s">
        <v>6589</v>
      </c>
      <c r="F3813" s="314">
        <v>2367</v>
      </c>
      <c r="G3813" s="300">
        <v>2005.9322033898311</v>
      </c>
      <c r="H3813" s="301" t="s">
        <v>216</v>
      </c>
      <c r="I3813" s="302" t="s">
        <v>217</v>
      </c>
      <c r="J3813" s="302" t="s">
        <v>218</v>
      </c>
      <c r="K3813" s="53"/>
      <c r="L3813" s="53"/>
      <c r="M3813" s="53"/>
      <c r="N3813" s="53"/>
      <c r="O3813" s="53"/>
      <c r="P3813" s="55"/>
      <c r="Q3813" s="297">
        <v>2367</v>
      </c>
      <c r="R3813" s="351" t="s">
        <v>1578</v>
      </c>
      <c r="S3813" s="350">
        <v>51</v>
      </c>
      <c r="T3813" t="str">
        <f t="shared" si="129"/>
        <v>G-Suite Business</v>
      </c>
    </row>
    <row r="3814" spans="1:20" ht="15.75" thickBot="1">
      <c r="A3814" s="311">
        <v>45707</v>
      </c>
      <c r="B3814" s="384">
        <v>45689</v>
      </c>
      <c r="C3814" s="297" t="e">
        <v>#VALUE!</v>
      </c>
      <c r="D3814" s="312" t="s">
        <v>233</v>
      </c>
      <c r="E3814" s="306" t="s">
        <v>6590</v>
      </c>
      <c r="F3814" s="314">
        <v>276</v>
      </c>
      <c r="G3814" s="300">
        <v>233.8983050847458</v>
      </c>
      <c r="H3814" s="301" t="s">
        <v>216</v>
      </c>
      <c r="I3814" s="302" t="s">
        <v>217</v>
      </c>
      <c r="J3814" s="302" t="s">
        <v>218</v>
      </c>
      <c r="K3814" s="53"/>
      <c r="L3814" s="53"/>
      <c r="M3814" s="53"/>
      <c r="N3814" s="53"/>
      <c r="O3814" s="53"/>
      <c r="P3814" s="55"/>
      <c r="Q3814" s="297">
        <v>276</v>
      </c>
      <c r="R3814" s="351" t="s">
        <v>1578</v>
      </c>
      <c r="S3814" s="350">
        <v>51</v>
      </c>
      <c r="T3814" t="str">
        <f t="shared" si="129"/>
        <v>G-Suite Business</v>
      </c>
    </row>
    <row r="3815" spans="1:20" ht="15.75" thickBot="1">
      <c r="A3815" s="311">
        <v>45707</v>
      </c>
      <c r="B3815" s="384">
        <v>45689</v>
      </c>
      <c r="C3815" s="297" t="e">
        <v>#VALUE!</v>
      </c>
      <c r="D3815" s="312" t="s">
        <v>5732</v>
      </c>
      <c r="E3815" s="306" t="s">
        <v>6591</v>
      </c>
      <c r="F3815" s="314">
        <v>5813</v>
      </c>
      <c r="G3815" s="300">
        <v>4926.2711864406783</v>
      </c>
      <c r="H3815" s="301" t="s">
        <v>216</v>
      </c>
      <c r="I3815" s="302" t="s">
        <v>217</v>
      </c>
      <c r="J3815" s="302" t="s">
        <v>218</v>
      </c>
      <c r="K3815" s="53"/>
      <c r="L3815" s="53"/>
      <c r="M3815" s="53"/>
      <c r="N3815" s="53"/>
      <c r="O3815" s="53"/>
      <c r="P3815" s="55"/>
      <c r="Q3815" s="297">
        <v>5813</v>
      </c>
      <c r="R3815" s="351" t="s">
        <v>1578</v>
      </c>
      <c r="S3815" s="350">
        <v>51</v>
      </c>
      <c r="T3815" t="str">
        <f t="shared" si="129"/>
        <v>G-Suite Business</v>
      </c>
    </row>
    <row r="3816" spans="1:20" ht="15.75" thickBot="1">
      <c r="A3816" s="311">
        <v>45707</v>
      </c>
      <c r="B3816" s="384">
        <v>45689</v>
      </c>
      <c r="C3816" s="297" t="e">
        <v>#VALUE!</v>
      </c>
      <c r="D3816" s="312" t="s">
        <v>6592</v>
      </c>
      <c r="E3816" s="306" t="s">
        <v>6593</v>
      </c>
      <c r="F3816" s="314">
        <v>18054</v>
      </c>
      <c r="G3816" s="300">
        <v>15300</v>
      </c>
      <c r="H3816" s="301" t="s">
        <v>216</v>
      </c>
      <c r="I3816" s="302" t="s">
        <v>217</v>
      </c>
      <c r="J3816" s="302" t="s">
        <v>218</v>
      </c>
      <c r="K3816" s="53"/>
      <c r="L3816" s="53"/>
      <c r="M3816" s="53"/>
      <c r="N3816" s="53"/>
      <c r="O3816" s="53"/>
      <c r="P3816" s="55"/>
      <c r="Q3816" s="297">
        <v>18054</v>
      </c>
      <c r="R3816" s="351" t="s">
        <v>1578</v>
      </c>
      <c r="S3816" s="350">
        <v>51</v>
      </c>
      <c r="T3816" t="str">
        <f t="shared" si="129"/>
        <v>G-Suite Business</v>
      </c>
    </row>
    <row r="3817" spans="1:20" ht="15.75" thickBot="1">
      <c r="A3817" s="311">
        <v>45707</v>
      </c>
      <c r="B3817" s="384">
        <v>45689</v>
      </c>
      <c r="C3817" s="297" t="e">
        <v>#VALUE!</v>
      </c>
      <c r="D3817" s="312" t="s">
        <v>6594</v>
      </c>
      <c r="E3817" s="306" t="s">
        <v>6595</v>
      </c>
      <c r="F3817" s="314">
        <v>1000</v>
      </c>
      <c r="G3817" s="300">
        <v>847.45762711864415</v>
      </c>
      <c r="H3817" s="301" t="s">
        <v>261</v>
      </c>
      <c r="I3817" s="302" t="s">
        <v>232</v>
      </c>
      <c r="J3817" s="302" t="s">
        <v>6596</v>
      </c>
      <c r="K3817" s="53"/>
      <c r="L3817" s="53"/>
      <c r="M3817" s="53"/>
      <c r="N3817" s="53"/>
      <c r="O3817" s="53"/>
      <c r="P3817" s="55"/>
      <c r="Q3817" s="297">
        <v>1000</v>
      </c>
      <c r="R3817" s="351" t="s">
        <v>1578</v>
      </c>
      <c r="S3817" s="350"/>
      <c r="T3817" t="str">
        <f t="shared" si="129"/>
        <v>Other Services</v>
      </c>
    </row>
    <row r="3818" spans="1:20" ht="15.75" thickBot="1">
      <c r="A3818" s="311">
        <v>45707</v>
      </c>
      <c r="B3818" s="384">
        <v>45689</v>
      </c>
      <c r="C3818" s="297" t="e">
        <v>#VALUE!</v>
      </c>
      <c r="D3818" s="312" t="s">
        <v>922</v>
      </c>
      <c r="E3818" s="306" t="s">
        <v>6597</v>
      </c>
      <c r="F3818" s="314">
        <v>1297</v>
      </c>
      <c r="G3818" s="300">
        <v>1099.152542372881</v>
      </c>
      <c r="H3818" s="301" t="s">
        <v>112</v>
      </c>
      <c r="I3818" s="302" t="s">
        <v>229</v>
      </c>
      <c r="J3818" s="302" t="s">
        <v>249</v>
      </c>
      <c r="K3818" s="53"/>
      <c r="L3818" s="53"/>
      <c r="M3818" s="53"/>
      <c r="N3818" s="53"/>
      <c r="O3818" s="53"/>
      <c r="P3818" s="55"/>
      <c r="Q3818" s="297">
        <v>1297</v>
      </c>
      <c r="R3818" s="351" t="s">
        <v>1578</v>
      </c>
      <c r="S3818" s="350">
        <v>51</v>
      </c>
      <c r="T3818" t="str">
        <f t="shared" si="129"/>
        <v>WhatsApp API Business</v>
      </c>
    </row>
    <row r="3819" spans="1:20" ht="15.75" thickBot="1">
      <c r="A3819" s="311">
        <v>45707</v>
      </c>
      <c r="B3819" s="384">
        <v>45689</v>
      </c>
      <c r="C3819" s="297" t="e">
        <v>#VALUE!</v>
      </c>
      <c r="D3819" s="312" t="s">
        <v>473</v>
      </c>
      <c r="E3819" s="306" t="s">
        <v>6598</v>
      </c>
      <c r="F3819" s="314">
        <v>1297</v>
      </c>
      <c r="G3819" s="300">
        <v>1099.152542372881</v>
      </c>
      <c r="H3819" s="301" t="s">
        <v>112</v>
      </c>
      <c r="I3819" s="302" t="s">
        <v>229</v>
      </c>
      <c r="J3819" s="302" t="s">
        <v>249</v>
      </c>
      <c r="K3819" s="53"/>
      <c r="L3819" s="53"/>
      <c r="M3819" s="53"/>
      <c r="N3819" s="53"/>
      <c r="O3819" s="53"/>
      <c r="P3819" s="55"/>
      <c r="Q3819" s="297">
        <v>1297</v>
      </c>
      <c r="R3819" s="351" t="s">
        <v>1578</v>
      </c>
      <c r="S3819" s="350">
        <v>51</v>
      </c>
      <c r="T3819" t="str">
        <f t="shared" si="129"/>
        <v>WhatsApp API Business</v>
      </c>
    </row>
    <row r="3820" spans="1:20" ht="15.75" thickBot="1">
      <c r="A3820" s="311">
        <v>45707</v>
      </c>
      <c r="B3820" s="384">
        <v>45689</v>
      </c>
      <c r="C3820" s="297" t="e">
        <v>#VALUE!</v>
      </c>
      <c r="D3820" s="312" t="s">
        <v>3876</v>
      </c>
      <c r="E3820" s="306" t="s">
        <v>6599</v>
      </c>
      <c r="F3820" s="314">
        <v>41300</v>
      </c>
      <c r="G3820" s="300">
        <v>35000</v>
      </c>
      <c r="H3820" s="301" t="s">
        <v>112</v>
      </c>
      <c r="I3820" s="302" t="s">
        <v>229</v>
      </c>
      <c r="J3820" s="302" t="s">
        <v>359</v>
      </c>
      <c r="K3820" s="53"/>
      <c r="L3820" s="53"/>
      <c r="M3820" s="53"/>
      <c r="N3820" s="53"/>
      <c r="O3820" s="53"/>
      <c r="P3820" s="55"/>
      <c r="Q3820" s="297">
        <v>41300</v>
      </c>
      <c r="R3820" s="351" t="s">
        <v>1578</v>
      </c>
      <c r="S3820" s="350">
        <v>51</v>
      </c>
      <c r="T3820" t="str">
        <f t="shared" si="129"/>
        <v>WhatsApp API Business</v>
      </c>
    </row>
    <row r="3821" spans="1:20" ht="15.75" thickBot="1">
      <c r="A3821" s="311">
        <v>45707</v>
      </c>
      <c r="B3821" s="384">
        <v>45689</v>
      </c>
      <c r="C3821" s="297" t="e">
        <v>#VALUE!</v>
      </c>
      <c r="D3821" s="312" t="s">
        <v>280</v>
      </c>
      <c r="E3821" s="306" t="s">
        <v>6600</v>
      </c>
      <c r="F3821" s="314">
        <v>205910</v>
      </c>
      <c r="G3821" s="300">
        <v>174500</v>
      </c>
      <c r="H3821" s="301" t="s">
        <v>291</v>
      </c>
      <c r="I3821" s="302" t="s">
        <v>226</v>
      </c>
      <c r="J3821" s="302" t="s">
        <v>292</v>
      </c>
      <c r="K3821" s="53"/>
      <c r="L3821" s="53"/>
      <c r="M3821" s="53"/>
      <c r="N3821" s="53"/>
      <c r="O3821" s="53"/>
      <c r="P3821" s="55"/>
      <c r="Q3821" s="297">
        <v>205910</v>
      </c>
      <c r="R3821" s="351" t="s">
        <v>1578</v>
      </c>
      <c r="S3821" s="350">
        <v>51</v>
      </c>
      <c r="T3821" t="str">
        <f t="shared" si="129"/>
        <v xml:space="preserve">Training Business </v>
      </c>
    </row>
    <row r="3822" spans="1:20" ht="15.75" thickBot="1">
      <c r="A3822" s="311">
        <v>45707</v>
      </c>
      <c r="B3822" s="384">
        <v>45689</v>
      </c>
      <c r="C3822" s="297" t="e">
        <v>#VALUE!</v>
      </c>
      <c r="D3822" s="312" t="s">
        <v>2139</v>
      </c>
      <c r="E3822" s="306" t="s">
        <v>6601</v>
      </c>
      <c r="F3822" s="314">
        <v>2999</v>
      </c>
      <c r="G3822" s="300">
        <v>2541.5254237288141</v>
      </c>
      <c r="H3822" s="301" t="s">
        <v>261</v>
      </c>
      <c r="I3822" s="302" t="s">
        <v>232</v>
      </c>
      <c r="J3822" s="302" t="s">
        <v>5204</v>
      </c>
      <c r="K3822" s="53"/>
      <c r="L3822" s="53"/>
      <c r="M3822" s="53"/>
      <c r="N3822" s="53"/>
      <c r="O3822" s="53"/>
      <c r="P3822" s="55"/>
      <c r="Q3822" s="297">
        <v>2999</v>
      </c>
      <c r="R3822" s="351" t="s">
        <v>1578</v>
      </c>
      <c r="S3822" s="350"/>
      <c r="T3822" t="str">
        <f t="shared" si="129"/>
        <v>Other Services</v>
      </c>
    </row>
    <row r="3823" spans="1:20" ht="15.75" thickBot="1">
      <c r="A3823" s="311">
        <v>45707</v>
      </c>
      <c r="B3823" s="384">
        <v>45689</v>
      </c>
      <c r="C3823" s="297" t="e">
        <v>#VALUE!</v>
      </c>
      <c r="D3823" s="312" t="s">
        <v>3570</v>
      </c>
      <c r="E3823" s="306" t="s">
        <v>6602</v>
      </c>
      <c r="F3823" s="314">
        <v>2360</v>
      </c>
      <c r="G3823" s="300">
        <v>2000</v>
      </c>
      <c r="H3823" s="301" t="s">
        <v>112</v>
      </c>
      <c r="I3823" s="302" t="s">
        <v>229</v>
      </c>
      <c r="J3823" s="302" t="s">
        <v>249</v>
      </c>
      <c r="K3823" s="53"/>
      <c r="L3823" s="53"/>
      <c r="M3823" s="53"/>
      <c r="N3823" s="53"/>
      <c r="O3823" s="53"/>
      <c r="P3823" s="55"/>
      <c r="Q3823" s="297">
        <v>2360</v>
      </c>
      <c r="R3823" s="351" t="s">
        <v>1578</v>
      </c>
      <c r="S3823" s="350">
        <v>51</v>
      </c>
      <c r="T3823" t="str">
        <f t="shared" si="129"/>
        <v>WhatsApp API Business</v>
      </c>
    </row>
    <row r="3824" spans="1:20" ht="15.75" thickBot="1">
      <c r="A3824" s="311">
        <v>45707</v>
      </c>
      <c r="B3824" s="384">
        <v>45689</v>
      </c>
      <c r="C3824" s="297" t="e">
        <v>#VALUE!</v>
      </c>
      <c r="D3824" s="312" t="s">
        <v>2252</v>
      </c>
      <c r="E3824" s="306" t="s">
        <v>6603</v>
      </c>
      <c r="F3824" s="314">
        <v>7522.5</v>
      </c>
      <c r="G3824" s="300">
        <v>6375</v>
      </c>
      <c r="H3824" s="301" t="s">
        <v>112</v>
      </c>
      <c r="I3824" s="302" t="s">
        <v>229</v>
      </c>
      <c r="J3824" s="302" t="s">
        <v>269</v>
      </c>
      <c r="K3824" s="53"/>
      <c r="L3824" s="53"/>
      <c r="M3824" s="53"/>
      <c r="N3824" s="53"/>
      <c r="O3824" s="53"/>
      <c r="P3824" s="55"/>
      <c r="Q3824" s="297">
        <v>7522.5</v>
      </c>
      <c r="R3824" s="351" t="s">
        <v>1578</v>
      </c>
      <c r="S3824" s="350">
        <v>51</v>
      </c>
      <c r="T3824" t="str">
        <f t="shared" si="129"/>
        <v>WhatsApp API Business</v>
      </c>
    </row>
    <row r="3825" spans="1:20" ht="15.75" thickBot="1">
      <c r="A3825" s="311">
        <v>45707</v>
      </c>
      <c r="B3825" s="384">
        <v>45689</v>
      </c>
      <c r="C3825" s="297" t="e">
        <v>#VALUE!</v>
      </c>
      <c r="D3825" s="312" t="s">
        <v>2329</v>
      </c>
      <c r="E3825" s="306" t="s">
        <v>6604</v>
      </c>
      <c r="F3825" s="314">
        <v>2360</v>
      </c>
      <c r="G3825" s="300">
        <v>2000</v>
      </c>
      <c r="H3825" s="301" t="s">
        <v>112</v>
      </c>
      <c r="I3825" s="302" t="s">
        <v>229</v>
      </c>
      <c r="J3825" s="302" t="s">
        <v>249</v>
      </c>
      <c r="K3825" s="53"/>
      <c r="L3825" s="53"/>
      <c r="M3825" s="53"/>
      <c r="N3825" s="53"/>
      <c r="O3825" s="53"/>
      <c r="P3825" s="55"/>
      <c r="Q3825" s="297">
        <v>2360</v>
      </c>
      <c r="R3825" s="351" t="s">
        <v>1578</v>
      </c>
      <c r="S3825" s="350">
        <v>51</v>
      </c>
      <c r="T3825" t="str">
        <f t="shared" si="129"/>
        <v>WhatsApp API Business</v>
      </c>
    </row>
    <row r="3826" spans="1:20" ht="15.75" thickBot="1">
      <c r="A3826" s="311">
        <v>45707</v>
      </c>
      <c r="B3826" s="384">
        <v>45689</v>
      </c>
      <c r="C3826" s="297" t="e">
        <v>#VALUE!</v>
      </c>
      <c r="D3826" s="312" t="s">
        <v>2230</v>
      </c>
      <c r="E3826" s="306" t="s">
        <v>6605</v>
      </c>
      <c r="F3826" s="314">
        <v>2360</v>
      </c>
      <c r="G3826" s="300">
        <v>2000</v>
      </c>
      <c r="H3826" s="301" t="s">
        <v>112</v>
      </c>
      <c r="I3826" s="302" t="s">
        <v>229</v>
      </c>
      <c r="J3826" s="302" t="s">
        <v>249</v>
      </c>
      <c r="K3826" s="53"/>
      <c r="L3826" s="53"/>
      <c r="M3826" s="53"/>
      <c r="N3826" s="53"/>
      <c r="O3826" s="53"/>
      <c r="P3826" s="55"/>
      <c r="Q3826" s="297">
        <v>2360</v>
      </c>
      <c r="R3826" s="351" t="s">
        <v>1578</v>
      </c>
      <c r="S3826" s="350">
        <v>51</v>
      </c>
      <c r="T3826" t="str">
        <f t="shared" si="129"/>
        <v>WhatsApp API Business</v>
      </c>
    </row>
    <row r="3827" spans="1:20" ht="15.75" thickBot="1">
      <c r="A3827" s="311">
        <v>45707</v>
      </c>
      <c r="B3827" s="384">
        <v>45689</v>
      </c>
      <c r="C3827" s="297" t="e">
        <v>#VALUE!</v>
      </c>
      <c r="D3827" s="312" t="s">
        <v>6111</v>
      </c>
      <c r="E3827" s="306" t="s">
        <v>6606</v>
      </c>
      <c r="F3827" s="314">
        <v>-2999</v>
      </c>
      <c r="G3827" s="300">
        <v>-2541.5254237288141</v>
      </c>
      <c r="H3827" s="301" t="s">
        <v>261</v>
      </c>
      <c r="I3827" s="302" t="s">
        <v>232</v>
      </c>
      <c r="J3827" s="302" t="s">
        <v>5204</v>
      </c>
      <c r="K3827" s="53"/>
      <c r="L3827" s="53"/>
      <c r="M3827" s="53"/>
      <c r="N3827" s="53"/>
      <c r="O3827" s="53"/>
      <c r="P3827" s="55"/>
      <c r="Q3827" s="297">
        <v>-2999</v>
      </c>
      <c r="R3827" s="351" t="s">
        <v>1578</v>
      </c>
      <c r="S3827" s="350">
        <v>51</v>
      </c>
      <c r="T3827" t="str">
        <f t="shared" si="129"/>
        <v>Other Services</v>
      </c>
    </row>
    <row r="3828" spans="1:20" ht="15.75" thickBot="1">
      <c r="A3828" s="311">
        <v>45707</v>
      </c>
      <c r="B3828" s="384">
        <v>45689</v>
      </c>
      <c r="C3828" s="297" t="e">
        <v>#VALUE!</v>
      </c>
      <c r="D3828" s="312" t="s">
        <v>704</v>
      </c>
      <c r="E3828" s="306" t="s">
        <v>6607</v>
      </c>
      <c r="F3828" s="314">
        <v>177000</v>
      </c>
      <c r="G3828" s="300">
        <v>150000</v>
      </c>
      <c r="H3828" s="301" t="s">
        <v>291</v>
      </c>
      <c r="I3828" s="302" t="s">
        <v>226</v>
      </c>
      <c r="J3828" s="302" t="s">
        <v>292</v>
      </c>
      <c r="K3828" s="53"/>
      <c r="L3828" s="53"/>
      <c r="M3828" s="53"/>
      <c r="N3828" s="53"/>
      <c r="O3828" s="53"/>
      <c r="P3828" s="55"/>
      <c r="Q3828" s="297">
        <v>177000</v>
      </c>
      <c r="R3828" s="351" t="s">
        <v>1578</v>
      </c>
      <c r="S3828" s="350">
        <v>52</v>
      </c>
      <c r="T3828" t="str">
        <f t="shared" si="129"/>
        <v xml:space="preserve">Training Business </v>
      </c>
    </row>
    <row r="3829" spans="1:20" ht="15.75" thickBot="1">
      <c r="A3829" s="311">
        <v>45708</v>
      </c>
      <c r="B3829" s="384">
        <v>45689</v>
      </c>
      <c r="C3829" s="297" t="e">
        <v>#VALUE!</v>
      </c>
      <c r="D3829" s="312" t="s">
        <v>3835</v>
      </c>
      <c r="E3829" s="306" t="s">
        <v>6608</v>
      </c>
      <c r="F3829" s="314">
        <v>55000</v>
      </c>
      <c r="G3829" s="300">
        <v>46610.169491525427</v>
      </c>
      <c r="H3829" s="301" t="s">
        <v>112</v>
      </c>
      <c r="I3829" s="302" t="s">
        <v>229</v>
      </c>
      <c r="J3829" s="302" t="s">
        <v>1504</v>
      </c>
      <c r="K3829" s="53"/>
      <c r="L3829" s="53"/>
      <c r="M3829" s="53"/>
      <c r="N3829" s="53"/>
      <c r="O3829" s="53"/>
      <c r="P3829" s="55"/>
      <c r="Q3829" s="297">
        <v>55000</v>
      </c>
      <c r="R3829" s="351" t="s">
        <v>1578</v>
      </c>
      <c r="S3829" s="350">
        <v>51</v>
      </c>
      <c r="T3829" t="str">
        <f t="shared" si="129"/>
        <v>WhatsApp API Business</v>
      </c>
    </row>
    <row r="3830" spans="1:20" ht="15.75" thickBot="1">
      <c r="A3830" s="311">
        <v>45708</v>
      </c>
      <c r="B3830" s="384">
        <v>45689</v>
      </c>
      <c r="C3830" s="297" t="e">
        <v>#VALUE!</v>
      </c>
      <c r="D3830" s="312" t="s">
        <v>1174</v>
      </c>
      <c r="E3830" s="306" t="s">
        <v>6609</v>
      </c>
      <c r="F3830" s="314">
        <v>15561</v>
      </c>
      <c r="G3830" s="300">
        <v>13187.28813559322</v>
      </c>
      <c r="H3830" s="301" t="s">
        <v>112</v>
      </c>
      <c r="I3830" s="302" t="s">
        <v>229</v>
      </c>
      <c r="J3830" s="302" t="s">
        <v>249</v>
      </c>
      <c r="K3830" s="53"/>
      <c r="L3830" s="53"/>
      <c r="M3830" s="53"/>
      <c r="N3830" s="53"/>
      <c r="O3830" s="53"/>
      <c r="P3830" s="55"/>
      <c r="Q3830" s="297">
        <v>15561</v>
      </c>
      <c r="R3830" s="351" t="s">
        <v>1578</v>
      </c>
      <c r="S3830" s="350">
        <v>51</v>
      </c>
      <c r="T3830" t="str">
        <f t="shared" si="129"/>
        <v>WhatsApp API Business</v>
      </c>
    </row>
    <row r="3831" spans="1:20" ht="15.75" thickBot="1">
      <c r="A3831" s="311">
        <v>45708</v>
      </c>
      <c r="B3831" s="384">
        <v>45689</v>
      </c>
      <c r="C3831" s="297" t="e">
        <v>#VALUE!</v>
      </c>
      <c r="D3831" s="312" t="s">
        <v>2329</v>
      </c>
      <c r="E3831" s="306" t="s">
        <v>6610</v>
      </c>
      <c r="F3831" s="314">
        <v>2360</v>
      </c>
      <c r="G3831" s="300">
        <v>2000</v>
      </c>
      <c r="H3831" s="301" t="s">
        <v>112</v>
      </c>
      <c r="I3831" s="302" t="s">
        <v>229</v>
      </c>
      <c r="J3831" s="302" t="s">
        <v>249</v>
      </c>
      <c r="K3831" s="53"/>
      <c r="L3831" s="53"/>
      <c r="M3831" s="53"/>
      <c r="N3831" s="53"/>
      <c r="O3831" s="53"/>
      <c r="P3831" s="55"/>
      <c r="Q3831" s="297">
        <v>2360</v>
      </c>
      <c r="R3831" s="351" t="s">
        <v>1578</v>
      </c>
      <c r="S3831" s="350">
        <v>51</v>
      </c>
      <c r="T3831" t="str">
        <f t="shared" si="129"/>
        <v>WhatsApp API Business</v>
      </c>
    </row>
    <row r="3832" spans="1:20" ht="15.75" thickBot="1">
      <c r="A3832" s="311">
        <v>45708</v>
      </c>
      <c r="B3832" s="384">
        <v>45689</v>
      </c>
      <c r="C3832" s="297" t="e">
        <v>#VALUE!</v>
      </c>
      <c r="D3832" s="312" t="s">
        <v>471</v>
      </c>
      <c r="E3832" s="306" t="s">
        <v>6611</v>
      </c>
      <c r="F3832" s="314">
        <v>3067</v>
      </c>
      <c r="G3832" s="300">
        <v>2599.1525423728808</v>
      </c>
      <c r="H3832" s="301" t="s">
        <v>112</v>
      </c>
      <c r="I3832" s="302" t="s">
        <v>229</v>
      </c>
      <c r="J3832" s="302" t="s">
        <v>249</v>
      </c>
      <c r="K3832" s="53"/>
      <c r="L3832" s="53"/>
      <c r="M3832" s="53"/>
      <c r="N3832" s="53"/>
      <c r="O3832" s="53"/>
      <c r="P3832" s="55"/>
      <c r="Q3832" s="297">
        <v>3067</v>
      </c>
      <c r="R3832" s="351" t="s">
        <v>1578</v>
      </c>
      <c r="S3832" s="350">
        <v>51</v>
      </c>
      <c r="T3832" t="str">
        <f t="shared" si="129"/>
        <v>WhatsApp API Business</v>
      </c>
    </row>
    <row r="3833" spans="1:20" ht="15.75" thickBot="1">
      <c r="A3833" s="311">
        <v>45708</v>
      </c>
      <c r="B3833" s="384">
        <v>45689</v>
      </c>
      <c r="C3833" s="297" t="e">
        <v>#VALUE!</v>
      </c>
      <c r="D3833" s="312" t="s">
        <v>475</v>
      </c>
      <c r="E3833" s="306" t="s">
        <v>6612</v>
      </c>
      <c r="F3833" s="314">
        <v>3067</v>
      </c>
      <c r="G3833" s="300">
        <v>2599.1525423728808</v>
      </c>
      <c r="H3833" s="301" t="s">
        <v>112</v>
      </c>
      <c r="I3833" s="302" t="s">
        <v>229</v>
      </c>
      <c r="J3833" s="302" t="s">
        <v>249</v>
      </c>
      <c r="K3833" s="53"/>
      <c r="L3833" s="53"/>
      <c r="M3833" s="53"/>
      <c r="N3833" s="53"/>
      <c r="O3833" s="53"/>
      <c r="P3833" s="55"/>
      <c r="Q3833" s="297">
        <v>3067</v>
      </c>
      <c r="R3833" s="351" t="s">
        <v>1578</v>
      </c>
      <c r="S3833" s="350">
        <v>51</v>
      </c>
      <c r="T3833" t="str">
        <f t="shared" si="129"/>
        <v>WhatsApp API Business</v>
      </c>
    </row>
    <row r="3834" spans="1:20" ht="15.75" thickBot="1">
      <c r="A3834" s="311">
        <v>45708</v>
      </c>
      <c r="B3834" s="384">
        <v>45689</v>
      </c>
      <c r="C3834" s="297" t="e">
        <v>#VALUE!</v>
      </c>
      <c r="D3834" s="312" t="s">
        <v>924</v>
      </c>
      <c r="E3834" s="306" t="s">
        <v>6613</v>
      </c>
      <c r="F3834" s="314">
        <v>1297</v>
      </c>
      <c r="G3834" s="300">
        <v>1099.152542372881</v>
      </c>
      <c r="H3834" s="301" t="s">
        <v>112</v>
      </c>
      <c r="I3834" s="302" t="s">
        <v>229</v>
      </c>
      <c r="J3834" s="302" t="s">
        <v>249</v>
      </c>
      <c r="K3834" s="53"/>
      <c r="L3834" s="53"/>
      <c r="M3834" s="53"/>
      <c r="N3834" s="53"/>
      <c r="O3834" s="53"/>
      <c r="P3834" s="55"/>
      <c r="Q3834" s="297">
        <v>1297</v>
      </c>
      <c r="R3834" s="351" t="s">
        <v>1578</v>
      </c>
      <c r="S3834" s="350">
        <v>51</v>
      </c>
      <c r="T3834" t="str">
        <f t="shared" si="129"/>
        <v>WhatsApp API Business</v>
      </c>
    </row>
    <row r="3835" spans="1:20" ht="15.75" thickBot="1">
      <c r="A3835" s="311">
        <v>45708</v>
      </c>
      <c r="B3835" s="384">
        <v>45689</v>
      </c>
      <c r="C3835" s="297" t="e">
        <v>#VALUE!</v>
      </c>
      <c r="D3835" s="312" t="s">
        <v>6614</v>
      </c>
      <c r="E3835" s="306" t="s">
        <v>6615</v>
      </c>
      <c r="F3835" s="314">
        <v>8850</v>
      </c>
      <c r="G3835" s="300">
        <v>7500</v>
      </c>
      <c r="H3835" s="301" t="s">
        <v>112</v>
      </c>
      <c r="I3835" s="302" t="s">
        <v>229</v>
      </c>
      <c r="J3835" s="302" t="s">
        <v>269</v>
      </c>
      <c r="K3835" s="53"/>
      <c r="L3835" s="53"/>
      <c r="M3835" s="53"/>
      <c r="N3835" s="53"/>
      <c r="O3835" s="53"/>
      <c r="P3835" s="55"/>
      <c r="Q3835" s="297">
        <v>8850</v>
      </c>
      <c r="R3835" s="351" t="s">
        <v>1578</v>
      </c>
      <c r="S3835" s="350">
        <v>51</v>
      </c>
      <c r="T3835" t="str">
        <f t="shared" si="129"/>
        <v>WhatsApp API Business</v>
      </c>
    </row>
    <row r="3836" spans="1:20" ht="15.75" thickBot="1">
      <c r="A3836" s="311">
        <v>45708</v>
      </c>
      <c r="B3836" s="384">
        <v>45689</v>
      </c>
      <c r="C3836" s="297" t="e">
        <v>#VALUE!</v>
      </c>
      <c r="D3836" s="312" t="s">
        <v>1650</v>
      </c>
      <c r="E3836" s="306" t="s">
        <v>6616</v>
      </c>
      <c r="F3836" s="314">
        <v>34397</v>
      </c>
      <c r="G3836" s="300">
        <v>29150</v>
      </c>
      <c r="H3836" s="301" t="s">
        <v>216</v>
      </c>
      <c r="I3836" s="302" t="s">
        <v>217</v>
      </c>
      <c r="J3836" s="302" t="s">
        <v>218</v>
      </c>
      <c r="K3836" s="53"/>
      <c r="L3836" s="53"/>
      <c r="M3836" s="53"/>
      <c r="N3836" s="53"/>
      <c r="O3836" s="53"/>
      <c r="P3836" s="55"/>
      <c r="Q3836" s="297">
        <v>34397</v>
      </c>
      <c r="R3836" s="351" t="s">
        <v>1578</v>
      </c>
      <c r="S3836" s="350">
        <v>51</v>
      </c>
      <c r="T3836" t="str">
        <f t="shared" si="129"/>
        <v>G-Suite Business</v>
      </c>
    </row>
    <row r="3837" spans="1:20" ht="15.75" thickBot="1">
      <c r="A3837" s="311">
        <v>45708</v>
      </c>
      <c r="B3837" s="384">
        <v>45689</v>
      </c>
      <c r="C3837" s="297" t="e">
        <v>#VALUE!</v>
      </c>
      <c r="D3837" s="312" t="s">
        <v>6617</v>
      </c>
      <c r="E3837" s="306" t="s">
        <v>6618</v>
      </c>
      <c r="F3837" s="314">
        <v>23600</v>
      </c>
      <c r="G3837" s="300">
        <v>20000</v>
      </c>
      <c r="H3837" s="301" t="s">
        <v>216</v>
      </c>
      <c r="I3837" s="302" t="s">
        <v>217</v>
      </c>
      <c r="J3837" s="302" t="s">
        <v>218</v>
      </c>
      <c r="K3837" s="53"/>
      <c r="L3837" s="53"/>
      <c r="M3837" s="53"/>
      <c r="N3837" s="53"/>
      <c r="O3837" s="53"/>
      <c r="P3837" s="55"/>
      <c r="Q3837" s="297">
        <v>23600</v>
      </c>
      <c r="R3837" s="351" t="s">
        <v>1578</v>
      </c>
      <c r="S3837" s="350">
        <v>51</v>
      </c>
      <c r="T3837" t="str">
        <f t="shared" si="129"/>
        <v>G-Suite Business</v>
      </c>
    </row>
    <row r="3838" spans="1:20" ht="15.75" thickBot="1">
      <c r="A3838" s="311">
        <v>45709</v>
      </c>
      <c r="B3838" s="384">
        <v>45689</v>
      </c>
      <c r="C3838" s="297" t="e">
        <v>#VALUE!</v>
      </c>
      <c r="D3838" s="312" t="s">
        <v>6619</v>
      </c>
      <c r="E3838" s="306" t="s">
        <v>6620</v>
      </c>
      <c r="F3838" s="314">
        <v>950</v>
      </c>
      <c r="G3838" s="300">
        <v>805.08474576271192</v>
      </c>
      <c r="H3838" s="301" t="s">
        <v>112</v>
      </c>
      <c r="I3838" s="302" t="s">
        <v>229</v>
      </c>
      <c r="J3838" s="302" t="s">
        <v>594</v>
      </c>
      <c r="K3838" s="53"/>
      <c r="L3838" s="53"/>
      <c r="M3838" s="53"/>
      <c r="N3838" s="53"/>
      <c r="O3838" s="53"/>
      <c r="P3838" s="55"/>
      <c r="Q3838" s="297">
        <v>950</v>
      </c>
      <c r="R3838" s="351" t="s">
        <v>1578</v>
      </c>
      <c r="S3838" s="350">
        <v>51</v>
      </c>
      <c r="T3838" t="str">
        <f t="shared" si="129"/>
        <v>WhatsApp API Business</v>
      </c>
    </row>
    <row r="3839" spans="1:20" ht="15.75" thickBot="1">
      <c r="A3839" s="311">
        <v>45709</v>
      </c>
      <c r="B3839" s="384">
        <v>45689</v>
      </c>
      <c r="C3839" s="297" t="e">
        <v>#VALUE!</v>
      </c>
      <c r="D3839" s="312" t="s">
        <v>6621</v>
      </c>
      <c r="E3839" s="306" t="s">
        <v>6622</v>
      </c>
      <c r="F3839" s="314">
        <v>3068</v>
      </c>
      <c r="G3839" s="300">
        <v>2600</v>
      </c>
      <c r="H3839" s="301" t="s">
        <v>216</v>
      </c>
      <c r="I3839" s="302" t="s">
        <v>217</v>
      </c>
      <c r="J3839" s="302" t="s">
        <v>218</v>
      </c>
      <c r="K3839" s="53"/>
      <c r="L3839" s="53"/>
      <c r="M3839" s="53"/>
      <c r="N3839" s="53"/>
      <c r="O3839" s="53"/>
      <c r="P3839" s="55"/>
      <c r="Q3839" s="297">
        <v>3068</v>
      </c>
      <c r="R3839" s="351" t="s">
        <v>1578</v>
      </c>
      <c r="S3839" s="350">
        <v>51</v>
      </c>
      <c r="T3839" t="str">
        <f t="shared" si="129"/>
        <v>G-Suite Business</v>
      </c>
    </row>
    <row r="3840" spans="1:20" ht="15.75" thickBot="1">
      <c r="A3840" s="311">
        <v>45710</v>
      </c>
      <c r="B3840" s="384">
        <v>45689</v>
      </c>
      <c r="C3840" s="297" t="e">
        <v>#VALUE!</v>
      </c>
      <c r="D3840" s="312" t="s">
        <v>897</v>
      </c>
      <c r="E3840" s="306" t="s">
        <v>6623</v>
      </c>
      <c r="F3840" s="314">
        <v>8850</v>
      </c>
      <c r="G3840" s="300">
        <v>7500</v>
      </c>
      <c r="H3840" s="301" t="s">
        <v>112</v>
      </c>
      <c r="I3840" s="302" t="s">
        <v>229</v>
      </c>
      <c r="J3840" s="302" t="s">
        <v>269</v>
      </c>
      <c r="K3840" s="53"/>
      <c r="L3840" s="53"/>
      <c r="M3840" s="53"/>
      <c r="N3840" s="53"/>
      <c r="O3840" s="53"/>
      <c r="P3840" s="55"/>
      <c r="Q3840" s="297">
        <v>8850</v>
      </c>
      <c r="R3840" s="351" t="s">
        <v>1578</v>
      </c>
      <c r="S3840" s="350">
        <v>51</v>
      </c>
      <c r="T3840" t="str">
        <f t="shared" si="129"/>
        <v>WhatsApp API Business</v>
      </c>
    </row>
    <row r="3841" spans="1:20" ht="15.75" thickBot="1">
      <c r="A3841" s="311">
        <v>45710</v>
      </c>
      <c r="B3841" s="384">
        <v>45689</v>
      </c>
      <c r="C3841" s="297" t="e">
        <v>#VALUE!</v>
      </c>
      <c r="D3841" s="312" t="s">
        <v>389</v>
      </c>
      <c r="E3841" s="306" t="s">
        <v>6624</v>
      </c>
      <c r="F3841" s="314">
        <v>59000</v>
      </c>
      <c r="G3841" s="300">
        <v>50000</v>
      </c>
      <c r="H3841" s="301" t="s">
        <v>112</v>
      </c>
      <c r="I3841" s="302" t="s">
        <v>229</v>
      </c>
      <c r="J3841" s="302" t="s">
        <v>249</v>
      </c>
      <c r="K3841" s="53"/>
      <c r="L3841" s="53"/>
      <c r="M3841" s="53"/>
      <c r="N3841" s="53"/>
      <c r="O3841" s="53"/>
      <c r="P3841" s="55"/>
      <c r="Q3841" s="297">
        <v>59000</v>
      </c>
      <c r="R3841" s="351" t="s">
        <v>1578</v>
      </c>
      <c r="S3841" s="350">
        <v>51</v>
      </c>
      <c r="T3841" t="str">
        <f t="shared" si="129"/>
        <v>WhatsApp API Business</v>
      </c>
    </row>
    <row r="3842" spans="1:20" ht="15.75" thickBot="1">
      <c r="A3842" s="311">
        <v>45710</v>
      </c>
      <c r="B3842" s="384">
        <v>45689</v>
      </c>
      <c r="C3842" s="297" t="e">
        <v>#VALUE!</v>
      </c>
      <c r="D3842" s="312" t="s">
        <v>6625</v>
      </c>
      <c r="E3842" s="306" t="s">
        <v>6626</v>
      </c>
      <c r="F3842" s="314">
        <v>10030</v>
      </c>
      <c r="G3842" s="300">
        <v>8500</v>
      </c>
      <c r="H3842" s="301" t="s">
        <v>112</v>
      </c>
      <c r="I3842" s="302" t="s">
        <v>229</v>
      </c>
      <c r="J3842" s="302" t="s">
        <v>352</v>
      </c>
      <c r="K3842" s="53"/>
      <c r="L3842" s="53"/>
      <c r="M3842" s="53"/>
      <c r="N3842" s="53"/>
      <c r="O3842" s="53"/>
      <c r="P3842" s="55"/>
      <c r="Q3842" s="297">
        <v>10030</v>
      </c>
      <c r="R3842" s="351" t="s">
        <v>1578</v>
      </c>
      <c r="S3842" s="350">
        <v>51</v>
      </c>
      <c r="T3842" t="str">
        <f t="shared" si="129"/>
        <v>WhatsApp API Business</v>
      </c>
    </row>
    <row r="3843" spans="1:20" ht="15.75" thickBot="1">
      <c r="A3843" s="311">
        <v>45710</v>
      </c>
      <c r="B3843" s="384">
        <v>45689</v>
      </c>
      <c r="C3843" s="297" t="e">
        <v>#VALUE!</v>
      </c>
      <c r="D3843" s="312" t="s">
        <v>4403</v>
      </c>
      <c r="E3843" s="306" t="s">
        <v>6627</v>
      </c>
      <c r="F3843" s="314">
        <v>8850</v>
      </c>
      <c r="G3843" s="300">
        <v>7500</v>
      </c>
      <c r="H3843" s="301" t="s">
        <v>112</v>
      </c>
      <c r="I3843" s="302" t="s">
        <v>229</v>
      </c>
      <c r="J3843" s="302" t="s">
        <v>269</v>
      </c>
      <c r="K3843" s="53"/>
      <c r="L3843" s="53"/>
      <c r="M3843" s="53"/>
      <c r="N3843" s="53"/>
      <c r="O3843" s="53"/>
      <c r="P3843" s="55"/>
      <c r="Q3843" s="297">
        <v>8850</v>
      </c>
      <c r="R3843" s="351" t="s">
        <v>1578</v>
      </c>
      <c r="S3843" s="350">
        <v>51</v>
      </c>
      <c r="T3843" t="str">
        <f t="shared" ref="T3843:T3864" si="130">VLOOKUP(I3843,$AD$2:$AE$6,2,0)</f>
        <v>WhatsApp API Business</v>
      </c>
    </row>
    <row r="3844" spans="1:20" ht="15.75" thickBot="1">
      <c r="A3844" s="311">
        <v>45710</v>
      </c>
      <c r="B3844" s="384">
        <v>45689</v>
      </c>
      <c r="C3844" s="297" t="e">
        <v>#VALUE!</v>
      </c>
      <c r="D3844" s="312" t="s">
        <v>5161</v>
      </c>
      <c r="E3844" s="306" t="s">
        <v>6628</v>
      </c>
      <c r="F3844" s="314">
        <v>5900</v>
      </c>
      <c r="G3844" s="300">
        <v>5000</v>
      </c>
      <c r="H3844" s="301" t="s">
        <v>112</v>
      </c>
      <c r="I3844" s="302" t="s">
        <v>229</v>
      </c>
      <c r="J3844" s="302" t="s">
        <v>258</v>
      </c>
      <c r="K3844" s="53"/>
      <c r="L3844" s="53"/>
      <c r="M3844" s="53"/>
      <c r="N3844" s="53"/>
      <c r="O3844" s="53"/>
      <c r="P3844" s="55"/>
      <c r="Q3844" s="297">
        <v>5900</v>
      </c>
      <c r="R3844" s="351" t="s">
        <v>1578</v>
      </c>
      <c r="S3844" s="350">
        <v>51</v>
      </c>
      <c r="T3844" t="str">
        <f t="shared" si="130"/>
        <v>WhatsApp API Business</v>
      </c>
    </row>
    <row r="3845" spans="1:20" ht="15.75" thickBot="1">
      <c r="A3845" s="311">
        <v>45710</v>
      </c>
      <c r="B3845" s="384">
        <v>45689</v>
      </c>
      <c r="C3845" s="297" t="e">
        <v>#VALUE!</v>
      </c>
      <c r="D3845" s="312" t="s">
        <v>2514</v>
      </c>
      <c r="E3845" s="306" t="s">
        <v>6629</v>
      </c>
      <c r="F3845" s="314">
        <v>-5900</v>
      </c>
      <c r="G3845" s="300">
        <v>-5000</v>
      </c>
      <c r="H3845" s="301" t="s">
        <v>112</v>
      </c>
      <c r="I3845" s="302" t="s">
        <v>229</v>
      </c>
      <c r="J3845" s="302" t="s">
        <v>5717</v>
      </c>
      <c r="K3845" s="53"/>
      <c r="L3845" s="53"/>
      <c r="M3845" s="53"/>
      <c r="N3845" s="53"/>
      <c r="O3845" s="53"/>
      <c r="P3845" s="55"/>
      <c r="Q3845" s="297">
        <v>-5900</v>
      </c>
      <c r="R3845" s="351" t="s">
        <v>1578</v>
      </c>
      <c r="S3845" s="350">
        <v>51</v>
      </c>
      <c r="T3845" t="str">
        <f t="shared" si="130"/>
        <v>WhatsApp API Business</v>
      </c>
    </row>
    <row r="3846" spans="1:20" ht="15.75" thickBot="1">
      <c r="A3846" s="311">
        <v>45710</v>
      </c>
      <c r="B3846" s="384">
        <v>45689</v>
      </c>
      <c r="C3846" s="297" t="e">
        <v>#VALUE!</v>
      </c>
      <c r="D3846" s="312" t="s">
        <v>6630</v>
      </c>
      <c r="E3846" s="306" t="s">
        <v>6631</v>
      </c>
      <c r="F3846" s="314">
        <v>7817</v>
      </c>
      <c r="G3846" s="300">
        <v>6624.5762711864409</v>
      </c>
      <c r="H3846" s="301" t="s">
        <v>216</v>
      </c>
      <c r="I3846" s="302" t="s">
        <v>217</v>
      </c>
      <c r="J3846" s="302" t="s">
        <v>218</v>
      </c>
      <c r="K3846" s="53"/>
      <c r="L3846" s="53"/>
      <c r="M3846" s="53"/>
      <c r="N3846" s="53"/>
      <c r="O3846" s="53"/>
      <c r="P3846" s="55"/>
      <c r="Q3846" s="297">
        <v>7817</v>
      </c>
      <c r="R3846" s="351" t="s">
        <v>1578</v>
      </c>
      <c r="S3846" s="350">
        <v>51</v>
      </c>
      <c r="T3846" t="str">
        <f t="shared" si="130"/>
        <v>G-Suite Business</v>
      </c>
    </row>
    <row r="3847" spans="1:20" ht="15.75" thickBot="1">
      <c r="A3847" s="311">
        <v>45710</v>
      </c>
      <c r="B3847" s="384">
        <v>45689</v>
      </c>
      <c r="C3847" s="297" t="e">
        <v>#VALUE!</v>
      </c>
      <c r="D3847" s="312" t="s">
        <v>417</v>
      </c>
      <c r="E3847" s="306" t="s">
        <v>6632</v>
      </c>
      <c r="F3847" s="314">
        <v>13679</v>
      </c>
      <c r="G3847" s="300">
        <v>11592.37288135593</v>
      </c>
      <c r="H3847" s="301" t="s">
        <v>216</v>
      </c>
      <c r="I3847" s="302" t="s">
        <v>217</v>
      </c>
      <c r="J3847" s="302" t="s">
        <v>218</v>
      </c>
      <c r="K3847" s="53"/>
      <c r="L3847" s="53"/>
      <c r="M3847" s="53"/>
      <c r="N3847" s="53"/>
      <c r="O3847" s="53"/>
      <c r="P3847" s="55"/>
      <c r="Q3847" s="297">
        <v>13679</v>
      </c>
      <c r="R3847" s="351" t="s">
        <v>1578</v>
      </c>
      <c r="S3847" s="350">
        <v>51</v>
      </c>
      <c r="T3847" t="str">
        <f t="shared" si="130"/>
        <v>G-Suite Business</v>
      </c>
    </row>
    <row r="3848" spans="1:20" ht="15.75" thickBot="1">
      <c r="A3848" s="311">
        <v>45710</v>
      </c>
      <c r="B3848" s="384">
        <v>45689</v>
      </c>
      <c r="C3848" s="297" t="e">
        <v>#VALUE!</v>
      </c>
      <c r="D3848" s="312" t="s">
        <v>1633</v>
      </c>
      <c r="E3848" s="306" t="s">
        <v>6633</v>
      </c>
      <c r="F3848" s="314">
        <v>67026</v>
      </c>
      <c r="G3848" s="300">
        <v>56801.694915254237</v>
      </c>
      <c r="H3848" s="301" t="s">
        <v>216</v>
      </c>
      <c r="I3848" s="302" t="s">
        <v>217</v>
      </c>
      <c r="J3848" s="302" t="s">
        <v>218</v>
      </c>
      <c r="K3848" s="53"/>
      <c r="L3848" s="53"/>
      <c r="M3848" s="53"/>
      <c r="N3848" s="53"/>
      <c r="O3848" s="53"/>
      <c r="P3848" s="55"/>
      <c r="Q3848" s="297">
        <v>67026</v>
      </c>
      <c r="R3848" s="351" t="s">
        <v>1578</v>
      </c>
      <c r="S3848" s="350">
        <v>51</v>
      </c>
      <c r="T3848" t="str">
        <f t="shared" si="130"/>
        <v>G-Suite Business</v>
      </c>
    </row>
    <row r="3849" spans="1:20" ht="15.75" thickBot="1">
      <c r="A3849" s="311">
        <v>45710</v>
      </c>
      <c r="B3849" s="384">
        <v>45689</v>
      </c>
      <c r="C3849" s="297" t="e">
        <v>#VALUE!</v>
      </c>
      <c r="D3849" s="312" t="s">
        <v>6634</v>
      </c>
      <c r="E3849" s="306" t="s">
        <v>6635</v>
      </c>
      <c r="F3849" s="314">
        <v>39117</v>
      </c>
      <c r="G3849" s="300">
        <v>33150</v>
      </c>
      <c r="H3849" s="301" t="s">
        <v>216</v>
      </c>
      <c r="I3849" s="302" t="s">
        <v>217</v>
      </c>
      <c r="J3849" s="302" t="s">
        <v>218</v>
      </c>
      <c r="K3849" s="53"/>
      <c r="L3849" s="53"/>
      <c r="M3849" s="53"/>
      <c r="N3849" s="53"/>
      <c r="O3849" s="53"/>
      <c r="P3849" s="55"/>
      <c r="Q3849" s="297">
        <v>39117</v>
      </c>
      <c r="R3849" s="351" t="s">
        <v>1578</v>
      </c>
      <c r="S3849" s="350">
        <v>51</v>
      </c>
      <c r="T3849" t="str">
        <f t="shared" si="130"/>
        <v>G-Suite Business</v>
      </c>
    </row>
    <row r="3850" spans="1:20" ht="15.75" thickBot="1">
      <c r="A3850" s="311">
        <v>45710</v>
      </c>
      <c r="B3850" s="384">
        <v>45689</v>
      </c>
      <c r="C3850" s="297" t="e">
        <v>#VALUE!</v>
      </c>
      <c r="D3850" s="312" t="s">
        <v>1019</v>
      </c>
      <c r="E3850" s="306" t="s">
        <v>6636</v>
      </c>
      <c r="F3850" s="314">
        <v>4342</v>
      </c>
      <c r="G3850" s="300">
        <v>3679.6610169491528</v>
      </c>
      <c r="H3850" s="301" t="s">
        <v>216</v>
      </c>
      <c r="I3850" s="302" t="s">
        <v>217</v>
      </c>
      <c r="J3850" s="302" t="s">
        <v>218</v>
      </c>
      <c r="K3850" s="53"/>
      <c r="L3850" s="53"/>
      <c r="M3850" s="53"/>
      <c r="N3850" s="53"/>
      <c r="O3850" s="53"/>
      <c r="P3850" s="55"/>
      <c r="Q3850" s="297">
        <v>4342</v>
      </c>
      <c r="R3850" s="351" t="s">
        <v>1578</v>
      </c>
      <c r="S3850" s="350">
        <v>51</v>
      </c>
      <c r="T3850" t="str">
        <f t="shared" si="130"/>
        <v>G-Suite Business</v>
      </c>
    </row>
    <row r="3851" spans="1:20" ht="15.75" thickBot="1">
      <c r="A3851" s="311">
        <v>45710</v>
      </c>
      <c r="B3851" s="384">
        <v>45689</v>
      </c>
      <c r="C3851" s="297" t="e">
        <v>#VALUE!</v>
      </c>
      <c r="D3851" s="312" t="s">
        <v>280</v>
      </c>
      <c r="E3851" s="306" t="s">
        <v>6637</v>
      </c>
      <c r="F3851" s="314">
        <v>26196</v>
      </c>
      <c r="G3851" s="300">
        <v>22200</v>
      </c>
      <c r="H3851" s="301" t="s">
        <v>216</v>
      </c>
      <c r="I3851" s="302" t="s">
        <v>217</v>
      </c>
      <c r="J3851" s="302" t="s">
        <v>218</v>
      </c>
      <c r="K3851" s="53"/>
      <c r="L3851" s="53"/>
      <c r="M3851" s="53"/>
      <c r="N3851" s="53"/>
      <c r="O3851" s="53"/>
      <c r="P3851" s="55"/>
      <c r="Q3851" s="297">
        <v>26196</v>
      </c>
      <c r="R3851" s="351" t="s">
        <v>1578</v>
      </c>
      <c r="S3851" s="350">
        <v>51</v>
      </c>
      <c r="T3851" t="str">
        <f t="shared" si="130"/>
        <v>G-Suite Business</v>
      </c>
    </row>
    <row r="3852" spans="1:20" ht="15.75" thickBot="1">
      <c r="A3852" s="311">
        <v>45710</v>
      </c>
      <c r="B3852" s="384">
        <v>45689</v>
      </c>
      <c r="C3852" s="297" t="e">
        <v>#VALUE!</v>
      </c>
      <c r="D3852" s="312" t="s">
        <v>1141</v>
      </c>
      <c r="E3852" s="306" t="s">
        <v>6638</v>
      </c>
      <c r="F3852" s="314">
        <v>1860</v>
      </c>
      <c r="G3852" s="300">
        <v>1576.2711864406781</v>
      </c>
      <c r="H3852" s="301" t="s">
        <v>216</v>
      </c>
      <c r="I3852" s="302" t="s">
        <v>217</v>
      </c>
      <c r="J3852" s="302" t="s">
        <v>218</v>
      </c>
      <c r="K3852" s="53"/>
      <c r="L3852" s="53"/>
      <c r="M3852" s="53"/>
      <c r="N3852" s="53"/>
      <c r="O3852" s="53"/>
      <c r="P3852" s="55"/>
      <c r="Q3852" s="297">
        <v>1860</v>
      </c>
      <c r="R3852" s="351" t="s">
        <v>1578</v>
      </c>
      <c r="S3852" s="350">
        <v>51</v>
      </c>
      <c r="T3852" t="str">
        <f t="shared" si="130"/>
        <v>G-Suite Business</v>
      </c>
    </row>
    <row r="3853" spans="1:20" ht="15.75" thickBot="1">
      <c r="A3853" s="311">
        <v>45710</v>
      </c>
      <c r="B3853" s="384">
        <v>45689</v>
      </c>
      <c r="C3853" s="297" t="e">
        <v>#VALUE!</v>
      </c>
      <c r="D3853" s="312" t="s">
        <v>263</v>
      </c>
      <c r="E3853" s="306" t="s">
        <v>6639</v>
      </c>
      <c r="F3853" s="314">
        <v>1003</v>
      </c>
      <c r="G3853" s="300">
        <v>850</v>
      </c>
      <c r="H3853" s="301" t="s">
        <v>216</v>
      </c>
      <c r="I3853" s="302" t="s">
        <v>217</v>
      </c>
      <c r="J3853" s="302" t="s">
        <v>218</v>
      </c>
      <c r="K3853" s="53"/>
      <c r="L3853" s="53"/>
      <c r="M3853" s="53"/>
      <c r="N3853" s="53"/>
      <c r="O3853" s="53"/>
      <c r="P3853" s="55"/>
      <c r="Q3853" s="297">
        <v>1003</v>
      </c>
      <c r="R3853" s="351" t="s">
        <v>1578</v>
      </c>
      <c r="S3853" s="350">
        <v>51</v>
      </c>
      <c r="T3853" t="str">
        <f t="shared" si="130"/>
        <v>G-Suite Business</v>
      </c>
    </row>
    <row r="3854" spans="1:20" ht="15.75" thickBot="1">
      <c r="A3854" s="311">
        <v>45710</v>
      </c>
      <c r="B3854" s="384">
        <v>45689</v>
      </c>
      <c r="C3854" s="297" t="e">
        <v>#VALUE!</v>
      </c>
      <c r="D3854" s="312" t="s">
        <v>1493</v>
      </c>
      <c r="E3854" s="306" t="s">
        <v>6640</v>
      </c>
      <c r="F3854" s="314">
        <v>147725</v>
      </c>
      <c r="G3854" s="300">
        <v>125190.67796610171</v>
      </c>
      <c r="H3854" s="301" t="s">
        <v>216</v>
      </c>
      <c r="I3854" s="302" t="s">
        <v>217</v>
      </c>
      <c r="J3854" s="302" t="s">
        <v>218</v>
      </c>
      <c r="K3854" s="53"/>
      <c r="L3854" s="53"/>
      <c r="M3854" s="53"/>
      <c r="N3854" s="53"/>
      <c r="O3854" s="53"/>
      <c r="P3854" s="55"/>
      <c r="Q3854" s="297">
        <v>147725</v>
      </c>
      <c r="R3854" s="351" t="s">
        <v>1578</v>
      </c>
      <c r="S3854" s="350">
        <v>51</v>
      </c>
      <c r="T3854" t="str">
        <f t="shared" si="130"/>
        <v>G-Suite Business</v>
      </c>
    </row>
    <row r="3855" spans="1:20" ht="15.75" thickBot="1">
      <c r="A3855" s="311">
        <v>45710</v>
      </c>
      <c r="B3855" s="384">
        <v>45689</v>
      </c>
      <c r="C3855" s="297" t="e">
        <v>#VALUE!</v>
      </c>
      <c r="D3855" s="312" t="s">
        <v>6641</v>
      </c>
      <c r="E3855" s="306" t="s">
        <v>6642</v>
      </c>
      <c r="F3855" s="314">
        <v>30090</v>
      </c>
      <c r="G3855" s="300">
        <v>25500</v>
      </c>
      <c r="H3855" s="301" t="s">
        <v>216</v>
      </c>
      <c r="I3855" s="302" t="s">
        <v>217</v>
      </c>
      <c r="J3855" s="302" t="s">
        <v>218</v>
      </c>
      <c r="K3855" s="53"/>
      <c r="L3855" s="53"/>
      <c r="M3855" s="53"/>
      <c r="N3855" s="53"/>
      <c r="O3855" s="53"/>
      <c r="P3855" s="55"/>
      <c r="Q3855" s="297">
        <v>30090</v>
      </c>
      <c r="R3855" s="351" t="s">
        <v>1578</v>
      </c>
      <c r="S3855" s="350">
        <v>51</v>
      </c>
      <c r="T3855" t="str">
        <f t="shared" si="130"/>
        <v>G-Suite Business</v>
      </c>
    </row>
    <row r="3856" spans="1:20" ht="15.75" thickBot="1">
      <c r="A3856" s="311">
        <v>45710</v>
      </c>
      <c r="B3856" s="384">
        <v>45689</v>
      </c>
      <c r="C3856" s="297" t="e">
        <v>#VALUE!</v>
      </c>
      <c r="D3856" s="312" t="s">
        <v>3902</v>
      </c>
      <c r="E3856" s="306" t="s">
        <v>6643</v>
      </c>
      <c r="F3856" s="314">
        <v>33099</v>
      </c>
      <c r="G3856" s="300">
        <v>28050</v>
      </c>
      <c r="H3856" s="301" t="s">
        <v>216</v>
      </c>
      <c r="I3856" s="302" t="s">
        <v>217</v>
      </c>
      <c r="J3856" s="302" t="s">
        <v>218</v>
      </c>
      <c r="K3856" s="53"/>
      <c r="L3856" s="53"/>
      <c r="M3856" s="53"/>
      <c r="N3856" s="53"/>
      <c r="O3856" s="53"/>
      <c r="P3856" s="55"/>
      <c r="Q3856" s="297">
        <v>33099</v>
      </c>
      <c r="R3856" s="351" t="s">
        <v>1578</v>
      </c>
      <c r="S3856" s="350">
        <v>51</v>
      </c>
      <c r="T3856" t="str">
        <f t="shared" si="130"/>
        <v>G-Suite Business</v>
      </c>
    </row>
    <row r="3857" spans="1:20" ht="15.75" thickBot="1">
      <c r="A3857" s="311">
        <v>45710</v>
      </c>
      <c r="B3857" s="384">
        <v>45689</v>
      </c>
      <c r="C3857" s="297" t="e">
        <v>#VALUE!</v>
      </c>
      <c r="D3857" s="312" t="s">
        <v>6644</v>
      </c>
      <c r="E3857" s="306" t="s">
        <v>6645</v>
      </c>
      <c r="F3857" s="314">
        <v>78234</v>
      </c>
      <c r="G3857" s="300">
        <v>66300</v>
      </c>
      <c r="H3857" s="301" t="s">
        <v>216</v>
      </c>
      <c r="I3857" s="302" t="s">
        <v>217</v>
      </c>
      <c r="J3857" s="302" t="s">
        <v>218</v>
      </c>
      <c r="K3857" s="53"/>
      <c r="L3857" s="53"/>
      <c r="M3857" s="53"/>
      <c r="N3857" s="53"/>
      <c r="O3857" s="53"/>
      <c r="P3857" s="55"/>
      <c r="Q3857" s="297">
        <v>78234</v>
      </c>
      <c r="R3857" s="351" t="s">
        <v>1578</v>
      </c>
      <c r="S3857" s="350">
        <v>51</v>
      </c>
      <c r="T3857" t="str">
        <f t="shared" si="130"/>
        <v>G-Suite Business</v>
      </c>
    </row>
    <row r="3858" spans="1:20" ht="15.75" thickBot="1">
      <c r="A3858" s="311">
        <v>45710</v>
      </c>
      <c r="B3858" s="384">
        <v>45689</v>
      </c>
      <c r="C3858" s="297" t="e">
        <v>#VALUE!</v>
      </c>
      <c r="D3858" s="312" t="s">
        <v>630</v>
      </c>
      <c r="E3858" s="306" t="s">
        <v>6646</v>
      </c>
      <c r="F3858" s="314">
        <v>45135</v>
      </c>
      <c r="G3858" s="300">
        <v>38250</v>
      </c>
      <c r="H3858" s="301" t="s">
        <v>216</v>
      </c>
      <c r="I3858" s="302" t="s">
        <v>217</v>
      </c>
      <c r="J3858" s="302" t="s">
        <v>218</v>
      </c>
      <c r="K3858" s="53"/>
      <c r="L3858" s="53"/>
      <c r="M3858" s="53"/>
      <c r="N3858" s="53"/>
      <c r="O3858" s="53"/>
      <c r="P3858" s="55"/>
      <c r="Q3858" s="297">
        <v>45135</v>
      </c>
      <c r="R3858" s="351" t="s">
        <v>1578</v>
      </c>
      <c r="S3858" s="350">
        <v>51</v>
      </c>
      <c r="T3858" t="str">
        <f t="shared" si="130"/>
        <v>G-Suite Business</v>
      </c>
    </row>
    <row r="3859" spans="1:20" ht="15.75" thickBot="1">
      <c r="A3859" s="311">
        <v>45710</v>
      </c>
      <c r="B3859" s="384">
        <v>45689</v>
      </c>
      <c r="C3859" s="297" t="e">
        <v>#VALUE!</v>
      </c>
      <c r="D3859" s="312" t="s">
        <v>1028</v>
      </c>
      <c r="E3859" s="306" t="s">
        <v>6647</v>
      </c>
      <c r="F3859" s="314">
        <v>117245</v>
      </c>
      <c r="G3859" s="300">
        <v>99360.169491525434</v>
      </c>
      <c r="H3859" s="301" t="s">
        <v>216</v>
      </c>
      <c r="I3859" s="302" t="s">
        <v>217</v>
      </c>
      <c r="J3859" s="302" t="s">
        <v>218</v>
      </c>
      <c r="K3859" s="53"/>
      <c r="L3859" s="53"/>
      <c r="M3859" s="53"/>
      <c r="N3859" s="53"/>
      <c r="O3859" s="53"/>
      <c r="P3859" s="55"/>
      <c r="Q3859" s="297">
        <v>117245</v>
      </c>
      <c r="R3859" s="351" t="s">
        <v>1578</v>
      </c>
      <c r="S3859" s="350">
        <v>51</v>
      </c>
      <c r="T3859" t="str">
        <f t="shared" si="130"/>
        <v>G-Suite Business</v>
      </c>
    </row>
    <row r="3860" spans="1:20" ht="15.75" thickBot="1">
      <c r="A3860" s="311">
        <v>45710</v>
      </c>
      <c r="B3860" s="384">
        <v>45689</v>
      </c>
      <c r="C3860" s="297" t="e">
        <v>#VALUE!</v>
      </c>
      <c r="D3860" s="312" t="s">
        <v>2864</v>
      </c>
      <c r="E3860" s="306" t="s">
        <v>6648</v>
      </c>
      <c r="F3860" s="314">
        <v>29500</v>
      </c>
      <c r="G3860" s="300">
        <v>25000</v>
      </c>
      <c r="H3860" s="301" t="s">
        <v>245</v>
      </c>
      <c r="I3860" s="302" t="s">
        <v>223</v>
      </c>
      <c r="J3860" s="302" t="s">
        <v>246</v>
      </c>
      <c r="K3860" s="53"/>
      <c r="L3860" s="53"/>
      <c r="M3860" s="53"/>
      <c r="N3860" s="53"/>
      <c r="O3860" s="53"/>
      <c r="P3860" s="55"/>
      <c r="Q3860" s="297">
        <v>29500</v>
      </c>
      <c r="R3860" s="351" t="s">
        <v>1578</v>
      </c>
      <c r="S3860" s="350">
        <v>51</v>
      </c>
      <c r="T3860" t="str">
        <f t="shared" si="130"/>
        <v>Tech Assist Recruitment</v>
      </c>
    </row>
    <row r="3861" spans="1:20" ht="15.75" thickBot="1">
      <c r="A3861" s="311">
        <v>45712</v>
      </c>
      <c r="B3861" s="384">
        <v>45689</v>
      </c>
      <c r="C3861" s="297" t="e">
        <v>#VALUE!</v>
      </c>
      <c r="D3861" s="312" t="s">
        <v>2450</v>
      </c>
      <c r="E3861" s="306" t="s">
        <v>6649</v>
      </c>
      <c r="F3861" s="314"/>
      <c r="G3861" s="300"/>
      <c r="H3861" s="301" t="s">
        <v>261</v>
      </c>
      <c r="I3861" s="302" t="s">
        <v>232</v>
      </c>
      <c r="J3861" s="302" t="s">
        <v>262</v>
      </c>
      <c r="K3861" s="53"/>
      <c r="L3861" s="53"/>
      <c r="M3861" s="53"/>
      <c r="N3861" s="53"/>
      <c r="O3861" s="53"/>
      <c r="P3861" s="55"/>
      <c r="Q3861" s="297">
        <v>0</v>
      </c>
      <c r="R3861" s="351" t="s">
        <v>1578</v>
      </c>
      <c r="S3861" s="350">
        <v>52</v>
      </c>
      <c r="T3861" t="str">
        <f t="shared" si="130"/>
        <v>Other Services</v>
      </c>
    </row>
    <row r="3862" spans="1:20" ht="15.75" thickBot="1">
      <c r="A3862" s="311">
        <v>45712</v>
      </c>
      <c r="B3862" s="384">
        <v>45689</v>
      </c>
      <c r="C3862" s="297" t="e">
        <v>#VALUE!</v>
      </c>
      <c r="D3862" s="312" t="s">
        <v>6650</v>
      </c>
      <c r="E3862" s="306" t="s">
        <v>6651</v>
      </c>
      <c r="F3862" s="314">
        <v>33099</v>
      </c>
      <c r="G3862" s="300">
        <v>28050</v>
      </c>
      <c r="H3862" s="301" t="s">
        <v>216</v>
      </c>
      <c r="I3862" s="302" t="s">
        <v>217</v>
      </c>
      <c r="J3862" s="302" t="s">
        <v>218</v>
      </c>
      <c r="K3862" s="53"/>
      <c r="L3862" s="53"/>
      <c r="M3862" s="53"/>
      <c r="N3862" s="53"/>
      <c r="O3862" s="53"/>
      <c r="P3862" s="55"/>
      <c r="Q3862" s="297">
        <v>33099</v>
      </c>
      <c r="R3862" s="351" t="s">
        <v>1578</v>
      </c>
      <c r="S3862" s="350">
        <v>52</v>
      </c>
      <c r="T3862" t="str">
        <f t="shared" si="130"/>
        <v>G-Suite Business</v>
      </c>
    </row>
    <row r="3863" spans="1:20" ht="15.75" thickBot="1">
      <c r="A3863" s="311">
        <v>45712</v>
      </c>
      <c r="B3863" s="384">
        <v>45689</v>
      </c>
      <c r="C3863" s="297" t="e">
        <v>#VALUE!</v>
      </c>
      <c r="D3863" s="312" t="s">
        <v>250</v>
      </c>
      <c r="E3863" s="306" t="s">
        <v>6652</v>
      </c>
      <c r="F3863" s="314">
        <v>5819.76</v>
      </c>
      <c r="G3863" s="300">
        <v>4932</v>
      </c>
      <c r="H3863" s="301" t="s">
        <v>216</v>
      </c>
      <c r="I3863" s="302" t="s">
        <v>217</v>
      </c>
      <c r="J3863" s="302" t="s">
        <v>218</v>
      </c>
      <c r="K3863" s="53"/>
      <c r="L3863" s="53"/>
      <c r="M3863" s="53"/>
      <c r="N3863" s="53"/>
      <c r="O3863" s="53"/>
      <c r="P3863" s="55"/>
      <c r="Q3863" s="297">
        <v>5819.76</v>
      </c>
      <c r="R3863" s="351" t="s">
        <v>1578</v>
      </c>
      <c r="S3863" s="350">
        <v>52</v>
      </c>
      <c r="T3863" t="str">
        <f t="shared" si="130"/>
        <v>G-Suite Business</v>
      </c>
    </row>
    <row r="3864" spans="1:20" ht="15.75" thickBot="1">
      <c r="A3864" s="311">
        <v>45712</v>
      </c>
      <c r="B3864" s="384">
        <v>45689</v>
      </c>
      <c r="C3864" s="297" t="e">
        <v>#VALUE!</v>
      </c>
      <c r="D3864" s="312" t="s">
        <v>250</v>
      </c>
      <c r="E3864" s="306" t="s">
        <v>6653</v>
      </c>
      <c r="F3864" s="314">
        <v>808.3</v>
      </c>
      <c r="G3864" s="300">
        <v>685</v>
      </c>
      <c r="H3864" s="301" t="s">
        <v>216</v>
      </c>
      <c r="I3864" s="302" t="s">
        <v>217</v>
      </c>
      <c r="J3864" s="302" t="s">
        <v>218</v>
      </c>
      <c r="K3864" s="53"/>
      <c r="L3864" s="53"/>
      <c r="M3864" s="53"/>
      <c r="N3864" s="53"/>
      <c r="O3864" s="53"/>
      <c r="P3864" s="55"/>
      <c r="Q3864" s="297">
        <v>808.3</v>
      </c>
      <c r="R3864" s="351" t="s">
        <v>1578</v>
      </c>
      <c r="S3864" s="350">
        <v>52</v>
      </c>
      <c r="T3864" t="str">
        <f t="shared" si="130"/>
        <v>G-Suite Business</v>
      </c>
    </row>
    <row r="3865" spans="1:20" ht="15.75" thickBot="1">
      <c r="A3865" s="311">
        <v>45713</v>
      </c>
      <c r="B3865" s="384">
        <v>45689</v>
      </c>
      <c r="C3865" s="297" t="e">
        <v>#VALUE!</v>
      </c>
      <c r="D3865" s="312" t="s">
        <v>3687</v>
      </c>
      <c r="E3865" s="306" t="s">
        <v>6654</v>
      </c>
      <c r="F3865" s="314">
        <v>84960</v>
      </c>
      <c r="G3865" s="300">
        <v>72000</v>
      </c>
      <c r="H3865" s="301" t="s">
        <v>291</v>
      </c>
      <c r="I3865" s="302" t="s">
        <v>226</v>
      </c>
      <c r="J3865" s="302" t="s">
        <v>503</v>
      </c>
      <c r="K3865" s="53"/>
      <c r="L3865" s="53"/>
      <c r="M3865" s="53"/>
      <c r="N3865" s="53"/>
      <c r="O3865" s="53"/>
      <c r="P3865" s="55"/>
      <c r="Q3865" s="297">
        <v>84960</v>
      </c>
      <c r="R3865" s="351" t="s">
        <v>1578</v>
      </c>
      <c r="S3865" s="350">
        <v>52</v>
      </c>
      <c r="T3865" t="s">
        <v>15</v>
      </c>
    </row>
    <row r="3866" spans="1:20" ht="15.75" thickBot="1">
      <c r="A3866" s="311">
        <v>45713</v>
      </c>
      <c r="B3866" s="384">
        <v>45689</v>
      </c>
      <c r="C3866" s="297" t="e">
        <v>#VALUE!</v>
      </c>
      <c r="D3866" s="312" t="s">
        <v>5560</v>
      </c>
      <c r="E3866" s="306" t="s">
        <v>6655</v>
      </c>
      <c r="F3866" s="314">
        <v>177000</v>
      </c>
      <c r="G3866" s="300">
        <v>150000</v>
      </c>
      <c r="H3866" s="301" t="s">
        <v>291</v>
      </c>
      <c r="I3866" s="302" t="s">
        <v>226</v>
      </c>
      <c r="J3866" s="302" t="s">
        <v>292</v>
      </c>
      <c r="K3866" s="53"/>
      <c r="L3866" s="53"/>
      <c r="M3866" s="53"/>
      <c r="N3866" s="53"/>
      <c r="O3866" s="53"/>
      <c r="P3866" s="55"/>
      <c r="Q3866" s="297">
        <v>177000</v>
      </c>
      <c r="R3866" s="351" t="s">
        <v>1578</v>
      </c>
      <c r="S3866" s="350">
        <v>52</v>
      </c>
      <c r="T3866" t="str">
        <f>VLOOKUP(I3866,$AD$2:$AE$6,2,0)</f>
        <v xml:space="preserve">Training Business </v>
      </c>
    </row>
    <row r="3867" spans="1:20" ht="15.75" thickBot="1">
      <c r="A3867" s="311">
        <v>45713</v>
      </c>
      <c r="B3867" s="384">
        <v>45689</v>
      </c>
      <c r="C3867" s="297" t="e">
        <v>#VALUE!</v>
      </c>
      <c r="D3867" s="312" t="s">
        <v>5441</v>
      </c>
      <c r="E3867" s="306" t="s">
        <v>6656</v>
      </c>
      <c r="F3867" s="314">
        <v>15045</v>
      </c>
      <c r="G3867" s="300">
        <v>12750</v>
      </c>
      <c r="H3867" s="301" t="s">
        <v>112</v>
      </c>
      <c r="I3867" s="302" t="s">
        <v>229</v>
      </c>
      <c r="J3867" s="302" t="s">
        <v>284</v>
      </c>
      <c r="K3867" s="53"/>
      <c r="L3867" s="53"/>
      <c r="M3867" s="53"/>
      <c r="N3867" s="53"/>
      <c r="O3867" s="53"/>
      <c r="P3867" s="55"/>
      <c r="Q3867" s="297">
        <v>15045</v>
      </c>
      <c r="R3867" s="351" t="s">
        <v>1578</v>
      </c>
      <c r="S3867" s="350">
        <v>52</v>
      </c>
      <c r="T3867" t="str">
        <f>VLOOKUP(I3867,$AD$2:$AE$6,2,0)</f>
        <v>WhatsApp API Business</v>
      </c>
    </row>
    <row r="3868" spans="1:20" ht="15.75" thickBot="1">
      <c r="A3868" s="311">
        <v>45713</v>
      </c>
      <c r="B3868" s="384">
        <v>45689</v>
      </c>
      <c r="C3868" s="297" t="e">
        <v>#VALUE!</v>
      </c>
      <c r="D3868" s="312" t="s">
        <v>1454</v>
      </c>
      <c r="E3868" s="306" t="s">
        <v>6657</v>
      </c>
      <c r="F3868" s="314">
        <v>118000</v>
      </c>
      <c r="G3868" s="300">
        <v>100000</v>
      </c>
      <c r="H3868" s="301" t="s">
        <v>291</v>
      </c>
      <c r="I3868" s="302" t="s">
        <v>226</v>
      </c>
      <c r="J3868" s="302" t="s">
        <v>292</v>
      </c>
      <c r="K3868" s="53"/>
      <c r="L3868" s="53"/>
      <c r="M3868" s="53"/>
      <c r="N3868" s="53"/>
      <c r="O3868" s="53"/>
      <c r="P3868" s="55"/>
      <c r="Q3868" s="297">
        <v>118000</v>
      </c>
      <c r="R3868" s="351" t="s">
        <v>1578</v>
      </c>
      <c r="S3868" s="350">
        <v>52</v>
      </c>
      <c r="T3868" t="str">
        <f>VLOOKUP(I3868,$AD$2:$AE$6,2,0)</f>
        <v xml:space="preserve">Training Business </v>
      </c>
    </row>
    <row r="3869" spans="1:20" ht="15.75" thickBot="1">
      <c r="A3869" s="311">
        <v>45713</v>
      </c>
      <c r="B3869" s="384">
        <v>45689</v>
      </c>
      <c r="C3869" s="297" t="e">
        <v>#VALUE!</v>
      </c>
      <c r="D3869" s="312" t="s">
        <v>254</v>
      </c>
      <c r="E3869" s="306" t="s">
        <v>6658</v>
      </c>
      <c r="F3869" s="314">
        <v>29500</v>
      </c>
      <c r="G3869" s="300">
        <v>25000</v>
      </c>
      <c r="H3869" s="301" t="s">
        <v>112</v>
      </c>
      <c r="I3869" s="302" t="s">
        <v>229</v>
      </c>
      <c r="J3869" s="302" t="s">
        <v>249</v>
      </c>
      <c r="K3869" s="53"/>
      <c r="L3869" s="53"/>
      <c r="M3869" s="53"/>
      <c r="N3869" s="53"/>
      <c r="O3869" s="53"/>
      <c r="P3869" s="55"/>
      <c r="Q3869" s="297">
        <v>29500</v>
      </c>
      <c r="R3869" s="351" t="s">
        <v>1578</v>
      </c>
      <c r="S3869" s="350">
        <v>52</v>
      </c>
      <c r="T3869" t="str">
        <f>VLOOKUP(I3869,$AD$2:$AE$6,2,0)</f>
        <v>WhatsApp API Business</v>
      </c>
    </row>
    <row r="3870" spans="1:20" ht="15.75" thickBot="1">
      <c r="A3870" s="311">
        <v>45713</v>
      </c>
      <c r="B3870" s="384">
        <v>45689</v>
      </c>
      <c r="C3870" s="297" t="e">
        <v>#VALUE!</v>
      </c>
      <c r="D3870" s="312" t="s">
        <v>544</v>
      </c>
      <c r="E3870" s="306" t="s">
        <v>6659</v>
      </c>
      <c r="F3870" s="314">
        <v>84960</v>
      </c>
      <c r="G3870" s="300">
        <v>72000</v>
      </c>
      <c r="H3870" s="301" t="s">
        <v>291</v>
      </c>
      <c r="I3870" s="302" t="s">
        <v>226</v>
      </c>
      <c r="J3870" s="302" t="s">
        <v>503</v>
      </c>
      <c r="K3870" s="53"/>
      <c r="L3870" s="53"/>
      <c r="M3870" s="53"/>
      <c r="N3870" s="53"/>
      <c r="O3870" s="53"/>
      <c r="P3870" s="55"/>
      <c r="Q3870" s="297">
        <v>84960</v>
      </c>
      <c r="R3870" s="351" t="s">
        <v>1578</v>
      </c>
      <c r="S3870" s="350">
        <v>52</v>
      </c>
      <c r="T3870" t="s">
        <v>15</v>
      </c>
    </row>
    <row r="3871" spans="1:20" ht="15.75" thickBot="1">
      <c r="A3871" s="311">
        <v>45713</v>
      </c>
      <c r="B3871" s="384">
        <v>45689</v>
      </c>
      <c r="C3871" s="297" t="e">
        <v>#VALUE!</v>
      </c>
      <c r="D3871" s="312" t="s">
        <v>6660</v>
      </c>
      <c r="E3871" s="306" t="s">
        <v>6661</v>
      </c>
      <c r="F3871" s="314">
        <v>8850</v>
      </c>
      <c r="G3871" s="300">
        <v>7500</v>
      </c>
      <c r="H3871" s="301" t="s">
        <v>112</v>
      </c>
      <c r="I3871" s="302" t="s">
        <v>229</v>
      </c>
      <c r="J3871" s="302" t="s">
        <v>269</v>
      </c>
      <c r="K3871" s="53"/>
      <c r="L3871" s="53"/>
      <c r="M3871" s="53"/>
      <c r="N3871" s="53"/>
      <c r="O3871" s="53"/>
      <c r="P3871" s="55"/>
      <c r="Q3871" s="297">
        <v>8850</v>
      </c>
      <c r="R3871" s="351" t="s">
        <v>1578</v>
      </c>
      <c r="S3871" s="350">
        <v>52</v>
      </c>
      <c r="T3871" t="str">
        <f t="shared" ref="T3871:T3883" si="131">VLOOKUP(I3871,$AD$2:$AE$6,2,0)</f>
        <v>WhatsApp API Business</v>
      </c>
    </row>
    <row r="3872" spans="1:20" ht="15.75" thickBot="1">
      <c r="A3872" s="311">
        <v>45713</v>
      </c>
      <c r="B3872" s="384">
        <v>45689</v>
      </c>
      <c r="C3872" s="297" t="e">
        <v>#VALUE!</v>
      </c>
      <c r="D3872" s="312" t="s">
        <v>368</v>
      </c>
      <c r="E3872" s="306" t="s">
        <v>6662</v>
      </c>
      <c r="F3872" s="314">
        <v>9440</v>
      </c>
      <c r="G3872" s="300">
        <v>8000</v>
      </c>
      <c r="H3872" s="301" t="s">
        <v>112</v>
      </c>
      <c r="I3872" s="302" t="s">
        <v>229</v>
      </c>
      <c r="J3872" s="302" t="s">
        <v>352</v>
      </c>
      <c r="K3872" s="53"/>
      <c r="L3872" s="53"/>
      <c r="M3872" s="53"/>
      <c r="N3872" s="53"/>
      <c r="O3872" s="53"/>
      <c r="P3872" s="55"/>
      <c r="Q3872" s="297">
        <v>9440</v>
      </c>
      <c r="R3872" s="351" t="s">
        <v>1578</v>
      </c>
      <c r="S3872" s="350">
        <v>52</v>
      </c>
      <c r="T3872" t="str">
        <f t="shared" si="131"/>
        <v>WhatsApp API Business</v>
      </c>
    </row>
    <row r="3873" spans="1:20" ht="15.75" thickBot="1">
      <c r="A3873" s="311">
        <v>45713</v>
      </c>
      <c r="B3873" s="384">
        <v>45689</v>
      </c>
      <c r="C3873" s="297" t="e">
        <v>#VALUE!</v>
      </c>
      <c r="D3873" s="312" t="s">
        <v>4205</v>
      </c>
      <c r="E3873" s="306" t="s">
        <v>6663</v>
      </c>
      <c r="F3873" s="314">
        <v>21240</v>
      </c>
      <c r="G3873" s="300">
        <v>18000</v>
      </c>
      <c r="H3873" s="301" t="s">
        <v>112</v>
      </c>
      <c r="I3873" s="302" t="s">
        <v>229</v>
      </c>
      <c r="J3873" s="302" t="s">
        <v>485</v>
      </c>
      <c r="K3873" s="53"/>
      <c r="L3873" s="53"/>
      <c r="M3873" s="53"/>
      <c r="N3873" s="53"/>
      <c r="O3873" s="53"/>
      <c r="P3873" s="55"/>
      <c r="Q3873" s="297">
        <v>21240</v>
      </c>
      <c r="R3873" s="351" t="s">
        <v>1578</v>
      </c>
      <c r="S3873" s="350">
        <v>52</v>
      </c>
      <c r="T3873" t="str">
        <f t="shared" si="131"/>
        <v>WhatsApp API Business</v>
      </c>
    </row>
    <row r="3874" spans="1:20" ht="15.75" thickBot="1">
      <c r="A3874" s="311">
        <v>45713</v>
      </c>
      <c r="B3874" s="384">
        <v>45689</v>
      </c>
      <c r="C3874" s="297" t="e">
        <v>#VALUE!</v>
      </c>
      <c r="D3874" s="312" t="s">
        <v>2989</v>
      </c>
      <c r="E3874" s="306" t="s">
        <v>6664</v>
      </c>
      <c r="F3874" s="314">
        <v>54162</v>
      </c>
      <c r="G3874" s="300">
        <v>45900</v>
      </c>
      <c r="H3874" s="301" t="s">
        <v>216</v>
      </c>
      <c r="I3874" s="302" t="s">
        <v>217</v>
      </c>
      <c r="J3874" s="302" t="s">
        <v>218</v>
      </c>
      <c r="K3874" s="53"/>
      <c r="L3874" s="53"/>
      <c r="M3874" s="53"/>
      <c r="N3874" s="53"/>
      <c r="O3874" s="53"/>
      <c r="P3874" s="55"/>
      <c r="Q3874" s="297">
        <v>54162</v>
      </c>
      <c r="R3874" s="351" t="s">
        <v>1578</v>
      </c>
      <c r="S3874" s="350">
        <v>52</v>
      </c>
      <c r="T3874" t="str">
        <f t="shared" si="131"/>
        <v>G-Suite Business</v>
      </c>
    </row>
    <row r="3875" spans="1:20" ht="15.75" thickBot="1">
      <c r="A3875" s="311">
        <v>45713</v>
      </c>
      <c r="B3875" s="384">
        <v>45689</v>
      </c>
      <c r="C3875" s="297" t="e">
        <v>#VALUE!</v>
      </c>
      <c r="D3875" s="312" t="s">
        <v>413</v>
      </c>
      <c r="E3875" s="306" t="s">
        <v>6665</v>
      </c>
      <c r="F3875" s="314">
        <v>830</v>
      </c>
      <c r="G3875" s="300">
        <v>703.38983050847457</v>
      </c>
      <c r="H3875" s="301" t="s">
        <v>216</v>
      </c>
      <c r="I3875" s="302" t="s">
        <v>217</v>
      </c>
      <c r="J3875" s="302" t="s">
        <v>218</v>
      </c>
      <c r="K3875" s="53"/>
      <c r="L3875" s="53"/>
      <c r="M3875" s="53"/>
      <c r="N3875" s="53"/>
      <c r="O3875" s="53"/>
      <c r="P3875" s="55"/>
      <c r="Q3875" s="297">
        <v>830</v>
      </c>
      <c r="R3875" s="351" t="s">
        <v>1578</v>
      </c>
      <c r="S3875" s="350">
        <v>52</v>
      </c>
      <c r="T3875" t="str">
        <f t="shared" si="131"/>
        <v>G-Suite Business</v>
      </c>
    </row>
    <row r="3876" spans="1:20" ht="15.75" thickBot="1">
      <c r="A3876" s="311">
        <v>45713</v>
      </c>
      <c r="B3876" s="384">
        <v>45689</v>
      </c>
      <c r="C3876" s="297" t="e">
        <v>#VALUE!</v>
      </c>
      <c r="D3876" s="312" t="s">
        <v>1467</v>
      </c>
      <c r="E3876" s="306" t="s">
        <v>6666</v>
      </c>
      <c r="F3876" s="314">
        <v>15633</v>
      </c>
      <c r="G3876" s="300">
        <v>13248.30508474576</v>
      </c>
      <c r="H3876" s="301" t="s">
        <v>216</v>
      </c>
      <c r="I3876" s="302" t="s">
        <v>217</v>
      </c>
      <c r="J3876" s="302" t="s">
        <v>218</v>
      </c>
      <c r="K3876" s="53"/>
      <c r="L3876" s="53"/>
      <c r="M3876" s="53"/>
      <c r="N3876" s="53"/>
      <c r="O3876" s="53"/>
      <c r="P3876" s="55"/>
      <c r="Q3876" s="297">
        <v>15633</v>
      </c>
      <c r="R3876" s="351" t="s">
        <v>1578</v>
      </c>
      <c r="S3876" s="350">
        <v>52</v>
      </c>
      <c r="T3876" t="str">
        <f t="shared" si="131"/>
        <v>G-Suite Business</v>
      </c>
    </row>
    <row r="3877" spans="1:20" ht="15.75" thickBot="1">
      <c r="A3877" s="311">
        <v>45713</v>
      </c>
      <c r="B3877" s="384">
        <v>45689</v>
      </c>
      <c r="C3877" s="297" t="e">
        <v>#VALUE!</v>
      </c>
      <c r="D3877" s="312" t="s">
        <v>6667</v>
      </c>
      <c r="E3877" s="306" t="s">
        <v>6668</v>
      </c>
      <c r="F3877" s="314">
        <v>27081</v>
      </c>
      <c r="G3877" s="300">
        <v>22950</v>
      </c>
      <c r="H3877" s="301" t="s">
        <v>216</v>
      </c>
      <c r="I3877" s="302" t="s">
        <v>217</v>
      </c>
      <c r="J3877" s="302" t="s">
        <v>218</v>
      </c>
      <c r="K3877" s="53"/>
      <c r="L3877" s="53"/>
      <c r="M3877" s="53"/>
      <c r="N3877" s="53"/>
      <c r="O3877" s="53"/>
      <c r="P3877" s="55"/>
      <c r="Q3877" s="297">
        <v>27081</v>
      </c>
      <c r="R3877" s="351" t="s">
        <v>1578</v>
      </c>
      <c r="S3877" s="350">
        <v>52</v>
      </c>
      <c r="T3877" t="str">
        <f t="shared" si="131"/>
        <v>G-Suite Business</v>
      </c>
    </row>
    <row r="3878" spans="1:20" ht="15.75" thickBot="1">
      <c r="A3878" s="311">
        <v>45713</v>
      </c>
      <c r="B3878" s="384">
        <v>45689</v>
      </c>
      <c r="C3878" s="297" t="e">
        <v>#VALUE!</v>
      </c>
      <c r="D3878" s="312" t="s">
        <v>6669</v>
      </c>
      <c r="E3878" s="306" t="s">
        <v>6670</v>
      </c>
      <c r="F3878" s="314">
        <v>15340</v>
      </c>
      <c r="G3878" s="300">
        <v>13000</v>
      </c>
      <c r="H3878" s="301" t="s">
        <v>216</v>
      </c>
      <c r="I3878" s="302" t="s">
        <v>217</v>
      </c>
      <c r="J3878" s="302" t="s">
        <v>218</v>
      </c>
      <c r="K3878" s="53"/>
      <c r="L3878" s="53"/>
      <c r="M3878" s="53"/>
      <c r="N3878" s="53"/>
      <c r="O3878" s="53"/>
      <c r="P3878" s="55"/>
      <c r="Q3878" s="297">
        <v>15340</v>
      </c>
      <c r="R3878" s="351" t="s">
        <v>1578</v>
      </c>
      <c r="S3878" s="350">
        <v>52</v>
      </c>
      <c r="T3878" t="str">
        <f t="shared" si="131"/>
        <v>G-Suite Business</v>
      </c>
    </row>
    <row r="3879" spans="1:20" ht="15.75" thickBot="1">
      <c r="A3879" s="311">
        <v>45713</v>
      </c>
      <c r="B3879" s="384">
        <v>45689</v>
      </c>
      <c r="C3879" s="297" t="e">
        <v>#VALUE!</v>
      </c>
      <c r="D3879" s="312" t="s">
        <v>6671</v>
      </c>
      <c r="E3879" s="306" t="s">
        <v>6672</v>
      </c>
      <c r="F3879" s="314">
        <v>110448</v>
      </c>
      <c r="G3879" s="300">
        <v>93600</v>
      </c>
      <c r="H3879" s="301" t="s">
        <v>216</v>
      </c>
      <c r="I3879" s="302" t="s">
        <v>217</v>
      </c>
      <c r="J3879" s="302" t="s">
        <v>218</v>
      </c>
      <c r="K3879" s="53"/>
      <c r="L3879" s="53"/>
      <c r="M3879" s="53"/>
      <c r="N3879" s="53"/>
      <c r="O3879" s="53"/>
      <c r="P3879" s="55"/>
      <c r="Q3879" s="297">
        <v>110448</v>
      </c>
      <c r="R3879" s="351" t="s">
        <v>1578</v>
      </c>
      <c r="S3879" s="350">
        <v>52</v>
      </c>
      <c r="T3879" t="str">
        <f t="shared" si="131"/>
        <v>G-Suite Business</v>
      </c>
    </row>
    <row r="3880" spans="1:20" ht="15.75" thickBot="1">
      <c r="A3880" s="311">
        <v>45713</v>
      </c>
      <c r="B3880" s="384">
        <v>45689</v>
      </c>
      <c r="C3880" s="297" t="e">
        <v>#VALUE!</v>
      </c>
      <c r="D3880" s="312" t="s">
        <v>3882</v>
      </c>
      <c r="E3880" s="306" t="s">
        <v>6673</v>
      </c>
      <c r="F3880" s="314">
        <v>157.33000000000001</v>
      </c>
      <c r="G3880" s="300">
        <v>133.33050847457631</v>
      </c>
      <c r="H3880" s="301" t="s">
        <v>216</v>
      </c>
      <c r="I3880" s="302" t="s">
        <v>217</v>
      </c>
      <c r="J3880" s="302" t="s">
        <v>218</v>
      </c>
      <c r="K3880" s="53"/>
      <c r="L3880" s="53"/>
      <c r="M3880" s="53"/>
      <c r="N3880" s="53"/>
      <c r="O3880" s="53"/>
      <c r="P3880" s="55"/>
      <c r="Q3880" s="297">
        <v>157.33000000000001</v>
      </c>
      <c r="R3880" s="351" t="s">
        <v>1578</v>
      </c>
      <c r="S3880" s="350">
        <v>52</v>
      </c>
      <c r="T3880" t="str">
        <f t="shared" si="131"/>
        <v>G-Suite Business</v>
      </c>
    </row>
    <row r="3881" spans="1:20" ht="15.75" thickBot="1">
      <c r="A3881" s="311">
        <v>45713</v>
      </c>
      <c r="B3881" s="384">
        <v>45689</v>
      </c>
      <c r="C3881" s="297" t="e">
        <v>#VALUE!</v>
      </c>
      <c r="D3881" s="312" t="s">
        <v>6674</v>
      </c>
      <c r="E3881" s="306" t="s">
        <v>6675</v>
      </c>
      <c r="F3881" s="314">
        <v>7316</v>
      </c>
      <c r="G3881" s="300">
        <v>6200</v>
      </c>
      <c r="H3881" s="301" t="s">
        <v>216</v>
      </c>
      <c r="I3881" s="302" t="s">
        <v>217</v>
      </c>
      <c r="J3881" s="302" t="s">
        <v>218</v>
      </c>
      <c r="K3881" s="53"/>
      <c r="L3881" s="53"/>
      <c r="M3881" s="53"/>
      <c r="N3881" s="53"/>
      <c r="O3881" s="53"/>
      <c r="P3881" s="55"/>
      <c r="Q3881" s="297">
        <v>7316</v>
      </c>
      <c r="R3881" s="351" t="s">
        <v>1578</v>
      </c>
      <c r="S3881" s="350">
        <v>52</v>
      </c>
      <c r="T3881" t="str">
        <f t="shared" si="131"/>
        <v>G-Suite Business</v>
      </c>
    </row>
    <row r="3882" spans="1:20" ht="15.75" thickBot="1">
      <c r="A3882" s="311">
        <v>45713</v>
      </c>
      <c r="B3882" s="384">
        <v>45689</v>
      </c>
      <c r="C3882" s="297" t="e">
        <v>#VALUE!</v>
      </c>
      <c r="D3882" s="312" t="s">
        <v>1680</v>
      </c>
      <c r="E3882" s="306" t="s">
        <v>6676</v>
      </c>
      <c r="F3882" s="314">
        <v>-54162</v>
      </c>
      <c r="G3882" s="300">
        <v>-45900</v>
      </c>
      <c r="H3882" s="301" t="s">
        <v>216</v>
      </c>
      <c r="I3882" s="302" t="s">
        <v>217</v>
      </c>
      <c r="J3882" s="302" t="s">
        <v>218</v>
      </c>
      <c r="K3882" s="53"/>
      <c r="L3882" s="53"/>
      <c r="M3882" s="53"/>
      <c r="N3882" s="53"/>
      <c r="O3882" s="53"/>
      <c r="P3882" s="55"/>
      <c r="Q3882" s="297">
        <v>-54162</v>
      </c>
      <c r="R3882" s="351" t="s">
        <v>1578</v>
      </c>
      <c r="S3882" s="350">
        <v>52</v>
      </c>
      <c r="T3882" t="str">
        <f t="shared" si="131"/>
        <v>G-Suite Business</v>
      </c>
    </row>
    <row r="3883" spans="1:20" ht="15.75" thickBot="1">
      <c r="A3883" s="311">
        <v>45713</v>
      </c>
      <c r="B3883" s="384">
        <v>45689</v>
      </c>
      <c r="C3883" s="297" t="e">
        <v>#VALUE!</v>
      </c>
      <c r="D3883" s="312" t="s">
        <v>612</v>
      </c>
      <c r="E3883" s="306" t="s">
        <v>6677</v>
      </c>
      <c r="F3883" s="314">
        <v>-830</v>
      </c>
      <c r="G3883" s="300">
        <v>-703.38983050847457</v>
      </c>
      <c r="H3883" s="301" t="s">
        <v>216</v>
      </c>
      <c r="I3883" s="302" t="s">
        <v>217</v>
      </c>
      <c r="J3883" s="302" t="s">
        <v>218</v>
      </c>
      <c r="K3883" s="53"/>
      <c r="L3883" s="53"/>
      <c r="M3883" s="53"/>
      <c r="N3883" s="53"/>
      <c r="O3883" s="53"/>
      <c r="P3883" s="55"/>
      <c r="Q3883" s="297">
        <v>-830</v>
      </c>
      <c r="R3883" s="351" t="s">
        <v>1578</v>
      </c>
      <c r="S3883" s="350">
        <v>52</v>
      </c>
      <c r="T3883" t="str">
        <f t="shared" si="131"/>
        <v>G-Suite Business</v>
      </c>
    </row>
    <row r="3884" spans="1:20" ht="15.75" thickBot="1">
      <c r="A3884" s="311">
        <v>45714</v>
      </c>
      <c r="B3884" s="384">
        <v>45689</v>
      </c>
      <c r="C3884" s="297" t="e">
        <v>#VALUE!</v>
      </c>
      <c r="D3884" s="312" t="s">
        <v>2959</v>
      </c>
      <c r="E3884" s="306" t="s">
        <v>6678</v>
      </c>
      <c r="F3884" s="314">
        <v>202960</v>
      </c>
      <c r="G3884" s="300">
        <v>172000</v>
      </c>
      <c r="H3884" s="301" t="s">
        <v>291</v>
      </c>
      <c r="I3884" s="302" t="s">
        <v>226</v>
      </c>
      <c r="J3884" s="302" t="s">
        <v>503</v>
      </c>
      <c r="K3884" s="53"/>
      <c r="L3884" s="53"/>
      <c r="M3884" s="53"/>
      <c r="N3884" s="53"/>
      <c r="O3884" s="53"/>
      <c r="P3884" s="55"/>
      <c r="Q3884" s="297">
        <v>202960</v>
      </c>
      <c r="R3884" s="351" t="s">
        <v>1578</v>
      </c>
      <c r="S3884" s="350">
        <v>52</v>
      </c>
      <c r="T3884" t="s">
        <v>15</v>
      </c>
    </row>
    <row r="3885" spans="1:20" ht="15.75" thickBot="1">
      <c r="A3885" s="311">
        <v>45714</v>
      </c>
      <c r="B3885" s="384">
        <v>45689</v>
      </c>
      <c r="C3885" s="297" t="e">
        <v>#VALUE!</v>
      </c>
      <c r="D3885" s="312" t="s">
        <v>3740</v>
      </c>
      <c r="E3885" s="306" t="s">
        <v>6679</v>
      </c>
      <c r="F3885" s="314">
        <v>950</v>
      </c>
      <c r="G3885" s="300">
        <v>805.08474576271192</v>
      </c>
      <c r="H3885" s="301" t="s">
        <v>112</v>
      </c>
      <c r="I3885" s="302" t="s">
        <v>229</v>
      </c>
      <c r="J3885" s="302" t="s">
        <v>594</v>
      </c>
      <c r="K3885" s="53"/>
      <c r="L3885" s="53"/>
      <c r="M3885" s="53"/>
      <c r="N3885" s="53"/>
      <c r="O3885" s="53"/>
      <c r="P3885" s="55"/>
      <c r="Q3885" s="297">
        <v>950</v>
      </c>
      <c r="R3885" s="351" t="s">
        <v>1578</v>
      </c>
      <c r="S3885" s="350">
        <v>52</v>
      </c>
      <c r="T3885" t="str">
        <f t="shared" ref="T3885:T3904" si="132">VLOOKUP(I3885,$AD$2:$AE$6,2,0)</f>
        <v>WhatsApp API Business</v>
      </c>
    </row>
    <row r="3886" spans="1:20" ht="15.75" thickBot="1">
      <c r="A3886" s="311">
        <v>45714</v>
      </c>
      <c r="B3886" s="384">
        <v>45689</v>
      </c>
      <c r="C3886" s="297" t="e">
        <v>#VALUE!</v>
      </c>
      <c r="D3886" s="312" t="s">
        <v>475</v>
      </c>
      <c r="E3886" s="306" t="s">
        <v>6680</v>
      </c>
      <c r="F3886" s="314">
        <v>5900</v>
      </c>
      <c r="G3886" s="300">
        <v>5000</v>
      </c>
      <c r="H3886" s="301" t="s">
        <v>112</v>
      </c>
      <c r="I3886" s="302" t="s">
        <v>229</v>
      </c>
      <c r="J3886" s="302" t="s">
        <v>249</v>
      </c>
      <c r="K3886" s="53"/>
      <c r="L3886" s="53"/>
      <c r="M3886" s="53"/>
      <c r="N3886" s="53"/>
      <c r="O3886" s="53"/>
      <c r="P3886" s="55"/>
      <c r="Q3886" s="297">
        <v>5900</v>
      </c>
      <c r="R3886" s="351" t="s">
        <v>1578</v>
      </c>
      <c r="S3886" s="350">
        <v>52</v>
      </c>
      <c r="T3886" t="str">
        <f t="shared" si="132"/>
        <v>WhatsApp API Business</v>
      </c>
    </row>
    <row r="3887" spans="1:20" ht="15.75" thickBot="1">
      <c r="A3887" s="311">
        <v>45714</v>
      </c>
      <c r="B3887" s="384">
        <v>45689</v>
      </c>
      <c r="C3887" s="297" t="e">
        <v>#VALUE!</v>
      </c>
      <c r="D3887" s="312" t="s">
        <v>874</v>
      </c>
      <c r="E3887" s="306" t="s">
        <v>6681</v>
      </c>
      <c r="F3887" s="314">
        <v>7670</v>
      </c>
      <c r="G3887" s="300">
        <v>6500</v>
      </c>
      <c r="H3887" s="301" t="s">
        <v>112</v>
      </c>
      <c r="I3887" s="302" t="s">
        <v>229</v>
      </c>
      <c r="J3887" s="302" t="s">
        <v>269</v>
      </c>
      <c r="K3887" s="53"/>
      <c r="L3887" s="53"/>
      <c r="M3887" s="53"/>
      <c r="N3887" s="53"/>
      <c r="O3887" s="53"/>
      <c r="P3887" s="55"/>
      <c r="Q3887" s="297">
        <v>7670</v>
      </c>
      <c r="R3887" s="351" t="s">
        <v>1578</v>
      </c>
      <c r="S3887" s="350">
        <v>52</v>
      </c>
      <c r="T3887" t="str">
        <f t="shared" si="132"/>
        <v>WhatsApp API Business</v>
      </c>
    </row>
    <row r="3888" spans="1:20" ht="15.75" thickBot="1">
      <c r="A3888" s="311">
        <v>45714</v>
      </c>
      <c r="B3888" s="384">
        <v>45689</v>
      </c>
      <c r="C3888" s="297" t="e">
        <v>#VALUE!</v>
      </c>
      <c r="D3888" s="312" t="s">
        <v>4513</v>
      </c>
      <c r="E3888" s="306" t="s">
        <v>6682</v>
      </c>
      <c r="F3888" s="314">
        <v>950</v>
      </c>
      <c r="G3888" s="300">
        <v>805.08474576271192</v>
      </c>
      <c r="H3888" s="301" t="s">
        <v>112</v>
      </c>
      <c r="I3888" s="302" t="s">
        <v>229</v>
      </c>
      <c r="J3888" s="302" t="s">
        <v>594</v>
      </c>
      <c r="K3888" s="53"/>
      <c r="L3888" s="53"/>
      <c r="M3888" s="53"/>
      <c r="N3888" s="53"/>
      <c r="O3888" s="53"/>
      <c r="P3888" s="55"/>
      <c r="Q3888" s="297">
        <v>950</v>
      </c>
      <c r="R3888" s="351" t="s">
        <v>1578</v>
      </c>
      <c r="S3888" s="350">
        <v>52</v>
      </c>
      <c r="T3888" t="str">
        <f t="shared" si="132"/>
        <v>WhatsApp API Business</v>
      </c>
    </row>
    <row r="3889" spans="1:20" ht="15.75" thickBot="1">
      <c r="A3889" s="311">
        <v>45714</v>
      </c>
      <c r="B3889" s="384">
        <v>45689</v>
      </c>
      <c r="C3889" s="297" t="e">
        <v>#VALUE!</v>
      </c>
      <c r="D3889" s="309" t="s">
        <v>362</v>
      </c>
      <c r="E3889" s="306" t="s">
        <v>6683</v>
      </c>
      <c r="F3889" s="314"/>
      <c r="G3889" s="300">
        <v>0</v>
      </c>
      <c r="H3889" s="301"/>
      <c r="I3889" s="302"/>
      <c r="J3889" s="302"/>
      <c r="K3889" s="53"/>
      <c r="L3889" s="53"/>
      <c r="M3889" s="53"/>
      <c r="N3889" s="53"/>
      <c r="O3889" s="53"/>
      <c r="P3889" s="55"/>
      <c r="Q3889" s="297">
        <v>0</v>
      </c>
      <c r="R3889" s="351" t="s">
        <v>1578</v>
      </c>
      <c r="S3889" s="350">
        <v>52</v>
      </c>
      <c r="T3889" t="e">
        <f t="shared" si="132"/>
        <v>#N/A</v>
      </c>
    </row>
    <row r="3890" spans="1:20" ht="15.75" thickBot="1">
      <c r="A3890" s="311">
        <v>45714</v>
      </c>
      <c r="B3890" s="384">
        <v>45689</v>
      </c>
      <c r="C3890" s="297" t="e">
        <v>#VALUE!</v>
      </c>
      <c r="D3890" s="312" t="s">
        <v>2152</v>
      </c>
      <c r="E3890" s="306" t="s">
        <v>6684</v>
      </c>
      <c r="F3890" s="314">
        <v>49560</v>
      </c>
      <c r="G3890" s="300">
        <v>42000</v>
      </c>
      <c r="H3890" s="301" t="s">
        <v>245</v>
      </c>
      <c r="I3890" s="302" t="s">
        <v>223</v>
      </c>
      <c r="J3890" s="302" t="s">
        <v>246</v>
      </c>
      <c r="K3890" s="53"/>
      <c r="L3890" s="53"/>
      <c r="M3890" s="53"/>
      <c r="N3890" s="53"/>
      <c r="O3890" s="53"/>
      <c r="P3890" s="55"/>
      <c r="Q3890" s="297">
        <v>49560</v>
      </c>
      <c r="R3890" s="351" t="s">
        <v>1578</v>
      </c>
      <c r="S3890" s="350">
        <v>52</v>
      </c>
      <c r="T3890" t="str">
        <f t="shared" si="132"/>
        <v>Tech Assist Recruitment</v>
      </c>
    </row>
    <row r="3891" spans="1:20" ht="15.75" thickBot="1">
      <c r="A3891" s="311">
        <v>45714</v>
      </c>
      <c r="B3891" s="384">
        <v>45689</v>
      </c>
      <c r="C3891" s="297" t="e">
        <v>#VALUE!</v>
      </c>
      <c r="D3891" s="312" t="s">
        <v>6685</v>
      </c>
      <c r="E3891" s="306" t="s">
        <v>6686</v>
      </c>
      <c r="F3891" s="314">
        <v>26550</v>
      </c>
      <c r="G3891" s="300">
        <v>22500</v>
      </c>
      <c r="H3891" s="301" t="s">
        <v>112</v>
      </c>
      <c r="I3891" s="302" t="s">
        <v>229</v>
      </c>
      <c r="J3891" s="302" t="s">
        <v>1504</v>
      </c>
      <c r="K3891" s="53"/>
      <c r="L3891" s="53"/>
      <c r="M3891" s="53"/>
      <c r="N3891" s="53"/>
      <c r="O3891" s="53"/>
      <c r="P3891" s="55"/>
      <c r="Q3891" s="297">
        <v>26550</v>
      </c>
      <c r="R3891" s="351" t="s">
        <v>1578</v>
      </c>
      <c r="S3891" s="350">
        <v>52</v>
      </c>
      <c r="T3891" t="str">
        <f t="shared" si="132"/>
        <v>WhatsApp API Business</v>
      </c>
    </row>
    <row r="3892" spans="1:20" ht="15.75" thickBot="1">
      <c r="A3892" s="311">
        <v>45714</v>
      </c>
      <c r="B3892" s="384">
        <v>45689</v>
      </c>
      <c r="C3892" s="297" t="e">
        <v>#VALUE!</v>
      </c>
      <c r="D3892" s="312" t="s">
        <v>6563</v>
      </c>
      <c r="E3892" s="306" t="s">
        <v>6687</v>
      </c>
      <c r="F3892" s="314">
        <v>-8849</v>
      </c>
      <c r="G3892" s="300">
        <v>-7499.1525423728817</v>
      </c>
      <c r="H3892" s="301" t="s">
        <v>261</v>
      </c>
      <c r="I3892" s="302" t="s">
        <v>232</v>
      </c>
      <c r="J3892" s="302" t="s">
        <v>5204</v>
      </c>
      <c r="K3892" s="53"/>
      <c r="L3892" s="53"/>
      <c r="M3892" s="53"/>
      <c r="N3892" s="53"/>
      <c r="O3892" s="53"/>
      <c r="P3892" s="55"/>
      <c r="Q3892" s="297">
        <v>-8849</v>
      </c>
      <c r="R3892" s="351" t="s">
        <v>1578</v>
      </c>
      <c r="S3892" s="350">
        <v>52</v>
      </c>
      <c r="T3892" t="str">
        <f t="shared" si="132"/>
        <v>Other Services</v>
      </c>
    </row>
    <row r="3893" spans="1:20" ht="15.75" thickBot="1">
      <c r="A3893" s="311">
        <v>45714</v>
      </c>
      <c r="B3893" s="384">
        <v>45689</v>
      </c>
      <c r="C3893" s="297" t="e">
        <v>#VALUE!</v>
      </c>
      <c r="D3893" s="312" t="s">
        <v>6625</v>
      </c>
      <c r="E3893" s="306" t="s">
        <v>6688</v>
      </c>
      <c r="F3893" s="314">
        <v>-10030</v>
      </c>
      <c r="G3893" s="300">
        <v>-8500</v>
      </c>
      <c r="H3893" s="301" t="s">
        <v>112</v>
      </c>
      <c r="I3893" s="302" t="s">
        <v>229</v>
      </c>
      <c r="J3893" s="302" t="s">
        <v>352</v>
      </c>
      <c r="K3893" s="53"/>
      <c r="L3893" s="53"/>
      <c r="M3893" s="53"/>
      <c r="N3893" s="53"/>
      <c r="O3893" s="53"/>
      <c r="P3893" s="55"/>
      <c r="Q3893" s="297">
        <v>-10030</v>
      </c>
      <c r="R3893" s="351" t="s">
        <v>1578</v>
      </c>
      <c r="S3893" s="350">
        <v>52</v>
      </c>
      <c r="T3893" t="str">
        <f t="shared" si="132"/>
        <v>WhatsApp API Business</v>
      </c>
    </row>
    <row r="3894" spans="1:20" ht="15.75" thickBot="1">
      <c r="A3894" s="311">
        <v>45714</v>
      </c>
      <c r="B3894" s="384">
        <v>45689</v>
      </c>
      <c r="C3894" s="297" t="e">
        <v>#VALUE!</v>
      </c>
      <c r="D3894" s="312" t="s">
        <v>3465</v>
      </c>
      <c r="E3894" s="306" t="s">
        <v>6689</v>
      </c>
      <c r="F3894" s="314">
        <v>2256</v>
      </c>
      <c r="G3894" s="300">
        <v>1911.8644067796611</v>
      </c>
      <c r="H3894" s="301" t="s">
        <v>216</v>
      </c>
      <c r="I3894" s="302" t="s">
        <v>217</v>
      </c>
      <c r="J3894" s="302" t="s">
        <v>218</v>
      </c>
      <c r="K3894" s="53"/>
      <c r="L3894" s="53"/>
      <c r="M3894" s="53"/>
      <c r="N3894" s="53"/>
      <c r="O3894" s="53"/>
      <c r="P3894" s="55"/>
      <c r="Q3894" s="297">
        <v>2256</v>
      </c>
      <c r="R3894" s="351" t="s">
        <v>1578</v>
      </c>
      <c r="S3894" s="350">
        <v>52</v>
      </c>
      <c r="T3894" t="str">
        <f t="shared" si="132"/>
        <v>G-Suite Business</v>
      </c>
    </row>
    <row r="3895" spans="1:20" ht="15.75" thickBot="1">
      <c r="A3895" s="311">
        <v>45714</v>
      </c>
      <c r="B3895" s="384">
        <v>45689</v>
      </c>
      <c r="C3895" s="297" t="e">
        <v>#VALUE!</v>
      </c>
      <c r="D3895" s="312" t="s">
        <v>3929</v>
      </c>
      <c r="E3895" s="306" t="s">
        <v>6690</v>
      </c>
      <c r="F3895" s="314">
        <v>4621.66</v>
      </c>
      <c r="G3895" s="300">
        <v>3916.6610169491528</v>
      </c>
      <c r="H3895" s="301" t="s">
        <v>216</v>
      </c>
      <c r="I3895" s="302" t="s">
        <v>217</v>
      </c>
      <c r="J3895" s="302" t="s">
        <v>218</v>
      </c>
      <c r="K3895" s="53"/>
      <c r="L3895" s="53"/>
      <c r="M3895" s="53"/>
      <c r="N3895" s="53"/>
      <c r="O3895" s="53"/>
      <c r="P3895" s="55"/>
      <c r="Q3895" s="297">
        <v>4621.66</v>
      </c>
      <c r="R3895" s="351" t="s">
        <v>1578</v>
      </c>
      <c r="S3895" s="350">
        <v>52</v>
      </c>
      <c r="T3895" t="str">
        <f t="shared" si="132"/>
        <v>G-Suite Business</v>
      </c>
    </row>
    <row r="3896" spans="1:20" ht="15.75" thickBot="1">
      <c r="A3896" s="311">
        <v>45714</v>
      </c>
      <c r="B3896" s="384">
        <v>45689</v>
      </c>
      <c r="C3896" s="297" t="e">
        <v>#VALUE!</v>
      </c>
      <c r="D3896" s="312" t="s">
        <v>405</v>
      </c>
      <c r="E3896" s="306" t="s">
        <v>6691</v>
      </c>
      <c r="F3896" s="314">
        <v>1616</v>
      </c>
      <c r="G3896" s="300">
        <v>1369.4915254237289</v>
      </c>
      <c r="H3896" s="301" t="s">
        <v>216</v>
      </c>
      <c r="I3896" s="302" t="s">
        <v>217</v>
      </c>
      <c r="J3896" s="302" t="s">
        <v>218</v>
      </c>
      <c r="K3896" s="53"/>
      <c r="L3896" s="53"/>
      <c r="M3896" s="53"/>
      <c r="N3896" s="53"/>
      <c r="O3896" s="53"/>
      <c r="P3896" s="55"/>
      <c r="Q3896" s="297">
        <v>1616</v>
      </c>
      <c r="R3896" s="351" t="s">
        <v>1578</v>
      </c>
      <c r="S3896" s="350">
        <v>52</v>
      </c>
      <c r="T3896" t="str">
        <f t="shared" si="132"/>
        <v>G-Suite Business</v>
      </c>
    </row>
    <row r="3897" spans="1:20" ht="15.75" thickBot="1">
      <c r="A3897" s="311">
        <v>45714</v>
      </c>
      <c r="B3897" s="384">
        <v>45689</v>
      </c>
      <c r="C3897" s="297" t="e">
        <v>#VALUE!</v>
      </c>
      <c r="D3897" s="312" t="s">
        <v>1129</v>
      </c>
      <c r="E3897" s="306" t="s">
        <v>6692</v>
      </c>
      <c r="F3897" s="314">
        <v>1886</v>
      </c>
      <c r="G3897" s="300">
        <v>1598.305084745763</v>
      </c>
      <c r="H3897" s="301" t="s">
        <v>216</v>
      </c>
      <c r="I3897" s="302" t="s">
        <v>217</v>
      </c>
      <c r="J3897" s="302" t="s">
        <v>218</v>
      </c>
      <c r="K3897" s="53"/>
      <c r="L3897" s="53"/>
      <c r="M3897" s="53"/>
      <c r="N3897" s="53"/>
      <c r="O3897" s="53"/>
      <c r="P3897" s="55"/>
      <c r="Q3897" s="297">
        <v>1886</v>
      </c>
      <c r="R3897" s="351" t="s">
        <v>1578</v>
      </c>
      <c r="S3897" s="350">
        <v>52</v>
      </c>
      <c r="T3897" t="str">
        <f t="shared" si="132"/>
        <v>G-Suite Business</v>
      </c>
    </row>
    <row r="3898" spans="1:20" ht="15.75" thickBot="1">
      <c r="A3898" s="311">
        <v>45714</v>
      </c>
      <c r="B3898" s="384">
        <v>45689</v>
      </c>
      <c r="C3898" s="297" t="e">
        <v>#VALUE!</v>
      </c>
      <c r="D3898" s="312" t="s">
        <v>1231</v>
      </c>
      <c r="E3898" s="306" t="s">
        <v>6693</v>
      </c>
      <c r="F3898" s="314">
        <v>1504</v>
      </c>
      <c r="G3898" s="300">
        <v>1274.5762711864411</v>
      </c>
      <c r="H3898" s="301" t="s">
        <v>216</v>
      </c>
      <c r="I3898" s="302" t="s">
        <v>217</v>
      </c>
      <c r="J3898" s="302" t="s">
        <v>218</v>
      </c>
      <c r="K3898" s="53"/>
      <c r="L3898" s="53"/>
      <c r="M3898" s="53"/>
      <c r="N3898" s="53"/>
      <c r="O3898" s="53"/>
      <c r="P3898" s="55"/>
      <c r="Q3898" s="297">
        <v>1504</v>
      </c>
      <c r="R3898" s="351" t="s">
        <v>1578</v>
      </c>
      <c r="S3898" s="350">
        <v>52</v>
      </c>
      <c r="T3898" t="str">
        <f t="shared" si="132"/>
        <v>G-Suite Business</v>
      </c>
    </row>
    <row r="3899" spans="1:20" ht="15.75" thickBot="1">
      <c r="A3899" s="311">
        <v>45714</v>
      </c>
      <c r="B3899" s="384">
        <v>45689</v>
      </c>
      <c r="C3899" s="297" t="e">
        <v>#VALUE!</v>
      </c>
      <c r="D3899" s="312" t="s">
        <v>6694</v>
      </c>
      <c r="E3899" s="306" t="s">
        <v>6695</v>
      </c>
      <c r="F3899" s="314">
        <v>9735</v>
      </c>
      <c r="G3899" s="300">
        <v>8250</v>
      </c>
      <c r="H3899" s="301" t="s">
        <v>216</v>
      </c>
      <c r="I3899" s="302" t="s">
        <v>217</v>
      </c>
      <c r="J3899" s="302" t="s">
        <v>218</v>
      </c>
      <c r="K3899" s="53"/>
      <c r="L3899" s="53"/>
      <c r="M3899" s="53"/>
      <c r="N3899" s="53"/>
      <c r="O3899" s="53"/>
      <c r="P3899" s="55"/>
      <c r="Q3899" s="297">
        <v>9735</v>
      </c>
      <c r="R3899" s="351" t="s">
        <v>1578</v>
      </c>
      <c r="S3899" s="350">
        <v>52</v>
      </c>
      <c r="T3899" t="str">
        <f t="shared" si="132"/>
        <v>G-Suite Business</v>
      </c>
    </row>
    <row r="3900" spans="1:20" ht="15.75" thickBot="1">
      <c r="A3900" s="311">
        <v>45714</v>
      </c>
      <c r="B3900" s="384">
        <v>45689</v>
      </c>
      <c r="C3900" s="297" t="e">
        <v>#VALUE!</v>
      </c>
      <c r="D3900" s="312" t="s">
        <v>6696</v>
      </c>
      <c r="E3900" s="306" t="s">
        <v>6697</v>
      </c>
      <c r="F3900" s="314">
        <v>28839</v>
      </c>
      <c r="G3900" s="300">
        <v>24439.830508474581</v>
      </c>
      <c r="H3900" s="301" t="s">
        <v>216</v>
      </c>
      <c r="I3900" s="302" t="s">
        <v>217</v>
      </c>
      <c r="J3900" s="302" t="s">
        <v>218</v>
      </c>
      <c r="K3900" s="53"/>
      <c r="L3900" s="53"/>
      <c r="M3900" s="53"/>
      <c r="N3900" s="53"/>
      <c r="O3900" s="53"/>
      <c r="P3900" s="55"/>
      <c r="Q3900" s="297">
        <v>28839</v>
      </c>
      <c r="R3900" s="351" t="s">
        <v>1578</v>
      </c>
      <c r="S3900" s="350">
        <v>52</v>
      </c>
      <c r="T3900" t="str">
        <f t="shared" si="132"/>
        <v>G-Suite Business</v>
      </c>
    </row>
    <row r="3901" spans="1:20" ht="15.75" thickBot="1">
      <c r="A3901" s="311">
        <v>45715</v>
      </c>
      <c r="B3901" s="384">
        <v>45689</v>
      </c>
      <c r="C3901" s="297" t="e">
        <v>#VALUE!</v>
      </c>
      <c r="D3901" s="312" t="s">
        <v>6698</v>
      </c>
      <c r="E3901" s="306" t="s">
        <v>6699</v>
      </c>
      <c r="F3901" s="314">
        <v>15045</v>
      </c>
      <c r="G3901" s="300">
        <v>12750</v>
      </c>
      <c r="H3901" s="301" t="s">
        <v>112</v>
      </c>
      <c r="I3901" s="302" t="s">
        <v>229</v>
      </c>
      <c r="J3901" s="302" t="s">
        <v>284</v>
      </c>
      <c r="K3901" s="53"/>
      <c r="L3901" s="53"/>
      <c r="M3901" s="53"/>
      <c r="N3901" s="53"/>
      <c r="O3901" s="53"/>
      <c r="P3901" s="55"/>
      <c r="Q3901" s="297">
        <v>15045</v>
      </c>
      <c r="R3901" s="351" t="s">
        <v>1578</v>
      </c>
      <c r="S3901" s="350">
        <v>52</v>
      </c>
      <c r="T3901" t="str">
        <f t="shared" si="132"/>
        <v>WhatsApp API Business</v>
      </c>
    </row>
    <row r="3902" spans="1:20" ht="15.75" thickBot="1">
      <c r="A3902" s="311">
        <v>45715</v>
      </c>
      <c r="B3902" s="384">
        <v>45689</v>
      </c>
      <c r="C3902" s="297" t="e">
        <v>#VALUE!</v>
      </c>
      <c r="D3902" s="312" t="s">
        <v>475</v>
      </c>
      <c r="E3902" s="306" t="s">
        <v>6700</v>
      </c>
      <c r="F3902" s="314">
        <v>29500</v>
      </c>
      <c r="G3902" s="300">
        <v>25000</v>
      </c>
      <c r="H3902" s="301" t="s">
        <v>245</v>
      </c>
      <c r="I3902" s="302" t="s">
        <v>223</v>
      </c>
      <c r="J3902" s="302" t="s">
        <v>246</v>
      </c>
      <c r="K3902" s="53"/>
      <c r="L3902" s="53"/>
      <c r="M3902" s="53"/>
      <c r="N3902" s="53"/>
      <c r="O3902" s="53"/>
      <c r="P3902" s="55"/>
      <c r="Q3902" s="297">
        <v>29500</v>
      </c>
      <c r="R3902" s="351" t="s">
        <v>1578</v>
      </c>
      <c r="S3902" s="350">
        <v>52</v>
      </c>
      <c r="T3902" t="str">
        <f t="shared" si="132"/>
        <v>Tech Assist Recruitment</v>
      </c>
    </row>
    <row r="3903" spans="1:20" ht="15.75" thickBot="1">
      <c r="A3903" s="311">
        <v>45715</v>
      </c>
      <c r="B3903" s="384">
        <v>45689</v>
      </c>
      <c r="C3903" s="297" t="e">
        <v>#VALUE!</v>
      </c>
      <c r="D3903" s="312" t="s">
        <v>773</v>
      </c>
      <c r="E3903" s="306" t="s">
        <v>6701</v>
      </c>
      <c r="F3903" s="314">
        <v>36108</v>
      </c>
      <c r="G3903" s="300">
        <v>30600</v>
      </c>
      <c r="H3903" s="301" t="s">
        <v>112</v>
      </c>
      <c r="I3903" s="302" t="s">
        <v>229</v>
      </c>
      <c r="J3903" s="302" t="s">
        <v>359</v>
      </c>
      <c r="K3903" s="53"/>
      <c r="L3903" s="53"/>
      <c r="M3903" s="53"/>
      <c r="N3903" s="53"/>
      <c r="O3903" s="53"/>
      <c r="P3903" s="55"/>
      <c r="Q3903" s="297">
        <v>36108</v>
      </c>
      <c r="R3903" s="351" t="s">
        <v>1578</v>
      </c>
      <c r="S3903" s="350">
        <v>52</v>
      </c>
      <c r="T3903" t="str">
        <f t="shared" si="132"/>
        <v>WhatsApp API Business</v>
      </c>
    </row>
    <row r="3904" spans="1:20" ht="15.75" thickBot="1">
      <c r="A3904" s="311">
        <v>45715</v>
      </c>
      <c r="B3904" s="384">
        <v>45689</v>
      </c>
      <c r="C3904" s="297" t="e">
        <v>#VALUE!</v>
      </c>
      <c r="D3904" s="312" t="s">
        <v>5470</v>
      </c>
      <c r="E3904" s="306" t="s">
        <v>6702</v>
      </c>
      <c r="F3904" s="314">
        <v>118000</v>
      </c>
      <c r="G3904" s="300">
        <v>100000</v>
      </c>
      <c r="H3904" s="301" t="s">
        <v>291</v>
      </c>
      <c r="I3904" s="302" t="s">
        <v>226</v>
      </c>
      <c r="J3904" s="302" t="s">
        <v>292</v>
      </c>
      <c r="K3904" s="53"/>
      <c r="L3904" s="53"/>
      <c r="M3904" s="53"/>
      <c r="N3904" s="53"/>
      <c r="O3904" s="53"/>
      <c r="P3904" s="55"/>
      <c r="Q3904" s="297">
        <v>118000</v>
      </c>
      <c r="R3904" s="351" t="s">
        <v>1578</v>
      </c>
      <c r="S3904" s="350">
        <v>52</v>
      </c>
      <c r="T3904" t="str">
        <f t="shared" si="132"/>
        <v xml:space="preserve">Training Business </v>
      </c>
    </row>
    <row r="3905" spans="1:20" ht="15.75" thickBot="1">
      <c r="A3905" s="311">
        <v>45715</v>
      </c>
      <c r="B3905" s="384">
        <v>45689</v>
      </c>
      <c r="C3905" s="297" t="e">
        <v>#VALUE!</v>
      </c>
      <c r="D3905" s="312" t="s">
        <v>5647</v>
      </c>
      <c r="E3905" s="306" t="s">
        <v>6703</v>
      </c>
      <c r="F3905" s="314">
        <v>76464</v>
      </c>
      <c r="G3905" s="300">
        <v>64800</v>
      </c>
      <c r="H3905" s="301" t="s">
        <v>291</v>
      </c>
      <c r="I3905" s="302" t="s">
        <v>226</v>
      </c>
      <c r="J3905" s="302" t="s">
        <v>503</v>
      </c>
      <c r="K3905" s="53"/>
      <c r="L3905" s="53"/>
      <c r="M3905" s="53"/>
      <c r="N3905" s="53"/>
      <c r="O3905" s="53"/>
      <c r="P3905" s="55"/>
      <c r="Q3905" s="297">
        <v>76464</v>
      </c>
      <c r="R3905" s="351" t="s">
        <v>1578</v>
      </c>
      <c r="S3905" s="350">
        <v>52</v>
      </c>
      <c r="T3905" t="s">
        <v>15</v>
      </c>
    </row>
    <row r="3906" spans="1:20" ht="15.75" thickBot="1">
      <c r="A3906" s="311">
        <v>45715</v>
      </c>
      <c r="B3906" s="384">
        <v>45689</v>
      </c>
      <c r="C3906" s="297" t="e">
        <v>#VALUE!</v>
      </c>
      <c r="D3906" s="312" t="s">
        <v>2329</v>
      </c>
      <c r="E3906" s="306" t="s">
        <v>6704</v>
      </c>
      <c r="F3906" s="314">
        <v>14006</v>
      </c>
      <c r="G3906" s="300">
        <v>11869.491525423729</v>
      </c>
      <c r="H3906" s="301" t="s">
        <v>112</v>
      </c>
      <c r="I3906" s="302" t="s">
        <v>229</v>
      </c>
      <c r="J3906" s="302" t="s">
        <v>249</v>
      </c>
      <c r="K3906" s="53"/>
      <c r="L3906" s="53"/>
      <c r="M3906" s="53"/>
      <c r="N3906" s="53"/>
      <c r="O3906" s="53"/>
      <c r="P3906" s="55"/>
      <c r="Q3906" s="297">
        <v>14006</v>
      </c>
      <c r="R3906" s="351" t="s">
        <v>1578</v>
      </c>
      <c r="S3906" s="350">
        <v>52</v>
      </c>
      <c r="T3906" t="str">
        <f t="shared" ref="T3906:T3915" si="133">VLOOKUP(I3906,$AD$2:$AE$6,2,0)</f>
        <v>WhatsApp API Business</v>
      </c>
    </row>
    <row r="3907" spans="1:20" ht="15.75" thickBot="1">
      <c r="A3907" s="311">
        <v>45715</v>
      </c>
      <c r="B3907" s="384">
        <v>45689</v>
      </c>
      <c r="C3907" s="297" t="e">
        <v>#VALUE!</v>
      </c>
      <c r="D3907" s="312" t="s">
        <v>5373</v>
      </c>
      <c r="E3907" s="306" t="s">
        <v>6705</v>
      </c>
      <c r="F3907" s="314">
        <v>724520</v>
      </c>
      <c r="G3907" s="300">
        <v>614000</v>
      </c>
      <c r="H3907" s="301" t="s">
        <v>112</v>
      </c>
      <c r="I3907" s="302" t="s">
        <v>229</v>
      </c>
      <c r="J3907" s="302" t="s">
        <v>249</v>
      </c>
      <c r="K3907" s="53"/>
      <c r="L3907" s="53"/>
      <c r="M3907" s="53"/>
      <c r="N3907" s="53"/>
      <c r="O3907" s="53"/>
      <c r="P3907" s="55"/>
      <c r="Q3907" s="297">
        <v>724520</v>
      </c>
      <c r="R3907" s="351" t="s">
        <v>1578</v>
      </c>
      <c r="S3907" s="350">
        <v>52</v>
      </c>
      <c r="T3907" t="str">
        <f t="shared" si="133"/>
        <v>WhatsApp API Business</v>
      </c>
    </row>
    <row r="3908" spans="1:20" ht="15.75" thickBot="1">
      <c r="A3908" s="311">
        <v>45715</v>
      </c>
      <c r="B3908" s="384">
        <v>45689</v>
      </c>
      <c r="C3908" s="297" t="e">
        <v>#VALUE!</v>
      </c>
      <c r="D3908" s="312" t="s">
        <v>368</v>
      </c>
      <c r="E3908" s="306" t="s">
        <v>6706</v>
      </c>
      <c r="F3908" s="314">
        <v>24780</v>
      </c>
      <c r="G3908" s="300">
        <v>21000</v>
      </c>
      <c r="H3908" s="301" t="s">
        <v>310</v>
      </c>
      <c r="I3908" s="302" t="s">
        <v>223</v>
      </c>
      <c r="J3908" s="302" t="s">
        <v>311</v>
      </c>
      <c r="K3908" s="53"/>
      <c r="L3908" s="53"/>
      <c r="M3908" s="53"/>
      <c r="N3908" s="53"/>
      <c r="O3908" s="53"/>
      <c r="P3908" s="55"/>
      <c r="Q3908" s="297">
        <v>24780</v>
      </c>
      <c r="R3908" s="351" t="s">
        <v>1578</v>
      </c>
      <c r="S3908" s="350">
        <v>52</v>
      </c>
      <c r="T3908" t="str">
        <f t="shared" si="133"/>
        <v>Tech Assist Recruitment</v>
      </c>
    </row>
    <row r="3909" spans="1:20" ht="15.75" thickBot="1">
      <c r="A3909" s="311">
        <v>45715</v>
      </c>
      <c r="B3909" s="384">
        <v>45689</v>
      </c>
      <c r="C3909" s="297" t="e">
        <v>#VALUE!</v>
      </c>
      <c r="D3909" s="312" t="s">
        <v>399</v>
      </c>
      <c r="E3909" s="306" t="s">
        <v>6707</v>
      </c>
      <c r="F3909" s="314">
        <v>4071</v>
      </c>
      <c r="G3909" s="300">
        <v>3450</v>
      </c>
      <c r="H3909" s="301" t="s">
        <v>216</v>
      </c>
      <c r="I3909" s="302" t="s">
        <v>217</v>
      </c>
      <c r="J3909" s="302" t="s">
        <v>218</v>
      </c>
      <c r="K3909" s="53"/>
      <c r="L3909" s="53"/>
      <c r="M3909" s="53"/>
      <c r="N3909" s="53"/>
      <c r="O3909" s="53"/>
      <c r="P3909" s="55"/>
      <c r="Q3909" s="297">
        <v>4071</v>
      </c>
      <c r="R3909" s="351" t="s">
        <v>1578</v>
      </c>
      <c r="S3909" s="350">
        <v>52</v>
      </c>
      <c r="T3909" t="str">
        <f t="shared" si="133"/>
        <v>G-Suite Business</v>
      </c>
    </row>
    <row r="3910" spans="1:20" ht="15.75" thickBot="1">
      <c r="A3910" s="311">
        <v>45715</v>
      </c>
      <c r="B3910" s="384">
        <v>45689</v>
      </c>
      <c r="C3910" s="297" t="e">
        <v>#VALUE!</v>
      </c>
      <c r="D3910" s="312" t="s">
        <v>6708</v>
      </c>
      <c r="E3910" s="306" t="s">
        <v>6709</v>
      </c>
      <c r="F3910" s="314">
        <v>7816</v>
      </c>
      <c r="G3910" s="300">
        <v>6623.7288135593226</v>
      </c>
      <c r="H3910" s="301" t="s">
        <v>216</v>
      </c>
      <c r="I3910" s="302" t="s">
        <v>217</v>
      </c>
      <c r="J3910" s="302" t="s">
        <v>218</v>
      </c>
      <c r="K3910" s="53"/>
      <c r="L3910" s="53"/>
      <c r="M3910" s="53"/>
      <c r="N3910" s="53"/>
      <c r="O3910" s="53"/>
      <c r="P3910" s="55"/>
      <c r="Q3910" s="297">
        <v>7816</v>
      </c>
      <c r="R3910" s="351" t="s">
        <v>1578</v>
      </c>
      <c r="S3910" s="350">
        <v>52</v>
      </c>
      <c r="T3910" t="str">
        <f t="shared" si="133"/>
        <v>G-Suite Business</v>
      </c>
    </row>
    <row r="3911" spans="1:20" ht="15.75" thickBot="1">
      <c r="A3911" s="311">
        <v>45715</v>
      </c>
      <c r="B3911" s="384">
        <v>45689</v>
      </c>
      <c r="C3911" s="297" t="e">
        <v>#VALUE!</v>
      </c>
      <c r="D3911" s="312" t="s">
        <v>250</v>
      </c>
      <c r="E3911" s="306" t="s">
        <v>6710</v>
      </c>
      <c r="F3911" s="314">
        <v>1778.26</v>
      </c>
      <c r="G3911" s="300">
        <v>1507</v>
      </c>
      <c r="H3911" s="301" t="s">
        <v>216</v>
      </c>
      <c r="I3911" s="302" t="s">
        <v>217</v>
      </c>
      <c r="J3911" s="302" t="s">
        <v>218</v>
      </c>
      <c r="K3911" s="53"/>
      <c r="L3911" s="53"/>
      <c r="M3911" s="53"/>
      <c r="N3911" s="53"/>
      <c r="O3911" s="53"/>
      <c r="P3911" s="55"/>
      <c r="Q3911" s="297">
        <v>1778.26</v>
      </c>
      <c r="R3911" s="351" t="s">
        <v>1578</v>
      </c>
      <c r="S3911" s="350">
        <v>52</v>
      </c>
      <c r="T3911" t="str">
        <f t="shared" si="133"/>
        <v>G-Suite Business</v>
      </c>
    </row>
    <row r="3912" spans="1:20" ht="15.75" thickBot="1">
      <c r="A3912" s="311">
        <v>45715</v>
      </c>
      <c r="B3912" s="384">
        <v>45689</v>
      </c>
      <c r="C3912" s="297" t="e">
        <v>#VALUE!</v>
      </c>
      <c r="D3912" s="312" t="s">
        <v>1205</v>
      </c>
      <c r="E3912" s="306" t="s">
        <v>6711</v>
      </c>
      <c r="F3912" s="314">
        <v>2257</v>
      </c>
      <c r="G3912" s="300">
        <v>1912.71186440678</v>
      </c>
      <c r="H3912" s="301" t="s">
        <v>216</v>
      </c>
      <c r="I3912" s="302" t="s">
        <v>217</v>
      </c>
      <c r="J3912" s="302" t="s">
        <v>218</v>
      </c>
      <c r="K3912" s="53"/>
      <c r="L3912" s="53"/>
      <c r="M3912" s="53"/>
      <c r="N3912" s="53"/>
      <c r="O3912" s="53"/>
      <c r="P3912" s="55"/>
      <c r="Q3912" s="297">
        <v>2257</v>
      </c>
      <c r="R3912" s="351" t="s">
        <v>1578</v>
      </c>
      <c r="S3912" s="350">
        <v>52</v>
      </c>
      <c r="T3912" t="str">
        <f t="shared" si="133"/>
        <v>G-Suite Business</v>
      </c>
    </row>
    <row r="3913" spans="1:20" ht="15.75" thickBot="1">
      <c r="A3913" s="311">
        <v>45716</v>
      </c>
      <c r="B3913" s="384">
        <v>45689</v>
      </c>
      <c r="C3913" s="297" t="e">
        <v>#VALUE!</v>
      </c>
      <c r="D3913" s="312" t="s">
        <v>1006</v>
      </c>
      <c r="E3913" s="306" t="s">
        <v>6712</v>
      </c>
      <c r="F3913" s="314">
        <v>146639</v>
      </c>
      <c r="G3913" s="300">
        <v>124270.3389830509</v>
      </c>
      <c r="H3913" s="301" t="s">
        <v>291</v>
      </c>
      <c r="I3913" s="302" t="s">
        <v>226</v>
      </c>
      <c r="J3913" s="302" t="s">
        <v>292</v>
      </c>
      <c r="K3913" s="53"/>
      <c r="L3913" s="53"/>
      <c r="M3913" s="53"/>
      <c r="N3913" s="53"/>
      <c r="O3913" s="53"/>
      <c r="P3913" s="55"/>
      <c r="Q3913" s="297">
        <v>146639</v>
      </c>
      <c r="R3913" s="351" t="s">
        <v>1578</v>
      </c>
      <c r="S3913" s="350">
        <v>51</v>
      </c>
      <c r="T3913" t="str">
        <f t="shared" si="133"/>
        <v xml:space="preserve">Training Business </v>
      </c>
    </row>
    <row r="3914" spans="1:20" ht="15.75" thickBot="1">
      <c r="A3914" s="311">
        <v>45716</v>
      </c>
      <c r="B3914" s="384">
        <v>45689</v>
      </c>
      <c r="C3914" s="297" t="e">
        <v>#VALUE!</v>
      </c>
      <c r="D3914" s="312" t="s">
        <v>6713</v>
      </c>
      <c r="E3914" s="306" t="s">
        <v>6714</v>
      </c>
      <c r="F3914" s="314">
        <v>17700</v>
      </c>
      <c r="G3914" s="300">
        <v>15000</v>
      </c>
      <c r="H3914" s="301" t="s">
        <v>112</v>
      </c>
      <c r="I3914" s="302" t="s">
        <v>229</v>
      </c>
      <c r="J3914" s="302" t="s">
        <v>284</v>
      </c>
      <c r="K3914" s="53"/>
      <c r="L3914" s="53"/>
      <c r="M3914" s="53"/>
      <c r="N3914" s="53"/>
      <c r="O3914" s="53"/>
      <c r="P3914" s="55"/>
      <c r="Q3914" s="297">
        <v>17700</v>
      </c>
      <c r="R3914" s="351" t="s">
        <v>1578</v>
      </c>
      <c r="S3914" s="350">
        <v>52</v>
      </c>
      <c r="T3914" t="str">
        <f t="shared" si="133"/>
        <v>WhatsApp API Business</v>
      </c>
    </row>
    <row r="3915" spans="1:20" ht="15.75" thickBot="1">
      <c r="A3915" s="311">
        <v>45716</v>
      </c>
      <c r="B3915" s="384">
        <v>45689</v>
      </c>
      <c r="C3915" s="297" t="e">
        <v>#VALUE!</v>
      </c>
      <c r="D3915" s="312" t="s">
        <v>1555</v>
      </c>
      <c r="E3915" s="306" t="s">
        <v>6715</v>
      </c>
      <c r="F3915" s="314">
        <v>63720</v>
      </c>
      <c r="G3915" s="300">
        <v>54000</v>
      </c>
      <c r="H3915" s="301" t="s">
        <v>245</v>
      </c>
      <c r="I3915" s="302" t="s">
        <v>223</v>
      </c>
      <c r="J3915" s="302" t="s">
        <v>246</v>
      </c>
      <c r="K3915" s="53"/>
      <c r="L3915" s="53"/>
      <c r="M3915" s="53"/>
      <c r="N3915" s="53"/>
      <c r="O3915" s="53"/>
      <c r="P3915" s="55"/>
      <c r="Q3915" s="297">
        <v>63720</v>
      </c>
      <c r="R3915" s="351" t="s">
        <v>1578</v>
      </c>
      <c r="S3915" s="350">
        <v>52</v>
      </c>
      <c r="T3915" t="str">
        <f t="shared" si="133"/>
        <v>Tech Assist Recruitment</v>
      </c>
    </row>
    <row r="3916" spans="1:20" ht="15.75" thickBot="1">
      <c r="A3916" s="311">
        <v>45716</v>
      </c>
      <c r="B3916" s="384">
        <v>45689</v>
      </c>
      <c r="C3916" s="297" t="e">
        <v>#VALUE!</v>
      </c>
      <c r="D3916" s="312" t="s">
        <v>3439</v>
      </c>
      <c r="E3916" s="306" t="s">
        <v>6716</v>
      </c>
      <c r="F3916" s="314">
        <v>84960</v>
      </c>
      <c r="G3916" s="300">
        <v>72000</v>
      </c>
      <c r="H3916" s="301" t="s">
        <v>291</v>
      </c>
      <c r="I3916" s="302" t="s">
        <v>226</v>
      </c>
      <c r="J3916" s="302" t="s">
        <v>503</v>
      </c>
      <c r="K3916" s="53"/>
      <c r="L3916" s="53"/>
      <c r="M3916" s="53"/>
      <c r="N3916" s="53"/>
      <c r="O3916" s="53"/>
      <c r="P3916" s="55"/>
      <c r="Q3916" s="297">
        <v>84960</v>
      </c>
      <c r="R3916" s="351" t="s">
        <v>1578</v>
      </c>
      <c r="S3916" s="350">
        <v>52</v>
      </c>
      <c r="T3916" t="s">
        <v>15</v>
      </c>
    </row>
    <row r="3917" spans="1:20" ht="15.75" thickBot="1">
      <c r="A3917" s="311">
        <v>45716</v>
      </c>
      <c r="B3917" s="384">
        <v>45689</v>
      </c>
      <c r="C3917" s="297" t="e">
        <v>#VALUE!</v>
      </c>
      <c r="D3917" s="312" t="s">
        <v>6717</v>
      </c>
      <c r="E3917" s="306" t="s">
        <v>5809</v>
      </c>
      <c r="F3917" s="314">
        <v>94000</v>
      </c>
      <c r="G3917" s="314">
        <v>94000</v>
      </c>
      <c r="H3917" s="301" t="s">
        <v>291</v>
      </c>
      <c r="I3917" s="302" t="s">
        <v>226</v>
      </c>
      <c r="J3917" s="302" t="s">
        <v>292</v>
      </c>
      <c r="K3917" s="53"/>
      <c r="L3917" s="53"/>
      <c r="M3917" s="53"/>
      <c r="N3917" s="53"/>
      <c r="O3917" s="53"/>
      <c r="P3917" s="55"/>
      <c r="Q3917" s="297">
        <v>94000</v>
      </c>
      <c r="R3917" s="351" t="s">
        <v>1578</v>
      </c>
      <c r="S3917" s="350">
        <v>52</v>
      </c>
      <c r="T3917" t="str">
        <f t="shared" ref="T3917:T3934" si="134">VLOOKUP(I3917,$AD$2:$AE$6,2,0)</f>
        <v xml:space="preserve">Training Business </v>
      </c>
    </row>
    <row r="3918" spans="1:20" ht="15.75" thickBot="1">
      <c r="A3918" s="311">
        <v>45716</v>
      </c>
      <c r="B3918" s="384">
        <v>45689</v>
      </c>
      <c r="C3918" s="297" t="e">
        <v>#VALUE!</v>
      </c>
      <c r="D3918" s="312" t="s">
        <v>3782</v>
      </c>
      <c r="E3918" s="306" t="s">
        <v>6718</v>
      </c>
      <c r="F3918" s="314">
        <v>1180</v>
      </c>
      <c r="G3918" s="300">
        <v>1000</v>
      </c>
      <c r="H3918" s="301" t="s">
        <v>112</v>
      </c>
      <c r="I3918" s="302" t="s">
        <v>229</v>
      </c>
      <c r="J3918" s="302" t="s">
        <v>249</v>
      </c>
      <c r="K3918" s="53"/>
      <c r="L3918" s="53"/>
      <c r="M3918" s="53"/>
      <c r="N3918" s="53"/>
      <c r="O3918" s="53"/>
      <c r="P3918" s="55"/>
      <c r="Q3918" s="297">
        <v>1180</v>
      </c>
      <c r="R3918" s="351" t="s">
        <v>1578</v>
      </c>
      <c r="S3918" s="350">
        <v>52</v>
      </c>
      <c r="T3918" t="str">
        <f t="shared" si="134"/>
        <v>WhatsApp API Business</v>
      </c>
    </row>
    <row r="3919" spans="1:20" ht="15.75" thickBot="1">
      <c r="A3919" s="311">
        <v>45716</v>
      </c>
      <c r="B3919" s="384">
        <v>45689</v>
      </c>
      <c r="C3919" s="297" t="e">
        <v>#VALUE!</v>
      </c>
      <c r="D3919" s="312" t="s">
        <v>920</v>
      </c>
      <c r="E3919" s="306" t="s">
        <v>6719</v>
      </c>
      <c r="F3919" s="314">
        <v>11800</v>
      </c>
      <c r="G3919" s="300">
        <v>10000</v>
      </c>
      <c r="H3919" s="301" t="s">
        <v>112</v>
      </c>
      <c r="I3919" s="302" t="s">
        <v>229</v>
      </c>
      <c r="J3919" s="302" t="s">
        <v>249</v>
      </c>
      <c r="K3919" s="53"/>
      <c r="L3919" s="53"/>
      <c r="M3919" s="53"/>
      <c r="N3919" s="53"/>
      <c r="O3919" s="53"/>
      <c r="P3919" s="55"/>
      <c r="Q3919" s="297">
        <v>11800</v>
      </c>
      <c r="R3919" s="351" t="s">
        <v>1578</v>
      </c>
      <c r="S3919" s="350">
        <v>52</v>
      </c>
      <c r="T3919" t="str">
        <f t="shared" si="134"/>
        <v>WhatsApp API Business</v>
      </c>
    </row>
    <row r="3920" spans="1:20" ht="15.75" thickBot="1">
      <c r="A3920" s="311">
        <v>45716</v>
      </c>
      <c r="B3920" s="384">
        <v>45689</v>
      </c>
      <c r="C3920" s="297" t="e">
        <v>#VALUE!</v>
      </c>
      <c r="D3920" s="312" t="s">
        <v>465</v>
      </c>
      <c r="E3920" s="306" t="s">
        <v>6720</v>
      </c>
      <c r="F3920" s="314">
        <v>1180</v>
      </c>
      <c r="G3920" s="300">
        <v>1000</v>
      </c>
      <c r="H3920" s="301" t="s">
        <v>112</v>
      </c>
      <c r="I3920" s="302" t="s">
        <v>229</v>
      </c>
      <c r="J3920" s="302" t="s">
        <v>249</v>
      </c>
      <c r="K3920" s="53"/>
      <c r="L3920" s="53"/>
      <c r="M3920" s="53"/>
      <c r="N3920" s="53"/>
      <c r="O3920" s="53"/>
      <c r="P3920" s="55"/>
      <c r="Q3920" s="297">
        <v>1180</v>
      </c>
      <c r="R3920" s="351" t="s">
        <v>1578</v>
      </c>
      <c r="S3920" s="350">
        <v>52</v>
      </c>
      <c r="T3920" t="str">
        <f t="shared" si="134"/>
        <v>WhatsApp API Business</v>
      </c>
    </row>
    <row r="3921" spans="1:20" ht="15.75" thickBot="1">
      <c r="A3921" s="311">
        <v>45716</v>
      </c>
      <c r="B3921" s="384">
        <v>45689</v>
      </c>
      <c r="C3921" s="297" t="e">
        <v>#VALUE!</v>
      </c>
      <c r="D3921" s="312" t="s">
        <v>646</v>
      </c>
      <c r="E3921" s="306" t="s">
        <v>6721</v>
      </c>
      <c r="F3921" s="314">
        <v>2950</v>
      </c>
      <c r="G3921" s="300">
        <v>2500</v>
      </c>
      <c r="H3921" s="301" t="s">
        <v>112</v>
      </c>
      <c r="I3921" s="302" t="s">
        <v>229</v>
      </c>
      <c r="J3921" s="302" t="s">
        <v>258</v>
      </c>
      <c r="K3921" s="53"/>
      <c r="L3921" s="53"/>
      <c r="M3921" s="53"/>
      <c r="N3921" s="53"/>
      <c r="O3921" s="53"/>
      <c r="P3921" s="55"/>
      <c r="Q3921" s="297">
        <v>2950</v>
      </c>
      <c r="R3921" s="351" t="s">
        <v>1578</v>
      </c>
      <c r="S3921" s="350">
        <v>52</v>
      </c>
      <c r="T3921" t="str">
        <f t="shared" si="134"/>
        <v>WhatsApp API Business</v>
      </c>
    </row>
    <row r="3922" spans="1:20" ht="15.75" thickBot="1">
      <c r="A3922" s="311">
        <v>45716</v>
      </c>
      <c r="B3922" s="384">
        <v>45689</v>
      </c>
      <c r="C3922" s="297" t="e">
        <v>#VALUE!</v>
      </c>
      <c r="D3922" s="312" t="s">
        <v>551</v>
      </c>
      <c r="E3922" s="306" t="s">
        <v>6722</v>
      </c>
      <c r="F3922" s="314">
        <v>17700</v>
      </c>
      <c r="G3922" s="300">
        <v>15000</v>
      </c>
      <c r="H3922" s="301" t="s">
        <v>112</v>
      </c>
      <c r="I3922" s="302" t="s">
        <v>229</v>
      </c>
      <c r="J3922" s="302" t="s">
        <v>284</v>
      </c>
      <c r="K3922" s="53"/>
      <c r="L3922" s="53"/>
      <c r="M3922" s="53"/>
      <c r="N3922" s="53"/>
      <c r="O3922" s="53"/>
      <c r="P3922" s="55"/>
      <c r="Q3922" s="297">
        <v>17700</v>
      </c>
      <c r="R3922" s="351" t="s">
        <v>1578</v>
      </c>
      <c r="S3922" s="350">
        <v>52</v>
      </c>
      <c r="T3922" t="str">
        <f t="shared" si="134"/>
        <v>WhatsApp API Business</v>
      </c>
    </row>
    <row r="3923" spans="1:20" ht="15.75" thickBot="1">
      <c r="A3923" s="311">
        <v>45716</v>
      </c>
      <c r="B3923" s="384">
        <v>45689</v>
      </c>
      <c r="C3923" s="297" t="e">
        <v>#VALUE!</v>
      </c>
      <c r="D3923" s="312" t="s">
        <v>3189</v>
      </c>
      <c r="E3923" s="306" t="s">
        <v>6723</v>
      </c>
      <c r="F3923" s="314">
        <v>7493</v>
      </c>
      <c r="G3923" s="300">
        <v>6350</v>
      </c>
      <c r="H3923" s="301" t="s">
        <v>112</v>
      </c>
      <c r="I3923" s="302" t="s">
        <v>229</v>
      </c>
      <c r="J3923" s="302" t="s">
        <v>269</v>
      </c>
      <c r="K3923" s="53"/>
      <c r="L3923" s="53"/>
      <c r="M3923" s="53"/>
      <c r="N3923" s="53"/>
      <c r="O3923" s="53"/>
      <c r="P3923" s="55"/>
      <c r="Q3923" s="297">
        <v>7493</v>
      </c>
      <c r="R3923" s="351" t="s">
        <v>1578</v>
      </c>
      <c r="S3923" s="350">
        <v>52</v>
      </c>
      <c r="T3923" t="str">
        <f t="shared" si="134"/>
        <v>WhatsApp API Business</v>
      </c>
    </row>
    <row r="3924" spans="1:20" ht="15.75" thickBot="1">
      <c r="A3924" s="311">
        <v>45716</v>
      </c>
      <c r="B3924" s="384">
        <v>45689</v>
      </c>
      <c r="C3924" s="297" t="e">
        <v>#VALUE!</v>
      </c>
      <c r="D3924" s="312" t="s">
        <v>1364</v>
      </c>
      <c r="E3924" s="306" t="s">
        <v>6724</v>
      </c>
      <c r="F3924" s="314">
        <v>61360</v>
      </c>
      <c r="G3924" s="300">
        <v>52000</v>
      </c>
      <c r="H3924" s="301" t="s">
        <v>310</v>
      </c>
      <c r="I3924" s="302" t="s">
        <v>223</v>
      </c>
      <c r="J3924" s="302" t="s">
        <v>311</v>
      </c>
      <c r="K3924" s="53"/>
      <c r="L3924" s="53"/>
      <c r="M3924" s="53"/>
      <c r="N3924" s="53"/>
      <c r="O3924" s="53"/>
      <c r="P3924" s="55"/>
      <c r="Q3924" s="297">
        <v>61360</v>
      </c>
      <c r="R3924" s="351" t="s">
        <v>1578</v>
      </c>
      <c r="S3924" s="350">
        <v>52</v>
      </c>
      <c r="T3924" t="str">
        <f t="shared" si="134"/>
        <v>Tech Assist Recruitment</v>
      </c>
    </row>
    <row r="3925" spans="1:20" ht="15.75" thickBot="1">
      <c r="A3925" s="311">
        <v>45716</v>
      </c>
      <c r="B3925" s="384">
        <v>45689</v>
      </c>
      <c r="C3925" s="297" t="e">
        <v>#VALUE!</v>
      </c>
      <c r="D3925" s="312" t="s">
        <v>6725</v>
      </c>
      <c r="E3925" s="306" t="s">
        <v>6726</v>
      </c>
      <c r="F3925" s="314">
        <v>1000000</v>
      </c>
      <c r="G3925" s="300">
        <v>847457.62711864407</v>
      </c>
      <c r="H3925" s="301" t="s">
        <v>261</v>
      </c>
      <c r="I3925" s="302" t="s">
        <v>232</v>
      </c>
      <c r="J3925" s="302" t="s">
        <v>422</v>
      </c>
      <c r="K3925" s="53"/>
      <c r="L3925" s="53"/>
      <c r="M3925" s="53"/>
      <c r="N3925" s="53"/>
      <c r="O3925" s="53"/>
      <c r="P3925" s="55"/>
      <c r="Q3925" s="297">
        <v>1000000</v>
      </c>
      <c r="R3925" s="351" t="s">
        <v>1578</v>
      </c>
      <c r="S3925" s="350">
        <v>52</v>
      </c>
      <c r="T3925" t="str">
        <f t="shared" si="134"/>
        <v>Other Services</v>
      </c>
    </row>
    <row r="3926" spans="1:20" ht="15.75" thickBot="1">
      <c r="A3926" s="311">
        <v>45716</v>
      </c>
      <c r="B3926" s="384">
        <v>45689</v>
      </c>
      <c r="C3926" s="297" t="e">
        <v>#VALUE!</v>
      </c>
      <c r="D3926" s="312" t="s">
        <v>1270</v>
      </c>
      <c r="E3926" s="306" t="s">
        <v>6727</v>
      </c>
      <c r="F3926" s="314">
        <v>92925</v>
      </c>
      <c r="G3926" s="300">
        <v>78750</v>
      </c>
      <c r="H3926" s="301" t="s">
        <v>216</v>
      </c>
      <c r="I3926" s="302" t="s">
        <v>217</v>
      </c>
      <c r="J3926" s="302" t="s">
        <v>218</v>
      </c>
      <c r="K3926" s="53"/>
      <c r="L3926" s="53"/>
      <c r="M3926" s="53"/>
      <c r="N3926" s="53"/>
      <c r="O3926" s="53"/>
      <c r="P3926" s="55"/>
      <c r="Q3926" s="297">
        <v>92925</v>
      </c>
      <c r="R3926" s="351" t="s">
        <v>1578</v>
      </c>
      <c r="S3926" s="350">
        <v>52</v>
      </c>
      <c r="T3926" t="str">
        <f t="shared" si="134"/>
        <v>G-Suite Business</v>
      </c>
    </row>
    <row r="3927" spans="1:20" ht="15.75" thickBot="1">
      <c r="A3927" s="311">
        <v>45716</v>
      </c>
      <c r="B3927" s="384">
        <v>45689</v>
      </c>
      <c r="C3927" s="297" t="e">
        <v>#VALUE!</v>
      </c>
      <c r="D3927" s="312" t="s">
        <v>233</v>
      </c>
      <c r="E3927" s="306" t="s">
        <v>6728</v>
      </c>
      <c r="F3927" s="314">
        <v>576170</v>
      </c>
      <c r="G3927" s="300">
        <v>488279.66101694922</v>
      </c>
      <c r="H3927" s="301" t="s">
        <v>216</v>
      </c>
      <c r="I3927" s="302" t="s">
        <v>217</v>
      </c>
      <c r="J3927" s="302" t="s">
        <v>218</v>
      </c>
      <c r="K3927" s="53"/>
      <c r="L3927" s="53"/>
      <c r="M3927" s="53"/>
      <c r="N3927" s="53"/>
      <c r="O3927" s="53"/>
      <c r="P3927" s="55"/>
      <c r="Q3927" s="297">
        <v>576170</v>
      </c>
      <c r="R3927" s="351" t="s">
        <v>1578</v>
      </c>
      <c r="S3927" s="350">
        <v>52</v>
      </c>
      <c r="T3927" t="str">
        <f t="shared" si="134"/>
        <v>G-Suite Business</v>
      </c>
    </row>
    <row r="3928" spans="1:20" ht="15.75" thickBot="1">
      <c r="A3928" s="311">
        <v>45716</v>
      </c>
      <c r="B3928" s="384">
        <v>45689</v>
      </c>
      <c r="C3928" s="297" t="e">
        <v>#VALUE!</v>
      </c>
      <c r="D3928" s="312" t="s">
        <v>1075</v>
      </c>
      <c r="E3928" s="306" t="s">
        <v>6729</v>
      </c>
      <c r="F3928" s="314">
        <v>36108</v>
      </c>
      <c r="G3928" s="300">
        <v>30600</v>
      </c>
      <c r="H3928" s="301" t="s">
        <v>216</v>
      </c>
      <c r="I3928" s="302" t="s">
        <v>217</v>
      </c>
      <c r="J3928" s="302" t="s">
        <v>218</v>
      </c>
      <c r="K3928" s="53"/>
      <c r="L3928" s="53"/>
      <c r="M3928" s="53"/>
      <c r="N3928" s="53"/>
      <c r="O3928" s="53"/>
      <c r="P3928" s="55"/>
      <c r="Q3928" s="297">
        <v>36108</v>
      </c>
      <c r="R3928" s="351" t="s">
        <v>1578</v>
      </c>
      <c r="S3928" s="350">
        <v>52</v>
      </c>
      <c r="T3928" t="str">
        <f t="shared" si="134"/>
        <v>G-Suite Business</v>
      </c>
    </row>
    <row r="3929" spans="1:20" ht="15.75" thickBot="1">
      <c r="A3929" s="311">
        <v>45716</v>
      </c>
      <c r="B3929" s="384">
        <v>45689</v>
      </c>
      <c r="C3929" s="297" t="e">
        <v>#VALUE!</v>
      </c>
      <c r="D3929" s="312" t="s">
        <v>6730</v>
      </c>
      <c r="E3929" s="306" t="s">
        <v>6731</v>
      </c>
      <c r="F3929" s="314">
        <v>3908.16</v>
      </c>
      <c r="G3929" s="300">
        <v>3312</v>
      </c>
      <c r="H3929" s="301" t="s">
        <v>216</v>
      </c>
      <c r="I3929" s="302" t="s">
        <v>217</v>
      </c>
      <c r="J3929" s="302" t="s">
        <v>218</v>
      </c>
      <c r="K3929" s="53"/>
      <c r="L3929" s="53"/>
      <c r="M3929" s="53"/>
      <c r="N3929" s="53"/>
      <c r="O3929" s="53"/>
      <c r="P3929" s="55"/>
      <c r="Q3929" s="297">
        <v>3908.16</v>
      </c>
      <c r="R3929" s="351" t="s">
        <v>1578</v>
      </c>
      <c r="S3929" s="350">
        <v>52</v>
      </c>
      <c r="T3929" t="str">
        <f t="shared" si="134"/>
        <v>G-Suite Business</v>
      </c>
    </row>
    <row r="3930" spans="1:20" ht="15.75" thickBot="1">
      <c r="A3930" s="311">
        <v>45717</v>
      </c>
      <c r="B3930" s="384">
        <v>45717</v>
      </c>
      <c r="C3930" s="297" t="e">
        <v>#VALUE!</v>
      </c>
      <c r="D3930" s="312" t="s">
        <v>1205</v>
      </c>
      <c r="E3930" s="306" t="s">
        <v>6732</v>
      </c>
      <c r="F3930" s="314">
        <v>9027</v>
      </c>
      <c r="G3930" s="300">
        <v>7650</v>
      </c>
      <c r="H3930" s="301" t="s">
        <v>216</v>
      </c>
      <c r="I3930" s="302" t="s">
        <v>217</v>
      </c>
      <c r="J3930" s="302" t="s">
        <v>218</v>
      </c>
      <c r="K3930" s="53"/>
      <c r="L3930" s="53"/>
      <c r="M3930" s="53"/>
      <c r="N3930" s="53"/>
      <c r="O3930" s="53"/>
      <c r="P3930" s="55"/>
      <c r="Q3930" s="297">
        <v>9027</v>
      </c>
      <c r="R3930" s="351" t="s">
        <v>1578</v>
      </c>
      <c r="S3930" s="350">
        <v>53</v>
      </c>
      <c r="T3930" t="str">
        <f t="shared" si="134"/>
        <v>G-Suite Business</v>
      </c>
    </row>
    <row r="3931" spans="1:20" ht="15.75" thickBot="1">
      <c r="A3931" s="311">
        <v>45717</v>
      </c>
      <c r="B3931" s="384">
        <v>45717</v>
      </c>
      <c r="C3931" s="297" t="e">
        <v>#VALUE!</v>
      </c>
      <c r="D3931" s="312" t="s">
        <v>1138</v>
      </c>
      <c r="E3931" s="306" t="s">
        <v>6733</v>
      </c>
      <c r="F3931" s="314">
        <v>7709</v>
      </c>
      <c r="G3931" s="300">
        <v>6533.0508474576272</v>
      </c>
      <c r="H3931" s="301" t="s">
        <v>216</v>
      </c>
      <c r="I3931" s="302" t="s">
        <v>217</v>
      </c>
      <c r="J3931" s="302" t="s">
        <v>218</v>
      </c>
      <c r="K3931" s="53"/>
      <c r="L3931" s="53"/>
      <c r="M3931" s="53"/>
      <c r="N3931" s="53"/>
      <c r="O3931" s="53"/>
      <c r="P3931" s="55"/>
      <c r="Q3931" s="297">
        <v>7709</v>
      </c>
      <c r="R3931" s="351" t="s">
        <v>1578</v>
      </c>
      <c r="S3931" s="350">
        <v>53</v>
      </c>
      <c r="T3931" t="str">
        <f t="shared" si="134"/>
        <v>G-Suite Business</v>
      </c>
    </row>
    <row r="3932" spans="1:20" ht="15.75" thickBot="1">
      <c r="A3932" s="311">
        <v>45717</v>
      </c>
      <c r="B3932" s="384">
        <v>45717</v>
      </c>
      <c r="C3932" s="297" t="e">
        <v>#VALUE!</v>
      </c>
      <c r="D3932" s="312" t="s">
        <v>2288</v>
      </c>
      <c r="E3932" s="306" t="s">
        <v>6734</v>
      </c>
      <c r="F3932" s="314">
        <v>2080</v>
      </c>
      <c r="G3932" s="300">
        <v>1762.71186440678</v>
      </c>
      <c r="H3932" s="301" t="s">
        <v>216</v>
      </c>
      <c r="I3932" s="302" t="s">
        <v>217</v>
      </c>
      <c r="J3932" s="302" t="s">
        <v>218</v>
      </c>
      <c r="K3932" s="53"/>
      <c r="L3932" s="53"/>
      <c r="M3932" s="53"/>
      <c r="N3932" s="53"/>
      <c r="O3932" s="53"/>
      <c r="P3932" s="55"/>
      <c r="Q3932" s="297">
        <v>2080</v>
      </c>
      <c r="R3932" s="351" t="s">
        <v>1578</v>
      </c>
      <c r="S3932" s="350">
        <v>53</v>
      </c>
      <c r="T3932" t="str">
        <f t="shared" si="134"/>
        <v>G-Suite Business</v>
      </c>
    </row>
    <row r="3933" spans="1:20" ht="15.75" thickBot="1">
      <c r="A3933" s="311">
        <v>45717</v>
      </c>
      <c r="B3933" s="384">
        <v>45717</v>
      </c>
      <c r="C3933" s="297" t="e">
        <v>#VALUE!</v>
      </c>
      <c r="D3933" s="312" t="s">
        <v>6735</v>
      </c>
      <c r="E3933" s="306" t="s">
        <v>6736</v>
      </c>
      <c r="F3933" s="314">
        <v>45135</v>
      </c>
      <c r="G3933" s="300">
        <v>38250</v>
      </c>
      <c r="H3933" s="301" t="s">
        <v>216</v>
      </c>
      <c r="I3933" s="302" t="s">
        <v>217</v>
      </c>
      <c r="J3933" s="302" t="s">
        <v>218</v>
      </c>
      <c r="K3933" s="53"/>
      <c r="L3933" s="53"/>
      <c r="M3933" s="53"/>
      <c r="N3933" s="53"/>
      <c r="O3933" s="53"/>
      <c r="P3933" s="55"/>
      <c r="Q3933" s="297">
        <v>45135</v>
      </c>
      <c r="R3933" s="351" t="s">
        <v>1578</v>
      </c>
      <c r="S3933" s="350">
        <v>53</v>
      </c>
      <c r="T3933" t="str">
        <f t="shared" si="134"/>
        <v>G-Suite Business</v>
      </c>
    </row>
    <row r="3934" spans="1:20" ht="15.75" thickBot="1">
      <c r="A3934" s="311">
        <v>45717</v>
      </c>
      <c r="B3934" s="384">
        <v>45717</v>
      </c>
      <c r="C3934" s="297" t="e">
        <v>#VALUE!</v>
      </c>
      <c r="D3934" s="312" t="s">
        <v>646</v>
      </c>
      <c r="E3934" s="306" t="s">
        <v>6737</v>
      </c>
      <c r="F3934" s="314"/>
      <c r="G3934" s="300"/>
      <c r="H3934" s="301" t="s">
        <v>261</v>
      </c>
      <c r="I3934" s="302" t="s">
        <v>232</v>
      </c>
      <c r="J3934" s="302" t="s">
        <v>262</v>
      </c>
      <c r="K3934" s="53"/>
      <c r="L3934" s="53"/>
      <c r="M3934" s="53"/>
      <c r="N3934" s="53"/>
      <c r="O3934" s="53"/>
      <c r="P3934" s="55"/>
      <c r="Q3934" s="297">
        <v>0</v>
      </c>
      <c r="R3934" s="351" t="s">
        <v>1578</v>
      </c>
      <c r="S3934" s="350">
        <v>53</v>
      </c>
      <c r="T3934" t="str">
        <f t="shared" si="134"/>
        <v>Other Services</v>
      </c>
    </row>
    <row r="3935" spans="1:20" ht="15.75" thickBot="1">
      <c r="A3935" s="311">
        <v>45717</v>
      </c>
      <c r="B3935" s="384">
        <v>45717</v>
      </c>
      <c r="C3935" s="297" t="e">
        <v>#VALUE!</v>
      </c>
      <c r="D3935" s="312" t="s">
        <v>2267</v>
      </c>
      <c r="E3935" s="306" t="s">
        <v>6738</v>
      </c>
      <c r="F3935" s="314">
        <v>84960</v>
      </c>
      <c r="G3935" s="300">
        <v>72000</v>
      </c>
      <c r="H3935" s="301" t="s">
        <v>291</v>
      </c>
      <c r="I3935" s="302" t="s">
        <v>226</v>
      </c>
      <c r="J3935" s="302" t="s">
        <v>503</v>
      </c>
      <c r="K3935" s="53"/>
      <c r="L3935" s="53"/>
      <c r="M3935" s="53"/>
      <c r="N3935" s="53"/>
      <c r="O3935" s="53"/>
      <c r="P3935" s="55"/>
      <c r="Q3935" s="297">
        <v>84960</v>
      </c>
      <c r="R3935" s="351" t="s">
        <v>1578</v>
      </c>
      <c r="S3935" s="350">
        <v>53</v>
      </c>
      <c r="T3935" t="s">
        <v>15</v>
      </c>
    </row>
    <row r="3936" spans="1:20" ht="15.75" thickBot="1">
      <c r="A3936" s="311">
        <v>45717</v>
      </c>
      <c r="B3936" s="384">
        <v>45717</v>
      </c>
      <c r="C3936" s="297" t="e">
        <v>#VALUE!</v>
      </c>
      <c r="D3936" s="312" t="s">
        <v>303</v>
      </c>
      <c r="E3936" s="306" t="s">
        <v>6739</v>
      </c>
      <c r="F3936" s="314">
        <v>141600</v>
      </c>
      <c r="G3936" s="300">
        <v>120000</v>
      </c>
      <c r="H3936" s="301" t="s">
        <v>291</v>
      </c>
      <c r="I3936" s="302" t="s">
        <v>226</v>
      </c>
      <c r="J3936" s="302" t="s">
        <v>503</v>
      </c>
      <c r="K3936" s="53"/>
      <c r="L3936" s="53"/>
      <c r="M3936" s="53"/>
      <c r="N3936" s="53"/>
      <c r="O3936" s="53"/>
      <c r="P3936" s="55"/>
      <c r="Q3936" s="297">
        <v>141600</v>
      </c>
      <c r="R3936" s="351" t="s">
        <v>1578</v>
      </c>
      <c r="S3936" s="350">
        <v>53</v>
      </c>
      <c r="T3936" t="s">
        <v>15</v>
      </c>
    </row>
    <row r="3937" spans="1:20" ht="15.75" thickBot="1">
      <c r="A3937" s="311">
        <v>45717</v>
      </c>
      <c r="B3937" s="384">
        <v>45717</v>
      </c>
      <c r="C3937" s="297" t="e">
        <v>#VALUE!</v>
      </c>
      <c r="D3937" s="312" t="s">
        <v>1717</v>
      </c>
      <c r="E3937" s="306" t="s">
        <v>6740</v>
      </c>
      <c r="F3937" s="314">
        <v>17700</v>
      </c>
      <c r="G3937" s="300">
        <v>15000</v>
      </c>
      <c r="H3937" s="301" t="s">
        <v>112</v>
      </c>
      <c r="I3937" s="302" t="s">
        <v>229</v>
      </c>
      <c r="J3937" s="302" t="s">
        <v>284</v>
      </c>
      <c r="K3937" s="53"/>
      <c r="L3937" s="53"/>
      <c r="M3937" s="53"/>
      <c r="N3937" s="53"/>
      <c r="O3937" s="53"/>
      <c r="P3937" s="55"/>
      <c r="Q3937" s="297">
        <v>17700</v>
      </c>
      <c r="R3937" s="351" t="s">
        <v>1578</v>
      </c>
      <c r="S3937" s="350">
        <v>53</v>
      </c>
      <c r="T3937" t="str">
        <f>VLOOKUP(I3937,$AD$2:$AE$6,2,0)</f>
        <v>WhatsApp API Business</v>
      </c>
    </row>
    <row r="3938" spans="1:20" ht="15.75" thickBot="1">
      <c r="A3938" s="311">
        <v>45717</v>
      </c>
      <c r="B3938" s="384">
        <v>45717</v>
      </c>
      <c r="C3938" s="297" t="e">
        <v>#VALUE!</v>
      </c>
      <c r="D3938" s="312" t="s">
        <v>5161</v>
      </c>
      <c r="E3938" s="306" t="s">
        <v>6741</v>
      </c>
      <c r="F3938" s="314">
        <v>320960</v>
      </c>
      <c r="G3938" s="300">
        <v>272000</v>
      </c>
      <c r="H3938" s="301" t="s">
        <v>291</v>
      </c>
      <c r="I3938" s="302" t="s">
        <v>226</v>
      </c>
      <c r="J3938" s="302" t="s">
        <v>503</v>
      </c>
      <c r="K3938" s="53"/>
      <c r="L3938" s="53"/>
      <c r="M3938" s="53"/>
      <c r="N3938" s="53"/>
      <c r="O3938" s="53"/>
      <c r="P3938" s="55"/>
      <c r="Q3938" s="297">
        <v>320960</v>
      </c>
      <c r="R3938" s="351" t="s">
        <v>1578</v>
      </c>
      <c r="S3938" s="350">
        <v>53</v>
      </c>
      <c r="T3938" t="s">
        <v>15</v>
      </c>
    </row>
    <row r="3939" spans="1:20" ht="15.75" thickBot="1">
      <c r="A3939" s="311">
        <v>45717</v>
      </c>
      <c r="B3939" s="384">
        <v>45717</v>
      </c>
      <c r="C3939" s="297" t="e">
        <v>#VALUE!</v>
      </c>
      <c r="D3939" s="312" t="s">
        <v>1254</v>
      </c>
      <c r="E3939" s="306" t="s">
        <v>6742</v>
      </c>
      <c r="F3939" s="314">
        <v>177000</v>
      </c>
      <c r="G3939" s="300">
        <v>150000</v>
      </c>
      <c r="H3939" s="301" t="s">
        <v>291</v>
      </c>
      <c r="I3939" s="302" t="s">
        <v>226</v>
      </c>
      <c r="J3939" s="302" t="s">
        <v>292</v>
      </c>
      <c r="K3939" s="53"/>
      <c r="L3939" s="53"/>
      <c r="M3939" s="53"/>
      <c r="N3939" s="53"/>
      <c r="O3939" s="53"/>
      <c r="P3939" s="55"/>
      <c r="Q3939" s="297">
        <v>177000</v>
      </c>
      <c r="R3939" s="351" t="s">
        <v>1578</v>
      </c>
      <c r="S3939" s="350">
        <v>53</v>
      </c>
      <c r="T3939" t="str">
        <f>VLOOKUP(I3939,$AD$2:$AE$6,2,0)</f>
        <v xml:space="preserve">Training Business </v>
      </c>
    </row>
    <row r="3940" spans="1:20" ht="15.75" thickBot="1">
      <c r="A3940" s="311">
        <v>45717</v>
      </c>
      <c r="B3940" s="384">
        <v>45717</v>
      </c>
      <c r="C3940" s="297" t="e">
        <v>#VALUE!</v>
      </c>
      <c r="D3940" s="312" t="s">
        <v>6743</v>
      </c>
      <c r="E3940" s="306" t="s">
        <v>6744</v>
      </c>
      <c r="F3940" s="314">
        <v>202960</v>
      </c>
      <c r="G3940" s="300">
        <v>172000</v>
      </c>
      <c r="H3940" s="301" t="s">
        <v>291</v>
      </c>
      <c r="I3940" s="302" t="s">
        <v>226</v>
      </c>
      <c r="J3940" s="302" t="s">
        <v>503</v>
      </c>
      <c r="K3940" s="53"/>
      <c r="L3940" s="53"/>
      <c r="M3940" s="53"/>
      <c r="N3940" s="53"/>
      <c r="O3940" s="53"/>
      <c r="P3940" s="55"/>
      <c r="Q3940" s="297">
        <v>202960</v>
      </c>
      <c r="R3940" s="351" t="s">
        <v>1578</v>
      </c>
      <c r="S3940" s="350">
        <v>53</v>
      </c>
      <c r="T3940" t="s">
        <v>15</v>
      </c>
    </row>
    <row r="3941" spans="1:20" ht="15.75" thickBot="1">
      <c r="A3941" s="311">
        <v>45717</v>
      </c>
      <c r="B3941" s="384">
        <v>45717</v>
      </c>
      <c r="C3941" s="297" t="e">
        <v>#VALUE!</v>
      </c>
      <c r="D3941" s="312" t="s">
        <v>6745</v>
      </c>
      <c r="E3941" s="306" t="s">
        <v>6746</v>
      </c>
      <c r="F3941" s="314">
        <v>33040</v>
      </c>
      <c r="G3941" s="300">
        <v>28000</v>
      </c>
      <c r="H3941" s="301" t="s">
        <v>310</v>
      </c>
      <c r="I3941" s="302" t="s">
        <v>223</v>
      </c>
      <c r="J3941" s="302" t="s">
        <v>311</v>
      </c>
      <c r="K3941" s="53"/>
      <c r="L3941" s="53"/>
      <c r="M3941" s="53"/>
      <c r="N3941" s="53"/>
      <c r="O3941" s="53"/>
      <c r="P3941" s="55"/>
      <c r="Q3941" s="297">
        <v>33040</v>
      </c>
      <c r="R3941" s="351" t="s">
        <v>1578</v>
      </c>
      <c r="S3941" s="350">
        <v>53</v>
      </c>
      <c r="T3941" t="str">
        <f t="shared" ref="T3941:T3971" si="135">VLOOKUP(I3941,$AD$2:$AE$6,2,0)</f>
        <v>Tech Assist Recruitment</v>
      </c>
    </row>
    <row r="3942" spans="1:20" ht="15.75" thickBot="1">
      <c r="A3942" s="311">
        <v>45717</v>
      </c>
      <c r="B3942" s="384">
        <v>45717</v>
      </c>
      <c r="C3942" s="297" t="e">
        <v>#VALUE!</v>
      </c>
      <c r="D3942" s="312" t="s">
        <v>646</v>
      </c>
      <c r="E3942" s="306" t="s">
        <v>6747</v>
      </c>
      <c r="F3942" s="314">
        <v>1180</v>
      </c>
      <c r="G3942" s="300">
        <v>1000</v>
      </c>
      <c r="H3942" s="301" t="s">
        <v>112</v>
      </c>
      <c r="I3942" s="302" t="s">
        <v>229</v>
      </c>
      <c r="J3942" s="302" t="s">
        <v>249</v>
      </c>
      <c r="K3942" s="53"/>
      <c r="L3942" s="53"/>
      <c r="M3942" s="53"/>
      <c r="N3942" s="53"/>
      <c r="O3942" s="53"/>
      <c r="P3942" s="55"/>
      <c r="Q3942" s="297">
        <v>1180</v>
      </c>
      <c r="R3942" s="351" t="s">
        <v>1578</v>
      </c>
      <c r="S3942" s="350">
        <v>53</v>
      </c>
      <c r="T3942" t="str">
        <f t="shared" si="135"/>
        <v>WhatsApp API Business</v>
      </c>
    </row>
    <row r="3943" spans="1:20" ht="15.75" thickBot="1">
      <c r="A3943" s="311">
        <v>45719</v>
      </c>
      <c r="B3943" s="384">
        <v>45717</v>
      </c>
      <c r="C3943" s="297" t="e">
        <v>#VALUE!</v>
      </c>
      <c r="D3943" s="312" t="s">
        <v>5323</v>
      </c>
      <c r="E3943" s="306" t="s">
        <v>6748</v>
      </c>
      <c r="F3943" s="314">
        <v>1003</v>
      </c>
      <c r="G3943" s="300">
        <v>850</v>
      </c>
      <c r="H3943" s="301" t="s">
        <v>216</v>
      </c>
      <c r="I3943" s="302" t="s">
        <v>217</v>
      </c>
      <c r="J3943" s="302" t="s">
        <v>218</v>
      </c>
      <c r="K3943" s="53"/>
      <c r="L3943" s="53"/>
      <c r="M3943" s="53"/>
      <c r="N3943" s="53"/>
      <c r="O3943" s="53"/>
      <c r="P3943" s="55"/>
      <c r="Q3943" s="297">
        <v>1003</v>
      </c>
      <c r="R3943" s="351" t="s">
        <v>1578</v>
      </c>
      <c r="S3943" s="350">
        <v>53</v>
      </c>
      <c r="T3943" t="str">
        <f t="shared" si="135"/>
        <v>G-Suite Business</v>
      </c>
    </row>
    <row r="3944" spans="1:20" ht="15.75" thickBot="1">
      <c r="A3944" s="311">
        <v>45719</v>
      </c>
      <c r="B3944" s="384">
        <v>45717</v>
      </c>
      <c r="C3944" s="297" t="e">
        <v>#VALUE!</v>
      </c>
      <c r="D3944" s="312" t="s">
        <v>5161</v>
      </c>
      <c r="E3944" s="306" t="s">
        <v>6749</v>
      </c>
      <c r="F3944" s="314">
        <v>8850</v>
      </c>
      <c r="G3944" s="300">
        <v>7500</v>
      </c>
      <c r="H3944" s="301" t="s">
        <v>112</v>
      </c>
      <c r="I3944" s="302" t="s">
        <v>229</v>
      </c>
      <c r="J3944" s="302" t="s">
        <v>258</v>
      </c>
      <c r="K3944" s="53"/>
      <c r="L3944" s="53"/>
      <c r="M3944" s="53"/>
      <c r="N3944" s="53"/>
      <c r="O3944" s="53"/>
      <c r="P3944" s="55"/>
      <c r="Q3944" s="297">
        <v>8850</v>
      </c>
      <c r="R3944" s="351" t="s">
        <v>1578</v>
      </c>
      <c r="S3944" s="350">
        <v>53</v>
      </c>
      <c r="T3944" t="str">
        <f t="shared" si="135"/>
        <v>WhatsApp API Business</v>
      </c>
    </row>
    <row r="3945" spans="1:20" ht="15.75" thickBot="1">
      <c r="A3945" s="311">
        <v>45719</v>
      </c>
      <c r="B3945" s="384">
        <v>45717</v>
      </c>
      <c r="C3945" s="297" t="e">
        <v>#VALUE!</v>
      </c>
      <c r="D3945" s="312" t="s">
        <v>1528</v>
      </c>
      <c r="E3945" s="306" t="s">
        <v>6750</v>
      </c>
      <c r="F3945" s="314">
        <v>17700</v>
      </c>
      <c r="G3945" s="300">
        <v>15000</v>
      </c>
      <c r="H3945" s="301" t="s">
        <v>112</v>
      </c>
      <c r="I3945" s="302" t="s">
        <v>229</v>
      </c>
      <c r="J3945" s="302" t="s">
        <v>284</v>
      </c>
      <c r="K3945" s="53"/>
      <c r="L3945" s="53"/>
      <c r="M3945" s="53"/>
      <c r="N3945" s="53"/>
      <c r="O3945" s="53"/>
      <c r="P3945" s="55"/>
      <c r="Q3945" s="297">
        <v>17700</v>
      </c>
      <c r="R3945" s="351" t="s">
        <v>1578</v>
      </c>
      <c r="S3945" s="350">
        <v>53</v>
      </c>
      <c r="T3945" t="str">
        <f t="shared" si="135"/>
        <v>WhatsApp API Business</v>
      </c>
    </row>
    <row r="3946" spans="1:20" ht="15.75" thickBot="1">
      <c r="A3946" s="311">
        <v>45719</v>
      </c>
      <c r="B3946" s="384">
        <v>45717</v>
      </c>
      <c r="C3946" s="297" t="e">
        <v>#VALUE!</v>
      </c>
      <c r="D3946" s="312" t="s">
        <v>2329</v>
      </c>
      <c r="E3946" s="306" t="s">
        <v>6751</v>
      </c>
      <c r="F3946" s="314">
        <v>2360</v>
      </c>
      <c r="G3946" s="300">
        <v>2000</v>
      </c>
      <c r="H3946" s="301" t="s">
        <v>112</v>
      </c>
      <c r="I3946" s="302" t="s">
        <v>229</v>
      </c>
      <c r="J3946" s="302" t="s">
        <v>249</v>
      </c>
      <c r="K3946" s="53"/>
      <c r="L3946" s="53"/>
      <c r="M3946" s="53"/>
      <c r="N3946" s="53"/>
      <c r="O3946" s="53"/>
      <c r="P3946" s="55"/>
      <c r="Q3946" s="297">
        <v>2360</v>
      </c>
      <c r="R3946" s="351" t="s">
        <v>1578</v>
      </c>
      <c r="S3946" s="350">
        <v>53</v>
      </c>
      <c r="T3946" t="str">
        <f t="shared" si="135"/>
        <v>WhatsApp API Business</v>
      </c>
    </row>
    <row r="3947" spans="1:20" ht="15.75" thickBot="1">
      <c r="A3947" s="311">
        <v>45719</v>
      </c>
      <c r="B3947" s="384">
        <v>45717</v>
      </c>
      <c r="C3947" s="297" t="e">
        <v>#VALUE!</v>
      </c>
      <c r="D3947" s="312" t="s">
        <v>2288</v>
      </c>
      <c r="E3947" s="306" t="s">
        <v>6752</v>
      </c>
      <c r="F3947" s="314">
        <v>20060</v>
      </c>
      <c r="G3947" s="300">
        <v>17000</v>
      </c>
      <c r="H3947" s="301" t="s">
        <v>112</v>
      </c>
      <c r="I3947" s="302" t="s">
        <v>229</v>
      </c>
      <c r="J3947" s="302" t="s">
        <v>352</v>
      </c>
      <c r="K3947" s="53"/>
      <c r="L3947" s="53"/>
      <c r="M3947" s="53"/>
      <c r="N3947" s="53"/>
      <c r="O3947" s="53"/>
      <c r="P3947" s="55"/>
      <c r="Q3947" s="297">
        <v>20060</v>
      </c>
      <c r="R3947" s="351" t="s">
        <v>1578</v>
      </c>
      <c r="S3947" s="350">
        <v>53</v>
      </c>
      <c r="T3947" t="str">
        <f t="shared" si="135"/>
        <v>WhatsApp API Business</v>
      </c>
    </row>
    <row r="3948" spans="1:20" ht="15.75" thickBot="1">
      <c r="A3948" s="311">
        <v>45720</v>
      </c>
      <c r="B3948" s="384">
        <v>45717</v>
      </c>
      <c r="C3948" s="297" t="e">
        <v>#VALUE!</v>
      </c>
      <c r="D3948" s="312" t="s">
        <v>4989</v>
      </c>
      <c r="E3948" s="306" t="s">
        <v>6753</v>
      </c>
      <c r="F3948" s="314">
        <v>57820</v>
      </c>
      <c r="G3948" s="300">
        <v>49000</v>
      </c>
      <c r="H3948" s="301" t="s">
        <v>216</v>
      </c>
      <c r="I3948" s="302" t="s">
        <v>217</v>
      </c>
      <c r="J3948" s="302" t="s">
        <v>218</v>
      </c>
      <c r="K3948" s="53"/>
      <c r="L3948" s="53"/>
      <c r="M3948" s="53"/>
      <c r="N3948" s="53"/>
      <c r="O3948" s="53"/>
      <c r="P3948" s="55"/>
      <c r="Q3948" s="297">
        <v>57820</v>
      </c>
      <c r="R3948" s="351" t="s">
        <v>1578</v>
      </c>
      <c r="S3948" s="350">
        <v>53</v>
      </c>
      <c r="T3948" t="str">
        <f t="shared" si="135"/>
        <v>G-Suite Business</v>
      </c>
    </row>
    <row r="3949" spans="1:20" ht="15.75" thickBot="1">
      <c r="A3949" s="311">
        <v>45720</v>
      </c>
      <c r="B3949" s="384">
        <v>45717</v>
      </c>
      <c r="C3949" s="297" t="e">
        <v>#VALUE!</v>
      </c>
      <c r="D3949" s="312" t="s">
        <v>2329</v>
      </c>
      <c r="E3949" s="306" t="s">
        <v>6754</v>
      </c>
      <c r="F3949" s="314">
        <v>24072</v>
      </c>
      <c r="G3949" s="300">
        <v>20400</v>
      </c>
      <c r="H3949" s="301" t="s">
        <v>216</v>
      </c>
      <c r="I3949" s="302" t="s">
        <v>217</v>
      </c>
      <c r="J3949" s="302" t="s">
        <v>218</v>
      </c>
      <c r="K3949" s="53"/>
      <c r="L3949" s="53"/>
      <c r="M3949" s="53"/>
      <c r="N3949" s="53"/>
      <c r="O3949" s="53"/>
      <c r="P3949" s="55"/>
      <c r="Q3949" s="297">
        <v>24072</v>
      </c>
      <c r="R3949" s="351" t="s">
        <v>1578</v>
      </c>
      <c r="S3949" s="350">
        <v>53</v>
      </c>
      <c r="T3949" t="str">
        <f t="shared" si="135"/>
        <v>G-Suite Business</v>
      </c>
    </row>
    <row r="3950" spans="1:20" ht="15.75" thickBot="1">
      <c r="A3950" s="311">
        <v>45720</v>
      </c>
      <c r="B3950" s="384">
        <v>45717</v>
      </c>
      <c r="C3950" s="297" t="e">
        <v>#VALUE!</v>
      </c>
      <c r="D3950" s="312" t="s">
        <v>6755</v>
      </c>
      <c r="E3950" s="306" t="s">
        <v>6756</v>
      </c>
      <c r="F3950" s="314">
        <v>23600</v>
      </c>
      <c r="G3950" s="300">
        <v>20000</v>
      </c>
      <c r="H3950" s="301" t="s">
        <v>216</v>
      </c>
      <c r="I3950" s="302" t="s">
        <v>217</v>
      </c>
      <c r="J3950" s="302" t="s">
        <v>218</v>
      </c>
      <c r="K3950" s="53"/>
      <c r="L3950" s="53"/>
      <c r="M3950" s="53"/>
      <c r="N3950" s="53"/>
      <c r="O3950" s="53"/>
      <c r="P3950" s="55"/>
      <c r="Q3950" s="297">
        <v>23600</v>
      </c>
      <c r="R3950" s="351" t="s">
        <v>1578</v>
      </c>
      <c r="S3950" s="350">
        <v>53</v>
      </c>
      <c r="T3950" t="str">
        <f t="shared" si="135"/>
        <v>G-Suite Business</v>
      </c>
    </row>
    <row r="3951" spans="1:20" ht="15.75" thickBot="1">
      <c r="A3951" s="311">
        <v>45720</v>
      </c>
      <c r="B3951" s="384">
        <v>45717</v>
      </c>
      <c r="C3951" s="297" t="e">
        <v>#VALUE!</v>
      </c>
      <c r="D3951" s="312" t="s">
        <v>6757</v>
      </c>
      <c r="E3951" s="306" t="s">
        <v>6758</v>
      </c>
      <c r="F3951" s="314">
        <v>3908</v>
      </c>
      <c r="G3951" s="300">
        <v>3311.8644067796608</v>
      </c>
      <c r="H3951" s="301" t="s">
        <v>216</v>
      </c>
      <c r="I3951" s="302" t="s">
        <v>217</v>
      </c>
      <c r="J3951" s="302" t="s">
        <v>218</v>
      </c>
      <c r="K3951" s="53"/>
      <c r="L3951" s="53"/>
      <c r="M3951" s="53"/>
      <c r="N3951" s="53"/>
      <c r="O3951" s="53"/>
      <c r="P3951" s="55"/>
      <c r="Q3951" s="297">
        <v>3908</v>
      </c>
      <c r="R3951" s="351" t="s">
        <v>1578</v>
      </c>
      <c r="S3951" s="350">
        <v>53</v>
      </c>
      <c r="T3951" t="str">
        <f t="shared" si="135"/>
        <v>G-Suite Business</v>
      </c>
    </row>
    <row r="3952" spans="1:20" ht="15.75" thickBot="1">
      <c r="A3952" s="311">
        <v>45720</v>
      </c>
      <c r="B3952" s="384">
        <v>45717</v>
      </c>
      <c r="C3952" s="297" t="e">
        <v>#VALUE!</v>
      </c>
      <c r="D3952" s="312" t="s">
        <v>6759</v>
      </c>
      <c r="E3952" s="306" t="s">
        <v>6760</v>
      </c>
      <c r="F3952" s="314">
        <v>110731</v>
      </c>
      <c r="G3952" s="300">
        <v>93839.830508474581</v>
      </c>
      <c r="H3952" s="301" t="s">
        <v>216</v>
      </c>
      <c r="I3952" s="302" t="s">
        <v>217</v>
      </c>
      <c r="J3952" s="302" t="s">
        <v>218</v>
      </c>
      <c r="K3952" s="53"/>
      <c r="L3952" s="53"/>
      <c r="M3952" s="53"/>
      <c r="N3952" s="53"/>
      <c r="O3952" s="53"/>
      <c r="P3952" s="55"/>
      <c r="Q3952" s="297">
        <v>110731</v>
      </c>
      <c r="R3952" s="351" t="s">
        <v>1578</v>
      </c>
      <c r="S3952" s="350">
        <v>53</v>
      </c>
      <c r="T3952" t="str">
        <f t="shared" si="135"/>
        <v>G-Suite Business</v>
      </c>
    </row>
    <row r="3953" spans="1:20" ht="15.75" thickBot="1">
      <c r="A3953" s="311">
        <v>45720</v>
      </c>
      <c r="B3953" s="384">
        <v>45717</v>
      </c>
      <c r="C3953" s="297" t="e">
        <v>#VALUE!</v>
      </c>
      <c r="D3953" s="312" t="s">
        <v>2329</v>
      </c>
      <c r="E3953" s="306" t="s">
        <v>6761</v>
      </c>
      <c r="F3953" s="314">
        <v>21063</v>
      </c>
      <c r="G3953" s="300">
        <v>17850</v>
      </c>
      <c r="H3953" s="301" t="s">
        <v>216</v>
      </c>
      <c r="I3953" s="302" t="s">
        <v>217</v>
      </c>
      <c r="J3953" s="302" t="s">
        <v>218</v>
      </c>
      <c r="K3953" s="53"/>
      <c r="L3953" s="53"/>
      <c r="M3953" s="53"/>
      <c r="N3953" s="53"/>
      <c r="O3953" s="53"/>
      <c r="P3953" s="55"/>
      <c r="Q3953" s="297">
        <v>21063</v>
      </c>
      <c r="R3953" s="351" t="s">
        <v>1578</v>
      </c>
      <c r="S3953" s="350">
        <v>53</v>
      </c>
      <c r="T3953" t="str">
        <f t="shared" si="135"/>
        <v>G-Suite Business</v>
      </c>
    </row>
    <row r="3954" spans="1:20" ht="15.75" thickBot="1">
      <c r="A3954" s="311">
        <v>45720</v>
      </c>
      <c r="B3954" s="384">
        <v>45717</v>
      </c>
      <c r="C3954" s="297" t="e">
        <v>#VALUE!</v>
      </c>
      <c r="D3954" s="312" t="s">
        <v>624</v>
      </c>
      <c r="E3954" s="306" t="s">
        <v>6762</v>
      </c>
      <c r="F3954" s="314">
        <v>140087</v>
      </c>
      <c r="G3954" s="300">
        <v>118717.79661016951</v>
      </c>
      <c r="H3954" s="301" t="s">
        <v>216</v>
      </c>
      <c r="I3954" s="302" t="s">
        <v>217</v>
      </c>
      <c r="J3954" s="302" t="s">
        <v>218</v>
      </c>
      <c r="K3954" s="53"/>
      <c r="L3954" s="53"/>
      <c r="M3954" s="53"/>
      <c r="N3954" s="53"/>
      <c r="O3954" s="53"/>
      <c r="P3954" s="55"/>
      <c r="Q3954" s="297">
        <v>140087</v>
      </c>
      <c r="R3954" s="351" t="s">
        <v>1578</v>
      </c>
      <c r="S3954" s="350">
        <v>53</v>
      </c>
      <c r="T3954" t="str">
        <f t="shared" si="135"/>
        <v>G-Suite Business</v>
      </c>
    </row>
    <row r="3955" spans="1:20" ht="15.75" thickBot="1">
      <c r="A3955" s="311">
        <v>45720</v>
      </c>
      <c r="B3955" s="384">
        <v>45717</v>
      </c>
      <c r="C3955" s="297" t="e">
        <v>#VALUE!</v>
      </c>
      <c r="D3955" s="312" t="s">
        <v>1126</v>
      </c>
      <c r="E3955" s="306" t="s">
        <v>6763</v>
      </c>
      <c r="F3955" s="314">
        <v>465392</v>
      </c>
      <c r="G3955" s="300">
        <v>394400</v>
      </c>
      <c r="H3955" s="301" t="s">
        <v>216</v>
      </c>
      <c r="I3955" s="302" t="s">
        <v>217</v>
      </c>
      <c r="J3955" s="302" t="s">
        <v>218</v>
      </c>
      <c r="K3955" s="53"/>
      <c r="L3955" s="53"/>
      <c r="M3955" s="53"/>
      <c r="N3955" s="53"/>
      <c r="O3955" s="53"/>
      <c r="P3955" s="55"/>
      <c r="Q3955" s="297">
        <v>465392</v>
      </c>
      <c r="R3955" s="351" t="s">
        <v>1578</v>
      </c>
      <c r="S3955" s="350">
        <v>53</v>
      </c>
      <c r="T3955" t="str">
        <f t="shared" si="135"/>
        <v>G-Suite Business</v>
      </c>
    </row>
    <row r="3956" spans="1:20" ht="15.75" thickBot="1">
      <c r="A3956" s="311">
        <v>45720</v>
      </c>
      <c r="B3956" s="384">
        <v>45717</v>
      </c>
      <c r="C3956" s="297" t="e">
        <v>#VALUE!</v>
      </c>
      <c r="D3956" s="312" t="s">
        <v>1590</v>
      </c>
      <c r="E3956" s="306" t="s">
        <v>6764</v>
      </c>
      <c r="F3956" s="314">
        <v>536239</v>
      </c>
      <c r="G3956" s="300">
        <v>454439.83050847461</v>
      </c>
      <c r="H3956" s="301" t="s">
        <v>216</v>
      </c>
      <c r="I3956" s="302" t="s">
        <v>217</v>
      </c>
      <c r="J3956" s="302" t="s">
        <v>218</v>
      </c>
      <c r="K3956" s="53"/>
      <c r="L3956" s="53"/>
      <c r="M3956" s="53"/>
      <c r="N3956" s="53"/>
      <c r="O3956" s="53"/>
      <c r="P3956" s="55"/>
      <c r="Q3956" s="297">
        <v>536239</v>
      </c>
      <c r="R3956" s="351" t="s">
        <v>1578</v>
      </c>
      <c r="S3956" s="350">
        <v>53</v>
      </c>
      <c r="T3956" t="str">
        <f t="shared" si="135"/>
        <v>G-Suite Business</v>
      </c>
    </row>
    <row r="3957" spans="1:20" ht="15.75" thickBot="1">
      <c r="A3957" s="311">
        <v>45720</v>
      </c>
      <c r="B3957" s="384">
        <v>45717</v>
      </c>
      <c r="C3957" s="297" t="e">
        <v>#VALUE!</v>
      </c>
      <c r="D3957" s="312" t="s">
        <v>741</v>
      </c>
      <c r="E3957" s="306" t="s">
        <v>6765</v>
      </c>
      <c r="F3957" s="314">
        <v>618025</v>
      </c>
      <c r="G3957" s="300">
        <v>523750</v>
      </c>
      <c r="H3957" s="301" t="s">
        <v>216</v>
      </c>
      <c r="I3957" s="302" t="s">
        <v>217</v>
      </c>
      <c r="J3957" s="302" t="s">
        <v>218</v>
      </c>
      <c r="K3957" s="53"/>
      <c r="L3957" s="53"/>
      <c r="M3957" s="53"/>
      <c r="N3957" s="53"/>
      <c r="O3957" s="53"/>
      <c r="P3957" s="55"/>
      <c r="Q3957" s="297">
        <v>618025</v>
      </c>
      <c r="R3957" s="351" t="s">
        <v>1578</v>
      </c>
      <c r="S3957" s="350">
        <v>53</v>
      </c>
      <c r="T3957" t="str">
        <f t="shared" si="135"/>
        <v>G-Suite Business</v>
      </c>
    </row>
    <row r="3958" spans="1:20" ht="15.75" thickBot="1">
      <c r="A3958" s="311">
        <v>45720</v>
      </c>
      <c r="B3958" s="384">
        <v>45717</v>
      </c>
      <c r="C3958" s="297" t="e">
        <v>#VALUE!</v>
      </c>
      <c r="D3958" s="312" t="s">
        <v>2353</v>
      </c>
      <c r="E3958" s="306" t="s">
        <v>6766</v>
      </c>
      <c r="F3958" s="314">
        <v>355593</v>
      </c>
      <c r="G3958" s="300">
        <v>301350</v>
      </c>
      <c r="H3958" s="301" t="s">
        <v>216</v>
      </c>
      <c r="I3958" s="302" t="s">
        <v>217</v>
      </c>
      <c r="J3958" s="302" t="s">
        <v>218</v>
      </c>
      <c r="K3958" s="53"/>
      <c r="L3958" s="53"/>
      <c r="M3958" s="53"/>
      <c r="N3958" s="53"/>
      <c r="O3958" s="53"/>
      <c r="P3958" s="55"/>
      <c r="Q3958" s="297">
        <v>355593</v>
      </c>
      <c r="R3958" s="351" t="s">
        <v>1578</v>
      </c>
      <c r="S3958" s="350">
        <v>53</v>
      </c>
      <c r="T3958" t="str">
        <f t="shared" si="135"/>
        <v>G-Suite Business</v>
      </c>
    </row>
    <row r="3959" spans="1:20" ht="15.75" thickBot="1">
      <c r="A3959" s="311">
        <v>45720</v>
      </c>
      <c r="B3959" s="384">
        <v>45717</v>
      </c>
      <c r="C3959" s="297" t="e">
        <v>#VALUE!</v>
      </c>
      <c r="D3959" s="312" t="s">
        <v>282</v>
      </c>
      <c r="E3959" s="306" t="s">
        <v>6767</v>
      </c>
      <c r="F3959" s="314">
        <v>12036</v>
      </c>
      <c r="G3959" s="300">
        <v>10200</v>
      </c>
      <c r="H3959" s="301" t="s">
        <v>216</v>
      </c>
      <c r="I3959" s="302" t="s">
        <v>217</v>
      </c>
      <c r="J3959" s="302" t="s">
        <v>218</v>
      </c>
      <c r="K3959" s="53"/>
      <c r="L3959" s="53"/>
      <c r="M3959" s="53"/>
      <c r="N3959" s="53"/>
      <c r="O3959" s="53"/>
      <c r="P3959" s="55"/>
      <c r="Q3959" s="297">
        <v>12036</v>
      </c>
      <c r="R3959" s="351" t="s">
        <v>1578</v>
      </c>
      <c r="S3959" s="350">
        <v>53</v>
      </c>
      <c r="T3959" t="str">
        <f t="shared" si="135"/>
        <v>G-Suite Business</v>
      </c>
    </row>
    <row r="3960" spans="1:20" ht="15.75" thickBot="1">
      <c r="A3960" s="311">
        <v>45720</v>
      </c>
      <c r="B3960" s="384">
        <v>45717</v>
      </c>
      <c r="C3960" s="297" t="e">
        <v>#VALUE!</v>
      </c>
      <c r="D3960" s="312" t="s">
        <v>1052</v>
      </c>
      <c r="E3960" s="306" t="s">
        <v>6768</v>
      </c>
      <c r="F3960" s="314">
        <v>27081</v>
      </c>
      <c r="G3960" s="300">
        <v>22950</v>
      </c>
      <c r="H3960" s="301" t="s">
        <v>216</v>
      </c>
      <c r="I3960" s="302" t="s">
        <v>217</v>
      </c>
      <c r="J3960" s="302" t="s">
        <v>218</v>
      </c>
      <c r="K3960" s="53"/>
      <c r="L3960" s="53"/>
      <c r="M3960" s="53"/>
      <c r="N3960" s="53"/>
      <c r="O3960" s="53"/>
      <c r="P3960" s="55"/>
      <c r="Q3960" s="297">
        <v>27081</v>
      </c>
      <c r="R3960" s="351" t="s">
        <v>1578</v>
      </c>
      <c r="S3960" s="350">
        <v>53</v>
      </c>
      <c r="T3960" t="str">
        <f t="shared" si="135"/>
        <v>G-Suite Business</v>
      </c>
    </row>
    <row r="3961" spans="1:20" ht="15.75" thickBot="1">
      <c r="A3961" s="311">
        <v>45720</v>
      </c>
      <c r="B3961" s="384">
        <v>45717</v>
      </c>
      <c r="C3961" s="297" t="e">
        <v>#VALUE!</v>
      </c>
      <c r="D3961" s="312" t="s">
        <v>3570</v>
      </c>
      <c r="E3961" s="306" t="s">
        <v>6769</v>
      </c>
      <c r="F3961" s="314">
        <v>17982.02</v>
      </c>
      <c r="G3961" s="300">
        <v>15239</v>
      </c>
      <c r="H3961" s="301" t="s">
        <v>216</v>
      </c>
      <c r="I3961" s="302" t="s">
        <v>217</v>
      </c>
      <c r="J3961" s="302" t="s">
        <v>218</v>
      </c>
      <c r="K3961" s="53"/>
      <c r="L3961" s="53"/>
      <c r="M3961" s="53"/>
      <c r="N3961" s="53"/>
      <c r="O3961" s="53"/>
      <c r="P3961" s="55"/>
      <c r="Q3961" s="297">
        <v>17982.02</v>
      </c>
      <c r="R3961" s="351" t="s">
        <v>1578</v>
      </c>
      <c r="S3961" s="350">
        <v>53</v>
      </c>
      <c r="T3961" t="str">
        <f t="shared" si="135"/>
        <v>G-Suite Business</v>
      </c>
    </row>
    <row r="3962" spans="1:20" ht="15.75" thickBot="1">
      <c r="A3962" s="311">
        <v>45720</v>
      </c>
      <c r="B3962" s="384">
        <v>45717</v>
      </c>
      <c r="C3962" s="297" t="e">
        <v>#VALUE!</v>
      </c>
      <c r="D3962" s="312" t="s">
        <v>459</v>
      </c>
      <c r="E3962" s="306" t="s">
        <v>6770</v>
      </c>
      <c r="F3962" s="314">
        <v>3067</v>
      </c>
      <c r="G3962" s="300">
        <v>2599.1525423728808</v>
      </c>
      <c r="H3962" s="301" t="s">
        <v>112</v>
      </c>
      <c r="I3962" s="302" t="s">
        <v>229</v>
      </c>
      <c r="J3962" s="302" t="s">
        <v>249</v>
      </c>
      <c r="K3962" s="53"/>
      <c r="L3962" s="53"/>
      <c r="M3962" s="53"/>
      <c r="N3962" s="53"/>
      <c r="O3962" s="53"/>
      <c r="P3962" s="55"/>
      <c r="Q3962" s="297">
        <v>3067</v>
      </c>
      <c r="R3962" s="351" t="s">
        <v>1578</v>
      </c>
      <c r="S3962" s="350">
        <v>53</v>
      </c>
      <c r="T3962" t="str">
        <f t="shared" si="135"/>
        <v>WhatsApp API Business</v>
      </c>
    </row>
    <row r="3963" spans="1:20" ht="15.75" thickBot="1">
      <c r="A3963" s="311">
        <v>45720</v>
      </c>
      <c r="B3963" s="384">
        <v>45717</v>
      </c>
      <c r="C3963" s="297" t="e">
        <v>#VALUE!</v>
      </c>
      <c r="D3963" s="312" t="s">
        <v>6245</v>
      </c>
      <c r="E3963" s="306" t="s">
        <v>6771</v>
      </c>
      <c r="F3963" s="314">
        <v>17700</v>
      </c>
      <c r="G3963" s="300">
        <v>15000</v>
      </c>
      <c r="H3963" s="301" t="s">
        <v>112</v>
      </c>
      <c r="I3963" s="302" t="s">
        <v>229</v>
      </c>
      <c r="J3963" s="302" t="s">
        <v>284</v>
      </c>
      <c r="K3963" s="53"/>
      <c r="L3963" s="53"/>
      <c r="M3963" s="53"/>
      <c r="N3963" s="53"/>
      <c r="O3963" s="53"/>
      <c r="P3963" s="55"/>
      <c r="Q3963" s="297">
        <v>17700</v>
      </c>
      <c r="R3963" s="351" t="s">
        <v>1578</v>
      </c>
      <c r="S3963" s="350">
        <v>53</v>
      </c>
      <c r="T3963" t="str">
        <f t="shared" si="135"/>
        <v>WhatsApp API Business</v>
      </c>
    </row>
    <row r="3964" spans="1:20" ht="15.75" thickBot="1">
      <c r="A3964" s="311">
        <v>45720</v>
      </c>
      <c r="B3964" s="384">
        <v>45717</v>
      </c>
      <c r="C3964" s="297" t="e">
        <v>#VALUE!</v>
      </c>
      <c r="D3964" s="312" t="s">
        <v>2959</v>
      </c>
      <c r="E3964" s="306" t="s">
        <v>6772</v>
      </c>
      <c r="F3964" s="314">
        <v>25075</v>
      </c>
      <c r="G3964" s="300">
        <v>21250</v>
      </c>
      <c r="H3964" s="301" t="s">
        <v>112</v>
      </c>
      <c r="I3964" s="302" t="s">
        <v>229</v>
      </c>
      <c r="J3964" s="302" t="s">
        <v>1504</v>
      </c>
      <c r="K3964" s="53"/>
      <c r="L3964" s="53"/>
      <c r="M3964" s="53"/>
      <c r="N3964" s="53"/>
      <c r="O3964" s="53"/>
      <c r="P3964" s="55"/>
      <c r="Q3964" s="297">
        <v>25075</v>
      </c>
      <c r="R3964" s="351" t="s">
        <v>1578</v>
      </c>
      <c r="S3964" s="350">
        <v>53</v>
      </c>
      <c r="T3964" t="str">
        <f t="shared" si="135"/>
        <v>WhatsApp API Business</v>
      </c>
    </row>
    <row r="3965" spans="1:20" ht="15.75" thickBot="1">
      <c r="A3965" s="311">
        <v>45720</v>
      </c>
      <c r="B3965" s="384">
        <v>45717</v>
      </c>
      <c r="C3965" s="297" t="e">
        <v>#VALUE!</v>
      </c>
      <c r="D3965" s="312" t="s">
        <v>2035</v>
      </c>
      <c r="E3965" s="306" t="s">
        <v>6773</v>
      </c>
      <c r="F3965" s="314">
        <v>112100</v>
      </c>
      <c r="G3965" s="300">
        <v>95000</v>
      </c>
      <c r="H3965" s="301" t="s">
        <v>245</v>
      </c>
      <c r="I3965" s="302" t="s">
        <v>223</v>
      </c>
      <c r="J3965" s="302" t="s">
        <v>246</v>
      </c>
      <c r="K3965" s="53"/>
      <c r="L3965" s="53"/>
      <c r="M3965" s="53"/>
      <c r="N3965" s="53"/>
      <c r="O3965" s="53"/>
      <c r="P3965" s="55"/>
      <c r="Q3965" s="297">
        <v>112100</v>
      </c>
      <c r="R3965" s="351" t="s">
        <v>1578</v>
      </c>
      <c r="S3965" s="350">
        <v>53</v>
      </c>
      <c r="T3965" t="str">
        <f t="shared" si="135"/>
        <v>Tech Assist Recruitment</v>
      </c>
    </row>
    <row r="3966" spans="1:20" ht="15.75" thickBot="1">
      <c r="A3966" s="311">
        <v>45720</v>
      </c>
      <c r="B3966" s="384">
        <v>45717</v>
      </c>
      <c r="C3966" s="297" t="e">
        <v>#VALUE!</v>
      </c>
      <c r="D3966" s="312" t="s">
        <v>6774</v>
      </c>
      <c r="E3966" s="306" t="s">
        <v>6775</v>
      </c>
      <c r="F3966" s="314">
        <v>42480</v>
      </c>
      <c r="G3966" s="300">
        <v>36000</v>
      </c>
      <c r="H3966" s="301" t="s">
        <v>112</v>
      </c>
      <c r="I3966" s="302" t="s">
        <v>229</v>
      </c>
      <c r="J3966" s="302" t="s">
        <v>643</v>
      </c>
      <c r="K3966" s="53"/>
      <c r="L3966" s="53"/>
      <c r="M3966" s="53"/>
      <c r="N3966" s="53"/>
      <c r="O3966" s="53"/>
      <c r="P3966" s="55"/>
      <c r="Q3966" s="297">
        <v>42480</v>
      </c>
      <c r="R3966" s="351" t="s">
        <v>1578</v>
      </c>
      <c r="S3966" s="350">
        <v>53</v>
      </c>
      <c r="T3966" t="str">
        <f t="shared" si="135"/>
        <v>WhatsApp API Business</v>
      </c>
    </row>
    <row r="3967" spans="1:20" ht="15.75" thickBot="1">
      <c r="A3967" s="311">
        <v>45720</v>
      </c>
      <c r="B3967" s="384">
        <v>45717</v>
      </c>
      <c r="C3967" s="297" t="e">
        <v>#VALUE!</v>
      </c>
      <c r="D3967" s="312" t="s">
        <v>5441</v>
      </c>
      <c r="E3967" s="306" t="s">
        <v>6776</v>
      </c>
      <c r="F3967" s="314">
        <v>60180</v>
      </c>
      <c r="G3967" s="300">
        <v>51000</v>
      </c>
      <c r="H3967" s="301" t="s">
        <v>245</v>
      </c>
      <c r="I3967" s="302" t="s">
        <v>223</v>
      </c>
      <c r="J3967" s="302" t="s">
        <v>246</v>
      </c>
      <c r="K3967" s="53"/>
      <c r="L3967" s="53"/>
      <c r="M3967" s="53"/>
      <c r="N3967" s="53"/>
      <c r="O3967" s="53"/>
      <c r="P3967" s="55"/>
      <c r="Q3967" s="297">
        <v>60180</v>
      </c>
      <c r="R3967" s="351" t="s">
        <v>1578</v>
      </c>
      <c r="S3967" s="350">
        <v>53</v>
      </c>
      <c r="T3967" t="str">
        <f t="shared" si="135"/>
        <v>Tech Assist Recruitment</v>
      </c>
    </row>
    <row r="3968" spans="1:20" ht="15.75" thickBot="1">
      <c r="A3968" s="311">
        <v>45720</v>
      </c>
      <c r="B3968" s="384">
        <v>45717</v>
      </c>
      <c r="C3968" s="297" t="e">
        <v>#VALUE!</v>
      </c>
      <c r="D3968" s="312" t="s">
        <v>6743</v>
      </c>
      <c r="E3968" s="306" t="s">
        <v>6777</v>
      </c>
      <c r="F3968" s="314">
        <v>184080</v>
      </c>
      <c r="G3968" s="300">
        <v>156000</v>
      </c>
      <c r="H3968" s="301" t="s">
        <v>112</v>
      </c>
      <c r="I3968" s="302" t="s">
        <v>229</v>
      </c>
      <c r="J3968" s="302" t="s">
        <v>284</v>
      </c>
      <c r="K3968" s="53"/>
      <c r="L3968" s="53"/>
      <c r="M3968" s="53"/>
      <c r="N3968" s="53"/>
      <c r="O3968" s="53"/>
      <c r="P3968" s="55"/>
      <c r="Q3968" s="297">
        <v>184080</v>
      </c>
      <c r="R3968" s="351" t="s">
        <v>1578</v>
      </c>
      <c r="S3968" s="350">
        <v>53</v>
      </c>
      <c r="T3968" t="str">
        <f t="shared" si="135"/>
        <v>WhatsApp API Business</v>
      </c>
    </row>
    <row r="3969" spans="1:20" ht="15.75" thickBot="1">
      <c r="A3969" s="311">
        <v>45720</v>
      </c>
      <c r="B3969" s="384">
        <v>45717</v>
      </c>
      <c r="C3969" s="297" t="e">
        <v>#VALUE!</v>
      </c>
      <c r="D3969" s="312" t="s">
        <v>3959</v>
      </c>
      <c r="E3969" s="306" t="s">
        <v>6778</v>
      </c>
      <c r="F3969" s="314">
        <v>15045</v>
      </c>
      <c r="G3969" s="300">
        <v>12750</v>
      </c>
      <c r="H3969" s="301" t="s">
        <v>112</v>
      </c>
      <c r="I3969" s="302" t="s">
        <v>229</v>
      </c>
      <c r="J3969" s="302" t="s">
        <v>284</v>
      </c>
      <c r="K3969" s="53"/>
      <c r="L3969" s="53"/>
      <c r="M3969" s="53"/>
      <c r="N3969" s="53"/>
      <c r="O3969" s="53"/>
      <c r="P3969" s="55"/>
      <c r="Q3969" s="297">
        <v>15045</v>
      </c>
      <c r="R3969" s="351" t="s">
        <v>1578</v>
      </c>
      <c r="S3969" s="350">
        <v>53</v>
      </c>
      <c r="T3969" t="str">
        <f t="shared" si="135"/>
        <v>WhatsApp API Business</v>
      </c>
    </row>
    <row r="3970" spans="1:20" ht="15.75" thickBot="1">
      <c r="A3970" s="311">
        <v>45720</v>
      </c>
      <c r="B3970" s="384">
        <v>45717</v>
      </c>
      <c r="C3970" s="297" t="e">
        <v>#VALUE!</v>
      </c>
      <c r="D3970" s="312" t="s">
        <v>1006</v>
      </c>
      <c r="E3970" s="306" t="s">
        <v>6779</v>
      </c>
      <c r="F3970" s="314">
        <v>265181</v>
      </c>
      <c r="G3970" s="300">
        <v>224729.66101694919</v>
      </c>
      <c r="H3970" s="301" t="s">
        <v>291</v>
      </c>
      <c r="I3970" s="302" t="s">
        <v>226</v>
      </c>
      <c r="J3970" s="302" t="s">
        <v>292</v>
      </c>
      <c r="K3970" s="53"/>
      <c r="L3970" s="53"/>
      <c r="M3970" s="53"/>
      <c r="N3970" s="53"/>
      <c r="O3970" s="53"/>
      <c r="P3970" s="55"/>
      <c r="Q3970" s="297">
        <v>265181</v>
      </c>
      <c r="R3970" s="351" t="s">
        <v>1578</v>
      </c>
      <c r="S3970" s="350">
        <v>53</v>
      </c>
      <c r="T3970" t="str">
        <f t="shared" si="135"/>
        <v xml:space="preserve">Training Business </v>
      </c>
    </row>
    <row r="3971" spans="1:20" ht="15.75" thickBot="1">
      <c r="A3971" s="311">
        <v>45720</v>
      </c>
      <c r="B3971" s="384">
        <v>45717</v>
      </c>
      <c r="C3971" s="297" t="e">
        <v>#VALUE!</v>
      </c>
      <c r="D3971" s="312" t="s">
        <v>775</v>
      </c>
      <c r="E3971" s="306" t="s">
        <v>6780</v>
      </c>
      <c r="F3971" s="314">
        <v>950</v>
      </c>
      <c r="G3971" s="300">
        <v>805.08474576271192</v>
      </c>
      <c r="H3971" s="301" t="s">
        <v>261</v>
      </c>
      <c r="I3971" s="302" t="s">
        <v>232</v>
      </c>
      <c r="J3971" s="302" t="s">
        <v>262</v>
      </c>
      <c r="K3971" s="53"/>
      <c r="L3971" s="53"/>
      <c r="M3971" s="53"/>
      <c r="N3971" s="53"/>
      <c r="O3971" s="53"/>
      <c r="P3971" s="55"/>
      <c r="Q3971" s="297">
        <v>950</v>
      </c>
      <c r="R3971" s="351" t="s">
        <v>1578</v>
      </c>
      <c r="S3971" s="350">
        <v>53</v>
      </c>
      <c r="T3971" t="str">
        <f t="shared" si="135"/>
        <v>Other Services</v>
      </c>
    </row>
    <row r="3972" spans="1:20" ht="15.75" thickBot="1">
      <c r="A3972" s="311">
        <v>45720</v>
      </c>
      <c r="B3972" s="384">
        <v>45717</v>
      </c>
      <c r="C3972" s="297" t="e">
        <v>#VALUE!</v>
      </c>
      <c r="D3972" s="312" t="s">
        <v>3083</v>
      </c>
      <c r="E3972" s="306" t="s">
        <v>6781</v>
      </c>
      <c r="F3972" s="314">
        <v>84960</v>
      </c>
      <c r="G3972" s="300">
        <v>72000</v>
      </c>
      <c r="H3972" s="301" t="s">
        <v>291</v>
      </c>
      <c r="I3972" s="302" t="s">
        <v>226</v>
      </c>
      <c r="J3972" s="302" t="s">
        <v>503</v>
      </c>
      <c r="K3972" s="53"/>
      <c r="L3972" s="53"/>
      <c r="M3972" s="53"/>
      <c r="N3972" s="53"/>
      <c r="O3972" s="53"/>
      <c r="P3972" s="55"/>
      <c r="Q3972" s="297">
        <v>84960</v>
      </c>
      <c r="R3972" s="351" t="s">
        <v>1578</v>
      </c>
      <c r="S3972" s="350">
        <v>53</v>
      </c>
      <c r="T3972" t="s">
        <v>15</v>
      </c>
    </row>
    <row r="3973" spans="1:20" ht="15.75" thickBot="1">
      <c r="A3973" s="311">
        <v>45720</v>
      </c>
      <c r="B3973" s="384">
        <v>45717</v>
      </c>
      <c r="C3973" s="297" t="e">
        <v>#VALUE!</v>
      </c>
      <c r="D3973" s="312" t="s">
        <v>6782</v>
      </c>
      <c r="E3973" s="306" t="s">
        <v>6783</v>
      </c>
      <c r="F3973" s="314">
        <v>4720</v>
      </c>
      <c r="G3973" s="300">
        <v>4000</v>
      </c>
      <c r="H3973" s="301" t="s">
        <v>112</v>
      </c>
      <c r="I3973" s="302" t="s">
        <v>229</v>
      </c>
      <c r="J3973" s="302" t="s">
        <v>594</v>
      </c>
      <c r="K3973" s="53"/>
      <c r="L3973" s="53"/>
      <c r="M3973" s="53"/>
      <c r="N3973" s="53"/>
      <c r="O3973" s="53"/>
      <c r="P3973" s="55"/>
      <c r="Q3973" s="297">
        <v>4720</v>
      </c>
      <c r="R3973" s="351" t="s">
        <v>1578</v>
      </c>
      <c r="S3973" s="350">
        <v>53</v>
      </c>
      <c r="T3973" t="str">
        <f t="shared" ref="T3973:T4009" si="136">VLOOKUP(I3973,$AD$2:$AE$6,2,0)</f>
        <v>WhatsApp API Business</v>
      </c>
    </row>
    <row r="3974" spans="1:20" ht="15.75" thickBot="1">
      <c r="A3974" s="311">
        <v>45721</v>
      </c>
      <c r="B3974" s="384">
        <v>45717</v>
      </c>
      <c r="C3974" s="297" t="e">
        <v>#VALUE!</v>
      </c>
      <c r="D3974" s="312" t="s">
        <v>1778</v>
      </c>
      <c r="E3974" s="306" t="s">
        <v>6784</v>
      </c>
      <c r="F3974" s="314">
        <v>15045</v>
      </c>
      <c r="G3974" s="300">
        <v>12750</v>
      </c>
      <c r="H3974" s="301" t="s">
        <v>216</v>
      </c>
      <c r="I3974" s="302" t="s">
        <v>217</v>
      </c>
      <c r="J3974" s="302" t="s">
        <v>218</v>
      </c>
      <c r="K3974" s="53"/>
      <c r="L3974" s="53"/>
      <c r="M3974" s="53"/>
      <c r="N3974" s="53"/>
      <c r="O3974" s="53"/>
      <c r="P3974" s="55"/>
      <c r="Q3974" s="297">
        <v>15045</v>
      </c>
      <c r="R3974" s="351" t="s">
        <v>1578</v>
      </c>
      <c r="S3974" s="350">
        <v>53</v>
      </c>
      <c r="T3974" t="str">
        <f t="shared" si="136"/>
        <v>G-Suite Business</v>
      </c>
    </row>
    <row r="3975" spans="1:20" ht="15.75" thickBot="1">
      <c r="A3975" s="311">
        <v>45721</v>
      </c>
      <c r="B3975" s="384">
        <v>45717</v>
      </c>
      <c r="C3975" s="297" t="e">
        <v>#VALUE!</v>
      </c>
      <c r="D3975" s="312" t="s">
        <v>575</v>
      </c>
      <c r="E3975" s="306" t="s">
        <v>6785</v>
      </c>
      <c r="F3975" s="314">
        <v>2985.4</v>
      </c>
      <c r="G3975" s="300">
        <v>2530</v>
      </c>
      <c r="H3975" s="301" t="s">
        <v>216</v>
      </c>
      <c r="I3975" s="302" t="s">
        <v>217</v>
      </c>
      <c r="J3975" s="302" t="s">
        <v>218</v>
      </c>
      <c r="K3975" s="53"/>
      <c r="L3975" s="53"/>
      <c r="M3975" s="53"/>
      <c r="N3975" s="53"/>
      <c r="O3975" s="53"/>
      <c r="P3975" s="55"/>
      <c r="Q3975" s="297">
        <v>2985.4</v>
      </c>
      <c r="R3975" s="351" t="s">
        <v>1578</v>
      </c>
      <c r="S3975" s="350">
        <v>53</v>
      </c>
      <c r="T3975" t="str">
        <f t="shared" si="136"/>
        <v>G-Suite Business</v>
      </c>
    </row>
    <row r="3976" spans="1:20" ht="15.75" thickBot="1">
      <c r="A3976" s="311">
        <v>45721</v>
      </c>
      <c r="B3976" s="384">
        <v>45717</v>
      </c>
      <c r="C3976" s="297" t="e">
        <v>#VALUE!</v>
      </c>
      <c r="D3976" s="312" t="s">
        <v>6786</v>
      </c>
      <c r="E3976" s="306" t="s">
        <v>6787</v>
      </c>
      <c r="F3976" s="314">
        <v>2655</v>
      </c>
      <c r="G3976" s="300">
        <v>2250</v>
      </c>
      <c r="H3976" s="301" t="s">
        <v>216</v>
      </c>
      <c r="I3976" s="302" t="s">
        <v>217</v>
      </c>
      <c r="J3976" s="302" t="s">
        <v>218</v>
      </c>
      <c r="K3976" s="53"/>
      <c r="L3976" s="53"/>
      <c r="M3976" s="53"/>
      <c r="N3976" s="53"/>
      <c r="O3976" s="53"/>
      <c r="P3976" s="55"/>
      <c r="Q3976" s="297">
        <v>2655</v>
      </c>
      <c r="R3976" s="351" t="s">
        <v>1578</v>
      </c>
      <c r="S3976" s="350">
        <v>53</v>
      </c>
      <c r="T3976" t="str">
        <f t="shared" si="136"/>
        <v>G-Suite Business</v>
      </c>
    </row>
    <row r="3977" spans="1:20" ht="15.75" thickBot="1">
      <c r="A3977" s="311">
        <v>45721</v>
      </c>
      <c r="B3977" s="384">
        <v>45717</v>
      </c>
      <c r="C3977" s="297" t="e">
        <v>#VALUE!</v>
      </c>
      <c r="D3977" s="312" t="s">
        <v>1367</v>
      </c>
      <c r="E3977" s="306" t="s">
        <v>6788</v>
      </c>
      <c r="F3977" s="314">
        <v>1755</v>
      </c>
      <c r="G3977" s="300">
        <v>1487.28813559322</v>
      </c>
      <c r="H3977" s="301" t="s">
        <v>216</v>
      </c>
      <c r="I3977" s="302" t="s">
        <v>217</v>
      </c>
      <c r="J3977" s="302" t="s">
        <v>218</v>
      </c>
      <c r="K3977" s="53"/>
      <c r="L3977" s="53"/>
      <c r="M3977" s="53"/>
      <c r="N3977" s="53"/>
      <c r="O3977" s="53"/>
      <c r="P3977" s="55"/>
      <c r="Q3977" s="297">
        <v>1755</v>
      </c>
      <c r="R3977" s="351" t="s">
        <v>1578</v>
      </c>
      <c r="S3977" s="350">
        <v>53</v>
      </c>
      <c r="T3977" t="str">
        <f t="shared" si="136"/>
        <v>G-Suite Business</v>
      </c>
    </row>
    <row r="3978" spans="1:20" ht="15.75" thickBot="1">
      <c r="A3978" s="311">
        <v>45721</v>
      </c>
      <c r="B3978" s="384">
        <v>45717</v>
      </c>
      <c r="C3978" s="297" t="e">
        <v>#VALUE!</v>
      </c>
      <c r="D3978" s="312" t="s">
        <v>6789</v>
      </c>
      <c r="E3978" s="306" t="s">
        <v>6790</v>
      </c>
      <c r="F3978" s="314">
        <v>413000</v>
      </c>
      <c r="G3978" s="300">
        <v>350000</v>
      </c>
      <c r="H3978" s="301" t="s">
        <v>261</v>
      </c>
      <c r="I3978" s="302" t="s">
        <v>232</v>
      </c>
      <c r="J3978" s="302" t="s">
        <v>422</v>
      </c>
      <c r="K3978" s="53"/>
      <c r="L3978" s="53"/>
      <c r="M3978" s="53"/>
      <c r="N3978" s="53"/>
      <c r="O3978" s="53"/>
      <c r="P3978" s="55"/>
      <c r="Q3978" s="297">
        <v>413000</v>
      </c>
      <c r="R3978" s="351" t="s">
        <v>1578</v>
      </c>
      <c r="S3978" s="350">
        <v>53</v>
      </c>
      <c r="T3978" t="str">
        <f t="shared" si="136"/>
        <v>Other Services</v>
      </c>
    </row>
    <row r="3979" spans="1:20" ht="15.75" thickBot="1">
      <c r="A3979" s="311">
        <v>45721</v>
      </c>
      <c r="B3979" s="384">
        <v>45717</v>
      </c>
      <c r="C3979" s="297" t="e">
        <v>#VALUE!</v>
      </c>
      <c r="D3979" s="312" t="s">
        <v>5161</v>
      </c>
      <c r="E3979" s="306" t="s">
        <v>6791</v>
      </c>
      <c r="F3979" s="314">
        <v>7080</v>
      </c>
      <c r="G3979" s="300">
        <v>6000</v>
      </c>
      <c r="H3979" s="301" t="s">
        <v>112</v>
      </c>
      <c r="I3979" s="302" t="s">
        <v>229</v>
      </c>
      <c r="J3979" s="302" t="s">
        <v>1092</v>
      </c>
      <c r="K3979" s="53"/>
      <c r="L3979" s="53"/>
      <c r="M3979" s="53"/>
      <c r="N3979" s="53"/>
      <c r="O3979" s="53"/>
      <c r="P3979" s="55"/>
      <c r="Q3979" s="297">
        <v>7080</v>
      </c>
      <c r="R3979" s="351" t="s">
        <v>1578</v>
      </c>
      <c r="S3979" s="350">
        <v>53</v>
      </c>
      <c r="T3979" t="str">
        <f t="shared" si="136"/>
        <v>WhatsApp API Business</v>
      </c>
    </row>
    <row r="3980" spans="1:20" ht="15.75" thickBot="1">
      <c r="A3980" s="311">
        <v>45721</v>
      </c>
      <c r="B3980" s="384">
        <v>45717</v>
      </c>
      <c r="C3980" s="297" t="e">
        <v>#VALUE!</v>
      </c>
      <c r="D3980" s="312" t="s">
        <v>420</v>
      </c>
      <c r="E3980" s="306" t="s">
        <v>6792</v>
      </c>
      <c r="F3980" s="314">
        <v>60966</v>
      </c>
      <c r="G3980" s="300">
        <v>51666.101694915247</v>
      </c>
      <c r="H3980" s="301" t="s">
        <v>261</v>
      </c>
      <c r="I3980" s="302" t="s">
        <v>232</v>
      </c>
      <c r="J3980" s="302" t="s">
        <v>422</v>
      </c>
      <c r="K3980" s="53"/>
      <c r="L3980" s="53"/>
      <c r="M3980" s="53"/>
      <c r="N3980" s="53"/>
      <c r="O3980" s="53"/>
      <c r="P3980" s="55"/>
      <c r="Q3980" s="297">
        <v>60966</v>
      </c>
      <c r="R3980" s="351" t="s">
        <v>1578</v>
      </c>
      <c r="S3980" s="350">
        <v>53</v>
      </c>
      <c r="T3980" t="str">
        <f t="shared" si="136"/>
        <v>Other Services</v>
      </c>
    </row>
    <row r="3981" spans="1:20" ht="15.75" thickBot="1">
      <c r="A3981" s="311">
        <v>45721</v>
      </c>
      <c r="B3981" s="384">
        <v>45717</v>
      </c>
      <c r="C3981" s="297" t="e">
        <v>#VALUE!</v>
      </c>
      <c r="D3981" s="312" t="s">
        <v>1320</v>
      </c>
      <c r="E3981" s="306" t="s">
        <v>6793</v>
      </c>
      <c r="F3981" s="314">
        <v>17700</v>
      </c>
      <c r="G3981" s="300">
        <v>15000</v>
      </c>
      <c r="H3981" s="301" t="s">
        <v>112</v>
      </c>
      <c r="I3981" s="302" t="s">
        <v>229</v>
      </c>
      <c r="J3981" s="302" t="s">
        <v>284</v>
      </c>
      <c r="K3981" s="53"/>
      <c r="L3981" s="53"/>
      <c r="M3981" s="53"/>
      <c r="N3981" s="53"/>
      <c r="O3981" s="53"/>
      <c r="P3981" s="55"/>
      <c r="Q3981" s="297">
        <v>17700</v>
      </c>
      <c r="R3981" s="351" t="s">
        <v>1578</v>
      </c>
      <c r="S3981" s="350">
        <v>53</v>
      </c>
      <c r="T3981" t="str">
        <f t="shared" si="136"/>
        <v>WhatsApp API Business</v>
      </c>
    </row>
    <row r="3982" spans="1:20" ht="15.75" thickBot="1">
      <c r="A3982" s="311">
        <v>45721</v>
      </c>
      <c r="B3982" s="384">
        <v>45717</v>
      </c>
      <c r="C3982" s="297" t="e">
        <v>#VALUE!</v>
      </c>
      <c r="D3982" s="312" t="s">
        <v>389</v>
      </c>
      <c r="E3982" s="306" t="s">
        <v>6794</v>
      </c>
      <c r="F3982" s="314">
        <v>7080</v>
      </c>
      <c r="G3982" s="300">
        <v>6000</v>
      </c>
      <c r="H3982" s="301" t="s">
        <v>112</v>
      </c>
      <c r="I3982" s="302" t="s">
        <v>229</v>
      </c>
      <c r="J3982" s="302" t="s">
        <v>359</v>
      </c>
      <c r="K3982" s="53"/>
      <c r="L3982" s="53"/>
      <c r="M3982" s="53"/>
      <c r="N3982" s="53"/>
      <c r="O3982" s="53"/>
      <c r="P3982" s="55"/>
      <c r="Q3982" s="297">
        <v>7080</v>
      </c>
      <c r="R3982" s="351" t="s">
        <v>1578</v>
      </c>
      <c r="S3982" s="350">
        <v>53</v>
      </c>
      <c r="T3982" t="str">
        <f t="shared" si="136"/>
        <v>WhatsApp API Business</v>
      </c>
    </row>
    <row r="3983" spans="1:20" ht="15.75" thickBot="1">
      <c r="A3983" s="311">
        <v>45721</v>
      </c>
      <c r="B3983" s="384">
        <v>45717</v>
      </c>
      <c r="C3983" s="297" t="e">
        <v>#VALUE!</v>
      </c>
      <c r="D3983" s="312" t="s">
        <v>2353</v>
      </c>
      <c r="E3983" s="306" t="s">
        <v>6795</v>
      </c>
      <c r="F3983" s="314">
        <v>15045</v>
      </c>
      <c r="G3983" s="300">
        <v>12750</v>
      </c>
      <c r="H3983" s="301" t="s">
        <v>112</v>
      </c>
      <c r="I3983" s="302" t="s">
        <v>229</v>
      </c>
      <c r="J3983" s="302" t="s">
        <v>284</v>
      </c>
      <c r="K3983" s="53"/>
      <c r="L3983" s="53"/>
      <c r="M3983" s="53"/>
      <c r="N3983" s="53"/>
      <c r="O3983" s="53"/>
      <c r="P3983" s="55"/>
      <c r="Q3983" s="297">
        <v>15045</v>
      </c>
      <c r="R3983" s="351" t="s">
        <v>1578</v>
      </c>
      <c r="S3983" s="350">
        <v>53</v>
      </c>
      <c r="T3983" t="str">
        <f t="shared" si="136"/>
        <v>WhatsApp API Business</v>
      </c>
    </row>
    <row r="3984" spans="1:20" ht="15.75" thickBot="1">
      <c r="A3984" s="311">
        <v>45721</v>
      </c>
      <c r="B3984" s="384">
        <v>45717</v>
      </c>
      <c r="C3984" s="297" t="e">
        <v>#VALUE!</v>
      </c>
      <c r="D3984" s="312" t="s">
        <v>1652</v>
      </c>
      <c r="E3984" s="306" t="s">
        <v>6796</v>
      </c>
      <c r="F3984" s="314">
        <v>48380</v>
      </c>
      <c r="G3984" s="300">
        <v>41000</v>
      </c>
      <c r="H3984" s="301" t="s">
        <v>112</v>
      </c>
      <c r="I3984" s="302" t="s">
        <v>229</v>
      </c>
      <c r="J3984" s="302" t="s">
        <v>643</v>
      </c>
      <c r="K3984" s="53"/>
      <c r="L3984" s="53"/>
      <c r="M3984" s="53"/>
      <c r="N3984" s="53"/>
      <c r="O3984" s="53"/>
      <c r="P3984" s="55"/>
      <c r="Q3984" s="297">
        <v>48380</v>
      </c>
      <c r="R3984" s="351" t="s">
        <v>1578</v>
      </c>
      <c r="S3984" s="350">
        <v>53</v>
      </c>
      <c r="T3984" t="str">
        <f t="shared" si="136"/>
        <v>WhatsApp API Business</v>
      </c>
    </row>
    <row r="3985" spans="1:20" ht="15.75" thickBot="1">
      <c r="A3985" s="311">
        <v>45721</v>
      </c>
      <c r="B3985" s="384">
        <v>45717</v>
      </c>
      <c r="C3985" s="297" t="e">
        <v>#VALUE!</v>
      </c>
      <c r="D3985" s="312" t="s">
        <v>1768</v>
      </c>
      <c r="E3985" s="306" t="s">
        <v>6797</v>
      </c>
      <c r="F3985" s="314">
        <v>8496</v>
      </c>
      <c r="G3985" s="300">
        <v>7200</v>
      </c>
      <c r="H3985" s="301" t="s">
        <v>112</v>
      </c>
      <c r="I3985" s="302" t="s">
        <v>229</v>
      </c>
      <c r="J3985" s="302" t="s">
        <v>1256</v>
      </c>
      <c r="K3985" s="53"/>
      <c r="L3985" s="53"/>
      <c r="M3985" s="53"/>
      <c r="N3985" s="53"/>
      <c r="O3985" s="53"/>
      <c r="P3985" s="55"/>
      <c r="Q3985" s="297">
        <v>8496</v>
      </c>
      <c r="R3985" s="351" t="s">
        <v>1578</v>
      </c>
      <c r="S3985" s="350">
        <v>53</v>
      </c>
      <c r="T3985" t="str">
        <f t="shared" si="136"/>
        <v>WhatsApp API Business</v>
      </c>
    </row>
    <row r="3986" spans="1:20" ht="15.75" thickBot="1">
      <c r="A3986" s="311">
        <v>45722</v>
      </c>
      <c r="B3986" s="384">
        <v>45717</v>
      </c>
      <c r="C3986" s="297" t="e">
        <v>#VALUE!</v>
      </c>
      <c r="D3986" s="312" t="s">
        <v>1770</v>
      </c>
      <c r="E3986" s="306" t="s">
        <v>6798</v>
      </c>
      <c r="F3986" s="314">
        <v>21063</v>
      </c>
      <c r="G3986" s="300">
        <v>17850</v>
      </c>
      <c r="H3986" s="301" t="s">
        <v>216</v>
      </c>
      <c r="I3986" s="302" t="s">
        <v>217</v>
      </c>
      <c r="J3986" s="302" t="s">
        <v>218</v>
      </c>
      <c r="K3986" s="53"/>
      <c r="L3986" s="53"/>
      <c r="M3986" s="53"/>
      <c r="N3986" s="53"/>
      <c r="O3986" s="53"/>
      <c r="P3986" s="55"/>
      <c r="Q3986" s="297">
        <v>21063</v>
      </c>
      <c r="R3986" s="351" t="s">
        <v>1578</v>
      </c>
      <c r="S3986" s="350">
        <v>53</v>
      </c>
      <c r="T3986" t="str">
        <f t="shared" si="136"/>
        <v>G-Suite Business</v>
      </c>
    </row>
    <row r="3987" spans="1:20" ht="15.75" thickBot="1">
      <c r="A3987" s="311">
        <v>45722</v>
      </c>
      <c r="B3987" s="384">
        <v>45717</v>
      </c>
      <c r="C3987" s="297" t="e">
        <v>#VALUE!</v>
      </c>
      <c r="D3987" s="312" t="s">
        <v>235</v>
      </c>
      <c r="E3987" s="306" t="s">
        <v>6799</v>
      </c>
      <c r="F3987" s="314">
        <v>27081</v>
      </c>
      <c r="G3987" s="300">
        <v>22950</v>
      </c>
      <c r="H3987" s="301" t="s">
        <v>216</v>
      </c>
      <c r="I3987" s="302" t="s">
        <v>217</v>
      </c>
      <c r="J3987" s="302" t="s">
        <v>218</v>
      </c>
      <c r="K3987" s="53"/>
      <c r="L3987" s="53"/>
      <c r="M3987" s="53"/>
      <c r="N3987" s="53"/>
      <c r="O3987" s="53"/>
      <c r="P3987" s="55"/>
      <c r="Q3987" s="297">
        <v>27081</v>
      </c>
      <c r="R3987" s="351" t="s">
        <v>1578</v>
      </c>
      <c r="S3987" s="350">
        <v>53</v>
      </c>
      <c r="T3987" t="str">
        <f t="shared" si="136"/>
        <v>G-Suite Business</v>
      </c>
    </row>
    <row r="3988" spans="1:20" ht="15.75" thickBot="1">
      <c r="A3988" s="311">
        <v>45722</v>
      </c>
      <c r="B3988" s="384">
        <v>45717</v>
      </c>
      <c r="C3988" s="297" t="e">
        <v>#VALUE!</v>
      </c>
      <c r="D3988" s="312" t="s">
        <v>463</v>
      </c>
      <c r="E3988" s="306" t="s">
        <v>6800</v>
      </c>
      <c r="F3988" s="314">
        <v>12036</v>
      </c>
      <c r="G3988" s="300">
        <v>10200</v>
      </c>
      <c r="H3988" s="301" t="s">
        <v>216</v>
      </c>
      <c r="I3988" s="302" t="s">
        <v>217</v>
      </c>
      <c r="J3988" s="302" t="s">
        <v>218</v>
      </c>
      <c r="K3988" s="53"/>
      <c r="L3988" s="53"/>
      <c r="M3988" s="53"/>
      <c r="N3988" s="53"/>
      <c r="O3988" s="53"/>
      <c r="P3988" s="55"/>
      <c r="Q3988" s="297">
        <v>12036</v>
      </c>
      <c r="R3988" s="351" t="s">
        <v>1578</v>
      </c>
      <c r="S3988" s="350">
        <v>53</v>
      </c>
      <c r="T3988" t="str">
        <f t="shared" si="136"/>
        <v>G-Suite Business</v>
      </c>
    </row>
    <row r="3989" spans="1:20" ht="15.75" thickBot="1">
      <c r="A3989" s="311">
        <v>45722</v>
      </c>
      <c r="B3989" s="384">
        <v>45717</v>
      </c>
      <c r="C3989" s="297" t="e">
        <v>#VALUE!</v>
      </c>
      <c r="D3989" s="312" t="s">
        <v>3147</v>
      </c>
      <c r="E3989" s="306" t="s">
        <v>6801</v>
      </c>
      <c r="F3989" s="314">
        <v>8776</v>
      </c>
      <c r="G3989" s="300">
        <v>7437.2881355932204</v>
      </c>
      <c r="H3989" s="301" t="s">
        <v>216</v>
      </c>
      <c r="I3989" s="302" t="s">
        <v>217</v>
      </c>
      <c r="J3989" s="302" t="s">
        <v>218</v>
      </c>
      <c r="K3989" s="53"/>
      <c r="L3989" s="53"/>
      <c r="M3989" s="53"/>
      <c r="N3989" s="53"/>
      <c r="O3989" s="53"/>
      <c r="P3989" s="55"/>
      <c r="Q3989" s="297">
        <v>8776</v>
      </c>
      <c r="R3989" s="351" t="s">
        <v>1578</v>
      </c>
      <c r="S3989" s="350">
        <v>53</v>
      </c>
      <c r="T3989" t="str">
        <f t="shared" si="136"/>
        <v>G-Suite Business</v>
      </c>
    </row>
    <row r="3990" spans="1:20" ht="15.75" thickBot="1">
      <c r="A3990" s="311">
        <v>45722</v>
      </c>
      <c r="B3990" s="384">
        <v>45717</v>
      </c>
      <c r="C3990" s="297" t="e">
        <v>#VALUE!</v>
      </c>
      <c r="D3990" s="312" t="s">
        <v>3939</v>
      </c>
      <c r="E3990" s="306" t="s">
        <v>6802</v>
      </c>
      <c r="F3990" s="314">
        <v>5841</v>
      </c>
      <c r="G3990" s="300">
        <v>4950</v>
      </c>
      <c r="H3990" s="301" t="s">
        <v>216</v>
      </c>
      <c r="I3990" s="302" t="s">
        <v>217</v>
      </c>
      <c r="J3990" s="302" t="s">
        <v>218</v>
      </c>
      <c r="K3990" s="53"/>
      <c r="L3990" s="53"/>
      <c r="M3990" s="53"/>
      <c r="N3990" s="53"/>
      <c r="O3990" s="53"/>
      <c r="P3990" s="55"/>
      <c r="Q3990" s="297">
        <v>5841</v>
      </c>
      <c r="R3990" s="351" t="s">
        <v>1578</v>
      </c>
      <c r="S3990" s="350">
        <v>53</v>
      </c>
      <c r="T3990" t="str">
        <f t="shared" si="136"/>
        <v>G-Suite Business</v>
      </c>
    </row>
    <row r="3991" spans="1:20" ht="15.75" thickBot="1">
      <c r="A3991" s="311">
        <v>45722</v>
      </c>
      <c r="B3991" s="384">
        <v>45717</v>
      </c>
      <c r="C3991" s="297" t="e">
        <v>#VALUE!</v>
      </c>
      <c r="D3991" s="312" t="s">
        <v>393</v>
      </c>
      <c r="E3991" s="306" t="s">
        <v>6803</v>
      </c>
      <c r="F3991" s="314">
        <v>2310.83</v>
      </c>
      <c r="G3991" s="300">
        <v>1958.3305084745759</v>
      </c>
      <c r="H3991" s="301" t="s">
        <v>216</v>
      </c>
      <c r="I3991" s="302" t="s">
        <v>217</v>
      </c>
      <c r="J3991" s="302" t="s">
        <v>218</v>
      </c>
      <c r="K3991" s="53"/>
      <c r="L3991" s="53"/>
      <c r="M3991" s="53"/>
      <c r="N3991" s="53"/>
      <c r="O3991" s="53"/>
      <c r="P3991" s="55"/>
      <c r="Q3991" s="297">
        <v>2310.83</v>
      </c>
      <c r="R3991" s="351" t="s">
        <v>1578</v>
      </c>
      <c r="S3991" s="350">
        <v>53</v>
      </c>
      <c r="T3991" t="str">
        <f t="shared" si="136"/>
        <v>G-Suite Business</v>
      </c>
    </row>
    <row r="3992" spans="1:20" ht="15.75" thickBot="1">
      <c r="A3992" s="311">
        <v>45722</v>
      </c>
      <c r="B3992" s="384">
        <v>45717</v>
      </c>
      <c r="C3992" s="297" t="e">
        <v>#VALUE!</v>
      </c>
      <c r="D3992" s="312" t="s">
        <v>1401</v>
      </c>
      <c r="E3992" s="306" t="s">
        <v>6804</v>
      </c>
      <c r="F3992" s="314">
        <v>133670.39999999999</v>
      </c>
      <c r="G3992" s="300">
        <v>113280</v>
      </c>
      <c r="H3992" s="301" t="s">
        <v>216</v>
      </c>
      <c r="I3992" s="302" t="s">
        <v>217</v>
      </c>
      <c r="J3992" s="302" t="s">
        <v>218</v>
      </c>
      <c r="K3992" s="53"/>
      <c r="L3992" s="53"/>
      <c r="M3992" s="53"/>
      <c r="N3992" s="53"/>
      <c r="O3992" s="53"/>
      <c r="P3992" s="55"/>
      <c r="Q3992" s="297">
        <v>133670.39999999999</v>
      </c>
      <c r="R3992" s="351" t="s">
        <v>1578</v>
      </c>
      <c r="S3992" s="350">
        <v>53</v>
      </c>
      <c r="T3992" t="str">
        <f t="shared" si="136"/>
        <v>G-Suite Business</v>
      </c>
    </row>
    <row r="3993" spans="1:20" ht="15.75" thickBot="1">
      <c r="A3993" s="311">
        <v>45722</v>
      </c>
      <c r="B3993" s="384">
        <v>45717</v>
      </c>
      <c r="C3993" s="297" t="e">
        <v>#VALUE!</v>
      </c>
      <c r="D3993" s="312" t="s">
        <v>4210</v>
      </c>
      <c r="E3993" s="306" t="s">
        <v>6805</v>
      </c>
      <c r="F3993" s="314">
        <v>950</v>
      </c>
      <c r="G3993" s="300">
        <v>805.08474576271192</v>
      </c>
      <c r="H3993" s="301" t="s">
        <v>261</v>
      </c>
      <c r="I3993" s="302" t="s">
        <v>232</v>
      </c>
      <c r="J3993" s="302" t="s">
        <v>262</v>
      </c>
      <c r="K3993" s="53"/>
      <c r="L3993" s="53"/>
      <c r="M3993" s="53"/>
      <c r="N3993" s="53"/>
      <c r="O3993" s="53"/>
      <c r="P3993" s="55"/>
      <c r="Q3993" s="297">
        <v>950</v>
      </c>
      <c r="R3993" s="351" t="s">
        <v>1578</v>
      </c>
      <c r="S3993" s="350">
        <v>53</v>
      </c>
      <c r="T3993" t="str">
        <f t="shared" si="136"/>
        <v>Other Services</v>
      </c>
    </row>
    <row r="3994" spans="1:20" ht="15.75" thickBot="1">
      <c r="A3994" s="311">
        <v>45722</v>
      </c>
      <c r="B3994" s="384">
        <v>45717</v>
      </c>
      <c r="C3994" s="297" t="e">
        <v>#VALUE!</v>
      </c>
      <c r="D3994" s="312" t="s">
        <v>6806</v>
      </c>
      <c r="E3994" s="306" t="s">
        <v>6807</v>
      </c>
      <c r="F3994" s="314">
        <v>950</v>
      </c>
      <c r="G3994" s="300">
        <v>805.08474576271192</v>
      </c>
      <c r="H3994" s="301" t="s">
        <v>261</v>
      </c>
      <c r="I3994" s="302" t="s">
        <v>232</v>
      </c>
      <c r="J3994" s="302" t="s">
        <v>262</v>
      </c>
      <c r="K3994" s="53"/>
      <c r="L3994" s="53"/>
      <c r="M3994" s="53"/>
      <c r="N3994" s="53"/>
      <c r="O3994" s="53"/>
      <c r="P3994" s="55"/>
      <c r="Q3994" s="297">
        <v>950</v>
      </c>
      <c r="R3994" s="351" t="s">
        <v>1578</v>
      </c>
      <c r="S3994" s="350">
        <v>53</v>
      </c>
      <c r="T3994" t="str">
        <f t="shared" si="136"/>
        <v>Other Services</v>
      </c>
    </row>
    <row r="3995" spans="1:20" ht="15.75" thickBot="1">
      <c r="A3995" s="311">
        <v>45722</v>
      </c>
      <c r="B3995" s="384">
        <v>45717</v>
      </c>
      <c r="C3995" s="297" t="e">
        <v>#VALUE!</v>
      </c>
      <c r="D3995" s="312" t="s">
        <v>463</v>
      </c>
      <c r="E3995" s="306" t="s">
        <v>6808</v>
      </c>
      <c r="F3995" s="314">
        <v>1900</v>
      </c>
      <c r="G3995" s="300">
        <v>1610.1694915254241</v>
      </c>
      <c r="H3995" s="301" t="s">
        <v>261</v>
      </c>
      <c r="I3995" s="302" t="s">
        <v>232</v>
      </c>
      <c r="J3995" s="302" t="s">
        <v>262</v>
      </c>
      <c r="K3995" s="53"/>
      <c r="L3995" s="53"/>
      <c r="M3995" s="53"/>
      <c r="N3995" s="53"/>
      <c r="O3995" s="53"/>
      <c r="P3995" s="55"/>
      <c r="Q3995" s="297">
        <v>1900</v>
      </c>
      <c r="R3995" s="351" t="s">
        <v>1578</v>
      </c>
      <c r="S3995" s="350">
        <v>53</v>
      </c>
      <c r="T3995" t="str">
        <f t="shared" si="136"/>
        <v>Other Services</v>
      </c>
    </row>
    <row r="3996" spans="1:20" ht="15.75" thickBot="1">
      <c r="A3996" s="311">
        <v>45722</v>
      </c>
      <c r="B3996" s="384">
        <v>45717</v>
      </c>
      <c r="C3996" s="297" t="e">
        <v>#VALUE!</v>
      </c>
      <c r="D3996" s="312" t="s">
        <v>1984</v>
      </c>
      <c r="E3996" s="306" t="s">
        <v>6809</v>
      </c>
      <c r="F3996" s="314">
        <v>2360</v>
      </c>
      <c r="G3996" s="300">
        <v>2000</v>
      </c>
      <c r="H3996" s="301" t="s">
        <v>112</v>
      </c>
      <c r="I3996" s="302" t="s">
        <v>229</v>
      </c>
      <c r="J3996" s="302" t="s">
        <v>249</v>
      </c>
      <c r="K3996" s="53"/>
      <c r="L3996" s="53"/>
      <c r="M3996" s="53"/>
      <c r="N3996" s="53"/>
      <c r="O3996" s="53"/>
      <c r="P3996" s="55"/>
      <c r="Q3996" s="297">
        <v>2360</v>
      </c>
      <c r="R3996" s="351" t="s">
        <v>1578</v>
      </c>
      <c r="S3996" s="350">
        <v>53</v>
      </c>
      <c r="T3996" t="str">
        <f t="shared" si="136"/>
        <v>WhatsApp API Business</v>
      </c>
    </row>
    <row r="3997" spans="1:20" ht="15.75" thickBot="1">
      <c r="A3997" s="311">
        <v>45722</v>
      </c>
      <c r="B3997" s="384">
        <v>45717</v>
      </c>
      <c r="C3997" s="297" t="e">
        <v>#VALUE!</v>
      </c>
      <c r="D3997" s="312" t="s">
        <v>3189</v>
      </c>
      <c r="E3997" s="306" t="s">
        <v>6810</v>
      </c>
      <c r="F3997" s="314">
        <v>7493</v>
      </c>
      <c r="G3997" s="300">
        <v>6350</v>
      </c>
      <c r="H3997" s="301" t="s">
        <v>112</v>
      </c>
      <c r="I3997" s="302" t="s">
        <v>229</v>
      </c>
      <c r="J3997" s="302" t="s">
        <v>269</v>
      </c>
      <c r="K3997" s="53"/>
      <c r="L3997" s="53"/>
      <c r="M3997" s="53"/>
      <c r="N3997" s="53"/>
      <c r="O3997" s="53"/>
      <c r="P3997" s="55"/>
      <c r="Q3997" s="297">
        <v>7493</v>
      </c>
      <c r="R3997" s="351" t="s">
        <v>1578</v>
      </c>
      <c r="S3997" s="350">
        <v>53</v>
      </c>
      <c r="T3997" t="str">
        <f t="shared" si="136"/>
        <v>WhatsApp API Business</v>
      </c>
    </row>
    <row r="3998" spans="1:20" ht="15.75" thickBot="1">
      <c r="A3998" s="311">
        <v>45722</v>
      </c>
      <c r="B3998" s="384">
        <v>45717</v>
      </c>
      <c r="C3998" s="297" t="e">
        <v>#VALUE!</v>
      </c>
      <c r="D3998" s="312" t="s">
        <v>3782</v>
      </c>
      <c r="E3998" s="306" t="s">
        <v>6811</v>
      </c>
      <c r="F3998" s="314">
        <v>1297</v>
      </c>
      <c r="G3998" s="300">
        <v>1099.152542372881</v>
      </c>
      <c r="H3998" s="301" t="s">
        <v>112</v>
      </c>
      <c r="I3998" s="302" t="s">
        <v>229</v>
      </c>
      <c r="J3998" s="302" t="s">
        <v>249</v>
      </c>
      <c r="K3998" s="53"/>
      <c r="L3998" s="53"/>
      <c r="M3998" s="53"/>
      <c r="N3998" s="53"/>
      <c r="O3998" s="53"/>
      <c r="P3998" s="55"/>
      <c r="Q3998" s="297">
        <v>1297</v>
      </c>
      <c r="R3998" s="351" t="s">
        <v>1578</v>
      </c>
      <c r="S3998" s="350">
        <v>53</v>
      </c>
      <c r="T3998" t="str">
        <f t="shared" si="136"/>
        <v>WhatsApp API Business</v>
      </c>
    </row>
    <row r="3999" spans="1:20" ht="15.75" thickBot="1">
      <c r="A3999" s="311">
        <v>45722</v>
      </c>
      <c r="B3999" s="384">
        <v>45717</v>
      </c>
      <c r="C3999" s="297" t="e">
        <v>#VALUE!</v>
      </c>
      <c r="D3999" s="312" t="s">
        <v>4683</v>
      </c>
      <c r="E3999" s="306" t="s">
        <v>6812</v>
      </c>
      <c r="F3999" s="314">
        <v>354000</v>
      </c>
      <c r="G3999" s="300">
        <v>300000</v>
      </c>
      <c r="H3999" s="301" t="s">
        <v>291</v>
      </c>
      <c r="I3999" s="302" t="s">
        <v>226</v>
      </c>
      <c r="J3999" s="302" t="s">
        <v>292</v>
      </c>
      <c r="K3999" s="53"/>
      <c r="L3999" s="53"/>
      <c r="M3999" s="53"/>
      <c r="N3999" s="53"/>
      <c r="O3999" s="53"/>
      <c r="P3999" s="55"/>
      <c r="Q3999" s="297">
        <v>354000</v>
      </c>
      <c r="R3999" s="351" t="s">
        <v>1578</v>
      </c>
      <c r="S3999" s="350">
        <v>53</v>
      </c>
      <c r="T3999" t="str">
        <f t="shared" si="136"/>
        <v xml:space="preserve">Training Business </v>
      </c>
    </row>
    <row r="4000" spans="1:20" ht="15.75" thickBot="1">
      <c r="A4000" s="311">
        <v>45722</v>
      </c>
      <c r="B4000" s="384">
        <v>45717</v>
      </c>
      <c r="C4000" s="297" t="e">
        <v>#VALUE!</v>
      </c>
      <c r="D4000" s="312" t="s">
        <v>247</v>
      </c>
      <c r="E4000" s="306" t="s">
        <v>6813</v>
      </c>
      <c r="F4000" s="314">
        <v>-21063</v>
      </c>
      <c r="G4000" s="300">
        <v>-17850</v>
      </c>
      <c r="H4000" s="301" t="s">
        <v>216</v>
      </c>
      <c r="I4000" s="302" t="s">
        <v>217</v>
      </c>
      <c r="J4000" s="302" t="s">
        <v>218</v>
      </c>
      <c r="K4000" s="53"/>
      <c r="L4000" s="53"/>
      <c r="M4000" s="53"/>
      <c r="N4000" s="53"/>
      <c r="O4000" s="53"/>
      <c r="P4000" s="55"/>
      <c r="Q4000" s="297">
        <v>-21063</v>
      </c>
      <c r="R4000" s="351" t="s">
        <v>1578</v>
      </c>
      <c r="S4000" s="350">
        <v>53</v>
      </c>
      <c r="T4000" t="str">
        <f t="shared" si="136"/>
        <v>G-Suite Business</v>
      </c>
    </row>
    <row r="4001" spans="1:20" ht="15.75" thickBot="1">
      <c r="A4001" s="311">
        <v>45723</v>
      </c>
      <c r="B4001" s="384">
        <v>45717</v>
      </c>
      <c r="C4001" s="297" t="e">
        <v>#VALUE!</v>
      </c>
      <c r="D4001" s="312" t="s">
        <v>1367</v>
      </c>
      <c r="E4001" s="306" t="s">
        <v>6814</v>
      </c>
      <c r="F4001" s="314">
        <v>1755</v>
      </c>
      <c r="G4001" s="300">
        <v>1487.28813559322</v>
      </c>
      <c r="H4001" s="301" t="s">
        <v>216</v>
      </c>
      <c r="I4001" s="302" t="s">
        <v>217</v>
      </c>
      <c r="J4001" s="302" t="s">
        <v>218</v>
      </c>
      <c r="K4001" s="53"/>
      <c r="L4001" s="53"/>
      <c r="M4001" s="53"/>
      <c r="N4001" s="53"/>
      <c r="O4001" s="53"/>
      <c r="P4001" s="55"/>
      <c r="Q4001" s="297">
        <v>1755</v>
      </c>
      <c r="R4001" s="351" t="s">
        <v>1578</v>
      </c>
      <c r="S4001" s="350">
        <v>53</v>
      </c>
      <c r="T4001" t="str">
        <f t="shared" si="136"/>
        <v>G-Suite Business</v>
      </c>
    </row>
    <row r="4002" spans="1:20" ht="15.75" thickBot="1">
      <c r="A4002" s="311">
        <v>45723</v>
      </c>
      <c r="B4002" s="384">
        <v>45717</v>
      </c>
      <c r="C4002" s="297" t="e">
        <v>#VALUE!</v>
      </c>
      <c r="D4002" s="312" t="s">
        <v>6815</v>
      </c>
      <c r="E4002" s="306" t="s">
        <v>6816</v>
      </c>
      <c r="F4002" s="314">
        <v>41300</v>
      </c>
      <c r="G4002" s="300">
        <v>35000</v>
      </c>
      <c r="H4002" s="301" t="s">
        <v>216</v>
      </c>
      <c r="I4002" s="302" t="s">
        <v>217</v>
      </c>
      <c r="J4002" s="302" t="s">
        <v>218</v>
      </c>
      <c r="K4002" s="53"/>
      <c r="L4002" s="53"/>
      <c r="M4002" s="53"/>
      <c r="N4002" s="53"/>
      <c r="O4002" s="53"/>
      <c r="P4002" s="55"/>
      <c r="Q4002" s="297">
        <v>41300</v>
      </c>
      <c r="R4002" s="351" t="s">
        <v>1578</v>
      </c>
      <c r="S4002" s="350">
        <v>53</v>
      </c>
      <c r="T4002" t="str">
        <f t="shared" si="136"/>
        <v>G-Suite Business</v>
      </c>
    </row>
    <row r="4003" spans="1:20" ht="15.75" thickBot="1">
      <c r="A4003" s="311">
        <v>45723</v>
      </c>
      <c r="B4003" s="384">
        <v>45717</v>
      </c>
      <c r="C4003" s="297" t="e">
        <v>#VALUE!</v>
      </c>
      <c r="D4003" s="312" t="s">
        <v>676</v>
      </c>
      <c r="E4003" s="306" t="s">
        <v>6817</v>
      </c>
      <c r="F4003" s="314">
        <v>79249</v>
      </c>
      <c r="G4003" s="300">
        <v>67160.169491525434</v>
      </c>
      <c r="H4003" s="301" t="s">
        <v>216</v>
      </c>
      <c r="I4003" s="302" t="s">
        <v>217</v>
      </c>
      <c r="J4003" s="302" t="s">
        <v>218</v>
      </c>
      <c r="K4003" s="53"/>
      <c r="L4003" s="53"/>
      <c r="M4003" s="53"/>
      <c r="N4003" s="53"/>
      <c r="O4003" s="53"/>
      <c r="P4003" s="55"/>
      <c r="Q4003" s="297">
        <v>79249</v>
      </c>
      <c r="R4003" s="351" t="s">
        <v>1578</v>
      </c>
      <c r="S4003" s="350">
        <v>53</v>
      </c>
      <c r="T4003" t="str">
        <f t="shared" si="136"/>
        <v>G-Suite Business</v>
      </c>
    </row>
    <row r="4004" spans="1:20" ht="15.75" thickBot="1">
      <c r="A4004" s="311">
        <v>45723</v>
      </c>
      <c r="B4004" s="384">
        <v>45717</v>
      </c>
      <c r="C4004" s="297" t="e">
        <v>#VALUE!</v>
      </c>
      <c r="D4004" s="312" t="s">
        <v>5726</v>
      </c>
      <c r="E4004" s="306" t="s">
        <v>6818</v>
      </c>
      <c r="F4004" s="314">
        <v>40592</v>
      </c>
      <c r="G4004" s="300">
        <v>34400</v>
      </c>
      <c r="H4004" s="301" t="s">
        <v>216</v>
      </c>
      <c r="I4004" s="302" t="s">
        <v>217</v>
      </c>
      <c r="J4004" s="302" t="s">
        <v>218</v>
      </c>
      <c r="K4004" s="53"/>
      <c r="L4004" s="53"/>
      <c r="M4004" s="53"/>
      <c r="N4004" s="53"/>
      <c r="O4004" s="53"/>
      <c r="P4004" s="55"/>
      <c r="Q4004" s="297">
        <v>40592</v>
      </c>
      <c r="R4004" s="351" t="s">
        <v>1578</v>
      </c>
      <c r="S4004" s="350">
        <v>53</v>
      </c>
      <c r="T4004" t="str">
        <f t="shared" si="136"/>
        <v>G-Suite Business</v>
      </c>
    </row>
    <row r="4005" spans="1:20" ht="15.75" thickBot="1">
      <c r="A4005" s="311">
        <v>45723</v>
      </c>
      <c r="B4005" s="384">
        <v>45717</v>
      </c>
      <c r="C4005" s="297" t="e">
        <v>#VALUE!</v>
      </c>
      <c r="D4005" s="312" t="s">
        <v>4561</v>
      </c>
      <c r="E4005" s="306" t="s">
        <v>6819</v>
      </c>
      <c r="F4005" s="314">
        <v>7434</v>
      </c>
      <c r="G4005" s="300">
        <v>6300</v>
      </c>
      <c r="H4005" s="301" t="s">
        <v>216</v>
      </c>
      <c r="I4005" s="302" t="s">
        <v>217</v>
      </c>
      <c r="J4005" s="302" t="s">
        <v>218</v>
      </c>
      <c r="K4005" s="53"/>
      <c r="L4005" s="53"/>
      <c r="M4005" s="53"/>
      <c r="N4005" s="53"/>
      <c r="O4005" s="53"/>
      <c r="P4005" s="55"/>
      <c r="Q4005" s="297">
        <v>7434</v>
      </c>
      <c r="R4005" s="351" t="s">
        <v>1578</v>
      </c>
      <c r="S4005" s="350">
        <v>53</v>
      </c>
      <c r="T4005" t="str">
        <f t="shared" si="136"/>
        <v>G-Suite Business</v>
      </c>
    </row>
    <row r="4006" spans="1:20" ht="15.75" thickBot="1">
      <c r="A4006" s="311">
        <v>45723</v>
      </c>
      <c r="B4006" s="384">
        <v>45717</v>
      </c>
      <c r="C4006" s="297" t="e">
        <v>#VALUE!</v>
      </c>
      <c r="D4006" s="312" t="s">
        <v>706</v>
      </c>
      <c r="E4006" s="306" t="s">
        <v>6820</v>
      </c>
      <c r="F4006" s="314">
        <v>1180</v>
      </c>
      <c r="G4006" s="300">
        <v>1000</v>
      </c>
      <c r="H4006" s="301" t="s">
        <v>112</v>
      </c>
      <c r="I4006" s="302" t="s">
        <v>229</v>
      </c>
      <c r="J4006" s="302" t="s">
        <v>249</v>
      </c>
      <c r="K4006" s="53"/>
      <c r="L4006" s="53"/>
      <c r="M4006" s="53"/>
      <c r="N4006" s="53"/>
      <c r="O4006" s="53"/>
      <c r="P4006" s="55"/>
      <c r="Q4006" s="297">
        <v>1180</v>
      </c>
      <c r="R4006" s="351" t="s">
        <v>1578</v>
      </c>
      <c r="S4006" s="350">
        <v>53</v>
      </c>
      <c r="T4006" t="str">
        <f t="shared" si="136"/>
        <v>WhatsApp API Business</v>
      </c>
    </row>
    <row r="4007" spans="1:20" ht="15.75" thickBot="1">
      <c r="A4007" s="311">
        <v>45723</v>
      </c>
      <c r="B4007" s="384">
        <v>45717</v>
      </c>
      <c r="C4007" s="297" t="e">
        <v>#VALUE!</v>
      </c>
      <c r="D4007" s="312" t="s">
        <v>6821</v>
      </c>
      <c r="E4007" s="306" t="s">
        <v>6822</v>
      </c>
      <c r="F4007" s="314">
        <v>15045</v>
      </c>
      <c r="G4007" s="300">
        <v>12750</v>
      </c>
      <c r="H4007" s="301" t="s">
        <v>112</v>
      </c>
      <c r="I4007" s="302" t="s">
        <v>229</v>
      </c>
      <c r="J4007" s="302" t="s">
        <v>284</v>
      </c>
      <c r="K4007" s="53"/>
      <c r="L4007" s="53"/>
      <c r="M4007" s="53"/>
      <c r="N4007" s="53"/>
      <c r="O4007" s="53"/>
      <c r="P4007" s="55"/>
      <c r="Q4007" s="297">
        <v>15045</v>
      </c>
      <c r="R4007" s="351" t="s">
        <v>1578</v>
      </c>
      <c r="S4007" s="350">
        <v>53</v>
      </c>
      <c r="T4007" t="str">
        <f t="shared" si="136"/>
        <v>WhatsApp API Business</v>
      </c>
    </row>
    <row r="4008" spans="1:20" ht="15.75" thickBot="1">
      <c r="A4008" s="311">
        <v>45723</v>
      </c>
      <c r="B4008" s="384">
        <v>45717</v>
      </c>
      <c r="C4008" s="297" t="e">
        <v>#VALUE!</v>
      </c>
      <c r="D4008" s="312" t="s">
        <v>6823</v>
      </c>
      <c r="E4008" s="306" t="s">
        <v>6824</v>
      </c>
      <c r="F4008" s="314">
        <v>36000</v>
      </c>
      <c r="G4008" s="314">
        <v>36000</v>
      </c>
      <c r="H4008" s="301" t="s">
        <v>112</v>
      </c>
      <c r="I4008" s="302" t="s">
        <v>229</v>
      </c>
      <c r="J4008" s="302" t="s">
        <v>359</v>
      </c>
      <c r="K4008" s="53"/>
      <c r="L4008" s="53"/>
      <c r="M4008" s="53"/>
      <c r="N4008" s="53"/>
      <c r="O4008" s="53"/>
      <c r="P4008" s="55"/>
      <c r="Q4008" s="297">
        <v>36000</v>
      </c>
      <c r="R4008" s="351" t="s">
        <v>1578</v>
      </c>
      <c r="S4008" s="350">
        <v>53</v>
      </c>
      <c r="T4008" t="str">
        <f t="shared" si="136"/>
        <v>WhatsApp API Business</v>
      </c>
    </row>
    <row r="4009" spans="1:20" ht="15.75" thickBot="1">
      <c r="A4009" s="311">
        <v>45723</v>
      </c>
      <c r="B4009" s="384">
        <v>45717</v>
      </c>
      <c r="C4009" s="297" t="e">
        <v>#VALUE!</v>
      </c>
      <c r="D4009" s="312" t="s">
        <v>6825</v>
      </c>
      <c r="E4009" s="306" t="s">
        <v>6826</v>
      </c>
      <c r="F4009" s="314">
        <v>8850</v>
      </c>
      <c r="G4009" s="300">
        <v>7500</v>
      </c>
      <c r="H4009" s="301" t="s">
        <v>112</v>
      </c>
      <c r="I4009" s="302" t="s">
        <v>229</v>
      </c>
      <c r="J4009" s="302" t="s">
        <v>269</v>
      </c>
      <c r="K4009" s="53"/>
      <c r="L4009" s="53"/>
      <c r="M4009" s="53"/>
      <c r="N4009" s="53"/>
      <c r="O4009" s="53"/>
      <c r="P4009" s="55"/>
      <c r="Q4009" s="297">
        <v>8850</v>
      </c>
      <c r="R4009" s="351" t="s">
        <v>1578</v>
      </c>
      <c r="S4009" s="350">
        <v>53</v>
      </c>
      <c r="T4009" t="str">
        <f t="shared" si="136"/>
        <v>WhatsApp API Business</v>
      </c>
    </row>
    <row r="4010" spans="1:20" ht="15.75" thickBot="1">
      <c r="A4010" s="311">
        <v>45723</v>
      </c>
      <c r="B4010" s="384">
        <v>45717</v>
      </c>
      <c r="C4010" s="297" t="e">
        <v>#VALUE!</v>
      </c>
      <c r="D4010" s="312" t="s">
        <v>3913</v>
      </c>
      <c r="E4010" s="306" t="s">
        <v>6827</v>
      </c>
      <c r="F4010" s="314">
        <v>84960</v>
      </c>
      <c r="G4010" s="300">
        <v>72000</v>
      </c>
      <c r="H4010" s="301" t="s">
        <v>291</v>
      </c>
      <c r="I4010" s="302" t="s">
        <v>226</v>
      </c>
      <c r="J4010" s="302" t="s">
        <v>32</v>
      </c>
      <c r="K4010" s="53"/>
      <c r="L4010" s="53"/>
      <c r="M4010" s="53"/>
      <c r="N4010" s="53"/>
      <c r="O4010" s="53"/>
      <c r="P4010" s="55"/>
      <c r="Q4010" s="297">
        <v>84960</v>
      </c>
      <c r="R4010" s="351" t="s">
        <v>1578</v>
      </c>
      <c r="S4010" s="350">
        <v>53</v>
      </c>
      <c r="T4010" t="s">
        <v>15</v>
      </c>
    </row>
    <row r="4011" spans="1:20" ht="15.75" thickBot="1">
      <c r="A4011" s="311">
        <v>45723</v>
      </c>
      <c r="B4011" s="384">
        <v>45717</v>
      </c>
      <c r="C4011" s="297" t="e">
        <v>#VALUE!</v>
      </c>
      <c r="D4011" s="312" t="s">
        <v>3170</v>
      </c>
      <c r="E4011" s="306" t="s">
        <v>6828</v>
      </c>
      <c r="F4011" s="314">
        <v>7965</v>
      </c>
      <c r="G4011" s="300">
        <v>6750</v>
      </c>
      <c r="H4011" s="301" t="s">
        <v>112</v>
      </c>
      <c r="I4011" s="302" t="s">
        <v>229</v>
      </c>
      <c r="J4011" s="302" t="s">
        <v>269</v>
      </c>
      <c r="K4011" s="53"/>
      <c r="L4011" s="53"/>
      <c r="M4011" s="53"/>
      <c r="N4011" s="53"/>
      <c r="O4011" s="53"/>
      <c r="P4011" s="55"/>
      <c r="Q4011" s="297">
        <v>7965</v>
      </c>
      <c r="R4011" s="351" t="s">
        <v>1578</v>
      </c>
      <c r="S4011" s="350">
        <v>53</v>
      </c>
      <c r="T4011" t="str">
        <f t="shared" ref="T4011:T4042" si="137">VLOOKUP(I4011,$AD$2:$AE$6,2,0)</f>
        <v>WhatsApp API Business</v>
      </c>
    </row>
    <row r="4012" spans="1:20" ht="15.75" thickBot="1">
      <c r="A4012" s="311">
        <v>45723</v>
      </c>
      <c r="B4012" s="384">
        <v>45717</v>
      </c>
      <c r="C4012" s="297" t="e">
        <v>#VALUE!</v>
      </c>
      <c r="D4012" s="312" t="s">
        <v>619</v>
      </c>
      <c r="E4012" s="306" t="s">
        <v>6829</v>
      </c>
      <c r="F4012" s="314">
        <v>36108</v>
      </c>
      <c r="G4012" s="300">
        <v>30600</v>
      </c>
      <c r="H4012" s="301" t="s">
        <v>112</v>
      </c>
      <c r="I4012" s="302" t="s">
        <v>229</v>
      </c>
      <c r="J4012" s="302" t="s">
        <v>359</v>
      </c>
      <c r="K4012" s="53"/>
      <c r="L4012" s="53"/>
      <c r="M4012" s="53"/>
      <c r="N4012" s="53"/>
      <c r="O4012" s="53"/>
      <c r="P4012" s="55"/>
      <c r="Q4012" s="297">
        <v>36108</v>
      </c>
      <c r="R4012" s="351" t="s">
        <v>1578</v>
      </c>
      <c r="S4012" s="350">
        <v>53</v>
      </c>
      <c r="T4012" t="str">
        <f t="shared" si="137"/>
        <v>WhatsApp API Business</v>
      </c>
    </row>
    <row r="4013" spans="1:20" ht="15.75" thickBot="1">
      <c r="A4013" s="311">
        <v>45723</v>
      </c>
      <c r="B4013" s="384">
        <v>45717</v>
      </c>
      <c r="C4013" s="297" t="e">
        <v>#VALUE!</v>
      </c>
      <c r="D4013" s="312" t="s">
        <v>1585</v>
      </c>
      <c r="E4013" s="306" t="s">
        <v>6830</v>
      </c>
      <c r="F4013" s="314">
        <v>8850</v>
      </c>
      <c r="G4013" s="300">
        <v>7500</v>
      </c>
      <c r="H4013" s="301" t="s">
        <v>112</v>
      </c>
      <c r="I4013" s="302" t="s">
        <v>229</v>
      </c>
      <c r="J4013" s="302" t="s">
        <v>269</v>
      </c>
      <c r="K4013" s="53"/>
      <c r="L4013" s="53"/>
      <c r="M4013" s="53"/>
      <c r="N4013" s="53"/>
      <c r="O4013" s="53"/>
      <c r="P4013" s="55"/>
      <c r="Q4013" s="297">
        <v>8850</v>
      </c>
      <c r="R4013" s="351" t="s">
        <v>1578</v>
      </c>
      <c r="S4013" s="350">
        <v>53</v>
      </c>
      <c r="T4013" t="str">
        <f t="shared" si="137"/>
        <v>WhatsApp API Business</v>
      </c>
    </row>
    <row r="4014" spans="1:20" ht="15.75" thickBot="1">
      <c r="A4014" s="311">
        <v>45723</v>
      </c>
      <c r="B4014" s="384">
        <v>45717</v>
      </c>
      <c r="C4014" s="297" t="e">
        <v>#VALUE!</v>
      </c>
      <c r="D4014" s="312" t="s">
        <v>2621</v>
      </c>
      <c r="E4014" s="306" t="s">
        <v>6831</v>
      </c>
      <c r="F4014" s="314">
        <v>15045</v>
      </c>
      <c r="G4014" s="300">
        <v>12750</v>
      </c>
      <c r="H4014" s="301" t="s">
        <v>112</v>
      </c>
      <c r="I4014" s="302" t="s">
        <v>229</v>
      </c>
      <c r="J4014" s="302" t="s">
        <v>284</v>
      </c>
      <c r="K4014" s="53"/>
      <c r="L4014" s="53"/>
      <c r="M4014" s="53"/>
      <c r="N4014" s="53"/>
      <c r="O4014" s="53"/>
      <c r="P4014" s="55"/>
      <c r="Q4014" s="297">
        <v>15045</v>
      </c>
      <c r="R4014" s="351" t="s">
        <v>1578</v>
      </c>
      <c r="S4014" s="350">
        <v>53</v>
      </c>
      <c r="T4014" t="str">
        <f t="shared" si="137"/>
        <v>WhatsApp API Business</v>
      </c>
    </row>
    <row r="4015" spans="1:20" ht="15.75" thickBot="1">
      <c r="A4015" s="311">
        <v>45723</v>
      </c>
      <c r="B4015" s="384">
        <v>45717</v>
      </c>
      <c r="C4015" s="297" t="e">
        <v>#VALUE!</v>
      </c>
      <c r="D4015" s="312" t="s">
        <v>247</v>
      </c>
      <c r="E4015" s="306" t="s">
        <v>6832</v>
      </c>
      <c r="F4015" s="314">
        <v>3540</v>
      </c>
      <c r="G4015" s="300">
        <v>3000</v>
      </c>
      <c r="H4015" s="301" t="s">
        <v>112</v>
      </c>
      <c r="I4015" s="302" t="s">
        <v>229</v>
      </c>
      <c r="J4015" s="302" t="s">
        <v>249</v>
      </c>
      <c r="K4015" s="53"/>
      <c r="L4015" s="53"/>
      <c r="M4015" s="53"/>
      <c r="N4015" s="53"/>
      <c r="O4015" s="53"/>
      <c r="P4015" s="55"/>
      <c r="Q4015" s="297">
        <v>3540</v>
      </c>
      <c r="R4015" s="351" t="s">
        <v>1578</v>
      </c>
      <c r="S4015" s="350">
        <v>53</v>
      </c>
      <c r="T4015" t="str">
        <f t="shared" si="137"/>
        <v>WhatsApp API Business</v>
      </c>
    </row>
    <row r="4016" spans="1:20" ht="15.75" thickBot="1">
      <c r="A4016" s="311">
        <v>45723</v>
      </c>
      <c r="B4016" s="384">
        <v>45717</v>
      </c>
      <c r="C4016" s="297" t="e">
        <v>#VALUE!</v>
      </c>
      <c r="D4016" s="318" t="s">
        <v>1567</v>
      </c>
      <c r="E4016" s="306" t="s">
        <v>6833</v>
      </c>
      <c r="F4016" s="314">
        <v>41300</v>
      </c>
      <c r="G4016" s="300">
        <v>35000</v>
      </c>
      <c r="H4016" s="301" t="s">
        <v>245</v>
      </c>
      <c r="I4016" s="302" t="s">
        <v>223</v>
      </c>
      <c r="J4016" s="302" t="s">
        <v>246</v>
      </c>
      <c r="K4016" s="53"/>
      <c r="L4016" s="53"/>
      <c r="M4016" s="53"/>
      <c r="N4016" s="53"/>
      <c r="O4016" s="53"/>
      <c r="P4016" s="55"/>
      <c r="Q4016" s="297">
        <v>41300</v>
      </c>
      <c r="R4016" s="351" t="s">
        <v>1578</v>
      </c>
      <c r="S4016" s="350">
        <v>55</v>
      </c>
      <c r="T4016" t="str">
        <f t="shared" si="137"/>
        <v>Tech Assist Recruitment</v>
      </c>
    </row>
    <row r="4017" spans="1:20" ht="15.75" thickBot="1">
      <c r="A4017" s="311">
        <v>45724</v>
      </c>
      <c r="B4017" s="384">
        <v>45717</v>
      </c>
      <c r="C4017" s="297" t="e">
        <v>#VALUE!</v>
      </c>
      <c r="D4017" s="312" t="s">
        <v>551</v>
      </c>
      <c r="E4017" s="306" t="s">
        <v>6834</v>
      </c>
      <c r="F4017" s="314">
        <v>5970.8</v>
      </c>
      <c r="G4017" s="300">
        <v>5060</v>
      </c>
      <c r="H4017" s="301" t="s">
        <v>216</v>
      </c>
      <c r="I4017" s="302" t="s">
        <v>217</v>
      </c>
      <c r="J4017" s="302" t="s">
        <v>218</v>
      </c>
      <c r="K4017" s="53"/>
      <c r="L4017" s="53"/>
      <c r="M4017" s="53"/>
      <c r="N4017" s="53"/>
      <c r="O4017" s="53"/>
      <c r="P4017" s="55"/>
      <c r="Q4017" s="297">
        <v>5970.8</v>
      </c>
      <c r="R4017" s="351" t="s">
        <v>1578</v>
      </c>
      <c r="S4017" s="350">
        <v>53</v>
      </c>
      <c r="T4017" t="str">
        <f t="shared" si="137"/>
        <v>G-Suite Business</v>
      </c>
    </row>
    <row r="4018" spans="1:20" ht="15.75" thickBot="1">
      <c r="A4018" s="311">
        <v>45724</v>
      </c>
      <c r="B4018" s="384">
        <v>45717</v>
      </c>
      <c r="C4018" s="297" t="e">
        <v>#VALUE!</v>
      </c>
      <c r="D4018" s="312" t="s">
        <v>597</v>
      </c>
      <c r="E4018" s="306" t="s">
        <v>6835</v>
      </c>
      <c r="F4018" s="314">
        <v>250.75</v>
      </c>
      <c r="G4018" s="300">
        <v>212.5</v>
      </c>
      <c r="H4018" s="301" t="s">
        <v>216</v>
      </c>
      <c r="I4018" s="302" t="s">
        <v>217</v>
      </c>
      <c r="J4018" s="302" t="s">
        <v>218</v>
      </c>
      <c r="K4018" s="53"/>
      <c r="L4018" s="53"/>
      <c r="M4018" s="53"/>
      <c r="N4018" s="53"/>
      <c r="O4018" s="53"/>
      <c r="P4018" s="55"/>
      <c r="Q4018" s="297">
        <v>250.75</v>
      </c>
      <c r="R4018" s="351" t="s">
        <v>1578</v>
      </c>
      <c r="S4018" s="350">
        <v>53</v>
      </c>
      <c r="T4018" t="str">
        <f t="shared" si="137"/>
        <v>G-Suite Business</v>
      </c>
    </row>
    <row r="4019" spans="1:20" ht="15.75" thickBot="1">
      <c r="A4019" s="311">
        <v>45724</v>
      </c>
      <c r="B4019" s="384">
        <v>45717</v>
      </c>
      <c r="C4019" s="297" t="e">
        <v>#VALUE!</v>
      </c>
      <c r="D4019" s="312" t="s">
        <v>250</v>
      </c>
      <c r="E4019" s="306" t="s">
        <v>6836</v>
      </c>
      <c r="F4019" s="314">
        <v>36858.480000000003</v>
      </c>
      <c r="G4019" s="300">
        <v>31236</v>
      </c>
      <c r="H4019" s="301" t="s">
        <v>216</v>
      </c>
      <c r="I4019" s="302" t="s">
        <v>217</v>
      </c>
      <c r="J4019" s="302" t="s">
        <v>218</v>
      </c>
      <c r="K4019" s="53"/>
      <c r="L4019" s="53"/>
      <c r="M4019" s="53"/>
      <c r="N4019" s="53"/>
      <c r="O4019" s="53"/>
      <c r="P4019" s="55"/>
      <c r="Q4019" s="297">
        <v>36858.480000000003</v>
      </c>
      <c r="R4019" s="351" t="s">
        <v>1578</v>
      </c>
      <c r="S4019" s="350">
        <v>53</v>
      </c>
      <c r="T4019" t="str">
        <f t="shared" si="137"/>
        <v>G-Suite Business</v>
      </c>
    </row>
    <row r="4020" spans="1:20" ht="15.75" thickBot="1">
      <c r="A4020" s="311">
        <v>45724</v>
      </c>
      <c r="B4020" s="384">
        <v>45717</v>
      </c>
      <c r="C4020" s="297" t="e">
        <v>#VALUE!</v>
      </c>
      <c r="D4020" s="312" t="s">
        <v>575</v>
      </c>
      <c r="E4020" s="306" t="s">
        <v>6837</v>
      </c>
      <c r="F4020" s="314">
        <v>2985.4</v>
      </c>
      <c r="G4020" s="300">
        <v>2530</v>
      </c>
      <c r="H4020" s="301" t="s">
        <v>216</v>
      </c>
      <c r="I4020" s="302" t="s">
        <v>217</v>
      </c>
      <c r="J4020" s="302" t="s">
        <v>218</v>
      </c>
      <c r="K4020" s="53"/>
      <c r="L4020" s="53"/>
      <c r="M4020" s="53"/>
      <c r="N4020" s="53"/>
      <c r="O4020" s="53"/>
      <c r="P4020" s="55"/>
      <c r="Q4020" s="297">
        <v>2985.4</v>
      </c>
      <c r="R4020" s="351" t="s">
        <v>1578</v>
      </c>
      <c r="S4020" s="350">
        <v>53</v>
      </c>
      <c r="T4020" t="str">
        <f t="shared" si="137"/>
        <v>G-Suite Business</v>
      </c>
    </row>
    <row r="4021" spans="1:20" ht="15.75" thickBot="1">
      <c r="A4021" s="311">
        <v>45724</v>
      </c>
      <c r="B4021" s="384">
        <v>45717</v>
      </c>
      <c r="C4021" s="297" t="e">
        <v>#VALUE!</v>
      </c>
      <c r="D4021" s="312" t="s">
        <v>3520</v>
      </c>
      <c r="E4021" s="306" t="s">
        <v>6838</v>
      </c>
      <c r="F4021" s="314">
        <v>30090</v>
      </c>
      <c r="G4021" s="300">
        <v>25500</v>
      </c>
      <c r="H4021" s="301" t="s">
        <v>216</v>
      </c>
      <c r="I4021" s="302" t="s">
        <v>217</v>
      </c>
      <c r="J4021" s="302" t="s">
        <v>218</v>
      </c>
      <c r="K4021" s="53"/>
      <c r="L4021" s="53"/>
      <c r="M4021" s="53"/>
      <c r="N4021" s="53"/>
      <c r="O4021" s="53"/>
      <c r="P4021" s="55"/>
      <c r="Q4021" s="297">
        <v>30090</v>
      </c>
      <c r="R4021" s="351" t="s">
        <v>1578</v>
      </c>
      <c r="S4021" s="350">
        <v>53</v>
      </c>
      <c r="T4021" t="str">
        <f t="shared" si="137"/>
        <v>G-Suite Business</v>
      </c>
    </row>
    <row r="4022" spans="1:20" ht="15.75" thickBot="1">
      <c r="A4022" s="311">
        <v>45724</v>
      </c>
      <c r="B4022" s="384">
        <v>45717</v>
      </c>
      <c r="C4022" s="297" t="e">
        <v>#VALUE!</v>
      </c>
      <c r="D4022" s="312" t="s">
        <v>1069</v>
      </c>
      <c r="E4022" s="306" t="s">
        <v>6839</v>
      </c>
      <c r="F4022" s="314">
        <v>3009</v>
      </c>
      <c r="G4022" s="300">
        <v>2550</v>
      </c>
      <c r="H4022" s="301" t="s">
        <v>216</v>
      </c>
      <c r="I4022" s="302" t="s">
        <v>217</v>
      </c>
      <c r="J4022" s="302" t="s">
        <v>218</v>
      </c>
      <c r="K4022" s="53"/>
      <c r="L4022" s="53"/>
      <c r="M4022" s="53"/>
      <c r="N4022" s="53"/>
      <c r="O4022" s="53"/>
      <c r="P4022" s="55"/>
      <c r="Q4022" s="297">
        <v>3009</v>
      </c>
      <c r="R4022" s="351" t="s">
        <v>1578</v>
      </c>
      <c r="S4022" s="350">
        <v>53</v>
      </c>
      <c r="T4022" t="str">
        <f t="shared" si="137"/>
        <v>G-Suite Business</v>
      </c>
    </row>
    <row r="4023" spans="1:20" ht="15.75" thickBot="1">
      <c r="A4023" s="311">
        <v>45724</v>
      </c>
      <c r="B4023" s="384">
        <v>45717</v>
      </c>
      <c r="C4023" s="297" t="e">
        <v>#VALUE!</v>
      </c>
      <c r="D4023" s="312" t="s">
        <v>6840</v>
      </c>
      <c r="E4023" s="306" t="s">
        <v>6841</v>
      </c>
      <c r="F4023" s="314">
        <v>17700</v>
      </c>
      <c r="G4023" s="300">
        <v>15000</v>
      </c>
      <c r="H4023" s="301" t="s">
        <v>112</v>
      </c>
      <c r="I4023" s="302" t="s">
        <v>229</v>
      </c>
      <c r="J4023" s="302" t="s">
        <v>284</v>
      </c>
      <c r="K4023" s="53"/>
      <c r="L4023" s="53"/>
      <c r="M4023" s="53"/>
      <c r="N4023" s="53"/>
      <c r="O4023" s="53"/>
      <c r="P4023" s="55"/>
      <c r="Q4023" s="297">
        <v>17700</v>
      </c>
      <c r="R4023" s="351" t="s">
        <v>1578</v>
      </c>
      <c r="S4023" s="350">
        <v>53</v>
      </c>
      <c r="T4023" t="str">
        <f t="shared" si="137"/>
        <v>WhatsApp API Business</v>
      </c>
    </row>
    <row r="4024" spans="1:20" ht="15.75" thickBot="1">
      <c r="A4024" s="311">
        <v>45724</v>
      </c>
      <c r="B4024" s="384">
        <v>45717</v>
      </c>
      <c r="C4024" s="297" t="e">
        <v>#VALUE!</v>
      </c>
      <c r="D4024" s="312" t="s">
        <v>2071</v>
      </c>
      <c r="E4024" s="306" t="s">
        <v>6842</v>
      </c>
      <c r="F4024" s="314">
        <v>11800</v>
      </c>
      <c r="G4024" s="300">
        <v>10000</v>
      </c>
      <c r="H4024" s="301" t="s">
        <v>291</v>
      </c>
      <c r="I4024" s="302" t="s">
        <v>232</v>
      </c>
      <c r="J4024" s="302" t="s">
        <v>305</v>
      </c>
      <c r="K4024" s="53"/>
      <c r="L4024" s="53"/>
      <c r="M4024" s="53"/>
      <c r="N4024" s="53"/>
      <c r="O4024" s="53"/>
      <c r="P4024" s="55"/>
      <c r="Q4024" s="297">
        <v>11800</v>
      </c>
      <c r="R4024" s="351" t="s">
        <v>1578</v>
      </c>
      <c r="S4024" s="350">
        <v>53</v>
      </c>
      <c r="T4024" t="str">
        <f t="shared" si="137"/>
        <v>Other Services</v>
      </c>
    </row>
    <row r="4025" spans="1:20" ht="15.75" thickBot="1">
      <c r="A4025" s="311">
        <v>45724</v>
      </c>
      <c r="B4025" s="384">
        <v>45717</v>
      </c>
      <c r="C4025" s="297" t="e">
        <v>#VALUE!</v>
      </c>
      <c r="D4025" s="312" t="s">
        <v>1364</v>
      </c>
      <c r="E4025" s="306" t="s">
        <v>6843</v>
      </c>
      <c r="F4025" s="314">
        <v>950</v>
      </c>
      <c r="G4025" s="300">
        <v>805.08474576271192</v>
      </c>
      <c r="H4025" s="301" t="s">
        <v>261</v>
      </c>
      <c r="I4025" s="302" t="s">
        <v>232</v>
      </c>
      <c r="J4025" s="302" t="s">
        <v>262</v>
      </c>
      <c r="K4025" s="53"/>
      <c r="L4025" s="53"/>
      <c r="M4025" s="53"/>
      <c r="N4025" s="53"/>
      <c r="O4025" s="53"/>
      <c r="P4025" s="55"/>
      <c r="Q4025" s="297">
        <v>950</v>
      </c>
      <c r="R4025" s="351" t="s">
        <v>1578</v>
      </c>
      <c r="S4025" s="350">
        <v>53</v>
      </c>
      <c r="T4025" t="str">
        <f t="shared" si="137"/>
        <v>Other Services</v>
      </c>
    </row>
    <row r="4026" spans="1:20" ht="15.75" thickBot="1">
      <c r="A4026" s="311">
        <v>45724</v>
      </c>
      <c r="B4026" s="384">
        <v>45717</v>
      </c>
      <c r="C4026" s="297" t="e">
        <v>#VALUE!</v>
      </c>
      <c r="D4026" s="312" t="s">
        <v>4620</v>
      </c>
      <c r="E4026" s="306" t="s">
        <v>6844</v>
      </c>
      <c r="F4026" s="314">
        <v>100300</v>
      </c>
      <c r="G4026" s="300">
        <v>85000</v>
      </c>
      <c r="H4026" s="301" t="s">
        <v>245</v>
      </c>
      <c r="I4026" s="302" t="s">
        <v>223</v>
      </c>
      <c r="J4026" s="302" t="s">
        <v>246</v>
      </c>
      <c r="K4026" s="53"/>
      <c r="L4026" s="53"/>
      <c r="M4026" s="53"/>
      <c r="N4026" s="53"/>
      <c r="O4026" s="53"/>
      <c r="P4026" s="55"/>
      <c r="Q4026" s="297">
        <v>100300</v>
      </c>
      <c r="R4026" s="351" t="s">
        <v>1578</v>
      </c>
      <c r="S4026" s="350">
        <v>53</v>
      </c>
      <c r="T4026" t="str">
        <f t="shared" si="137"/>
        <v>Tech Assist Recruitment</v>
      </c>
    </row>
    <row r="4027" spans="1:20" ht="15.75" thickBot="1">
      <c r="A4027" s="311">
        <v>45724</v>
      </c>
      <c r="B4027" s="384">
        <v>45717</v>
      </c>
      <c r="C4027" s="297" t="e">
        <v>#VALUE!</v>
      </c>
      <c r="D4027" s="313" t="s">
        <v>301</v>
      </c>
      <c r="E4027" s="304" t="s">
        <v>497</v>
      </c>
      <c r="F4027" s="314">
        <v>50000</v>
      </c>
      <c r="G4027" s="300">
        <v>42372.881355932208</v>
      </c>
      <c r="H4027" s="301" t="s">
        <v>291</v>
      </c>
      <c r="I4027" s="302" t="s">
        <v>226</v>
      </c>
      <c r="J4027" s="302" t="s">
        <v>292</v>
      </c>
      <c r="K4027" s="53"/>
      <c r="L4027" s="53"/>
      <c r="M4027" s="53"/>
      <c r="N4027" s="53"/>
      <c r="O4027" s="53"/>
      <c r="P4027" s="55"/>
      <c r="Q4027" s="297">
        <v>50000</v>
      </c>
      <c r="R4027" s="351" t="s">
        <v>1578</v>
      </c>
      <c r="S4027" s="350">
        <v>53</v>
      </c>
      <c r="T4027" t="str">
        <f t="shared" si="137"/>
        <v xml:space="preserve">Training Business </v>
      </c>
    </row>
    <row r="4028" spans="1:20" ht="15.75" thickBot="1">
      <c r="A4028" s="311">
        <v>45724</v>
      </c>
      <c r="B4028" s="384">
        <v>45717</v>
      </c>
      <c r="C4028" s="297" t="e">
        <v>#VALUE!</v>
      </c>
      <c r="D4028" s="315" t="s">
        <v>6845</v>
      </c>
      <c r="E4028" s="304" t="s">
        <v>497</v>
      </c>
      <c r="F4028" s="314">
        <v>50000</v>
      </c>
      <c r="G4028" s="300">
        <v>42372.881355932208</v>
      </c>
      <c r="H4028" s="301" t="s">
        <v>291</v>
      </c>
      <c r="I4028" s="302" t="s">
        <v>226</v>
      </c>
      <c r="J4028" s="302" t="s">
        <v>292</v>
      </c>
      <c r="K4028" s="53"/>
      <c r="L4028" s="53"/>
      <c r="M4028" s="53"/>
      <c r="N4028" s="53"/>
      <c r="O4028" s="53"/>
      <c r="P4028" s="55"/>
      <c r="Q4028" s="297">
        <v>50000</v>
      </c>
      <c r="R4028" s="351" t="s">
        <v>1578</v>
      </c>
      <c r="S4028" s="350">
        <v>53</v>
      </c>
      <c r="T4028" t="str">
        <f t="shared" si="137"/>
        <v xml:space="preserve">Training Business </v>
      </c>
    </row>
    <row r="4029" spans="1:20" ht="15.75" thickBot="1">
      <c r="A4029" s="311">
        <v>45724</v>
      </c>
      <c r="B4029" s="384">
        <v>45717</v>
      </c>
      <c r="C4029" s="297" t="e">
        <v>#VALUE!</v>
      </c>
      <c r="D4029" s="313" t="s">
        <v>518</v>
      </c>
      <c r="E4029" s="306" t="s">
        <v>6846</v>
      </c>
      <c r="F4029" s="314">
        <v>50000</v>
      </c>
      <c r="G4029" s="300">
        <v>42372.881355932208</v>
      </c>
      <c r="H4029" s="301" t="s">
        <v>291</v>
      </c>
      <c r="I4029" s="302" t="s">
        <v>226</v>
      </c>
      <c r="J4029" s="302" t="s">
        <v>292</v>
      </c>
      <c r="K4029" s="53"/>
      <c r="L4029" s="53"/>
      <c r="M4029" s="53"/>
      <c r="N4029" s="53"/>
      <c r="O4029" s="53"/>
      <c r="P4029" s="55"/>
      <c r="Q4029" s="297">
        <v>50000</v>
      </c>
      <c r="R4029" s="351" t="s">
        <v>1578</v>
      </c>
      <c r="S4029" s="350">
        <v>53</v>
      </c>
      <c r="T4029" t="str">
        <f t="shared" si="137"/>
        <v xml:space="preserve">Training Business </v>
      </c>
    </row>
    <row r="4030" spans="1:20" ht="15.75" thickBot="1">
      <c r="A4030" s="311">
        <v>45724</v>
      </c>
      <c r="B4030" s="384">
        <v>45717</v>
      </c>
      <c r="C4030" s="297" t="e">
        <v>#VALUE!</v>
      </c>
      <c r="D4030" s="315" t="s">
        <v>6847</v>
      </c>
      <c r="E4030" s="304" t="s">
        <v>497</v>
      </c>
      <c r="F4030" s="314">
        <v>50000</v>
      </c>
      <c r="G4030" s="300">
        <v>42372.881355932208</v>
      </c>
      <c r="H4030" s="301" t="s">
        <v>291</v>
      </c>
      <c r="I4030" s="302" t="s">
        <v>226</v>
      </c>
      <c r="J4030" s="302" t="s">
        <v>292</v>
      </c>
      <c r="K4030" s="53"/>
      <c r="L4030" s="53"/>
      <c r="M4030" s="53"/>
      <c r="N4030" s="53"/>
      <c r="O4030" s="53"/>
      <c r="P4030" s="55"/>
      <c r="Q4030" s="297">
        <v>50000</v>
      </c>
      <c r="R4030" s="351" t="s">
        <v>1578</v>
      </c>
      <c r="S4030" s="350">
        <v>53</v>
      </c>
      <c r="T4030" t="str">
        <f t="shared" si="137"/>
        <v xml:space="preserve">Training Business </v>
      </c>
    </row>
    <row r="4031" spans="1:20" ht="15.75" thickBot="1">
      <c r="A4031" s="311">
        <v>45724</v>
      </c>
      <c r="B4031" s="384">
        <v>45717</v>
      </c>
      <c r="C4031" s="297" t="e">
        <v>#VALUE!</v>
      </c>
      <c r="D4031" s="312" t="s">
        <v>736</v>
      </c>
      <c r="E4031" s="306" t="s">
        <v>6848</v>
      </c>
      <c r="F4031" s="314">
        <v>50000</v>
      </c>
      <c r="G4031" s="300">
        <v>42372.881355932208</v>
      </c>
      <c r="H4031" s="301" t="s">
        <v>291</v>
      </c>
      <c r="I4031" s="302" t="s">
        <v>226</v>
      </c>
      <c r="J4031" s="302" t="s">
        <v>292</v>
      </c>
      <c r="K4031" s="53"/>
      <c r="L4031" s="53"/>
      <c r="M4031" s="53"/>
      <c r="N4031" s="53"/>
      <c r="O4031" s="53"/>
      <c r="P4031" s="55"/>
      <c r="Q4031" s="297">
        <v>50000</v>
      </c>
      <c r="R4031" s="351" t="s">
        <v>1578</v>
      </c>
      <c r="S4031" s="350">
        <v>53</v>
      </c>
      <c r="T4031" t="str">
        <f t="shared" si="137"/>
        <v xml:space="preserve">Training Business </v>
      </c>
    </row>
    <row r="4032" spans="1:20" ht="15.75" thickBot="1">
      <c r="A4032" s="311">
        <v>45724</v>
      </c>
      <c r="B4032" s="384">
        <v>45717</v>
      </c>
      <c r="C4032" s="297" t="e">
        <v>#VALUE!</v>
      </c>
      <c r="D4032" s="313" t="s">
        <v>6031</v>
      </c>
      <c r="E4032" s="306" t="s">
        <v>6849</v>
      </c>
      <c r="F4032" s="314">
        <v>50000</v>
      </c>
      <c r="G4032" s="300">
        <v>42372.881355932208</v>
      </c>
      <c r="H4032" s="301" t="s">
        <v>291</v>
      </c>
      <c r="I4032" s="302" t="s">
        <v>226</v>
      </c>
      <c r="J4032" s="302" t="s">
        <v>292</v>
      </c>
      <c r="K4032" s="53"/>
      <c r="L4032" s="53"/>
      <c r="M4032" s="53"/>
      <c r="N4032" s="53"/>
      <c r="O4032" s="53"/>
      <c r="P4032" s="55"/>
      <c r="Q4032" s="297">
        <v>50000</v>
      </c>
      <c r="R4032" s="351" t="s">
        <v>1578</v>
      </c>
      <c r="S4032" s="350">
        <v>53</v>
      </c>
      <c r="T4032" t="str">
        <f t="shared" si="137"/>
        <v xml:space="preserve">Training Business </v>
      </c>
    </row>
    <row r="4033" spans="1:20" ht="15.75" thickBot="1">
      <c r="A4033" s="311">
        <v>45724</v>
      </c>
      <c r="B4033" s="384">
        <v>45717</v>
      </c>
      <c r="C4033" s="297" t="e">
        <v>#VALUE!</v>
      </c>
      <c r="D4033" s="313" t="s">
        <v>6850</v>
      </c>
      <c r="E4033" s="306" t="s">
        <v>6851</v>
      </c>
      <c r="F4033" s="314">
        <v>50000</v>
      </c>
      <c r="G4033" s="300">
        <v>42372.881355932208</v>
      </c>
      <c r="H4033" s="301" t="s">
        <v>291</v>
      </c>
      <c r="I4033" s="302" t="s">
        <v>226</v>
      </c>
      <c r="J4033" s="302" t="s">
        <v>292</v>
      </c>
      <c r="K4033" s="53"/>
      <c r="L4033" s="53"/>
      <c r="M4033" s="53"/>
      <c r="N4033" s="53"/>
      <c r="O4033" s="53"/>
      <c r="P4033" s="55"/>
      <c r="Q4033" s="297">
        <v>50000</v>
      </c>
      <c r="R4033" s="351" t="s">
        <v>1578</v>
      </c>
      <c r="S4033" s="350">
        <v>53</v>
      </c>
      <c r="T4033" t="str">
        <f t="shared" si="137"/>
        <v xml:space="preserve">Training Business </v>
      </c>
    </row>
    <row r="4034" spans="1:20" ht="15.75" thickBot="1">
      <c r="A4034" s="311">
        <v>45724</v>
      </c>
      <c r="B4034" s="384">
        <v>45717</v>
      </c>
      <c r="C4034" s="297" t="e">
        <v>#VALUE!</v>
      </c>
      <c r="D4034" s="318" t="s">
        <v>349</v>
      </c>
      <c r="E4034" s="306" t="s">
        <v>6852</v>
      </c>
      <c r="F4034" s="314">
        <v>64900</v>
      </c>
      <c r="G4034" s="300">
        <v>55000</v>
      </c>
      <c r="H4034" s="301" t="s">
        <v>245</v>
      </c>
      <c r="I4034" s="302" t="s">
        <v>223</v>
      </c>
      <c r="J4034" s="302" t="s">
        <v>246</v>
      </c>
      <c r="K4034" s="53"/>
      <c r="L4034" s="53"/>
      <c r="M4034" s="53"/>
      <c r="N4034" s="53"/>
      <c r="O4034" s="53"/>
      <c r="P4034" s="55"/>
      <c r="Q4034" s="297">
        <v>64900</v>
      </c>
      <c r="R4034" s="351" t="s">
        <v>1578</v>
      </c>
      <c r="S4034" s="350">
        <v>55</v>
      </c>
      <c r="T4034" t="str">
        <f t="shared" si="137"/>
        <v>Tech Assist Recruitment</v>
      </c>
    </row>
    <row r="4035" spans="1:20" ht="15.75" thickBot="1">
      <c r="A4035" s="311">
        <v>45726</v>
      </c>
      <c r="B4035" s="384">
        <v>45717</v>
      </c>
      <c r="C4035" s="297" t="e">
        <v>#VALUE!</v>
      </c>
      <c r="D4035" s="312" t="s">
        <v>553</v>
      </c>
      <c r="E4035" s="306" t="s">
        <v>6853</v>
      </c>
      <c r="F4035" s="314">
        <v>4012</v>
      </c>
      <c r="G4035" s="300">
        <v>3400</v>
      </c>
      <c r="H4035" s="301" t="s">
        <v>216</v>
      </c>
      <c r="I4035" s="302" t="s">
        <v>217</v>
      </c>
      <c r="J4035" s="302" t="s">
        <v>218</v>
      </c>
      <c r="K4035" s="53"/>
      <c r="L4035" s="53"/>
      <c r="M4035" s="53"/>
      <c r="N4035" s="53"/>
      <c r="O4035" s="53"/>
      <c r="P4035" s="55"/>
      <c r="Q4035" s="297">
        <v>4012</v>
      </c>
      <c r="R4035" s="351" t="s">
        <v>1578</v>
      </c>
      <c r="S4035" s="350">
        <v>54</v>
      </c>
      <c r="T4035" t="str">
        <f t="shared" si="137"/>
        <v>G-Suite Business</v>
      </c>
    </row>
    <row r="4036" spans="1:20" ht="15.75" thickBot="1">
      <c r="A4036" s="311">
        <v>45726</v>
      </c>
      <c r="B4036" s="384">
        <v>45717</v>
      </c>
      <c r="C4036" s="297" t="e">
        <v>#VALUE!</v>
      </c>
      <c r="D4036" s="312" t="s">
        <v>6854</v>
      </c>
      <c r="E4036" s="306" t="s">
        <v>6855</v>
      </c>
      <c r="F4036" s="314">
        <v>3908</v>
      </c>
      <c r="G4036" s="300">
        <v>3311.8644067796608</v>
      </c>
      <c r="H4036" s="301" t="s">
        <v>216</v>
      </c>
      <c r="I4036" s="302" t="s">
        <v>217</v>
      </c>
      <c r="J4036" s="302" t="s">
        <v>218</v>
      </c>
      <c r="K4036" s="53"/>
      <c r="L4036" s="53"/>
      <c r="M4036" s="53"/>
      <c r="N4036" s="53"/>
      <c r="O4036" s="53"/>
      <c r="P4036" s="55"/>
      <c r="Q4036" s="297">
        <v>3908</v>
      </c>
      <c r="R4036" s="351" t="s">
        <v>1578</v>
      </c>
      <c r="S4036" s="350">
        <v>54</v>
      </c>
      <c r="T4036" t="str">
        <f t="shared" si="137"/>
        <v>G-Suite Business</v>
      </c>
    </row>
    <row r="4037" spans="1:20" ht="15.75" thickBot="1">
      <c r="A4037" s="311">
        <v>45726</v>
      </c>
      <c r="B4037" s="384">
        <v>45717</v>
      </c>
      <c r="C4037" s="297" t="e">
        <v>#VALUE!</v>
      </c>
      <c r="D4037" s="312" t="s">
        <v>2892</v>
      </c>
      <c r="E4037" s="306" t="s">
        <v>6856</v>
      </c>
      <c r="F4037" s="314">
        <v>38232</v>
      </c>
      <c r="G4037" s="300">
        <v>32400</v>
      </c>
      <c r="H4037" s="301" t="s">
        <v>112</v>
      </c>
      <c r="I4037" s="302" t="s">
        <v>229</v>
      </c>
      <c r="J4037" s="302" t="s">
        <v>359</v>
      </c>
      <c r="K4037" s="53"/>
      <c r="L4037" s="53"/>
      <c r="M4037" s="53"/>
      <c r="N4037" s="53"/>
      <c r="O4037" s="53"/>
      <c r="P4037" s="55"/>
      <c r="Q4037" s="297">
        <v>38232</v>
      </c>
      <c r="R4037" s="351" t="s">
        <v>1578</v>
      </c>
      <c r="S4037" s="350">
        <v>54</v>
      </c>
      <c r="T4037" t="str">
        <f t="shared" si="137"/>
        <v>WhatsApp API Business</v>
      </c>
    </row>
    <row r="4038" spans="1:20" ht="15.75" thickBot="1">
      <c r="A4038" s="311">
        <v>45726</v>
      </c>
      <c r="B4038" s="384">
        <v>45717</v>
      </c>
      <c r="C4038" s="297" t="e">
        <v>#VALUE!</v>
      </c>
      <c r="D4038" s="312" t="s">
        <v>247</v>
      </c>
      <c r="E4038" s="306" t="s">
        <v>6857</v>
      </c>
      <c r="F4038" s="314">
        <v>1180</v>
      </c>
      <c r="G4038" s="300">
        <v>1000</v>
      </c>
      <c r="H4038" s="301" t="s">
        <v>112</v>
      </c>
      <c r="I4038" s="302" t="s">
        <v>229</v>
      </c>
      <c r="J4038" s="302" t="s">
        <v>249</v>
      </c>
      <c r="K4038" s="53"/>
      <c r="L4038" s="53"/>
      <c r="M4038" s="53"/>
      <c r="N4038" s="53"/>
      <c r="O4038" s="53"/>
      <c r="P4038" s="55"/>
      <c r="Q4038" s="297">
        <v>1180</v>
      </c>
      <c r="R4038" s="351" t="s">
        <v>1578</v>
      </c>
      <c r="S4038" s="350">
        <v>54</v>
      </c>
      <c r="T4038" t="str">
        <f t="shared" si="137"/>
        <v>WhatsApp API Business</v>
      </c>
    </row>
    <row r="4039" spans="1:20" ht="15.75" thickBot="1">
      <c r="A4039" s="311">
        <v>45726</v>
      </c>
      <c r="B4039" s="384">
        <v>45717</v>
      </c>
      <c r="C4039" s="297" t="e">
        <v>#VALUE!</v>
      </c>
      <c r="D4039" s="312" t="s">
        <v>6858</v>
      </c>
      <c r="E4039" s="306" t="s">
        <v>6859</v>
      </c>
      <c r="F4039" s="314">
        <v>1000</v>
      </c>
      <c r="G4039" s="300">
        <v>847.45762711864415</v>
      </c>
      <c r="H4039" s="301" t="s">
        <v>261</v>
      </c>
      <c r="I4039" s="302" t="s">
        <v>232</v>
      </c>
      <c r="J4039" s="302" t="s">
        <v>6596</v>
      </c>
      <c r="K4039" s="53"/>
      <c r="L4039" s="53"/>
      <c r="M4039" s="53"/>
      <c r="N4039" s="53"/>
      <c r="O4039" s="53"/>
      <c r="P4039" s="55"/>
      <c r="Q4039" s="297">
        <v>1000</v>
      </c>
      <c r="R4039" s="351" t="s">
        <v>1578</v>
      </c>
      <c r="S4039" s="350">
        <v>54</v>
      </c>
      <c r="T4039" t="str">
        <f t="shared" si="137"/>
        <v>Other Services</v>
      </c>
    </row>
    <row r="4040" spans="1:20" ht="15.75" thickBot="1">
      <c r="A4040" s="311">
        <v>45726</v>
      </c>
      <c r="B4040" s="384">
        <v>45717</v>
      </c>
      <c r="C4040" s="297" t="e">
        <v>#VALUE!</v>
      </c>
      <c r="D4040" s="312" t="s">
        <v>463</v>
      </c>
      <c r="E4040" s="306" t="s">
        <v>6860</v>
      </c>
      <c r="F4040" s="314">
        <v>11800</v>
      </c>
      <c r="G4040" s="300">
        <v>10000</v>
      </c>
      <c r="H4040" s="301" t="s">
        <v>112</v>
      </c>
      <c r="I4040" s="302" t="s">
        <v>229</v>
      </c>
      <c r="J4040" s="302" t="s">
        <v>249</v>
      </c>
      <c r="K4040" s="53"/>
      <c r="L4040" s="53"/>
      <c r="M4040" s="53"/>
      <c r="N4040" s="53"/>
      <c r="O4040" s="53"/>
      <c r="P4040" s="55"/>
      <c r="Q4040" s="297">
        <v>11800</v>
      </c>
      <c r="R4040" s="351" t="s">
        <v>1578</v>
      </c>
      <c r="S4040" s="350">
        <v>54</v>
      </c>
      <c r="T4040" t="str">
        <f t="shared" si="137"/>
        <v>WhatsApp API Business</v>
      </c>
    </row>
    <row r="4041" spans="1:20" ht="15.75" thickBot="1">
      <c r="A4041" s="311">
        <v>45726</v>
      </c>
      <c r="B4041" s="384">
        <v>45717</v>
      </c>
      <c r="C4041" s="297" t="e">
        <v>#VALUE!</v>
      </c>
      <c r="D4041" s="312" t="s">
        <v>6861</v>
      </c>
      <c r="E4041" s="306" t="s">
        <v>6862</v>
      </c>
      <c r="F4041" s="314">
        <v>33984</v>
      </c>
      <c r="G4041" s="300">
        <v>28800</v>
      </c>
      <c r="H4041" s="301" t="s">
        <v>112</v>
      </c>
      <c r="I4041" s="302" t="s">
        <v>229</v>
      </c>
      <c r="J4041" s="302" t="s">
        <v>359</v>
      </c>
      <c r="K4041" s="53"/>
      <c r="L4041" s="53"/>
      <c r="M4041" s="53"/>
      <c r="N4041" s="53"/>
      <c r="O4041" s="53"/>
      <c r="P4041" s="55"/>
      <c r="Q4041" s="297">
        <v>33984</v>
      </c>
      <c r="R4041" s="351" t="s">
        <v>1578</v>
      </c>
      <c r="S4041" s="350">
        <v>54</v>
      </c>
      <c r="T4041" t="str">
        <f t="shared" si="137"/>
        <v>WhatsApp API Business</v>
      </c>
    </row>
    <row r="4042" spans="1:20" ht="15.75" thickBot="1">
      <c r="A4042" s="311">
        <v>45727</v>
      </c>
      <c r="B4042" s="384">
        <v>45717</v>
      </c>
      <c r="C4042" s="297" t="e">
        <v>#VALUE!</v>
      </c>
      <c r="D4042" s="312" t="s">
        <v>303</v>
      </c>
      <c r="E4042" s="306" t="s">
        <v>6863</v>
      </c>
      <c r="F4042" s="314">
        <v>-2999</v>
      </c>
      <c r="G4042" s="300">
        <v>-2541.5254237288141</v>
      </c>
      <c r="H4042" s="301" t="s">
        <v>261</v>
      </c>
      <c r="I4042" s="302" t="s">
        <v>232</v>
      </c>
      <c r="J4042" s="302" t="s">
        <v>330</v>
      </c>
      <c r="K4042" s="53"/>
      <c r="L4042" s="53"/>
      <c r="M4042" s="53"/>
      <c r="N4042" s="53"/>
      <c r="O4042" s="53"/>
      <c r="P4042" s="55"/>
      <c r="Q4042" s="297">
        <v>-2999</v>
      </c>
      <c r="R4042" s="351" t="s">
        <v>1578</v>
      </c>
      <c r="S4042" s="350">
        <v>54</v>
      </c>
      <c r="T4042" t="str">
        <f t="shared" si="137"/>
        <v>Other Services</v>
      </c>
    </row>
    <row r="4043" spans="1:20" ht="15.75" thickBot="1">
      <c r="A4043" s="311">
        <v>45727</v>
      </c>
      <c r="B4043" s="384">
        <v>45717</v>
      </c>
      <c r="C4043" s="297" t="e">
        <v>#VALUE!</v>
      </c>
      <c r="D4043" s="312" t="s">
        <v>1811</v>
      </c>
      <c r="E4043" s="306" t="s">
        <v>6864</v>
      </c>
      <c r="F4043" s="314">
        <v>251</v>
      </c>
      <c r="G4043" s="300">
        <v>212.71186440677971</v>
      </c>
      <c r="H4043" s="301" t="s">
        <v>216</v>
      </c>
      <c r="I4043" s="302" t="s">
        <v>217</v>
      </c>
      <c r="J4043" s="302" t="s">
        <v>218</v>
      </c>
      <c r="K4043" s="53"/>
      <c r="L4043" s="53"/>
      <c r="M4043" s="53"/>
      <c r="N4043" s="53"/>
      <c r="O4043" s="53"/>
      <c r="P4043" s="55"/>
      <c r="Q4043" s="297">
        <v>251</v>
      </c>
      <c r="R4043" s="351" t="s">
        <v>1578</v>
      </c>
      <c r="S4043" s="350">
        <v>54</v>
      </c>
      <c r="T4043" t="str">
        <f t="shared" ref="T4043:T4066" si="138">VLOOKUP(I4043,$AD$2:$AE$6,2,0)</f>
        <v>G-Suite Business</v>
      </c>
    </row>
    <row r="4044" spans="1:20" ht="15.75" thickBot="1">
      <c r="A4044" s="311">
        <v>45727</v>
      </c>
      <c r="B4044" s="384">
        <v>45717</v>
      </c>
      <c r="C4044" s="297" t="e">
        <v>#VALUE!</v>
      </c>
      <c r="D4044" s="312" t="s">
        <v>3256</v>
      </c>
      <c r="E4044" s="306" t="s">
        <v>6865</v>
      </c>
      <c r="F4044" s="314">
        <v>174664</v>
      </c>
      <c r="G4044" s="300">
        <v>148020.3389830509</v>
      </c>
      <c r="H4044" s="301" t="s">
        <v>216</v>
      </c>
      <c r="I4044" s="302" t="s">
        <v>217</v>
      </c>
      <c r="J4044" s="302" t="s">
        <v>218</v>
      </c>
      <c r="K4044" s="53"/>
      <c r="L4044" s="53"/>
      <c r="M4044" s="53"/>
      <c r="N4044" s="53"/>
      <c r="O4044" s="53"/>
      <c r="P4044" s="55"/>
      <c r="Q4044" s="297">
        <v>174664</v>
      </c>
      <c r="R4044" s="351" t="s">
        <v>1578</v>
      </c>
      <c r="S4044" s="350">
        <v>54</v>
      </c>
      <c r="T4044" t="str">
        <f t="shared" si="138"/>
        <v>G-Suite Business</v>
      </c>
    </row>
    <row r="4045" spans="1:20" ht="15.75" thickBot="1">
      <c r="A4045" s="311">
        <v>45727</v>
      </c>
      <c r="B4045" s="384">
        <v>45717</v>
      </c>
      <c r="C4045" s="297" t="e">
        <v>#VALUE!</v>
      </c>
      <c r="D4045" s="312" t="s">
        <v>355</v>
      </c>
      <c r="E4045" s="306" t="s">
        <v>6866</v>
      </c>
      <c r="F4045" s="314">
        <v>1180</v>
      </c>
      <c r="G4045" s="300">
        <v>1000</v>
      </c>
      <c r="H4045" s="301" t="s">
        <v>112</v>
      </c>
      <c r="I4045" s="302" t="s">
        <v>229</v>
      </c>
      <c r="J4045" s="302" t="s">
        <v>249</v>
      </c>
      <c r="K4045" s="53"/>
      <c r="L4045" s="53"/>
      <c r="M4045" s="53"/>
      <c r="N4045" s="53"/>
      <c r="O4045" s="53"/>
      <c r="P4045" s="55"/>
      <c r="Q4045" s="297">
        <v>1180</v>
      </c>
      <c r="R4045" s="351" t="s">
        <v>1578</v>
      </c>
      <c r="S4045" s="350">
        <v>54</v>
      </c>
      <c r="T4045" t="str">
        <f t="shared" si="138"/>
        <v>WhatsApp API Business</v>
      </c>
    </row>
    <row r="4046" spans="1:20" ht="15.75" thickBot="1">
      <c r="A4046" s="311">
        <v>45727</v>
      </c>
      <c r="B4046" s="384">
        <v>45717</v>
      </c>
      <c r="C4046" s="297" t="e">
        <v>#VALUE!</v>
      </c>
      <c r="D4046" s="312" t="s">
        <v>1056</v>
      </c>
      <c r="E4046" s="306" t="s">
        <v>6867</v>
      </c>
      <c r="F4046" s="314">
        <v>16741.84</v>
      </c>
      <c r="G4046" s="300">
        <v>14188</v>
      </c>
      <c r="H4046" s="301" t="s">
        <v>112</v>
      </c>
      <c r="I4046" s="302" t="s">
        <v>229</v>
      </c>
      <c r="J4046" s="302" t="s">
        <v>249</v>
      </c>
      <c r="K4046" s="53"/>
      <c r="L4046" s="53"/>
      <c r="M4046" s="53"/>
      <c r="N4046" s="53"/>
      <c r="O4046" s="53"/>
      <c r="P4046" s="55"/>
      <c r="Q4046" s="297">
        <v>16741.84</v>
      </c>
      <c r="R4046" s="351" t="s">
        <v>1578</v>
      </c>
      <c r="S4046" s="350">
        <v>54</v>
      </c>
      <c r="T4046" t="str">
        <f t="shared" si="138"/>
        <v>WhatsApp API Business</v>
      </c>
    </row>
    <row r="4047" spans="1:20" ht="15.75" thickBot="1">
      <c r="A4047" s="311">
        <v>45727</v>
      </c>
      <c r="B4047" s="384">
        <v>45717</v>
      </c>
      <c r="C4047" s="297" t="e">
        <v>#VALUE!</v>
      </c>
      <c r="D4047" s="312" t="s">
        <v>3505</v>
      </c>
      <c r="E4047" s="306" t="s">
        <v>6868</v>
      </c>
      <c r="F4047" s="314">
        <v>2950</v>
      </c>
      <c r="G4047" s="300">
        <v>2500</v>
      </c>
      <c r="H4047" s="301" t="s">
        <v>112</v>
      </c>
      <c r="I4047" s="302" t="s">
        <v>229</v>
      </c>
      <c r="J4047" s="302" t="s">
        <v>258</v>
      </c>
      <c r="K4047" s="53"/>
      <c r="L4047" s="53"/>
      <c r="M4047" s="53"/>
      <c r="N4047" s="53"/>
      <c r="O4047" s="53"/>
      <c r="P4047" s="55"/>
      <c r="Q4047" s="297">
        <v>2950</v>
      </c>
      <c r="R4047" s="351" t="s">
        <v>1578</v>
      </c>
      <c r="S4047" s="350">
        <v>54</v>
      </c>
      <c r="T4047" t="str">
        <f t="shared" si="138"/>
        <v>WhatsApp API Business</v>
      </c>
    </row>
    <row r="4048" spans="1:20" ht="15.75" thickBot="1">
      <c r="A4048" s="311">
        <v>45727</v>
      </c>
      <c r="B4048" s="384">
        <v>45717</v>
      </c>
      <c r="C4048" s="297" t="e">
        <v>#VALUE!</v>
      </c>
      <c r="D4048" s="312" t="s">
        <v>463</v>
      </c>
      <c r="E4048" s="306" t="s">
        <v>6869</v>
      </c>
      <c r="F4048" s="314"/>
      <c r="G4048" s="300">
        <v>0</v>
      </c>
      <c r="H4048" s="301" t="s">
        <v>261</v>
      </c>
      <c r="I4048" s="302" t="s">
        <v>232</v>
      </c>
      <c r="J4048" s="302" t="s">
        <v>262</v>
      </c>
      <c r="K4048" s="53"/>
      <c r="L4048" s="53"/>
      <c r="M4048" s="53"/>
      <c r="N4048" s="53"/>
      <c r="O4048" s="53"/>
      <c r="P4048" s="55"/>
      <c r="Q4048" s="297">
        <v>0</v>
      </c>
      <c r="R4048" s="351" t="s">
        <v>1578</v>
      </c>
      <c r="S4048" s="350">
        <v>54</v>
      </c>
      <c r="T4048" t="str">
        <f t="shared" si="138"/>
        <v>Other Services</v>
      </c>
    </row>
    <row r="4049" spans="1:20" ht="15.75" thickBot="1">
      <c r="A4049" s="311">
        <v>45727</v>
      </c>
      <c r="B4049" s="384">
        <v>45717</v>
      </c>
      <c r="C4049" s="297" t="e">
        <v>#VALUE!</v>
      </c>
      <c r="D4049" s="312" t="s">
        <v>6870</v>
      </c>
      <c r="E4049" s="306" t="s">
        <v>6871</v>
      </c>
      <c r="F4049" s="314"/>
      <c r="G4049" s="300">
        <v>0</v>
      </c>
      <c r="H4049" s="301" t="s">
        <v>261</v>
      </c>
      <c r="I4049" s="302" t="s">
        <v>232</v>
      </c>
      <c r="J4049" s="302" t="s">
        <v>262</v>
      </c>
      <c r="K4049" s="53"/>
      <c r="L4049" s="53"/>
      <c r="M4049" s="53"/>
      <c r="N4049" s="53"/>
      <c r="O4049" s="53"/>
      <c r="P4049" s="55"/>
      <c r="Q4049" s="297">
        <v>0</v>
      </c>
      <c r="R4049" s="351" t="s">
        <v>1578</v>
      </c>
      <c r="S4049" s="350">
        <v>54</v>
      </c>
      <c r="T4049" t="str">
        <f t="shared" si="138"/>
        <v>Other Services</v>
      </c>
    </row>
    <row r="4050" spans="1:20" ht="15.75" thickBot="1">
      <c r="A4050" s="311">
        <v>45727</v>
      </c>
      <c r="B4050" s="384">
        <v>45717</v>
      </c>
      <c r="C4050" s="297" t="e">
        <v>#VALUE!</v>
      </c>
      <c r="D4050" s="312" t="s">
        <v>463</v>
      </c>
      <c r="E4050" s="306" t="s">
        <v>6872</v>
      </c>
      <c r="F4050" s="314">
        <v>1297</v>
      </c>
      <c r="G4050" s="300">
        <v>1099.152542372881</v>
      </c>
      <c r="H4050" s="301" t="s">
        <v>112</v>
      </c>
      <c r="I4050" s="302" t="s">
        <v>229</v>
      </c>
      <c r="J4050" s="302" t="s">
        <v>249</v>
      </c>
      <c r="K4050" s="53"/>
      <c r="L4050" s="53"/>
      <c r="M4050" s="53"/>
      <c r="N4050" s="53"/>
      <c r="O4050" s="53"/>
      <c r="P4050" s="55"/>
      <c r="Q4050" s="297">
        <v>1297</v>
      </c>
      <c r="R4050" s="351" t="s">
        <v>1578</v>
      </c>
      <c r="S4050" s="350">
        <v>54</v>
      </c>
      <c r="T4050" t="str">
        <f t="shared" si="138"/>
        <v>WhatsApp API Business</v>
      </c>
    </row>
    <row r="4051" spans="1:20" ht="15.75" thickBot="1">
      <c r="A4051" s="311">
        <v>45727</v>
      </c>
      <c r="B4051" s="384">
        <v>45717</v>
      </c>
      <c r="C4051" s="297" t="e">
        <v>#VALUE!</v>
      </c>
      <c r="D4051" s="312" t="s">
        <v>475</v>
      </c>
      <c r="E4051" s="306" t="s">
        <v>6873</v>
      </c>
      <c r="F4051" s="314">
        <v>14867</v>
      </c>
      <c r="G4051" s="300">
        <v>12599.15254237288</v>
      </c>
      <c r="H4051" s="301" t="s">
        <v>112</v>
      </c>
      <c r="I4051" s="302" t="s">
        <v>229</v>
      </c>
      <c r="J4051" s="302" t="s">
        <v>249</v>
      </c>
      <c r="K4051" s="53"/>
      <c r="L4051" s="53"/>
      <c r="M4051" s="53"/>
      <c r="N4051" s="53"/>
      <c r="O4051" s="53"/>
      <c r="P4051" s="55"/>
      <c r="Q4051" s="297">
        <v>14867</v>
      </c>
      <c r="R4051" s="351" t="s">
        <v>1578</v>
      </c>
      <c r="S4051" s="350">
        <v>54</v>
      </c>
      <c r="T4051" t="str">
        <f t="shared" si="138"/>
        <v>WhatsApp API Business</v>
      </c>
    </row>
    <row r="4052" spans="1:20" ht="15.75" thickBot="1">
      <c r="A4052" s="311">
        <v>45727</v>
      </c>
      <c r="B4052" s="384">
        <v>45717</v>
      </c>
      <c r="C4052" s="297" t="e">
        <v>#VALUE!</v>
      </c>
      <c r="D4052" s="312" t="s">
        <v>6874</v>
      </c>
      <c r="E4052" s="306" t="s">
        <v>6875</v>
      </c>
      <c r="F4052" s="314">
        <v>15045</v>
      </c>
      <c r="G4052" s="300">
        <v>12750</v>
      </c>
      <c r="H4052" s="301" t="s">
        <v>112</v>
      </c>
      <c r="I4052" s="302" t="s">
        <v>229</v>
      </c>
      <c r="J4052" s="302" t="s">
        <v>284</v>
      </c>
      <c r="K4052" s="53"/>
      <c r="L4052" s="53"/>
      <c r="M4052" s="53"/>
      <c r="N4052" s="53"/>
      <c r="O4052" s="53"/>
      <c r="P4052" s="55"/>
      <c r="Q4052" s="297">
        <v>15045</v>
      </c>
      <c r="R4052" s="351" t="s">
        <v>1578</v>
      </c>
      <c r="S4052" s="350">
        <v>54</v>
      </c>
      <c r="T4052" t="str">
        <f t="shared" si="138"/>
        <v>WhatsApp API Business</v>
      </c>
    </row>
    <row r="4053" spans="1:20" ht="15.75" thickBot="1">
      <c r="A4053" s="311">
        <v>45727</v>
      </c>
      <c r="B4053" s="384">
        <v>45717</v>
      </c>
      <c r="C4053" s="297" t="e">
        <v>#VALUE!</v>
      </c>
      <c r="D4053" s="312" t="s">
        <v>1254</v>
      </c>
      <c r="E4053" s="306" t="s">
        <v>6876</v>
      </c>
      <c r="F4053" s="314">
        <v>8496</v>
      </c>
      <c r="G4053" s="300">
        <v>7200</v>
      </c>
      <c r="H4053" s="301" t="s">
        <v>112</v>
      </c>
      <c r="I4053" s="302" t="s">
        <v>229</v>
      </c>
      <c r="J4053" s="302" t="s">
        <v>1256</v>
      </c>
      <c r="K4053" s="53"/>
      <c r="L4053" s="53"/>
      <c r="M4053" s="53"/>
      <c r="N4053" s="53"/>
      <c r="O4053" s="53"/>
      <c r="P4053" s="55"/>
      <c r="Q4053" s="297">
        <v>8496</v>
      </c>
      <c r="R4053" s="351" t="s">
        <v>1578</v>
      </c>
      <c r="S4053" s="350">
        <v>54</v>
      </c>
      <c r="T4053" t="str">
        <f t="shared" si="138"/>
        <v>WhatsApp API Business</v>
      </c>
    </row>
    <row r="4054" spans="1:20" ht="15.75" thickBot="1">
      <c r="A4054" s="311">
        <v>45727</v>
      </c>
      <c r="B4054" s="384">
        <v>45717</v>
      </c>
      <c r="C4054" s="297" t="e">
        <v>#VALUE!</v>
      </c>
      <c r="D4054" s="312" t="s">
        <v>501</v>
      </c>
      <c r="E4054" s="306" t="s">
        <v>6877</v>
      </c>
      <c r="F4054" s="314">
        <v>15045</v>
      </c>
      <c r="G4054" s="300">
        <v>12750</v>
      </c>
      <c r="H4054" s="301" t="s">
        <v>112</v>
      </c>
      <c r="I4054" s="302" t="s">
        <v>229</v>
      </c>
      <c r="J4054" s="302" t="s">
        <v>284</v>
      </c>
      <c r="K4054" s="53"/>
      <c r="L4054" s="53"/>
      <c r="M4054" s="53"/>
      <c r="N4054" s="53"/>
      <c r="O4054" s="53"/>
      <c r="P4054" s="55"/>
      <c r="Q4054" s="297">
        <v>15045</v>
      </c>
      <c r="R4054" s="351" t="s">
        <v>1578</v>
      </c>
      <c r="S4054" s="350">
        <v>54</v>
      </c>
      <c r="T4054" t="str">
        <f t="shared" si="138"/>
        <v>WhatsApp API Business</v>
      </c>
    </row>
    <row r="4055" spans="1:20" ht="15.75" thickBot="1">
      <c r="A4055" s="311">
        <v>45727</v>
      </c>
      <c r="B4055" s="384">
        <v>45717</v>
      </c>
      <c r="C4055" s="297" t="e">
        <v>#VALUE!</v>
      </c>
      <c r="D4055" s="312" t="s">
        <v>1052</v>
      </c>
      <c r="E4055" s="306" t="s">
        <v>6878</v>
      </c>
      <c r="F4055" s="314">
        <v>5900</v>
      </c>
      <c r="G4055" s="300">
        <v>5000</v>
      </c>
      <c r="H4055" s="301" t="s">
        <v>112</v>
      </c>
      <c r="I4055" s="302" t="s">
        <v>229</v>
      </c>
      <c r="J4055" s="302" t="s">
        <v>594</v>
      </c>
      <c r="K4055" s="53"/>
      <c r="L4055" s="53"/>
      <c r="M4055" s="53"/>
      <c r="N4055" s="53"/>
      <c r="O4055" s="53"/>
      <c r="P4055" s="55"/>
      <c r="Q4055" s="297">
        <v>5900</v>
      </c>
      <c r="R4055" s="351" t="s">
        <v>1578</v>
      </c>
      <c r="S4055" s="350">
        <v>54</v>
      </c>
      <c r="T4055" t="str">
        <f t="shared" si="138"/>
        <v>WhatsApp API Business</v>
      </c>
    </row>
    <row r="4056" spans="1:20" ht="15.75" thickBot="1">
      <c r="A4056" s="311">
        <v>45727</v>
      </c>
      <c r="B4056" s="384">
        <v>45717</v>
      </c>
      <c r="C4056" s="297" t="e">
        <v>#VALUE!</v>
      </c>
      <c r="D4056" s="312" t="s">
        <v>6879</v>
      </c>
      <c r="E4056" s="306" t="s">
        <v>6880</v>
      </c>
      <c r="F4056" s="314">
        <v>299</v>
      </c>
      <c r="G4056" s="300">
        <v>253.3898305084746</v>
      </c>
      <c r="H4056" s="301" t="s">
        <v>261</v>
      </c>
      <c r="I4056" s="302" t="s">
        <v>232</v>
      </c>
      <c r="J4056" s="302" t="s">
        <v>330</v>
      </c>
      <c r="K4056" s="53"/>
      <c r="L4056" s="53"/>
      <c r="M4056" s="53"/>
      <c r="N4056" s="53"/>
      <c r="O4056" s="53"/>
      <c r="P4056" s="55"/>
      <c r="Q4056" s="297">
        <v>299</v>
      </c>
      <c r="R4056" s="351" t="s">
        <v>1578</v>
      </c>
      <c r="S4056" s="350">
        <v>54</v>
      </c>
      <c r="T4056" t="str">
        <f t="shared" si="138"/>
        <v>Other Services</v>
      </c>
    </row>
    <row r="4057" spans="1:20" ht="15.75" thickBot="1">
      <c r="A4057" s="311">
        <v>45728</v>
      </c>
      <c r="B4057" s="384">
        <v>45717</v>
      </c>
      <c r="C4057" s="297" t="e">
        <v>#VALUE!</v>
      </c>
      <c r="D4057" s="312" t="s">
        <v>5011</v>
      </c>
      <c r="E4057" s="306" t="s">
        <v>6881</v>
      </c>
      <c r="F4057" s="314">
        <v>123758.39999999999</v>
      </c>
      <c r="G4057" s="300">
        <v>104880</v>
      </c>
      <c r="H4057" s="301" t="s">
        <v>216</v>
      </c>
      <c r="I4057" s="302" t="s">
        <v>217</v>
      </c>
      <c r="J4057" s="302" t="s">
        <v>218</v>
      </c>
      <c r="K4057" s="53"/>
      <c r="L4057" s="53"/>
      <c r="M4057" s="53"/>
      <c r="N4057" s="53"/>
      <c r="O4057" s="53"/>
      <c r="P4057" s="55"/>
      <c r="Q4057" s="297">
        <v>123758.39999999999</v>
      </c>
      <c r="R4057" s="351" t="s">
        <v>1578</v>
      </c>
      <c r="S4057" s="350">
        <v>54</v>
      </c>
      <c r="T4057" t="str">
        <f t="shared" si="138"/>
        <v>G-Suite Business</v>
      </c>
    </row>
    <row r="4058" spans="1:20" ht="15.75" thickBot="1">
      <c r="A4058" s="311">
        <v>45728</v>
      </c>
      <c r="B4058" s="384">
        <v>45717</v>
      </c>
      <c r="C4058" s="297" t="e">
        <v>#VALUE!</v>
      </c>
      <c r="D4058" s="312" t="s">
        <v>4421</v>
      </c>
      <c r="E4058" s="306" t="s">
        <v>6882</v>
      </c>
      <c r="F4058" s="314">
        <v>1130</v>
      </c>
      <c r="G4058" s="300">
        <v>957.62711864406788</v>
      </c>
      <c r="H4058" s="301" t="s">
        <v>216</v>
      </c>
      <c r="I4058" s="302" t="s">
        <v>217</v>
      </c>
      <c r="J4058" s="302" t="s">
        <v>218</v>
      </c>
      <c r="K4058" s="53"/>
      <c r="L4058" s="53"/>
      <c r="M4058" s="53"/>
      <c r="N4058" s="53"/>
      <c r="O4058" s="53"/>
      <c r="P4058" s="55"/>
      <c r="Q4058" s="297">
        <v>1130</v>
      </c>
      <c r="R4058" s="351" t="s">
        <v>1578</v>
      </c>
      <c r="S4058" s="350">
        <v>54</v>
      </c>
      <c r="T4058" t="str">
        <f t="shared" si="138"/>
        <v>G-Suite Business</v>
      </c>
    </row>
    <row r="4059" spans="1:20" ht="15.75" thickBot="1">
      <c r="A4059" s="311">
        <v>45728</v>
      </c>
      <c r="B4059" s="384">
        <v>45717</v>
      </c>
      <c r="C4059" s="297" t="e">
        <v>#VALUE!</v>
      </c>
      <c r="D4059" s="312" t="s">
        <v>1762</v>
      </c>
      <c r="E4059" s="306" t="s">
        <v>6883</v>
      </c>
      <c r="F4059" s="314">
        <v>21063</v>
      </c>
      <c r="G4059" s="300">
        <v>17850</v>
      </c>
      <c r="H4059" s="301" t="s">
        <v>216</v>
      </c>
      <c r="I4059" s="302" t="s">
        <v>217</v>
      </c>
      <c r="J4059" s="302" t="s">
        <v>218</v>
      </c>
      <c r="K4059" s="53"/>
      <c r="L4059" s="53"/>
      <c r="M4059" s="53"/>
      <c r="N4059" s="53"/>
      <c r="O4059" s="53"/>
      <c r="P4059" s="55"/>
      <c r="Q4059" s="297">
        <v>21063</v>
      </c>
      <c r="R4059" s="351" t="s">
        <v>1578</v>
      </c>
      <c r="S4059" s="350">
        <v>54</v>
      </c>
      <c r="T4059" t="str">
        <f t="shared" si="138"/>
        <v>G-Suite Business</v>
      </c>
    </row>
    <row r="4060" spans="1:20" ht="15.75" thickBot="1">
      <c r="A4060" s="311">
        <v>45728</v>
      </c>
      <c r="B4060" s="384">
        <v>45717</v>
      </c>
      <c r="C4060" s="297" t="e">
        <v>#VALUE!</v>
      </c>
      <c r="D4060" s="312" t="s">
        <v>322</v>
      </c>
      <c r="E4060" s="306" t="s">
        <v>6884</v>
      </c>
      <c r="F4060" s="314">
        <v>53100</v>
      </c>
      <c r="G4060" s="300">
        <v>45000</v>
      </c>
      <c r="H4060" s="301" t="s">
        <v>216</v>
      </c>
      <c r="I4060" s="302" t="s">
        <v>217</v>
      </c>
      <c r="J4060" s="302" t="s">
        <v>218</v>
      </c>
      <c r="K4060" s="53"/>
      <c r="L4060" s="53"/>
      <c r="M4060" s="53"/>
      <c r="N4060" s="53"/>
      <c r="O4060" s="53"/>
      <c r="P4060" s="55"/>
      <c r="Q4060" s="297">
        <v>53100</v>
      </c>
      <c r="R4060" s="351" t="s">
        <v>1578</v>
      </c>
      <c r="S4060" s="350">
        <v>54</v>
      </c>
      <c r="T4060" t="str">
        <f t="shared" si="138"/>
        <v>G-Suite Business</v>
      </c>
    </row>
    <row r="4061" spans="1:20" ht="15.75" thickBot="1">
      <c r="A4061" s="311">
        <v>45728</v>
      </c>
      <c r="B4061" s="384">
        <v>45717</v>
      </c>
      <c r="C4061" s="297" t="e">
        <v>#VALUE!</v>
      </c>
      <c r="D4061" s="312" t="s">
        <v>6885</v>
      </c>
      <c r="E4061" s="306" t="s">
        <v>6886</v>
      </c>
      <c r="F4061" s="314">
        <v>299</v>
      </c>
      <c r="G4061" s="300">
        <v>253.3898305084746</v>
      </c>
      <c r="H4061" s="301" t="s">
        <v>261</v>
      </c>
      <c r="I4061" s="302" t="s">
        <v>232</v>
      </c>
      <c r="J4061" s="302" t="s">
        <v>330</v>
      </c>
      <c r="K4061" s="53"/>
      <c r="L4061" s="53"/>
      <c r="M4061" s="53"/>
      <c r="N4061" s="53"/>
      <c r="O4061" s="53"/>
      <c r="P4061" s="55"/>
      <c r="Q4061" s="297">
        <v>299</v>
      </c>
      <c r="R4061" s="351" t="s">
        <v>1578</v>
      </c>
      <c r="S4061" s="350">
        <v>54</v>
      </c>
      <c r="T4061" t="str">
        <f t="shared" si="138"/>
        <v>Other Services</v>
      </c>
    </row>
    <row r="4062" spans="1:20" ht="15.75" thickBot="1">
      <c r="A4062" s="311">
        <v>45728</v>
      </c>
      <c r="B4062" s="384">
        <v>45717</v>
      </c>
      <c r="C4062" s="297" t="e">
        <v>#VALUE!</v>
      </c>
      <c r="D4062" s="312" t="s">
        <v>1838</v>
      </c>
      <c r="E4062" s="306" t="s">
        <v>6887</v>
      </c>
      <c r="F4062" s="314">
        <v>7522.5</v>
      </c>
      <c r="G4062" s="300">
        <v>6375</v>
      </c>
      <c r="H4062" s="301" t="s">
        <v>112</v>
      </c>
      <c r="I4062" s="302" t="s">
        <v>229</v>
      </c>
      <c r="J4062" s="302" t="s">
        <v>269</v>
      </c>
      <c r="K4062" s="53"/>
      <c r="L4062" s="53"/>
      <c r="M4062" s="53"/>
      <c r="N4062" s="53"/>
      <c r="O4062" s="53"/>
      <c r="P4062" s="55"/>
      <c r="Q4062" s="297">
        <v>7522.5</v>
      </c>
      <c r="R4062" s="351" t="s">
        <v>1578</v>
      </c>
      <c r="S4062" s="350">
        <v>54</v>
      </c>
      <c r="T4062" t="str">
        <f t="shared" si="138"/>
        <v>WhatsApp API Business</v>
      </c>
    </row>
    <row r="4063" spans="1:20" ht="15.75" thickBot="1">
      <c r="A4063" s="311">
        <v>45728</v>
      </c>
      <c r="B4063" s="384">
        <v>45717</v>
      </c>
      <c r="C4063" s="297" t="e">
        <v>#VALUE!</v>
      </c>
      <c r="D4063" s="312" t="s">
        <v>5315</v>
      </c>
      <c r="E4063" s="306" t="s">
        <v>6888</v>
      </c>
      <c r="F4063" s="314">
        <v>177000</v>
      </c>
      <c r="G4063" s="300">
        <v>150000</v>
      </c>
      <c r="H4063" s="301" t="s">
        <v>291</v>
      </c>
      <c r="I4063" s="302" t="s">
        <v>226</v>
      </c>
      <c r="J4063" s="302" t="s">
        <v>292</v>
      </c>
      <c r="K4063" s="53"/>
      <c r="L4063" s="53"/>
      <c r="M4063" s="53"/>
      <c r="N4063" s="53"/>
      <c r="O4063" s="53"/>
      <c r="P4063" s="55"/>
      <c r="Q4063" s="297">
        <v>177000</v>
      </c>
      <c r="R4063" s="351" t="s">
        <v>1578</v>
      </c>
      <c r="S4063" s="350">
        <v>54</v>
      </c>
      <c r="T4063" t="str">
        <f t="shared" si="138"/>
        <v xml:space="preserve">Training Business </v>
      </c>
    </row>
    <row r="4064" spans="1:20" ht="15.75" thickBot="1">
      <c r="A4064" s="311">
        <v>45728</v>
      </c>
      <c r="B4064" s="384">
        <v>45717</v>
      </c>
      <c r="C4064" s="297" t="e">
        <v>#VALUE!</v>
      </c>
      <c r="D4064" s="312" t="s">
        <v>3079</v>
      </c>
      <c r="E4064" s="306" t="s">
        <v>6889</v>
      </c>
      <c r="F4064" s="314">
        <v>42480</v>
      </c>
      <c r="G4064" s="300">
        <v>36000</v>
      </c>
      <c r="H4064" s="301" t="s">
        <v>112</v>
      </c>
      <c r="I4064" s="302" t="s">
        <v>229</v>
      </c>
      <c r="J4064" s="302" t="s">
        <v>6890</v>
      </c>
      <c r="K4064" s="53"/>
      <c r="L4064" s="53"/>
      <c r="M4064" s="53"/>
      <c r="N4064" s="53"/>
      <c r="O4064" s="53"/>
      <c r="P4064" s="55"/>
      <c r="Q4064" s="297">
        <v>42480</v>
      </c>
      <c r="R4064" s="351" t="s">
        <v>1578</v>
      </c>
      <c r="S4064" s="350">
        <v>54</v>
      </c>
      <c r="T4064" t="str">
        <f t="shared" si="138"/>
        <v>WhatsApp API Business</v>
      </c>
    </row>
    <row r="4065" spans="1:20" ht="15.75" thickBot="1">
      <c r="A4065" s="311">
        <v>45728</v>
      </c>
      <c r="B4065" s="384">
        <v>45717</v>
      </c>
      <c r="C4065" s="297" t="e">
        <v>#VALUE!</v>
      </c>
      <c r="D4065" s="312" t="s">
        <v>2033</v>
      </c>
      <c r="E4065" s="306" t="s">
        <v>6891</v>
      </c>
      <c r="F4065" s="314">
        <v>15045</v>
      </c>
      <c r="G4065" s="300">
        <v>12750</v>
      </c>
      <c r="H4065" s="301" t="s">
        <v>112</v>
      </c>
      <c r="I4065" s="302" t="s">
        <v>229</v>
      </c>
      <c r="J4065" s="302" t="s">
        <v>284</v>
      </c>
      <c r="K4065" s="53"/>
      <c r="L4065" s="53"/>
      <c r="M4065" s="53"/>
      <c r="N4065" s="53"/>
      <c r="O4065" s="53"/>
      <c r="P4065" s="55"/>
      <c r="Q4065" s="297">
        <v>15045</v>
      </c>
      <c r="R4065" s="351" t="s">
        <v>1578</v>
      </c>
      <c r="S4065" s="350">
        <v>54</v>
      </c>
      <c r="T4065" t="str">
        <f t="shared" si="138"/>
        <v>WhatsApp API Business</v>
      </c>
    </row>
    <row r="4066" spans="1:20" ht="15.75" thickBot="1">
      <c r="A4066" s="311">
        <v>45728</v>
      </c>
      <c r="B4066" s="384">
        <v>45717</v>
      </c>
      <c r="C4066" s="297" t="e">
        <v>#VALUE!</v>
      </c>
      <c r="D4066" s="312" t="s">
        <v>3687</v>
      </c>
      <c r="E4066" s="306" t="s">
        <v>6892</v>
      </c>
      <c r="F4066" s="314">
        <v>7523</v>
      </c>
      <c r="G4066" s="300">
        <v>6375.42372881356</v>
      </c>
      <c r="H4066" s="301" t="s">
        <v>112</v>
      </c>
      <c r="I4066" s="302" t="s">
        <v>229</v>
      </c>
      <c r="J4066" s="302" t="s">
        <v>269</v>
      </c>
      <c r="K4066" s="53"/>
      <c r="L4066" s="53"/>
      <c r="M4066" s="53"/>
      <c r="N4066" s="53"/>
      <c r="O4066" s="53"/>
      <c r="P4066" s="55"/>
      <c r="Q4066" s="297">
        <v>7523</v>
      </c>
      <c r="R4066" s="351" t="s">
        <v>1578</v>
      </c>
      <c r="S4066" s="350">
        <v>54</v>
      </c>
      <c r="T4066" t="str">
        <f t="shared" si="138"/>
        <v>WhatsApp API Business</v>
      </c>
    </row>
    <row r="4067" spans="1:20" ht="15.75" thickBot="1">
      <c r="A4067" s="311">
        <v>45728</v>
      </c>
      <c r="B4067" s="384">
        <v>45717</v>
      </c>
      <c r="C4067" s="297" t="e">
        <v>#VALUE!</v>
      </c>
      <c r="D4067" s="312" t="s">
        <v>2908</v>
      </c>
      <c r="E4067" s="306" t="s">
        <v>6893</v>
      </c>
      <c r="F4067" s="314">
        <v>84960</v>
      </c>
      <c r="G4067" s="300">
        <v>72000</v>
      </c>
      <c r="H4067" s="301" t="s">
        <v>291</v>
      </c>
      <c r="I4067" s="302" t="s">
        <v>226</v>
      </c>
      <c r="J4067" s="302" t="s">
        <v>32</v>
      </c>
      <c r="K4067" s="53"/>
      <c r="L4067" s="53"/>
      <c r="M4067" s="53"/>
      <c r="N4067" s="53"/>
      <c r="O4067" s="53"/>
      <c r="P4067" s="55"/>
      <c r="Q4067" s="297">
        <v>84960</v>
      </c>
      <c r="R4067" s="351" t="s">
        <v>1578</v>
      </c>
      <c r="S4067" s="350">
        <v>54</v>
      </c>
      <c r="T4067" t="s">
        <v>15</v>
      </c>
    </row>
    <row r="4068" spans="1:20" ht="15.75" thickBot="1">
      <c r="A4068" s="311">
        <v>45728</v>
      </c>
      <c r="B4068" s="384">
        <v>45717</v>
      </c>
      <c r="C4068" s="297" t="e">
        <v>#VALUE!</v>
      </c>
      <c r="D4068" s="312" t="s">
        <v>1558</v>
      </c>
      <c r="E4068" s="306" t="s">
        <v>6894</v>
      </c>
      <c r="F4068" s="314">
        <v>84960</v>
      </c>
      <c r="G4068" s="300">
        <v>72000</v>
      </c>
      <c r="H4068" s="301" t="s">
        <v>291</v>
      </c>
      <c r="I4068" s="302" t="s">
        <v>226</v>
      </c>
      <c r="J4068" s="302" t="s">
        <v>32</v>
      </c>
      <c r="K4068" s="53"/>
      <c r="L4068" s="53"/>
      <c r="M4068" s="53"/>
      <c r="N4068" s="53"/>
      <c r="O4068" s="53"/>
      <c r="P4068" s="55"/>
      <c r="Q4068" s="297">
        <v>84960</v>
      </c>
      <c r="R4068" s="351" t="s">
        <v>1578</v>
      </c>
      <c r="S4068" s="350">
        <v>54</v>
      </c>
      <c r="T4068" t="s">
        <v>15</v>
      </c>
    </row>
    <row r="4069" spans="1:20" ht="15.75" thickBot="1">
      <c r="A4069" s="311">
        <v>45728</v>
      </c>
      <c r="B4069" s="384">
        <v>45717</v>
      </c>
      <c r="C4069" s="297" t="e">
        <v>#VALUE!</v>
      </c>
      <c r="D4069" s="312" t="s">
        <v>3719</v>
      </c>
      <c r="E4069" s="306" t="s">
        <v>6895</v>
      </c>
      <c r="F4069" s="314">
        <v>15045</v>
      </c>
      <c r="G4069" s="300">
        <v>12750</v>
      </c>
      <c r="H4069" s="301" t="s">
        <v>112</v>
      </c>
      <c r="I4069" s="302" t="s">
        <v>229</v>
      </c>
      <c r="J4069" s="302" t="s">
        <v>284</v>
      </c>
      <c r="K4069" s="53"/>
      <c r="L4069" s="53"/>
      <c r="M4069" s="53"/>
      <c r="N4069" s="53"/>
      <c r="O4069" s="53"/>
      <c r="P4069" s="55"/>
      <c r="Q4069" s="297">
        <v>15045</v>
      </c>
      <c r="R4069" s="351" t="s">
        <v>1578</v>
      </c>
      <c r="S4069" s="350">
        <v>54</v>
      </c>
      <c r="T4069" t="str">
        <f t="shared" ref="T4069:T4100" si="139">VLOOKUP(I4069,$AD$2:$AE$6,2,0)</f>
        <v>WhatsApp API Business</v>
      </c>
    </row>
    <row r="4070" spans="1:20" ht="15.75" thickBot="1">
      <c r="A4070" s="311">
        <v>45728</v>
      </c>
      <c r="B4070" s="384">
        <v>45717</v>
      </c>
      <c r="C4070" s="297" t="e">
        <v>#VALUE!</v>
      </c>
      <c r="D4070" s="312" t="s">
        <v>4620</v>
      </c>
      <c r="E4070" s="306" t="s">
        <v>6896</v>
      </c>
      <c r="F4070" s="314">
        <v>273760</v>
      </c>
      <c r="G4070" s="300">
        <v>232000</v>
      </c>
      <c r="H4070" s="301" t="s">
        <v>291</v>
      </c>
      <c r="I4070" s="302" t="s">
        <v>226</v>
      </c>
      <c r="J4070" s="302" t="s">
        <v>292</v>
      </c>
      <c r="K4070" s="53"/>
      <c r="L4070" s="53"/>
      <c r="M4070" s="53"/>
      <c r="N4070" s="53"/>
      <c r="O4070" s="53"/>
      <c r="P4070" s="55"/>
      <c r="Q4070" s="297">
        <v>273760</v>
      </c>
      <c r="R4070" s="351" t="s">
        <v>1578</v>
      </c>
      <c r="S4070" s="350">
        <v>54</v>
      </c>
      <c r="T4070" t="str">
        <f t="shared" si="139"/>
        <v xml:space="preserve">Training Business </v>
      </c>
    </row>
    <row r="4071" spans="1:20" ht="15.75" thickBot="1">
      <c r="A4071" s="311">
        <v>45729</v>
      </c>
      <c r="B4071" s="384">
        <v>45717</v>
      </c>
      <c r="C4071" s="297" t="e">
        <v>#VALUE!</v>
      </c>
      <c r="D4071" s="312" t="s">
        <v>4252</v>
      </c>
      <c r="E4071" s="306" t="s">
        <v>6897</v>
      </c>
      <c r="F4071" s="314">
        <v>-36108</v>
      </c>
      <c r="G4071" s="300">
        <v>-30600</v>
      </c>
      <c r="H4071" s="301" t="s">
        <v>112</v>
      </c>
      <c r="I4071" s="302" t="s">
        <v>229</v>
      </c>
      <c r="J4071" s="302" t="s">
        <v>359</v>
      </c>
      <c r="K4071" s="53"/>
      <c r="L4071" s="53"/>
      <c r="M4071" s="53"/>
      <c r="N4071" s="53"/>
      <c r="O4071" s="53"/>
      <c r="P4071" s="55"/>
      <c r="Q4071" s="297">
        <v>-36108</v>
      </c>
      <c r="R4071" s="351" t="s">
        <v>1578</v>
      </c>
      <c r="S4071" s="350">
        <v>54</v>
      </c>
      <c r="T4071" t="str">
        <f t="shared" si="139"/>
        <v>WhatsApp API Business</v>
      </c>
    </row>
    <row r="4072" spans="1:20" ht="15.75" thickBot="1">
      <c r="A4072" s="311">
        <v>45729</v>
      </c>
      <c r="B4072" s="384">
        <v>45717</v>
      </c>
      <c r="C4072" s="297" t="e">
        <v>#VALUE!</v>
      </c>
      <c r="D4072" s="312" t="s">
        <v>1830</v>
      </c>
      <c r="E4072" s="306" t="s">
        <v>6898</v>
      </c>
      <c r="F4072" s="314">
        <v>15632.64</v>
      </c>
      <c r="G4072" s="300">
        <v>13248</v>
      </c>
      <c r="H4072" s="301" t="s">
        <v>216</v>
      </c>
      <c r="I4072" s="302" t="s">
        <v>217</v>
      </c>
      <c r="J4072" s="302" t="s">
        <v>218</v>
      </c>
      <c r="K4072" s="53"/>
      <c r="L4072" s="53"/>
      <c r="M4072" s="53"/>
      <c r="N4072" s="53"/>
      <c r="O4072" s="53"/>
      <c r="P4072" s="55"/>
      <c r="Q4072" s="297">
        <v>15632.64</v>
      </c>
      <c r="R4072" s="351" t="s">
        <v>1578</v>
      </c>
      <c r="S4072" s="350">
        <v>54</v>
      </c>
      <c r="T4072" t="str">
        <f t="shared" si="139"/>
        <v>G-Suite Business</v>
      </c>
    </row>
    <row r="4073" spans="1:20" ht="15.75" thickBot="1">
      <c r="A4073" s="311">
        <v>45729</v>
      </c>
      <c r="B4073" s="384">
        <v>45717</v>
      </c>
      <c r="C4073" s="297" t="e">
        <v>#VALUE!</v>
      </c>
      <c r="D4073" s="312" t="s">
        <v>624</v>
      </c>
      <c r="E4073" s="306" t="s">
        <v>6899</v>
      </c>
      <c r="F4073" s="314">
        <v>16284</v>
      </c>
      <c r="G4073" s="300">
        <v>13800</v>
      </c>
      <c r="H4073" s="301" t="s">
        <v>216</v>
      </c>
      <c r="I4073" s="302" t="s">
        <v>217</v>
      </c>
      <c r="J4073" s="302" t="s">
        <v>218</v>
      </c>
      <c r="K4073" s="53"/>
      <c r="L4073" s="53"/>
      <c r="M4073" s="53"/>
      <c r="N4073" s="53"/>
      <c r="O4073" s="53"/>
      <c r="P4073" s="55"/>
      <c r="Q4073" s="297">
        <v>16284</v>
      </c>
      <c r="R4073" s="351" t="s">
        <v>1578</v>
      </c>
      <c r="S4073" s="350">
        <v>54</v>
      </c>
      <c r="T4073" t="str">
        <f t="shared" si="139"/>
        <v>G-Suite Business</v>
      </c>
    </row>
    <row r="4074" spans="1:20" ht="15.75" thickBot="1">
      <c r="A4074" s="311">
        <v>45729</v>
      </c>
      <c r="B4074" s="384">
        <v>45717</v>
      </c>
      <c r="C4074" s="297" t="e">
        <v>#VALUE!</v>
      </c>
      <c r="D4074" s="312" t="s">
        <v>6900</v>
      </c>
      <c r="E4074" s="306" t="s">
        <v>6901</v>
      </c>
      <c r="F4074" s="314">
        <v>62786.62</v>
      </c>
      <c r="G4074" s="300">
        <v>53209.000000000007</v>
      </c>
      <c r="H4074" s="301" t="s">
        <v>216</v>
      </c>
      <c r="I4074" s="302" t="s">
        <v>217</v>
      </c>
      <c r="J4074" s="302" t="s">
        <v>218</v>
      </c>
      <c r="K4074" s="53"/>
      <c r="L4074" s="53"/>
      <c r="M4074" s="53"/>
      <c r="N4074" s="53"/>
      <c r="O4074" s="53"/>
      <c r="P4074" s="55"/>
      <c r="Q4074" s="297">
        <v>62786.62</v>
      </c>
      <c r="R4074" s="351" t="s">
        <v>1578</v>
      </c>
      <c r="S4074" s="350">
        <v>54</v>
      </c>
      <c r="T4074" t="str">
        <f t="shared" si="139"/>
        <v>G-Suite Business</v>
      </c>
    </row>
    <row r="4075" spans="1:20" ht="15.75" thickBot="1">
      <c r="A4075" s="311">
        <v>45729</v>
      </c>
      <c r="B4075" s="384">
        <v>45717</v>
      </c>
      <c r="C4075" s="297" t="e">
        <v>#VALUE!</v>
      </c>
      <c r="D4075" s="312" t="s">
        <v>6902</v>
      </c>
      <c r="E4075" s="306" t="s">
        <v>6903</v>
      </c>
      <c r="F4075" s="314">
        <v>299</v>
      </c>
      <c r="G4075" s="300">
        <v>253.3898305084746</v>
      </c>
      <c r="H4075" s="301" t="s">
        <v>261</v>
      </c>
      <c r="I4075" s="302" t="s">
        <v>232</v>
      </c>
      <c r="J4075" s="302" t="s">
        <v>330</v>
      </c>
      <c r="K4075" s="53"/>
      <c r="L4075" s="53"/>
      <c r="M4075" s="53"/>
      <c r="N4075" s="53"/>
      <c r="O4075" s="53"/>
      <c r="P4075" s="55"/>
      <c r="Q4075" s="297">
        <v>299</v>
      </c>
      <c r="R4075" s="351" t="s">
        <v>1578</v>
      </c>
      <c r="S4075" s="350">
        <v>54</v>
      </c>
      <c r="T4075" t="str">
        <f t="shared" si="139"/>
        <v>Other Services</v>
      </c>
    </row>
    <row r="4076" spans="1:20" ht="15.75" thickBot="1">
      <c r="A4076" s="311">
        <v>45729</v>
      </c>
      <c r="B4076" s="384">
        <v>45717</v>
      </c>
      <c r="C4076" s="297" t="e">
        <v>#VALUE!</v>
      </c>
      <c r="D4076" s="312" t="s">
        <v>4240</v>
      </c>
      <c r="E4076" s="306" t="s">
        <v>6904</v>
      </c>
      <c r="F4076" s="314">
        <v>299</v>
      </c>
      <c r="G4076" s="300">
        <v>253.3898305084746</v>
      </c>
      <c r="H4076" s="301" t="s">
        <v>261</v>
      </c>
      <c r="I4076" s="302" t="s">
        <v>232</v>
      </c>
      <c r="J4076" s="302" t="s">
        <v>330</v>
      </c>
      <c r="K4076" s="53"/>
      <c r="L4076" s="53"/>
      <c r="M4076" s="53"/>
      <c r="N4076" s="53"/>
      <c r="O4076" s="53"/>
      <c r="P4076" s="55"/>
      <c r="Q4076" s="297">
        <v>299</v>
      </c>
      <c r="R4076" s="351" t="s">
        <v>1578</v>
      </c>
      <c r="S4076" s="350">
        <v>54</v>
      </c>
      <c r="T4076" t="str">
        <f t="shared" si="139"/>
        <v>Other Services</v>
      </c>
    </row>
    <row r="4077" spans="1:20" ht="15.75" thickBot="1">
      <c r="A4077" s="311">
        <v>45729</v>
      </c>
      <c r="B4077" s="384">
        <v>45717</v>
      </c>
      <c r="C4077" s="297" t="e">
        <v>#VALUE!</v>
      </c>
      <c r="D4077" s="312" t="s">
        <v>6905</v>
      </c>
      <c r="E4077" s="306" t="s">
        <v>6906</v>
      </c>
      <c r="F4077" s="314">
        <v>8850</v>
      </c>
      <c r="G4077" s="300">
        <v>7500</v>
      </c>
      <c r="H4077" s="301" t="s">
        <v>112</v>
      </c>
      <c r="I4077" s="302" t="s">
        <v>229</v>
      </c>
      <c r="J4077" s="302" t="s">
        <v>269</v>
      </c>
      <c r="K4077" s="53"/>
      <c r="L4077" s="53"/>
      <c r="M4077" s="53"/>
      <c r="N4077" s="53"/>
      <c r="O4077" s="53"/>
      <c r="P4077" s="55"/>
      <c r="Q4077" s="297">
        <v>8850</v>
      </c>
      <c r="R4077" s="351" t="s">
        <v>1578</v>
      </c>
      <c r="S4077" s="350">
        <v>54</v>
      </c>
      <c r="T4077" t="str">
        <f t="shared" si="139"/>
        <v>WhatsApp API Business</v>
      </c>
    </row>
    <row r="4078" spans="1:20" ht="15.75" thickBot="1">
      <c r="A4078" s="311">
        <v>45729</v>
      </c>
      <c r="B4078" s="384">
        <v>45717</v>
      </c>
      <c r="C4078" s="297" t="e">
        <v>#VALUE!</v>
      </c>
      <c r="D4078" s="312" t="s">
        <v>6907</v>
      </c>
      <c r="E4078" s="306" t="s">
        <v>6908</v>
      </c>
      <c r="F4078" s="314">
        <v>47200</v>
      </c>
      <c r="G4078" s="300">
        <v>40000</v>
      </c>
      <c r="H4078" s="301" t="s">
        <v>112</v>
      </c>
      <c r="I4078" s="302" t="s">
        <v>229</v>
      </c>
      <c r="J4078" s="302" t="s">
        <v>359</v>
      </c>
      <c r="K4078" s="53"/>
      <c r="L4078" s="53"/>
      <c r="M4078" s="53"/>
      <c r="N4078" s="53"/>
      <c r="O4078" s="53"/>
      <c r="P4078" s="55"/>
      <c r="Q4078" s="297">
        <v>47200</v>
      </c>
      <c r="R4078" s="351" t="s">
        <v>1578</v>
      </c>
      <c r="S4078" s="350">
        <v>54</v>
      </c>
      <c r="T4078" t="str">
        <f t="shared" si="139"/>
        <v>WhatsApp API Business</v>
      </c>
    </row>
    <row r="4079" spans="1:20" ht="15.75" thickBot="1">
      <c r="A4079" s="311">
        <v>45729</v>
      </c>
      <c r="B4079" s="384">
        <v>45717</v>
      </c>
      <c r="C4079" s="297" t="e">
        <v>#VALUE!</v>
      </c>
      <c r="D4079" s="312" t="s">
        <v>2031</v>
      </c>
      <c r="E4079" s="306" t="s">
        <v>6909</v>
      </c>
      <c r="F4079" s="314">
        <v>11800</v>
      </c>
      <c r="G4079" s="300">
        <v>10000</v>
      </c>
      <c r="H4079" s="301" t="s">
        <v>112</v>
      </c>
      <c r="I4079" s="302" t="s">
        <v>229</v>
      </c>
      <c r="J4079" s="302" t="s">
        <v>352</v>
      </c>
      <c r="K4079" s="53"/>
      <c r="L4079" s="53"/>
      <c r="M4079" s="53"/>
      <c r="N4079" s="53"/>
      <c r="O4079" s="53"/>
      <c r="P4079" s="55"/>
      <c r="Q4079" s="297">
        <v>11800</v>
      </c>
      <c r="R4079" s="351" t="s">
        <v>1578</v>
      </c>
      <c r="S4079" s="350">
        <v>54</v>
      </c>
      <c r="T4079" t="str">
        <f t="shared" si="139"/>
        <v>WhatsApp API Business</v>
      </c>
    </row>
    <row r="4080" spans="1:20" ht="15.75" thickBot="1">
      <c r="A4080" s="311">
        <v>45729</v>
      </c>
      <c r="B4080" s="384">
        <v>45717</v>
      </c>
      <c r="C4080" s="297" t="e">
        <v>#VALUE!</v>
      </c>
      <c r="D4080" s="312" t="s">
        <v>4584</v>
      </c>
      <c r="E4080" s="306" t="s">
        <v>6910</v>
      </c>
      <c r="F4080" s="314">
        <v>42480</v>
      </c>
      <c r="G4080" s="300">
        <v>36000</v>
      </c>
      <c r="H4080" s="301" t="s">
        <v>112</v>
      </c>
      <c r="I4080" s="302" t="s">
        <v>229</v>
      </c>
      <c r="J4080" s="302" t="s">
        <v>359</v>
      </c>
      <c r="K4080" s="53"/>
      <c r="L4080" s="53"/>
      <c r="M4080" s="53"/>
      <c r="N4080" s="53"/>
      <c r="O4080" s="53"/>
      <c r="P4080" s="55"/>
      <c r="Q4080" s="297">
        <v>42480</v>
      </c>
      <c r="R4080" s="351" t="s">
        <v>1578</v>
      </c>
      <c r="S4080" s="350">
        <v>54</v>
      </c>
      <c r="T4080" t="str">
        <f t="shared" si="139"/>
        <v>WhatsApp API Business</v>
      </c>
    </row>
    <row r="4081" spans="1:20" ht="15.75" thickBot="1">
      <c r="A4081" s="311">
        <v>45731</v>
      </c>
      <c r="B4081" s="384">
        <v>45717</v>
      </c>
      <c r="C4081" s="297" t="e">
        <v>#VALUE!</v>
      </c>
      <c r="D4081" s="312" t="s">
        <v>446</v>
      </c>
      <c r="E4081" s="306" t="s">
        <v>6911</v>
      </c>
      <c r="F4081" s="314">
        <v>8776</v>
      </c>
      <c r="G4081" s="300">
        <v>7437.2881355932204</v>
      </c>
      <c r="H4081" s="301" t="s">
        <v>216</v>
      </c>
      <c r="I4081" s="302" t="s">
        <v>217</v>
      </c>
      <c r="J4081" s="302" t="s">
        <v>218</v>
      </c>
      <c r="K4081" s="53"/>
      <c r="L4081" s="53"/>
      <c r="M4081" s="53"/>
      <c r="N4081" s="53"/>
      <c r="O4081" s="53"/>
      <c r="P4081" s="55"/>
      <c r="Q4081" s="297">
        <v>8776</v>
      </c>
      <c r="R4081" s="351" t="s">
        <v>1578</v>
      </c>
      <c r="S4081" s="350">
        <v>54</v>
      </c>
      <c r="T4081" t="str">
        <f t="shared" si="139"/>
        <v>G-Suite Business</v>
      </c>
    </row>
    <row r="4082" spans="1:20" ht="15.75" thickBot="1">
      <c r="A4082" s="311">
        <v>45731</v>
      </c>
      <c r="B4082" s="384">
        <v>45717</v>
      </c>
      <c r="C4082" s="297" t="e">
        <v>#VALUE!</v>
      </c>
      <c r="D4082" s="312" t="s">
        <v>471</v>
      </c>
      <c r="E4082" s="306" t="s">
        <v>6912</v>
      </c>
      <c r="F4082" s="314">
        <v>5900</v>
      </c>
      <c r="G4082" s="300">
        <v>5000</v>
      </c>
      <c r="H4082" s="301" t="s">
        <v>112</v>
      </c>
      <c r="I4082" s="302" t="s">
        <v>229</v>
      </c>
      <c r="J4082" s="302" t="s">
        <v>249</v>
      </c>
      <c r="K4082" s="53"/>
      <c r="L4082" s="53"/>
      <c r="M4082" s="53"/>
      <c r="N4082" s="53"/>
      <c r="O4082" s="53"/>
      <c r="P4082" s="55"/>
      <c r="Q4082" s="297">
        <v>5900</v>
      </c>
      <c r="R4082" s="351" t="s">
        <v>1578</v>
      </c>
      <c r="S4082" s="350">
        <v>54</v>
      </c>
      <c r="T4082" t="str">
        <f t="shared" si="139"/>
        <v>WhatsApp API Business</v>
      </c>
    </row>
    <row r="4083" spans="1:20" ht="15.75" thickBot="1">
      <c r="A4083" s="311">
        <v>45731</v>
      </c>
      <c r="B4083" s="384">
        <v>45717</v>
      </c>
      <c r="C4083" s="297" t="e">
        <v>#VALUE!</v>
      </c>
      <c r="D4083" s="312" t="s">
        <v>475</v>
      </c>
      <c r="E4083" s="306" t="s">
        <v>6913</v>
      </c>
      <c r="F4083" s="314">
        <v>11800</v>
      </c>
      <c r="G4083" s="300">
        <v>10000</v>
      </c>
      <c r="H4083" s="301" t="s">
        <v>112</v>
      </c>
      <c r="I4083" s="302" t="s">
        <v>229</v>
      </c>
      <c r="J4083" s="302" t="s">
        <v>249</v>
      </c>
      <c r="K4083" s="53"/>
      <c r="L4083" s="53"/>
      <c r="M4083" s="53"/>
      <c r="N4083" s="53"/>
      <c r="O4083" s="53"/>
      <c r="P4083" s="55"/>
      <c r="Q4083" s="297">
        <v>11800</v>
      </c>
      <c r="R4083" s="351" t="s">
        <v>1578</v>
      </c>
      <c r="S4083" s="350">
        <v>54</v>
      </c>
      <c r="T4083" t="str">
        <f t="shared" si="139"/>
        <v>WhatsApp API Business</v>
      </c>
    </row>
    <row r="4084" spans="1:20" ht="15.75" thickBot="1">
      <c r="A4084" s="311">
        <v>45731</v>
      </c>
      <c r="B4084" s="384">
        <v>45717</v>
      </c>
      <c r="C4084" s="297" t="e">
        <v>#VALUE!</v>
      </c>
      <c r="D4084" s="312" t="s">
        <v>433</v>
      </c>
      <c r="E4084" s="306" t="s">
        <v>6914</v>
      </c>
      <c r="F4084" s="314">
        <v>5900</v>
      </c>
      <c r="G4084" s="300">
        <v>5000</v>
      </c>
      <c r="H4084" s="301" t="s">
        <v>112</v>
      </c>
      <c r="I4084" s="302" t="s">
        <v>229</v>
      </c>
      <c r="J4084" s="302" t="s">
        <v>249</v>
      </c>
      <c r="K4084" s="53"/>
      <c r="L4084" s="53"/>
      <c r="M4084" s="53"/>
      <c r="N4084" s="53"/>
      <c r="O4084" s="53"/>
      <c r="P4084" s="55"/>
      <c r="Q4084" s="297">
        <v>5900</v>
      </c>
      <c r="R4084" s="351" t="s">
        <v>1578</v>
      </c>
      <c r="S4084" s="350">
        <v>54</v>
      </c>
      <c r="T4084" t="str">
        <f t="shared" si="139"/>
        <v>WhatsApp API Business</v>
      </c>
    </row>
    <row r="4085" spans="1:20" ht="15.75" thickBot="1">
      <c r="A4085" s="311">
        <v>45731</v>
      </c>
      <c r="B4085" s="384">
        <v>45717</v>
      </c>
      <c r="C4085" s="297" t="e">
        <v>#VALUE!</v>
      </c>
      <c r="D4085" s="312" t="s">
        <v>6915</v>
      </c>
      <c r="E4085" s="306" t="s">
        <v>6916</v>
      </c>
      <c r="F4085" s="314">
        <v>2507</v>
      </c>
      <c r="G4085" s="300">
        <v>2124.5762711864409</v>
      </c>
      <c r="H4085" s="301" t="s">
        <v>112</v>
      </c>
      <c r="I4085" s="302" t="s">
        <v>229</v>
      </c>
      <c r="J4085" s="302" t="s">
        <v>258</v>
      </c>
      <c r="K4085" s="53"/>
      <c r="L4085" s="53"/>
      <c r="M4085" s="53"/>
      <c r="N4085" s="53"/>
      <c r="O4085" s="53"/>
      <c r="P4085" s="55"/>
      <c r="Q4085" s="297">
        <v>2507</v>
      </c>
      <c r="R4085" s="351" t="s">
        <v>1578</v>
      </c>
      <c r="S4085" s="350">
        <v>54</v>
      </c>
      <c r="T4085" t="str">
        <f t="shared" si="139"/>
        <v>WhatsApp API Business</v>
      </c>
    </row>
    <row r="4086" spans="1:20" ht="15.75" thickBot="1">
      <c r="A4086" s="311">
        <v>45731</v>
      </c>
      <c r="B4086" s="384">
        <v>45717</v>
      </c>
      <c r="C4086" s="297" t="e">
        <v>#VALUE!</v>
      </c>
      <c r="D4086" s="343" t="s">
        <v>6917</v>
      </c>
      <c r="E4086" s="304" t="s">
        <v>497</v>
      </c>
      <c r="F4086" s="314">
        <v>50000</v>
      </c>
      <c r="G4086" s="300">
        <v>42372.881355932208</v>
      </c>
      <c r="H4086" s="301" t="s">
        <v>291</v>
      </c>
      <c r="I4086" s="302" t="s">
        <v>226</v>
      </c>
      <c r="J4086" s="302" t="s">
        <v>292</v>
      </c>
      <c r="K4086" s="53"/>
      <c r="L4086" s="53"/>
      <c r="M4086" s="53"/>
      <c r="N4086" s="53"/>
      <c r="O4086" s="53"/>
      <c r="P4086" s="55"/>
      <c r="Q4086" s="297">
        <v>50000</v>
      </c>
      <c r="R4086" s="351" t="s">
        <v>1578</v>
      </c>
      <c r="S4086" s="350">
        <v>54</v>
      </c>
      <c r="T4086" t="str">
        <f t="shared" si="139"/>
        <v xml:space="preserve">Training Business </v>
      </c>
    </row>
    <row r="4087" spans="1:20" ht="15.75" thickBot="1">
      <c r="A4087" s="311">
        <v>45733</v>
      </c>
      <c r="B4087" s="384">
        <v>45717</v>
      </c>
      <c r="C4087" s="297" t="e">
        <v>#VALUE!</v>
      </c>
      <c r="D4087" s="318" t="s">
        <v>1565</v>
      </c>
      <c r="E4087" s="306" t="s">
        <v>6918</v>
      </c>
      <c r="F4087" s="314">
        <v>598</v>
      </c>
      <c r="G4087" s="300">
        <v>506.77966101694921</v>
      </c>
      <c r="H4087" s="301" t="s">
        <v>261</v>
      </c>
      <c r="I4087" s="302" t="s">
        <v>232</v>
      </c>
      <c r="J4087" s="302" t="s">
        <v>330</v>
      </c>
      <c r="K4087" s="53"/>
      <c r="L4087" s="53"/>
      <c r="M4087" s="53"/>
      <c r="N4087" s="53"/>
      <c r="O4087" s="53"/>
      <c r="P4087" s="55"/>
      <c r="Q4087" s="297">
        <v>598</v>
      </c>
      <c r="R4087" s="351" t="s">
        <v>1578</v>
      </c>
      <c r="S4087" s="350">
        <v>55</v>
      </c>
      <c r="T4087" t="str">
        <f t="shared" si="139"/>
        <v>Other Services</v>
      </c>
    </row>
    <row r="4088" spans="1:20" ht="15.75" thickBot="1">
      <c r="A4088" s="311">
        <v>45733</v>
      </c>
      <c r="B4088" s="384">
        <v>45717</v>
      </c>
      <c r="C4088" s="297" t="e">
        <v>#VALUE!</v>
      </c>
      <c r="D4088" s="318" t="s">
        <v>6919</v>
      </c>
      <c r="E4088" s="306" t="s">
        <v>6920</v>
      </c>
      <c r="F4088" s="314">
        <v>299</v>
      </c>
      <c r="G4088" s="300">
        <v>253.3898305084746</v>
      </c>
      <c r="H4088" s="301" t="s">
        <v>261</v>
      </c>
      <c r="I4088" s="302" t="s">
        <v>232</v>
      </c>
      <c r="J4088" s="302" t="s">
        <v>330</v>
      </c>
      <c r="K4088" s="53"/>
      <c r="L4088" s="53"/>
      <c r="M4088" s="53"/>
      <c r="N4088" s="53"/>
      <c r="O4088" s="53"/>
      <c r="P4088" s="55"/>
      <c r="Q4088" s="297">
        <v>299</v>
      </c>
      <c r="R4088" s="351" t="s">
        <v>1578</v>
      </c>
      <c r="S4088" s="350">
        <v>55</v>
      </c>
      <c r="T4088" t="str">
        <f t="shared" si="139"/>
        <v>Other Services</v>
      </c>
    </row>
    <row r="4089" spans="1:20" ht="15.75" thickBot="1">
      <c r="A4089" s="311">
        <v>45733</v>
      </c>
      <c r="B4089" s="384">
        <v>45717</v>
      </c>
      <c r="C4089" s="297" t="e">
        <v>#VALUE!</v>
      </c>
      <c r="D4089" s="318" t="s">
        <v>6921</v>
      </c>
      <c r="E4089" s="306" t="s">
        <v>6922</v>
      </c>
      <c r="F4089" s="314">
        <v>299</v>
      </c>
      <c r="G4089" s="300">
        <v>253.3898305084746</v>
      </c>
      <c r="H4089" s="301" t="s">
        <v>261</v>
      </c>
      <c r="I4089" s="302" t="s">
        <v>232</v>
      </c>
      <c r="J4089" s="302" t="s">
        <v>330</v>
      </c>
      <c r="K4089" s="53"/>
      <c r="L4089" s="53"/>
      <c r="M4089" s="53"/>
      <c r="N4089" s="53"/>
      <c r="O4089" s="53"/>
      <c r="P4089" s="55"/>
      <c r="Q4089" s="297">
        <v>299</v>
      </c>
      <c r="R4089" s="351" t="s">
        <v>1578</v>
      </c>
      <c r="S4089" s="350">
        <v>55</v>
      </c>
      <c r="T4089" t="str">
        <f t="shared" si="139"/>
        <v>Other Services</v>
      </c>
    </row>
    <row r="4090" spans="1:20" ht="15.75" thickBot="1">
      <c r="A4090" s="311">
        <v>45733</v>
      </c>
      <c r="B4090" s="384">
        <v>45717</v>
      </c>
      <c r="C4090" s="297" t="e">
        <v>#VALUE!</v>
      </c>
      <c r="D4090" s="318" t="s">
        <v>6087</v>
      </c>
      <c r="E4090" s="306" t="s">
        <v>6923</v>
      </c>
      <c r="F4090" s="314">
        <v>299</v>
      </c>
      <c r="G4090" s="300">
        <v>253.3898305084746</v>
      </c>
      <c r="H4090" s="301" t="s">
        <v>261</v>
      </c>
      <c r="I4090" s="302" t="s">
        <v>232</v>
      </c>
      <c r="J4090" s="302" t="s">
        <v>330</v>
      </c>
      <c r="K4090" s="53"/>
      <c r="L4090" s="53"/>
      <c r="M4090" s="53"/>
      <c r="N4090" s="53"/>
      <c r="O4090" s="53"/>
      <c r="P4090" s="55"/>
      <c r="Q4090" s="297">
        <v>299</v>
      </c>
      <c r="R4090" s="351" t="s">
        <v>1578</v>
      </c>
      <c r="S4090" s="350">
        <v>55</v>
      </c>
      <c r="T4090" t="str">
        <f t="shared" si="139"/>
        <v>Other Services</v>
      </c>
    </row>
    <row r="4091" spans="1:20" ht="15.75" thickBot="1">
      <c r="A4091" s="311">
        <v>45733</v>
      </c>
      <c r="B4091" s="384">
        <v>45717</v>
      </c>
      <c r="C4091" s="297" t="e">
        <v>#VALUE!</v>
      </c>
      <c r="D4091" s="318" t="s">
        <v>4943</v>
      </c>
      <c r="E4091" s="306" t="s">
        <v>6924</v>
      </c>
      <c r="F4091" s="314">
        <v>7523</v>
      </c>
      <c r="G4091" s="300">
        <v>6375.42372881356</v>
      </c>
      <c r="H4091" s="301" t="s">
        <v>112</v>
      </c>
      <c r="I4091" s="302" t="s">
        <v>229</v>
      </c>
      <c r="J4091" s="302" t="s">
        <v>269</v>
      </c>
      <c r="K4091" s="53"/>
      <c r="L4091" s="53"/>
      <c r="M4091" s="53"/>
      <c r="N4091" s="53"/>
      <c r="O4091" s="53"/>
      <c r="P4091" s="55"/>
      <c r="Q4091" s="297">
        <v>7523</v>
      </c>
      <c r="R4091" s="351" t="s">
        <v>1578</v>
      </c>
      <c r="S4091" s="350">
        <v>55</v>
      </c>
      <c r="T4091" t="str">
        <f t="shared" si="139"/>
        <v>WhatsApp API Business</v>
      </c>
    </row>
    <row r="4092" spans="1:20" ht="15.75" thickBot="1">
      <c r="A4092" s="311">
        <v>45733</v>
      </c>
      <c r="B4092" s="384">
        <v>45717</v>
      </c>
      <c r="C4092" s="297" t="e">
        <v>#VALUE!</v>
      </c>
      <c r="D4092" s="318" t="s">
        <v>6925</v>
      </c>
      <c r="E4092" s="306" t="s">
        <v>6926</v>
      </c>
      <c r="F4092" s="314">
        <v>14868</v>
      </c>
      <c r="G4092" s="300">
        <v>12600</v>
      </c>
      <c r="H4092" s="301" t="s">
        <v>216</v>
      </c>
      <c r="I4092" s="302" t="s">
        <v>217</v>
      </c>
      <c r="J4092" s="302" t="s">
        <v>218</v>
      </c>
      <c r="K4092" s="53"/>
      <c r="L4092" s="53"/>
      <c r="M4092" s="53"/>
      <c r="N4092" s="53"/>
      <c r="O4092" s="53"/>
      <c r="P4092" s="55"/>
      <c r="Q4092" s="297">
        <v>14868</v>
      </c>
      <c r="R4092" s="351" t="s">
        <v>1578</v>
      </c>
      <c r="S4092" s="350">
        <v>55</v>
      </c>
      <c r="T4092" t="str">
        <f t="shared" si="139"/>
        <v>G-Suite Business</v>
      </c>
    </row>
    <row r="4093" spans="1:20" ht="15.75" thickBot="1">
      <c r="A4093" s="311">
        <v>45733</v>
      </c>
      <c r="B4093" s="384">
        <v>45717</v>
      </c>
      <c r="C4093" s="297" t="e">
        <v>#VALUE!</v>
      </c>
      <c r="D4093" s="312" t="s">
        <v>4674</v>
      </c>
      <c r="E4093" s="306" t="s">
        <v>6927</v>
      </c>
      <c r="F4093" s="314">
        <v>169920</v>
      </c>
      <c r="G4093" s="300">
        <v>144000</v>
      </c>
      <c r="H4093" s="301" t="s">
        <v>216</v>
      </c>
      <c r="I4093" s="302" t="s">
        <v>217</v>
      </c>
      <c r="J4093" s="302" t="s">
        <v>218</v>
      </c>
      <c r="K4093" s="53"/>
      <c r="L4093" s="53"/>
      <c r="M4093" s="53"/>
      <c r="N4093" s="53"/>
      <c r="O4093" s="53"/>
      <c r="P4093" s="55"/>
      <c r="Q4093" s="297">
        <v>169920</v>
      </c>
      <c r="R4093" s="351" t="s">
        <v>1578</v>
      </c>
      <c r="S4093" s="350">
        <v>55</v>
      </c>
      <c r="T4093" t="str">
        <f t="shared" si="139"/>
        <v>G-Suite Business</v>
      </c>
    </row>
    <row r="4094" spans="1:20" ht="15.75" thickBot="1">
      <c r="A4094" s="311">
        <v>45733</v>
      </c>
      <c r="B4094" s="384">
        <v>45717</v>
      </c>
      <c r="C4094" s="297" t="e">
        <v>#VALUE!</v>
      </c>
      <c r="D4094" s="318" t="s">
        <v>4263</v>
      </c>
      <c r="E4094" s="306" t="s">
        <v>6928</v>
      </c>
      <c r="F4094" s="314">
        <v>30090</v>
      </c>
      <c r="G4094" s="300">
        <v>25500</v>
      </c>
      <c r="H4094" s="301" t="s">
        <v>216</v>
      </c>
      <c r="I4094" s="302" t="s">
        <v>217</v>
      </c>
      <c r="J4094" s="302" t="s">
        <v>218</v>
      </c>
      <c r="K4094" s="53"/>
      <c r="L4094" s="53"/>
      <c r="M4094" s="53"/>
      <c r="N4094" s="53"/>
      <c r="O4094" s="53"/>
      <c r="P4094" s="55"/>
      <c r="Q4094" s="297">
        <v>30090</v>
      </c>
      <c r="R4094" s="351" t="s">
        <v>1578</v>
      </c>
      <c r="S4094" s="350">
        <v>55</v>
      </c>
      <c r="T4094" t="str">
        <f t="shared" si="139"/>
        <v>G-Suite Business</v>
      </c>
    </row>
    <row r="4095" spans="1:20" ht="15.75" thickBot="1">
      <c r="A4095" s="311">
        <v>45733</v>
      </c>
      <c r="B4095" s="384">
        <v>45717</v>
      </c>
      <c r="C4095" s="297" t="e">
        <v>#VALUE!</v>
      </c>
      <c r="D4095" s="318" t="s">
        <v>250</v>
      </c>
      <c r="E4095" s="306" t="s">
        <v>6929</v>
      </c>
      <c r="F4095" s="317">
        <v>19352</v>
      </c>
      <c r="G4095" s="300">
        <v>16400</v>
      </c>
      <c r="H4095" s="301" t="s">
        <v>216</v>
      </c>
      <c r="I4095" s="302" t="s">
        <v>217</v>
      </c>
      <c r="J4095" s="302" t="s">
        <v>218</v>
      </c>
      <c r="K4095" s="53"/>
      <c r="L4095" s="53"/>
      <c r="M4095" s="53"/>
      <c r="N4095" s="53"/>
      <c r="O4095" s="53"/>
      <c r="P4095" s="55"/>
      <c r="Q4095" s="297">
        <v>19352</v>
      </c>
      <c r="R4095" s="351" t="s">
        <v>1578</v>
      </c>
      <c r="S4095" s="350">
        <v>55</v>
      </c>
      <c r="T4095" t="str">
        <f t="shared" si="139"/>
        <v>G-Suite Business</v>
      </c>
    </row>
    <row r="4096" spans="1:20" ht="15.75" thickBot="1">
      <c r="A4096" s="311">
        <v>45733</v>
      </c>
      <c r="B4096" s="384">
        <v>45717</v>
      </c>
      <c r="C4096" s="297" t="e">
        <v>#VALUE!</v>
      </c>
      <c r="D4096" s="318" t="s">
        <v>250</v>
      </c>
      <c r="E4096" s="306" t="s">
        <v>6930</v>
      </c>
      <c r="F4096" s="317">
        <v>2419</v>
      </c>
      <c r="G4096" s="300">
        <v>2050</v>
      </c>
      <c r="H4096" s="301" t="s">
        <v>216</v>
      </c>
      <c r="I4096" s="302" t="s">
        <v>217</v>
      </c>
      <c r="J4096" s="302" t="s">
        <v>218</v>
      </c>
      <c r="K4096" s="53"/>
      <c r="L4096" s="53"/>
      <c r="M4096" s="53"/>
      <c r="N4096" s="53"/>
      <c r="O4096" s="53"/>
      <c r="P4096" s="55"/>
      <c r="Q4096" s="297">
        <v>2419</v>
      </c>
      <c r="R4096" s="351" t="s">
        <v>1578</v>
      </c>
      <c r="S4096" s="350">
        <v>55</v>
      </c>
      <c r="T4096" t="str">
        <f t="shared" si="139"/>
        <v>G-Suite Business</v>
      </c>
    </row>
    <row r="4097" spans="1:20" ht="15.75" thickBot="1">
      <c r="A4097" s="311">
        <v>45733</v>
      </c>
      <c r="B4097" s="384">
        <v>45717</v>
      </c>
      <c r="C4097" s="297" t="e">
        <v>#VALUE!</v>
      </c>
      <c r="D4097" s="318" t="s">
        <v>405</v>
      </c>
      <c r="E4097" s="306" t="s">
        <v>6931</v>
      </c>
      <c r="F4097" s="314">
        <v>814.2</v>
      </c>
      <c r="G4097" s="300">
        <v>690.00000000000011</v>
      </c>
      <c r="H4097" s="301" t="s">
        <v>216</v>
      </c>
      <c r="I4097" s="302" t="s">
        <v>217</v>
      </c>
      <c r="J4097" s="302" t="s">
        <v>218</v>
      </c>
      <c r="K4097" s="53"/>
      <c r="L4097" s="53"/>
      <c r="M4097" s="53"/>
      <c r="N4097" s="53"/>
      <c r="O4097" s="53"/>
      <c r="P4097" s="55"/>
      <c r="Q4097" s="297">
        <v>814.2</v>
      </c>
      <c r="R4097" s="351" t="s">
        <v>1578</v>
      </c>
      <c r="S4097" s="350">
        <v>55</v>
      </c>
      <c r="T4097" t="str">
        <f t="shared" si="139"/>
        <v>G-Suite Business</v>
      </c>
    </row>
    <row r="4098" spans="1:20" ht="15.75" thickBot="1">
      <c r="A4098" s="311">
        <v>45733</v>
      </c>
      <c r="B4098" s="384">
        <v>45717</v>
      </c>
      <c r="C4098" s="297" t="e">
        <v>#VALUE!</v>
      </c>
      <c r="D4098" s="318" t="s">
        <v>463</v>
      </c>
      <c r="E4098" s="306" t="s">
        <v>6932</v>
      </c>
      <c r="F4098" s="314">
        <v>79760</v>
      </c>
      <c r="G4098" s="300">
        <v>67593.220338983054</v>
      </c>
      <c r="H4098" s="301" t="s">
        <v>216</v>
      </c>
      <c r="I4098" s="302" t="s">
        <v>217</v>
      </c>
      <c r="J4098" s="302" t="s">
        <v>218</v>
      </c>
      <c r="K4098" s="53"/>
      <c r="L4098" s="53"/>
      <c r="M4098" s="53"/>
      <c r="N4098" s="53"/>
      <c r="O4098" s="53"/>
      <c r="P4098" s="55"/>
      <c r="Q4098" s="297">
        <v>79760</v>
      </c>
      <c r="R4098" s="351" t="s">
        <v>1578</v>
      </c>
      <c r="S4098" s="350">
        <v>55</v>
      </c>
      <c r="T4098" t="str">
        <f t="shared" si="139"/>
        <v>G-Suite Business</v>
      </c>
    </row>
    <row r="4099" spans="1:20" ht="15.75" thickBot="1">
      <c r="A4099" s="311">
        <v>45733</v>
      </c>
      <c r="B4099" s="384">
        <v>45717</v>
      </c>
      <c r="C4099" s="297" t="e">
        <v>#VALUE!</v>
      </c>
      <c r="D4099" s="338" t="s">
        <v>433</v>
      </c>
      <c r="E4099" s="306" t="s">
        <v>6933</v>
      </c>
      <c r="F4099" s="314">
        <v>11327</v>
      </c>
      <c r="G4099" s="300">
        <v>9599.1525423728817</v>
      </c>
      <c r="H4099" s="301" t="s">
        <v>112</v>
      </c>
      <c r="I4099" s="302" t="s">
        <v>229</v>
      </c>
      <c r="J4099" s="302" t="s">
        <v>5055</v>
      </c>
      <c r="K4099" s="53"/>
      <c r="L4099" s="53"/>
      <c r="M4099" s="53"/>
      <c r="N4099" s="53"/>
      <c r="O4099" s="53"/>
      <c r="P4099" s="55"/>
      <c r="Q4099" s="297">
        <v>11327</v>
      </c>
      <c r="R4099" s="351" t="s">
        <v>1578</v>
      </c>
      <c r="S4099" s="350">
        <v>56</v>
      </c>
      <c r="T4099" t="str">
        <f t="shared" si="139"/>
        <v>WhatsApp API Business</v>
      </c>
    </row>
    <row r="4100" spans="1:20" ht="15.75" thickBot="1">
      <c r="A4100" s="311">
        <v>45733</v>
      </c>
      <c r="B4100" s="384">
        <v>45717</v>
      </c>
      <c r="C4100" s="297" t="e">
        <v>#VALUE!</v>
      </c>
      <c r="D4100" s="338" t="s">
        <v>469</v>
      </c>
      <c r="E4100" s="306" t="s">
        <v>6934</v>
      </c>
      <c r="F4100" s="314">
        <v>1297</v>
      </c>
      <c r="G4100" s="300">
        <v>1099.152542372881</v>
      </c>
      <c r="H4100" s="301" t="s">
        <v>112</v>
      </c>
      <c r="I4100" s="302" t="s">
        <v>229</v>
      </c>
      <c r="J4100" s="302" t="s">
        <v>249</v>
      </c>
      <c r="K4100" s="53"/>
      <c r="L4100" s="53"/>
      <c r="M4100" s="53"/>
      <c r="N4100" s="53"/>
      <c r="O4100" s="53"/>
      <c r="P4100" s="55"/>
      <c r="Q4100" s="297">
        <v>1297</v>
      </c>
      <c r="R4100" s="351" t="s">
        <v>1578</v>
      </c>
      <c r="S4100" s="350">
        <v>56</v>
      </c>
      <c r="T4100" t="str">
        <f t="shared" si="139"/>
        <v>WhatsApp API Business</v>
      </c>
    </row>
    <row r="4101" spans="1:20" ht="15.75" thickBot="1">
      <c r="A4101" s="311">
        <v>45733</v>
      </c>
      <c r="B4101" s="384">
        <v>45717</v>
      </c>
      <c r="C4101" s="297" t="e">
        <v>#VALUE!</v>
      </c>
      <c r="D4101" s="338" t="s">
        <v>471</v>
      </c>
      <c r="E4101" s="306" t="s">
        <v>6935</v>
      </c>
      <c r="F4101" s="314">
        <v>3067</v>
      </c>
      <c r="G4101" s="300">
        <v>2599.1525423728808</v>
      </c>
      <c r="H4101" s="301" t="s">
        <v>112</v>
      </c>
      <c r="I4101" s="302" t="s">
        <v>229</v>
      </c>
      <c r="J4101" s="302" t="s">
        <v>249</v>
      </c>
      <c r="K4101" s="53"/>
      <c r="L4101" s="53"/>
      <c r="M4101" s="53"/>
      <c r="N4101" s="53"/>
      <c r="O4101" s="53"/>
      <c r="P4101" s="55"/>
      <c r="Q4101" s="297">
        <v>3067</v>
      </c>
      <c r="R4101" s="351" t="s">
        <v>1578</v>
      </c>
      <c r="S4101" s="350">
        <v>56</v>
      </c>
      <c r="T4101" t="str">
        <f t="shared" ref="T4101:T4132" si="140">VLOOKUP(I4101,$AD$2:$AE$6,2,0)</f>
        <v>WhatsApp API Business</v>
      </c>
    </row>
    <row r="4102" spans="1:20" ht="15.75" thickBot="1">
      <c r="A4102" s="311">
        <v>45733</v>
      </c>
      <c r="B4102" s="384">
        <v>45717</v>
      </c>
      <c r="C4102" s="297" t="e">
        <v>#VALUE!</v>
      </c>
      <c r="D4102" s="338" t="s">
        <v>3876</v>
      </c>
      <c r="E4102" s="306" t="s">
        <v>6936</v>
      </c>
      <c r="F4102" s="314">
        <v>41300</v>
      </c>
      <c r="G4102" s="300">
        <v>35000</v>
      </c>
      <c r="H4102" s="301" t="s">
        <v>112</v>
      </c>
      <c r="I4102" s="302" t="s">
        <v>229</v>
      </c>
      <c r="J4102" s="302" t="s">
        <v>359</v>
      </c>
      <c r="K4102" s="53"/>
      <c r="L4102" s="53"/>
      <c r="M4102" s="53"/>
      <c r="N4102" s="53"/>
      <c r="O4102" s="53"/>
      <c r="P4102" s="55"/>
      <c r="Q4102" s="297">
        <v>41300</v>
      </c>
      <c r="R4102" s="351" t="s">
        <v>1578</v>
      </c>
      <c r="S4102" s="350">
        <v>56</v>
      </c>
      <c r="T4102" t="str">
        <f t="shared" si="140"/>
        <v>WhatsApp API Business</v>
      </c>
    </row>
    <row r="4103" spans="1:20" ht="15.75" thickBot="1">
      <c r="A4103" s="311">
        <v>45734</v>
      </c>
      <c r="B4103" s="384">
        <v>45717</v>
      </c>
      <c r="C4103" s="297" t="e">
        <v>#VALUE!</v>
      </c>
      <c r="D4103" s="344" t="s">
        <v>274</v>
      </c>
      <c r="E4103" s="306" t="s">
        <v>6937</v>
      </c>
      <c r="F4103" s="314"/>
      <c r="G4103" s="300"/>
      <c r="H4103" s="301" t="s">
        <v>310</v>
      </c>
      <c r="I4103" s="302" t="s">
        <v>223</v>
      </c>
      <c r="J4103" s="302" t="s">
        <v>311</v>
      </c>
      <c r="K4103" s="53"/>
      <c r="L4103" s="53"/>
      <c r="M4103" s="53"/>
      <c r="N4103" s="53"/>
      <c r="O4103" s="53"/>
      <c r="P4103" s="55"/>
      <c r="Q4103" s="297">
        <v>0</v>
      </c>
      <c r="R4103" s="351" t="s">
        <v>1578</v>
      </c>
      <c r="S4103" s="350">
        <v>55</v>
      </c>
      <c r="T4103" t="str">
        <f t="shared" si="140"/>
        <v>Tech Assist Recruitment</v>
      </c>
    </row>
    <row r="4104" spans="1:20" ht="15.75" thickBot="1">
      <c r="A4104" s="311">
        <v>45734</v>
      </c>
      <c r="B4104" s="384">
        <v>45717</v>
      </c>
      <c r="C4104" s="297" t="e">
        <v>#VALUE!</v>
      </c>
      <c r="D4104" s="318" t="s">
        <v>6938</v>
      </c>
      <c r="E4104" s="306" t="s">
        <v>6939</v>
      </c>
      <c r="F4104" s="314">
        <v>8850</v>
      </c>
      <c r="G4104" s="300">
        <v>7500</v>
      </c>
      <c r="H4104" s="301" t="s">
        <v>112</v>
      </c>
      <c r="I4104" s="302" t="s">
        <v>229</v>
      </c>
      <c r="J4104" s="302" t="s">
        <v>269</v>
      </c>
      <c r="K4104" s="53"/>
      <c r="L4104" s="53"/>
      <c r="M4104" s="53"/>
      <c r="N4104" s="53"/>
      <c r="O4104" s="53"/>
      <c r="P4104" s="55"/>
      <c r="Q4104" s="297">
        <v>8850</v>
      </c>
      <c r="R4104" s="351" t="s">
        <v>1578</v>
      </c>
      <c r="S4104" s="350">
        <v>55</v>
      </c>
      <c r="T4104" t="str">
        <f t="shared" si="140"/>
        <v>WhatsApp API Business</v>
      </c>
    </row>
    <row r="4105" spans="1:20" ht="15.75" thickBot="1">
      <c r="A4105" s="311">
        <v>45734</v>
      </c>
      <c r="B4105" s="384">
        <v>45717</v>
      </c>
      <c r="C4105" s="297" t="e">
        <v>#VALUE!</v>
      </c>
      <c r="D4105" s="318" t="s">
        <v>6940</v>
      </c>
      <c r="E4105" s="306" t="s">
        <v>6941</v>
      </c>
      <c r="F4105" s="314">
        <v>7965</v>
      </c>
      <c r="G4105" s="300">
        <v>6750</v>
      </c>
      <c r="H4105" s="301" t="s">
        <v>112</v>
      </c>
      <c r="I4105" s="302" t="s">
        <v>229</v>
      </c>
      <c r="J4105" s="302" t="s">
        <v>269</v>
      </c>
      <c r="K4105" s="53"/>
      <c r="L4105" s="53"/>
      <c r="M4105" s="53"/>
      <c r="N4105" s="53"/>
      <c r="O4105" s="53"/>
      <c r="P4105" s="55"/>
      <c r="Q4105" s="297">
        <v>7965</v>
      </c>
      <c r="R4105" s="351" t="s">
        <v>1578</v>
      </c>
      <c r="S4105" s="350">
        <v>55</v>
      </c>
      <c r="T4105" t="str">
        <f t="shared" si="140"/>
        <v>WhatsApp API Business</v>
      </c>
    </row>
    <row r="4106" spans="1:20" ht="15.75" thickBot="1">
      <c r="A4106" s="311">
        <v>45734</v>
      </c>
      <c r="B4106" s="384">
        <v>45717</v>
      </c>
      <c r="C4106" s="297" t="e">
        <v>#VALUE!</v>
      </c>
      <c r="D4106" s="318" t="s">
        <v>465</v>
      </c>
      <c r="E4106" s="306" t="s">
        <v>6942</v>
      </c>
      <c r="F4106" s="314">
        <v>1297</v>
      </c>
      <c r="G4106" s="300">
        <v>1099.152542372881</v>
      </c>
      <c r="H4106" s="301" t="s">
        <v>112</v>
      </c>
      <c r="I4106" s="302" t="s">
        <v>229</v>
      </c>
      <c r="J4106" s="302" t="s">
        <v>249</v>
      </c>
      <c r="K4106" s="53"/>
      <c r="L4106" s="53"/>
      <c r="M4106" s="53"/>
      <c r="N4106" s="53"/>
      <c r="O4106" s="53"/>
      <c r="P4106" s="55"/>
      <c r="Q4106" s="297">
        <v>1297</v>
      </c>
      <c r="R4106" s="351" t="s">
        <v>1578</v>
      </c>
      <c r="S4106" s="350">
        <v>55</v>
      </c>
      <c r="T4106" t="str">
        <f t="shared" si="140"/>
        <v>WhatsApp API Business</v>
      </c>
    </row>
    <row r="4107" spans="1:20" ht="15.75" thickBot="1">
      <c r="A4107" s="311">
        <v>45734</v>
      </c>
      <c r="B4107" s="384">
        <v>45717</v>
      </c>
      <c r="C4107" s="297" t="e">
        <v>#VALUE!</v>
      </c>
      <c r="D4107" s="318" t="s">
        <v>3882</v>
      </c>
      <c r="E4107" s="306" t="s">
        <v>6943</v>
      </c>
      <c r="F4107" s="314">
        <v>126166</v>
      </c>
      <c r="G4107" s="300">
        <v>106920.3389830509</v>
      </c>
      <c r="H4107" s="301" t="s">
        <v>216</v>
      </c>
      <c r="I4107" s="302" t="s">
        <v>217</v>
      </c>
      <c r="J4107" s="302" t="s">
        <v>218</v>
      </c>
      <c r="K4107" s="53"/>
      <c r="L4107" s="53"/>
      <c r="M4107" s="53"/>
      <c r="N4107" s="53"/>
      <c r="O4107" s="53"/>
      <c r="P4107" s="55"/>
      <c r="Q4107" s="297">
        <v>126166</v>
      </c>
      <c r="R4107" s="351" t="s">
        <v>1578</v>
      </c>
      <c r="S4107" s="350">
        <v>55</v>
      </c>
      <c r="T4107" t="str">
        <f t="shared" si="140"/>
        <v>G-Suite Business</v>
      </c>
    </row>
    <row r="4108" spans="1:20" ht="15.75" thickBot="1">
      <c r="A4108" s="311">
        <v>45734</v>
      </c>
      <c r="B4108" s="384">
        <v>45717</v>
      </c>
      <c r="C4108" s="297" t="e">
        <v>#VALUE!</v>
      </c>
      <c r="D4108" s="318" t="s">
        <v>4600</v>
      </c>
      <c r="E4108" s="306" t="s">
        <v>6944</v>
      </c>
      <c r="F4108" s="314">
        <v>8850</v>
      </c>
      <c r="G4108" s="300">
        <v>7500</v>
      </c>
      <c r="H4108" s="301" t="s">
        <v>216</v>
      </c>
      <c r="I4108" s="302" t="s">
        <v>217</v>
      </c>
      <c r="J4108" s="302" t="s">
        <v>218</v>
      </c>
      <c r="K4108" s="53"/>
      <c r="L4108" s="53"/>
      <c r="M4108" s="53"/>
      <c r="N4108" s="53"/>
      <c r="O4108" s="53"/>
      <c r="P4108" s="55"/>
      <c r="Q4108" s="297">
        <v>8850</v>
      </c>
      <c r="R4108" s="351" t="s">
        <v>1578</v>
      </c>
      <c r="S4108" s="350">
        <v>55</v>
      </c>
      <c r="T4108" t="str">
        <f t="shared" si="140"/>
        <v>G-Suite Business</v>
      </c>
    </row>
    <row r="4109" spans="1:20" ht="15.75" thickBot="1">
      <c r="A4109" s="311">
        <v>45734</v>
      </c>
      <c r="B4109" s="384">
        <v>45717</v>
      </c>
      <c r="C4109" s="297" t="e">
        <v>#VALUE!</v>
      </c>
      <c r="D4109" s="318" t="s">
        <v>6945</v>
      </c>
      <c r="E4109" s="306" t="s">
        <v>6946</v>
      </c>
      <c r="F4109" s="314">
        <v>12390</v>
      </c>
      <c r="G4109" s="300">
        <v>10500</v>
      </c>
      <c r="H4109" s="301" t="s">
        <v>216</v>
      </c>
      <c r="I4109" s="302" t="s">
        <v>217</v>
      </c>
      <c r="J4109" s="302" t="s">
        <v>218</v>
      </c>
      <c r="K4109" s="53"/>
      <c r="L4109" s="53"/>
      <c r="M4109" s="53"/>
      <c r="N4109" s="53"/>
      <c r="O4109" s="53"/>
      <c r="P4109" s="55"/>
      <c r="Q4109" s="297">
        <v>12390</v>
      </c>
      <c r="R4109" s="351" t="s">
        <v>1578</v>
      </c>
      <c r="S4109" s="350">
        <v>55</v>
      </c>
      <c r="T4109" t="str">
        <f t="shared" si="140"/>
        <v>G-Suite Business</v>
      </c>
    </row>
    <row r="4110" spans="1:20" ht="15.75" thickBot="1">
      <c r="A4110" s="337">
        <v>45734</v>
      </c>
      <c r="B4110" s="384">
        <v>45717</v>
      </c>
      <c r="C4110" s="297" t="e">
        <v>#VALUE!</v>
      </c>
      <c r="D4110" s="332" t="s">
        <v>6870</v>
      </c>
      <c r="E4110" s="332" t="s">
        <v>6947</v>
      </c>
      <c r="F4110" s="314"/>
      <c r="G4110" s="300"/>
      <c r="H4110" s="301" t="s">
        <v>261</v>
      </c>
      <c r="I4110" s="302" t="s">
        <v>232</v>
      </c>
      <c r="J4110" s="302" t="s">
        <v>262</v>
      </c>
      <c r="K4110" s="53"/>
      <c r="L4110" s="53"/>
      <c r="M4110" s="53"/>
      <c r="N4110" s="53"/>
      <c r="O4110" s="53"/>
      <c r="P4110" s="55"/>
      <c r="Q4110" s="297">
        <v>0</v>
      </c>
      <c r="R4110" s="351" t="s">
        <v>1578</v>
      </c>
      <c r="S4110" s="350">
        <v>55</v>
      </c>
      <c r="T4110" t="str">
        <f t="shared" si="140"/>
        <v>Other Services</v>
      </c>
    </row>
    <row r="4111" spans="1:20" ht="15.75" thickBot="1">
      <c r="A4111" s="337">
        <v>45734</v>
      </c>
      <c r="B4111" s="384">
        <v>45717</v>
      </c>
      <c r="C4111" s="297" t="e">
        <v>#VALUE!</v>
      </c>
      <c r="D4111" s="332" t="s">
        <v>6759</v>
      </c>
      <c r="E4111" s="332" t="s">
        <v>6948</v>
      </c>
      <c r="F4111" s="314">
        <v>-4012</v>
      </c>
      <c r="G4111" s="300">
        <v>-3400</v>
      </c>
      <c r="H4111" s="301" t="s">
        <v>216</v>
      </c>
      <c r="I4111" s="302" t="s">
        <v>217</v>
      </c>
      <c r="J4111" s="302" t="s">
        <v>218</v>
      </c>
      <c r="K4111" s="53"/>
      <c r="L4111" s="53"/>
      <c r="M4111" s="53"/>
      <c r="N4111" s="53"/>
      <c r="O4111" s="53"/>
      <c r="P4111" s="55"/>
      <c r="Q4111" s="297">
        <v>-4012</v>
      </c>
      <c r="R4111" s="351" t="s">
        <v>1578</v>
      </c>
      <c r="S4111" s="350">
        <v>55</v>
      </c>
      <c r="T4111" t="str">
        <f t="shared" si="140"/>
        <v>G-Suite Business</v>
      </c>
    </row>
    <row r="4112" spans="1:20" ht="15.75" thickBot="1">
      <c r="A4112" s="311">
        <v>45734</v>
      </c>
      <c r="B4112" s="384">
        <v>45717</v>
      </c>
      <c r="C4112" s="297" t="e">
        <v>#VALUE!</v>
      </c>
      <c r="D4112" s="318" t="s">
        <v>473</v>
      </c>
      <c r="E4112" s="306" t="s">
        <v>6949</v>
      </c>
      <c r="F4112" s="314">
        <v>10030</v>
      </c>
      <c r="G4112" s="300">
        <v>8500</v>
      </c>
      <c r="H4112" s="301" t="s">
        <v>112</v>
      </c>
      <c r="I4112" s="302" t="s">
        <v>229</v>
      </c>
      <c r="J4112" s="302" t="s">
        <v>352</v>
      </c>
      <c r="K4112" s="53"/>
      <c r="L4112" s="53"/>
      <c r="M4112" s="53"/>
      <c r="N4112" s="53"/>
      <c r="O4112" s="53"/>
      <c r="P4112" s="55"/>
      <c r="Q4112" s="297">
        <v>10030</v>
      </c>
      <c r="R4112" s="351" t="s">
        <v>1578</v>
      </c>
      <c r="S4112" s="350">
        <v>55</v>
      </c>
      <c r="T4112" t="str">
        <f t="shared" si="140"/>
        <v>WhatsApp API Business</v>
      </c>
    </row>
    <row r="4113" spans="1:20" ht="15.75" thickBot="1">
      <c r="A4113" s="311">
        <v>45734</v>
      </c>
      <c r="B4113" s="384">
        <v>45717</v>
      </c>
      <c r="C4113" s="297" t="e">
        <v>#VALUE!</v>
      </c>
      <c r="D4113" s="318" t="s">
        <v>3404</v>
      </c>
      <c r="E4113" s="306" t="s">
        <v>6950</v>
      </c>
      <c r="F4113" s="314">
        <v>36108</v>
      </c>
      <c r="G4113" s="300">
        <v>30600</v>
      </c>
      <c r="H4113" s="301" t="s">
        <v>112</v>
      </c>
      <c r="I4113" s="302" t="s">
        <v>229</v>
      </c>
      <c r="J4113" s="302" t="s">
        <v>359</v>
      </c>
      <c r="K4113" s="53"/>
      <c r="L4113" s="53"/>
      <c r="M4113" s="53"/>
      <c r="N4113" s="53"/>
      <c r="O4113" s="53"/>
      <c r="P4113" s="55"/>
      <c r="Q4113" s="297">
        <v>36108</v>
      </c>
      <c r="R4113" s="351" t="s">
        <v>1578</v>
      </c>
      <c r="S4113" s="350">
        <v>55</v>
      </c>
      <c r="T4113" t="str">
        <f t="shared" si="140"/>
        <v>WhatsApp API Business</v>
      </c>
    </row>
    <row r="4114" spans="1:20" ht="15.75" thickBot="1">
      <c r="A4114" s="311">
        <v>45734</v>
      </c>
      <c r="B4114" s="384">
        <v>45717</v>
      </c>
      <c r="C4114" s="297" t="e">
        <v>#VALUE!</v>
      </c>
      <c r="D4114" s="318" t="s">
        <v>841</v>
      </c>
      <c r="E4114" s="306" t="s">
        <v>6951</v>
      </c>
      <c r="F4114" s="314">
        <v>8850</v>
      </c>
      <c r="G4114" s="300">
        <v>7500</v>
      </c>
      <c r="H4114" s="301" t="s">
        <v>112</v>
      </c>
      <c r="I4114" s="302" t="s">
        <v>229</v>
      </c>
      <c r="J4114" s="302" t="s">
        <v>269</v>
      </c>
      <c r="K4114" s="53"/>
      <c r="L4114" s="53"/>
      <c r="M4114" s="53"/>
      <c r="N4114" s="53"/>
      <c r="O4114" s="53"/>
      <c r="P4114" s="55"/>
      <c r="Q4114" s="297">
        <v>8850</v>
      </c>
      <c r="R4114" s="351" t="s">
        <v>1578</v>
      </c>
      <c r="S4114" s="350">
        <v>55</v>
      </c>
      <c r="T4114" t="str">
        <f t="shared" si="140"/>
        <v>WhatsApp API Business</v>
      </c>
    </row>
    <row r="4115" spans="1:20" ht="15.75" thickBot="1">
      <c r="A4115" s="311">
        <v>45734</v>
      </c>
      <c r="B4115" s="384">
        <v>45717</v>
      </c>
      <c r="C4115" s="297" t="e">
        <v>#VALUE!</v>
      </c>
      <c r="D4115" s="318" t="s">
        <v>6952</v>
      </c>
      <c r="E4115" s="306" t="s">
        <v>6953</v>
      </c>
      <c r="F4115" s="314">
        <v>8850</v>
      </c>
      <c r="G4115" s="300">
        <v>7500</v>
      </c>
      <c r="H4115" s="301" t="s">
        <v>112</v>
      </c>
      <c r="I4115" s="302" t="s">
        <v>229</v>
      </c>
      <c r="J4115" s="302" t="s">
        <v>269</v>
      </c>
      <c r="K4115" s="53"/>
      <c r="L4115" s="53"/>
      <c r="M4115" s="53"/>
      <c r="N4115" s="53"/>
      <c r="O4115" s="53"/>
      <c r="P4115" s="55"/>
      <c r="Q4115" s="297">
        <v>8850</v>
      </c>
      <c r="R4115" s="351" t="s">
        <v>1578</v>
      </c>
      <c r="S4115" s="350">
        <v>55</v>
      </c>
      <c r="T4115" t="str">
        <f t="shared" si="140"/>
        <v>WhatsApp API Business</v>
      </c>
    </row>
    <row r="4116" spans="1:20" ht="15.75" thickBot="1">
      <c r="A4116" s="311">
        <v>45734</v>
      </c>
      <c r="B4116" s="384">
        <v>45717</v>
      </c>
      <c r="C4116" s="297" t="e">
        <v>#VALUE!</v>
      </c>
      <c r="D4116" s="318" t="s">
        <v>572</v>
      </c>
      <c r="E4116" s="306" t="s">
        <v>6954</v>
      </c>
      <c r="F4116" s="314">
        <v>26314</v>
      </c>
      <c r="G4116" s="300">
        <v>22300</v>
      </c>
      <c r="H4116" s="301" t="s">
        <v>310</v>
      </c>
      <c r="I4116" s="302" t="s">
        <v>223</v>
      </c>
      <c r="J4116" s="302" t="s">
        <v>311</v>
      </c>
      <c r="K4116" s="53"/>
      <c r="L4116" s="53"/>
      <c r="M4116" s="53"/>
      <c r="N4116" s="53"/>
      <c r="O4116" s="53"/>
      <c r="P4116" s="55"/>
      <c r="Q4116" s="297">
        <v>26314</v>
      </c>
      <c r="R4116" s="351" t="s">
        <v>1578</v>
      </c>
      <c r="S4116" s="350">
        <v>55</v>
      </c>
      <c r="T4116" t="str">
        <f t="shared" si="140"/>
        <v>Tech Assist Recruitment</v>
      </c>
    </row>
    <row r="4117" spans="1:20" ht="15.75" thickBot="1">
      <c r="A4117" s="311">
        <v>45734</v>
      </c>
      <c r="B4117" s="384">
        <v>45717</v>
      </c>
      <c r="C4117" s="297" t="e">
        <v>#VALUE!</v>
      </c>
      <c r="D4117" s="318" t="s">
        <v>788</v>
      </c>
      <c r="E4117" s="306" t="s">
        <v>6955</v>
      </c>
      <c r="F4117" s="314">
        <v>2310.83</v>
      </c>
      <c r="G4117" s="300">
        <v>1958.3305084745759</v>
      </c>
      <c r="H4117" s="301" t="s">
        <v>216</v>
      </c>
      <c r="I4117" s="302" t="s">
        <v>217</v>
      </c>
      <c r="J4117" s="302" t="s">
        <v>218</v>
      </c>
      <c r="K4117" s="53"/>
      <c r="L4117" s="53"/>
      <c r="M4117" s="53"/>
      <c r="N4117" s="53"/>
      <c r="O4117" s="53"/>
      <c r="P4117" s="55"/>
      <c r="Q4117" s="297">
        <v>2310.83</v>
      </c>
      <c r="R4117" s="351" t="s">
        <v>1578</v>
      </c>
      <c r="S4117" s="350">
        <v>55</v>
      </c>
      <c r="T4117" t="str">
        <f t="shared" si="140"/>
        <v>G-Suite Business</v>
      </c>
    </row>
    <row r="4118" spans="1:20" ht="15.75" thickBot="1">
      <c r="A4118" s="311">
        <v>45734</v>
      </c>
      <c r="B4118" s="384">
        <v>45717</v>
      </c>
      <c r="C4118" s="297" t="e">
        <v>#VALUE!</v>
      </c>
      <c r="D4118" s="323" t="s">
        <v>368</v>
      </c>
      <c r="E4118" s="306" t="s">
        <v>6956</v>
      </c>
      <c r="F4118" s="314">
        <v>5407</v>
      </c>
      <c r="G4118" s="300">
        <v>4582.203389830509</v>
      </c>
      <c r="H4118" s="301" t="s">
        <v>216</v>
      </c>
      <c r="I4118" s="302" t="s">
        <v>217</v>
      </c>
      <c r="J4118" s="302" t="s">
        <v>218</v>
      </c>
      <c r="K4118" s="53"/>
      <c r="L4118" s="53"/>
      <c r="M4118" s="53"/>
      <c r="N4118" s="53"/>
      <c r="O4118" s="53"/>
      <c r="P4118" s="55"/>
      <c r="Q4118" s="297">
        <v>5407</v>
      </c>
      <c r="R4118" s="351" t="s">
        <v>1578</v>
      </c>
      <c r="S4118" s="350">
        <v>56</v>
      </c>
      <c r="T4118" t="str">
        <f t="shared" si="140"/>
        <v>G-Suite Business</v>
      </c>
    </row>
    <row r="4119" spans="1:20" ht="15.75" thickBot="1">
      <c r="A4119" s="311">
        <v>45734</v>
      </c>
      <c r="B4119" s="384">
        <v>45717</v>
      </c>
      <c r="C4119" s="297" t="e">
        <v>#VALUE!</v>
      </c>
      <c r="D4119" s="338" t="s">
        <v>920</v>
      </c>
      <c r="E4119" s="306" t="s">
        <v>6957</v>
      </c>
      <c r="F4119" s="314">
        <v>1297</v>
      </c>
      <c r="G4119" s="300">
        <v>1099.152542372881</v>
      </c>
      <c r="H4119" s="301" t="s">
        <v>112</v>
      </c>
      <c r="I4119" s="302" t="s">
        <v>229</v>
      </c>
      <c r="J4119" s="302" t="s">
        <v>249</v>
      </c>
      <c r="K4119" s="53"/>
      <c r="L4119" s="53"/>
      <c r="M4119" s="53"/>
      <c r="N4119" s="53"/>
      <c r="O4119" s="53"/>
      <c r="P4119" s="55"/>
      <c r="Q4119" s="297">
        <v>1297</v>
      </c>
      <c r="R4119" s="351" t="s">
        <v>1578</v>
      </c>
      <c r="S4119" s="350">
        <v>56</v>
      </c>
      <c r="T4119" t="str">
        <f t="shared" si="140"/>
        <v>WhatsApp API Business</v>
      </c>
    </row>
    <row r="4120" spans="1:20" ht="15.75" thickBot="1">
      <c r="A4120" s="311">
        <v>45734</v>
      </c>
      <c r="B4120" s="384">
        <v>45717</v>
      </c>
      <c r="C4120" s="297" t="e">
        <v>#VALUE!</v>
      </c>
      <c r="D4120" s="338" t="s">
        <v>922</v>
      </c>
      <c r="E4120" s="306" t="s">
        <v>6958</v>
      </c>
      <c r="F4120" s="314">
        <v>1297</v>
      </c>
      <c r="G4120" s="300">
        <v>1099.152542372881</v>
      </c>
      <c r="H4120" s="301" t="s">
        <v>112</v>
      </c>
      <c r="I4120" s="302" t="s">
        <v>229</v>
      </c>
      <c r="J4120" s="302" t="s">
        <v>249</v>
      </c>
      <c r="K4120" s="53"/>
      <c r="L4120" s="53"/>
      <c r="M4120" s="53"/>
      <c r="N4120" s="53"/>
      <c r="O4120" s="53"/>
      <c r="P4120" s="55"/>
      <c r="Q4120" s="297">
        <v>1297</v>
      </c>
      <c r="R4120" s="351" t="s">
        <v>1578</v>
      </c>
      <c r="S4120" s="350">
        <v>56</v>
      </c>
      <c r="T4120" t="str">
        <f t="shared" si="140"/>
        <v>WhatsApp API Business</v>
      </c>
    </row>
    <row r="4121" spans="1:20" ht="15.75" thickBot="1">
      <c r="A4121" s="311">
        <v>45734</v>
      </c>
      <c r="B4121" s="384">
        <v>45717</v>
      </c>
      <c r="C4121" s="297" t="e">
        <v>#VALUE!</v>
      </c>
      <c r="D4121" s="338" t="s">
        <v>473</v>
      </c>
      <c r="E4121" s="306" t="s">
        <v>6959</v>
      </c>
      <c r="F4121" s="314">
        <v>1297</v>
      </c>
      <c r="G4121" s="300">
        <v>1099.152542372881</v>
      </c>
      <c r="H4121" s="301" t="s">
        <v>112</v>
      </c>
      <c r="I4121" s="302" t="s">
        <v>229</v>
      </c>
      <c r="J4121" s="302" t="s">
        <v>249</v>
      </c>
      <c r="K4121" s="53"/>
      <c r="L4121" s="53"/>
      <c r="M4121" s="53"/>
      <c r="N4121" s="53"/>
      <c r="O4121" s="53"/>
      <c r="P4121" s="55"/>
      <c r="Q4121" s="297">
        <v>1297</v>
      </c>
      <c r="R4121" s="351" t="s">
        <v>1578</v>
      </c>
      <c r="S4121" s="350">
        <v>56</v>
      </c>
      <c r="T4121" t="str">
        <f t="shared" si="140"/>
        <v>WhatsApp API Business</v>
      </c>
    </row>
    <row r="4122" spans="1:20" ht="15.75" thickBot="1">
      <c r="A4122" s="311">
        <v>45734</v>
      </c>
      <c r="B4122" s="384">
        <v>45717</v>
      </c>
      <c r="C4122" s="297" t="e">
        <v>#VALUE!</v>
      </c>
      <c r="D4122" s="338" t="s">
        <v>467</v>
      </c>
      <c r="E4122" s="306" t="s">
        <v>6960</v>
      </c>
      <c r="F4122" s="314">
        <v>1180</v>
      </c>
      <c r="G4122" s="300">
        <v>1000</v>
      </c>
      <c r="H4122" s="301" t="s">
        <v>112</v>
      </c>
      <c r="I4122" s="302" t="s">
        <v>229</v>
      </c>
      <c r="J4122" s="302" t="s">
        <v>249</v>
      </c>
      <c r="K4122" s="53"/>
      <c r="L4122" s="53"/>
      <c r="M4122" s="53"/>
      <c r="N4122" s="53"/>
      <c r="O4122" s="53"/>
      <c r="P4122" s="55"/>
      <c r="Q4122" s="297">
        <v>1180</v>
      </c>
      <c r="R4122" s="351" t="s">
        <v>1578</v>
      </c>
      <c r="S4122" s="350">
        <v>56</v>
      </c>
      <c r="T4122" t="str">
        <f t="shared" si="140"/>
        <v>WhatsApp API Business</v>
      </c>
    </row>
    <row r="4123" spans="1:20" ht="15.75" thickBot="1">
      <c r="A4123" s="311">
        <v>45735</v>
      </c>
      <c r="B4123" s="384">
        <v>45717</v>
      </c>
      <c r="C4123" s="297" t="e">
        <v>#VALUE!</v>
      </c>
      <c r="D4123" s="318" t="s">
        <v>1009</v>
      </c>
      <c r="E4123" s="306" t="s">
        <v>6961</v>
      </c>
      <c r="F4123" s="314">
        <v>501500</v>
      </c>
      <c r="G4123" s="300">
        <v>425000</v>
      </c>
      <c r="H4123" s="301" t="s">
        <v>291</v>
      </c>
      <c r="I4123" s="302" t="s">
        <v>226</v>
      </c>
      <c r="J4123" s="302" t="s">
        <v>292</v>
      </c>
      <c r="K4123" s="53"/>
      <c r="L4123" s="53"/>
      <c r="M4123" s="53"/>
      <c r="N4123" s="53"/>
      <c r="O4123" s="53"/>
      <c r="P4123" s="55"/>
      <c r="Q4123" s="297">
        <v>501500</v>
      </c>
      <c r="R4123" s="351" t="s">
        <v>1578</v>
      </c>
      <c r="S4123" s="350">
        <v>55</v>
      </c>
      <c r="T4123" t="str">
        <f t="shared" si="140"/>
        <v xml:space="preserve">Training Business </v>
      </c>
    </row>
    <row r="4124" spans="1:20" ht="15.75" thickBot="1">
      <c r="A4124" s="311">
        <v>45735</v>
      </c>
      <c r="B4124" s="384">
        <v>45717</v>
      </c>
      <c r="C4124" s="297" t="e">
        <v>#VALUE!</v>
      </c>
      <c r="D4124" s="318" t="s">
        <v>1454</v>
      </c>
      <c r="E4124" s="306" t="s">
        <v>6962</v>
      </c>
      <c r="F4124" s="314">
        <v>118000</v>
      </c>
      <c r="G4124" s="300">
        <v>100000</v>
      </c>
      <c r="H4124" s="301" t="s">
        <v>291</v>
      </c>
      <c r="I4124" s="302" t="s">
        <v>226</v>
      </c>
      <c r="J4124" s="302" t="s">
        <v>292</v>
      </c>
      <c r="K4124" s="53"/>
      <c r="L4124" s="53"/>
      <c r="M4124" s="53"/>
      <c r="N4124" s="53"/>
      <c r="O4124" s="53"/>
      <c r="P4124" s="55"/>
      <c r="Q4124" s="297">
        <v>118000</v>
      </c>
      <c r="R4124" s="351" t="s">
        <v>1578</v>
      </c>
      <c r="S4124" s="350">
        <v>55</v>
      </c>
      <c r="T4124" t="str">
        <f t="shared" si="140"/>
        <v xml:space="preserve">Training Business </v>
      </c>
    </row>
    <row r="4125" spans="1:20" ht="15.75" thickBot="1">
      <c r="A4125" s="311">
        <v>45735</v>
      </c>
      <c r="B4125" s="384">
        <v>45717</v>
      </c>
      <c r="C4125" s="297" t="e">
        <v>#VALUE!</v>
      </c>
      <c r="D4125" s="318" t="s">
        <v>1360</v>
      </c>
      <c r="E4125" s="306" t="s">
        <v>6963</v>
      </c>
      <c r="F4125" s="314">
        <v>15045</v>
      </c>
      <c r="G4125" s="300">
        <v>12750</v>
      </c>
      <c r="H4125" s="301" t="s">
        <v>112</v>
      </c>
      <c r="I4125" s="302" t="s">
        <v>229</v>
      </c>
      <c r="J4125" s="302" t="s">
        <v>284</v>
      </c>
      <c r="K4125" s="53"/>
      <c r="L4125" s="53"/>
      <c r="M4125" s="53"/>
      <c r="N4125" s="53"/>
      <c r="O4125" s="53"/>
      <c r="P4125" s="55"/>
      <c r="Q4125" s="297">
        <v>15045</v>
      </c>
      <c r="R4125" s="351" t="s">
        <v>1578</v>
      </c>
      <c r="S4125" s="350">
        <v>55</v>
      </c>
      <c r="T4125" t="str">
        <f t="shared" si="140"/>
        <v>WhatsApp API Business</v>
      </c>
    </row>
    <row r="4126" spans="1:20" ht="15.75" thickBot="1">
      <c r="A4126" s="311">
        <v>45735</v>
      </c>
      <c r="B4126" s="384">
        <v>45717</v>
      </c>
      <c r="C4126" s="297" t="e">
        <v>#VALUE!</v>
      </c>
      <c r="D4126" s="318" t="s">
        <v>1270</v>
      </c>
      <c r="E4126" s="306" t="s">
        <v>6964</v>
      </c>
      <c r="F4126" s="314">
        <v>12390</v>
      </c>
      <c r="G4126" s="300">
        <v>10500</v>
      </c>
      <c r="H4126" s="301" t="s">
        <v>216</v>
      </c>
      <c r="I4126" s="302" t="s">
        <v>217</v>
      </c>
      <c r="J4126" s="302" t="s">
        <v>218</v>
      </c>
      <c r="K4126" s="53"/>
      <c r="L4126" s="53"/>
      <c r="M4126" s="53"/>
      <c r="N4126" s="53"/>
      <c r="O4126" s="53"/>
      <c r="P4126" s="55"/>
      <c r="Q4126" s="297">
        <v>12390</v>
      </c>
      <c r="R4126" s="351" t="s">
        <v>1578</v>
      </c>
      <c r="S4126" s="350">
        <v>55</v>
      </c>
      <c r="T4126" t="str">
        <f t="shared" si="140"/>
        <v>G-Suite Business</v>
      </c>
    </row>
    <row r="4127" spans="1:20" ht="15.75" thickBot="1">
      <c r="A4127" s="311">
        <v>45735</v>
      </c>
      <c r="B4127" s="384">
        <v>45717</v>
      </c>
      <c r="C4127" s="297" t="e">
        <v>#VALUE!</v>
      </c>
      <c r="D4127" s="318" t="s">
        <v>608</v>
      </c>
      <c r="E4127" s="306" t="s">
        <v>6965</v>
      </c>
      <c r="F4127" s="314">
        <v>814</v>
      </c>
      <c r="G4127" s="300">
        <v>689.83050847457628</v>
      </c>
      <c r="H4127" s="301" t="s">
        <v>216</v>
      </c>
      <c r="I4127" s="302" t="s">
        <v>217</v>
      </c>
      <c r="J4127" s="302" t="s">
        <v>218</v>
      </c>
      <c r="K4127" s="53"/>
      <c r="L4127" s="53"/>
      <c r="M4127" s="53"/>
      <c r="N4127" s="53"/>
      <c r="O4127" s="53"/>
      <c r="P4127" s="55"/>
      <c r="Q4127" s="297">
        <v>814</v>
      </c>
      <c r="R4127" s="351" t="s">
        <v>1578</v>
      </c>
      <c r="S4127" s="350">
        <v>55</v>
      </c>
      <c r="T4127" t="str">
        <f t="shared" si="140"/>
        <v>G-Suite Business</v>
      </c>
    </row>
    <row r="4128" spans="1:20" ht="15.75" thickBot="1">
      <c r="A4128" s="311">
        <v>45735</v>
      </c>
      <c r="B4128" s="384">
        <v>45717</v>
      </c>
      <c r="C4128" s="297" t="e">
        <v>#VALUE!</v>
      </c>
      <c r="D4128" s="318" t="s">
        <v>4674</v>
      </c>
      <c r="E4128" s="306" t="s">
        <v>6966</v>
      </c>
      <c r="F4128" s="314">
        <v>14160</v>
      </c>
      <c r="G4128" s="300">
        <v>12000</v>
      </c>
      <c r="H4128" s="301" t="s">
        <v>216</v>
      </c>
      <c r="I4128" s="302" t="s">
        <v>217</v>
      </c>
      <c r="J4128" s="302" t="s">
        <v>218</v>
      </c>
      <c r="K4128" s="53"/>
      <c r="L4128" s="53"/>
      <c r="M4128" s="53"/>
      <c r="N4128" s="53"/>
      <c r="O4128" s="53"/>
      <c r="P4128" s="55"/>
      <c r="Q4128" s="297">
        <v>14160</v>
      </c>
      <c r="R4128" s="351" t="s">
        <v>1578</v>
      </c>
      <c r="S4128" s="350">
        <v>55</v>
      </c>
      <c r="T4128" t="str">
        <f t="shared" si="140"/>
        <v>G-Suite Business</v>
      </c>
    </row>
    <row r="4129" spans="1:20" ht="15.75" thickBot="1">
      <c r="A4129" s="311">
        <v>45735</v>
      </c>
      <c r="B4129" s="384">
        <v>45717</v>
      </c>
      <c r="C4129" s="297" t="e">
        <v>#VALUE!</v>
      </c>
      <c r="D4129" s="318" t="s">
        <v>4943</v>
      </c>
      <c r="E4129" s="306" t="s">
        <v>6967</v>
      </c>
      <c r="F4129" s="314">
        <v>1253.75</v>
      </c>
      <c r="G4129" s="300">
        <v>1062.5</v>
      </c>
      <c r="H4129" s="301" t="s">
        <v>216</v>
      </c>
      <c r="I4129" s="302" t="s">
        <v>217</v>
      </c>
      <c r="J4129" s="302" t="s">
        <v>218</v>
      </c>
      <c r="K4129" s="53"/>
      <c r="L4129" s="53"/>
      <c r="M4129" s="53"/>
      <c r="N4129" s="53"/>
      <c r="O4129" s="53"/>
      <c r="P4129" s="55"/>
      <c r="Q4129" s="297">
        <v>1253.75</v>
      </c>
      <c r="R4129" s="351" t="s">
        <v>1578</v>
      </c>
      <c r="S4129" s="350">
        <v>55</v>
      </c>
      <c r="T4129" t="str">
        <f t="shared" si="140"/>
        <v>G-Suite Business</v>
      </c>
    </row>
    <row r="4130" spans="1:20" ht="15.75" thickBot="1">
      <c r="A4130" s="311">
        <v>45735</v>
      </c>
      <c r="B4130" s="384">
        <v>45717</v>
      </c>
      <c r="C4130" s="297" t="e">
        <v>#VALUE!</v>
      </c>
      <c r="D4130" s="318" t="s">
        <v>5723</v>
      </c>
      <c r="E4130" s="306" t="s">
        <v>6968</v>
      </c>
      <c r="F4130" s="314">
        <v>13563</v>
      </c>
      <c r="G4130" s="300">
        <v>11494.06779661017</v>
      </c>
      <c r="H4130" s="301" t="s">
        <v>216</v>
      </c>
      <c r="I4130" s="302" t="s">
        <v>217</v>
      </c>
      <c r="J4130" s="302" t="s">
        <v>218</v>
      </c>
      <c r="K4130" s="53"/>
      <c r="L4130" s="53"/>
      <c r="M4130" s="53"/>
      <c r="N4130" s="53"/>
      <c r="O4130" s="53"/>
      <c r="P4130" s="55"/>
      <c r="Q4130" s="297">
        <v>13563</v>
      </c>
      <c r="R4130" s="351" t="s">
        <v>1578</v>
      </c>
      <c r="S4130" s="350">
        <v>55</v>
      </c>
      <c r="T4130" t="str">
        <f t="shared" si="140"/>
        <v>G-Suite Business</v>
      </c>
    </row>
    <row r="4131" spans="1:20" ht="15.75" thickBot="1">
      <c r="A4131" s="311">
        <v>45735</v>
      </c>
      <c r="B4131" s="384">
        <v>45717</v>
      </c>
      <c r="C4131" s="297" t="e">
        <v>#VALUE!</v>
      </c>
      <c r="D4131" s="318" t="s">
        <v>846</v>
      </c>
      <c r="E4131" s="306" t="s">
        <v>6969</v>
      </c>
      <c r="F4131" s="314">
        <v>-13563</v>
      </c>
      <c r="G4131" s="300">
        <v>-11494.06779661017</v>
      </c>
      <c r="H4131" s="301" t="s">
        <v>216</v>
      </c>
      <c r="I4131" s="302" t="s">
        <v>217</v>
      </c>
      <c r="J4131" s="302" t="s">
        <v>218</v>
      </c>
      <c r="K4131" s="53"/>
      <c r="L4131" s="53"/>
      <c r="M4131" s="53"/>
      <c r="N4131" s="53"/>
      <c r="O4131" s="53"/>
      <c r="P4131" s="55"/>
      <c r="Q4131" s="297">
        <v>-13563</v>
      </c>
      <c r="R4131" s="351" t="s">
        <v>1578</v>
      </c>
      <c r="S4131" s="350">
        <v>55</v>
      </c>
      <c r="T4131" t="str">
        <f t="shared" si="140"/>
        <v>G-Suite Business</v>
      </c>
    </row>
    <row r="4132" spans="1:20" ht="15.75" thickBot="1">
      <c r="A4132" s="311">
        <v>45735</v>
      </c>
      <c r="B4132" s="384">
        <v>45717</v>
      </c>
      <c r="C4132" s="297" t="e">
        <v>#VALUE!</v>
      </c>
      <c r="D4132" s="323" t="s">
        <v>1895</v>
      </c>
      <c r="E4132" s="306" t="s">
        <v>6970</v>
      </c>
      <c r="F4132" s="314">
        <v>128502</v>
      </c>
      <c r="G4132" s="300">
        <v>108900</v>
      </c>
      <c r="H4132" s="301" t="s">
        <v>216</v>
      </c>
      <c r="I4132" s="302" t="s">
        <v>217</v>
      </c>
      <c r="J4132" s="302" t="s">
        <v>218</v>
      </c>
      <c r="K4132" s="53"/>
      <c r="L4132" s="53"/>
      <c r="M4132" s="53"/>
      <c r="N4132" s="53"/>
      <c r="O4132" s="53"/>
      <c r="P4132" s="55"/>
      <c r="Q4132" s="297">
        <v>128502</v>
      </c>
      <c r="R4132" s="351" t="s">
        <v>1578</v>
      </c>
      <c r="S4132" s="350">
        <v>56</v>
      </c>
      <c r="T4132" t="str">
        <f t="shared" si="140"/>
        <v>G-Suite Business</v>
      </c>
    </row>
    <row r="4133" spans="1:20" ht="15.75" thickBot="1">
      <c r="A4133" s="311">
        <v>45735</v>
      </c>
      <c r="B4133" s="384">
        <v>45717</v>
      </c>
      <c r="C4133" s="297" t="e">
        <v>#VALUE!</v>
      </c>
      <c r="D4133" s="338" t="s">
        <v>741</v>
      </c>
      <c r="E4133" s="306" t="s">
        <v>6971</v>
      </c>
      <c r="F4133" s="314">
        <v>13422</v>
      </c>
      <c r="G4133" s="300">
        <v>11374.576271186441</v>
      </c>
      <c r="H4133" s="301" t="s">
        <v>216</v>
      </c>
      <c r="I4133" s="302" t="s">
        <v>217</v>
      </c>
      <c r="J4133" s="302" t="s">
        <v>218</v>
      </c>
      <c r="K4133" s="53"/>
      <c r="L4133" s="53"/>
      <c r="M4133" s="53"/>
      <c r="N4133" s="53"/>
      <c r="O4133" s="53"/>
      <c r="P4133" s="55"/>
      <c r="Q4133" s="297">
        <v>13422</v>
      </c>
      <c r="R4133" s="351" t="s">
        <v>1578</v>
      </c>
      <c r="S4133" s="350">
        <v>56</v>
      </c>
      <c r="T4133" t="str">
        <f t="shared" ref="T4133:T4142" si="141">VLOOKUP(I4133,$AD$2:$AE$6,2,0)</f>
        <v>G-Suite Business</v>
      </c>
    </row>
    <row r="4134" spans="1:20" ht="15.75" thickBot="1">
      <c r="A4134" s="311">
        <v>45735</v>
      </c>
      <c r="B4134" s="384">
        <v>45717</v>
      </c>
      <c r="C4134" s="297" t="e">
        <v>#VALUE!</v>
      </c>
      <c r="D4134" s="338" t="s">
        <v>1129</v>
      </c>
      <c r="E4134" s="306" t="s">
        <v>6972</v>
      </c>
      <c r="F4134" s="314">
        <v>3233</v>
      </c>
      <c r="G4134" s="300">
        <v>2739.8305084745771</v>
      </c>
      <c r="H4134" s="301" t="s">
        <v>216</v>
      </c>
      <c r="I4134" s="302" t="s">
        <v>217</v>
      </c>
      <c r="J4134" s="302" t="s">
        <v>218</v>
      </c>
      <c r="K4134" s="53"/>
      <c r="L4134" s="53"/>
      <c r="M4134" s="53"/>
      <c r="N4134" s="53"/>
      <c r="O4134" s="53"/>
      <c r="P4134" s="55"/>
      <c r="Q4134" s="297">
        <v>3233</v>
      </c>
      <c r="R4134" s="351" t="s">
        <v>1578</v>
      </c>
      <c r="S4134" s="350">
        <v>56</v>
      </c>
      <c r="T4134" t="str">
        <f t="shared" si="141"/>
        <v>G-Suite Business</v>
      </c>
    </row>
    <row r="4135" spans="1:20" ht="15.75" thickBot="1">
      <c r="A4135" s="311">
        <v>45735</v>
      </c>
      <c r="B4135" s="384">
        <v>45717</v>
      </c>
      <c r="C4135" s="297" t="e">
        <v>#VALUE!</v>
      </c>
      <c r="D4135" s="338" t="s">
        <v>233</v>
      </c>
      <c r="E4135" s="306" t="s">
        <v>6973</v>
      </c>
      <c r="F4135" s="314">
        <v>2183</v>
      </c>
      <c r="G4135" s="300">
        <v>1850</v>
      </c>
      <c r="H4135" s="301" t="s">
        <v>216</v>
      </c>
      <c r="I4135" s="302" t="s">
        <v>217</v>
      </c>
      <c r="J4135" s="302" t="s">
        <v>218</v>
      </c>
      <c r="K4135" s="53"/>
      <c r="L4135" s="53"/>
      <c r="M4135" s="53"/>
      <c r="N4135" s="53"/>
      <c r="O4135" s="53"/>
      <c r="P4135" s="55"/>
      <c r="Q4135" s="297">
        <v>2183</v>
      </c>
      <c r="R4135" s="351" t="s">
        <v>1578</v>
      </c>
      <c r="S4135" s="350">
        <v>56</v>
      </c>
      <c r="T4135" t="str">
        <f t="shared" si="141"/>
        <v>G-Suite Business</v>
      </c>
    </row>
    <row r="4136" spans="1:20" ht="15.75" thickBot="1">
      <c r="A4136" s="311">
        <v>45735</v>
      </c>
      <c r="B4136" s="384">
        <v>45717</v>
      </c>
      <c r="C4136" s="297" t="e">
        <v>#VALUE!</v>
      </c>
      <c r="D4136" s="338" t="s">
        <v>1385</v>
      </c>
      <c r="E4136" s="306" t="s">
        <v>6974</v>
      </c>
      <c r="F4136" s="314">
        <v>1628</v>
      </c>
      <c r="G4136" s="300">
        <v>1379.661016949153</v>
      </c>
      <c r="H4136" s="301" t="s">
        <v>216</v>
      </c>
      <c r="I4136" s="302" t="s">
        <v>217</v>
      </c>
      <c r="J4136" s="302" t="s">
        <v>218</v>
      </c>
      <c r="K4136" s="53"/>
      <c r="L4136" s="53"/>
      <c r="M4136" s="53"/>
      <c r="N4136" s="53"/>
      <c r="O4136" s="53"/>
      <c r="P4136" s="55"/>
      <c r="Q4136" s="297">
        <v>1628</v>
      </c>
      <c r="R4136" s="351" t="s">
        <v>1578</v>
      </c>
      <c r="S4136" s="350">
        <v>56</v>
      </c>
      <c r="T4136" t="str">
        <f t="shared" si="141"/>
        <v>G-Suite Business</v>
      </c>
    </row>
    <row r="4137" spans="1:20" ht="15.75" thickBot="1">
      <c r="A4137" s="311">
        <v>45735</v>
      </c>
      <c r="B4137" s="384">
        <v>45717</v>
      </c>
      <c r="C4137" s="297" t="e">
        <v>#VALUE!</v>
      </c>
      <c r="D4137" s="338" t="s">
        <v>457</v>
      </c>
      <c r="E4137" s="306" t="s">
        <v>6975</v>
      </c>
      <c r="F4137" s="314">
        <v>1809</v>
      </c>
      <c r="G4137" s="300">
        <v>1533.050847457627</v>
      </c>
      <c r="H4137" s="301" t="s">
        <v>216</v>
      </c>
      <c r="I4137" s="302" t="s">
        <v>217</v>
      </c>
      <c r="J4137" s="302" t="s">
        <v>218</v>
      </c>
      <c r="K4137" s="53"/>
      <c r="L4137" s="53"/>
      <c r="M4137" s="53"/>
      <c r="N4137" s="53"/>
      <c r="O4137" s="53"/>
      <c r="P4137" s="55"/>
      <c r="Q4137" s="297">
        <v>1809</v>
      </c>
      <c r="R4137" s="351" t="s">
        <v>1578</v>
      </c>
      <c r="S4137" s="350">
        <v>56</v>
      </c>
      <c r="T4137" t="str">
        <f t="shared" si="141"/>
        <v>G-Suite Business</v>
      </c>
    </row>
    <row r="4138" spans="1:20" ht="15.75" thickBot="1">
      <c r="A4138" s="311">
        <v>45735</v>
      </c>
      <c r="B4138" s="384">
        <v>45717</v>
      </c>
      <c r="C4138" s="297" t="e">
        <v>#VALUE!</v>
      </c>
      <c r="D4138" s="338" t="s">
        <v>5455</v>
      </c>
      <c r="E4138" s="306" t="s">
        <v>6976</v>
      </c>
      <c r="F4138" s="314">
        <v>9304</v>
      </c>
      <c r="G4138" s="300">
        <v>7884.7457627118647</v>
      </c>
      <c r="H4138" s="301" t="s">
        <v>216</v>
      </c>
      <c r="I4138" s="302" t="s">
        <v>217</v>
      </c>
      <c r="J4138" s="302" t="s">
        <v>218</v>
      </c>
      <c r="K4138" s="53"/>
      <c r="L4138" s="53"/>
      <c r="M4138" s="53"/>
      <c r="N4138" s="53"/>
      <c r="O4138" s="53"/>
      <c r="P4138" s="55"/>
      <c r="Q4138" s="297">
        <v>9304</v>
      </c>
      <c r="R4138" s="351" t="s">
        <v>1578</v>
      </c>
      <c r="S4138" s="350">
        <v>56</v>
      </c>
      <c r="T4138" t="str">
        <f t="shared" si="141"/>
        <v>G-Suite Business</v>
      </c>
    </row>
    <row r="4139" spans="1:20" ht="15.75" thickBot="1">
      <c r="A4139" s="311">
        <v>45735</v>
      </c>
      <c r="B4139" s="384">
        <v>45717</v>
      </c>
      <c r="C4139" s="297" t="e">
        <v>#VALUE!</v>
      </c>
      <c r="D4139" s="338" t="s">
        <v>415</v>
      </c>
      <c r="E4139" s="306" t="s">
        <v>6977</v>
      </c>
      <c r="F4139" s="314">
        <v>1475</v>
      </c>
      <c r="G4139" s="300">
        <v>1250</v>
      </c>
      <c r="H4139" s="301" t="s">
        <v>216</v>
      </c>
      <c r="I4139" s="302" t="s">
        <v>217</v>
      </c>
      <c r="J4139" s="302" t="s">
        <v>218</v>
      </c>
      <c r="K4139" s="53"/>
      <c r="L4139" s="53"/>
      <c r="M4139" s="53"/>
      <c r="N4139" s="53"/>
      <c r="O4139" s="53"/>
      <c r="P4139" s="55"/>
      <c r="Q4139" s="297">
        <v>1475</v>
      </c>
      <c r="R4139" s="351" t="s">
        <v>1578</v>
      </c>
      <c r="S4139" s="350">
        <v>56</v>
      </c>
      <c r="T4139" t="str">
        <f t="shared" si="141"/>
        <v>G-Suite Business</v>
      </c>
    </row>
    <row r="4140" spans="1:20" ht="15.75" thickBot="1">
      <c r="A4140" s="311">
        <v>45735</v>
      </c>
      <c r="B4140" s="384">
        <v>45717</v>
      </c>
      <c r="C4140" s="297" t="e">
        <v>#VALUE!</v>
      </c>
      <c r="D4140" s="338" t="s">
        <v>6978</v>
      </c>
      <c r="E4140" s="306" t="s">
        <v>6979</v>
      </c>
      <c r="F4140" s="314">
        <v>7080</v>
      </c>
      <c r="G4140" s="300">
        <v>6000</v>
      </c>
      <c r="H4140" s="301" t="s">
        <v>112</v>
      </c>
      <c r="I4140" s="302" t="s">
        <v>229</v>
      </c>
      <c r="J4140" s="302" t="s">
        <v>269</v>
      </c>
      <c r="K4140" s="53"/>
      <c r="L4140" s="53"/>
      <c r="M4140" s="53"/>
      <c r="N4140" s="53"/>
      <c r="O4140" s="53"/>
      <c r="P4140" s="55"/>
      <c r="Q4140" s="297">
        <v>7080</v>
      </c>
      <c r="R4140" s="351" t="s">
        <v>1578</v>
      </c>
      <c r="S4140" s="350">
        <v>56</v>
      </c>
      <c r="T4140" t="str">
        <f t="shared" si="141"/>
        <v>WhatsApp API Business</v>
      </c>
    </row>
    <row r="4141" spans="1:20" ht="15.75" thickBot="1">
      <c r="A4141" s="311">
        <v>45736</v>
      </c>
      <c r="B4141" s="384">
        <v>45717</v>
      </c>
      <c r="C4141" s="297" t="e">
        <v>#VALUE!</v>
      </c>
      <c r="D4141" s="318" t="s">
        <v>349</v>
      </c>
      <c r="E4141" s="306" t="s">
        <v>6980</v>
      </c>
      <c r="F4141" s="314">
        <v>7523</v>
      </c>
      <c r="G4141" s="300">
        <v>6375.42372881356</v>
      </c>
      <c r="H4141" s="301" t="s">
        <v>112</v>
      </c>
      <c r="I4141" s="302" t="s">
        <v>229</v>
      </c>
      <c r="J4141" s="302" t="s">
        <v>269</v>
      </c>
      <c r="K4141" s="53"/>
      <c r="L4141" s="53"/>
      <c r="M4141" s="53"/>
      <c r="N4141" s="53"/>
      <c r="O4141" s="53"/>
      <c r="P4141" s="55"/>
      <c r="Q4141" s="297">
        <v>7523</v>
      </c>
      <c r="R4141" s="351" t="s">
        <v>1578</v>
      </c>
      <c r="S4141" s="350">
        <v>55</v>
      </c>
      <c r="T4141" t="str">
        <f t="shared" si="141"/>
        <v>WhatsApp API Business</v>
      </c>
    </row>
    <row r="4142" spans="1:20" ht="15.75" thickBot="1">
      <c r="A4142" s="311">
        <v>45736</v>
      </c>
      <c r="B4142" s="384">
        <v>45717</v>
      </c>
      <c r="C4142" s="297" t="e">
        <v>#VALUE!</v>
      </c>
      <c r="D4142" s="318" t="s">
        <v>4500</v>
      </c>
      <c r="E4142" s="306" t="s">
        <v>6981</v>
      </c>
      <c r="F4142" s="314">
        <v>42480</v>
      </c>
      <c r="G4142" s="300">
        <v>36000</v>
      </c>
      <c r="H4142" s="301" t="s">
        <v>112</v>
      </c>
      <c r="I4142" s="302" t="s">
        <v>229</v>
      </c>
      <c r="J4142" s="302" t="s">
        <v>359</v>
      </c>
      <c r="K4142" s="53"/>
      <c r="L4142" s="53"/>
      <c r="M4142" s="53"/>
      <c r="N4142" s="53"/>
      <c r="O4142" s="53"/>
      <c r="P4142" s="55"/>
      <c r="Q4142" s="297">
        <v>42480</v>
      </c>
      <c r="R4142" s="351" t="s">
        <v>1578</v>
      </c>
      <c r="S4142" s="350">
        <v>55</v>
      </c>
      <c r="T4142" t="str">
        <f t="shared" si="141"/>
        <v>WhatsApp API Business</v>
      </c>
    </row>
    <row r="4143" spans="1:20" ht="15.75" thickBot="1">
      <c r="A4143" s="311">
        <v>45736</v>
      </c>
      <c r="B4143" s="384">
        <v>45717</v>
      </c>
      <c r="C4143" s="297" t="e">
        <v>#VALUE!</v>
      </c>
      <c r="D4143" s="318" t="s">
        <v>5052</v>
      </c>
      <c r="E4143" s="306" t="s">
        <v>6982</v>
      </c>
      <c r="F4143" s="314">
        <v>202960</v>
      </c>
      <c r="G4143" s="300">
        <v>172000</v>
      </c>
      <c r="H4143" s="301" t="s">
        <v>291</v>
      </c>
      <c r="I4143" s="302" t="s">
        <v>226</v>
      </c>
      <c r="J4143" s="302" t="s">
        <v>32</v>
      </c>
      <c r="K4143" s="53"/>
      <c r="L4143" s="53"/>
      <c r="M4143" s="53"/>
      <c r="N4143" s="53"/>
      <c r="O4143" s="53"/>
      <c r="P4143" s="55"/>
      <c r="Q4143" s="297">
        <v>202960</v>
      </c>
      <c r="R4143" s="351" t="s">
        <v>1578</v>
      </c>
      <c r="S4143" s="350">
        <v>55</v>
      </c>
      <c r="T4143" t="s">
        <v>15</v>
      </c>
    </row>
    <row r="4144" spans="1:20" ht="15.75" thickBot="1">
      <c r="A4144" s="311">
        <v>45736</v>
      </c>
      <c r="B4144" s="384">
        <v>45717</v>
      </c>
      <c r="C4144" s="297" t="e">
        <v>#VALUE!</v>
      </c>
      <c r="D4144" s="318" t="s">
        <v>1941</v>
      </c>
      <c r="E4144" s="306" t="s">
        <v>6983</v>
      </c>
      <c r="F4144" s="314">
        <v>299</v>
      </c>
      <c r="G4144" s="300">
        <v>253.3898305084746</v>
      </c>
      <c r="H4144" s="301" t="s">
        <v>261</v>
      </c>
      <c r="I4144" s="302" t="s">
        <v>232</v>
      </c>
      <c r="J4144" s="302" t="s">
        <v>330</v>
      </c>
      <c r="K4144" s="53"/>
      <c r="L4144" s="53"/>
      <c r="M4144" s="53"/>
      <c r="N4144" s="53"/>
      <c r="O4144" s="53"/>
      <c r="P4144" s="55"/>
      <c r="Q4144" s="297">
        <v>299</v>
      </c>
      <c r="R4144" s="351" t="s">
        <v>1578</v>
      </c>
      <c r="S4144" s="350">
        <v>55</v>
      </c>
      <c r="T4144" t="str">
        <f>VLOOKUP(I4144,$AD$2:$AE$6,2,0)</f>
        <v>Other Services</v>
      </c>
    </row>
    <row r="4145" spans="1:20" ht="15.75" thickBot="1">
      <c r="A4145" s="311">
        <v>45736</v>
      </c>
      <c r="B4145" s="384">
        <v>45717</v>
      </c>
      <c r="C4145" s="297" t="e">
        <v>#VALUE!</v>
      </c>
      <c r="D4145" s="318" t="s">
        <v>924</v>
      </c>
      <c r="E4145" s="306" t="s">
        <v>6984</v>
      </c>
      <c r="F4145" s="314">
        <v>1297</v>
      </c>
      <c r="G4145" s="300">
        <v>1099.152542372881</v>
      </c>
      <c r="H4145" s="301" t="s">
        <v>112</v>
      </c>
      <c r="I4145" s="302" t="s">
        <v>229</v>
      </c>
      <c r="J4145" s="302" t="s">
        <v>249</v>
      </c>
      <c r="K4145" s="53"/>
      <c r="L4145" s="53"/>
      <c r="M4145" s="53"/>
      <c r="N4145" s="53"/>
      <c r="O4145" s="53"/>
      <c r="P4145" s="55"/>
      <c r="Q4145" s="297">
        <v>1297</v>
      </c>
      <c r="R4145" s="351" t="s">
        <v>1578</v>
      </c>
      <c r="S4145" s="350">
        <v>55</v>
      </c>
      <c r="T4145" t="str">
        <f>VLOOKUP(I4145,$AD$2:$AE$6,2,0)</f>
        <v>WhatsApp API Business</v>
      </c>
    </row>
    <row r="4146" spans="1:20" ht="15.75" thickBot="1">
      <c r="A4146" s="311">
        <v>45736</v>
      </c>
      <c r="B4146" s="384">
        <v>45717</v>
      </c>
      <c r="C4146" s="297" t="e">
        <v>#VALUE!</v>
      </c>
      <c r="D4146" s="318" t="s">
        <v>969</v>
      </c>
      <c r="E4146" s="306" t="s">
        <v>6985</v>
      </c>
      <c r="F4146" s="314">
        <v>84960</v>
      </c>
      <c r="G4146" s="300">
        <v>72000</v>
      </c>
      <c r="H4146" s="301" t="s">
        <v>291</v>
      </c>
      <c r="I4146" s="302" t="s">
        <v>226</v>
      </c>
      <c r="J4146" s="302" t="s">
        <v>32</v>
      </c>
      <c r="K4146" s="53"/>
      <c r="L4146" s="53"/>
      <c r="M4146" s="53"/>
      <c r="N4146" s="53"/>
      <c r="O4146" s="53"/>
      <c r="P4146" s="55"/>
      <c r="Q4146" s="297">
        <v>84960</v>
      </c>
      <c r="R4146" s="351" t="s">
        <v>1578</v>
      </c>
      <c r="S4146" s="350">
        <v>55</v>
      </c>
      <c r="T4146" t="s">
        <v>15</v>
      </c>
    </row>
    <row r="4147" spans="1:20" ht="15.75" thickBot="1">
      <c r="A4147" s="311">
        <v>45736</v>
      </c>
      <c r="B4147" s="384">
        <v>45717</v>
      </c>
      <c r="C4147" s="297" t="e">
        <v>#VALUE!</v>
      </c>
      <c r="D4147" s="318" t="s">
        <v>706</v>
      </c>
      <c r="E4147" s="306" t="s">
        <v>6986</v>
      </c>
      <c r="F4147" s="314">
        <v>2950</v>
      </c>
      <c r="G4147" s="300">
        <v>2500</v>
      </c>
      <c r="H4147" s="301" t="s">
        <v>112</v>
      </c>
      <c r="I4147" s="302" t="s">
        <v>229</v>
      </c>
      <c r="J4147" s="302" t="s">
        <v>258</v>
      </c>
      <c r="K4147" s="53"/>
      <c r="L4147" s="53"/>
      <c r="M4147" s="53"/>
      <c r="N4147" s="53"/>
      <c r="O4147" s="53"/>
      <c r="P4147" s="55"/>
      <c r="Q4147" s="297">
        <v>2950</v>
      </c>
      <c r="R4147" s="351" t="s">
        <v>1578</v>
      </c>
      <c r="S4147" s="350">
        <v>55</v>
      </c>
      <c r="T4147" t="str">
        <f t="shared" ref="T4147:T4178" si="142">VLOOKUP(I4147,$AD$2:$AE$6,2,0)</f>
        <v>WhatsApp API Business</v>
      </c>
    </row>
    <row r="4148" spans="1:20" ht="15.75" thickBot="1">
      <c r="A4148" s="311">
        <v>45736</v>
      </c>
      <c r="B4148" s="384">
        <v>45717</v>
      </c>
      <c r="C4148" s="297" t="e">
        <v>#VALUE!</v>
      </c>
      <c r="D4148" s="318" t="s">
        <v>3189</v>
      </c>
      <c r="E4148" s="306" t="s">
        <v>6987</v>
      </c>
      <c r="F4148" s="314">
        <v>23600</v>
      </c>
      <c r="G4148" s="300">
        <v>20000</v>
      </c>
      <c r="H4148" s="301" t="s">
        <v>245</v>
      </c>
      <c r="I4148" s="302" t="s">
        <v>223</v>
      </c>
      <c r="J4148" s="302" t="s">
        <v>246</v>
      </c>
      <c r="K4148" s="53"/>
      <c r="L4148" s="53"/>
      <c r="M4148" s="53"/>
      <c r="N4148" s="53"/>
      <c r="O4148" s="53"/>
      <c r="P4148" s="55"/>
      <c r="Q4148" s="297">
        <v>23600</v>
      </c>
      <c r="R4148" s="351" t="s">
        <v>1578</v>
      </c>
      <c r="S4148" s="350">
        <v>55</v>
      </c>
      <c r="T4148" t="str">
        <f t="shared" si="142"/>
        <v>Tech Assist Recruitment</v>
      </c>
    </row>
    <row r="4149" spans="1:20" ht="15.75" thickBot="1">
      <c r="A4149" s="311">
        <v>45736</v>
      </c>
      <c r="B4149" s="384">
        <v>45717</v>
      </c>
      <c r="C4149" s="297" t="e">
        <v>#VALUE!</v>
      </c>
      <c r="D4149" s="318" t="s">
        <v>247</v>
      </c>
      <c r="E4149" s="306" t="s">
        <v>6988</v>
      </c>
      <c r="F4149" s="314">
        <v>1180</v>
      </c>
      <c r="G4149" s="300">
        <v>1000</v>
      </c>
      <c r="H4149" s="301" t="s">
        <v>112</v>
      </c>
      <c r="I4149" s="302" t="s">
        <v>229</v>
      </c>
      <c r="J4149" s="302" t="s">
        <v>249</v>
      </c>
      <c r="K4149" s="53"/>
      <c r="L4149" s="53"/>
      <c r="M4149" s="53"/>
      <c r="N4149" s="53"/>
      <c r="O4149" s="53"/>
      <c r="P4149" s="55"/>
      <c r="Q4149" s="297">
        <v>1180</v>
      </c>
      <c r="R4149" s="351" t="s">
        <v>1578</v>
      </c>
      <c r="S4149" s="350">
        <v>55</v>
      </c>
      <c r="T4149" t="str">
        <f t="shared" si="142"/>
        <v>WhatsApp API Business</v>
      </c>
    </row>
    <row r="4150" spans="1:20" ht="15.75" thickBot="1">
      <c r="A4150" s="311">
        <v>45736</v>
      </c>
      <c r="B4150" s="384">
        <v>45717</v>
      </c>
      <c r="C4150" s="297" t="e">
        <v>#VALUE!</v>
      </c>
      <c r="D4150" s="318" t="s">
        <v>443</v>
      </c>
      <c r="E4150" s="306" t="s">
        <v>6989</v>
      </c>
      <c r="F4150" s="314">
        <v>250.75</v>
      </c>
      <c r="G4150" s="300">
        <v>212.5</v>
      </c>
      <c r="H4150" s="301" t="s">
        <v>216</v>
      </c>
      <c r="I4150" s="302" t="s">
        <v>217</v>
      </c>
      <c r="J4150" s="302" t="s">
        <v>218</v>
      </c>
      <c r="K4150" s="53"/>
      <c r="L4150" s="53"/>
      <c r="M4150" s="53"/>
      <c r="N4150" s="53"/>
      <c r="O4150" s="53"/>
      <c r="P4150" s="55"/>
      <c r="Q4150" s="297">
        <v>250.75</v>
      </c>
      <c r="R4150" s="351" t="s">
        <v>1578</v>
      </c>
      <c r="S4150" s="350">
        <v>55</v>
      </c>
      <c r="T4150" t="str">
        <f t="shared" si="142"/>
        <v>G-Suite Business</v>
      </c>
    </row>
    <row r="4151" spans="1:20" ht="15.75" thickBot="1">
      <c r="A4151" s="311">
        <v>45736</v>
      </c>
      <c r="B4151" s="384">
        <v>45717</v>
      </c>
      <c r="C4151" s="297" t="e">
        <v>#VALUE!</v>
      </c>
      <c r="D4151" s="318" t="s">
        <v>1758</v>
      </c>
      <c r="E4151" s="306" t="s">
        <v>6990</v>
      </c>
      <c r="F4151" s="314">
        <v>7816</v>
      </c>
      <c r="G4151" s="300">
        <v>6623.7288135593226</v>
      </c>
      <c r="H4151" s="301" t="s">
        <v>216</v>
      </c>
      <c r="I4151" s="302" t="s">
        <v>217</v>
      </c>
      <c r="J4151" s="302" t="s">
        <v>218</v>
      </c>
      <c r="K4151" s="53"/>
      <c r="L4151" s="53"/>
      <c r="M4151" s="53"/>
      <c r="N4151" s="53"/>
      <c r="O4151" s="53"/>
      <c r="P4151" s="55"/>
      <c r="Q4151" s="297">
        <v>7816</v>
      </c>
      <c r="R4151" s="351" t="s">
        <v>1578</v>
      </c>
      <c r="S4151" s="350">
        <v>55</v>
      </c>
      <c r="T4151" t="str">
        <f t="shared" si="142"/>
        <v>G-Suite Business</v>
      </c>
    </row>
    <row r="4152" spans="1:20" ht="15.75" thickBot="1">
      <c r="A4152" s="311">
        <v>45736</v>
      </c>
      <c r="B4152" s="384">
        <v>45717</v>
      </c>
      <c r="C4152" s="297" t="e">
        <v>#VALUE!</v>
      </c>
      <c r="D4152" s="318" t="s">
        <v>866</v>
      </c>
      <c r="E4152" s="306" t="s">
        <v>6991</v>
      </c>
      <c r="F4152" s="314">
        <v>34692</v>
      </c>
      <c r="G4152" s="300">
        <v>29400</v>
      </c>
      <c r="H4152" s="301" t="s">
        <v>216</v>
      </c>
      <c r="I4152" s="302" t="s">
        <v>217</v>
      </c>
      <c r="J4152" s="302" t="s">
        <v>218</v>
      </c>
      <c r="K4152" s="53"/>
      <c r="L4152" s="53"/>
      <c r="M4152" s="53"/>
      <c r="N4152" s="53"/>
      <c r="O4152" s="53"/>
      <c r="P4152" s="55"/>
      <c r="Q4152" s="297">
        <v>34692</v>
      </c>
      <c r="R4152" s="351" t="s">
        <v>1578</v>
      </c>
      <c r="S4152" s="350">
        <v>55</v>
      </c>
      <c r="T4152" t="str">
        <f t="shared" si="142"/>
        <v>G-Suite Business</v>
      </c>
    </row>
    <row r="4153" spans="1:20" ht="15.75" thickBot="1">
      <c r="A4153" s="311">
        <v>45736</v>
      </c>
      <c r="B4153" s="384">
        <v>45717</v>
      </c>
      <c r="C4153" s="297" t="e">
        <v>#VALUE!</v>
      </c>
      <c r="D4153" s="318" t="s">
        <v>3068</v>
      </c>
      <c r="E4153" s="306" t="s">
        <v>6992</v>
      </c>
      <c r="F4153" s="314">
        <v>38940</v>
      </c>
      <c r="G4153" s="300">
        <v>33000</v>
      </c>
      <c r="H4153" s="301" t="s">
        <v>216</v>
      </c>
      <c r="I4153" s="302" t="s">
        <v>217</v>
      </c>
      <c r="J4153" s="302" t="s">
        <v>218</v>
      </c>
      <c r="K4153" s="53"/>
      <c r="L4153" s="53"/>
      <c r="M4153" s="53"/>
      <c r="N4153" s="53"/>
      <c r="O4153" s="53"/>
      <c r="P4153" s="55"/>
      <c r="Q4153" s="297">
        <v>38940</v>
      </c>
      <c r="R4153" s="351" t="s">
        <v>1578</v>
      </c>
      <c r="S4153" s="350">
        <v>55</v>
      </c>
      <c r="T4153" t="str">
        <f t="shared" si="142"/>
        <v>G-Suite Business</v>
      </c>
    </row>
    <row r="4154" spans="1:20" ht="15.75" thickBot="1">
      <c r="A4154" s="311">
        <v>45736</v>
      </c>
      <c r="B4154" s="384">
        <v>45717</v>
      </c>
      <c r="C4154" s="297" t="e">
        <v>#VALUE!</v>
      </c>
      <c r="D4154" s="318" t="s">
        <v>3068</v>
      </c>
      <c r="E4154" s="306" t="s">
        <v>6993</v>
      </c>
      <c r="F4154" s="314">
        <v>-9770</v>
      </c>
      <c r="G4154" s="300">
        <v>-8279.6610169491523</v>
      </c>
      <c r="H4154" s="301" t="s">
        <v>216</v>
      </c>
      <c r="I4154" s="302" t="s">
        <v>217</v>
      </c>
      <c r="J4154" s="302" t="s">
        <v>218</v>
      </c>
      <c r="K4154" s="53"/>
      <c r="L4154" s="53"/>
      <c r="M4154" s="53"/>
      <c r="N4154" s="53"/>
      <c r="O4154" s="53"/>
      <c r="P4154" s="55"/>
      <c r="Q4154" s="297">
        <v>-9770</v>
      </c>
      <c r="R4154" s="351" t="s">
        <v>1578</v>
      </c>
      <c r="S4154" s="350">
        <v>55</v>
      </c>
      <c r="T4154" t="str">
        <f t="shared" si="142"/>
        <v>G-Suite Business</v>
      </c>
    </row>
    <row r="4155" spans="1:20" ht="15.75" thickBot="1">
      <c r="A4155" s="311">
        <v>45736</v>
      </c>
      <c r="B4155" s="384">
        <v>45717</v>
      </c>
      <c r="C4155" s="297" t="e">
        <v>#VALUE!</v>
      </c>
      <c r="D4155" s="338" t="s">
        <v>2061</v>
      </c>
      <c r="E4155" s="306" t="s">
        <v>6994</v>
      </c>
      <c r="F4155" s="314">
        <v>1107</v>
      </c>
      <c r="G4155" s="300">
        <v>938.13559322033905</v>
      </c>
      <c r="H4155" s="301" t="s">
        <v>216</v>
      </c>
      <c r="I4155" s="302" t="s">
        <v>217</v>
      </c>
      <c r="J4155" s="302" t="s">
        <v>218</v>
      </c>
      <c r="K4155" s="53"/>
      <c r="L4155" s="53"/>
      <c r="M4155" s="53"/>
      <c r="N4155" s="53"/>
      <c r="O4155" s="53"/>
      <c r="P4155" s="55"/>
      <c r="Q4155" s="297">
        <v>1107</v>
      </c>
      <c r="R4155" s="351" t="s">
        <v>1578</v>
      </c>
      <c r="S4155" s="350">
        <v>56</v>
      </c>
      <c r="T4155" t="str">
        <f t="shared" si="142"/>
        <v>G-Suite Business</v>
      </c>
    </row>
    <row r="4156" spans="1:20" ht="15.75" thickBot="1">
      <c r="A4156" s="311">
        <v>45736</v>
      </c>
      <c r="B4156" s="384">
        <v>45717</v>
      </c>
      <c r="C4156" s="297" t="e">
        <v>#VALUE!</v>
      </c>
      <c r="D4156" s="338" t="s">
        <v>605</v>
      </c>
      <c r="E4156" s="306" t="s">
        <v>6995</v>
      </c>
      <c r="F4156" s="314">
        <v>6859</v>
      </c>
      <c r="G4156" s="300">
        <v>5812.7118644067796</v>
      </c>
      <c r="H4156" s="301" t="s">
        <v>216</v>
      </c>
      <c r="I4156" s="302" t="s">
        <v>217</v>
      </c>
      <c r="J4156" s="302" t="s">
        <v>218</v>
      </c>
      <c r="K4156" s="53"/>
      <c r="L4156" s="53"/>
      <c r="M4156" s="53"/>
      <c r="N4156" s="53"/>
      <c r="O4156" s="53"/>
      <c r="P4156" s="55"/>
      <c r="Q4156" s="297">
        <v>6859</v>
      </c>
      <c r="R4156" s="351" t="s">
        <v>1578</v>
      </c>
      <c r="S4156" s="350">
        <v>56</v>
      </c>
      <c r="T4156" t="str">
        <f t="shared" si="142"/>
        <v>G-Suite Business</v>
      </c>
    </row>
    <row r="4157" spans="1:20" ht="15.75" thickBot="1">
      <c r="A4157" s="311">
        <v>45736</v>
      </c>
      <c r="B4157" s="384">
        <v>45717</v>
      </c>
      <c r="C4157" s="297" t="e">
        <v>#VALUE!</v>
      </c>
      <c r="D4157" s="338" t="s">
        <v>1054</v>
      </c>
      <c r="E4157" s="306" t="s">
        <v>6996</v>
      </c>
      <c r="F4157" s="314">
        <v>2950</v>
      </c>
      <c r="G4157" s="300">
        <v>2500</v>
      </c>
      <c r="H4157" s="301" t="s">
        <v>112</v>
      </c>
      <c r="I4157" s="302" t="s">
        <v>229</v>
      </c>
      <c r="J4157" s="302" t="s">
        <v>258</v>
      </c>
      <c r="K4157" s="53"/>
      <c r="L4157" s="53"/>
      <c r="M4157" s="53"/>
      <c r="N4157" s="53"/>
      <c r="O4157" s="53"/>
      <c r="P4157" s="55"/>
      <c r="Q4157" s="297">
        <v>2950</v>
      </c>
      <c r="R4157" s="351" t="s">
        <v>1578</v>
      </c>
      <c r="S4157" s="350">
        <v>56</v>
      </c>
      <c r="T4157" t="str">
        <f t="shared" si="142"/>
        <v>WhatsApp API Business</v>
      </c>
    </row>
    <row r="4158" spans="1:20" ht="15.75" thickBot="1">
      <c r="A4158" s="311">
        <v>45736</v>
      </c>
      <c r="B4158" s="384">
        <v>45717</v>
      </c>
      <c r="C4158" s="297" t="e">
        <v>#VALUE!</v>
      </c>
      <c r="D4158" s="338" t="s">
        <v>475</v>
      </c>
      <c r="E4158" s="306" t="s">
        <v>6997</v>
      </c>
      <c r="F4158" s="314">
        <v>11800</v>
      </c>
      <c r="G4158" s="300">
        <v>10000</v>
      </c>
      <c r="H4158" s="301" t="s">
        <v>112</v>
      </c>
      <c r="I4158" s="302" t="s">
        <v>229</v>
      </c>
      <c r="J4158" s="302" t="s">
        <v>352</v>
      </c>
      <c r="K4158" s="53"/>
      <c r="L4158" s="53"/>
      <c r="M4158" s="53"/>
      <c r="N4158" s="53"/>
      <c r="O4158" s="53"/>
      <c r="P4158" s="55"/>
      <c r="Q4158" s="297">
        <v>11800</v>
      </c>
      <c r="R4158" s="351" t="s">
        <v>1578</v>
      </c>
      <c r="S4158" s="350">
        <v>56</v>
      </c>
      <c r="T4158" t="str">
        <f t="shared" si="142"/>
        <v>WhatsApp API Business</v>
      </c>
    </row>
    <row r="4159" spans="1:20" ht="15.75" thickBot="1">
      <c r="A4159" s="311">
        <v>45737</v>
      </c>
      <c r="B4159" s="384">
        <v>45717</v>
      </c>
      <c r="C4159" s="297" t="e">
        <v>#VALUE!</v>
      </c>
      <c r="D4159" s="318" t="s">
        <v>4620</v>
      </c>
      <c r="E4159" s="306" t="s">
        <v>6998</v>
      </c>
      <c r="F4159" s="314">
        <v>2507</v>
      </c>
      <c r="G4159" s="300">
        <v>2124.5762711864409</v>
      </c>
      <c r="H4159" s="301" t="s">
        <v>112</v>
      </c>
      <c r="I4159" s="302" t="s">
        <v>229</v>
      </c>
      <c r="J4159" s="302" t="s">
        <v>258</v>
      </c>
      <c r="K4159" s="53"/>
      <c r="L4159" s="53"/>
      <c r="M4159" s="53"/>
      <c r="N4159" s="53"/>
      <c r="O4159" s="53"/>
      <c r="P4159" s="55"/>
      <c r="Q4159" s="297">
        <v>2507</v>
      </c>
      <c r="R4159" s="351" t="s">
        <v>1578</v>
      </c>
      <c r="S4159" s="350">
        <v>55</v>
      </c>
      <c r="T4159" t="str">
        <f t="shared" si="142"/>
        <v>WhatsApp API Business</v>
      </c>
    </row>
    <row r="4160" spans="1:20" ht="15.75" thickBot="1">
      <c r="A4160" s="311">
        <v>45737</v>
      </c>
      <c r="B4160" s="384">
        <v>45717</v>
      </c>
      <c r="C4160" s="297" t="e">
        <v>#VALUE!</v>
      </c>
      <c r="D4160" s="318" t="s">
        <v>6999</v>
      </c>
      <c r="E4160" s="306" t="s">
        <v>7000</v>
      </c>
      <c r="F4160" s="314">
        <v>15930</v>
      </c>
      <c r="G4160" s="300">
        <v>13500</v>
      </c>
      <c r="H4160" s="301" t="s">
        <v>112</v>
      </c>
      <c r="I4160" s="302" t="s">
        <v>229</v>
      </c>
      <c r="J4160" s="302" t="s">
        <v>284</v>
      </c>
      <c r="K4160" s="53"/>
      <c r="L4160" s="53"/>
      <c r="M4160" s="53"/>
      <c r="N4160" s="53"/>
      <c r="O4160" s="53"/>
      <c r="P4160" s="55"/>
      <c r="Q4160" s="297">
        <v>15930</v>
      </c>
      <c r="R4160" s="351" t="s">
        <v>1578</v>
      </c>
      <c r="S4160" s="350">
        <v>55</v>
      </c>
      <c r="T4160" t="str">
        <f t="shared" si="142"/>
        <v>WhatsApp API Business</v>
      </c>
    </row>
    <row r="4161" spans="1:20" ht="15.75" thickBot="1">
      <c r="A4161" s="311">
        <v>45737</v>
      </c>
      <c r="B4161" s="384">
        <v>45717</v>
      </c>
      <c r="C4161" s="297" t="e">
        <v>#VALUE!</v>
      </c>
      <c r="D4161" s="318" t="s">
        <v>7001</v>
      </c>
      <c r="E4161" s="306" t="s">
        <v>7002</v>
      </c>
      <c r="F4161" s="314">
        <v>99</v>
      </c>
      <c r="G4161" s="300">
        <v>83.898305084745772</v>
      </c>
      <c r="H4161" s="301" t="s">
        <v>261</v>
      </c>
      <c r="I4161" s="302" t="s">
        <v>232</v>
      </c>
      <c r="J4161" s="302" t="s">
        <v>330</v>
      </c>
      <c r="K4161" s="53"/>
      <c r="L4161" s="53"/>
      <c r="M4161" s="53"/>
      <c r="N4161" s="53"/>
      <c r="O4161" s="53"/>
      <c r="P4161" s="55"/>
      <c r="Q4161" s="297">
        <v>99</v>
      </c>
      <c r="R4161" s="351" t="s">
        <v>1578</v>
      </c>
      <c r="S4161" s="350">
        <v>55</v>
      </c>
      <c r="T4161" t="str">
        <f t="shared" si="142"/>
        <v>Other Services</v>
      </c>
    </row>
    <row r="4162" spans="1:20" ht="15.75" thickBot="1">
      <c r="A4162" s="311">
        <v>45737</v>
      </c>
      <c r="B4162" s="384">
        <v>45717</v>
      </c>
      <c r="C4162" s="297" t="e">
        <v>#VALUE!</v>
      </c>
      <c r="D4162" s="318" t="s">
        <v>7003</v>
      </c>
      <c r="E4162" s="306" t="s">
        <v>7004</v>
      </c>
      <c r="F4162" s="314">
        <v>99</v>
      </c>
      <c r="G4162" s="300">
        <v>83.898305084745772</v>
      </c>
      <c r="H4162" s="301" t="s">
        <v>261</v>
      </c>
      <c r="I4162" s="302" t="s">
        <v>232</v>
      </c>
      <c r="J4162" s="302" t="s">
        <v>330</v>
      </c>
      <c r="K4162" s="53"/>
      <c r="L4162" s="53"/>
      <c r="M4162" s="53"/>
      <c r="N4162" s="53"/>
      <c r="O4162" s="53"/>
      <c r="P4162" s="55"/>
      <c r="Q4162" s="297">
        <v>99</v>
      </c>
      <c r="R4162" s="351" t="s">
        <v>1578</v>
      </c>
      <c r="S4162" s="350">
        <v>55</v>
      </c>
      <c r="T4162" t="str">
        <f t="shared" si="142"/>
        <v>Other Services</v>
      </c>
    </row>
    <row r="4163" spans="1:20" ht="15.75" thickBot="1">
      <c r="A4163" s="311">
        <v>45737</v>
      </c>
      <c r="B4163" s="384">
        <v>45717</v>
      </c>
      <c r="C4163" s="297" t="e">
        <v>#VALUE!</v>
      </c>
      <c r="D4163" s="318" t="s">
        <v>247</v>
      </c>
      <c r="E4163" s="306" t="s">
        <v>7005</v>
      </c>
      <c r="F4163" s="314">
        <v>3540</v>
      </c>
      <c r="G4163" s="300">
        <v>3000</v>
      </c>
      <c r="H4163" s="301" t="s">
        <v>112</v>
      </c>
      <c r="I4163" s="302" t="s">
        <v>229</v>
      </c>
      <c r="J4163" s="302" t="s">
        <v>249</v>
      </c>
      <c r="K4163" s="53"/>
      <c r="L4163" s="53"/>
      <c r="M4163" s="53"/>
      <c r="N4163" s="53"/>
      <c r="O4163" s="53"/>
      <c r="P4163" s="55"/>
      <c r="Q4163" s="297">
        <v>3540</v>
      </c>
      <c r="R4163" s="351" t="s">
        <v>1578</v>
      </c>
      <c r="S4163" s="350">
        <v>55</v>
      </c>
      <c r="T4163" t="str">
        <f t="shared" si="142"/>
        <v>WhatsApp API Business</v>
      </c>
    </row>
    <row r="4164" spans="1:20" ht="15.75" thickBot="1">
      <c r="A4164" s="311">
        <v>45737</v>
      </c>
      <c r="B4164" s="384">
        <v>45717</v>
      </c>
      <c r="C4164" s="297" t="e">
        <v>#VALUE!</v>
      </c>
      <c r="D4164" s="318" t="s">
        <v>2235</v>
      </c>
      <c r="E4164" s="306" t="s">
        <v>7006</v>
      </c>
      <c r="F4164" s="314">
        <v>15045</v>
      </c>
      <c r="G4164" s="300">
        <v>12750</v>
      </c>
      <c r="H4164" s="301" t="s">
        <v>112</v>
      </c>
      <c r="I4164" s="302" t="s">
        <v>229</v>
      </c>
      <c r="J4164" s="302" t="s">
        <v>284</v>
      </c>
      <c r="K4164" s="53"/>
      <c r="L4164" s="53"/>
      <c r="M4164" s="53"/>
      <c r="N4164" s="53"/>
      <c r="O4164" s="53"/>
      <c r="P4164" s="55"/>
      <c r="Q4164" s="297">
        <v>15045</v>
      </c>
      <c r="R4164" s="351" t="s">
        <v>1578</v>
      </c>
      <c r="S4164" s="350">
        <v>55</v>
      </c>
      <c r="T4164" t="str">
        <f t="shared" si="142"/>
        <v>WhatsApp API Business</v>
      </c>
    </row>
    <row r="4165" spans="1:20" ht="15.75" thickBot="1">
      <c r="A4165" s="311">
        <v>45737</v>
      </c>
      <c r="B4165" s="384">
        <v>45717</v>
      </c>
      <c r="C4165" s="297" t="e">
        <v>#VALUE!</v>
      </c>
      <c r="D4165" s="318" t="s">
        <v>463</v>
      </c>
      <c r="E4165" s="306" t="s">
        <v>7007</v>
      </c>
      <c r="F4165" s="314">
        <v>11800</v>
      </c>
      <c r="G4165" s="300">
        <v>10000</v>
      </c>
      <c r="H4165" s="301" t="s">
        <v>112</v>
      </c>
      <c r="I4165" s="302" t="s">
        <v>229</v>
      </c>
      <c r="J4165" s="302" t="s">
        <v>249</v>
      </c>
      <c r="K4165" s="53"/>
      <c r="L4165" s="53"/>
      <c r="M4165" s="53"/>
      <c r="N4165" s="53"/>
      <c r="O4165" s="53"/>
      <c r="P4165" s="55"/>
      <c r="Q4165" s="297">
        <v>11800</v>
      </c>
      <c r="R4165" s="351" t="s">
        <v>1578</v>
      </c>
      <c r="S4165" s="350">
        <v>55</v>
      </c>
      <c r="T4165" t="str">
        <f t="shared" si="142"/>
        <v>WhatsApp API Business</v>
      </c>
    </row>
    <row r="4166" spans="1:20" ht="15.75" thickBot="1">
      <c r="A4166" s="311">
        <v>45737</v>
      </c>
      <c r="B4166" s="384">
        <v>45717</v>
      </c>
      <c r="C4166" s="297" t="e">
        <v>#VALUE!</v>
      </c>
      <c r="D4166" s="318" t="s">
        <v>250</v>
      </c>
      <c r="E4166" s="306" t="s">
        <v>7008</v>
      </c>
      <c r="F4166" s="314">
        <v>2301</v>
      </c>
      <c r="G4166" s="300">
        <v>1950</v>
      </c>
      <c r="H4166" s="301" t="s">
        <v>216</v>
      </c>
      <c r="I4166" s="302" t="s">
        <v>217</v>
      </c>
      <c r="J4166" s="302" t="s">
        <v>218</v>
      </c>
      <c r="K4166" s="53"/>
      <c r="L4166" s="53"/>
      <c r="M4166" s="53"/>
      <c r="N4166" s="53"/>
      <c r="O4166" s="53"/>
      <c r="P4166" s="55"/>
      <c r="Q4166" s="297">
        <v>2301</v>
      </c>
      <c r="R4166" s="351" t="s">
        <v>1578</v>
      </c>
      <c r="S4166" s="350">
        <v>55</v>
      </c>
      <c r="T4166" t="str">
        <f t="shared" si="142"/>
        <v>G-Suite Business</v>
      </c>
    </row>
    <row r="4167" spans="1:20" ht="15.75" thickBot="1">
      <c r="A4167" s="311">
        <v>45737</v>
      </c>
      <c r="B4167" s="384">
        <v>45717</v>
      </c>
      <c r="C4167" s="297" t="e">
        <v>#VALUE!</v>
      </c>
      <c r="D4167" s="318" t="s">
        <v>1772</v>
      </c>
      <c r="E4167" s="306" t="s">
        <v>7009</v>
      </c>
      <c r="F4167" s="314">
        <v>70198</v>
      </c>
      <c r="G4167" s="300">
        <v>59489.830508474581</v>
      </c>
      <c r="H4167" s="301" t="s">
        <v>216</v>
      </c>
      <c r="I4167" s="302" t="s">
        <v>217</v>
      </c>
      <c r="J4167" s="302" t="s">
        <v>218</v>
      </c>
      <c r="K4167" s="53"/>
      <c r="L4167" s="53"/>
      <c r="M4167" s="53"/>
      <c r="N4167" s="53"/>
      <c r="O4167" s="53"/>
      <c r="P4167" s="55"/>
      <c r="Q4167" s="297">
        <v>70198</v>
      </c>
      <c r="R4167" s="351" t="s">
        <v>1578</v>
      </c>
      <c r="S4167" s="350">
        <v>55</v>
      </c>
      <c r="T4167" t="str">
        <f t="shared" si="142"/>
        <v>G-Suite Business</v>
      </c>
    </row>
    <row r="4168" spans="1:20" ht="15.75" thickBot="1">
      <c r="A4168" s="311">
        <v>45737</v>
      </c>
      <c r="B4168" s="384">
        <v>45717</v>
      </c>
      <c r="C4168" s="297" t="e">
        <v>#VALUE!</v>
      </c>
      <c r="D4168" s="318" t="s">
        <v>7010</v>
      </c>
      <c r="E4168" s="306" t="s">
        <v>7011</v>
      </c>
      <c r="F4168" s="314">
        <v>2950</v>
      </c>
      <c r="G4168" s="300">
        <v>2500</v>
      </c>
      <c r="H4168" s="301" t="s">
        <v>112</v>
      </c>
      <c r="I4168" s="302" t="s">
        <v>229</v>
      </c>
      <c r="J4168" s="302" t="s">
        <v>258</v>
      </c>
      <c r="K4168" s="53"/>
      <c r="L4168" s="53"/>
      <c r="M4168" s="53"/>
      <c r="N4168" s="53"/>
      <c r="O4168" s="53"/>
      <c r="P4168" s="55"/>
      <c r="Q4168" s="297">
        <v>2950</v>
      </c>
      <c r="R4168" s="351" t="s">
        <v>1578</v>
      </c>
      <c r="S4168" s="350">
        <v>55</v>
      </c>
      <c r="T4168" t="str">
        <f t="shared" si="142"/>
        <v>WhatsApp API Business</v>
      </c>
    </row>
    <row r="4169" spans="1:20" ht="15.75" thickBot="1">
      <c r="A4169" s="311">
        <v>45737</v>
      </c>
      <c r="B4169" s="384">
        <v>45717</v>
      </c>
      <c r="C4169" s="297" t="e">
        <v>#VALUE!</v>
      </c>
      <c r="D4169" s="338" t="s">
        <v>441</v>
      </c>
      <c r="E4169" s="306" t="s">
        <v>7012</v>
      </c>
      <c r="F4169" s="314">
        <v>15045</v>
      </c>
      <c r="G4169" s="300">
        <v>12750</v>
      </c>
      <c r="H4169" s="301" t="s">
        <v>112</v>
      </c>
      <c r="I4169" s="302" t="s">
        <v>229</v>
      </c>
      <c r="J4169" s="302" t="s">
        <v>284</v>
      </c>
      <c r="K4169" s="53"/>
      <c r="L4169" s="53"/>
      <c r="M4169" s="53"/>
      <c r="N4169" s="53"/>
      <c r="O4169" s="53"/>
      <c r="P4169" s="55"/>
      <c r="Q4169" s="297">
        <v>15045</v>
      </c>
      <c r="R4169" s="351" t="s">
        <v>1578</v>
      </c>
      <c r="S4169" s="350">
        <v>56</v>
      </c>
      <c r="T4169" t="str">
        <f t="shared" si="142"/>
        <v>WhatsApp API Business</v>
      </c>
    </row>
    <row r="4170" spans="1:20" ht="15.75" thickBot="1">
      <c r="A4170" s="311">
        <v>45737</v>
      </c>
      <c r="B4170" s="384">
        <v>45717</v>
      </c>
      <c r="C4170" s="297" t="e">
        <v>#VALUE!</v>
      </c>
      <c r="D4170" s="338" t="s">
        <v>920</v>
      </c>
      <c r="E4170" s="306" t="s">
        <v>7013</v>
      </c>
      <c r="F4170" s="314">
        <v>1297</v>
      </c>
      <c r="G4170" s="300">
        <v>1099.152542372881</v>
      </c>
      <c r="H4170" s="301" t="s">
        <v>112</v>
      </c>
      <c r="I4170" s="302" t="s">
        <v>229</v>
      </c>
      <c r="J4170" s="302" t="s">
        <v>249</v>
      </c>
      <c r="K4170" s="53"/>
      <c r="L4170" s="53"/>
      <c r="M4170" s="53"/>
      <c r="N4170" s="53"/>
      <c r="O4170" s="53"/>
      <c r="P4170" s="55"/>
      <c r="Q4170" s="297">
        <v>1297</v>
      </c>
      <c r="R4170" s="351" t="s">
        <v>1578</v>
      </c>
      <c r="S4170" s="350">
        <v>56</v>
      </c>
      <c r="T4170" t="str">
        <f t="shared" si="142"/>
        <v>WhatsApp API Business</v>
      </c>
    </row>
    <row r="4171" spans="1:20" ht="15.75" thickBot="1">
      <c r="A4171" s="311">
        <v>45738</v>
      </c>
      <c r="B4171" s="384">
        <v>45717</v>
      </c>
      <c r="C4171" s="297" t="e">
        <v>#VALUE!</v>
      </c>
      <c r="D4171" s="318" t="s">
        <v>3570</v>
      </c>
      <c r="E4171" s="306" t="s">
        <v>7014</v>
      </c>
      <c r="F4171" s="314">
        <v>2360</v>
      </c>
      <c r="G4171" s="300">
        <v>2000</v>
      </c>
      <c r="H4171" s="301" t="s">
        <v>112</v>
      </c>
      <c r="I4171" s="302" t="s">
        <v>229</v>
      </c>
      <c r="J4171" s="302" t="s">
        <v>249</v>
      </c>
      <c r="K4171" s="53"/>
      <c r="L4171" s="53"/>
      <c r="M4171" s="53"/>
      <c r="N4171" s="53"/>
      <c r="O4171" s="53"/>
      <c r="P4171" s="55"/>
      <c r="Q4171" s="297">
        <v>2360</v>
      </c>
      <c r="R4171" s="351" t="s">
        <v>1578</v>
      </c>
      <c r="S4171" s="350">
        <v>55</v>
      </c>
      <c r="T4171" t="str">
        <f t="shared" si="142"/>
        <v>WhatsApp API Business</v>
      </c>
    </row>
    <row r="4172" spans="1:20" ht="15.75" thickBot="1">
      <c r="A4172" s="311">
        <v>45738</v>
      </c>
      <c r="B4172" s="384">
        <v>45717</v>
      </c>
      <c r="C4172" s="297" t="e">
        <v>#VALUE!</v>
      </c>
      <c r="D4172" s="318" t="s">
        <v>2331</v>
      </c>
      <c r="E4172" s="306" t="s">
        <v>7015</v>
      </c>
      <c r="F4172" s="314">
        <v>25075</v>
      </c>
      <c r="G4172" s="300">
        <v>21250</v>
      </c>
      <c r="H4172" s="301" t="s">
        <v>112</v>
      </c>
      <c r="I4172" s="302" t="s">
        <v>229</v>
      </c>
      <c r="J4172" s="302" t="s">
        <v>1504</v>
      </c>
      <c r="K4172" s="53"/>
      <c r="L4172" s="53"/>
      <c r="M4172" s="53"/>
      <c r="N4172" s="53"/>
      <c r="O4172" s="53"/>
      <c r="P4172" s="55"/>
      <c r="Q4172" s="297">
        <v>25075</v>
      </c>
      <c r="R4172" s="351" t="s">
        <v>1578</v>
      </c>
      <c r="S4172" s="350">
        <v>55</v>
      </c>
      <c r="T4172" t="str">
        <f t="shared" si="142"/>
        <v>WhatsApp API Business</v>
      </c>
    </row>
    <row r="4173" spans="1:20" ht="15.75" thickBot="1">
      <c r="A4173" s="311">
        <v>45738</v>
      </c>
      <c r="B4173" s="384">
        <v>45717</v>
      </c>
      <c r="C4173" s="297" t="e">
        <v>#VALUE!</v>
      </c>
      <c r="D4173" s="318" t="s">
        <v>370</v>
      </c>
      <c r="E4173" s="306" t="s">
        <v>7016</v>
      </c>
      <c r="F4173" s="314">
        <v>44604</v>
      </c>
      <c r="G4173" s="300">
        <v>37800</v>
      </c>
      <c r="H4173" s="301" t="s">
        <v>216</v>
      </c>
      <c r="I4173" s="302" t="s">
        <v>217</v>
      </c>
      <c r="J4173" s="302" t="s">
        <v>218</v>
      </c>
      <c r="K4173" s="53"/>
      <c r="L4173" s="53"/>
      <c r="M4173" s="53"/>
      <c r="N4173" s="53"/>
      <c r="O4173" s="53"/>
      <c r="P4173" s="55"/>
      <c r="Q4173" s="297">
        <v>44604</v>
      </c>
      <c r="R4173" s="351" t="s">
        <v>1578</v>
      </c>
      <c r="S4173" s="350">
        <v>55</v>
      </c>
      <c r="T4173" t="str">
        <f t="shared" si="142"/>
        <v>G-Suite Business</v>
      </c>
    </row>
    <row r="4174" spans="1:20" ht="15.75" thickBot="1">
      <c r="A4174" s="311">
        <v>45738</v>
      </c>
      <c r="B4174" s="384">
        <v>45717</v>
      </c>
      <c r="C4174" s="297" t="e">
        <v>#VALUE!</v>
      </c>
      <c r="D4174" s="318" t="s">
        <v>7017</v>
      </c>
      <c r="E4174" s="306" t="s">
        <v>7018</v>
      </c>
      <c r="F4174" s="314">
        <v>34137</v>
      </c>
      <c r="G4174" s="300">
        <v>28929.661016949151</v>
      </c>
      <c r="H4174" s="301" t="s">
        <v>216</v>
      </c>
      <c r="I4174" s="302" t="s">
        <v>217</v>
      </c>
      <c r="J4174" s="302" t="s">
        <v>218</v>
      </c>
      <c r="K4174" s="53"/>
      <c r="L4174" s="53"/>
      <c r="M4174" s="53"/>
      <c r="N4174" s="53"/>
      <c r="O4174" s="53"/>
      <c r="P4174" s="55"/>
      <c r="Q4174" s="297">
        <v>34137</v>
      </c>
      <c r="R4174" s="351" t="s">
        <v>1578</v>
      </c>
      <c r="S4174" s="350">
        <v>55</v>
      </c>
      <c r="T4174" t="str">
        <f t="shared" si="142"/>
        <v>G-Suite Business</v>
      </c>
    </row>
    <row r="4175" spans="1:20" ht="15.75" thickBot="1">
      <c r="A4175" s="311">
        <v>45738</v>
      </c>
      <c r="B4175" s="384">
        <v>45717</v>
      </c>
      <c r="C4175" s="297" t="e">
        <v>#VALUE!</v>
      </c>
      <c r="D4175" s="312" t="s">
        <v>1570</v>
      </c>
      <c r="E4175" s="306" t="s">
        <v>7019</v>
      </c>
      <c r="F4175" s="314">
        <v>2257</v>
      </c>
      <c r="G4175" s="300">
        <v>1912.71186440678</v>
      </c>
      <c r="H4175" s="301" t="s">
        <v>216</v>
      </c>
      <c r="I4175" s="302" t="s">
        <v>217</v>
      </c>
      <c r="J4175" s="302" t="s">
        <v>218</v>
      </c>
      <c r="K4175" s="53"/>
      <c r="L4175" s="53"/>
      <c r="M4175" s="53"/>
      <c r="N4175" s="53"/>
      <c r="O4175" s="53"/>
      <c r="P4175" s="55"/>
      <c r="Q4175" s="297">
        <v>2257</v>
      </c>
      <c r="R4175" s="351" t="s">
        <v>1578</v>
      </c>
      <c r="S4175" s="350">
        <v>56</v>
      </c>
      <c r="T4175" t="str">
        <f t="shared" si="142"/>
        <v>G-Suite Business</v>
      </c>
    </row>
    <row r="4176" spans="1:20" ht="15.75" thickBot="1">
      <c r="A4176" s="311">
        <v>45740</v>
      </c>
      <c r="B4176" s="384">
        <v>45717</v>
      </c>
      <c r="C4176" s="297" t="e">
        <v>#VALUE!</v>
      </c>
      <c r="D4176" s="312" t="s">
        <v>393</v>
      </c>
      <c r="E4176" s="306" t="s">
        <v>7020</v>
      </c>
      <c r="F4176" s="314">
        <v>2310.83</v>
      </c>
      <c r="G4176" s="300">
        <v>1958.3305084745759</v>
      </c>
      <c r="H4176" s="301" t="s">
        <v>216</v>
      </c>
      <c r="I4176" s="302" t="s">
        <v>217</v>
      </c>
      <c r="J4176" s="302" t="s">
        <v>218</v>
      </c>
      <c r="K4176" s="53"/>
      <c r="L4176" s="53"/>
      <c r="M4176" s="53"/>
      <c r="N4176" s="53"/>
      <c r="O4176" s="53"/>
      <c r="P4176" s="55"/>
      <c r="Q4176" s="297">
        <v>2310.83</v>
      </c>
      <c r="R4176" s="351" t="s">
        <v>1578</v>
      </c>
      <c r="S4176" s="350">
        <v>56</v>
      </c>
      <c r="T4176" t="str">
        <f t="shared" si="142"/>
        <v>G-Suite Business</v>
      </c>
    </row>
    <row r="4177" spans="1:20" ht="15.75" thickBot="1">
      <c r="A4177" s="311">
        <v>45740</v>
      </c>
      <c r="B4177" s="384">
        <v>45717</v>
      </c>
      <c r="C4177" s="297" t="e">
        <v>#VALUE!</v>
      </c>
      <c r="D4177" s="312" t="s">
        <v>1006</v>
      </c>
      <c r="E4177" s="306" t="s">
        <v>7021</v>
      </c>
      <c r="F4177" s="314">
        <v>3511</v>
      </c>
      <c r="G4177" s="300">
        <v>2975.42372881356</v>
      </c>
      <c r="H4177" s="301" t="s">
        <v>216</v>
      </c>
      <c r="I4177" s="302" t="s">
        <v>217</v>
      </c>
      <c r="J4177" s="302" t="s">
        <v>218</v>
      </c>
      <c r="K4177" s="53"/>
      <c r="L4177" s="53"/>
      <c r="M4177" s="53"/>
      <c r="N4177" s="53"/>
      <c r="O4177" s="53"/>
      <c r="P4177" s="55"/>
      <c r="Q4177" s="297">
        <v>3511</v>
      </c>
      <c r="R4177" s="351" t="s">
        <v>1578</v>
      </c>
      <c r="S4177" s="350">
        <v>56</v>
      </c>
      <c r="T4177" t="str">
        <f t="shared" si="142"/>
        <v>G-Suite Business</v>
      </c>
    </row>
    <row r="4178" spans="1:20" ht="15.75" thickBot="1">
      <c r="A4178" s="311">
        <v>45740</v>
      </c>
      <c r="B4178" s="384">
        <v>45717</v>
      </c>
      <c r="C4178" s="297" t="e">
        <v>#VALUE!</v>
      </c>
      <c r="D4178" s="312" t="s">
        <v>349</v>
      </c>
      <c r="E4178" s="306" t="s">
        <v>7022</v>
      </c>
      <c r="F4178" s="314">
        <v>7523</v>
      </c>
      <c r="G4178" s="300">
        <v>6375.42372881356</v>
      </c>
      <c r="H4178" s="301" t="s">
        <v>112</v>
      </c>
      <c r="I4178" s="302" t="s">
        <v>229</v>
      </c>
      <c r="J4178" s="302" t="s">
        <v>269</v>
      </c>
      <c r="K4178" s="53"/>
      <c r="L4178" s="53"/>
      <c r="M4178" s="53"/>
      <c r="N4178" s="53"/>
      <c r="O4178" s="53"/>
      <c r="P4178" s="55"/>
      <c r="Q4178" s="297">
        <v>7523</v>
      </c>
      <c r="R4178" s="351" t="s">
        <v>1578</v>
      </c>
      <c r="S4178" s="350">
        <v>56</v>
      </c>
      <c r="T4178" t="str">
        <f t="shared" si="142"/>
        <v>WhatsApp API Business</v>
      </c>
    </row>
    <row r="4179" spans="1:20" ht="15.75" thickBot="1">
      <c r="A4179" s="311">
        <v>45740</v>
      </c>
      <c r="B4179" s="384">
        <v>45717</v>
      </c>
      <c r="C4179" s="297" t="e">
        <v>#VALUE!</v>
      </c>
      <c r="D4179" s="312" t="s">
        <v>2139</v>
      </c>
      <c r="E4179" s="306" t="s">
        <v>7023</v>
      </c>
      <c r="F4179" s="314">
        <v>84960</v>
      </c>
      <c r="G4179" s="300">
        <v>72000</v>
      </c>
      <c r="H4179" s="301" t="s">
        <v>291</v>
      </c>
      <c r="I4179" s="302" t="s">
        <v>226</v>
      </c>
      <c r="J4179" s="302" t="s">
        <v>32</v>
      </c>
      <c r="K4179" s="53"/>
      <c r="L4179" s="53"/>
      <c r="M4179" s="53"/>
      <c r="N4179" s="53"/>
      <c r="O4179" s="53"/>
      <c r="P4179" s="55"/>
      <c r="Q4179" s="297">
        <v>84960</v>
      </c>
      <c r="R4179" s="351" t="s">
        <v>1578</v>
      </c>
      <c r="S4179" s="350">
        <v>56</v>
      </c>
      <c r="T4179" t="s">
        <v>15</v>
      </c>
    </row>
    <row r="4180" spans="1:20" ht="15.75" thickBot="1">
      <c r="A4180" s="311">
        <v>45740</v>
      </c>
      <c r="B4180" s="384">
        <v>45717</v>
      </c>
      <c r="C4180" s="297" t="e">
        <v>#VALUE!</v>
      </c>
      <c r="D4180" s="312" t="s">
        <v>5953</v>
      </c>
      <c r="E4180" s="306" t="s">
        <v>7024</v>
      </c>
      <c r="F4180" s="314">
        <v>99</v>
      </c>
      <c r="G4180" s="300">
        <v>83.898305084745772</v>
      </c>
      <c r="H4180" s="301" t="s">
        <v>261</v>
      </c>
      <c r="I4180" s="302" t="s">
        <v>7025</v>
      </c>
      <c r="J4180" s="302" t="s">
        <v>330</v>
      </c>
      <c r="K4180" s="53"/>
      <c r="L4180" s="53"/>
      <c r="M4180" s="53"/>
      <c r="N4180" s="53"/>
      <c r="O4180" s="53"/>
      <c r="P4180" s="55"/>
      <c r="Q4180" s="297">
        <v>99</v>
      </c>
      <c r="R4180" s="351" t="s">
        <v>1578</v>
      </c>
      <c r="S4180" s="350">
        <v>56</v>
      </c>
      <c r="T4180" t="str">
        <f t="shared" ref="T4180:T4200" si="143">VLOOKUP(I4180,$AD$2:$AE$6,2,0)</f>
        <v>Other Services</v>
      </c>
    </row>
    <row r="4181" spans="1:20" ht="15.75" thickBot="1">
      <c r="A4181" s="311">
        <v>45740</v>
      </c>
      <c r="B4181" s="384">
        <v>45717</v>
      </c>
      <c r="C4181" s="297" t="e">
        <v>#VALUE!</v>
      </c>
      <c r="D4181" s="312" t="s">
        <v>2335</v>
      </c>
      <c r="E4181" s="306" t="s">
        <v>7026</v>
      </c>
      <c r="F4181" s="314">
        <v>99</v>
      </c>
      <c r="G4181" s="300">
        <v>83.898305084745772</v>
      </c>
      <c r="H4181" s="301" t="s">
        <v>261</v>
      </c>
      <c r="I4181" s="302" t="s">
        <v>7025</v>
      </c>
      <c r="J4181" s="302" t="s">
        <v>330</v>
      </c>
      <c r="K4181" s="53"/>
      <c r="L4181" s="53"/>
      <c r="M4181" s="53"/>
      <c r="N4181" s="53"/>
      <c r="O4181" s="53"/>
      <c r="P4181" s="55"/>
      <c r="Q4181" s="297">
        <v>99</v>
      </c>
      <c r="R4181" s="351" t="s">
        <v>1578</v>
      </c>
      <c r="S4181" s="350">
        <v>56</v>
      </c>
      <c r="T4181" t="str">
        <f t="shared" si="143"/>
        <v>Other Services</v>
      </c>
    </row>
    <row r="4182" spans="1:20" ht="15.75" thickBot="1">
      <c r="A4182" s="311">
        <v>45740</v>
      </c>
      <c r="B4182" s="384">
        <v>45717</v>
      </c>
      <c r="C4182" s="297" t="e">
        <v>#VALUE!</v>
      </c>
      <c r="D4182" s="312" t="s">
        <v>1969</v>
      </c>
      <c r="E4182" s="306" t="s">
        <v>7027</v>
      </c>
      <c r="F4182" s="314">
        <v>8850</v>
      </c>
      <c r="G4182" s="300">
        <v>7500</v>
      </c>
      <c r="H4182" s="301" t="s">
        <v>112</v>
      </c>
      <c r="I4182" s="302" t="s">
        <v>229</v>
      </c>
      <c r="J4182" s="302" t="s">
        <v>269</v>
      </c>
      <c r="K4182" s="53"/>
      <c r="L4182" s="53"/>
      <c r="M4182" s="53"/>
      <c r="N4182" s="53"/>
      <c r="O4182" s="53"/>
      <c r="P4182" s="55"/>
      <c r="Q4182" s="297">
        <v>8850</v>
      </c>
      <c r="R4182" s="351" t="s">
        <v>1578</v>
      </c>
      <c r="S4182" s="350">
        <v>56</v>
      </c>
      <c r="T4182" t="str">
        <f t="shared" si="143"/>
        <v>WhatsApp API Business</v>
      </c>
    </row>
    <row r="4183" spans="1:20" ht="15.75" thickBot="1">
      <c r="A4183" s="311">
        <v>45740</v>
      </c>
      <c r="B4183" s="384">
        <v>45717</v>
      </c>
      <c r="C4183" s="297" t="e">
        <v>#VALUE!</v>
      </c>
      <c r="D4183" s="312" t="s">
        <v>1364</v>
      </c>
      <c r="E4183" s="306" t="s">
        <v>7028</v>
      </c>
      <c r="F4183" s="314">
        <v>59000</v>
      </c>
      <c r="G4183" s="300">
        <v>50000</v>
      </c>
      <c r="H4183" s="301" t="s">
        <v>291</v>
      </c>
      <c r="I4183" s="302" t="s">
        <v>226</v>
      </c>
      <c r="J4183" s="302" t="s">
        <v>292</v>
      </c>
      <c r="K4183" s="53"/>
      <c r="L4183" s="53"/>
      <c r="M4183" s="53"/>
      <c r="N4183" s="53"/>
      <c r="O4183" s="53"/>
      <c r="P4183" s="55"/>
      <c r="Q4183" s="297">
        <v>59000</v>
      </c>
      <c r="R4183" s="351" t="s">
        <v>1578</v>
      </c>
      <c r="S4183" s="350">
        <v>56</v>
      </c>
      <c r="T4183" t="str">
        <f t="shared" si="143"/>
        <v xml:space="preserve">Training Business </v>
      </c>
    </row>
    <row r="4184" spans="1:20" ht="15.75" thickBot="1">
      <c r="A4184" s="311">
        <v>45740</v>
      </c>
      <c r="B4184" s="384">
        <v>45717</v>
      </c>
      <c r="C4184" s="297" t="e">
        <v>#VALUE!</v>
      </c>
      <c r="D4184" s="312" t="s">
        <v>1131</v>
      </c>
      <c r="E4184" s="306" t="s">
        <v>7029</v>
      </c>
      <c r="F4184" s="314">
        <v>25075</v>
      </c>
      <c r="G4184" s="300">
        <v>21250</v>
      </c>
      <c r="H4184" s="301" t="s">
        <v>112</v>
      </c>
      <c r="I4184" s="302" t="s">
        <v>229</v>
      </c>
      <c r="J4184" s="302" t="s">
        <v>1504</v>
      </c>
      <c r="K4184" s="53"/>
      <c r="L4184" s="53"/>
      <c r="M4184" s="53"/>
      <c r="N4184" s="53"/>
      <c r="O4184" s="53"/>
      <c r="P4184" s="55"/>
      <c r="Q4184" s="297">
        <v>25075</v>
      </c>
      <c r="R4184" s="351" t="s">
        <v>1578</v>
      </c>
      <c r="S4184" s="350">
        <v>56</v>
      </c>
      <c r="T4184" t="str">
        <f t="shared" si="143"/>
        <v>WhatsApp API Business</v>
      </c>
    </row>
    <row r="4185" spans="1:20" ht="15.75" thickBot="1">
      <c r="A4185" s="311">
        <v>45740</v>
      </c>
      <c r="B4185" s="384">
        <v>45717</v>
      </c>
      <c r="C4185" s="297" t="e">
        <v>#VALUE!</v>
      </c>
      <c r="D4185" s="312" t="s">
        <v>518</v>
      </c>
      <c r="E4185" s="306" t="s">
        <v>6846</v>
      </c>
      <c r="F4185" s="314">
        <v>451500</v>
      </c>
      <c r="G4185" s="300">
        <v>382627.11864406778</v>
      </c>
      <c r="H4185" s="301" t="s">
        <v>291</v>
      </c>
      <c r="I4185" s="302" t="s">
        <v>226</v>
      </c>
      <c r="J4185" s="302" t="s">
        <v>292</v>
      </c>
      <c r="K4185" s="53"/>
      <c r="L4185" s="53"/>
      <c r="M4185" s="53"/>
      <c r="N4185" s="53"/>
      <c r="O4185" s="53"/>
      <c r="P4185" s="55"/>
      <c r="Q4185" s="297">
        <v>451500</v>
      </c>
      <c r="R4185" s="351" t="s">
        <v>1578</v>
      </c>
      <c r="S4185" s="350">
        <v>56</v>
      </c>
      <c r="T4185" t="str">
        <f t="shared" si="143"/>
        <v xml:space="preserve">Training Business </v>
      </c>
    </row>
    <row r="4186" spans="1:20" ht="15.75" thickBot="1">
      <c r="A4186" s="311">
        <v>45740</v>
      </c>
      <c r="B4186" s="384">
        <v>45717</v>
      </c>
      <c r="C4186" s="297" t="e">
        <v>#VALUE!</v>
      </c>
      <c r="D4186" s="312" t="s">
        <v>6031</v>
      </c>
      <c r="E4186" s="306" t="s">
        <v>6849</v>
      </c>
      <c r="F4186" s="314">
        <v>951820</v>
      </c>
      <c r="G4186" s="300">
        <v>806627.11864406778</v>
      </c>
      <c r="H4186" s="301" t="s">
        <v>291</v>
      </c>
      <c r="I4186" s="302" t="s">
        <v>226</v>
      </c>
      <c r="J4186" s="302" t="s">
        <v>292</v>
      </c>
      <c r="K4186" s="53"/>
      <c r="L4186" s="53"/>
      <c r="M4186" s="53"/>
      <c r="N4186" s="53"/>
      <c r="O4186" s="53"/>
      <c r="P4186" s="55"/>
      <c r="Q4186" s="297">
        <v>951820</v>
      </c>
      <c r="R4186" s="351" t="s">
        <v>1578</v>
      </c>
      <c r="S4186" s="350">
        <v>56</v>
      </c>
      <c r="T4186" t="str">
        <f t="shared" si="143"/>
        <v xml:space="preserve">Training Business </v>
      </c>
    </row>
    <row r="4187" spans="1:20" ht="15.75" thickBot="1">
      <c r="A4187" s="311">
        <v>45740</v>
      </c>
      <c r="B4187" s="384">
        <v>45717</v>
      </c>
      <c r="C4187" s="297" t="e">
        <v>#VALUE!</v>
      </c>
      <c r="D4187" s="312" t="s">
        <v>6850</v>
      </c>
      <c r="E4187" s="306" t="s">
        <v>6851</v>
      </c>
      <c r="F4187" s="314">
        <v>451500</v>
      </c>
      <c r="G4187" s="300">
        <v>382627.11864406778</v>
      </c>
      <c r="H4187" s="301" t="s">
        <v>291</v>
      </c>
      <c r="I4187" s="302" t="s">
        <v>226</v>
      </c>
      <c r="J4187" s="302" t="s">
        <v>292</v>
      </c>
      <c r="K4187" s="53"/>
      <c r="L4187" s="53"/>
      <c r="M4187" s="53"/>
      <c r="N4187" s="53"/>
      <c r="O4187" s="53"/>
      <c r="P4187" s="55"/>
      <c r="Q4187" s="297">
        <v>451500</v>
      </c>
      <c r="R4187" s="351" t="s">
        <v>1578</v>
      </c>
      <c r="S4187" s="350">
        <v>56</v>
      </c>
      <c r="T4187" t="str">
        <f t="shared" si="143"/>
        <v xml:space="preserve">Training Business </v>
      </c>
    </row>
    <row r="4188" spans="1:20" ht="15.75" thickBot="1">
      <c r="A4188" s="311">
        <v>45741</v>
      </c>
      <c r="B4188" s="384">
        <v>45717</v>
      </c>
      <c r="C4188" s="297" t="e">
        <v>#VALUE!</v>
      </c>
      <c r="D4188" s="312" t="s">
        <v>3256</v>
      </c>
      <c r="E4188" s="306" t="s">
        <v>7030</v>
      </c>
      <c r="F4188" s="314">
        <v>6278</v>
      </c>
      <c r="G4188" s="300">
        <v>5320.3389830508477</v>
      </c>
      <c r="H4188" s="301" t="s">
        <v>216</v>
      </c>
      <c r="I4188" s="302" t="s">
        <v>217</v>
      </c>
      <c r="J4188" s="302" t="s">
        <v>218</v>
      </c>
      <c r="K4188" s="53"/>
      <c r="L4188" s="53"/>
      <c r="M4188" s="53"/>
      <c r="N4188" s="53"/>
      <c r="O4188" s="53"/>
      <c r="P4188" s="55"/>
      <c r="Q4188" s="297">
        <v>6278</v>
      </c>
      <c r="R4188" s="351" t="s">
        <v>1578</v>
      </c>
      <c r="S4188" s="350">
        <v>56</v>
      </c>
      <c r="T4188" t="str">
        <f t="shared" si="143"/>
        <v>G-Suite Business</v>
      </c>
    </row>
    <row r="4189" spans="1:20" ht="15.75" thickBot="1">
      <c r="A4189" s="311">
        <v>45741</v>
      </c>
      <c r="B4189" s="384">
        <v>45717</v>
      </c>
      <c r="C4189" s="297" t="e">
        <v>#VALUE!</v>
      </c>
      <c r="D4189" s="312" t="s">
        <v>250</v>
      </c>
      <c r="E4189" s="306" t="s">
        <v>7031</v>
      </c>
      <c r="F4189" s="314">
        <v>2301</v>
      </c>
      <c r="G4189" s="300">
        <v>1950</v>
      </c>
      <c r="H4189" s="301" t="s">
        <v>216</v>
      </c>
      <c r="I4189" s="302" t="s">
        <v>217</v>
      </c>
      <c r="J4189" s="302" t="s">
        <v>218</v>
      </c>
      <c r="K4189" s="53"/>
      <c r="L4189" s="53"/>
      <c r="M4189" s="53"/>
      <c r="N4189" s="53"/>
      <c r="O4189" s="53"/>
      <c r="P4189" s="55"/>
      <c r="Q4189" s="297">
        <v>2301</v>
      </c>
      <c r="R4189" s="351" t="s">
        <v>1578</v>
      </c>
      <c r="S4189" s="350">
        <v>56</v>
      </c>
      <c r="T4189" t="str">
        <f t="shared" si="143"/>
        <v>G-Suite Business</v>
      </c>
    </row>
    <row r="4190" spans="1:20" ht="15.75" thickBot="1">
      <c r="A4190" s="311">
        <v>45741</v>
      </c>
      <c r="B4190" s="384">
        <v>45717</v>
      </c>
      <c r="C4190" s="297" t="e">
        <v>#VALUE!</v>
      </c>
      <c r="D4190" s="312" t="s">
        <v>1031</v>
      </c>
      <c r="E4190" s="306" t="s">
        <v>7032</v>
      </c>
      <c r="F4190" s="314">
        <v>2758.25</v>
      </c>
      <c r="G4190" s="300">
        <v>2337.5</v>
      </c>
      <c r="H4190" s="301" t="s">
        <v>216</v>
      </c>
      <c r="I4190" s="302" t="s">
        <v>217</v>
      </c>
      <c r="J4190" s="302" t="s">
        <v>218</v>
      </c>
      <c r="K4190" s="53"/>
      <c r="L4190" s="53"/>
      <c r="M4190" s="53"/>
      <c r="N4190" s="53"/>
      <c r="O4190" s="53"/>
      <c r="P4190" s="55"/>
      <c r="Q4190" s="297">
        <v>2758.25</v>
      </c>
      <c r="R4190" s="351" t="s">
        <v>1578</v>
      </c>
      <c r="S4190" s="350">
        <v>56</v>
      </c>
      <c r="T4190" t="str">
        <f t="shared" si="143"/>
        <v>G-Suite Business</v>
      </c>
    </row>
    <row r="4191" spans="1:20" ht="15.75" thickBot="1">
      <c r="A4191" s="311">
        <v>45741</v>
      </c>
      <c r="B4191" s="384">
        <v>45717</v>
      </c>
      <c r="C4191" s="297" t="e">
        <v>#VALUE!</v>
      </c>
      <c r="D4191" s="312" t="s">
        <v>250</v>
      </c>
      <c r="E4191" s="306" t="s">
        <v>7033</v>
      </c>
      <c r="F4191" s="314">
        <v>34279</v>
      </c>
      <c r="G4191" s="300">
        <v>29050</v>
      </c>
      <c r="H4191" s="301" t="s">
        <v>216</v>
      </c>
      <c r="I4191" s="302" t="s">
        <v>217</v>
      </c>
      <c r="J4191" s="302" t="s">
        <v>218</v>
      </c>
      <c r="K4191" s="53"/>
      <c r="L4191" s="53"/>
      <c r="M4191" s="53"/>
      <c r="N4191" s="53"/>
      <c r="O4191" s="53"/>
      <c r="P4191" s="55"/>
      <c r="Q4191" s="297">
        <v>34279</v>
      </c>
      <c r="R4191" s="351" t="s">
        <v>1578</v>
      </c>
      <c r="S4191" s="350">
        <v>56</v>
      </c>
      <c r="T4191" t="str">
        <f t="shared" si="143"/>
        <v>G-Suite Business</v>
      </c>
    </row>
    <row r="4192" spans="1:20" ht="15.75" thickBot="1">
      <c r="A4192" s="311">
        <v>45741</v>
      </c>
      <c r="B4192" s="384">
        <v>45717</v>
      </c>
      <c r="C4192" s="297" t="e">
        <v>#VALUE!</v>
      </c>
      <c r="D4192" s="312" t="s">
        <v>250</v>
      </c>
      <c r="E4192" s="306" t="s">
        <v>7034</v>
      </c>
      <c r="F4192" s="314">
        <v>11505</v>
      </c>
      <c r="G4192" s="300">
        <v>9750</v>
      </c>
      <c r="H4192" s="301" t="s">
        <v>216</v>
      </c>
      <c r="I4192" s="302" t="s">
        <v>217</v>
      </c>
      <c r="J4192" s="302" t="s">
        <v>218</v>
      </c>
      <c r="K4192" s="53"/>
      <c r="L4192" s="53"/>
      <c r="M4192" s="53"/>
      <c r="N4192" s="53"/>
      <c r="O4192" s="53"/>
      <c r="P4192" s="55"/>
      <c r="Q4192" s="297">
        <v>11505</v>
      </c>
      <c r="R4192" s="351" t="s">
        <v>1578</v>
      </c>
      <c r="S4192" s="350">
        <v>56</v>
      </c>
      <c r="T4192" t="str">
        <f t="shared" si="143"/>
        <v>G-Suite Business</v>
      </c>
    </row>
    <row r="4193" spans="1:20" ht="15.75" thickBot="1">
      <c r="A4193" s="311">
        <v>45741</v>
      </c>
      <c r="B4193" s="384">
        <v>45717</v>
      </c>
      <c r="C4193" s="297" t="e">
        <v>#VALUE!</v>
      </c>
      <c r="D4193" s="312" t="s">
        <v>2353</v>
      </c>
      <c r="E4193" s="306" t="s">
        <v>7035</v>
      </c>
      <c r="F4193" s="314">
        <v>137883</v>
      </c>
      <c r="G4193" s="300">
        <v>116850</v>
      </c>
      <c r="H4193" s="301" t="s">
        <v>216</v>
      </c>
      <c r="I4193" s="302" t="s">
        <v>217</v>
      </c>
      <c r="J4193" s="302" t="s">
        <v>218</v>
      </c>
      <c r="K4193" s="53"/>
      <c r="L4193" s="53"/>
      <c r="M4193" s="53"/>
      <c r="N4193" s="53"/>
      <c r="O4193" s="53"/>
      <c r="P4193" s="55"/>
      <c r="Q4193" s="297">
        <v>137883</v>
      </c>
      <c r="R4193" s="351" t="s">
        <v>1578</v>
      </c>
      <c r="S4193" s="350">
        <v>56</v>
      </c>
      <c r="T4193" t="str">
        <f t="shared" si="143"/>
        <v>G-Suite Business</v>
      </c>
    </row>
    <row r="4194" spans="1:20" ht="15.75" thickBot="1">
      <c r="A4194" s="311">
        <v>45741</v>
      </c>
      <c r="B4194" s="384">
        <v>45717</v>
      </c>
      <c r="C4194" s="297" t="e">
        <v>#VALUE!</v>
      </c>
      <c r="D4194" s="312" t="s">
        <v>7036</v>
      </c>
      <c r="E4194" s="306" t="s">
        <v>7037</v>
      </c>
      <c r="F4194" s="314">
        <v>2830</v>
      </c>
      <c r="G4194" s="300">
        <v>2398.305084745763</v>
      </c>
      <c r="H4194" s="301" t="s">
        <v>216</v>
      </c>
      <c r="I4194" s="302" t="s">
        <v>217</v>
      </c>
      <c r="J4194" s="302" t="s">
        <v>218</v>
      </c>
      <c r="K4194" s="53"/>
      <c r="L4194" s="53"/>
      <c r="M4194" s="53"/>
      <c r="N4194" s="53"/>
      <c r="O4194" s="53"/>
      <c r="P4194" s="55"/>
      <c r="Q4194" s="297">
        <v>2830</v>
      </c>
      <c r="R4194" s="351" t="s">
        <v>1578</v>
      </c>
      <c r="S4194" s="350">
        <v>56</v>
      </c>
      <c r="T4194" t="str">
        <f t="shared" si="143"/>
        <v>G-Suite Business</v>
      </c>
    </row>
    <row r="4195" spans="1:20" ht="15.75" thickBot="1">
      <c r="A4195" s="311">
        <v>45741</v>
      </c>
      <c r="B4195" s="384">
        <v>45717</v>
      </c>
      <c r="C4195" s="297" t="e">
        <v>#VALUE!</v>
      </c>
      <c r="D4195" s="312" t="s">
        <v>1009</v>
      </c>
      <c r="E4195" s="306" t="s">
        <v>7038</v>
      </c>
      <c r="F4195" s="314">
        <v>11446</v>
      </c>
      <c r="G4195" s="300">
        <v>9700</v>
      </c>
      <c r="H4195" s="301" t="s">
        <v>216</v>
      </c>
      <c r="I4195" s="302" t="s">
        <v>217</v>
      </c>
      <c r="J4195" s="302" t="s">
        <v>218</v>
      </c>
      <c r="K4195" s="53"/>
      <c r="L4195" s="53"/>
      <c r="M4195" s="53"/>
      <c r="N4195" s="53"/>
      <c r="O4195" s="53"/>
      <c r="P4195" s="55"/>
      <c r="Q4195" s="297">
        <v>11446</v>
      </c>
      <c r="R4195" s="351" t="s">
        <v>1578</v>
      </c>
      <c r="S4195" s="350">
        <v>56</v>
      </c>
      <c r="T4195" t="str">
        <f t="shared" si="143"/>
        <v>G-Suite Business</v>
      </c>
    </row>
    <row r="4196" spans="1:20" ht="15.75" thickBot="1">
      <c r="A4196" s="311">
        <v>45741</v>
      </c>
      <c r="B4196" s="384">
        <v>45717</v>
      </c>
      <c r="C4196" s="297" t="e">
        <v>#VALUE!</v>
      </c>
      <c r="D4196" s="312" t="s">
        <v>736</v>
      </c>
      <c r="E4196" s="306" t="s">
        <v>6848</v>
      </c>
      <c r="F4196" s="314">
        <v>451500</v>
      </c>
      <c r="G4196" s="300">
        <v>382627.11864406778</v>
      </c>
      <c r="H4196" s="301" t="s">
        <v>291</v>
      </c>
      <c r="I4196" s="302" t="s">
        <v>226</v>
      </c>
      <c r="J4196" s="302" t="s">
        <v>292</v>
      </c>
      <c r="K4196" s="53"/>
      <c r="L4196" s="53"/>
      <c r="M4196" s="53"/>
      <c r="N4196" s="53"/>
      <c r="O4196" s="53"/>
      <c r="P4196" s="55"/>
      <c r="Q4196" s="297">
        <v>451500</v>
      </c>
      <c r="R4196" s="351" t="s">
        <v>1578</v>
      </c>
      <c r="S4196" s="350">
        <v>56</v>
      </c>
      <c r="T4196" t="str">
        <f t="shared" si="143"/>
        <v xml:space="preserve">Training Business </v>
      </c>
    </row>
    <row r="4197" spans="1:20" ht="15.75" thickBot="1">
      <c r="A4197" s="311">
        <v>45741</v>
      </c>
      <c r="B4197" s="384">
        <v>45717</v>
      </c>
      <c r="C4197" s="297" t="e">
        <v>#VALUE!</v>
      </c>
      <c r="D4197" s="312" t="s">
        <v>1123</v>
      </c>
      <c r="E4197" s="306" t="s">
        <v>7039</v>
      </c>
      <c r="F4197" s="314">
        <v>781160</v>
      </c>
      <c r="G4197" s="300">
        <v>662000</v>
      </c>
      <c r="H4197" s="301" t="s">
        <v>291</v>
      </c>
      <c r="I4197" s="302" t="s">
        <v>226</v>
      </c>
      <c r="J4197" s="302" t="s">
        <v>292</v>
      </c>
      <c r="K4197" s="53"/>
      <c r="L4197" s="53"/>
      <c r="M4197" s="53"/>
      <c r="N4197" s="53"/>
      <c r="O4197" s="53"/>
      <c r="P4197" s="55"/>
      <c r="Q4197" s="297">
        <v>781160</v>
      </c>
      <c r="R4197" s="351" t="s">
        <v>1578</v>
      </c>
      <c r="S4197" s="350">
        <v>56</v>
      </c>
      <c r="T4197" t="str">
        <f t="shared" si="143"/>
        <v xml:space="preserve">Training Business </v>
      </c>
    </row>
    <row r="4198" spans="1:20" ht="15.75" thickBot="1">
      <c r="A4198" s="311">
        <v>45742</v>
      </c>
      <c r="B4198" s="384">
        <v>45717</v>
      </c>
      <c r="C4198" s="297" t="e">
        <v>#VALUE!</v>
      </c>
      <c r="D4198" s="312" t="s">
        <v>6469</v>
      </c>
      <c r="E4198" s="306" t="s">
        <v>7040</v>
      </c>
      <c r="F4198" s="314">
        <v>99</v>
      </c>
      <c r="G4198" s="300">
        <v>83.898305084745772</v>
      </c>
      <c r="H4198" s="301" t="s">
        <v>261</v>
      </c>
      <c r="I4198" s="302" t="s">
        <v>232</v>
      </c>
      <c r="J4198" s="302" t="s">
        <v>330</v>
      </c>
      <c r="K4198" s="53"/>
      <c r="L4198" s="53"/>
      <c r="M4198" s="53"/>
      <c r="N4198" s="53"/>
      <c r="O4198" s="53"/>
      <c r="P4198" s="55"/>
      <c r="Q4198" s="297">
        <v>99</v>
      </c>
      <c r="R4198" s="351" t="s">
        <v>1578</v>
      </c>
      <c r="S4198" s="350">
        <v>56</v>
      </c>
      <c r="T4198" t="str">
        <f t="shared" si="143"/>
        <v>Other Services</v>
      </c>
    </row>
    <row r="4199" spans="1:20" ht="15.75" thickBot="1">
      <c r="A4199" s="311">
        <v>45742</v>
      </c>
      <c r="B4199" s="384">
        <v>45717</v>
      </c>
      <c r="C4199" s="297" t="e">
        <v>#VALUE!</v>
      </c>
      <c r="D4199" s="312" t="s">
        <v>7041</v>
      </c>
      <c r="E4199" s="306" t="s">
        <v>7042</v>
      </c>
      <c r="F4199" s="314">
        <v>99</v>
      </c>
      <c r="G4199" s="300">
        <v>83.898305084745772</v>
      </c>
      <c r="H4199" s="301" t="s">
        <v>261</v>
      </c>
      <c r="I4199" s="302" t="s">
        <v>232</v>
      </c>
      <c r="J4199" s="302" t="s">
        <v>330</v>
      </c>
      <c r="K4199" s="53"/>
      <c r="L4199" s="53"/>
      <c r="M4199" s="53"/>
      <c r="N4199" s="53"/>
      <c r="O4199" s="53"/>
      <c r="P4199" s="55"/>
      <c r="Q4199" s="297">
        <v>99</v>
      </c>
      <c r="R4199" s="351" t="s">
        <v>1578</v>
      </c>
      <c r="S4199" s="350">
        <v>56</v>
      </c>
      <c r="T4199" t="str">
        <f t="shared" si="143"/>
        <v>Other Services</v>
      </c>
    </row>
    <row r="4200" spans="1:20" ht="15.75" thickBot="1">
      <c r="A4200" s="311">
        <v>45742</v>
      </c>
      <c r="B4200" s="384">
        <v>45717</v>
      </c>
      <c r="C4200" s="297" t="e">
        <v>#VALUE!</v>
      </c>
      <c r="D4200" s="312" t="s">
        <v>7043</v>
      </c>
      <c r="E4200" s="306" t="s">
        <v>7044</v>
      </c>
      <c r="F4200" s="314">
        <v>99</v>
      </c>
      <c r="G4200" s="300">
        <v>83.898305084745772</v>
      </c>
      <c r="H4200" s="301" t="s">
        <v>261</v>
      </c>
      <c r="I4200" s="302" t="s">
        <v>232</v>
      </c>
      <c r="J4200" s="302" t="s">
        <v>330</v>
      </c>
      <c r="K4200" s="53"/>
      <c r="L4200" s="53"/>
      <c r="M4200" s="53"/>
      <c r="N4200" s="53"/>
      <c r="O4200" s="53"/>
      <c r="P4200" s="55"/>
      <c r="Q4200" s="297">
        <v>99</v>
      </c>
      <c r="R4200" s="351" t="s">
        <v>1578</v>
      </c>
      <c r="S4200" s="350">
        <v>56</v>
      </c>
      <c r="T4200" t="str">
        <f t="shared" si="143"/>
        <v>Other Services</v>
      </c>
    </row>
    <row r="4201" spans="1:20" ht="15.75" thickBot="1">
      <c r="A4201" s="311">
        <v>45742</v>
      </c>
      <c r="B4201" s="384">
        <v>45717</v>
      </c>
      <c r="C4201" s="297" t="e">
        <v>#VALUE!</v>
      </c>
      <c r="D4201" s="312" t="s">
        <v>241</v>
      </c>
      <c r="E4201" s="306" t="s">
        <v>7045</v>
      </c>
      <c r="F4201" s="314">
        <v>141600</v>
      </c>
      <c r="G4201" s="300">
        <v>120000</v>
      </c>
      <c r="H4201" s="301" t="s">
        <v>291</v>
      </c>
      <c r="I4201" s="302" t="s">
        <v>226</v>
      </c>
      <c r="J4201" s="302" t="s">
        <v>32</v>
      </c>
      <c r="K4201" s="53"/>
      <c r="L4201" s="53"/>
      <c r="M4201" s="53"/>
      <c r="N4201" s="53"/>
      <c r="O4201" s="53"/>
      <c r="P4201" s="55"/>
      <c r="Q4201" s="297">
        <v>141600</v>
      </c>
      <c r="R4201" s="351" t="s">
        <v>1578</v>
      </c>
      <c r="S4201" s="350">
        <v>56</v>
      </c>
      <c r="T4201" t="s">
        <v>15</v>
      </c>
    </row>
    <row r="4202" spans="1:20" ht="15.75" thickBot="1">
      <c r="A4202" s="311">
        <v>45742</v>
      </c>
      <c r="B4202" s="384">
        <v>45717</v>
      </c>
      <c r="C4202" s="297" t="e">
        <v>#VALUE!</v>
      </c>
      <c r="D4202" s="312" t="s">
        <v>7046</v>
      </c>
      <c r="E4202" s="306" t="s">
        <v>7047</v>
      </c>
      <c r="F4202" s="314"/>
      <c r="G4202" s="300">
        <v>0</v>
      </c>
      <c r="H4202" s="301" t="s">
        <v>261</v>
      </c>
      <c r="I4202" s="302" t="s">
        <v>232</v>
      </c>
      <c r="J4202" s="302" t="s">
        <v>262</v>
      </c>
      <c r="K4202" s="53"/>
      <c r="L4202" s="53"/>
      <c r="M4202" s="53"/>
      <c r="N4202" s="53"/>
      <c r="O4202" s="53"/>
      <c r="P4202" s="55"/>
      <c r="Q4202" s="297">
        <v>0</v>
      </c>
      <c r="R4202" s="351" t="s">
        <v>1578</v>
      </c>
      <c r="S4202" s="350">
        <v>56</v>
      </c>
      <c r="T4202" t="str">
        <f t="shared" ref="T4202:T4217" si="144">VLOOKUP(I4202,$AD$2:$AE$6,2,0)</f>
        <v>Other Services</v>
      </c>
    </row>
    <row r="4203" spans="1:20" ht="15.75" thickBot="1">
      <c r="A4203" s="311">
        <v>45742</v>
      </c>
      <c r="B4203" s="384">
        <v>45717</v>
      </c>
      <c r="C4203" s="297" t="e">
        <v>#VALUE!</v>
      </c>
      <c r="D4203" s="312" t="s">
        <v>7048</v>
      </c>
      <c r="E4203" s="306" t="s">
        <v>7049</v>
      </c>
      <c r="F4203" s="314"/>
      <c r="G4203" s="300">
        <v>0</v>
      </c>
      <c r="H4203" s="301" t="s">
        <v>261</v>
      </c>
      <c r="I4203" s="302" t="s">
        <v>232</v>
      </c>
      <c r="J4203" s="302" t="s">
        <v>262</v>
      </c>
      <c r="K4203" s="53"/>
      <c r="L4203" s="53"/>
      <c r="M4203" s="53"/>
      <c r="N4203" s="53"/>
      <c r="O4203" s="53"/>
      <c r="P4203" s="55"/>
      <c r="Q4203" s="297">
        <v>0</v>
      </c>
      <c r="R4203" s="351" t="s">
        <v>1578</v>
      </c>
      <c r="S4203" s="350">
        <v>56</v>
      </c>
      <c r="T4203" t="str">
        <f t="shared" si="144"/>
        <v>Other Services</v>
      </c>
    </row>
    <row r="4204" spans="1:20" ht="15.75" thickBot="1">
      <c r="A4204" s="311">
        <v>45742</v>
      </c>
      <c r="B4204" s="384">
        <v>45717</v>
      </c>
      <c r="C4204" s="297" t="e">
        <v>#VALUE!</v>
      </c>
      <c r="D4204" s="312" t="s">
        <v>4371</v>
      </c>
      <c r="E4204" s="306" t="s">
        <v>7050</v>
      </c>
      <c r="F4204" s="314">
        <v>20060</v>
      </c>
      <c r="G4204" s="300">
        <v>17000</v>
      </c>
      <c r="H4204" s="301" t="s">
        <v>112</v>
      </c>
      <c r="I4204" s="302" t="s">
        <v>229</v>
      </c>
      <c r="J4204" s="302" t="s">
        <v>485</v>
      </c>
      <c r="K4204" s="53"/>
      <c r="L4204" s="53"/>
      <c r="M4204" s="53"/>
      <c r="N4204" s="53"/>
      <c r="O4204" s="53"/>
      <c r="P4204" s="55"/>
      <c r="Q4204" s="297">
        <v>20060</v>
      </c>
      <c r="R4204" s="351" t="s">
        <v>1578</v>
      </c>
      <c r="S4204" s="350">
        <v>56</v>
      </c>
      <c r="T4204" t="str">
        <f t="shared" si="144"/>
        <v>WhatsApp API Business</v>
      </c>
    </row>
    <row r="4205" spans="1:20" ht="15.75" thickBot="1">
      <c r="A4205" s="311">
        <v>45742</v>
      </c>
      <c r="B4205" s="384">
        <v>45717</v>
      </c>
      <c r="C4205" s="297" t="e">
        <v>#VALUE!</v>
      </c>
      <c r="D4205" s="312" t="s">
        <v>7051</v>
      </c>
      <c r="E4205" s="306" t="s">
        <v>7052</v>
      </c>
      <c r="F4205" s="314">
        <v>23069</v>
      </c>
      <c r="G4205" s="300">
        <v>19550</v>
      </c>
      <c r="H4205" s="301" t="s">
        <v>310</v>
      </c>
      <c r="I4205" s="302" t="s">
        <v>223</v>
      </c>
      <c r="J4205" s="302" t="s">
        <v>311</v>
      </c>
      <c r="K4205" s="53"/>
      <c r="L4205" s="53"/>
      <c r="M4205" s="53"/>
      <c r="N4205" s="53"/>
      <c r="O4205" s="53"/>
      <c r="P4205" s="55"/>
      <c r="Q4205" s="297">
        <v>23069</v>
      </c>
      <c r="R4205" s="351" t="s">
        <v>1578</v>
      </c>
      <c r="S4205" s="350">
        <v>56</v>
      </c>
      <c r="T4205" t="str">
        <f t="shared" si="144"/>
        <v>Tech Assist Recruitment</v>
      </c>
    </row>
    <row r="4206" spans="1:20" ht="15.75" thickBot="1">
      <c r="A4206" s="311">
        <v>45742</v>
      </c>
      <c r="B4206" s="384">
        <v>45717</v>
      </c>
      <c r="C4206" s="297" t="e">
        <v>#VALUE!</v>
      </c>
      <c r="D4206" s="312" t="s">
        <v>7053</v>
      </c>
      <c r="E4206" s="306" t="s">
        <v>7054</v>
      </c>
      <c r="F4206" s="314">
        <v>8850</v>
      </c>
      <c r="G4206" s="300">
        <v>7500</v>
      </c>
      <c r="H4206" s="301" t="s">
        <v>112</v>
      </c>
      <c r="I4206" s="302" t="s">
        <v>229</v>
      </c>
      <c r="J4206" s="302" t="s">
        <v>269</v>
      </c>
      <c r="K4206" s="53"/>
      <c r="L4206" s="53"/>
      <c r="M4206" s="53"/>
      <c r="N4206" s="53"/>
      <c r="O4206" s="53"/>
      <c r="P4206" s="55"/>
      <c r="Q4206" s="297">
        <v>8850</v>
      </c>
      <c r="R4206" s="351" t="s">
        <v>1578</v>
      </c>
      <c r="S4206" s="350">
        <v>56</v>
      </c>
      <c r="T4206" t="str">
        <f t="shared" si="144"/>
        <v>WhatsApp API Business</v>
      </c>
    </row>
    <row r="4207" spans="1:20" ht="15.75" thickBot="1">
      <c r="A4207" s="311">
        <v>45742</v>
      </c>
      <c r="B4207" s="384">
        <v>45717</v>
      </c>
      <c r="C4207" s="297" t="e">
        <v>#VALUE!</v>
      </c>
      <c r="D4207" s="312" t="s">
        <v>734</v>
      </c>
      <c r="E4207" s="306" t="s">
        <v>7055</v>
      </c>
      <c r="F4207" s="314"/>
      <c r="G4207" s="300">
        <v>0</v>
      </c>
      <c r="H4207" s="301" t="s">
        <v>261</v>
      </c>
      <c r="I4207" s="302" t="s">
        <v>232</v>
      </c>
      <c r="J4207" s="302" t="s">
        <v>262</v>
      </c>
      <c r="K4207" s="53"/>
      <c r="L4207" s="53"/>
      <c r="M4207" s="53"/>
      <c r="N4207" s="53"/>
      <c r="O4207" s="53"/>
      <c r="P4207" s="55"/>
      <c r="Q4207" s="297">
        <v>0</v>
      </c>
      <c r="R4207" s="351" t="s">
        <v>1578</v>
      </c>
      <c r="S4207" s="350">
        <v>56</v>
      </c>
      <c r="T4207" t="str">
        <f t="shared" si="144"/>
        <v>Other Services</v>
      </c>
    </row>
    <row r="4208" spans="1:20" ht="15.75" thickBot="1">
      <c r="A4208" s="311">
        <v>45742</v>
      </c>
      <c r="B4208" s="384">
        <v>45717</v>
      </c>
      <c r="C4208" s="297" t="e">
        <v>#VALUE!</v>
      </c>
      <c r="D4208" s="312" t="s">
        <v>7056</v>
      </c>
      <c r="E4208" s="306" t="s">
        <v>7057</v>
      </c>
      <c r="F4208" s="314">
        <v>11800</v>
      </c>
      <c r="G4208" s="300">
        <v>10000</v>
      </c>
      <c r="H4208" s="301" t="s">
        <v>291</v>
      </c>
      <c r="I4208" s="302" t="s">
        <v>232</v>
      </c>
      <c r="J4208" s="302" t="s">
        <v>2943</v>
      </c>
      <c r="K4208" s="53"/>
      <c r="L4208" s="53"/>
      <c r="M4208" s="53"/>
      <c r="N4208" s="53"/>
      <c r="O4208" s="53"/>
      <c r="P4208" s="55"/>
      <c r="Q4208" s="297">
        <v>11800</v>
      </c>
      <c r="R4208" s="351" t="s">
        <v>1578</v>
      </c>
      <c r="S4208" s="350">
        <v>56</v>
      </c>
      <c r="T4208" t="str">
        <f t="shared" si="144"/>
        <v>Other Services</v>
      </c>
    </row>
    <row r="4209" spans="1:20" ht="15.75" thickBot="1">
      <c r="A4209" s="311">
        <v>45742</v>
      </c>
      <c r="B4209" s="384">
        <v>45717</v>
      </c>
      <c r="C4209" s="297" t="e">
        <v>#VALUE!</v>
      </c>
      <c r="D4209" s="312" t="s">
        <v>3696</v>
      </c>
      <c r="E4209" s="306" t="s">
        <v>7058</v>
      </c>
      <c r="F4209" s="314">
        <v>7611</v>
      </c>
      <c r="G4209" s="300">
        <v>6450</v>
      </c>
      <c r="H4209" s="301" t="s">
        <v>216</v>
      </c>
      <c r="I4209" s="302" t="s">
        <v>217</v>
      </c>
      <c r="J4209" s="302" t="s">
        <v>218</v>
      </c>
      <c r="K4209" s="53"/>
      <c r="L4209" s="53"/>
      <c r="M4209" s="53"/>
      <c r="N4209" s="53"/>
      <c r="O4209" s="53"/>
      <c r="P4209" s="55"/>
      <c r="Q4209" s="297">
        <v>7611</v>
      </c>
      <c r="R4209" s="351" t="s">
        <v>1578</v>
      </c>
      <c r="S4209" s="350">
        <v>56</v>
      </c>
      <c r="T4209" t="str">
        <f t="shared" si="144"/>
        <v>G-Suite Business</v>
      </c>
    </row>
    <row r="4210" spans="1:20" ht="15.75" thickBot="1">
      <c r="A4210" s="311">
        <v>45742</v>
      </c>
      <c r="B4210" s="384">
        <v>45717</v>
      </c>
      <c r="C4210" s="297" t="e">
        <v>#VALUE!</v>
      </c>
      <c r="D4210" s="312" t="s">
        <v>551</v>
      </c>
      <c r="E4210" s="306" t="s">
        <v>7059</v>
      </c>
      <c r="F4210" s="314">
        <v>3256.8</v>
      </c>
      <c r="G4210" s="300">
        <v>2760</v>
      </c>
      <c r="H4210" s="301" t="s">
        <v>216</v>
      </c>
      <c r="I4210" s="302" t="s">
        <v>217</v>
      </c>
      <c r="J4210" s="302" t="s">
        <v>218</v>
      </c>
      <c r="K4210" s="53"/>
      <c r="L4210" s="53"/>
      <c r="M4210" s="53"/>
      <c r="N4210" s="53"/>
      <c r="O4210" s="53"/>
      <c r="P4210" s="55"/>
      <c r="Q4210" s="297">
        <v>3256.8</v>
      </c>
      <c r="R4210" s="351" t="s">
        <v>1578</v>
      </c>
      <c r="S4210" s="350">
        <v>56</v>
      </c>
      <c r="T4210" t="str">
        <f t="shared" si="144"/>
        <v>G-Suite Business</v>
      </c>
    </row>
    <row r="4211" spans="1:20" ht="15.75" thickBot="1">
      <c r="A4211" s="311">
        <v>45742</v>
      </c>
      <c r="B4211" s="384">
        <v>45717</v>
      </c>
      <c r="C4211" s="297" t="e">
        <v>#VALUE!</v>
      </c>
      <c r="D4211" s="312" t="s">
        <v>3635</v>
      </c>
      <c r="E4211" s="306" t="s">
        <v>7060</v>
      </c>
      <c r="F4211" s="314">
        <v>7021</v>
      </c>
      <c r="G4211" s="300">
        <v>5950</v>
      </c>
      <c r="H4211" s="301" t="s">
        <v>216</v>
      </c>
      <c r="I4211" s="302" t="s">
        <v>217</v>
      </c>
      <c r="J4211" s="302" t="s">
        <v>218</v>
      </c>
      <c r="K4211" s="53"/>
      <c r="L4211" s="53"/>
      <c r="M4211" s="53"/>
      <c r="N4211" s="53"/>
      <c r="O4211" s="53"/>
      <c r="P4211" s="55"/>
      <c r="Q4211" s="297">
        <v>7021</v>
      </c>
      <c r="R4211" s="351" t="s">
        <v>1578</v>
      </c>
      <c r="S4211" s="350">
        <v>56</v>
      </c>
      <c r="T4211" t="str">
        <f t="shared" si="144"/>
        <v>G-Suite Business</v>
      </c>
    </row>
    <row r="4212" spans="1:20" ht="15.75" thickBot="1">
      <c r="A4212" s="311">
        <v>45742</v>
      </c>
      <c r="B4212" s="384">
        <v>45717</v>
      </c>
      <c r="C4212" s="297" t="e">
        <v>#VALUE!</v>
      </c>
      <c r="D4212" s="312" t="s">
        <v>3551</v>
      </c>
      <c r="E4212" s="306" t="s">
        <v>7061</v>
      </c>
      <c r="F4212" s="314">
        <v>4366</v>
      </c>
      <c r="G4212" s="300">
        <v>3700</v>
      </c>
      <c r="H4212" s="301" t="s">
        <v>216</v>
      </c>
      <c r="I4212" s="302" t="s">
        <v>217</v>
      </c>
      <c r="J4212" s="302" t="s">
        <v>218</v>
      </c>
      <c r="K4212" s="53"/>
      <c r="L4212" s="53"/>
      <c r="M4212" s="53"/>
      <c r="N4212" s="53"/>
      <c r="O4212" s="53"/>
      <c r="P4212" s="55"/>
      <c r="Q4212" s="297">
        <v>4366</v>
      </c>
      <c r="R4212" s="351" t="s">
        <v>1578</v>
      </c>
      <c r="S4212" s="350">
        <v>56</v>
      </c>
      <c r="T4212" t="str">
        <f t="shared" si="144"/>
        <v>G-Suite Business</v>
      </c>
    </row>
    <row r="4213" spans="1:20" ht="15.75" thickBot="1">
      <c r="A4213" s="311">
        <v>45742</v>
      </c>
      <c r="B4213" s="384">
        <v>45717</v>
      </c>
      <c r="C4213" s="297" t="e">
        <v>#VALUE!</v>
      </c>
      <c r="D4213" s="312" t="s">
        <v>612</v>
      </c>
      <c r="E4213" s="306" t="s">
        <v>7062</v>
      </c>
      <c r="F4213" s="314">
        <v>502916</v>
      </c>
      <c r="G4213" s="300">
        <v>426200</v>
      </c>
      <c r="H4213" s="301" t="s">
        <v>216</v>
      </c>
      <c r="I4213" s="302" t="s">
        <v>217</v>
      </c>
      <c r="J4213" s="302" t="s">
        <v>218</v>
      </c>
      <c r="K4213" s="53"/>
      <c r="L4213" s="53"/>
      <c r="M4213" s="53"/>
      <c r="N4213" s="53"/>
      <c r="O4213" s="53"/>
      <c r="P4213" s="55"/>
      <c r="Q4213" s="297">
        <v>502916</v>
      </c>
      <c r="R4213" s="351" t="s">
        <v>1578</v>
      </c>
      <c r="S4213" s="350">
        <v>56</v>
      </c>
      <c r="T4213" t="str">
        <f t="shared" si="144"/>
        <v>G-Suite Business</v>
      </c>
    </row>
    <row r="4214" spans="1:20" ht="15.75" thickBot="1">
      <c r="A4214" s="311">
        <v>45742</v>
      </c>
      <c r="B4214" s="384">
        <v>45717</v>
      </c>
      <c r="C4214" s="297" t="e">
        <v>#VALUE!</v>
      </c>
      <c r="D4214" s="312" t="s">
        <v>605</v>
      </c>
      <c r="E4214" s="306" t="s">
        <v>7063</v>
      </c>
      <c r="F4214" s="314">
        <v>-885</v>
      </c>
      <c r="G4214" s="300">
        <v>-750</v>
      </c>
      <c r="H4214" s="301" t="s">
        <v>216</v>
      </c>
      <c r="I4214" s="302" t="s">
        <v>217</v>
      </c>
      <c r="J4214" s="302" t="s">
        <v>218</v>
      </c>
      <c r="K4214" s="53"/>
      <c r="L4214" s="53"/>
      <c r="M4214" s="53"/>
      <c r="N4214" s="53"/>
      <c r="O4214" s="53"/>
      <c r="P4214" s="55"/>
      <c r="Q4214" s="297">
        <v>-885</v>
      </c>
      <c r="R4214" s="351" t="s">
        <v>1578</v>
      </c>
      <c r="S4214" s="350">
        <v>56</v>
      </c>
      <c r="T4214" t="str">
        <f t="shared" si="144"/>
        <v>G-Suite Business</v>
      </c>
    </row>
    <row r="4215" spans="1:20" ht="15.75" thickBot="1">
      <c r="A4215" s="311">
        <v>45743</v>
      </c>
      <c r="B4215" s="384">
        <v>45717</v>
      </c>
      <c r="C4215" s="297" t="e">
        <v>#VALUE!</v>
      </c>
      <c r="D4215" s="312" t="s">
        <v>7064</v>
      </c>
      <c r="E4215" s="306" t="s">
        <v>7065</v>
      </c>
      <c r="F4215" s="314">
        <v>99</v>
      </c>
      <c r="G4215" s="300">
        <v>83.898305084745772</v>
      </c>
      <c r="H4215" s="301" t="s">
        <v>261</v>
      </c>
      <c r="I4215" s="302" t="s">
        <v>232</v>
      </c>
      <c r="J4215" s="302" t="s">
        <v>330</v>
      </c>
      <c r="K4215" s="53"/>
      <c r="L4215" s="53"/>
      <c r="M4215" s="53"/>
      <c r="N4215" s="53"/>
      <c r="O4215" s="53"/>
      <c r="P4215" s="55"/>
      <c r="Q4215" s="297">
        <v>99</v>
      </c>
      <c r="R4215" s="351" t="s">
        <v>1578</v>
      </c>
      <c r="S4215" s="350">
        <v>56</v>
      </c>
      <c r="T4215" t="str">
        <f t="shared" si="144"/>
        <v>Other Services</v>
      </c>
    </row>
    <row r="4216" spans="1:20" ht="15.75" thickBot="1">
      <c r="A4216" s="311">
        <v>45743</v>
      </c>
      <c r="B4216" s="384">
        <v>45717</v>
      </c>
      <c r="C4216" s="297" t="e">
        <v>#VALUE!</v>
      </c>
      <c r="D4216" s="312" t="s">
        <v>933</v>
      </c>
      <c r="E4216" s="306" t="s">
        <v>7066</v>
      </c>
      <c r="F4216" s="314">
        <v>11800</v>
      </c>
      <c r="G4216" s="300">
        <v>10000</v>
      </c>
      <c r="H4216" s="301" t="s">
        <v>112</v>
      </c>
      <c r="I4216" s="302" t="s">
        <v>229</v>
      </c>
      <c r="J4216" s="302" t="s">
        <v>352</v>
      </c>
      <c r="K4216" s="53"/>
      <c r="L4216" s="53"/>
      <c r="M4216" s="53"/>
      <c r="N4216" s="53"/>
      <c r="O4216" s="53"/>
      <c r="P4216" s="55"/>
      <c r="Q4216" s="297">
        <v>11800</v>
      </c>
      <c r="R4216" s="351" t="s">
        <v>1578</v>
      </c>
      <c r="S4216" s="350">
        <v>56</v>
      </c>
      <c r="T4216" t="str">
        <f t="shared" si="144"/>
        <v>WhatsApp API Business</v>
      </c>
    </row>
    <row r="4217" spans="1:20" ht="15.75" thickBot="1">
      <c r="A4217" s="311">
        <v>45743</v>
      </c>
      <c r="B4217" s="384">
        <v>45717</v>
      </c>
      <c r="C4217" s="297" t="e">
        <v>#VALUE!</v>
      </c>
      <c r="D4217" s="312" t="s">
        <v>5815</v>
      </c>
      <c r="E4217" s="306" t="s">
        <v>7067</v>
      </c>
      <c r="F4217" s="314"/>
      <c r="G4217" s="300">
        <v>0</v>
      </c>
      <c r="H4217" s="301" t="s">
        <v>261</v>
      </c>
      <c r="I4217" s="302" t="s">
        <v>232</v>
      </c>
      <c r="J4217" s="302" t="s">
        <v>262</v>
      </c>
      <c r="K4217" s="53"/>
      <c r="L4217" s="53"/>
      <c r="M4217" s="53"/>
      <c r="N4217" s="53"/>
      <c r="O4217" s="53"/>
      <c r="P4217" s="55"/>
      <c r="Q4217" s="297">
        <v>0</v>
      </c>
      <c r="R4217" s="351" t="s">
        <v>1578</v>
      </c>
      <c r="S4217" s="350">
        <v>56</v>
      </c>
      <c r="T4217" t="str">
        <f t="shared" si="144"/>
        <v>Other Services</v>
      </c>
    </row>
    <row r="4218" spans="1:20" ht="15.75" thickBot="1">
      <c r="A4218" s="311">
        <v>45743</v>
      </c>
      <c r="B4218" s="384">
        <v>45717</v>
      </c>
      <c r="C4218" s="297" t="e">
        <v>#VALUE!</v>
      </c>
      <c r="D4218" s="312" t="s">
        <v>265</v>
      </c>
      <c r="E4218" s="306" t="s">
        <v>7068</v>
      </c>
      <c r="F4218" s="314">
        <v>84960</v>
      </c>
      <c r="G4218" s="300">
        <v>72000</v>
      </c>
      <c r="H4218" s="301" t="s">
        <v>291</v>
      </c>
      <c r="I4218" s="302" t="s">
        <v>226</v>
      </c>
      <c r="J4218" s="302" t="s">
        <v>503</v>
      </c>
      <c r="K4218" s="53"/>
      <c r="L4218" s="53"/>
      <c r="M4218" s="53"/>
      <c r="N4218" s="53"/>
      <c r="O4218" s="53"/>
      <c r="P4218" s="55"/>
      <c r="Q4218" s="297">
        <v>84960</v>
      </c>
      <c r="R4218" s="351" t="s">
        <v>1578</v>
      </c>
      <c r="S4218" s="350">
        <v>56</v>
      </c>
      <c r="T4218" t="s">
        <v>15</v>
      </c>
    </row>
    <row r="4219" spans="1:20" ht="15.75" thickBot="1">
      <c r="A4219" s="311">
        <v>45743</v>
      </c>
      <c r="B4219" s="384">
        <v>45717</v>
      </c>
      <c r="C4219" s="297" t="e">
        <v>#VALUE!</v>
      </c>
      <c r="D4219" s="312" t="s">
        <v>7069</v>
      </c>
      <c r="E4219" s="306" t="s">
        <v>7070</v>
      </c>
      <c r="F4219" s="314">
        <v>0</v>
      </c>
      <c r="G4219" s="300">
        <v>0</v>
      </c>
      <c r="H4219" s="301" t="s">
        <v>291</v>
      </c>
      <c r="I4219" s="302" t="s">
        <v>226</v>
      </c>
      <c r="J4219" s="302" t="s">
        <v>292</v>
      </c>
      <c r="K4219" s="53"/>
      <c r="L4219" s="53"/>
      <c r="M4219" s="53"/>
      <c r="N4219" s="53"/>
      <c r="O4219" s="53"/>
      <c r="P4219" s="55"/>
      <c r="Q4219" s="297">
        <v>0</v>
      </c>
      <c r="R4219" s="351" t="s">
        <v>1578</v>
      </c>
      <c r="S4219" s="350">
        <v>56</v>
      </c>
      <c r="T4219" t="str">
        <f t="shared" ref="T4219:T4252" si="145">VLOOKUP(I4219,$AD$2:$AE$6,2,0)</f>
        <v xml:space="preserve">Training Business </v>
      </c>
    </row>
    <row r="4220" spans="1:20" ht="15.75" thickBot="1">
      <c r="A4220" s="311">
        <v>45743</v>
      </c>
      <c r="B4220" s="384">
        <v>45717</v>
      </c>
      <c r="C4220" s="297" t="e">
        <v>#VALUE!</v>
      </c>
      <c r="D4220" s="312" t="s">
        <v>7071</v>
      </c>
      <c r="E4220" s="306" t="s">
        <v>7072</v>
      </c>
      <c r="F4220" s="314">
        <v>48203</v>
      </c>
      <c r="G4220" s="300">
        <v>40850</v>
      </c>
      <c r="H4220" s="301" t="s">
        <v>216</v>
      </c>
      <c r="I4220" s="302" t="s">
        <v>217</v>
      </c>
      <c r="J4220" s="302" t="s">
        <v>218</v>
      </c>
      <c r="K4220" s="53"/>
      <c r="L4220" s="53"/>
      <c r="M4220" s="53"/>
      <c r="N4220" s="53"/>
      <c r="O4220" s="53"/>
      <c r="P4220" s="55"/>
      <c r="Q4220" s="297">
        <v>48203</v>
      </c>
      <c r="R4220" s="351" t="s">
        <v>1578</v>
      </c>
      <c r="S4220" s="350">
        <v>56</v>
      </c>
      <c r="T4220" t="str">
        <f t="shared" si="145"/>
        <v>G-Suite Business</v>
      </c>
    </row>
    <row r="4221" spans="1:20" ht="15.75" thickBot="1">
      <c r="A4221" s="311">
        <v>45743</v>
      </c>
      <c r="B4221" s="384">
        <v>45717</v>
      </c>
      <c r="C4221" s="297" t="e">
        <v>#VALUE!</v>
      </c>
      <c r="D4221" s="312" t="s">
        <v>551</v>
      </c>
      <c r="E4221" s="306" t="s">
        <v>7073</v>
      </c>
      <c r="F4221" s="314">
        <v>2985.4</v>
      </c>
      <c r="G4221" s="300">
        <v>2530</v>
      </c>
      <c r="H4221" s="301" t="s">
        <v>216</v>
      </c>
      <c r="I4221" s="302" t="s">
        <v>217</v>
      </c>
      <c r="J4221" s="302" t="s">
        <v>218</v>
      </c>
      <c r="K4221" s="53"/>
      <c r="L4221" s="53"/>
      <c r="M4221" s="53"/>
      <c r="N4221" s="53"/>
      <c r="O4221" s="53"/>
      <c r="P4221" s="55"/>
      <c r="Q4221" s="297">
        <v>2985.4</v>
      </c>
      <c r="R4221" s="351" t="s">
        <v>1578</v>
      </c>
      <c r="S4221" s="350">
        <v>56</v>
      </c>
      <c r="T4221" t="str">
        <f t="shared" si="145"/>
        <v>G-Suite Business</v>
      </c>
    </row>
    <row r="4222" spans="1:20" ht="15.75" thickBot="1">
      <c r="A4222" s="311">
        <v>45743</v>
      </c>
      <c r="B4222" s="384">
        <v>45717</v>
      </c>
      <c r="C4222" s="297" t="e">
        <v>#VALUE!</v>
      </c>
      <c r="D4222" s="312" t="s">
        <v>4421</v>
      </c>
      <c r="E4222" s="306" t="s">
        <v>7074</v>
      </c>
      <c r="F4222" s="314">
        <v>2301</v>
      </c>
      <c r="G4222" s="300">
        <v>1950</v>
      </c>
      <c r="H4222" s="301" t="s">
        <v>216</v>
      </c>
      <c r="I4222" s="302" t="s">
        <v>217</v>
      </c>
      <c r="J4222" s="302" t="s">
        <v>218</v>
      </c>
      <c r="K4222" s="53"/>
      <c r="L4222" s="53"/>
      <c r="M4222" s="53"/>
      <c r="N4222" s="53"/>
      <c r="O4222" s="53"/>
      <c r="P4222" s="55"/>
      <c r="Q4222" s="297">
        <v>2301</v>
      </c>
      <c r="R4222" s="351" t="s">
        <v>1578</v>
      </c>
      <c r="S4222" s="350">
        <v>56</v>
      </c>
      <c r="T4222" t="str">
        <f t="shared" si="145"/>
        <v>G-Suite Business</v>
      </c>
    </row>
    <row r="4223" spans="1:20" ht="15.75" thickBot="1">
      <c r="A4223" s="311">
        <v>45743</v>
      </c>
      <c r="B4223" s="384">
        <v>45717</v>
      </c>
      <c r="C4223" s="297" t="e">
        <v>#VALUE!</v>
      </c>
      <c r="D4223" s="312" t="s">
        <v>1780</v>
      </c>
      <c r="E4223" s="306" t="s">
        <v>7075</v>
      </c>
      <c r="F4223" s="314">
        <v>45312</v>
      </c>
      <c r="G4223" s="300">
        <v>38400</v>
      </c>
      <c r="H4223" s="301" t="s">
        <v>216</v>
      </c>
      <c r="I4223" s="302" t="s">
        <v>217</v>
      </c>
      <c r="J4223" s="302" t="s">
        <v>218</v>
      </c>
      <c r="K4223" s="53"/>
      <c r="L4223" s="53"/>
      <c r="M4223" s="53"/>
      <c r="N4223" s="53"/>
      <c r="O4223" s="53"/>
      <c r="P4223" s="55"/>
      <c r="Q4223" s="297">
        <v>45312</v>
      </c>
      <c r="R4223" s="351" t="s">
        <v>1578</v>
      </c>
      <c r="S4223" s="350">
        <v>56</v>
      </c>
      <c r="T4223" t="str">
        <f t="shared" si="145"/>
        <v>G-Suite Business</v>
      </c>
    </row>
    <row r="4224" spans="1:20" ht="15.75" thickBot="1">
      <c r="A4224" s="311">
        <v>45743</v>
      </c>
      <c r="B4224" s="384">
        <v>45717</v>
      </c>
      <c r="C4224" s="297" t="e">
        <v>#VALUE!</v>
      </c>
      <c r="D4224" s="312" t="s">
        <v>7076</v>
      </c>
      <c r="E4224" s="306" t="s">
        <v>7077</v>
      </c>
      <c r="F4224" s="314">
        <v>56168</v>
      </c>
      <c r="G4224" s="300">
        <v>47600</v>
      </c>
      <c r="H4224" s="301" t="s">
        <v>216</v>
      </c>
      <c r="I4224" s="302" t="s">
        <v>217</v>
      </c>
      <c r="J4224" s="302" t="s">
        <v>218</v>
      </c>
      <c r="K4224" s="53"/>
      <c r="L4224" s="53"/>
      <c r="M4224" s="53"/>
      <c r="N4224" s="53"/>
      <c r="O4224" s="53"/>
      <c r="P4224" s="55"/>
      <c r="Q4224" s="297">
        <v>56168</v>
      </c>
      <c r="R4224" s="351" t="s">
        <v>1578</v>
      </c>
      <c r="S4224" s="350">
        <v>56</v>
      </c>
      <c r="T4224" t="str">
        <f t="shared" si="145"/>
        <v>G-Suite Business</v>
      </c>
    </row>
    <row r="4225" spans="1:20" ht="15.75" thickBot="1">
      <c r="A4225" s="311">
        <v>45744</v>
      </c>
      <c r="B4225" s="384">
        <v>45717</v>
      </c>
      <c r="C4225" s="297" t="e">
        <v>#VALUE!</v>
      </c>
      <c r="D4225" s="312" t="s">
        <v>1604</v>
      </c>
      <c r="E4225" s="306" t="s">
        <v>7078</v>
      </c>
      <c r="F4225" s="314">
        <v>20060</v>
      </c>
      <c r="G4225" s="300">
        <v>17000</v>
      </c>
      <c r="H4225" s="301" t="s">
        <v>112</v>
      </c>
      <c r="I4225" s="302" t="s">
        <v>229</v>
      </c>
      <c r="J4225" s="302" t="s">
        <v>485</v>
      </c>
      <c r="K4225" s="53"/>
      <c r="L4225" s="53"/>
      <c r="M4225" s="53"/>
      <c r="N4225" s="53"/>
      <c r="O4225" s="53"/>
      <c r="P4225" s="55"/>
      <c r="Q4225" s="297">
        <v>20060</v>
      </c>
      <c r="R4225" s="351" t="s">
        <v>1578</v>
      </c>
      <c r="S4225" s="350">
        <v>56</v>
      </c>
      <c r="T4225" t="str">
        <f t="shared" si="145"/>
        <v>WhatsApp API Business</v>
      </c>
    </row>
    <row r="4226" spans="1:20" ht="15.75" thickBot="1">
      <c r="A4226" s="311">
        <v>45744</v>
      </c>
      <c r="B4226" s="384">
        <v>45717</v>
      </c>
      <c r="C4226" s="297" t="e">
        <v>#VALUE!</v>
      </c>
      <c r="D4226" s="312" t="s">
        <v>431</v>
      </c>
      <c r="E4226" s="306" t="s">
        <v>7079</v>
      </c>
      <c r="F4226" s="314">
        <v>8850</v>
      </c>
      <c r="G4226" s="300">
        <v>7500</v>
      </c>
      <c r="H4226" s="301" t="s">
        <v>112</v>
      </c>
      <c r="I4226" s="302" t="s">
        <v>229</v>
      </c>
      <c r="J4226" s="302" t="s">
        <v>269</v>
      </c>
      <c r="K4226" s="53"/>
      <c r="L4226" s="53"/>
      <c r="M4226" s="53"/>
      <c r="N4226" s="53"/>
      <c r="O4226" s="53"/>
      <c r="P4226" s="55"/>
      <c r="Q4226" s="297">
        <v>8850</v>
      </c>
      <c r="R4226" s="351" t="s">
        <v>1578</v>
      </c>
      <c r="S4226" s="350">
        <v>56</v>
      </c>
      <c r="T4226" t="str">
        <f t="shared" si="145"/>
        <v>WhatsApp API Business</v>
      </c>
    </row>
    <row r="4227" spans="1:20" ht="15.75" thickBot="1">
      <c r="A4227" s="311">
        <v>45744</v>
      </c>
      <c r="B4227" s="384">
        <v>45717</v>
      </c>
      <c r="C4227" s="297" t="e">
        <v>#VALUE!</v>
      </c>
      <c r="D4227" s="312" t="s">
        <v>2105</v>
      </c>
      <c r="E4227" s="306" t="s">
        <v>7080</v>
      </c>
      <c r="F4227" s="314"/>
      <c r="G4227" s="300">
        <v>0</v>
      </c>
      <c r="H4227" s="301" t="s">
        <v>261</v>
      </c>
      <c r="I4227" s="302" t="s">
        <v>232</v>
      </c>
      <c r="J4227" s="302" t="s">
        <v>262</v>
      </c>
      <c r="K4227" s="53"/>
      <c r="L4227" s="53"/>
      <c r="M4227" s="53"/>
      <c r="N4227" s="53"/>
      <c r="O4227" s="53"/>
      <c r="P4227" s="55"/>
      <c r="Q4227" s="297">
        <v>0</v>
      </c>
      <c r="R4227" s="351" t="s">
        <v>1578</v>
      </c>
      <c r="S4227" s="350">
        <v>56</v>
      </c>
      <c r="T4227" t="str">
        <f t="shared" si="145"/>
        <v>Other Services</v>
      </c>
    </row>
    <row r="4228" spans="1:20" ht="15.75" thickBot="1">
      <c r="A4228" s="311">
        <v>45744</v>
      </c>
      <c r="B4228" s="384">
        <v>45717</v>
      </c>
      <c r="C4228" s="297" t="e">
        <v>#VALUE!</v>
      </c>
      <c r="D4228" s="312" t="s">
        <v>6614</v>
      </c>
      <c r="E4228" s="306" t="s">
        <v>7081</v>
      </c>
      <c r="F4228" s="314">
        <v>42480</v>
      </c>
      <c r="G4228" s="300">
        <v>36000</v>
      </c>
      <c r="H4228" s="301" t="s">
        <v>112</v>
      </c>
      <c r="I4228" s="302" t="s">
        <v>229</v>
      </c>
      <c r="J4228" s="302" t="s">
        <v>359</v>
      </c>
      <c r="K4228" s="53"/>
      <c r="L4228" s="53"/>
      <c r="M4228" s="53"/>
      <c r="N4228" s="53"/>
      <c r="O4228" s="53"/>
      <c r="P4228" s="55"/>
      <c r="Q4228" s="297">
        <v>42480</v>
      </c>
      <c r="R4228" s="351" t="s">
        <v>1578</v>
      </c>
      <c r="S4228" s="350">
        <v>56</v>
      </c>
      <c r="T4228" t="str">
        <f t="shared" si="145"/>
        <v>WhatsApp API Business</v>
      </c>
    </row>
    <row r="4229" spans="1:20" ht="15.75" thickBot="1">
      <c r="A4229" s="311">
        <v>45744</v>
      </c>
      <c r="B4229" s="384">
        <v>45717</v>
      </c>
      <c r="C4229" s="297" t="e">
        <v>#VALUE!</v>
      </c>
      <c r="D4229" s="312" t="s">
        <v>671</v>
      </c>
      <c r="E4229" s="306" t="s">
        <v>7082</v>
      </c>
      <c r="F4229" s="314">
        <v>15045</v>
      </c>
      <c r="G4229" s="300">
        <v>12750</v>
      </c>
      <c r="H4229" s="301" t="s">
        <v>112</v>
      </c>
      <c r="I4229" s="302" t="s">
        <v>229</v>
      </c>
      <c r="J4229" s="302" t="s">
        <v>284</v>
      </c>
      <c r="K4229" s="53"/>
      <c r="L4229" s="53"/>
      <c r="M4229" s="53"/>
      <c r="N4229" s="53"/>
      <c r="O4229" s="53"/>
      <c r="P4229" s="55"/>
      <c r="Q4229" s="297">
        <v>15045</v>
      </c>
      <c r="R4229" s="351" t="s">
        <v>1578</v>
      </c>
      <c r="S4229" s="350">
        <v>56</v>
      </c>
      <c r="T4229" t="str">
        <f t="shared" si="145"/>
        <v>WhatsApp API Business</v>
      </c>
    </row>
    <row r="4230" spans="1:20" ht="15.75" thickBot="1">
      <c r="A4230" s="311">
        <v>45744</v>
      </c>
      <c r="B4230" s="384">
        <v>45717</v>
      </c>
      <c r="C4230" s="297" t="e">
        <v>#VALUE!</v>
      </c>
      <c r="D4230" s="312" t="s">
        <v>2169</v>
      </c>
      <c r="E4230" s="306" t="s">
        <v>7083</v>
      </c>
      <c r="F4230" s="314">
        <v>7523</v>
      </c>
      <c r="G4230" s="300">
        <v>6375.42372881356</v>
      </c>
      <c r="H4230" s="301" t="s">
        <v>112</v>
      </c>
      <c r="I4230" s="302" t="s">
        <v>229</v>
      </c>
      <c r="J4230" s="302" t="s">
        <v>269</v>
      </c>
      <c r="K4230" s="53"/>
      <c r="L4230" s="53"/>
      <c r="M4230" s="53"/>
      <c r="N4230" s="53"/>
      <c r="O4230" s="53"/>
      <c r="P4230" s="55"/>
      <c r="Q4230" s="297">
        <v>7523</v>
      </c>
      <c r="R4230" s="351" t="s">
        <v>1578</v>
      </c>
      <c r="S4230" s="350">
        <v>56</v>
      </c>
      <c r="T4230" t="str">
        <f t="shared" si="145"/>
        <v>WhatsApp API Business</v>
      </c>
    </row>
    <row r="4231" spans="1:20" ht="15.75" thickBot="1">
      <c r="A4231" s="311">
        <v>45744</v>
      </c>
      <c r="B4231" s="384">
        <v>45717</v>
      </c>
      <c r="C4231" s="297" t="e">
        <v>#VALUE!</v>
      </c>
      <c r="D4231" s="312" t="s">
        <v>7084</v>
      </c>
      <c r="E4231" s="306" t="s">
        <v>7085</v>
      </c>
      <c r="F4231" s="314">
        <v>42480</v>
      </c>
      <c r="G4231" s="300">
        <v>36000</v>
      </c>
      <c r="H4231" s="301" t="s">
        <v>112</v>
      </c>
      <c r="I4231" s="302" t="s">
        <v>229</v>
      </c>
      <c r="J4231" s="302" t="s">
        <v>359</v>
      </c>
      <c r="K4231" s="53"/>
      <c r="L4231" s="53"/>
      <c r="M4231" s="53"/>
      <c r="N4231" s="53"/>
      <c r="O4231" s="53"/>
      <c r="P4231" s="55"/>
      <c r="Q4231" s="297">
        <v>42480</v>
      </c>
      <c r="R4231" s="351" t="s">
        <v>1578</v>
      </c>
      <c r="S4231" s="350">
        <v>56</v>
      </c>
      <c r="T4231" t="str">
        <f t="shared" si="145"/>
        <v>WhatsApp API Business</v>
      </c>
    </row>
    <row r="4232" spans="1:20" ht="15.75" thickBot="1">
      <c r="A4232" s="311">
        <v>45744</v>
      </c>
      <c r="B4232" s="384">
        <v>45717</v>
      </c>
      <c r="C4232" s="297" t="e">
        <v>#VALUE!</v>
      </c>
      <c r="D4232" s="312" t="s">
        <v>5196</v>
      </c>
      <c r="E4232" s="306" t="s">
        <v>7086</v>
      </c>
      <c r="F4232" s="314">
        <v>-8850</v>
      </c>
      <c r="G4232" s="300">
        <v>-7500</v>
      </c>
      <c r="H4232" s="301" t="s">
        <v>112</v>
      </c>
      <c r="I4232" s="302" t="s">
        <v>229</v>
      </c>
      <c r="J4232" s="302" t="s">
        <v>269</v>
      </c>
      <c r="K4232" s="53"/>
      <c r="L4232" s="53"/>
      <c r="M4232" s="53"/>
      <c r="N4232" s="53"/>
      <c r="O4232" s="53"/>
      <c r="P4232" s="55"/>
      <c r="Q4232" s="297">
        <v>-8850</v>
      </c>
      <c r="R4232" s="351" t="s">
        <v>1578</v>
      </c>
      <c r="S4232" s="350">
        <v>56</v>
      </c>
      <c r="T4232" t="str">
        <f t="shared" si="145"/>
        <v>WhatsApp API Business</v>
      </c>
    </row>
    <row r="4233" spans="1:20" ht="15.75" thickBot="1">
      <c r="A4233" s="311">
        <v>45744</v>
      </c>
      <c r="B4233" s="384">
        <v>45717</v>
      </c>
      <c r="C4233" s="297" t="e">
        <v>#VALUE!</v>
      </c>
      <c r="D4233" s="312" t="s">
        <v>7087</v>
      </c>
      <c r="E4233" s="306" t="s">
        <v>7088</v>
      </c>
      <c r="F4233" s="314">
        <v>3908.16</v>
      </c>
      <c r="G4233" s="300">
        <v>3312</v>
      </c>
      <c r="H4233" s="301" t="s">
        <v>216</v>
      </c>
      <c r="I4233" s="302" t="s">
        <v>217</v>
      </c>
      <c r="J4233" s="302" t="s">
        <v>218</v>
      </c>
      <c r="K4233" s="53"/>
      <c r="L4233" s="53"/>
      <c r="M4233" s="53"/>
      <c r="N4233" s="53"/>
      <c r="O4233" s="53"/>
      <c r="P4233" s="55"/>
      <c r="Q4233" s="297">
        <v>3908.16</v>
      </c>
      <c r="R4233" s="351" t="s">
        <v>1578</v>
      </c>
      <c r="S4233" s="350">
        <v>56</v>
      </c>
      <c r="T4233" t="str">
        <f t="shared" si="145"/>
        <v>G-Suite Business</v>
      </c>
    </row>
    <row r="4234" spans="1:20" ht="15.75" thickBot="1">
      <c r="A4234" s="311">
        <v>45744</v>
      </c>
      <c r="B4234" s="384">
        <v>45717</v>
      </c>
      <c r="C4234" s="297" t="e">
        <v>#VALUE!</v>
      </c>
      <c r="D4234" s="312" t="s">
        <v>233</v>
      </c>
      <c r="E4234" s="306" t="s">
        <v>7089</v>
      </c>
      <c r="F4234" s="314">
        <v>2183</v>
      </c>
      <c r="G4234" s="300">
        <v>1850</v>
      </c>
      <c r="H4234" s="301" t="s">
        <v>216</v>
      </c>
      <c r="I4234" s="302" t="s">
        <v>217</v>
      </c>
      <c r="J4234" s="302" t="s">
        <v>218</v>
      </c>
      <c r="K4234" s="53"/>
      <c r="L4234" s="53"/>
      <c r="M4234" s="53"/>
      <c r="N4234" s="53"/>
      <c r="O4234" s="53"/>
      <c r="P4234" s="55"/>
      <c r="Q4234" s="297">
        <v>2183</v>
      </c>
      <c r="R4234" s="351" t="s">
        <v>1578</v>
      </c>
      <c r="S4234" s="350">
        <v>56</v>
      </c>
      <c r="T4234" t="str">
        <f t="shared" si="145"/>
        <v>G-Suite Business</v>
      </c>
    </row>
    <row r="4235" spans="1:20" ht="15.75" thickBot="1">
      <c r="A4235" s="311">
        <v>45744</v>
      </c>
      <c r="B4235" s="384">
        <v>45717</v>
      </c>
      <c r="C4235" s="297" t="e">
        <v>#VALUE!</v>
      </c>
      <c r="D4235" s="312" t="s">
        <v>366</v>
      </c>
      <c r="E4235" s="306" t="s">
        <v>7090</v>
      </c>
      <c r="F4235" s="314">
        <v>4515</v>
      </c>
      <c r="G4235" s="300">
        <v>3826.2711864406779</v>
      </c>
      <c r="H4235" s="301" t="s">
        <v>216</v>
      </c>
      <c r="I4235" s="302" t="s">
        <v>217</v>
      </c>
      <c r="J4235" s="302" t="s">
        <v>218</v>
      </c>
      <c r="K4235" s="53"/>
      <c r="L4235" s="53"/>
      <c r="M4235" s="53"/>
      <c r="N4235" s="53"/>
      <c r="O4235" s="53"/>
      <c r="P4235" s="55"/>
      <c r="Q4235" s="297">
        <v>4515</v>
      </c>
      <c r="R4235" s="351" t="s">
        <v>1578</v>
      </c>
      <c r="S4235" s="350">
        <v>56</v>
      </c>
      <c r="T4235" t="str">
        <f t="shared" si="145"/>
        <v>G-Suite Business</v>
      </c>
    </row>
    <row r="4236" spans="1:20" ht="15.75" thickBot="1">
      <c r="A4236" s="311">
        <v>45744</v>
      </c>
      <c r="B4236" s="384">
        <v>45717</v>
      </c>
      <c r="C4236" s="297" t="e">
        <v>#VALUE!</v>
      </c>
      <c r="D4236" s="312" t="s">
        <v>1126</v>
      </c>
      <c r="E4236" s="306" t="s">
        <v>7091</v>
      </c>
      <c r="F4236" s="314">
        <v>7670</v>
      </c>
      <c r="G4236" s="300">
        <v>6500</v>
      </c>
      <c r="H4236" s="301" t="s">
        <v>216</v>
      </c>
      <c r="I4236" s="302" t="s">
        <v>217</v>
      </c>
      <c r="J4236" s="302" t="s">
        <v>218</v>
      </c>
      <c r="K4236" s="53"/>
      <c r="L4236" s="53"/>
      <c r="M4236" s="53"/>
      <c r="N4236" s="53"/>
      <c r="O4236" s="53"/>
      <c r="P4236" s="55"/>
      <c r="Q4236" s="297">
        <v>7670</v>
      </c>
      <c r="R4236" s="351" t="s">
        <v>1578</v>
      </c>
      <c r="S4236" s="350">
        <v>56</v>
      </c>
      <c r="T4236" t="str">
        <f t="shared" si="145"/>
        <v>G-Suite Business</v>
      </c>
    </row>
    <row r="4237" spans="1:20" ht="15.75" thickBot="1">
      <c r="A4237" s="311">
        <v>45744</v>
      </c>
      <c r="B4237" s="384">
        <v>45717</v>
      </c>
      <c r="C4237" s="297" t="e">
        <v>#VALUE!</v>
      </c>
      <c r="D4237" s="312" t="s">
        <v>555</v>
      </c>
      <c r="E4237" s="306" t="s">
        <v>7092</v>
      </c>
      <c r="F4237" s="314">
        <v>55755</v>
      </c>
      <c r="G4237" s="300">
        <v>47250</v>
      </c>
      <c r="H4237" s="301" t="s">
        <v>216</v>
      </c>
      <c r="I4237" s="302" t="s">
        <v>217</v>
      </c>
      <c r="J4237" s="302" t="s">
        <v>218</v>
      </c>
      <c r="K4237" s="53"/>
      <c r="L4237" s="53"/>
      <c r="M4237" s="53"/>
      <c r="N4237" s="53"/>
      <c r="O4237" s="53"/>
      <c r="P4237" s="55"/>
      <c r="Q4237" s="297">
        <v>55755</v>
      </c>
      <c r="R4237" s="351" t="s">
        <v>1578</v>
      </c>
      <c r="S4237" s="350">
        <v>56</v>
      </c>
      <c r="T4237" t="str">
        <f t="shared" si="145"/>
        <v>G-Suite Business</v>
      </c>
    </row>
    <row r="4238" spans="1:20" ht="15.75" thickBot="1">
      <c r="A4238" s="311">
        <v>45744</v>
      </c>
      <c r="B4238" s="384">
        <v>45717</v>
      </c>
      <c r="C4238" s="297" t="e">
        <v>#VALUE!</v>
      </c>
      <c r="D4238" s="312" t="s">
        <v>7093</v>
      </c>
      <c r="E4238" s="306" t="s">
        <v>7094</v>
      </c>
      <c r="F4238" s="314">
        <v>5015</v>
      </c>
      <c r="G4238" s="300">
        <v>4250</v>
      </c>
      <c r="H4238" s="301" t="s">
        <v>216</v>
      </c>
      <c r="I4238" s="302" t="s">
        <v>217</v>
      </c>
      <c r="J4238" s="302" t="s">
        <v>218</v>
      </c>
      <c r="K4238" s="53"/>
      <c r="L4238" s="53"/>
      <c r="M4238" s="53"/>
      <c r="N4238" s="53"/>
      <c r="O4238" s="53"/>
      <c r="P4238" s="55"/>
      <c r="Q4238" s="297">
        <v>5015</v>
      </c>
      <c r="R4238" s="351" t="s">
        <v>1578</v>
      </c>
      <c r="S4238" s="350">
        <v>56</v>
      </c>
      <c r="T4238" t="str">
        <f t="shared" si="145"/>
        <v>G-Suite Business</v>
      </c>
    </row>
    <row r="4239" spans="1:20" ht="15.75" thickBot="1">
      <c r="A4239" s="311">
        <v>45744</v>
      </c>
      <c r="B4239" s="384">
        <v>45717</v>
      </c>
      <c r="C4239" s="297" t="e">
        <v>#VALUE!</v>
      </c>
      <c r="D4239" s="312" t="s">
        <v>7095</v>
      </c>
      <c r="E4239" s="306" t="s">
        <v>7096</v>
      </c>
      <c r="F4239" s="314">
        <v>5074</v>
      </c>
      <c r="G4239" s="300">
        <v>4300</v>
      </c>
      <c r="H4239" s="301" t="s">
        <v>216</v>
      </c>
      <c r="I4239" s="302" t="s">
        <v>217</v>
      </c>
      <c r="J4239" s="302" t="s">
        <v>218</v>
      </c>
      <c r="K4239" s="53"/>
      <c r="L4239" s="53"/>
      <c r="M4239" s="53"/>
      <c r="N4239" s="53"/>
      <c r="O4239" s="53"/>
      <c r="P4239" s="55"/>
      <c r="Q4239" s="297">
        <v>5074</v>
      </c>
      <c r="R4239" s="351" t="s">
        <v>1578</v>
      </c>
      <c r="S4239" s="350">
        <v>56</v>
      </c>
      <c r="T4239" t="str">
        <f t="shared" si="145"/>
        <v>G-Suite Business</v>
      </c>
    </row>
    <row r="4240" spans="1:20" ht="15.75" thickBot="1">
      <c r="A4240" s="311">
        <v>45744</v>
      </c>
      <c r="B4240" s="384">
        <v>45717</v>
      </c>
      <c r="C4240" s="297" t="e">
        <v>#VALUE!</v>
      </c>
      <c r="D4240" s="312" t="s">
        <v>1276</v>
      </c>
      <c r="E4240" s="306" t="s">
        <v>7097</v>
      </c>
      <c r="F4240" s="314">
        <v>15222</v>
      </c>
      <c r="G4240" s="300">
        <v>12900</v>
      </c>
      <c r="H4240" s="301" t="s">
        <v>216</v>
      </c>
      <c r="I4240" s="302" t="s">
        <v>217</v>
      </c>
      <c r="J4240" s="302" t="s">
        <v>218</v>
      </c>
      <c r="K4240" s="53"/>
      <c r="L4240" s="53"/>
      <c r="M4240" s="53"/>
      <c r="N4240" s="53"/>
      <c r="O4240" s="53"/>
      <c r="P4240" s="55"/>
      <c r="Q4240" s="297">
        <v>15222</v>
      </c>
      <c r="R4240" s="351" t="s">
        <v>1578</v>
      </c>
      <c r="S4240" s="350">
        <v>56</v>
      </c>
      <c r="T4240" t="str">
        <f t="shared" si="145"/>
        <v>G-Suite Business</v>
      </c>
    </row>
    <row r="4241" spans="1:20" ht="15.75" thickBot="1">
      <c r="A4241" s="311">
        <v>45744</v>
      </c>
      <c r="B4241" s="384">
        <v>45717</v>
      </c>
      <c r="C4241" s="297" t="e">
        <v>#VALUE!</v>
      </c>
      <c r="D4241" s="312" t="s">
        <v>597</v>
      </c>
      <c r="E4241" s="306" t="s">
        <v>7098</v>
      </c>
      <c r="F4241" s="314">
        <v>250.75</v>
      </c>
      <c r="G4241" s="300">
        <v>212.5</v>
      </c>
      <c r="H4241" s="301" t="s">
        <v>216</v>
      </c>
      <c r="I4241" s="302" t="s">
        <v>217</v>
      </c>
      <c r="J4241" s="302" t="s">
        <v>218</v>
      </c>
      <c r="K4241" s="53"/>
      <c r="L4241" s="53"/>
      <c r="M4241" s="53"/>
      <c r="N4241" s="53"/>
      <c r="O4241" s="53"/>
      <c r="P4241" s="55"/>
      <c r="Q4241" s="297">
        <v>250.75</v>
      </c>
      <c r="R4241" s="351" t="s">
        <v>1578</v>
      </c>
      <c r="S4241" s="350">
        <v>56</v>
      </c>
      <c r="T4241" t="str">
        <f t="shared" si="145"/>
        <v>G-Suite Business</v>
      </c>
    </row>
    <row r="4242" spans="1:20" ht="15.75" thickBot="1">
      <c r="A4242" s="311">
        <v>45744</v>
      </c>
      <c r="B4242" s="384">
        <v>45717</v>
      </c>
      <c r="C4242" s="297" t="e">
        <v>#VALUE!</v>
      </c>
      <c r="D4242" s="312" t="s">
        <v>496</v>
      </c>
      <c r="E4242" s="306" t="s">
        <v>7099</v>
      </c>
      <c r="F4242" s="314">
        <v>31329</v>
      </c>
      <c r="G4242" s="300">
        <v>26550</v>
      </c>
      <c r="H4242" s="301" t="s">
        <v>216</v>
      </c>
      <c r="I4242" s="302" t="s">
        <v>217</v>
      </c>
      <c r="J4242" s="302" t="s">
        <v>218</v>
      </c>
      <c r="K4242" s="53"/>
      <c r="L4242" s="53"/>
      <c r="M4242" s="53"/>
      <c r="N4242" s="53"/>
      <c r="O4242" s="53"/>
      <c r="P4242" s="55"/>
      <c r="Q4242" s="297">
        <v>31329</v>
      </c>
      <c r="R4242" s="351" t="s">
        <v>1578</v>
      </c>
      <c r="S4242" s="350">
        <v>56</v>
      </c>
      <c r="T4242" t="str">
        <f t="shared" si="145"/>
        <v>G-Suite Business</v>
      </c>
    </row>
    <row r="4243" spans="1:20" ht="15.75" thickBot="1">
      <c r="A4243" s="311">
        <v>45744</v>
      </c>
      <c r="B4243" s="384">
        <v>45717</v>
      </c>
      <c r="C4243" s="297" t="e">
        <v>#VALUE!</v>
      </c>
      <c r="D4243" s="312" t="s">
        <v>7100</v>
      </c>
      <c r="E4243" s="306" t="s">
        <v>7101</v>
      </c>
      <c r="F4243" s="314">
        <v>43365</v>
      </c>
      <c r="G4243" s="300">
        <v>36750</v>
      </c>
      <c r="H4243" s="301" t="s">
        <v>216</v>
      </c>
      <c r="I4243" s="302" t="s">
        <v>217</v>
      </c>
      <c r="J4243" s="302" t="s">
        <v>218</v>
      </c>
      <c r="K4243" s="53"/>
      <c r="L4243" s="53"/>
      <c r="M4243" s="53"/>
      <c r="N4243" s="53"/>
      <c r="O4243" s="53"/>
      <c r="P4243" s="55"/>
      <c r="Q4243" s="297">
        <v>43365</v>
      </c>
      <c r="R4243" s="351" t="s">
        <v>1578</v>
      </c>
      <c r="S4243" s="350">
        <v>56</v>
      </c>
      <c r="T4243" t="str">
        <f t="shared" si="145"/>
        <v>G-Suite Business</v>
      </c>
    </row>
    <row r="4244" spans="1:20" ht="15.75" thickBot="1">
      <c r="A4244" s="311">
        <v>45744</v>
      </c>
      <c r="B4244" s="384">
        <v>45717</v>
      </c>
      <c r="C4244" s="297" t="e">
        <v>#VALUE!</v>
      </c>
      <c r="D4244" s="312" t="s">
        <v>1611</v>
      </c>
      <c r="E4244" s="306" t="s">
        <v>7102</v>
      </c>
      <c r="F4244" s="314">
        <v>27081</v>
      </c>
      <c r="G4244" s="300">
        <v>22950</v>
      </c>
      <c r="H4244" s="301" t="s">
        <v>216</v>
      </c>
      <c r="I4244" s="302" t="s">
        <v>217</v>
      </c>
      <c r="J4244" s="302" t="s">
        <v>218</v>
      </c>
      <c r="K4244" s="53"/>
      <c r="L4244" s="53"/>
      <c r="M4244" s="53"/>
      <c r="N4244" s="53"/>
      <c r="O4244" s="53"/>
      <c r="P4244" s="55"/>
      <c r="Q4244" s="297">
        <v>27081</v>
      </c>
      <c r="R4244" s="351" t="s">
        <v>1578</v>
      </c>
      <c r="S4244" s="350">
        <v>56</v>
      </c>
      <c r="T4244" t="str">
        <f t="shared" si="145"/>
        <v>G-Suite Business</v>
      </c>
    </row>
    <row r="4245" spans="1:20" ht="15.75" thickBot="1">
      <c r="A4245" s="311">
        <v>45744</v>
      </c>
      <c r="B4245" s="384">
        <v>45717</v>
      </c>
      <c r="C4245" s="297" t="e">
        <v>#VALUE!</v>
      </c>
      <c r="D4245" s="312" t="s">
        <v>3553</v>
      </c>
      <c r="E4245" s="306" t="s">
        <v>7103</v>
      </c>
      <c r="F4245" s="314">
        <v>3511</v>
      </c>
      <c r="G4245" s="300">
        <v>2975.42372881356</v>
      </c>
      <c r="H4245" s="301" t="s">
        <v>216</v>
      </c>
      <c r="I4245" s="302" t="s">
        <v>217</v>
      </c>
      <c r="J4245" s="302" t="s">
        <v>218</v>
      </c>
      <c r="K4245" s="272"/>
      <c r="L4245" s="272"/>
      <c r="M4245" s="272"/>
      <c r="N4245" s="272"/>
      <c r="O4245" s="272"/>
      <c r="P4245" s="273"/>
      <c r="Q4245" s="297">
        <v>3511</v>
      </c>
      <c r="R4245" s="351" t="s">
        <v>1578</v>
      </c>
      <c r="S4245" s="350">
        <v>56</v>
      </c>
      <c r="T4245" t="str">
        <f t="shared" si="145"/>
        <v>G-Suite Business</v>
      </c>
    </row>
    <row r="4246" spans="1:20" ht="15.75" thickBot="1">
      <c r="A4246" s="311">
        <v>45744</v>
      </c>
      <c r="B4246" s="384">
        <v>45717</v>
      </c>
      <c r="C4246" s="297" t="e">
        <v>#VALUE!</v>
      </c>
      <c r="D4246" s="312" t="s">
        <v>3635</v>
      </c>
      <c r="E4246" s="306" t="s">
        <v>7104</v>
      </c>
      <c r="F4246" s="314">
        <v>-5015</v>
      </c>
      <c r="G4246" s="300">
        <v>-4250</v>
      </c>
      <c r="H4246" s="301" t="s">
        <v>216</v>
      </c>
      <c r="I4246" s="302" t="s">
        <v>217</v>
      </c>
      <c r="J4246" s="302" t="s">
        <v>218</v>
      </c>
      <c r="K4246" s="272"/>
      <c r="L4246" s="272"/>
      <c r="M4246" s="272"/>
      <c r="N4246" s="272"/>
      <c r="O4246" s="272"/>
      <c r="P4246" s="273"/>
      <c r="Q4246" s="297">
        <v>-5015</v>
      </c>
      <c r="R4246" s="351" t="s">
        <v>1578</v>
      </c>
      <c r="S4246" s="350">
        <v>56</v>
      </c>
      <c r="T4246" t="str">
        <f t="shared" si="145"/>
        <v>G-Suite Business</v>
      </c>
    </row>
    <row r="4247" spans="1:20" ht="15.75" thickBot="1">
      <c r="A4247" s="311">
        <v>45745</v>
      </c>
      <c r="B4247" s="384">
        <v>45717</v>
      </c>
      <c r="C4247" s="297" t="e">
        <v>#VALUE!</v>
      </c>
      <c r="D4247" s="312" t="s">
        <v>831</v>
      </c>
      <c r="E4247" s="306" t="s">
        <v>7105</v>
      </c>
      <c r="F4247" s="314">
        <v>13570</v>
      </c>
      <c r="G4247" s="300">
        <v>11500</v>
      </c>
      <c r="H4247" s="301" t="s">
        <v>216</v>
      </c>
      <c r="I4247" s="302" t="s">
        <v>217</v>
      </c>
      <c r="J4247" s="302" t="s">
        <v>218</v>
      </c>
      <c r="K4247" s="272"/>
      <c r="L4247" s="272"/>
      <c r="M4247" s="272"/>
      <c r="N4247" s="272"/>
      <c r="O4247" s="272"/>
      <c r="P4247" s="273"/>
      <c r="Q4247" s="297">
        <v>13570</v>
      </c>
      <c r="R4247" s="351" t="s">
        <v>1578</v>
      </c>
      <c r="S4247" s="350">
        <v>56</v>
      </c>
      <c r="T4247" t="str">
        <f t="shared" si="145"/>
        <v>G-Suite Business</v>
      </c>
    </row>
    <row r="4248" spans="1:20" ht="15.75" thickBot="1">
      <c r="A4248" s="311">
        <v>45745</v>
      </c>
      <c r="B4248" s="384">
        <v>45717</v>
      </c>
      <c r="C4248" s="297" t="e">
        <v>#VALUE!</v>
      </c>
      <c r="D4248" s="312" t="s">
        <v>7106</v>
      </c>
      <c r="E4248" s="306" t="s">
        <v>7107</v>
      </c>
      <c r="F4248" s="314">
        <v>9746.7999999999993</v>
      </c>
      <c r="G4248" s="300">
        <v>8260</v>
      </c>
      <c r="H4248" s="301" t="s">
        <v>216</v>
      </c>
      <c r="I4248" s="302" t="s">
        <v>217</v>
      </c>
      <c r="J4248" s="302" t="s">
        <v>218</v>
      </c>
      <c r="K4248" s="272"/>
      <c r="L4248" s="272"/>
      <c r="M4248" s="272"/>
      <c r="N4248" s="272"/>
      <c r="O4248" s="272"/>
      <c r="P4248" s="273"/>
      <c r="Q4248" s="297">
        <v>9746.7999999999993</v>
      </c>
      <c r="R4248" s="351" t="s">
        <v>1578</v>
      </c>
      <c r="S4248" s="350">
        <v>56</v>
      </c>
      <c r="T4248" t="str">
        <f t="shared" si="145"/>
        <v>G-Suite Business</v>
      </c>
    </row>
    <row r="4249" spans="1:20" ht="15.75" thickBot="1">
      <c r="A4249" s="311">
        <v>45745</v>
      </c>
      <c r="B4249" s="384">
        <v>45717</v>
      </c>
      <c r="C4249" s="297" t="e">
        <v>#VALUE!</v>
      </c>
      <c r="D4249" s="312" t="s">
        <v>7108</v>
      </c>
      <c r="E4249" s="306" t="s">
        <v>7109</v>
      </c>
      <c r="F4249" s="314">
        <v>1121</v>
      </c>
      <c r="G4249" s="300">
        <v>950</v>
      </c>
      <c r="H4249" s="301" t="s">
        <v>112</v>
      </c>
      <c r="I4249" s="302" t="s">
        <v>229</v>
      </c>
      <c r="J4249" s="302" t="s">
        <v>594</v>
      </c>
      <c r="K4249" s="272"/>
      <c r="L4249" s="272"/>
      <c r="M4249" s="272"/>
      <c r="N4249" s="272"/>
      <c r="O4249" s="272"/>
      <c r="P4249" s="273"/>
      <c r="Q4249" s="297">
        <v>1121</v>
      </c>
      <c r="R4249" s="351" t="s">
        <v>1578</v>
      </c>
      <c r="S4249" s="350">
        <v>56</v>
      </c>
      <c r="T4249" t="str">
        <f t="shared" si="145"/>
        <v>WhatsApp API Business</v>
      </c>
    </row>
    <row r="4250" spans="1:20" ht="15.75" thickBot="1">
      <c r="A4250" s="311">
        <v>45745</v>
      </c>
      <c r="B4250" s="384">
        <v>45717</v>
      </c>
      <c r="C4250" s="297" t="e">
        <v>#VALUE!</v>
      </c>
      <c r="D4250" s="312" t="s">
        <v>4839</v>
      </c>
      <c r="E4250" s="306" t="s">
        <v>7110</v>
      </c>
      <c r="F4250" s="314">
        <v>11800</v>
      </c>
      <c r="G4250" s="300">
        <v>10000</v>
      </c>
      <c r="H4250" s="301" t="s">
        <v>112</v>
      </c>
      <c r="I4250" s="302" t="s">
        <v>229</v>
      </c>
      <c r="J4250" s="302" t="s">
        <v>352</v>
      </c>
      <c r="K4250" s="272"/>
      <c r="L4250" s="272"/>
      <c r="M4250" s="272"/>
      <c r="N4250" s="272"/>
      <c r="O4250" s="272"/>
      <c r="P4250" s="273"/>
      <c r="Q4250" s="297">
        <v>11800</v>
      </c>
      <c r="R4250" s="351" t="s">
        <v>1578</v>
      </c>
      <c r="S4250" s="350">
        <v>56</v>
      </c>
      <c r="T4250" t="str">
        <f t="shared" si="145"/>
        <v>WhatsApp API Business</v>
      </c>
    </row>
    <row r="4251" spans="1:20" ht="15.75" thickBot="1">
      <c r="A4251" s="311">
        <v>45745</v>
      </c>
      <c r="B4251" s="384">
        <v>45717</v>
      </c>
      <c r="C4251" s="297" t="e">
        <v>#VALUE!</v>
      </c>
      <c r="D4251" s="312" t="s">
        <v>3530</v>
      </c>
      <c r="E4251" s="306" t="s">
        <v>7111</v>
      </c>
      <c r="F4251" s="314">
        <v>7523</v>
      </c>
      <c r="G4251" s="300">
        <v>6375.42372881356</v>
      </c>
      <c r="H4251" s="301" t="s">
        <v>112</v>
      </c>
      <c r="I4251" s="302" t="s">
        <v>229</v>
      </c>
      <c r="J4251" s="302" t="s">
        <v>269</v>
      </c>
      <c r="K4251" s="272"/>
      <c r="L4251" s="272"/>
      <c r="M4251" s="272"/>
      <c r="N4251" s="272"/>
      <c r="O4251" s="272"/>
      <c r="P4251" s="273"/>
      <c r="Q4251" s="297">
        <v>7523</v>
      </c>
      <c r="R4251" s="351" t="s">
        <v>1578</v>
      </c>
      <c r="S4251" s="350">
        <v>56</v>
      </c>
      <c r="T4251" t="str">
        <f t="shared" si="145"/>
        <v>WhatsApp API Business</v>
      </c>
    </row>
    <row r="4252" spans="1:20" ht="15.75" thickBot="1">
      <c r="A4252" s="311">
        <v>45745</v>
      </c>
      <c r="B4252" s="384">
        <v>45717</v>
      </c>
      <c r="C4252" s="297" t="e">
        <v>#VALUE!</v>
      </c>
      <c r="D4252" s="312" t="s">
        <v>2545</v>
      </c>
      <c r="E4252" s="306" t="s">
        <v>7112</v>
      </c>
      <c r="F4252" s="314">
        <v>8850</v>
      </c>
      <c r="G4252" s="300">
        <v>7500</v>
      </c>
      <c r="H4252" s="301" t="s">
        <v>112</v>
      </c>
      <c r="I4252" s="302" t="s">
        <v>229</v>
      </c>
      <c r="J4252" s="302" t="s">
        <v>269</v>
      </c>
      <c r="K4252" s="272"/>
      <c r="L4252" s="272"/>
      <c r="M4252" s="272"/>
      <c r="N4252" s="272"/>
      <c r="O4252" s="272"/>
      <c r="P4252" s="273"/>
      <c r="Q4252" s="297">
        <v>8850</v>
      </c>
      <c r="R4252" s="351" t="s">
        <v>1578</v>
      </c>
      <c r="S4252" s="350">
        <v>56</v>
      </c>
      <c r="T4252" t="str">
        <f t="shared" si="145"/>
        <v>WhatsApp API Business</v>
      </c>
    </row>
    <row r="4253" spans="1:20" ht="15.75" thickBot="1">
      <c r="A4253" s="311">
        <v>45745</v>
      </c>
      <c r="B4253" s="384">
        <v>45717</v>
      </c>
      <c r="C4253" s="297" t="e">
        <v>#VALUE!</v>
      </c>
      <c r="D4253" s="312" t="s">
        <v>775</v>
      </c>
      <c r="E4253" s="306" t="s">
        <v>7113</v>
      </c>
      <c r="F4253" s="314">
        <v>320960</v>
      </c>
      <c r="G4253" s="300">
        <v>272000</v>
      </c>
      <c r="H4253" s="301" t="s">
        <v>291</v>
      </c>
      <c r="I4253" s="302" t="s">
        <v>226</v>
      </c>
      <c r="J4253" s="302" t="s">
        <v>503</v>
      </c>
      <c r="K4253" s="272"/>
      <c r="L4253" s="272"/>
      <c r="M4253" s="272"/>
      <c r="N4253" s="272"/>
      <c r="O4253" s="272"/>
      <c r="P4253" s="273"/>
      <c r="Q4253" s="297">
        <v>320960</v>
      </c>
      <c r="R4253" s="351" t="s">
        <v>1578</v>
      </c>
      <c r="S4253" s="350">
        <v>56</v>
      </c>
      <c r="T4253" t="s">
        <v>15</v>
      </c>
    </row>
    <row r="4254" spans="1:20" ht="15.75" thickBot="1">
      <c r="A4254" s="311">
        <v>45745</v>
      </c>
      <c r="B4254" s="384">
        <v>45717</v>
      </c>
      <c r="C4254" s="297" t="e">
        <v>#VALUE!</v>
      </c>
      <c r="D4254" s="338" t="s">
        <v>7114</v>
      </c>
      <c r="E4254" s="306" t="s">
        <v>7115</v>
      </c>
      <c r="F4254" s="314">
        <v>132750</v>
      </c>
      <c r="G4254" s="300">
        <v>112500</v>
      </c>
      <c r="H4254" s="301" t="s">
        <v>216</v>
      </c>
      <c r="I4254" s="302" t="s">
        <v>217</v>
      </c>
      <c r="J4254" s="302" t="s">
        <v>218</v>
      </c>
      <c r="K4254" s="272"/>
      <c r="L4254" s="272"/>
      <c r="M4254" s="272"/>
      <c r="N4254" s="272"/>
      <c r="O4254" s="272"/>
      <c r="P4254" s="273"/>
      <c r="Q4254" s="297">
        <v>132750</v>
      </c>
      <c r="R4254" s="351" t="s">
        <v>1578</v>
      </c>
      <c r="S4254" s="350">
        <v>56</v>
      </c>
      <c r="T4254" t="str">
        <f t="shared" ref="T4254:T4294" si="146">VLOOKUP(I4254,$AD$2:$AE$6,2,0)</f>
        <v>G-Suite Business</v>
      </c>
    </row>
    <row r="4255" spans="1:20" ht="15.75" thickBot="1">
      <c r="A4255" s="311">
        <v>45745</v>
      </c>
      <c r="B4255" s="384">
        <v>45717</v>
      </c>
      <c r="C4255" s="297" t="e">
        <v>#VALUE!</v>
      </c>
      <c r="D4255" s="338" t="s">
        <v>544</v>
      </c>
      <c r="E4255" s="306" t="s">
        <v>7116</v>
      </c>
      <c r="F4255" s="314">
        <v>430700</v>
      </c>
      <c r="G4255" s="300">
        <v>365000</v>
      </c>
      <c r="H4255" s="301" t="s">
        <v>291</v>
      </c>
      <c r="I4255" s="302" t="s">
        <v>226</v>
      </c>
      <c r="J4255" s="302" t="s">
        <v>292</v>
      </c>
      <c r="K4255" s="272"/>
      <c r="L4255" s="272"/>
      <c r="M4255" s="272"/>
      <c r="N4255" s="272"/>
      <c r="O4255" s="272"/>
      <c r="P4255" s="273"/>
      <c r="Q4255" s="297">
        <v>430700</v>
      </c>
      <c r="R4255" s="351" t="s">
        <v>1578</v>
      </c>
      <c r="S4255" s="350">
        <v>56</v>
      </c>
      <c r="T4255" t="str">
        <f t="shared" si="146"/>
        <v xml:space="preserve">Training Business </v>
      </c>
    </row>
    <row r="4256" spans="1:20" ht="15.75" thickBot="1">
      <c r="A4256" s="311">
        <v>45745</v>
      </c>
      <c r="B4256" s="384">
        <v>45717</v>
      </c>
      <c r="C4256" s="297" t="e">
        <v>#VALUE!</v>
      </c>
      <c r="D4256" s="338" t="s">
        <v>397</v>
      </c>
      <c r="E4256" s="304" t="s">
        <v>398</v>
      </c>
      <c r="F4256" s="314">
        <v>50000</v>
      </c>
      <c r="G4256" s="300">
        <v>42372.881355932208</v>
      </c>
      <c r="H4256" s="301" t="s">
        <v>291</v>
      </c>
      <c r="I4256" s="302" t="s">
        <v>226</v>
      </c>
      <c r="J4256" s="302" t="s">
        <v>292</v>
      </c>
      <c r="K4256" s="272"/>
      <c r="L4256" s="272"/>
      <c r="M4256" s="272"/>
      <c r="N4256" s="272"/>
      <c r="O4256" s="272"/>
      <c r="P4256" s="273"/>
      <c r="Q4256" s="297">
        <v>50000</v>
      </c>
      <c r="R4256" s="351" t="s">
        <v>1578</v>
      </c>
      <c r="S4256" s="350">
        <v>56</v>
      </c>
      <c r="T4256" t="str">
        <f t="shared" si="146"/>
        <v xml:space="preserve">Training Business </v>
      </c>
    </row>
    <row r="4257" spans="1:20" ht="15.75" thickBot="1">
      <c r="A4257" s="311">
        <v>45745</v>
      </c>
      <c r="B4257" s="384">
        <v>45717</v>
      </c>
      <c r="C4257" s="297" t="e">
        <v>#VALUE!</v>
      </c>
      <c r="D4257" s="338" t="s">
        <v>7117</v>
      </c>
      <c r="E4257" s="304" t="s">
        <v>497</v>
      </c>
      <c r="F4257" s="314">
        <v>50000</v>
      </c>
      <c r="G4257" s="300">
        <v>42372.881355932208</v>
      </c>
      <c r="H4257" s="301" t="s">
        <v>291</v>
      </c>
      <c r="I4257" s="302" t="s">
        <v>226</v>
      </c>
      <c r="J4257" s="302" t="s">
        <v>292</v>
      </c>
      <c r="K4257" s="272"/>
      <c r="L4257" s="272"/>
      <c r="M4257" s="272"/>
      <c r="N4257" s="272"/>
      <c r="O4257" s="272"/>
      <c r="P4257" s="273"/>
      <c r="Q4257" s="297">
        <v>50000</v>
      </c>
      <c r="R4257" s="351" t="s">
        <v>1578</v>
      </c>
      <c r="S4257" s="350">
        <v>56</v>
      </c>
      <c r="T4257" t="str">
        <f t="shared" si="146"/>
        <v xml:space="preserve">Training Business </v>
      </c>
    </row>
    <row r="4258" spans="1:20" ht="15.75" thickBot="1">
      <c r="A4258" s="311">
        <v>45745</v>
      </c>
      <c r="B4258" s="384">
        <v>45717</v>
      </c>
      <c r="C4258" s="297" t="e">
        <v>#VALUE!</v>
      </c>
      <c r="D4258" s="338" t="s">
        <v>7118</v>
      </c>
      <c r="E4258" s="304" t="s">
        <v>497</v>
      </c>
      <c r="F4258" s="314">
        <v>50000</v>
      </c>
      <c r="G4258" s="300">
        <v>42372.881355932208</v>
      </c>
      <c r="H4258" s="301" t="s">
        <v>291</v>
      </c>
      <c r="I4258" s="302" t="s">
        <v>226</v>
      </c>
      <c r="J4258" s="302" t="s">
        <v>292</v>
      </c>
      <c r="K4258" s="272"/>
      <c r="L4258" s="272"/>
      <c r="M4258" s="272"/>
      <c r="N4258" s="272"/>
      <c r="O4258" s="272"/>
      <c r="P4258" s="273"/>
      <c r="Q4258" s="297">
        <v>50000</v>
      </c>
      <c r="R4258" s="351" t="s">
        <v>1578</v>
      </c>
      <c r="S4258" s="350">
        <v>56</v>
      </c>
      <c r="T4258" t="str">
        <f t="shared" si="146"/>
        <v xml:space="preserve">Training Business </v>
      </c>
    </row>
    <row r="4259" spans="1:20" ht="15.75" thickBot="1">
      <c r="A4259" s="311">
        <v>45745</v>
      </c>
      <c r="B4259" s="384">
        <v>45717</v>
      </c>
      <c r="C4259" s="297" t="e">
        <v>#VALUE!</v>
      </c>
      <c r="D4259" s="338" t="s">
        <v>7119</v>
      </c>
      <c r="E4259" s="304" t="s">
        <v>497</v>
      </c>
      <c r="F4259" s="314">
        <v>-50000</v>
      </c>
      <c r="G4259" s="300">
        <v>-42372.881355932208</v>
      </c>
      <c r="H4259" s="301" t="s">
        <v>291</v>
      </c>
      <c r="I4259" s="302" t="s">
        <v>226</v>
      </c>
      <c r="J4259" s="302" t="s">
        <v>292</v>
      </c>
      <c r="K4259" s="272"/>
      <c r="L4259" s="272"/>
      <c r="M4259" s="272"/>
      <c r="N4259" s="272"/>
      <c r="O4259" s="272"/>
      <c r="P4259" s="273"/>
      <c r="Q4259" s="297">
        <v>-50000</v>
      </c>
      <c r="R4259" s="351" t="s">
        <v>1578</v>
      </c>
      <c r="S4259" s="350">
        <v>56</v>
      </c>
      <c r="T4259" t="str">
        <f t="shared" si="146"/>
        <v xml:space="preserve">Training Business </v>
      </c>
    </row>
    <row r="4260" spans="1:20" ht="15.75" thickBot="1">
      <c r="A4260" s="311">
        <v>45745</v>
      </c>
      <c r="B4260" s="384">
        <v>45717</v>
      </c>
      <c r="C4260" s="297" t="e">
        <v>#VALUE!</v>
      </c>
      <c r="D4260" s="338" t="s">
        <v>6847</v>
      </c>
      <c r="E4260" s="304" t="s">
        <v>497</v>
      </c>
      <c r="F4260" s="314">
        <v>-50000</v>
      </c>
      <c r="G4260" s="300">
        <v>-42372.881355932208</v>
      </c>
      <c r="H4260" s="301" t="s">
        <v>291</v>
      </c>
      <c r="I4260" s="302" t="s">
        <v>226</v>
      </c>
      <c r="J4260" s="302" t="s">
        <v>292</v>
      </c>
      <c r="K4260" s="272"/>
      <c r="L4260" s="272"/>
      <c r="M4260" s="272"/>
      <c r="N4260" s="272"/>
      <c r="O4260" s="272"/>
      <c r="P4260" s="273"/>
      <c r="Q4260" s="297">
        <v>-50000</v>
      </c>
      <c r="R4260" s="351" t="s">
        <v>1578</v>
      </c>
      <c r="S4260" s="350">
        <v>56</v>
      </c>
      <c r="T4260" t="str">
        <f t="shared" si="146"/>
        <v xml:space="preserve">Training Business </v>
      </c>
    </row>
    <row r="4261" spans="1:20" ht="15.75" thickBot="1">
      <c r="A4261" s="311">
        <v>45747</v>
      </c>
      <c r="B4261" s="384">
        <v>45717</v>
      </c>
      <c r="C4261" s="297" t="e">
        <v>#VALUE!</v>
      </c>
      <c r="D4261" s="312" t="s">
        <v>1123</v>
      </c>
      <c r="E4261" s="306" t="s">
        <v>7120</v>
      </c>
      <c r="F4261" s="314">
        <v>15045</v>
      </c>
      <c r="G4261" s="300">
        <v>12750</v>
      </c>
      <c r="H4261" s="301" t="s">
        <v>112</v>
      </c>
      <c r="I4261" s="302" t="s">
        <v>229</v>
      </c>
      <c r="J4261" s="302" t="s">
        <v>284</v>
      </c>
      <c r="K4261" s="272"/>
      <c r="L4261" s="272"/>
      <c r="M4261" s="272"/>
      <c r="N4261" s="272"/>
      <c r="O4261" s="272"/>
      <c r="P4261" s="273"/>
      <c r="Q4261" s="297">
        <v>15045</v>
      </c>
      <c r="R4261" s="351" t="s">
        <v>1578</v>
      </c>
      <c r="S4261" s="350">
        <v>56</v>
      </c>
      <c r="T4261" t="str">
        <f t="shared" si="146"/>
        <v>WhatsApp API Business</v>
      </c>
    </row>
    <row r="4262" spans="1:20" ht="15.75" thickBot="1">
      <c r="A4262" s="311">
        <v>45747</v>
      </c>
      <c r="B4262" s="384">
        <v>45717</v>
      </c>
      <c r="C4262" s="297" t="e">
        <v>#VALUE!</v>
      </c>
      <c r="D4262" s="312" t="s">
        <v>473</v>
      </c>
      <c r="E4262" s="306" t="s">
        <v>7121</v>
      </c>
      <c r="F4262" s="314">
        <v>128030</v>
      </c>
      <c r="G4262" s="300">
        <v>108500</v>
      </c>
      <c r="H4262" s="301" t="s">
        <v>112</v>
      </c>
      <c r="I4262" s="302" t="s">
        <v>229</v>
      </c>
      <c r="J4262" s="302" t="s">
        <v>249</v>
      </c>
      <c r="K4262" s="272"/>
      <c r="L4262" s="272"/>
      <c r="M4262" s="272"/>
      <c r="N4262" s="272"/>
      <c r="O4262" s="272"/>
      <c r="P4262" s="273"/>
      <c r="Q4262" s="297">
        <v>128030</v>
      </c>
      <c r="R4262" s="351" t="s">
        <v>1578</v>
      </c>
      <c r="S4262" s="350">
        <v>57</v>
      </c>
      <c r="T4262" t="str">
        <f t="shared" si="146"/>
        <v>WhatsApp API Business</v>
      </c>
    </row>
    <row r="4263" spans="1:20" ht="15.75" thickBot="1">
      <c r="A4263" s="311">
        <v>45747</v>
      </c>
      <c r="B4263" s="384">
        <v>45717</v>
      </c>
      <c r="C4263" s="297" t="e">
        <v>#VALUE!</v>
      </c>
      <c r="D4263" s="312" t="s">
        <v>384</v>
      </c>
      <c r="E4263" s="306" t="s">
        <v>7122</v>
      </c>
      <c r="F4263" s="314">
        <v>22656</v>
      </c>
      <c r="G4263" s="300">
        <v>19200</v>
      </c>
      <c r="H4263" s="301" t="s">
        <v>310</v>
      </c>
      <c r="I4263" s="302" t="s">
        <v>223</v>
      </c>
      <c r="J4263" s="302" t="s">
        <v>311</v>
      </c>
      <c r="K4263" s="272"/>
      <c r="L4263" s="272"/>
      <c r="M4263" s="272"/>
      <c r="N4263" s="272"/>
      <c r="O4263" s="272"/>
      <c r="P4263" s="273"/>
      <c r="Q4263" s="297">
        <v>22656</v>
      </c>
      <c r="R4263" s="351" t="s">
        <v>1578</v>
      </c>
      <c r="S4263" s="350">
        <v>57</v>
      </c>
      <c r="T4263" t="str">
        <f t="shared" si="146"/>
        <v>Tech Assist Recruitment</v>
      </c>
    </row>
    <row r="4264" spans="1:20" ht="15.75" thickBot="1">
      <c r="A4264" s="311">
        <v>45747</v>
      </c>
      <c r="B4264" s="384">
        <v>45717</v>
      </c>
      <c r="C4264" s="297" t="e">
        <v>#VALUE!</v>
      </c>
      <c r="D4264" s="312" t="s">
        <v>409</v>
      </c>
      <c r="E4264" s="304" t="s">
        <v>410</v>
      </c>
      <c r="F4264" s="345">
        <v>50000</v>
      </c>
      <c r="G4264" s="300">
        <v>42372.881355932208</v>
      </c>
      <c r="H4264" s="301" t="s">
        <v>291</v>
      </c>
      <c r="I4264" s="302" t="s">
        <v>226</v>
      </c>
      <c r="J4264" s="302" t="s">
        <v>292</v>
      </c>
      <c r="K4264" s="272"/>
      <c r="L4264" s="272"/>
      <c r="M4264" s="272"/>
      <c r="N4264" s="272"/>
      <c r="O4264" s="272"/>
      <c r="P4264" s="273"/>
      <c r="Q4264" s="297">
        <v>50000</v>
      </c>
      <c r="R4264" s="351" t="s">
        <v>1578</v>
      </c>
      <c r="S4264" s="350">
        <v>57</v>
      </c>
      <c r="T4264" t="str">
        <f t="shared" si="146"/>
        <v xml:space="preserve">Training Business </v>
      </c>
    </row>
    <row r="4265" spans="1:20" ht="15.75" thickBot="1">
      <c r="A4265" s="311">
        <v>45747</v>
      </c>
      <c r="B4265" s="384">
        <v>45717</v>
      </c>
      <c r="C4265" s="297" t="e">
        <v>#VALUE!</v>
      </c>
      <c r="D4265" s="312" t="s">
        <v>1454</v>
      </c>
      <c r="E4265" s="306" t="s">
        <v>7123</v>
      </c>
      <c r="F4265" s="314">
        <v>118000</v>
      </c>
      <c r="G4265" s="300">
        <v>100000</v>
      </c>
      <c r="H4265" s="301" t="s">
        <v>291</v>
      </c>
      <c r="I4265" s="302" t="s">
        <v>226</v>
      </c>
      <c r="J4265" s="302" t="s">
        <v>292</v>
      </c>
      <c r="K4265" s="272"/>
      <c r="L4265" s="272"/>
      <c r="M4265" s="272"/>
      <c r="N4265" s="272"/>
      <c r="O4265" s="272"/>
      <c r="P4265" s="273"/>
      <c r="Q4265" s="297">
        <v>118000</v>
      </c>
      <c r="R4265" s="351" t="s">
        <v>1578</v>
      </c>
      <c r="S4265" s="350">
        <v>57</v>
      </c>
      <c r="T4265" t="str">
        <f t="shared" si="146"/>
        <v xml:space="preserve">Training Business </v>
      </c>
    </row>
    <row r="4266" spans="1:20" ht="15.75" thickBot="1">
      <c r="A4266" s="311">
        <v>45747</v>
      </c>
      <c r="B4266" s="384">
        <v>45717</v>
      </c>
      <c r="C4266" s="297" t="e">
        <v>#VALUE!</v>
      </c>
      <c r="D4266" s="312" t="s">
        <v>3692</v>
      </c>
      <c r="E4266" s="306" t="s">
        <v>7124</v>
      </c>
      <c r="F4266" s="314">
        <v>8850</v>
      </c>
      <c r="G4266" s="300">
        <v>7500</v>
      </c>
      <c r="H4266" s="301" t="s">
        <v>112</v>
      </c>
      <c r="I4266" s="302" t="s">
        <v>229</v>
      </c>
      <c r="J4266" s="302"/>
      <c r="K4266" s="272"/>
      <c r="L4266" s="272"/>
      <c r="M4266" s="272"/>
      <c r="N4266" s="272"/>
      <c r="O4266" s="272"/>
      <c r="P4266" s="273"/>
      <c r="Q4266" s="297">
        <v>8850</v>
      </c>
      <c r="R4266" s="351" t="s">
        <v>1578</v>
      </c>
      <c r="S4266" s="350">
        <v>57</v>
      </c>
      <c r="T4266" t="str">
        <f t="shared" si="146"/>
        <v>WhatsApp API Business</v>
      </c>
    </row>
    <row r="4267" spans="1:20" ht="15.75" thickBot="1">
      <c r="A4267" s="311">
        <v>45747</v>
      </c>
      <c r="B4267" s="384">
        <v>45717</v>
      </c>
      <c r="C4267" s="297" t="e">
        <v>#VALUE!</v>
      </c>
      <c r="D4267" s="312" t="s">
        <v>7125</v>
      </c>
      <c r="E4267" s="306" t="s">
        <v>7126</v>
      </c>
      <c r="F4267" s="314">
        <v>10030</v>
      </c>
      <c r="G4267" s="300">
        <v>8500</v>
      </c>
      <c r="H4267" s="301" t="s">
        <v>112</v>
      </c>
      <c r="I4267" s="302" t="s">
        <v>229</v>
      </c>
      <c r="J4267" s="302"/>
      <c r="K4267" s="272"/>
      <c r="L4267" s="272"/>
      <c r="M4267" s="272"/>
      <c r="N4267" s="272"/>
      <c r="O4267" s="272"/>
      <c r="P4267" s="273"/>
      <c r="Q4267" s="297">
        <v>10030</v>
      </c>
      <c r="R4267" s="351" t="s">
        <v>1578</v>
      </c>
      <c r="S4267" s="350">
        <v>57</v>
      </c>
      <c r="T4267" t="str">
        <f t="shared" si="146"/>
        <v>WhatsApp API Business</v>
      </c>
    </row>
    <row r="4268" spans="1:20" ht="15.75" thickBot="1">
      <c r="A4268" s="311">
        <v>45747</v>
      </c>
      <c r="B4268" s="384">
        <v>45717</v>
      </c>
      <c r="C4268" s="297" t="e">
        <v>#VALUE!</v>
      </c>
      <c r="D4268" s="312" t="s">
        <v>619</v>
      </c>
      <c r="E4268" s="306" t="s">
        <v>7127</v>
      </c>
      <c r="F4268" s="314">
        <v>778800</v>
      </c>
      <c r="G4268" s="300">
        <v>660000</v>
      </c>
      <c r="H4268" s="301" t="s">
        <v>291</v>
      </c>
      <c r="I4268" s="302" t="s">
        <v>226</v>
      </c>
      <c r="J4268" s="302" t="s">
        <v>292</v>
      </c>
      <c r="K4268" s="272"/>
      <c r="L4268" s="272"/>
      <c r="M4268" s="272"/>
      <c r="N4268" s="272"/>
      <c r="O4268" s="272"/>
      <c r="P4268" s="273"/>
      <c r="Q4268" s="297">
        <v>778800</v>
      </c>
      <c r="R4268" s="351" t="s">
        <v>1578</v>
      </c>
      <c r="S4268" s="350">
        <v>57</v>
      </c>
      <c r="T4268" t="str">
        <f t="shared" si="146"/>
        <v xml:space="preserve">Training Business </v>
      </c>
    </row>
    <row r="4269" spans="1:20" ht="15.75" thickBot="1">
      <c r="A4269" s="311">
        <v>45747</v>
      </c>
      <c r="B4269" s="384">
        <v>45717</v>
      </c>
      <c r="C4269" s="297" t="e">
        <v>#VALUE!</v>
      </c>
      <c r="D4269" s="312" t="s">
        <v>7128</v>
      </c>
      <c r="E4269" s="306" t="s">
        <v>7129</v>
      </c>
      <c r="F4269" s="314">
        <v>42480</v>
      </c>
      <c r="G4269" s="300">
        <v>36000</v>
      </c>
      <c r="H4269" s="301" t="s">
        <v>112</v>
      </c>
      <c r="I4269" s="302" t="s">
        <v>229</v>
      </c>
      <c r="J4269" s="302"/>
      <c r="Q4269" s="297">
        <v>42480</v>
      </c>
      <c r="R4269" s="351" t="s">
        <v>1578</v>
      </c>
      <c r="S4269" s="350">
        <v>57</v>
      </c>
      <c r="T4269" t="str">
        <f t="shared" si="146"/>
        <v>WhatsApp API Business</v>
      </c>
    </row>
    <row r="4270" spans="1:20" ht="15.75" thickBot="1">
      <c r="A4270" s="311">
        <v>45747</v>
      </c>
      <c r="B4270" s="384">
        <v>45717</v>
      </c>
      <c r="C4270" s="297" t="e">
        <v>#VALUE!</v>
      </c>
      <c r="D4270" s="312" t="s">
        <v>3321</v>
      </c>
      <c r="E4270" s="306" t="s">
        <v>7130</v>
      </c>
      <c r="F4270" s="314">
        <v>501500</v>
      </c>
      <c r="G4270" s="300">
        <v>425000</v>
      </c>
      <c r="H4270" s="301" t="s">
        <v>291</v>
      </c>
      <c r="I4270" s="302" t="s">
        <v>226</v>
      </c>
      <c r="J4270" s="302" t="s">
        <v>292</v>
      </c>
      <c r="Q4270" s="297">
        <v>501500</v>
      </c>
      <c r="R4270" s="351" t="s">
        <v>1578</v>
      </c>
      <c r="S4270" s="350">
        <v>57</v>
      </c>
      <c r="T4270" t="str">
        <f t="shared" si="146"/>
        <v xml:space="preserve">Training Business </v>
      </c>
    </row>
    <row r="4271" spans="1:20" ht="15.75" thickBot="1">
      <c r="A4271" s="311">
        <v>45747</v>
      </c>
      <c r="B4271" s="384">
        <v>45717</v>
      </c>
      <c r="C4271" s="297" t="e">
        <v>#VALUE!</v>
      </c>
      <c r="D4271" s="312" t="s">
        <v>7131</v>
      </c>
      <c r="E4271" s="306" t="s">
        <v>7132</v>
      </c>
      <c r="F4271" s="314">
        <v>501500</v>
      </c>
      <c r="G4271" s="300">
        <v>425000</v>
      </c>
      <c r="H4271" s="301" t="s">
        <v>291</v>
      </c>
      <c r="I4271" s="302" t="s">
        <v>226</v>
      </c>
      <c r="J4271" s="302" t="s">
        <v>292</v>
      </c>
      <c r="Q4271" s="297">
        <v>501500</v>
      </c>
      <c r="R4271" s="351" t="s">
        <v>1578</v>
      </c>
      <c r="S4271" s="350">
        <v>57</v>
      </c>
      <c r="T4271" t="str">
        <f t="shared" si="146"/>
        <v xml:space="preserve">Training Business </v>
      </c>
    </row>
    <row r="4272" spans="1:20" ht="15.75" thickBot="1">
      <c r="A4272" s="311">
        <v>45747</v>
      </c>
      <c r="B4272" s="384">
        <v>45717</v>
      </c>
      <c r="C4272" s="297" t="e">
        <v>#VALUE!</v>
      </c>
      <c r="D4272" s="312" t="s">
        <v>7133</v>
      </c>
      <c r="E4272" s="306" t="s">
        <v>7134</v>
      </c>
      <c r="F4272" s="314">
        <v>99</v>
      </c>
      <c r="G4272" s="300">
        <v>83.898305084745772</v>
      </c>
      <c r="H4272" s="301" t="s">
        <v>261</v>
      </c>
      <c r="I4272" s="302" t="s">
        <v>232</v>
      </c>
      <c r="J4272" s="302" t="s">
        <v>330</v>
      </c>
      <c r="Q4272" s="297">
        <v>99</v>
      </c>
      <c r="R4272" s="351" t="s">
        <v>1578</v>
      </c>
      <c r="S4272" s="350">
        <v>57</v>
      </c>
      <c r="T4272" t="str">
        <f t="shared" si="146"/>
        <v>Other Services</v>
      </c>
    </row>
    <row r="4273" spans="1:20" ht="15.75" thickBot="1">
      <c r="A4273" s="311">
        <v>45747</v>
      </c>
      <c r="B4273" s="384">
        <v>45717</v>
      </c>
      <c r="C4273" s="297" t="e">
        <v>#VALUE!</v>
      </c>
      <c r="D4273" s="312" t="s">
        <v>7135</v>
      </c>
      <c r="E4273" s="306" t="s">
        <v>7136</v>
      </c>
      <c r="F4273" s="314">
        <v>99</v>
      </c>
      <c r="G4273" s="300">
        <v>83.898305084745772</v>
      </c>
      <c r="H4273" s="301" t="s">
        <v>261</v>
      </c>
      <c r="I4273" s="302" t="s">
        <v>232</v>
      </c>
      <c r="J4273" s="302" t="s">
        <v>330</v>
      </c>
      <c r="Q4273" s="297">
        <v>99</v>
      </c>
      <c r="R4273" s="351" t="s">
        <v>1578</v>
      </c>
      <c r="S4273" s="350">
        <v>57</v>
      </c>
      <c r="T4273" t="str">
        <f t="shared" si="146"/>
        <v>Other Services</v>
      </c>
    </row>
    <row r="4274" spans="1:20" ht="15.75" thickBot="1">
      <c r="A4274" s="311">
        <v>45747</v>
      </c>
      <c r="B4274" s="384">
        <v>45717</v>
      </c>
      <c r="C4274" s="297" t="e">
        <v>#VALUE!</v>
      </c>
      <c r="D4274" s="312" t="s">
        <v>393</v>
      </c>
      <c r="E4274" s="306" t="s">
        <v>7137</v>
      </c>
      <c r="F4274" s="314">
        <v>15340</v>
      </c>
      <c r="G4274" s="300">
        <v>13000</v>
      </c>
      <c r="H4274" s="301" t="s">
        <v>310</v>
      </c>
      <c r="I4274" s="302" t="s">
        <v>223</v>
      </c>
      <c r="J4274" s="302" t="s">
        <v>311</v>
      </c>
      <c r="Q4274" s="297">
        <v>15340</v>
      </c>
      <c r="R4274" s="351" t="s">
        <v>1578</v>
      </c>
      <c r="S4274" s="350">
        <v>57</v>
      </c>
      <c r="T4274" t="str">
        <f t="shared" si="146"/>
        <v>Tech Assist Recruitment</v>
      </c>
    </row>
    <row r="4275" spans="1:20" ht="15.75" thickBot="1">
      <c r="A4275" s="311">
        <v>45747</v>
      </c>
      <c r="B4275" s="384">
        <v>45717</v>
      </c>
      <c r="C4275" s="297" t="e">
        <v>#VALUE!</v>
      </c>
      <c r="D4275" s="312" t="s">
        <v>1602</v>
      </c>
      <c r="E4275" s="306" t="s">
        <v>7138</v>
      </c>
      <c r="F4275" s="314">
        <v>8850</v>
      </c>
      <c r="G4275" s="300">
        <v>7500</v>
      </c>
      <c r="H4275" s="301" t="s">
        <v>112</v>
      </c>
      <c r="I4275" s="302" t="s">
        <v>229</v>
      </c>
      <c r="J4275" s="302"/>
      <c r="Q4275" s="297">
        <v>8850</v>
      </c>
      <c r="R4275" s="351" t="s">
        <v>1578</v>
      </c>
      <c r="S4275" s="350">
        <v>57</v>
      </c>
      <c r="T4275" t="str">
        <f t="shared" si="146"/>
        <v>WhatsApp API Business</v>
      </c>
    </row>
    <row r="4276" spans="1:20" ht="15.75" thickBot="1">
      <c r="A4276" s="311">
        <v>45747</v>
      </c>
      <c r="B4276" s="384">
        <v>45717</v>
      </c>
      <c r="C4276" s="297" t="e">
        <v>#VALUE!</v>
      </c>
      <c r="D4276" s="309" t="s">
        <v>362</v>
      </c>
      <c r="E4276" s="306" t="s">
        <v>7139</v>
      </c>
      <c r="F4276" s="314"/>
      <c r="G4276" s="300">
        <v>0</v>
      </c>
      <c r="H4276" s="301"/>
      <c r="I4276" s="302"/>
      <c r="J4276" s="302"/>
      <c r="Q4276" s="297">
        <v>0</v>
      </c>
      <c r="R4276" s="351" t="s">
        <v>1578</v>
      </c>
      <c r="S4276" s="350">
        <v>57</v>
      </c>
      <c r="T4276" t="e">
        <f t="shared" si="146"/>
        <v>#N/A</v>
      </c>
    </row>
    <row r="4277" spans="1:20" ht="15.75" thickBot="1">
      <c r="A4277" s="311">
        <v>45747</v>
      </c>
      <c r="B4277" s="384">
        <v>45717</v>
      </c>
      <c r="C4277" s="297" t="e">
        <v>#VALUE!</v>
      </c>
      <c r="D4277" s="312" t="s">
        <v>5161</v>
      </c>
      <c r="E4277" s="306" t="s">
        <v>7140</v>
      </c>
      <c r="F4277" s="314">
        <v>52392</v>
      </c>
      <c r="G4277" s="300">
        <v>44400</v>
      </c>
      <c r="H4277" s="301" t="s">
        <v>112</v>
      </c>
      <c r="I4277" s="302" t="s">
        <v>229</v>
      </c>
      <c r="J4277" s="302"/>
      <c r="Q4277" s="297">
        <v>52392</v>
      </c>
      <c r="R4277" s="351" t="s">
        <v>1578</v>
      </c>
      <c r="S4277" s="350">
        <v>57</v>
      </c>
      <c r="T4277" t="str">
        <f t="shared" si="146"/>
        <v>WhatsApp API Business</v>
      </c>
    </row>
    <row r="4278" spans="1:20" ht="15.75" thickBot="1">
      <c r="A4278" s="311">
        <v>45747</v>
      </c>
      <c r="B4278" s="384">
        <v>45717</v>
      </c>
      <c r="C4278" s="297" t="e">
        <v>#VALUE!</v>
      </c>
      <c r="D4278" s="312" t="s">
        <v>465</v>
      </c>
      <c r="E4278" s="306" t="s">
        <v>7141</v>
      </c>
      <c r="F4278" s="314">
        <v>1180</v>
      </c>
      <c r="G4278" s="300">
        <v>1000</v>
      </c>
      <c r="H4278" s="301" t="s">
        <v>112</v>
      </c>
      <c r="I4278" s="302" t="s">
        <v>229</v>
      </c>
      <c r="J4278" s="302" t="s">
        <v>249</v>
      </c>
      <c r="Q4278" s="297">
        <v>1180</v>
      </c>
      <c r="R4278" s="351" t="s">
        <v>1578</v>
      </c>
      <c r="S4278" s="350">
        <v>57</v>
      </c>
      <c r="T4278" t="str">
        <f t="shared" si="146"/>
        <v>WhatsApp API Business</v>
      </c>
    </row>
    <row r="4279" spans="1:20" ht="15.75" thickBot="1">
      <c r="A4279" s="311">
        <v>45747</v>
      </c>
      <c r="B4279" s="384">
        <v>45717</v>
      </c>
      <c r="C4279" s="297" t="e">
        <v>#VALUE!</v>
      </c>
      <c r="D4279" s="312" t="s">
        <v>1597</v>
      </c>
      <c r="E4279" s="306" t="s">
        <v>7142</v>
      </c>
      <c r="F4279" s="314">
        <v>273878</v>
      </c>
      <c r="G4279" s="300">
        <v>232100</v>
      </c>
      <c r="H4279" s="301" t="s">
        <v>216</v>
      </c>
      <c r="I4279" s="302" t="s">
        <v>217</v>
      </c>
      <c r="J4279" s="302" t="s">
        <v>218</v>
      </c>
      <c r="Q4279" s="297">
        <v>273878</v>
      </c>
      <c r="R4279" s="351" t="s">
        <v>1578</v>
      </c>
      <c r="S4279" s="350">
        <v>57</v>
      </c>
      <c r="T4279" t="str">
        <f t="shared" si="146"/>
        <v>G-Suite Business</v>
      </c>
    </row>
    <row r="4280" spans="1:20" ht="15.75" thickBot="1">
      <c r="A4280" s="311">
        <v>45747</v>
      </c>
      <c r="B4280" s="384">
        <v>45717</v>
      </c>
      <c r="C4280" s="297" t="e">
        <v>#VALUE!</v>
      </c>
      <c r="D4280" s="312" t="s">
        <v>250</v>
      </c>
      <c r="E4280" s="306" t="s">
        <v>7143</v>
      </c>
      <c r="F4280" s="314">
        <v>6903</v>
      </c>
      <c r="G4280" s="300">
        <v>5850</v>
      </c>
      <c r="H4280" s="301" t="s">
        <v>216</v>
      </c>
      <c r="I4280" s="302" t="s">
        <v>217</v>
      </c>
      <c r="J4280" s="302" t="s">
        <v>218</v>
      </c>
      <c r="Q4280" s="297">
        <v>6903</v>
      </c>
      <c r="R4280" s="351" t="s">
        <v>1578</v>
      </c>
      <c r="S4280" s="350">
        <v>57</v>
      </c>
      <c r="T4280" t="str">
        <f t="shared" si="146"/>
        <v>G-Suite Business</v>
      </c>
    </row>
    <row r="4281" spans="1:20" ht="15.75" thickBot="1">
      <c r="A4281" s="311">
        <v>45747</v>
      </c>
      <c r="B4281" s="384">
        <v>45717</v>
      </c>
      <c r="C4281" s="297" t="e">
        <v>#VALUE!</v>
      </c>
      <c r="D4281" s="312" t="s">
        <v>250</v>
      </c>
      <c r="E4281" s="306" t="s">
        <v>7144</v>
      </c>
      <c r="F4281" s="314">
        <v>11505</v>
      </c>
      <c r="G4281" s="300">
        <v>9750</v>
      </c>
      <c r="H4281" s="301" t="s">
        <v>216</v>
      </c>
      <c r="I4281" s="302" t="s">
        <v>217</v>
      </c>
      <c r="J4281" s="302" t="s">
        <v>218</v>
      </c>
      <c r="Q4281" s="297">
        <v>11505</v>
      </c>
      <c r="R4281" s="351" t="s">
        <v>1578</v>
      </c>
      <c r="S4281" s="350">
        <v>57</v>
      </c>
      <c r="T4281" t="str">
        <f t="shared" si="146"/>
        <v>G-Suite Business</v>
      </c>
    </row>
    <row r="4282" spans="1:20" ht="15.75" thickBot="1">
      <c r="A4282" s="311">
        <v>45747</v>
      </c>
      <c r="B4282" s="384">
        <v>45717</v>
      </c>
      <c r="C4282" s="297" t="e">
        <v>#VALUE!</v>
      </c>
      <c r="D4282" s="312" t="s">
        <v>7145</v>
      </c>
      <c r="E4282" s="306" t="s">
        <v>7146</v>
      </c>
      <c r="F4282" s="314">
        <v>38291</v>
      </c>
      <c r="G4282" s="300">
        <v>32450</v>
      </c>
      <c r="H4282" s="301" t="s">
        <v>216</v>
      </c>
      <c r="I4282" s="302" t="s">
        <v>217</v>
      </c>
      <c r="J4282" s="302" t="s">
        <v>218</v>
      </c>
      <c r="Q4282" s="297">
        <v>38291</v>
      </c>
      <c r="R4282" s="351" t="s">
        <v>1578</v>
      </c>
      <c r="S4282" s="350">
        <v>57</v>
      </c>
      <c r="T4282" t="str">
        <f t="shared" si="146"/>
        <v>G-Suite Business</v>
      </c>
    </row>
    <row r="4283" spans="1:20" ht="15.75" thickBot="1">
      <c r="A4283" s="311">
        <v>45747</v>
      </c>
      <c r="B4283" s="384">
        <v>45717</v>
      </c>
      <c r="C4283" s="297" t="e">
        <v>#VALUE!</v>
      </c>
      <c r="D4283" s="312" t="s">
        <v>676</v>
      </c>
      <c r="E4283" s="306" t="s">
        <v>7147</v>
      </c>
      <c r="F4283" s="314">
        <v>8838</v>
      </c>
      <c r="G4283" s="300">
        <v>7489.8305084745771</v>
      </c>
      <c r="H4283" s="301" t="s">
        <v>216</v>
      </c>
      <c r="I4283" s="302" t="s">
        <v>217</v>
      </c>
      <c r="J4283" s="302" t="s">
        <v>218</v>
      </c>
      <c r="Q4283" s="297">
        <v>8838</v>
      </c>
      <c r="R4283" s="351" t="s">
        <v>1578</v>
      </c>
      <c r="S4283" s="350">
        <v>57</v>
      </c>
      <c r="T4283" t="str">
        <f t="shared" si="146"/>
        <v>G-Suite Business</v>
      </c>
    </row>
    <row r="4284" spans="1:20" ht="15.75" thickBot="1">
      <c r="A4284" s="311">
        <v>45747</v>
      </c>
      <c r="B4284" s="384">
        <v>45717</v>
      </c>
      <c r="C4284" s="297" t="e">
        <v>#VALUE!</v>
      </c>
      <c r="D4284" s="312" t="s">
        <v>3637</v>
      </c>
      <c r="E4284" s="306" t="s">
        <v>7148</v>
      </c>
      <c r="F4284" s="314">
        <v>1003</v>
      </c>
      <c r="G4284" s="300">
        <v>850</v>
      </c>
      <c r="H4284" s="301" t="s">
        <v>216</v>
      </c>
      <c r="I4284" s="302" t="s">
        <v>217</v>
      </c>
      <c r="J4284" s="302" t="s">
        <v>218</v>
      </c>
      <c r="Q4284" s="297">
        <v>1003</v>
      </c>
      <c r="R4284" s="351" t="s">
        <v>1578</v>
      </c>
      <c r="S4284" s="350">
        <v>57</v>
      </c>
      <c r="T4284" t="str">
        <f t="shared" si="146"/>
        <v>G-Suite Business</v>
      </c>
    </row>
    <row r="4285" spans="1:20" ht="15.75" thickBot="1">
      <c r="A4285" s="311">
        <v>45747</v>
      </c>
      <c r="B4285" s="384">
        <v>45717</v>
      </c>
      <c r="C4285" s="297" t="e">
        <v>#VALUE!</v>
      </c>
      <c r="D4285" s="312" t="s">
        <v>1129</v>
      </c>
      <c r="E4285" s="306" t="s">
        <v>7149</v>
      </c>
      <c r="F4285" s="314">
        <v>3233</v>
      </c>
      <c r="G4285" s="300">
        <v>2739.8305084745771</v>
      </c>
      <c r="H4285" s="301" t="s">
        <v>216</v>
      </c>
      <c r="I4285" s="302" t="s">
        <v>217</v>
      </c>
      <c r="J4285" s="302" t="s">
        <v>218</v>
      </c>
      <c r="Q4285" s="297">
        <v>3233</v>
      </c>
      <c r="R4285" s="351" t="s">
        <v>1578</v>
      </c>
      <c r="S4285" s="350">
        <v>57</v>
      </c>
      <c r="T4285" t="str">
        <f t="shared" si="146"/>
        <v>G-Suite Business</v>
      </c>
    </row>
    <row r="4286" spans="1:20" ht="15.75" thickBot="1">
      <c r="A4286" s="311">
        <v>45747</v>
      </c>
      <c r="B4286" s="384">
        <v>45717</v>
      </c>
      <c r="C4286" s="297" t="e">
        <v>#VALUE!</v>
      </c>
      <c r="D4286" s="312" t="s">
        <v>1454</v>
      </c>
      <c r="E4286" s="306" t="s">
        <v>7150</v>
      </c>
      <c r="F4286" s="314">
        <v>15045</v>
      </c>
      <c r="G4286" s="300">
        <v>12750</v>
      </c>
      <c r="H4286" s="301" t="s">
        <v>112</v>
      </c>
      <c r="I4286" s="302" t="s">
        <v>229</v>
      </c>
      <c r="J4286" s="302" t="s">
        <v>284</v>
      </c>
      <c r="Q4286" s="297">
        <v>15045</v>
      </c>
      <c r="R4286" s="351" t="s">
        <v>1578</v>
      </c>
      <c r="S4286" s="350">
        <v>57</v>
      </c>
      <c r="T4286" t="str">
        <f t="shared" si="146"/>
        <v>WhatsApp API Business</v>
      </c>
    </row>
    <row r="4287" spans="1:20" ht="15.75" thickBot="1">
      <c r="A4287" s="311">
        <v>45747</v>
      </c>
      <c r="B4287" s="384">
        <v>45717</v>
      </c>
      <c r="C4287" s="297" t="e">
        <v>#VALUE!</v>
      </c>
      <c r="D4287" s="312" t="s">
        <v>389</v>
      </c>
      <c r="E4287" s="306" t="s">
        <v>7151</v>
      </c>
      <c r="F4287" s="314">
        <v>17700</v>
      </c>
      <c r="G4287" s="300">
        <v>15000</v>
      </c>
      <c r="H4287" s="301" t="s">
        <v>112</v>
      </c>
      <c r="I4287" s="302" t="s">
        <v>229</v>
      </c>
      <c r="J4287" s="302" t="s">
        <v>284</v>
      </c>
      <c r="Q4287" s="297">
        <v>17700</v>
      </c>
      <c r="R4287" s="351" t="s">
        <v>1578</v>
      </c>
      <c r="S4287" s="350">
        <v>57</v>
      </c>
      <c r="T4287" t="str">
        <f t="shared" si="146"/>
        <v>WhatsApp API Business</v>
      </c>
    </row>
    <row r="4288" spans="1:20" ht="15.75" thickBot="1">
      <c r="A4288" s="311">
        <v>45747</v>
      </c>
      <c r="B4288" s="384">
        <v>45717</v>
      </c>
      <c r="C4288" s="297" t="e">
        <v>#VALUE!</v>
      </c>
      <c r="D4288" s="312" t="s">
        <v>1478</v>
      </c>
      <c r="E4288" s="306" t="s">
        <v>7152</v>
      </c>
      <c r="F4288" s="314">
        <v>20060</v>
      </c>
      <c r="G4288" s="300">
        <v>17000</v>
      </c>
      <c r="H4288" s="301" t="s">
        <v>112</v>
      </c>
      <c r="I4288" s="302" t="s">
        <v>229</v>
      </c>
      <c r="J4288" s="302" t="s">
        <v>485</v>
      </c>
      <c r="Q4288" s="297">
        <v>20060</v>
      </c>
      <c r="R4288" s="351" t="s">
        <v>1578</v>
      </c>
      <c r="S4288" s="350">
        <v>57</v>
      </c>
      <c r="T4288" t="str">
        <f t="shared" si="146"/>
        <v>WhatsApp API Business</v>
      </c>
    </row>
    <row r="4289" spans="1:20" ht="15.75" thickBot="1">
      <c r="A4289" s="311">
        <v>45747</v>
      </c>
      <c r="B4289" s="384">
        <v>45717</v>
      </c>
      <c r="C4289" s="297" t="e">
        <v>#VALUE!</v>
      </c>
      <c r="D4289" s="312" t="s">
        <v>471</v>
      </c>
      <c r="E4289" s="306" t="s">
        <v>7153</v>
      </c>
      <c r="F4289" s="314">
        <v>8850</v>
      </c>
      <c r="G4289" s="300">
        <v>7500</v>
      </c>
      <c r="H4289" s="301" t="s">
        <v>112</v>
      </c>
      <c r="I4289" s="302" t="s">
        <v>229</v>
      </c>
      <c r="J4289" s="302" t="s">
        <v>269</v>
      </c>
      <c r="Q4289" s="297">
        <v>8850</v>
      </c>
      <c r="R4289" s="351" t="s">
        <v>1578</v>
      </c>
      <c r="S4289" s="350">
        <v>57</v>
      </c>
      <c r="T4289" t="str">
        <f t="shared" si="146"/>
        <v>WhatsApp API Business</v>
      </c>
    </row>
    <row r="4290" spans="1:20" ht="15.75" thickBot="1">
      <c r="A4290" s="311">
        <v>45747</v>
      </c>
      <c r="B4290" s="384">
        <v>45717</v>
      </c>
      <c r="C4290" s="297" t="e">
        <v>#VALUE!</v>
      </c>
      <c r="D4290" s="312" t="s">
        <v>3009</v>
      </c>
      <c r="E4290" s="306" t="s">
        <v>7154</v>
      </c>
      <c r="F4290" s="314">
        <v>3540</v>
      </c>
      <c r="G4290" s="300">
        <v>3000</v>
      </c>
      <c r="H4290" s="301" t="s">
        <v>112</v>
      </c>
      <c r="I4290" s="302" t="s">
        <v>229</v>
      </c>
      <c r="J4290" s="302" t="s">
        <v>258</v>
      </c>
      <c r="Q4290" s="297">
        <v>3540</v>
      </c>
      <c r="R4290" s="351" t="s">
        <v>1578</v>
      </c>
      <c r="S4290" s="350">
        <v>57</v>
      </c>
      <c r="T4290" t="str">
        <f t="shared" si="146"/>
        <v>WhatsApp API Business</v>
      </c>
    </row>
    <row r="4291" spans="1:20" ht="15.75" thickBot="1">
      <c r="A4291" s="311">
        <v>45747</v>
      </c>
      <c r="B4291" s="384">
        <v>45717</v>
      </c>
      <c r="C4291" s="297" t="e">
        <v>#VALUE!</v>
      </c>
      <c r="D4291" s="312" t="s">
        <v>5161</v>
      </c>
      <c r="E4291" s="306" t="s">
        <v>7155</v>
      </c>
      <c r="F4291" s="314">
        <v>52392</v>
      </c>
      <c r="G4291" s="300">
        <v>44400</v>
      </c>
      <c r="H4291" s="301" t="s">
        <v>112</v>
      </c>
      <c r="I4291" s="302" t="s">
        <v>229</v>
      </c>
      <c r="J4291" s="302" t="s">
        <v>249</v>
      </c>
      <c r="Q4291" s="297">
        <v>52392</v>
      </c>
      <c r="R4291" s="351" t="s">
        <v>1578</v>
      </c>
      <c r="S4291" s="350">
        <v>57</v>
      </c>
      <c r="T4291" t="str">
        <f t="shared" si="146"/>
        <v>WhatsApp API Business</v>
      </c>
    </row>
    <row r="4292" spans="1:20" ht="15.75" thickBot="1">
      <c r="A4292" s="311">
        <v>45747</v>
      </c>
      <c r="B4292" s="384">
        <v>45717</v>
      </c>
      <c r="C4292" s="297" t="e">
        <v>#VALUE!</v>
      </c>
      <c r="D4292" s="312" t="s">
        <v>6823</v>
      </c>
      <c r="E4292" s="306" t="s">
        <v>7156</v>
      </c>
      <c r="F4292" s="314">
        <v>-36000</v>
      </c>
      <c r="G4292" s="314">
        <v>-36000</v>
      </c>
      <c r="H4292" s="301" t="s">
        <v>112</v>
      </c>
      <c r="I4292" s="302" t="s">
        <v>229</v>
      </c>
      <c r="J4292" s="302" t="s">
        <v>249</v>
      </c>
      <c r="Q4292" s="297">
        <v>-36000</v>
      </c>
      <c r="R4292" s="351" t="s">
        <v>1578</v>
      </c>
      <c r="S4292" s="350">
        <v>57</v>
      </c>
      <c r="T4292" t="str">
        <f t="shared" si="146"/>
        <v>WhatsApp API Business</v>
      </c>
    </row>
    <row r="4293" spans="1:20" ht="15.75" thickBot="1">
      <c r="A4293" s="311">
        <v>45747</v>
      </c>
      <c r="B4293" s="384">
        <v>45717</v>
      </c>
      <c r="C4293" s="297" t="e">
        <v>#VALUE!</v>
      </c>
      <c r="D4293" s="312" t="s">
        <v>473</v>
      </c>
      <c r="E4293" s="306" t="s">
        <v>7157</v>
      </c>
      <c r="F4293" s="314">
        <v>-10030</v>
      </c>
      <c r="G4293" s="300">
        <v>-8500</v>
      </c>
      <c r="H4293" s="301" t="s">
        <v>112</v>
      </c>
      <c r="I4293" s="302" t="s">
        <v>229</v>
      </c>
      <c r="J4293" s="302" t="s">
        <v>352</v>
      </c>
      <c r="Q4293" s="297">
        <v>-10030</v>
      </c>
      <c r="R4293" s="351" t="s">
        <v>1578</v>
      </c>
      <c r="S4293" s="350">
        <v>57</v>
      </c>
      <c r="T4293" t="str">
        <f t="shared" si="146"/>
        <v>WhatsApp API Business</v>
      </c>
    </row>
    <row r="4294" spans="1:20" ht="15.75" thickBot="1">
      <c r="A4294" s="311">
        <v>45747</v>
      </c>
      <c r="B4294" s="384">
        <v>45717</v>
      </c>
      <c r="C4294" s="297" t="e">
        <v>#VALUE!</v>
      </c>
      <c r="D4294" s="312" t="s">
        <v>5161</v>
      </c>
      <c r="E4294" s="306" t="s">
        <v>7158</v>
      </c>
      <c r="F4294" s="314">
        <v>-52392</v>
      </c>
      <c r="G4294" s="300">
        <v>-44400</v>
      </c>
      <c r="H4294" s="301" t="s">
        <v>112</v>
      </c>
      <c r="I4294" s="302" t="s">
        <v>229</v>
      </c>
      <c r="J4294" s="302" t="s">
        <v>249</v>
      </c>
      <c r="Q4294" s="297">
        <v>-52392</v>
      </c>
      <c r="R4294" s="351" t="s">
        <v>1578</v>
      </c>
      <c r="S4294" s="350">
        <v>57</v>
      </c>
      <c r="T4294" t="str">
        <f t="shared" si="146"/>
        <v>WhatsApp API Business</v>
      </c>
    </row>
    <row r="4295" spans="1:20">
      <c r="A4295" s="311"/>
      <c r="B4295" s="297"/>
      <c r="C4295" s="297"/>
      <c r="D4295" s="312"/>
      <c r="E4295" s="306"/>
      <c r="F4295" s="314"/>
      <c r="G4295" s="300"/>
      <c r="H4295" s="301"/>
      <c r="I4295" s="302"/>
      <c r="J4295" s="302"/>
    </row>
    <row r="4296" spans="1:20">
      <c r="A4296" s="311"/>
      <c r="B4296" s="297"/>
      <c r="C4296" s="297"/>
      <c r="D4296" s="312"/>
      <c r="E4296" s="306"/>
      <c r="F4296" s="314"/>
      <c r="G4296" s="300"/>
      <c r="H4296" s="301"/>
      <c r="I4296" s="302"/>
      <c r="J4296" s="302"/>
    </row>
    <row r="4297" spans="1:20">
      <c r="A4297" s="311"/>
      <c r="B4297" s="297"/>
      <c r="C4297" s="297"/>
      <c r="D4297" s="312"/>
      <c r="E4297" s="306"/>
      <c r="F4297" s="314"/>
      <c r="G4297" s="300"/>
      <c r="H4297" s="301"/>
      <c r="I4297" s="302"/>
      <c r="J4297" s="302"/>
    </row>
    <row r="4298" spans="1:20">
      <c r="A4298" s="311"/>
      <c r="B4298" s="297"/>
      <c r="C4298" s="297"/>
      <c r="D4298" s="312"/>
      <c r="E4298" s="306"/>
      <c r="F4298" s="314"/>
      <c r="G4298" s="300"/>
      <c r="H4298" s="301"/>
      <c r="I4298" s="302"/>
      <c r="J4298" s="302"/>
    </row>
    <row r="4304" spans="1:20">
      <c r="A4304" s="302" t="s">
        <v>330</v>
      </c>
      <c r="B4304" s="45">
        <f t="shared" ref="B4304:B4318" si="147">SUMIFS($G$51:$G$4273,$J$51:$J$4273,A4304)</f>
        <v>69900.847457626965</v>
      </c>
    </row>
    <row r="4305" spans="1:2">
      <c r="A4305" s="302" t="s">
        <v>661</v>
      </c>
      <c r="B4305" s="45">
        <f t="shared" si="147"/>
        <v>2461894.9152542446</v>
      </c>
    </row>
    <row r="4306" spans="1:2">
      <c r="A4306" s="302" t="s">
        <v>2073</v>
      </c>
      <c r="B4306" s="45">
        <f t="shared" si="147"/>
        <v>190489.83050847458</v>
      </c>
    </row>
    <row r="4307" spans="1:2">
      <c r="A4307" s="302" t="s">
        <v>2220</v>
      </c>
      <c r="B4307" s="45">
        <f t="shared" si="147"/>
        <v>14500</v>
      </c>
    </row>
    <row r="4308" spans="1:2">
      <c r="A4308" s="302" t="s">
        <v>1464</v>
      </c>
      <c r="B4308" s="45">
        <f t="shared" si="147"/>
        <v>37500</v>
      </c>
    </row>
    <row r="4309" spans="1:2">
      <c r="A4309" s="302" t="s">
        <v>422</v>
      </c>
      <c r="B4309" s="45">
        <f t="shared" si="147"/>
        <v>1665238.4811864407</v>
      </c>
    </row>
    <row r="4310" spans="1:2">
      <c r="A4310" s="302" t="s">
        <v>2748</v>
      </c>
      <c r="B4310" s="45">
        <f t="shared" si="147"/>
        <v>-24807.627118644068</v>
      </c>
    </row>
    <row r="4311" spans="1:2">
      <c r="A4311" s="302" t="s">
        <v>2943</v>
      </c>
      <c r="B4311" s="45">
        <f t="shared" si="147"/>
        <v>42000</v>
      </c>
    </row>
    <row r="4312" spans="1:2">
      <c r="A4312" s="302" t="s">
        <v>3027</v>
      </c>
      <c r="B4312" s="45">
        <f t="shared" si="147"/>
        <v>15890.235762711865</v>
      </c>
    </row>
    <row r="4313" spans="1:2">
      <c r="A4313" s="302" t="s">
        <v>305</v>
      </c>
      <c r="B4313" s="45">
        <f t="shared" si="147"/>
        <v>75000</v>
      </c>
    </row>
    <row r="4314" spans="1:2">
      <c r="A4314" s="302" t="s">
        <v>4365</v>
      </c>
      <c r="B4314" s="45">
        <f t="shared" si="147"/>
        <v>20000</v>
      </c>
    </row>
    <row r="4315" spans="1:2">
      <c r="A4315" s="302" t="s">
        <v>4384</v>
      </c>
      <c r="B4315" s="45">
        <f t="shared" si="147"/>
        <v>-13957.62711864407</v>
      </c>
    </row>
    <row r="4316" spans="1:2">
      <c r="A4316" s="302" t="s">
        <v>5204</v>
      </c>
      <c r="B4316" s="45">
        <f t="shared" si="147"/>
        <v>274447.45762711851</v>
      </c>
    </row>
    <row r="4317" spans="1:2">
      <c r="A4317" s="302" t="s">
        <v>262</v>
      </c>
      <c r="B4317" s="45">
        <f t="shared" si="147"/>
        <v>8050.8474576271201</v>
      </c>
    </row>
    <row r="4318" spans="1:2">
      <c r="A4318" s="302" t="s">
        <v>6596</v>
      </c>
      <c r="B4318" s="45">
        <f t="shared" si="147"/>
        <v>1694.9152542372883</v>
      </c>
    </row>
    <row r="1048557" spans="1:2">
      <c r="A1048557" t="s">
        <v>83</v>
      </c>
      <c r="B1048557" t="s">
        <v>83</v>
      </c>
    </row>
    <row r="1048558" spans="1:2">
      <c r="A1048558" s="40">
        <v>45383</v>
      </c>
      <c r="B1048558" s="40">
        <v>45017</v>
      </c>
    </row>
    <row r="1048559" spans="1:2">
      <c r="A1048559" s="40">
        <v>45413</v>
      </c>
      <c r="B1048559" s="40">
        <v>45047</v>
      </c>
    </row>
    <row r="1048560" spans="1:2">
      <c r="A1048560" s="79">
        <v>45444</v>
      </c>
      <c r="B1048560" s="40">
        <v>45078</v>
      </c>
    </row>
    <row r="1048561" spans="1:2">
      <c r="A1048561" s="40">
        <v>45474</v>
      </c>
      <c r="B1048561" s="40">
        <v>45108</v>
      </c>
    </row>
    <row r="1048562" spans="1:2">
      <c r="A1048562" s="79">
        <v>45505</v>
      </c>
      <c r="B1048562" s="40">
        <v>45139</v>
      </c>
    </row>
    <row r="1048563" spans="1:2">
      <c r="A1048563" s="40">
        <v>45536</v>
      </c>
      <c r="B1048563" s="40">
        <v>45170</v>
      </c>
    </row>
    <row r="1048564" spans="1:2">
      <c r="A1048564" s="40">
        <v>45566</v>
      </c>
      <c r="B1048564" s="40">
        <v>45200</v>
      </c>
    </row>
    <row r="1048565" spans="1:2">
      <c r="A1048565" s="40">
        <v>45597</v>
      </c>
      <c r="B1048565" s="40">
        <v>45231</v>
      </c>
    </row>
    <row r="1048566" spans="1:2">
      <c r="A1048566" s="40">
        <v>45627</v>
      </c>
      <c r="B1048566" s="40">
        <v>45261</v>
      </c>
    </row>
    <row r="1048567" spans="1:2">
      <c r="A1048567" s="40">
        <v>45658</v>
      </c>
      <c r="B1048567" s="40">
        <v>45292</v>
      </c>
    </row>
    <row r="1048568" spans="1:2">
      <c r="A1048568" s="40">
        <v>45689</v>
      </c>
      <c r="B1048568" s="40">
        <v>45323</v>
      </c>
    </row>
    <row r="1048569" spans="1:2">
      <c r="A1048569" s="40">
        <v>45717</v>
      </c>
      <c r="B1048569" s="40">
        <v>45352</v>
      </c>
    </row>
  </sheetData>
  <autoFilter ref="A1:AE4294" xr:uid="{00000000-0009-0000-0000-00000A000000}"/>
  <conditionalFormatting sqref="D552">
    <cfRule type="expression" dxfId="39" priority="22">
      <formula>$Q552&gt;1</formula>
    </cfRule>
  </conditionalFormatting>
  <conditionalFormatting sqref="E1:E1181 E1183:E3778 E3782:E4083 E4259:E4260 E4264">
    <cfRule type="expression" dxfId="38" priority="23">
      <formula>COUNTIFS(E1:E14596,E)&gt;1</formula>
    </cfRule>
  </conditionalFormatting>
  <conditionalFormatting sqref="E1:E1181 E1183:E4298">
    <cfRule type="expression" dxfId="37" priority="51">
      <formula>COUNTIFS(E:E,E1)&gt;1</formula>
    </cfRule>
    <cfRule type="containsText" dxfId="36" priority="38" operator="containsText" text="CEODL/2">
      <formula>NOT(ISERROR(SEARCH(("CEODL/2"),(E1))))</formula>
    </cfRule>
    <cfRule type="containsBlanks" dxfId="35" priority="37">
      <formula>LEN(TRIM(E1))=0</formula>
    </cfRule>
    <cfRule type="containsText" dxfId="34" priority="34" operator="containsText" text="Suspense">
      <formula>NOT(ISERROR(SEARCH(("Suspense"),(E1))))</formula>
    </cfRule>
    <cfRule type="containsText" dxfId="33" priority="33" operator="containsText" text="CN/CEO">
      <formula>NOT(ISERROR(SEARCH(("CN/CEO"),(E1))))</formula>
    </cfRule>
    <cfRule type="containsText" dxfId="32" priority="52" operator="containsText" text="TMA">
      <formula>NOT(ISERROR(SEARCH(("TMA"),(E1))))</formula>
    </cfRule>
  </conditionalFormatting>
  <conditionalFormatting sqref="E3779">
    <cfRule type="expression" dxfId="31" priority="18">
      <formula>COUNTIFS(E3774:E18358,E)&gt;1</formula>
    </cfRule>
  </conditionalFormatting>
  <conditionalFormatting sqref="E3780">
    <cfRule type="expression" dxfId="30" priority="17">
      <formula>COUNTIFS(E3729:E18311,E)&gt;1</formula>
    </cfRule>
  </conditionalFormatting>
  <conditionalFormatting sqref="E3781">
    <cfRule type="expression" dxfId="29" priority="16">
      <formula>COUNTIFS(E3746:E18328,E)&gt;1</formula>
    </cfRule>
  </conditionalFormatting>
  <conditionalFormatting sqref="E4027 E4029:E4031 E4174:E4295">
    <cfRule type="expression" dxfId="28" priority="1">
      <formula>COUNTIFS(E3933:E18515,E)&gt;1</formula>
    </cfRule>
  </conditionalFormatting>
  <conditionalFormatting sqref="E4084">
    <cfRule type="expression" dxfId="27" priority="15">
      <formula>COUNTIFS(E4008:E18590,E)&gt;1</formula>
    </cfRule>
  </conditionalFormatting>
  <conditionalFormatting sqref="E4085:E4151">
    <cfRule type="expression" dxfId="26" priority="113">
      <formula>COUNTIFS(E4024:E18606,E)&gt;1</formula>
    </cfRule>
  </conditionalFormatting>
  <conditionalFormatting sqref="E4152:E4153">
    <cfRule type="expression" dxfId="25" priority="112">
      <formula>COUNTIFS(E4065:E18647,E)&gt;1</formula>
    </cfRule>
  </conditionalFormatting>
  <conditionalFormatting sqref="E4154:E4157">
    <cfRule type="expression" dxfId="24" priority="111">
      <formula>COUNTIFS(E4066:E18648,E)&gt;1</formula>
    </cfRule>
  </conditionalFormatting>
  <conditionalFormatting sqref="E4158:E4159">
    <cfRule type="expression" dxfId="23" priority="110">
      <formula>COUNTIFS(E4067:E18649,E)&gt;1</formula>
    </cfRule>
  </conditionalFormatting>
  <conditionalFormatting sqref="E4160:E4161">
    <cfRule type="expression" dxfId="22" priority="109">
      <formula>COUNTIFS(E4081:E18663,E)&gt;1</formula>
    </cfRule>
  </conditionalFormatting>
  <conditionalFormatting sqref="E4162:E4164">
    <cfRule type="expression" dxfId="21" priority="108">
      <formula>COUNTIFS(E4029:E18611,E)&gt;1</formula>
    </cfRule>
  </conditionalFormatting>
  <conditionalFormatting sqref="E4165">
    <cfRule type="expression" dxfId="20" priority="8">
      <formula>COUNTIFS(E4030:E18612,E)&gt;1</formula>
    </cfRule>
  </conditionalFormatting>
  <conditionalFormatting sqref="E4166:E4168">
    <cfRule type="expression" dxfId="19" priority="107">
      <formula>COUNTIFS(E4041:E18623,E)&gt;1</formula>
    </cfRule>
  </conditionalFormatting>
  <conditionalFormatting sqref="E4169">
    <cfRule type="expression" dxfId="18" priority="6">
      <formula>COUNTIFS(E4048:E18630,E)&gt;1</formula>
    </cfRule>
  </conditionalFormatting>
  <conditionalFormatting sqref="E4170">
    <cfRule type="expression" dxfId="17" priority="5">
      <formula>COUNTIFS(E4055:E18637,E)&gt;1</formula>
    </cfRule>
  </conditionalFormatting>
  <conditionalFormatting sqref="E4171">
    <cfRule type="expression" dxfId="16" priority="4">
      <formula>COUNTIFS(E4067:E18649,E)&gt;1</formula>
    </cfRule>
  </conditionalFormatting>
  <conditionalFormatting sqref="E4172">
    <cfRule type="expression" dxfId="15" priority="3">
      <formula>COUNTIFS(E4069:E18651,E)&gt;1</formula>
    </cfRule>
  </conditionalFormatting>
  <conditionalFormatting sqref="E4173 E4297">
    <cfRule type="expression" dxfId="14" priority="2">
      <formula>COUNTIFS(E4077:E18659,E)&gt;1</formula>
    </cfRule>
  </conditionalFormatting>
  <conditionalFormatting sqref="E4296">
    <cfRule type="expression" dxfId="13" priority="105">
      <formula>COUNTIFS(E4201:E18783,E)&gt;1</formula>
    </cfRule>
  </conditionalFormatting>
  <conditionalFormatting sqref="E4298">
    <cfRule type="expression" dxfId="12" priority="65">
      <formula>COUNTIFS(E4201:E18783,E)&gt;1</formula>
    </cfRule>
  </conditionalFormatting>
  <conditionalFormatting sqref="F102:F108 F484">
    <cfRule type="expression" dxfId="11" priority="36">
      <formula>COUNTIFS(E:E,F102)&gt;1</formula>
    </cfRule>
    <cfRule type="expression" dxfId="10" priority="21">
      <formula>COUNTIFS(E102:E14728,E)&gt;1</formula>
    </cfRule>
  </conditionalFormatting>
  <conditionalFormatting sqref="H1:H4298 J552">
    <cfRule type="containsText" dxfId="9" priority="30" operator="containsText" text="Siddharth">
      <formula>NOT(ISERROR(SEARCH(("Siddharth"),(H1))))</formula>
    </cfRule>
    <cfRule type="containsText" dxfId="8" priority="31" operator="containsText" text="Avishek">
      <formula>NOT(ISERROR(SEARCH(("Avishek"),(H1))))</formula>
    </cfRule>
    <cfRule type="containsText" dxfId="7" priority="32" operator="containsText" text="ceoitbox">
      <formula>NOT(ISERROR(SEARCH(("ceoitbox"),(H1))))</formula>
    </cfRule>
    <cfRule type="containsText" dxfId="6" priority="28" operator="containsText" text="Abhash">
      <formula>NOT(ISERROR(SEARCH(("Abhash"),(H1))))</formula>
    </cfRule>
    <cfRule type="containsText" dxfId="5" priority="27" operator="containsText" text="Taruna">
      <formula>NOT(ISERROR(SEARCH(("Taruna"),(H1))))</formula>
    </cfRule>
    <cfRule type="containsText" dxfId="4" priority="26" operator="containsText" text="Anurag">
      <formula>NOT(ISERROR(SEARCH(("Anurag"),(H1))))</formula>
    </cfRule>
    <cfRule type="containsText" dxfId="3" priority="25" operator="containsText" text="Mahesh">
      <formula>NOT(ISERROR(SEARCH(("Mahesh"),(H1))))</formula>
    </cfRule>
    <cfRule type="containsText" dxfId="2" priority="24" operator="containsText" text="Divakar">
      <formula>NOT(ISERROR(SEARCH(("Divakar"),(H1))))</formula>
    </cfRule>
  </conditionalFormatting>
  <conditionalFormatting sqref="H1:H4298">
    <cfRule type="containsText" dxfId="1" priority="29" operator="containsText" text="Kundan">
      <formula>NOT(ISERROR(SEARCH(("Kundan"),(H1))))</formula>
    </cfRule>
  </conditionalFormatting>
  <conditionalFormatting sqref="H552 J552">
    <cfRule type="containsText" dxfId="0" priority="19" operator="containsText" text="Kavita">
      <formula>NOT(ISERROR(SEARCH(("Kavita"),(H552))))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Y28"/>
  <sheetViews>
    <sheetView topLeftCell="A5" workbookViewId="0">
      <selection activeCell="D9" sqref="D9"/>
    </sheetView>
  </sheetViews>
  <sheetFormatPr defaultRowHeight="15"/>
  <cols>
    <col min="1" max="1" width="35.140625" bestFit="1" customWidth="1"/>
    <col min="2" max="2" width="35.140625" customWidth="1"/>
    <col min="3" max="3" width="10.42578125" bestFit="1" customWidth="1"/>
    <col min="4" max="4" width="10.42578125" customWidth="1"/>
    <col min="5" max="5" width="10.42578125" bestFit="1" customWidth="1"/>
    <col min="6" max="6" width="10.42578125" customWidth="1"/>
    <col min="7" max="7" width="10.42578125" bestFit="1" customWidth="1"/>
    <col min="8" max="8" width="10.42578125" customWidth="1"/>
    <col min="9" max="9" width="10.42578125" bestFit="1" customWidth="1"/>
    <col min="10" max="10" width="10.42578125" customWidth="1"/>
    <col min="11" max="11" width="10.42578125" bestFit="1" customWidth="1"/>
    <col min="12" max="12" width="10.42578125" customWidth="1"/>
    <col min="13" max="14" width="10.42578125" bestFit="1" customWidth="1"/>
    <col min="15" max="15" width="11.5703125" bestFit="1" customWidth="1"/>
  </cols>
  <sheetData>
    <row r="1" spans="1:17" ht="15.75" customHeight="1">
      <c r="A1" s="437" t="s">
        <v>7159</v>
      </c>
      <c r="B1" s="427"/>
      <c r="C1" s="427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</row>
    <row r="2" spans="1:17">
      <c r="A2" s="438" t="s">
        <v>7160</v>
      </c>
      <c r="B2" s="439"/>
      <c r="C2" s="439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</row>
    <row r="3" spans="1:17" ht="15.75" customHeight="1">
      <c r="A3" s="435" t="s">
        <v>7161</v>
      </c>
      <c r="B3" s="431"/>
      <c r="C3" s="43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</row>
    <row r="4" spans="1:17">
      <c r="A4" s="436" t="s">
        <v>7162</v>
      </c>
      <c r="B4" s="427"/>
      <c r="C4" s="427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</row>
    <row r="5" spans="1:17">
      <c r="A5" s="70"/>
      <c r="B5" s="70"/>
      <c r="C5" s="70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</row>
    <row r="6" spans="1:17">
      <c r="A6" s="70"/>
      <c r="B6" s="70"/>
      <c r="C6" s="70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</row>
    <row r="7" spans="1:17">
      <c r="A7" s="64"/>
      <c r="B7" s="64" t="s">
        <v>213</v>
      </c>
      <c r="C7" s="71">
        <f t="shared" ref="C7:N7" si="0">C13</f>
        <v>45748</v>
      </c>
      <c r="D7" s="71">
        <f t="shared" si="0"/>
        <v>45778</v>
      </c>
      <c r="E7" s="71">
        <f t="shared" si="0"/>
        <v>45809</v>
      </c>
      <c r="F7" s="71">
        <f t="shared" si="0"/>
        <v>45839</v>
      </c>
      <c r="G7" s="71">
        <f t="shared" si="0"/>
        <v>45870</v>
      </c>
      <c r="H7" s="71">
        <f t="shared" si="0"/>
        <v>45901</v>
      </c>
      <c r="I7" s="71">
        <f t="shared" si="0"/>
        <v>45931</v>
      </c>
      <c r="J7" s="71">
        <f t="shared" si="0"/>
        <v>45962</v>
      </c>
      <c r="K7" s="71">
        <f t="shared" si="0"/>
        <v>45992</v>
      </c>
      <c r="L7" s="71">
        <f t="shared" si="0"/>
        <v>46023</v>
      </c>
      <c r="M7" s="71">
        <f t="shared" si="0"/>
        <v>46054</v>
      </c>
      <c r="N7" s="71">
        <f t="shared" si="0"/>
        <v>46082</v>
      </c>
      <c r="O7" t="s">
        <v>20</v>
      </c>
      <c r="Q7" t="s">
        <v>7163</v>
      </c>
    </row>
    <row r="8" spans="1:17">
      <c r="A8" s="65" t="s">
        <v>7164</v>
      </c>
      <c r="B8" s="65" t="str">
        <f>'Profitability - Comparison'!L4</f>
        <v>WhatsApp API Business</v>
      </c>
      <c r="C8" s="67">
        <f t="shared" ref="C8:N8" si="1">C14+C17</f>
        <v>375000</v>
      </c>
      <c r="D8" s="67">
        <f t="shared" si="1"/>
        <v>495000</v>
      </c>
      <c r="E8" s="67">
        <f t="shared" si="1"/>
        <v>0</v>
      </c>
      <c r="F8" s="67">
        <f t="shared" si="1"/>
        <v>0</v>
      </c>
      <c r="G8" s="67">
        <f t="shared" si="1"/>
        <v>0</v>
      </c>
      <c r="H8" s="67">
        <f t="shared" si="1"/>
        <v>0</v>
      </c>
      <c r="I8" s="67">
        <f t="shared" si="1"/>
        <v>0</v>
      </c>
      <c r="J8" s="67">
        <f t="shared" si="1"/>
        <v>0</v>
      </c>
      <c r="K8" s="67">
        <f t="shared" si="1"/>
        <v>0</v>
      </c>
      <c r="L8" s="67">
        <f t="shared" si="1"/>
        <v>0</v>
      </c>
      <c r="M8" s="67">
        <f t="shared" si="1"/>
        <v>0</v>
      </c>
      <c r="N8" s="67">
        <f t="shared" si="1"/>
        <v>0</v>
      </c>
      <c r="O8" s="78">
        <f>SUM(C8:N8)</f>
        <v>870000</v>
      </c>
      <c r="Q8">
        <f>INDEX($C8:$N8,MATCH('Profitability - Comparison'!$A$3,'Purchases 25-26'!$C$7:$N$7,0))</f>
        <v>0</v>
      </c>
    </row>
    <row r="9" spans="1:17">
      <c r="A9" s="65" t="s">
        <v>7165</v>
      </c>
      <c r="B9" s="65" t="str">
        <f>'Profitability - Comparison'!M4</f>
        <v>G-Suite Business</v>
      </c>
      <c r="C9" s="67">
        <f t="shared" ref="C9:N9" si="2">C15+C16</f>
        <v>2888783.8099999996</v>
      </c>
      <c r="D9" s="67">
        <f t="shared" si="2"/>
        <v>2983896.1799999997</v>
      </c>
      <c r="E9" s="67">
        <f t="shared" si="2"/>
        <v>0</v>
      </c>
      <c r="F9" s="67">
        <f t="shared" si="2"/>
        <v>0</v>
      </c>
      <c r="G9" s="67">
        <f t="shared" si="2"/>
        <v>0</v>
      </c>
      <c r="H9" s="67">
        <f t="shared" si="2"/>
        <v>0</v>
      </c>
      <c r="I9" s="67">
        <f t="shared" si="2"/>
        <v>0</v>
      </c>
      <c r="J9" s="67">
        <f t="shared" si="2"/>
        <v>0</v>
      </c>
      <c r="K9" s="67">
        <f t="shared" si="2"/>
        <v>0</v>
      </c>
      <c r="L9" s="67">
        <f t="shared" si="2"/>
        <v>0</v>
      </c>
      <c r="M9" s="67">
        <f t="shared" si="2"/>
        <v>0</v>
      </c>
      <c r="N9" s="67">
        <f t="shared" si="2"/>
        <v>0</v>
      </c>
      <c r="O9" s="78">
        <f>SUM(C9:N9)</f>
        <v>5872679.9899999993</v>
      </c>
      <c r="Q9">
        <f>INDEX($C9:$N9,MATCH('Profitability - Comparison'!$A$3,'Purchases 25-26'!$C$7:$N$7,0))</f>
        <v>0</v>
      </c>
    </row>
    <row r="10" spans="1:17">
      <c r="A10" s="65"/>
      <c r="B10" s="65"/>
      <c r="C10" s="260"/>
      <c r="D10" s="260"/>
      <c r="E10" s="260"/>
      <c r="F10" s="260"/>
      <c r="G10" s="260"/>
      <c r="H10" s="260"/>
      <c r="I10" s="260"/>
      <c r="J10" s="260"/>
      <c r="K10" s="260"/>
      <c r="L10" s="260"/>
      <c r="M10" s="260"/>
      <c r="N10" s="260"/>
      <c r="O10" s="78">
        <f>SUM(O8:O9)</f>
        <v>6742679.9899999993</v>
      </c>
    </row>
    <row r="13" spans="1:17">
      <c r="A13" s="64"/>
      <c r="B13" s="64" t="s">
        <v>213</v>
      </c>
      <c r="C13" s="71">
        <v>45748</v>
      </c>
      <c r="D13" s="71">
        <v>45778</v>
      </c>
      <c r="E13" s="71">
        <v>45809</v>
      </c>
      <c r="F13" s="71">
        <v>45839</v>
      </c>
      <c r="G13" s="71">
        <v>45870</v>
      </c>
      <c r="H13" s="71">
        <v>45901</v>
      </c>
      <c r="I13" s="71">
        <v>45931</v>
      </c>
      <c r="J13" s="71">
        <v>45962</v>
      </c>
      <c r="K13" s="71">
        <v>45992</v>
      </c>
      <c r="L13" s="71">
        <v>46023</v>
      </c>
      <c r="M13" s="71">
        <v>46054</v>
      </c>
      <c r="N13" s="71">
        <v>46082</v>
      </c>
      <c r="O13" t="s">
        <v>20</v>
      </c>
    </row>
    <row r="14" spans="1:17">
      <c r="A14" s="65" t="s">
        <v>7164</v>
      </c>
      <c r="B14" s="65">
        <f>'Profitability - Comparison'!L10</f>
        <v>0</v>
      </c>
      <c r="C14" s="77">
        <f>B24-C24</f>
        <v>375000</v>
      </c>
      <c r="D14" s="77">
        <f>D24-E24</f>
        <v>475000</v>
      </c>
      <c r="E14" s="77">
        <v>0</v>
      </c>
      <c r="F14" s="77">
        <v>0</v>
      </c>
      <c r="G14" s="77">
        <v>0</v>
      </c>
      <c r="H14" s="77">
        <f t="shared" ref="H14:N14" si="3">G24-H24</f>
        <v>0</v>
      </c>
      <c r="I14" s="77">
        <f t="shared" si="3"/>
        <v>0</v>
      </c>
      <c r="J14" s="77">
        <f t="shared" si="3"/>
        <v>0</v>
      </c>
      <c r="K14" s="77">
        <f t="shared" si="3"/>
        <v>0</v>
      </c>
      <c r="L14" s="77">
        <f t="shared" si="3"/>
        <v>0</v>
      </c>
      <c r="M14" s="77">
        <f t="shared" si="3"/>
        <v>0</v>
      </c>
      <c r="N14" s="77">
        <f t="shared" si="3"/>
        <v>0</v>
      </c>
      <c r="O14" s="78">
        <f>SUM(C14:N14)</f>
        <v>850000</v>
      </c>
    </row>
    <row r="15" spans="1:17">
      <c r="A15" s="65" t="s">
        <v>7165</v>
      </c>
      <c r="B15" s="65">
        <f>'Profitability - Comparison'!M10</f>
        <v>0</v>
      </c>
      <c r="C15" s="77">
        <f>B25-C25</f>
        <v>2869095.01</v>
      </c>
      <c r="D15" s="77">
        <f>D25-E25</f>
        <v>2973218.34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78">
        <f>SUM(C15:N15)</f>
        <v>5842313.3499999996</v>
      </c>
    </row>
    <row r="16" spans="1:17">
      <c r="A16" s="65" t="s">
        <v>7166</v>
      </c>
      <c r="B16" s="65">
        <f>'Profitability - Comparison'!N10</f>
        <v>0</v>
      </c>
      <c r="C16" s="67">
        <f>B26-C26</f>
        <v>19688.8</v>
      </c>
      <c r="D16" s="77">
        <f>D26-E26</f>
        <v>10677.84</v>
      </c>
      <c r="E16" s="67">
        <v>0</v>
      </c>
      <c r="F16" s="67">
        <v>0</v>
      </c>
      <c r="G16" s="67">
        <v>0</v>
      </c>
      <c r="H16" s="67">
        <f t="shared" ref="H16:N16" si="4">G26-H26</f>
        <v>0</v>
      </c>
      <c r="I16" s="67">
        <f t="shared" si="4"/>
        <v>0</v>
      </c>
      <c r="J16" s="67">
        <f t="shared" si="4"/>
        <v>0</v>
      </c>
      <c r="K16" s="67">
        <f t="shared" si="4"/>
        <v>0</v>
      </c>
      <c r="L16" s="67">
        <f t="shared" si="4"/>
        <v>0</v>
      </c>
      <c r="M16" s="67">
        <f t="shared" si="4"/>
        <v>0</v>
      </c>
      <c r="N16" s="67">
        <f t="shared" si="4"/>
        <v>0</v>
      </c>
      <c r="O16" s="78">
        <f>SUM(C16:N16)</f>
        <v>30366.639999999999</v>
      </c>
    </row>
    <row r="17" spans="1:25">
      <c r="A17" s="65" t="s">
        <v>7167</v>
      </c>
      <c r="B17" s="65"/>
      <c r="C17" s="67">
        <f>B27-C27</f>
        <v>0</v>
      </c>
      <c r="D17" s="77">
        <f>D27-E27</f>
        <v>20000</v>
      </c>
      <c r="E17" s="67">
        <v>0</v>
      </c>
      <c r="F17" s="67">
        <v>0</v>
      </c>
      <c r="G17" s="67">
        <v>0</v>
      </c>
      <c r="H17" s="67">
        <v>0</v>
      </c>
      <c r="I17" s="67">
        <v>0</v>
      </c>
      <c r="J17" s="67">
        <v>0</v>
      </c>
      <c r="K17" s="67">
        <v>0</v>
      </c>
      <c r="L17" s="67">
        <v>0</v>
      </c>
      <c r="M17" s="67">
        <v>0</v>
      </c>
      <c r="N17" s="67">
        <v>0</v>
      </c>
      <c r="O17" s="78">
        <f>SUM(C17:N17)</f>
        <v>20000</v>
      </c>
    </row>
    <row r="19" spans="1:25" ht="15" customHeight="1">
      <c r="A19" s="247"/>
      <c r="B19" s="432" t="s">
        <v>7161</v>
      </c>
      <c r="C19" s="431"/>
      <c r="D19" s="430" t="s">
        <v>7161</v>
      </c>
      <c r="E19" s="431"/>
      <c r="F19" s="432" t="s">
        <v>7161</v>
      </c>
      <c r="G19" s="431"/>
      <c r="H19" s="430" t="s">
        <v>7161</v>
      </c>
      <c r="I19" s="431"/>
      <c r="J19" s="432" t="s">
        <v>7161</v>
      </c>
      <c r="K19" s="431"/>
      <c r="L19" s="430" t="s">
        <v>7161</v>
      </c>
      <c r="M19" s="431"/>
      <c r="N19" s="432" t="s">
        <v>7161</v>
      </c>
      <c r="O19" s="431"/>
      <c r="P19" s="430" t="s">
        <v>7161</v>
      </c>
      <c r="Q19" s="431"/>
      <c r="R19" s="432" t="s">
        <v>7161</v>
      </c>
      <c r="S19" s="431"/>
      <c r="T19" s="430" t="s">
        <v>7161</v>
      </c>
      <c r="U19" s="431"/>
      <c r="V19" s="432" t="s">
        <v>7161</v>
      </c>
      <c r="W19" s="431"/>
      <c r="X19" s="430" t="s">
        <v>7161</v>
      </c>
      <c r="Y19" s="431"/>
    </row>
    <row r="20" spans="1:25" ht="15" customHeight="1">
      <c r="A20" s="62"/>
      <c r="B20" s="429" t="s">
        <v>7168</v>
      </c>
      <c r="C20" s="427"/>
      <c r="D20" s="428" t="s">
        <v>7168</v>
      </c>
      <c r="E20" s="427"/>
      <c r="F20" s="429" t="s">
        <v>7168</v>
      </c>
      <c r="G20" s="427"/>
      <c r="H20" s="428" t="s">
        <v>7168</v>
      </c>
      <c r="I20" s="427"/>
      <c r="J20" s="429" t="s">
        <v>7168</v>
      </c>
      <c r="K20" s="427"/>
      <c r="L20" s="428" t="s">
        <v>7168</v>
      </c>
      <c r="M20" s="427"/>
      <c r="N20" s="429" t="s">
        <v>7168</v>
      </c>
      <c r="O20" s="427"/>
      <c r="P20" s="428" t="s">
        <v>7168</v>
      </c>
      <c r="Q20" s="427"/>
      <c r="R20" s="429" t="s">
        <v>7168</v>
      </c>
      <c r="S20" s="427"/>
      <c r="T20" s="428" t="s">
        <v>7168</v>
      </c>
      <c r="U20" s="427"/>
      <c r="V20" s="429" t="s">
        <v>7168</v>
      </c>
      <c r="W20" s="427"/>
      <c r="X20" s="428" t="s">
        <v>7168</v>
      </c>
      <c r="Y20" s="427"/>
    </row>
    <row r="21" spans="1:25" ht="15" customHeight="1">
      <c r="A21" s="63" t="s">
        <v>40</v>
      </c>
      <c r="B21" s="434" t="s">
        <v>7169</v>
      </c>
      <c r="C21" s="427"/>
      <c r="D21" s="426" t="s">
        <v>7170</v>
      </c>
      <c r="E21" s="427"/>
      <c r="F21" s="434" t="s">
        <v>7171</v>
      </c>
      <c r="G21" s="427"/>
      <c r="H21" s="426" t="s">
        <v>7172</v>
      </c>
      <c r="I21" s="427"/>
      <c r="J21" s="434" t="s">
        <v>7173</v>
      </c>
      <c r="K21" s="427"/>
      <c r="L21" s="426" t="s">
        <v>7174</v>
      </c>
      <c r="M21" s="427"/>
      <c r="N21" s="434" t="s">
        <v>7175</v>
      </c>
      <c r="O21" s="427"/>
      <c r="P21" s="426" t="s">
        <v>7176</v>
      </c>
      <c r="Q21" s="427"/>
      <c r="R21" s="434" t="s">
        <v>7177</v>
      </c>
      <c r="S21" s="427"/>
      <c r="T21" s="426" t="s">
        <v>7178</v>
      </c>
      <c r="U21" s="427"/>
      <c r="V21" s="434" t="s">
        <v>7179</v>
      </c>
      <c r="W21" s="427"/>
      <c r="X21" s="426" t="s">
        <v>7180</v>
      </c>
      <c r="Y21" s="427"/>
    </row>
    <row r="22" spans="1:25">
      <c r="A22" s="63"/>
      <c r="B22" s="433" t="s">
        <v>7181</v>
      </c>
      <c r="C22" s="431"/>
      <c r="D22" s="433" t="s">
        <v>7181</v>
      </c>
      <c r="E22" s="431"/>
      <c r="F22" s="433" t="s">
        <v>7181</v>
      </c>
      <c r="G22" s="431"/>
      <c r="H22" s="433" t="s">
        <v>7181</v>
      </c>
      <c r="I22" s="431"/>
      <c r="J22" s="433" t="s">
        <v>7181</v>
      </c>
      <c r="K22" s="431"/>
      <c r="L22" s="433" t="s">
        <v>7181</v>
      </c>
      <c r="M22" s="431"/>
      <c r="N22" s="433" t="s">
        <v>7181</v>
      </c>
      <c r="O22" s="431"/>
      <c r="P22" s="433" t="s">
        <v>7181</v>
      </c>
      <c r="Q22" s="431"/>
      <c r="R22" s="433" t="s">
        <v>7181</v>
      </c>
      <c r="S22" s="431"/>
      <c r="T22" s="433" t="s">
        <v>7181</v>
      </c>
      <c r="U22" s="431"/>
      <c r="V22" s="433" t="s">
        <v>7181</v>
      </c>
      <c r="W22" s="431"/>
      <c r="X22" s="433" t="s">
        <v>7181</v>
      </c>
      <c r="Y22" s="431"/>
    </row>
    <row r="23" spans="1:25">
      <c r="A23" s="64"/>
      <c r="B23" s="365" t="s">
        <v>7182</v>
      </c>
      <c r="C23" s="365" t="s">
        <v>7183</v>
      </c>
      <c r="D23" s="365" t="s">
        <v>7182</v>
      </c>
      <c r="E23" s="365" t="s">
        <v>7183</v>
      </c>
      <c r="F23" s="365" t="s">
        <v>7182</v>
      </c>
      <c r="G23" s="365" t="s">
        <v>7183</v>
      </c>
      <c r="H23" s="365" t="s">
        <v>7182</v>
      </c>
      <c r="I23" s="365" t="s">
        <v>7183</v>
      </c>
      <c r="J23" s="365" t="s">
        <v>7182</v>
      </c>
      <c r="K23" s="365" t="s">
        <v>7183</v>
      </c>
      <c r="L23" s="365" t="s">
        <v>7182</v>
      </c>
      <c r="M23" s="365" t="s">
        <v>7183</v>
      </c>
      <c r="N23" s="365" t="s">
        <v>7182</v>
      </c>
      <c r="O23" s="365" t="s">
        <v>7183</v>
      </c>
      <c r="P23" s="365" t="s">
        <v>7182</v>
      </c>
      <c r="Q23" s="365" t="s">
        <v>7183</v>
      </c>
      <c r="R23" s="365" t="s">
        <v>7182</v>
      </c>
      <c r="S23" s="365" t="s">
        <v>7183</v>
      </c>
      <c r="T23" s="365" t="s">
        <v>7182</v>
      </c>
      <c r="U23" s="365" t="s">
        <v>7183</v>
      </c>
      <c r="V23" s="365" t="s">
        <v>7182</v>
      </c>
      <c r="W23" s="365" t="s">
        <v>7183</v>
      </c>
      <c r="X23" s="365" t="s">
        <v>7182</v>
      </c>
      <c r="Y23" s="365" t="s">
        <v>7183</v>
      </c>
    </row>
    <row r="24" spans="1:25">
      <c r="A24" s="65" t="s">
        <v>7164</v>
      </c>
      <c r="B24" s="77">
        <v>375000</v>
      </c>
      <c r="C24" s="252"/>
      <c r="D24" s="66">
        <v>475000</v>
      </c>
      <c r="E24" s="251"/>
      <c r="F24" s="250"/>
      <c r="G24" s="252"/>
      <c r="H24" s="366"/>
      <c r="I24" s="251"/>
      <c r="J24" s="250"/>
      <c r="K24" s="252"/>
      <c r="L24" s="366"/>
      <c r="M24" s="251"/>
      <c r="N24" s="250"/>
      <c r="O24" s="252"/>
      <c r="P24" s="366"/>
      <c r="Q24" s="251"/>
      <c r="R24" s="250"/>
      <c r="S24" s="252"/>
      <c r="T24" s="366"/>
      <c r="U24" s="251"/>
      <c r="V24" s="250"/>
      <c r="W24" s="252"/>
      <c r="X24" s="366"/>
      <c r="Y24" s="251"/>
    </row>
    <row r="25" spans="1:25">
      <c r="A25" s="65" t="s">
        <v>7165</v>
      </c>
      <c r="B25" s="67">
        <v>2869095.01</v>
      </c>
      <c r="C25" s="258"/>
      <c r="D25" s="68">
        <v>2973218.34</v>
      </c>
      <c r="E25" s="257"/>
      <c r="F25" s="256"/>
      <c r="G25" s="258"/>
      <c r="H25" s="69"/>
      <c r="I25" s="257"/>
      <c r="J25" s="256"/>
      <c r="K25" s="258"/>
      <c r="L25" s="69"/>
      <c r="M25" s="257"/>
      <c r="N25" s="256"/>
      <c r="O25" s="258"/>
      <c r="P25" s="69"/>
      <c r="Q25" s="257"/>
      <c r="R25" s="256"/>
      <c r="S25" s="258"/>
      <c r="T25" s="69"/>
      <c r="U25" s="257"/>
      <c r="V25" s="256"/>
      <c r="W25" s="258"/>
      <c r="X25" s="69"/>
      <c r="Y25" s="257"/>
    </row>
    <row r="26" spans="1:25">
      <c r="A26" s="65" t="s">
        <v>7166</v>
      </c>
      <c r="B26" s="67">
        <v>19688.8</v>
      </c>
      <c r="C26" s="258"/>
      <c r="D26" s="68">
        <v>10677.84</v>
      </c>
      <c r="E26" s="257"/>
      <c r="F26" s="67"/>
      <c r="G26" s="258"/>
      <c r="H26" s="69"/>
      <c r="I26" s="257"/>
      <c r="J26" s="256"/>
      <c r="K26" s="258"/>
      <c r="L26" s="69"/>
      <c r="M26" s="257"/>
      <c r="N26" s="256"/>
      <c r="O26" s="258"/>
      <c r="P26" s="69"/>
      <c r="Q26" s="257"/>
      <c r="R26" s="256"/>
      <c r="S26" s="258"/>
      <c r="T26" s="69"/>
      <c r="U26" s="257"/>
      <c r="V26" s="256"/>
      <c r="W26" s="258"/>
      <c r="X26" s="69"/>
      <c r="Y26" s="257"/>
    </row>
    <row r="27" spans="1:25">
      <c r="A27" s="65" t="s">
        <v>7184</v>
      </c>
      <c r="B27" s="256"/>
      <c r="C27" s="258"/>
      <c r="D27" s="68">
        <v>20000</v>
      </c>
      <c r="E27" s="257"/>
      <c r="F27" s="67"/>
      <c r="G27" s="258"/>
      <c r="H27" s="69"/>
      <c r="I27" s="257"/>
      <c r="J27" s="256"/>
      <c r="K27" s="258"/>
      <c r="L27" s="69"/>
      <c r="M27" s="257"/>
      <c r="N27" s="256"/>
      <c r="O27" s="258"/>
      <c r="P27" s="69"/>
      <c r="Q27" s="257"/>
      <c r="R27" s="256"/>
      <c r="S27" s="258"/>
      <c r="T27" s="69"/>
      <c r="U27" s="257"/>
      <c r="V27" s="256"/>
      <c r="W27" s="258"/>
      <c r="X27" s="69"/>
      <c r="Y27" s="257"/>
    </row>
    <row r="28" spans="1:25">
      <c r="A28" s="261" t="s">
        <v>7185</v>
      </c>
      <c r="B28" s="367">
        <v>3263783.81</v>
      </c>
      <c r="C28" s="368"/>
      <c r="D28" s="375">
        <v>3333896.18</v>
      </c>
      <c r="E28" s="263"/>
      <c r="F28" s="367">
        <v>749</v>
      </c>
      <c r="G28" s="368"/>
      <c r="H28" s="369"/>
      <c r="I28" s="263"/>
      <c r="J28" s="370"/>
      <c r="K28" s="368"/>
      <c r="L28" s="369"/>
      <c r="M28" s="263"/>
      <c r="N28" s="370"/>
      <c r="O28" s="368"/>
      <c r="P28" s="369"/>
      <c r="Q28" s="263"/>
      <c r="R28" s="370"/>
      <c r="S28" s="368"/>
      <c r="T28" s="369"/>
      <c r="U28" s="263"/>
      <c r="V28" s="370"/>
      <c r="W28" s="368"/>
      <c r="X28" s="369"/>
      <c r="Y28" s="263"/>
    </row>
  </sheetData>
  <mergeCells count="52">
    <mergeCell ref="A1:C1"/>
    <mergeCell ref="B20:C20"/>
    <mergeCell ref="T19:U19"/>
    <mergeCell ref="V22:W22"/>
    <mergeCell ref="X22:Y22"/>
    <mergeCell ref="V21:W21"/>
    <mergeCell ref="T22:U22"/>
    <mergeCell ref="L22:M22"/>
    <mergeCell ref="R22:S22"/>
    <mergeCell ref="J21:K21"/>
    <mergeCell ref="L21:M21"/>
    <mergeCell ref="A2:C2"/>
    <mergeCell ref="P22:Q22"/>
    <mergeCell ref="D21:E21"/>
    <mergeCell ref="F21:G21"/>
    <mergeCell ref="B21:C21"/>
    <mergeCell ref="B22:C22"/>
    <mergeCell ref="J19:K19"/>
    <mergeCell ref="A3:C3"/>
    <mergeCell ref="D22:E22"/>
    <mergeCell ref="H22:I22"/>
    <mergeCell ref="J22:K22"/>
    <mergeCell ref="H21:I21"/>
    <mergeCell ref="F20:G20"/>
    <mergeCell ref="A4:C4"/>
    <mergeCell ref="J20:K20"/>
    <mergeCell ref="B19:C19"/>
    <mergeCell ref="H19:I19"/>
    <mergeCell ref="N22:O22"/>
    <mergeCell ref="R21:S21"/>
    <mergeCell ref="R20:S20"/>
    <mergeCell ref="P19:Q19"/>
    <mergeCell ref="F22:G22"/>
    <mergeCell ref="N21:O21"/>
    <mergeCell ref="P21:Q21"/>
    <mergeCell ref="L20:M20"/>
    <mergeCell ref="N19:O19"/>
    <mergeCell ref="X21:Y21"/>
    <mergeCell ref="D20:E20"/>
    <mergeCell ref="H20:I20"/>
    <mergeCell ref="N20:O20"/>
    <mergeCell ref="D19:E19"/>
    <mergeCell ref="P20:Q20"/>
    <mergeCell ref="F19:G19"/>
    <mergeCell ref="T20:U20"/>
    <mergeCell ref="V20:W20"/>
    <mergeCell ref="V19:W19"/>
    <mergeCell ref="X19:Y19"/>
    <mergeCell ref="T21:U21"/>
    <mergeCell ref="X20:Y20"/>
    <mergeCell ref="R19:S19"/>
    <mergeCell ref="L19:M1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18"/>
  <sheetViews>
    <sheetView workbookViewId="0">
      <selection activeCell="A10" sqref="A10"/>
    </sheetView>
  </sheetViews>
  <sheetFormatPr defaultRowHeight="15"/>
  <cols>
    <col min="1" max="1" width="35.140625" bestFit="1" customWidth="1"/>
    <col min="2" max="2" width="35.140625" customWidth="1"/>
    <col min="3" max="3" width="10.42578125" bestFit="1" customWidth="1"/>
    <col min="4" max="4" width="10.42578125" customWidth="1"/>
    <col min="5" max="5" width="10.42578125" bestFit="1" customWidth="1"/>
    <col min="6" max="6" width="10.42578125" customWidth="1"/>
    <col min="7" max="7" width="10.42578125" bestFit="1" customWidth="1"/>
    <col min="8" max="8" width="10.42578125" customWidth="1"/>
    <col min="9" max="9" width="10.42578125" bestFit="1" customWidth="1"/>
    <col min="10" max="10" width="10.42578125" customWidth="1"/>
    <col min="11" max="11" width="10.42578125" bestFit="1" customWidth="1"/>
    <col min="12" max="12" width="10.42578125" customWidth="1"/>
    <col min="13" max="14" width="10.42578125" bestFit="1" customWidth="1"/>
    <col min="15" max="15" width="11.5703125" bestFit="1" customWidth="1"/>
  </cols>
  <sheetData>
    <row r="1" spans="1:17" ht="15.75" customHeight="1">
      <c r="A1" s="437" t="s">
        <v>7159</v>
      </c>
      <c r="B1" s="427"/>
      <c r="C1" s="427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</row>
    <row r="2" spans="1:17">
      <c r="A2" s="438" t="s">
        <v>7160</v>
      </c>
      <c r="B2" s="439"/>
      <c r="C2" s="439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</row>
    <row r="3" spans="1:17" ht="15.75" customHeight="1">
      <c r="A3" s="435" t="s">
        <v>7161</v>
      </c>
      <c r="B3" s="431"/>
      <c r="C3" s="43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</row>
    <row r="4" spans="1:17">
      <c r="A4" s="436" t="s">
        <v>7162</v>
      </c>
      <c r="B4" s="427"/>
      <c r="C4" s="427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</row>
    <row r="5" spans="1:17">
      <c r="A5" s="70"/>
      <c r="B5" s="70"/>
      <c r="C5" s="70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</row>
    <row r="6" spans="1:17">
      <c r="A6" s="70"/>
      <c r="B6" s="70"/>
      <c r="C6" s="70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</row>
    <row r="7" spans="1:17">
      <c r="A7" s="64"/>
      <c r="B7" s="64" t="s">
        <v>213</v>
      </c>
      <c r="C7" s="71">
        <v>45383</v>
      </c>
      <c r="D7" s="71">
        <v>45413</v>
      </c>
      <c r="E7" s="71">
        <v>45444</v>
      </c>
      <c r="F7" s="71">
        <v>45474</v>
      </c>
      <c r="G7" s="71">
        <v>45505</v>
      </c>
      <c r="H7" s="71">
        <v>45536</v>
      </c>
      <c r="I7" s="71">
        <v>45566</v>
      </c>
      <c r="J7" s="71">
        <v>45597</v>
      </c>
      <c r="K7" s="71">
        <v>45627</v>
      </c>
      <c r="L7" s="71">
        <v>45658</v>
      </c>
      <c r="M7" s="71">
        <v>45689</v>
      </c>
      <c r="N7" s="71">
        <v>45717</v>
      </c>
      <c r="O7" t="s">
        <v>20</v>
      </c>
      <c r="Q7" t="s">
        <v>7163</v>
      </c>
    </row>
    <row r="8" spans="1:17">
      <c r="A8" s="65" t="s">
        <v>7164</v>
      </c>
      <c r="B8" s="65" t="str">
        <f>'Profitability - Comparison'!L4</f>
        <v>WhatsApp API Business</v>
      </c>
      <c r="C8" s="67">
        <f t="shared" ref="C8:N8" si="0">C14+C16</f>
        <v>128255.33</v>
      </c>
      <c r="D8" s="67">
        <f t="shared" si="0"/>
        <v>600000</v>
      </c>
      <c r="E8" s="67">
        <f t="shared" si="0"/>
        <v>575000</v>
      </c>
      <c r="F8" s="67">
        <f t="shared" si="0"/>
        <v>475000</v>
      </c>
      <c r="G8" s="67">
        <f t="shared" si="0"/>
        <v>602700</v>
      </c>
      <c r="H8" s="67">
        <f t="shared" si="0"/>
        <v>575000</v>
      </c>
      <c r="I8" s="67">
        <f t="shared" si="0"/>
        <v>725000</v>
      </c>
      <c r="J8" s="67">
        <f t="shared" si="0"/>
        <v>600000</v>
      </c>
      <c r="K8" s="67">
        <f t="shared" si="0"/>
        <v>800000</v>
      </c>
      <c r="L8" s="67">
        <f t="shared" si="0"/>
        <v>475000</v>
      </c>
      <c r="M8" s="67">
        <f t="shared" si="0"/>
        <v>450000</v>
      </c>
      <c r="N8" s="67">
        <f t="shared" si="0"/>
        <v>800000</v>
      </c>
      <c r="O8" s="78">
        <f>SUM(C8:N8)</f>
        <v>6805955.3300000001</v>
      </c>
      <c r="Q8">
        <f>INDEX($C8:$N8,MATCH('Profitability - Comparison'!$I$3,'Purchases 24-25'!$C$7:$N$7,0))</f>
        <v>600000</v>
      </c>
    </row>
    <row r="9" spans="1:17">
      <c r="A9" s="65" t="s">
        <v>7165</v>
      </c>
      <c r="B9" s="65" t="str">
        <f>'Profitability - Comparison'!M4</f>
        <v>G-Suite Business</v>
      </c>
      <c r="C9" s="67">
        <f t="shared" ref="C9:N9" si="1">C15+C17</f>
        <v>2304469.7200000002</v>
      </c>
      <c r="D9" s="67">
        <f t="shared" si="1"/>
        <v>2423016.56</v>
      </c>
      <c r="E9" s="67">
        <f t="shared" si="1"/>
        <v>2490114.8699999996</v>
      </c>
      <c r="F9" s="67">
        <f t="shared" si="1"/>
        <v>2559139.13</v>
      </c>
      <c r="G9" s="67">
        <f t="shared" si="1"/>
        <v>2595161.98</v>
      </c>
      <c r="H9" s="67">
        <f t="shared" si="1"/>
        <v>2637672.25</v>
      </c>
      <c r="I9" s="67">
        <f t="shared" si="1"/>
        <v>2741453.9499999997</v>
      </c>
      <c r="J9" s="67">
        <f t="shared" si="1"/>
        <v>2716593.94</v>
      </c>
      <c r="K9" s="67">
        <f t="shared" si="1"/>
        <v>2661593.8699999996</v>
      </c>
      <c r="L9" s="67">
        <f t="shared" si="1"/>
        <v>2728942.23</v>
      </c>
      <c r="M9" s="67">
        <f t="shared" si="1"/>
        <v>2775450.93</v>
      </c>
      <c r="N9" s="67">
        <f t="shared" si="1"/>
        <v>2814469.2199999997</v>
      </c>
      <c r="O9" s="78">
        <f>SUM(C9:N9)</f>
        <v>31448078.650000002</v>
      </c>
      <c r="Q9">
        <f>INDEX($C9:$N9,MATCH('Profitability - Comparison'!$I$3,'Purchases 24-25'!$C$7:$N$7,0))</f>
        <v>2716593.94</v>
      </c>
    </row>
    <row r="10" spans="1:17">
      <c r="A10" s="65"/>
      <c r="B10" s="65"/>
      <c r="C10" s="260"/>
      <c r="D10" s="260"/>
      <c r="E10" s="260"/>
      <c r="F10" s="260"/>
      <c r="G10" s="260"/>
      <c r="H10" s="260"/>
      <c r="I10" s="260"/>
      <c r="J10" s="260"/>
      <c r="K10" s="260"/>
      <c r="L10" s="260"/>
      <c r="M10" s="260"/>
      <c r="N10" s="260"/>
      <c r="O10" s="78">
        <f>SUM(O8:O9)</f>
        <v>38254033.980000004</v>
      </c>
    </row>
    <row r="13" spans="1:17">
      <c r="A13" s="64"/>
      <c r="B13" s="64" t="s">
        <v>213</v>
      </c>
      <c r="C13" s="71">
        <v>45383</v>
      </c>
      <c r="D13" s="71">
        <v>45413</v>
      </c>
      <c r="E13" s="71">
        <v>45444</v>
      </c>
      <c r="F13" s="71">
        <v>45474</v>
      </c>
      <c r="G13" s="71">
        <v>45505</v>
      </c>
      <c r="H13" s="71">
        <v>45536</v>
      </c>
      <c r="I13" s="71">
        <v>45566</v>
      </c>
      <c r="J13" s="71">
        <v>45597</v>
      </c>
      <c r="K13" s="71">
        <v>45627</v>
      </c>
      <c r="L13" s="71">
        <v>45658</v>
      </c>
      <c r="M13" s="71">
        <v>45689</v>
      </c>
      <c r="N13" s="71">
        <v>45717</v>
      </c>
      <c r="O13" t="s">
        <v>20</v>
      </c>
    </row>
    <row r="14" spans="1:17">
      <c r="A14" s="65" t="s">
        <v>7164</v>
      </c>
      <c r="B14" s="65">
        <f>'Profitability - Comparison'!L10</f>
        <v>0</v>
      </c>
      <c r="C14" s="77">
        <v>125000</v>
      </c>
      <c r="D14" s="66">
        <v>600000</v>
      </c>
      <c r="E14" s="77">
        <v>575000</v>
      </c>
      <c r="F14" s="66">
        <v>475000</v>
      </c>
      <c r="G14" s="77">
        <v>602700</v>
      </c>
      <c r="H14" s="66">
        <v>575000</v>
      </c>
      <c r="I14" s="77">
        <v>725000</v>
      </c>
      <c r="J14" s="66">
        <v>600000</v>
      </c>
      <c r="K14" s="77">
        <v>800000</v>
      </c>
      <c r="L14" s="66">
        <v>475000</v>
      </c>
      <c r="M14" s="77">
        <v>450000</v>
      </c>
      <c r="N14" s="66">
        <v>800000</v>
      </c>
      <c r="O14" s="78">
        <f>SUM(C14:N14)</f>
        <v>6802700</v>
      </c>
    </row>
    <row r="15" spans="1:17">
      <c r="A15" s="65" t="s">
        <v>7165</v>
      </c>
      <c r="B15" s="65">
        <f>'Profitability - Comparison'!M10</f>
        <v>0</v>
      </c>
      <c r="C15" s="67">
        <v>2293637.39</v>
      </c>
      <c r="D15" s="68">
        <v>2416323.56</v>
      </c>
      <c r="E15" s="67">
        <v>2474290.5499999998</v>
      </c>
      <c r="F15" s="68">
        <v>2547428.81</v>
      </c>
      <c r="G15" s="67">
        <v>2587807.8199999998</v>
      </c>
      <c r="H15" s="68">
        <v>2621283.19</v>
      </c>
      <c r="I15" s="67">
        <v>2724115.63</v>
      </c>
      <c r="J15" s="68">
        <v>2696681.78</v>
      </c>
      <c r="K15" s="67">
        <v>2646918.0499999998</v>
      </c>
      <c r="L15" s="68">
        <v>2719393.87</v>
      </c>
      <c r="M15" s="67">
        <v>2762414.45</v>
      </c>
      <c r="N15" s="69">
        <v>2780565.86</v>
      </c>
      <c r="O15" s="78">
        <f>SUM(C15:N15)</f>
        <v>31270860.960000001</v>
      </c>
    </row>
    <row r="16" spans="1:17">
      <c r="A16" s="65" t="s">
        <v>7167</v>
      </c>
      <c r="B16" s="65"/>
      <c r="C16" s="67">
        <v>3255.33</v>
      </c>
      <c r="D16" s="68"/>
      <c r="E16" s="67"/>
      <c r="F16" s="68"/>
      <c r="G16" s="67"/>
      <c r="H16" s="68"/>
      <c r="I16" s="67"/>
      <c r="J16" s="68"/>
      <c r="K16" s="67"/>
      <c r="L16" s="68"/>
      <c r="M16" s="67"/>
      <c r="N16" s="69"/>
      <c r="O16" s="78">
        <f>SUM(C16:N16)</f>
        <v>3255.33</v>
      </c>
    </row>
    <row r="17" spans="1:15">
      <c r="A17" s="65" t="s">
        <v>7166</v>
      </c>
      <c r="B17" s="65">
        <f>'Profitability - Comparison'!N10</f>
        <v>0</v>
      </c>
      <c r="C17" s="67">
        <v>10832.33</v>
      </c>
      <c r="D17" s="68">
        <v>6693</v>
      </c>
      <c r="E17" s="67">
        <v>15824.32</v>
      </c>
      <c r="F17" s="68">
        <v>11710.32</v>
      </c>
      <c r="G17" s="67">
        <v>7354.16</v>
      </c>
      <c r="H17" s="68">
        <v>16389.060000000001</v>
      </c>
      <c r="I17" s="67">
        <v>17338.32</v>
      </c>
      <c r="J17" s="68">
        <v>19912.16</v>
      </c>
      <c r="K17" s="67">
        <v>14675.82</v>
      </c>
      <c r="L17" s="68">
        <v>9548.36</v>
      </c>
      <c r="M17" s="67">
        <v>13036.48</v>
      </c>
      <c r="N17" s="68">
        <v>33903.360000000001</v>
      </c>
      <c r="O17" s="78">
        <f>SUM(C17:N17)</f>
        <v>177217.69</v>
      </c>
    </row>
    <row r="18" spans="1:15">
      <c r="O18" s="78">
        <f>SUM(O14:O17)</f>
        <v>38254033.979999997</v>
      </c>
    </row>
  </sheetData>
  <mergeCells count="4">
    <mergeCell ref="A1:C1"/>
    <mergeCell ref="A4:C4"/>
    <mergeCell ref="A3:C3"/>
    <mergeCell ref="A2:C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41"/>
  <sheetViews>
    <sheetView tabSelected="1" topLeftCell="A3" workbookViewId="0">
      <selection activeCell="B6" sqref="B6"/>
    </sheetView>
  </sheetViews>
  <sheetFormatPr defaultRowHeight="15"/>
  <cols>
    <col min="1" max="1" width="28.42578125" bestFit="1" customWidth="1"/>
    <col min="2" max="2" width="28.42578125" customWidth="1"/>
    <col min="3" max="3" width="8.7109375" customWidth="1"/>
    <col min="4" max="4" width="9.7109375" bestFit="1" customWidth="1"/>
    <col min="5" max="13" width="8.7109375" customWidth="1"/>
    <col min="14" max="14" width="9" customWidth="1"/>
    <col min="15" max="15" width="10" customWidth="1"/>
    <col min="26" max="26" width="33.42578125" bestFit="1" customWidth="1"/>
    <col min="27" max="27" width="35.5703125" bestFit="1" customWidth="1"/>
  </cols>
  <sheetData>
    <row r="1" spans="1:27">
      <c r="A1" s="72"/>
      <c r="B1" s="72" t="s">
        <v>12071</v>
      </c>
      <c r="C1" s="9">
        <v>45748</v>
      </c>
      <c r="D1" s="9">
        <v>45778</v>
      </c>
      <c r="E1" s="9">
        <v>45809</v>
      </c>
      <c r="F1" s="9">
        <v>45839</v>
      </c>
      <c r="G1" s="9">
        <v>45870</v>
      </c>
      <c r="H1" s="9">
        <v>45901</v>
      </c>
      <c r="I1" s="9">
        <v>45931</v>
      </c>
      <c r="J1" s="9">
        <v>45962</v>
      </c>
      <c r="K1" s="9">
        <v>45992</v>
      </c>
      <c r="L1" s="9">
        <v>46023</v>
      </c>
      <c r="M1" s="9">
        <v>46054</v>
      </c>
      <c r="N1" s="9">
        <v>46082</v>
      </c>
      <c r="O1" s="3" t="s">
        <v>20</v>
      </c>
      <c r="Q1" t="s">
        <v>7163</v>
      </c>
    </row>
    <row r="2" spans="1:27">
      <c r="A2" s="73" t="s">
        <v>7186</v>
      </c>
      <c r="B2" s="76" t="str">
        <f t="shared" ref="B2:B11" si="0">VLOOKUP($A2,$Z$2:$AA$41,2,0)</f>
        <v>Bank &amp; payment gateway charges</v>
      </c>
      <c r="C2" s="74">
        <v>24</v>
      </c>
      <c r="D2" s="74">
        <v>40</v>
      </c>
      <c r="E2" s="74">
        <v>0</v>
      </c>
      <c r="F2" s="74">
        <v>0</v>
      </c>
      <c r="G2" s="74">
        <v>0</v>
      </c>
      <c r="H2" s="74">
        <v>0</v>
      </c>
      <c r="I2" s="74">
        <v>0</v>
      </c>
      <c r="J2" s="74">
        <v>0</v>
      </c>
      <c r="K2" s="74">
        <v>0</v>
      </c>
      <c r="L2" s="74">
        <v>0</v>
      </c>
      <c r="M2" s="74">
        <v>0</v>
      </c>
      <c r="N2" s="74">
        <v>0</v>
      </c>
      <c r="O2" s="75">
        <f t="shared" ref="O2:O34" si="1">SUM(C2:N2)</f>
        <v>64</v>
      </c>
      <c r="Q2">
        <f>INDEX($C2:$N2,MATCH('Profitability - Comparison'!$A$3,$C$1:$N$1,0))</f>
        <v>0</v>
      </c>
      <c r="Z2" t="s">
        <v>7187</v>
      </c>
      <c r="AA2" t="s">
        <v>7188</v>
      </c>
    </row>
    <row r="3" spans="1:27">
      <c r="A3" s="73" t="s">
        <v>7189</v>
      </c>
      <c r="B3" s="76" t="str">
        <f t="shared" si="0"/>
        <v>Others</v>
      </c>
      <c r="C3" s="74">
        <v>0</v>
      </c>
      <c r="D3" s="74">
        <v>0</v>
      </c>
      <c r="E3" s="74">
        <v>0</v>
      </c>
      <c r="F3" s="74">
        <v>0</v>
      </c>
      <c r="G3" s="74">
        <v>0</v>
      </c>
      <c r="H3" s="74">
        <v>0</v>
      </c>
      <c r="I3" s="74">
        <v>0</v>
      </c>
      <c r="J3" s="74">
        <v>0</v>
      </c>
      <c r="K3" s="74">
        <v>0</v>
      </c>
      <c r="L3" s="74">
        <v>0</v>
      </c>
      <c r="M3" s="74">
        <v>0</v>
      </c>
      <c r="N3" s="74">
        <v>0</v>
      </c>
      <c r="O3" s="75">
        <f t="shared" si="1"/>
        <v>0</v>
      </c>
      <c r="Q3">
        <f>INDEX($C3:$N3,MATCH('Profitability - Comparison'!$A$3,$C$1:$N$1,0))</f>
        <v>0</v>
      </c>
      <c r="Z3" t="s">
        <v>7190</v>
      </c>
      <c r="AA3" t="s">
        <v>7188</v>
      </c>
    </row>
    <row r="4" spans="1:27">
      <c r="A4" s="73" t="s">
        <v>7191</v>
      </c>
      <c r="B4" s="76" t="str">
        <f t="shared" si="0"/>
        <v>Bank &amp; payment gateway charges</v>
      </c>
      <c r="C4" s="74">
        <v>46961.45</v>
      </c>
      <c r="D4" s="74">
        <v>31564.86</v>
      </c>
      <c r="E4" s="74">
        <v>0</v>
      </c>
      <c r="F4" s="74">
        <v>0</v>
      </c>
      <c r="G4" s="74">
        <v>0</v>
      </c>
      <c r="H4" s="74">
        <v>0</v>
      </c>
      <c r="I4" s="74">
        <v>0</v>
      </c>
      <c r="J4" s="74">
        <v>0</v>
      </c>
      <c r="K4" s="74">
        <v>0</v>
      </c>
      <c r="L4" s="74">
        <v>0</v>
      </c>
      <c r="M4" s="74">
        <v>0</v>
      </c>
      <c r="N4" s="74">
        <v>0</v>
      </c>
      <c r="O4" s="75">
        <f t="shared" si="1"/>
        <v>78526.31</v>
      </c>
      <c r="Q4">
        <f>INDEX($C4:$N4,MATCH('Profitability - Comparison'!$A$3,$C$1:$N$1,0))</f>
        <v>0</v>
      </c>
      <c r="Z4" t="s">
        <v>7192</v>
      </c>
      <c r="AA4" t="s">
        <v>59</v>
      </c>
    </row>
    <row r="5" spans="1:27">
      <c r="A5" s="73" t="s">
        <v>7192</v>
      </c>
      <c r="B5" s="76" t="str">
        <f t="shared" si="0"/>
        <v>Others</v>
      </c>
      <c r="C5" s="74">
        <v>0</v>
      </c>
      <c r="D5" s="74">
        <v>0</v>
      </c>
      <c r="E5" s="74">
        <v>0</v>
      </c>
      <c r="F5" s="74">
        <v>0</v>
      </c>
      <c r="G5" s="74">
        <v>0</v>
      </c>
      <c r="H5" s="74">
        <v>0</v>
      </c>
      <c r="I5" s="74">
        <v>0</v>
      </c>
      <c r="J5" s="74">
        <v>0</v>
      </c>
      <c r="K5" s="74">
        <v>0</v>
      </c>
      <c r="L5" s="74">
        <v>0</v>
      </c>
      <c r="M5" s="74">
        <v>0</v>
      </c>
      <c r="N5" s="74">
        <v>0</v>
      </c>
      <c r="O5" s="75">
        <f t="shared" si="1"/>
        <v>0</v>
      </c>
      <c r="Q5">
        <f>INDEX($C5:$N5,MATCH('Profitability - Comparison'!$A$3,$C$1:$N$1,0))</f>
        <v>0</v>
      </c>
      <c r="Z5" t="s">
        <v>7193</v>
      </c>
      <c r="AA5" t="s">
        <v>50</v>
      </c>
    </row>
    <row r="6" spans="1:27">
      <c r="A6" s="73" t="s">
        <v>7193</v>
      </c>
      <c r="B6" s="76"/>
      <c r="C6" s="74">
        <v>0</v>
      </c>
      <c r="D6" s="74">
        <v>0</v>
      </c>
      <c r="E6" s="74">
        <v>0</v>
      </c>
      <c r="F6" s="74">
        <v>0</v>
      </c>
      <c r="G6" s="74">
        <v>0</v>
      </c>
      <c r="H6" s="74">
        <v>0</v>
      </c>
      <c r="I6" s="74">
        <v>0</v>
      </c>
      <c r="J6" s="74">
        <v>0</v>
      </c>
      <c r="K6" s="74">
        <v>0</v>
      </c>
      <c r="L6" s="74">
        <v>0</v>
      </c>
      <c r="M6" s="74">
        <v>0</v>
      </c>
      <c r="N6" s="74">
        <v>0</v>
      </c>
      <c r="O6" s="75">
        <f t="shared" si="1"/>
        <v>0</v>
      </c>
      <c r="Q6">
        <f>INDEX($C6:$N6,MATCH('Profitability - Comparison'!$A$3,$C$1:$N$1,0))</f>
        <v>0</v>
      </c>
      <c r="Z6" t="s">
        <v>7194</v>
      </c>
      <c r="AA6" t="s">
        <v>57</v>
      </c>
    </row>
    <row r="7" spans="1:27">
      <c r="A7" s="73" t="s">
        <v>7194</v>
      </c>
      <c r="B7" s="76" t="str">
        <f t="shared" si="0"/>
        <v>Website, Licences &amp; Membership fees</v>
      </c>
      <c r="C7" s="74">
        <v>0</v>
      </c>
      <c r="D7" s="74">
        <v>0</v>
      </c>
      <c r="E7" s="74">
        <v>0</v>
      </c>
      <c r="F7" s="74">
        <v>0</v>
      </c>
      <c r="G7" s="74">
        <v>0</v>
      </c>
      <c r="H7" s="74">
        <v>0</v>
      </c>
      <c r="I7" s="74">
        <v>0</v>
      </c>
      <c r="J7" s="74">
        <v>0</v>
      </c>
      <c r="K7" s="74">
        <v>0</v>
      </c>
      <c r="L7" s="74">
        <v>0</v>
      </c>
      <c r="M7" s="74">
        <v>0</v>
      </c>
      <c r="N7" s="74">
        <v>0</v>
      </c>
      <c r="O7" s="75">
        <f t="shared" si="1"/>
        <v>0</v>
      </c>
      <c r="Q7">
        <f>INDEX($C7:$N7,MATCH('Profitability - Comparison'!$A$3,$C$1:$N$1,0))</f>
        <v>0</v>
      </c>
      <c r="Z7" t="s">
        <v>7195</v>
      </c>
      <c r="AA7" t="s">
        <v>7196</v>
      </c>
    </row>
    <row r="8" spans="1:27">
      <c r="A8" s="73" t="s">
        <v>7197</v>
      </c>
      <c r="B8" s="76" t="str">
        <f t="shared" si="0"/>
        <v>Insurance</v>
      </c>
      <c r="C8" s="74">
        <v>22916</v>
      </c>
      <c r="D8" s="74">
        <v>22916</v>
      </c>
      <c r="E8" s="74">
        <v>0</v>
      </c>
      <c r="F8" s="74">
        <v>0</v>
      </c>
      <c r="G8" s="74">
        <v>0</v>
      </c>
      <c r="H8" s="74">
        <v>0</v>
      </c>
      <c r="I8" s="74">
        <v>0</v>
      </c>
      <c r="J8" s="74">
        <v>0</v>
      </c>
      <c r="K8" s="74">
        <v>0</v>
      </c>
      <c r="L8" s="74">
        <v>0</v>
      </c>
      <c r="M8" s="74">
        <v>0</v>
      </c>
      <c r="N8" s="74">
        <v>0</v>
      </c>
      <c r="O8" s="75">
        <f t="shared" si="1"/>
        <v>45832</v>
      </c>
      <c r="Q8">
        <f>INDEX($C8:$N8,MATCH('Profitability - Comparison'!$A$3,$C$1:$N$1,0))</f>
        <v>0</v>
      </c>
      <c r="Z8" t="s">
        <v>7197</v>
      </c>
      <c r="AA8" t="s">
        <v>49</v>
      </c>
    </row>
    <row r="9" spans="1:27">
      <c r="A9" s="73" t="s">
        <v>7198</v>
      </c>
      <c r="B9" s="76" t="str">
        <f t="shared" si="0"/>
        <v xml:space="preserve">Interest on late Fees </v>
      </c>
      <c r="C9" s="74">
        <v>0</v>
      </c>
      <c r="D9" s="74">
        <v>0</v>
      </c>
      <c r="E9" s="74">
        <v>0</v>
      </c>
      <c r="F9" s="74">
        <v>0</v>
      </c>
      <c r="G9" s="74">
        <v>0</v>
      </c>
      <c r="H9" s="74">
        <v>0</v>
      </c>
      <c r="I9" s="74">
        <v>0</v>
      </c>
      <c r="J9" s="74">
        <v>0</v>
      </c>
      <c r="K9" s="74">
        <v>0</v>
      </c>
      <c r="L9" s="74">
        <v>0</v>
      </c>
      <c r="M9" s="74">
        <v>0</v>
      </c>
      <c r="N9" s="75">
        <v>0</v>
      </c>
      <c r="O9" s="75">
        <f t="shared" si="1"/>
        <v>0</v>
      </c>
      <c r="Q9">
        <f>INDEX($C9:$N9,MATCH('Profitability - Comparison'!$A$3,$C$1:$N$1,0))</f>
        <v>0</v>
      </c>
      <c r="Z9" t="s">
        <v>7186</v>
      </c>
      <c r="AA9" t="s">
        <v>47</v>
      </c>
    </row>
    <row r="10" spans="1:27">
      <c r="A10" s="73" t="s">
        <v>7199</v>
      </c>
      <c r="B10" s="76" t="str">
        <f t="shared" si="0"/>
        <v xml:space="preserve">Interest on late Fees </v>
      </c>
      <c r="C10" s="74">
        <v>0</v>
      </c>
      <c r="D10" s="74">
        <v>1818</v>
      </c>
      <c r="E10" s="74">
        <v>0</v>
      </c>
      <c r="F10" s="74">
        <v>0</v>
      </c>
      <c r="G10" s="74">
        <v>0</v>
      </c>
      <c r="H10" s="74">
        <v>0</v>
      </c>
      <c r="I10" s="74">
        <v>0</v>
      </c>
      <c r="J10" s="74">
        <v>0</v>
      </c>
      <c r="K10" s="74">
        <v>0</v>
      </c>
      <c r="L10" s="74">
        <v>0</v>
      </c>
      <c r="M10" s="74">
        <v>0</v>
      </c>
      <c r="N10" s="74">
        <v>0</v>
      </c>
      <c r="O10" s="75">
        <f t="shared" si="1"/>
        <v>1818</v>
      </c>
      <c r="Q10">
        <f>INDEX($C10:$N10,MATCH('Profitability - Comparison'!$A$3,$C$1:$N$1,0))</f>
        <v>0</v>
      </c>
      <c r="Z10" t="s">
        <v>7198</v>
      </c>
      <c r="AA10" t="s">
        <v>51</v>
      </c>
    </row>
    <row r="11" spans="1:27">
      <c r="A11" s="73" t="s">
        <v>7200</v>
      </c>
      <c r="B11" s="76" t="str">
        <f t="shared" si="0"/>
        <v>Communication charges</v>
      </c>
      <c r="C11" s="74">
        <v>3981.09</v>
      </c>
      <c r="D11" s="74">
        <v>4113.8</v>
      </c>
      <c r="E11" s="74">
        <v>0</v>
      </c>
      <c r="F11" s="74">
        <v>0</v>
      </c>
      <c r="G11" s="74">
        <v>0</v>
      </c>
      <c r="H11" s="74">
        <v>0</v>
      </c>
      <c r="I11" s="74">
        <v>0</v>
      </c>
      <c r="J11" s="74">
        <v>0</v>
      </c>
      <c r="K11" s="74">
        <v>0</v>
      </c>
      <c r="L11" s="74">
        <v>0</v>
      </c>
      <c r="M11" s="74">
        <v>0</v>
      </c>
      <c r="N11" s="74">
        <v>0</v>
      </c>
      <c r="O11" s="75">
        <f t="shared" si="1"/>
        <v>8094.89</v>
      </c>
      <c r="Q11">
        <f>INDEX($C11:$N11,MATCH('Profitability - Comparison'!$A$3,$C$1:$N$1,0))</f>
        <v>0</v>
      </c>
      <c r="Z11" t="s">
        <v>7199</v>
      </c>
      <c r="AA11" t="s">
        <v>51</v>
      </c>
    </row>
    <row r="12" spans="1:27">
      <c r="A12" s="289" t="s">
        <v>7201</v>
      </c>
      <c r="B12" s="380"/>
      <c r="C12" s="290">
        <v>52089.99</v>
      </c>
      <c r="D12" s="290">
        <v>65585.570000000007</v>
      </c>
      <c r="E12" s="290">
        <v>0</v>
      </c>
      <c r="F12" s="290">
        <v>0</v>
      </c>
      <c r="G12" s="290">
        <v>0</v>
      </c>
      <c r="H12" s="290">
        <v>0</v>
      </c>
      <c r="I12" s="290">
        <v>0</v>
      </c>
      <c r="J12" s="290">
        <v>0</v>
      </c>
      <c r="K12" s="290">
        <v>0</v>
      </c>
      <c r="L12" s="290">
        <v>0</v>
      </c>
      <c r="M12" s="290">
        <v>0</v>
      </c>
      <c r="N12" s="290">
        <v>0</v>
      </c>
      <c r="O12" s="291">
        <f t="shared" si="1"/>
        <v>117675.56</v>
      </c>
      <c r="Q12">
        <f>INDEX($C12:$N12,MATCH('Profitability - Comparison'!$A$3,$C$1:$N$1,0))</f>
        <v>0</v>
      </c>
    </row>
    <row r="13" spans="1:27">
      <c r="A13" s="73" t="s">
        <v>7202</v>
      </c>
      <c r="B13" s="76" t="s">
        <v>54</v>
      </c>
      <c r="C13" s="74">
        <v>3550.24</v>
      </c>
      <c r="D13" s="74">
        <v>14723.07</v>
      </c>
      <c r="E13" s="74">
        <v>0</v>
      </c>
      <c r="F13" s="74">
        <v>0</v>
      </c>
      <c r="G13" s="74">
        <v>0</v>
      </c>
      <c r="H13" s="74">
        <v>0</v>
      </c>
      <c r="I13" s="74">
        <v>0</v>
      </c>
      <c r="J13" s="74">
        <v>0</v>
      </c>
      <c r="K13" s="74">
        <v>0</v>
      </c>
      <c r="L13" s="74">
        <v>0</v>
      </c>
      <c r="M13" s="74">
        <v>0</v>
      </c>
      <c r="N13" s="74">
        <v>0</v>
      </c>
      <c r="O13" s="75">
        <f t="shared" si="1"/>
        <v>18273.309999999998</v>
      </c>
      <c r="Q13">
        <f>INDEX($C13:$N13,MATCH('Profitability - Comparison'!$A$3,$C$1:$N$1,0))</f>
        <v>0</v>
      </c>
    </row>
    <row r="14" spans="1:27">
      <c r="A14" s="73" t="s">
        <v>7203</v>
      </c>
      <c r="B14" s="76" t="s">
        <v>54</v>
      </c>
      <c r="C14" s="74">
        <v>0</v>
      </c>
      <c r="D14" s="74">
        <v>18658.13</v>
      </c>
      <c r="E14" s="74">
        <v>0</v>
      </c>
      <c r="F14" s="74">
        <v>0</v>
      </c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4">
        <v>0</v>
      </c>
      <c r="M14" s="74">
        <v>0</v>
      </c>
      <c r="N14" s="74">
        <v>0</v>
      </c>
      <c r="O14" s="75">
        <f t="shared" si="1"/>
        <v>18658.13</v>
      </c>
      <c r="Q14">
        <f>INDEX($C14:$N14,MATCH('Profitability - Comparison'!$A$3,$C$1:$N$1,0))</f>
        <v>0</v>
      </c>
    </row>
    <row r="15" spans="1:27">
      <c r="A15" s="73" t="s">
        <v>7204</v>
      </c>
      <c r="B15" s="76" t="s">
        <v>59</v>
      </c>
      <c r="C15" s="290">
        <v>0</v>
      </c>
      <c r="D15" s="74">
        <v>1000</v>
      </c>
      <c r="E15" s="74">
        <v>0</v>
      </c>
      <c r="F15" s="74"/>
      <c r="G15" s="74"/>
      <c r="H15" s="74"/>
      <c r="I15" s="74"/>
      <c r="J15" s="74"/>
      <c r="K15" s="74"/>
      <c r="L15" s="74"/>
      <c r="M15" s="74"/>
      <c r="N15" s="74"/>
      <c r="O15" s="75">
        <f t="shared" si="1"/>
        <v>1000</v>
      </c>
      <c r="Q15">
        <f>INDEX($C15:$N15,MATCH('Profitability - Comparison'!$A$3,$C$1:$N$1,0))</f>
        <v>0</v>
      </c>
    </row>
    <row r="16" spans="1:27">
      <c r="A16" s="73" t="s">
        <v>7205</v>
      </c>
      <c r="B16" s="76" t="str">
        <f>VLOOKUP($A16,$Z$2:$AA$41,2,0)</f>
        <v>Others</v>
      </c>
      <c r="C16" s="74">
        <v>0</v>
      </c>
      <c r="D16" s="74">
        <v>0</v>
      </c>
      <c r="E16" s="74">
        <v>0</v>
      </c>
      <c r="F16" s="74">
        <v>0</v>
      </c>
      <c r="G16" s="74">
        <v>0</v>
      </c>
      <c r="H16" s="74">
        <v>0</v>
      </c>
      <c r="I16" s="74">
        <v>0</v>
      </c>
      <c r="J16" s="74">
        <v>0</v>
      </c>
      <c r="K16" s="74">
        <v>0</v>
      </c>
      <c r="L16" s="74">
        <v>0</v>
      </c>
      <c r="M16" s="74">
        <v>0</v>
      </c>
      <c r="N16" s="74">
        <v>0</v>
      </c>
      <c r="O16" s="75">
        <f t="shared" si="1"/>
        <v>0</v>
      </c>
      <c r="Q16">
        <f>INDEX($C16:$N16,MATCH('Profitability - Comparison'!$A$3,$C$1:$N$1,0))</f>
        <v>0</v>
      </c>
      <c r="Z16" t="s">
        <v>7200</v>
      </c>
      <c r="AA16" t="s">
        <v>48</v>
      </c>
    </row>
    <row r="17" spans="1:27">
      <c r="A17" s="73" t="s">
        <v>7206</v>
      </c>
      <c r="B17" s="76" t="str">
        <f>VLOOKUP($A17,$Z$2:$AA$41,2,0)</f>
        <v>Bank &amp; payment gateway charges</v>
      </c>
      <c r="C17" s="74">
        <v>12509.8</v>
      </c>
      <c r="D17" s="74">
        <v>3468.89</v>
      </c>
      <c r="E17" s="74">
        <v>0</v>
      </c>
      <c r="F17" s="74">
        <v>0</v>
      </c>
      <c r="G17" s="74">
        <v>0</v>
      </c>
      <c r="H17" s="74">
        <v>0</v>
      </c>
      <c r="I17" s="74">
        <v>0</v>
      </c>
      <c r="J17" s="74">
        <v>0</v>
      </c>
      <c r="K17" s="74">
        <v>0</v>
      </c>
      <c r="L17" s="74">
        <v>0</v>
      </c>
      <c r="M17" s="74">
        <v>0</v>
      </c>
      <c r="N17" s="74">
        <v>0</v>
      </c>
      <c r="O17" s="75">
        <f t="shared" si="1"/>
        <v>15978.689999999999</v>
      </c>
      <c r="Q17">
        <f>INDEX($C17:$N17,MATCH('Profitability - Comparison'!$A$3,$C$1:$N$1,0))</f>
        <v>0</v>
      </c>
      <c r="Z17" t="s">
        <v>7207</v>
      </c>
      <c r="AA17" t="s">
        <v>7188</v>
      </c>
    </row>
    <row r="18" spans="1:27">
      <c r="A18" s="73" t="s">
        <v>7208</v>
      </c>
      <c r="B18" s="76" t="str">
        <f>VLOOKUP($A18,$Z$2:$AA$41,2,0)</f>
        <v>Others</v>
      </c>
      <c r="C18" s="74">
        <v>2760</v>
      </c>
      <c r="D18" s="290">
        <v>0</v>
      </c>
      <c r="E18" s="74">
        <v>0</v>
      </c>
      <c r="F18" s="74">
        <v>0</v>
      </c>
      <c r="G18" s="74">
        <v>0</v>
      </c>
      <c r="H18" s="74">
        <v>0</v>
      </c>
      <c r="I18" s="74">
        <v>0</v>
      </c>
      <c r="J18" s="74">
        <v>0</v>
      </c>
      <c r="K18" s="74">
        <v>0</v>
      </c>
      <c r="L18" s="74">
        <v>0</v>
      </c>
      <c r="M18" s="74">
        <v>0</v>
      </c>
      <c r="N18" s="74">
        <v>0</v>
      </c>
      <c r="O18" s="75">
        <f t="shared" si="1"/>
        <v>2760</v>
      </c>
      <c r="Q18">
        <f>INDEX($C18:$N18,MATCH('Profitability - Comparison'!$A$3,$C$1:$N$1,0))</f>
        <v>0</v>
      </c>
      <c r="Z18" t="s">
        <v>7205</v>
      </c>
      <c r="AA18" t="s">
        <v>59</v>
      </c>
    </row>
    <row r="19" spans="1:27">
      <c r="A19" s="73" t="s">
        <v>7209</v>
      </c>
      <c r="B19" s="76" t="str">
        <f>VLOOKUP($A19,$Z$2:$AA$41,2,0)</f>
        <v>Professional &amp; Audit fees</v>
      </c>
      <c r="C19" s="74">
        <v>37500</v>
      </c>
      <c r="D19" s="74">
        <f>37500+31000</f>
        <v>68500</v>
      </c>
      <c r="E19" s="74">
        <v>0</v>
      </c>
      <c r="F19" s="74">
        <v>0</v>
      </c>
      <c r="G19" s="74">
        <v>0</v>
      </c>
      <c r="H19" s="74">
        <v>0</v>
      </c>
      <c r="I19" s="74">
        <v>0</v>
      </c>
      <c r="J19" s="74">
        <v>0</v>
      </c>
      <c r="K19" s="74">
        <v>0</v>
      </c>
      <c r="L19" s="74">
        <v>0</v>
      </c>
      <c r="M19" s="74">
        <v>0</v>
      </c>
      <c r="N19" s="74">
        <v>0</v>
      </c>
      <c r="O19" s="75">
        <f t="shared" si="1"/>
        <v>106000</v>
      </c>
      <c r="Q19">
        <f>INDEX($C19:$N19,MATCH('Profitability - Comparison'!$A$3,$C$1:$N$1,0))</f>
        <v>0</v>
      </c>
      <c r="Z19" t="s">
        <v>7206</v>
      </c>
      <c r="AA19" t="s">
        <v>47</v>
      </c>
    </row>
    <row r="20" spans="1:27">
      <c r="A20" s="73" t="s">
        <v>7210</v>
      </c>
      <c r="B20" s="76" t="str">
        <f>VLOOKUP($A20,$Z$2:$AA$41,2,0)</f>
        <v>Bank &amp; payment gateway charges</v>
      </c>
      <c r="C20" s="74">
        <v>12460.09</v>
      </c>
      <c r="D20" s="74">
        <v>2525.27</v>
      </c>
      <c r="E20" s="74">
        <v>0</v>
      </c>
      <c r="F20" s="74">
        <v>0</v>
      </c>
      <c r="G20" s="74">
        <v>0</v>
      </c>
      <c r="H20" s="74">
        <v>0</v>
      </c>
      <c r="I20" s="74">
        <v>0</v>
      </c>
      <c r="J20" s="74">
        <v>0</v>
      </c>
      <c r="K20" s="74">
        <v>0</v>
      </c>
      <c r="L20" s="74">
        <v>0</v>
      </c>
      <c r="M20" s="74">
        <v>0</v>
      </c>
      <c r="N20" s="74">
        <v>0</v>
      </c>
      <c r="O20" s="75">
        <f t="shared" si="1"/>
        <v>14985.36</v>
      </c>
      <c r="Q20">
        <f>INDEX($C20:$N20,MATCH('Profitability - Comparison'!$A$3,$C$1:$N$1,0))</f>
        <v>0</v>
      </c>
      <c r="Z20" t="s">
        <v>7211</v>
      </c>
      <c r="AA20" t="s">
        <v>7188</v>
      </c>
    </row>
    <row r="21" spans="1:27">
      <c r="A21" s="73" t="s">
        <v>7212</v>
      </c>
      <c r="B21" s="73"/>
      <c r="C21" s="74">
        <v>0</v>
      </c>
      <c r="D21" s="74">
        <v>0</v>
      </c>
      <c r="E21" s="74">
        <v>0</v>
      </c>
      <c r="F21" s="74">
        <v>0</v>
      </c>
      <c r="G21" s="74">
        <v>0</v>
      </c>
      <c r="H21" s="74">
        <v>0</v>
      </c>
      <c r="I21" s="74">
        <v>0</v>
      </c>
      <c r="J21" s="74">
        <v>0</v>
      </c>
      <c r="K21" s="74">
        <v>0</v>
      </c>
      <c r="L21" s="74">
        <v>0</v>
      </c>
      <c r="M21" s="74">
        <v>0</v>
      </c>
      <c r="N21" s="74">
        <v>0</v>
      </c>
      <c r="O21" s="75">
        <f t="shared" si="1"/>
        <v>0</v>
      </c>
      <c r="Q21">
        <f>INDEX($C21:$N21,MATCH('Profitability - Comparison'!$A$3,$C$1:$N$1,0))</f>
        <v>0</v>
      </c>
    </row>
    <row r="22" spans="1:27">
      <c r="A22" s="73" t="s">
        <v>7213</v>
      </c>
      <c r="B22" s="76"/>
      <c r="C22" s="74">
        <v>300000</v>
      </c>
      <c r="D22" s="74">
        <v>300000</v>
      </c>
      <c r="E22" s="74">
        <v>0</v>
      </c>
      <c r="F22" s="74">
        <v>0</v>
      </c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4">
        <v>0</v>
      </c>
      <c r="M22" s="74">
        <v>0</v>
      </c>
      <c r="N22" s="74">
        <v>0</v>
      </c>
      <c r="O22" s="75">
        <f t="shared" si="1"/>
        <v>600000</v>
      </c>
      <c r="Q22">
        <f>INDEX($C22:$N22,MATCH('Profitability - Comparison'!$A$3,$C$1:$N$1,0))</f>
        <v>0</v>
      </c>
      <c r="Z22" t="s">
        <v>7189</v>
      </c>
      <c r="AA22" t="s">
        <v>59</v>
      </c>
    </row>
    <row r="23" spans="1:27">
      <c r="A23" s="73" t="s">
        <v>7214</v>
      </c>
      <c r="B23" s="76" t="str">
        <f t="shared" ref="B23:B30" si="2">VLOOKUP($A23,$Z$2:$AA$41,2,0)</f>
        <v>Others</v>
      </c>
      <c r="C23" s="74">
        <v>0</v>
      </c>
      <c r="D23" s="74">
        <v>0</v>
      </c>
      <c r="E23" s="74">
        <v>0</v>
      </c>
      <c r="F23" s="74">
        <v>0</v>
      </c>
      <c r="G23" s="74">
        <v>0</v>
      </c>
      <c r="H23" s="74">
        <v>0</v>
      </c>
      <c r="I23" s="74">
        <v>0</v>
      </c>
      <c r="J23" s="74">
        <v>0</v>
      </c>
      <c r="K23" s="74">
        <v>0</v>
      </c>
      <c r="L23" s="74">
        <v>0</v>
      </c>
      <c r="M23" s="74">
        <v>0</v>
      </c>
      <c r="N23" s="74">
        <v>0</v>
      </c>
      <c r="O23" s="75">
        <f t="shared" si="1"/>
        <v>0</v>
      </c>
      <c r="Q23">
        <f>INDEX($C23:$N23,MATCH('Profitability - Comparison'!$A$3,$C$1:$N$1,0))</f>
        <v>0</v>
      </c>
      <c r="Z23" t="s">
        <v>7208</v>
      </c>
      <c r="AA23" t="s">
        <v>59</v>
      </c>
    </row>
    <row r="24" spans="1:27">
      <c r="A24" s="73" t="s">
        <v>7215</v>
      </c>
      <c r="B24" s="76" t="str">
        <f t="shared" si="2"/>
        <v>Others</v>
      </c>
      <c r="C24" s="74">
        <v>-23.61</v>
      </c>
      <c r="D24" s="74">
        <v>-6.27</v>
      </c>
      <c r="E24" s="74">
        <v>0</v>
      </c>
      <c r="F24" s="74">
        <v>0</v>
      </c>
      <c r="G24" s="74">
        <v>0</v>
      </c>
      <c r="H24" s="74">
        <v>0</v>
      </c>
      <c r="I24" s="74">
        <v>0</v>
      </c>
      <c r="J24" s="74">
        <v>0</v>
      </c>
      <c r="K24" s="74">
        <v>0</v>
      </c>
      <c r="L24" s="74">
        <v>0</v>
      </c>
      <c r="M24" s="74">
        <v>0</v>
      </c>
      <c r="N24" s="74">
        <v>0</v>
      </c>
      <c r="O24" s="75">
        <f t="shared" si="1"/>
        <v>-29.88</v>
      </c>
      <c r="Q24">
        <f>INDEX($C24:$N24,MATCH('Profitability - Comparison'!$A$3,$C$1:$N$1,0))</f>
        <v>0</v>
      </c>
      <c r="Z24" t="s">
        <v>7209</v>
      </c>
      <c r="AA24" t="s">
        <v>52</v>
      </c>
    </row>
    <row r="25" spans="1:27">
      <c r="A25" s="73" t="s">
        <v>7216</v>
      </c>
      <c r="B25" s="76" t="str">
        <f t="shared" si="2"/>
        <v>Others</v>
      </c>
      <c r="C25" s="74">
        <v>-12.85</v>
      </c>
      <c r="D25" s="74">
        <v>163.55000000000001</v>
      </c>
      <c r="E25" s="74">
        <v>0</v>
      </c>
      <c r="F25" s="74">
        <v>0</v>
      </c>
      <c r="G25" s="74">
        <v>0</v>
      </c>
      <c r="H25" s="74">
        <v>0</v>
      </c>
      <c r="I25" s="74">
        <v>0</v>
      </c>
      <c r="J25" s="74">
        <v>0</v>
      </c>
      <c r="K25" s="74">
        <v>0</v>
      </c>
      <c r="L25" s="74">
        <v>0</v>
      </c>
      <c r="M25" s="74">
        <v>0</v>
      </c>
      <c r="N25" s="74">
        <v>0</v>
      </c>
      <c r="O25" s="75">
        <f t="shared" si="1"/>
        <v>150.70000000000002</v>
      </c>
      <c r="Q25">
        <f>INDEX($C25:$N25,MATCH('Profitability - Comparison'!$A$3,$C$1:$N$1,0))</f>
        <v>0</v>
      </c>
      <c r="Z25" t="s">
        <v>7210</v>
      </c>
      <c r="AA25" t="s">
        <v>47</v>
      </c>
    </row>
    <row r="26" spans="1:27">
      <c r="A26" s="73" t="s">
        <v>7217</v>
      </c>
      <c r="B26" s="76" t="str">
        <f t="shared" si="2"/>
        <v>Website, Licences &amp; Membership fees</v>
      </c>
      <c r="C26" s="74">
        <f>50767/12</f>
        <v>4230.583333333333</v>
      </c>
      <c r="D26" s="74">
        <f>(50767/12)+(17083/12)</f>
        <v>5654.1666666666661</v>
      </c>
      <c r="E26" s="74">
        <f t="shared" ref="E26:N26" si="3">(50767/12)+(17083/12)</f>
        <v>5654.1666666666661</v>
      </c>
      <c r="F26" s="74">
        <f t="shared" si="3"/>
        <v>5654.1666666666661</v>
      </c>
      <c r="G26" s="74">
        <f t="shared" si="3"/>
        <v>5654.1666666666661</v>
      </c>
      <c r="H26" s="74">
        <f t="shared" si="3"/>
        <v>5654.1666666666661</v>
      </c>
      <c r="I26" s="74">
        <f t="shared" si="3"/>
        <v>5654.1666666666661</v>
      </c>
      <c r="J26" s="74">
        <f t="shared" si="3"/>
        <v>5654.1666666666661</v>
      </c>
      <c r="K26" s="74">
        <f t="shared" si="3"/>
        <v>5654.1666666666661</v>
      </c>
      <c r="L26" s="74">
        <f t="shared" si="3"/>
        <v>5654.1666666666661</v>
      </c>
      <c r="M26" s="74">
        <f t="shared" si="3"/>
        <v>5654.1666666666661</v>
      </c>
      <c r="N26" s="74">
        <f t="shared" si="3"/>
        <v>5654.1666666666661</v>
      </c>
      <c r="O26" s="75">
        <f t="shared" si="1"/>
        <v>66426.416666666657</v>
      </c>
      <c r="Q26">
        <f>INDEX($C26:$N26,MATCH('Profitability - Comparison'!$A$3,$C$1:$N$1,0))</f>
        <v>5654.1666666666661</v>
      </c>
      <c r="Z26" t="s">
        <v>7212</v>
      </c>
      <c r="AA26" t="s">
        <v>7196</v>
      </c>
    </row>
    <row r="27" spans="1:27">
      <c r="A27" s="73" t="s">
        <v>7218</v>
      </c>
      <c r="B27" s="76" t="str">
        <f t="shared" si="2"/>
        <v>Website, Licences &amp; Membership fees</v>
      </c>
      <c r="C27" s="74">
        <v>0</v>
      </c>
      <c r="D27" s="74">
        <f>18624.23/12</f>
        <v>1552.0191666666667</v>
      </c>
      <c r="E27" s="74">
        <f t="shared" ref="E27:N27" si="4">18624.23/12</f>
        <v>1552.0191666666667</v>
      </c>
      <c r="F27" s="74">
        <f t="shared" si="4"/>
        <v>1552.0191666666667</v>
      </c>
      <c r="G27" s="74">
        <f t="shared" si="4"/>
        <v>1552.0191666666667</v>
      </c>
      <c r="H27" s="74">
        <f t="shared" si="4"/>
        <v>1552.0191666666667</v>
      </c>
      <c r="I27" s="74">
        <f t="shared" si="4"/>
        <v>1552.0191666666667</v>
      </c>
      <c r="J27" s="74">
        <f t="shared" si="4"/>
        <v>1552.0191666666667</v>
      </c>
      <c r="K27" s="74">
        <f t="shared" si="4"/>
        <v>1552.0191666666667</v>
      </c>
      <c r="L27" s="74">
        <f t="shared" si="4"/>
        <v>1552.0191666666667</v>
      </c>
      <c r="M27" s="74">
        <f t="shared" si="4"/>
        <v>1552.0191666666667</v>
      </c>
      <c r="N27" s="74">
        <f t="shared" si="4"/>
        <v>1552.0191666666667</v>
      </c>
      <c r="O27" s="75">
        <f t="shared" si="1"/>
        <v>17072.210833333334</v>
      </c>
      <c r="Q27">
        <f>INDEX($C27:$N27,MATCH('Profitability - Comparison'!$A$3,$C$1:$N$1,0))</f>
        <v>1552.0191666666667</v>
      </c>
      <c r="Z27" t="s">
        <v>7213</v>
      </c>
      <c r="AA27" t="s">
        <v>56</v>
      </c>
    </row>
    <row r="28" spans="1:27">
      <c r="A28" s="73" t="s">
        <v>7219</v>
      </c>
      <c r="B28" s="76"/>
      <c r="C28" s="74">
        <v>0</v>
      </c>
      <c r="D28" s="74">
        <v>0</v>
      </c>
      <c r="E28" s="74">
        <v>0</v>
      </c>
      <c r="F28" s="74">
        <v>0</v>
      </c>
      <c r="G28" s="74">
        <v>0</v>
      </c>
      <c r="H28" s="74">
        <v>0</v>
      </c>
      <c r="I28" s="74">
        <v>0</v>
      </c>
      <c r="J28" s="74">
        <v>0</v>
      </c>
      <c r="K28" s="74">
        <v>0</v>
      </c>
      <c r="L28" s="74">
        <v>0</v>
      </c>
      <c r="M28" s="74">
        <v>0</v>
      </c>
      <c r="N28" s="74">
        <v>0</v>
      </c>
      <c r="O28" s="75">
        <f t="shared" si="1"/>
        <v>0</v>
      </c>
      <c r="Q28">
        <f>INDEX($C28:$N28,MATCH('Profitability - Comparison'!$A$3,$C$1:$N$1,0))</f>
        <v>0</v>
      </c>
      <c r="Z28" t="s">
        <v>7191</v>
      </c>
      <c r="AA28" t="s">
        <v>47</v>
      </c>
    </row>
    <row r="29" spans="1:27">
      <c r="A29" s="73" t="s">
        <v>7220</v>
      </c>
      <c r="B29" s="76" t="str">
        <f t="shared" si="2"/>
        <v>Website, Licences &amp; Membership fees</v>
      </c>
      <c r="C29" s="74">
        <v>370</v>
      </c>
      <c r="D29" s="74">
        <v>382</v>
      </c>
      <c r="E29" s="74">
        <v>0</v>
      </c>
      <c r="F29" s="74">
        <v>0</v>
      </c>
      <c r="G29" s="74">
        <v>0</v>
      </c>
      <c r="H29" s="74">
        <v>0</v>
      </c>
      <c r="I29" s="74">
        <v>0</v>
      </c>
      <c r="J29" s="74">
        <v>0</v>
      </c>
      <c r="K29" s="74">
        <v>0</v>
      </c>
      <c r="L29" s="74">
        <v>0</v>
      </c>
      <c r="M29" s="74">
        <v>0</v>
      </c>
      <c r="N29" s="74">
        <v>0</v>
      </c>
      <c r="O29" s="75">
        <f t="shared" si="1"/>
        <v>752</v>
      </c>
      <c r="Q29">
        <f>INDEX($C29:$N29,MATCH('Profitability - Comparison'!$A$3,$C$1:$N$1,0))</f>
        <v>0</v>
      </c>
      <c r="Z29" t="s">
        <v>7214</v>
      </c>
      <c r="AA29" t="s">
        <v>59</v>
      </c>
    </row>
    <row r="30" spans="1:27" s="292" customFormat="1">
      <c r="A30" s="73" t="s">
        <v>7221</v>
      </c>
      <c r="B30" s="76" t="str">
        <f t="shared" si="2"/>
        <v>Communication charges</v>
      </c>
      <c r="C30" s="74">
        <v>0</v>
      </c>
      <c r="D30" s="74">
        <v>0</v>
      </c>
      <c r="E30" s="74">
        <v>0</v>
      </c>
      <c r="F30" s="74">
        <v>0</v>
      </c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4">
        <v>0</v>
      </c>
      <c r="M30" s="74">
        <v>0</v>
      </c>
      <c r="N30" s="74">
        <v>0</v>
      </c>
      <c r="O30" s="75">
        <f t="shared" si="1"/>
        <v>0</v>
      </c>
      <c r="Q30">
        <f>INDEX($C30:$N30,MATCH('Profitability - Comparison'!$A$3,$C$1:$N$1,0))</f>
        <v>0</v>
      </c>
      <c r="Z30" t="s">
        <v>7215</v>
      </c>
      <c r="AA30" t="s">
        <v>59</v>
      </c>
    </row>
    <row r="31" spans="1:27">
      <c r="A31" s="289" t="s">
        <v>7222</v>
      </c>
      <c r="B31" s="76" t="s">
        <v>55</v>
      </c>
      <c r="C31" s="290">
        <v>0</v>
      </c>
      <c r="D31" s="290">
        <v>0</v>
      </c>
      <c r="E31" s="290">
        <v>0</v>
      </c>
      <c r="F31" s="290">
        <v>0</v>
      </c>
      <c r="G31" s="290">
        <v>0</v>
      </c>
      <c r="H31" s="290">
        <v>0</v>
      </c>
      <c r="I31" s="290">
        <v>0</v>
      </c>
      <c r="J31" s="290">
        <v>0</v>
      </c>
      <c r="K31" s="290">
        <v>0</v>
      </c>
      <c r="L31" s="290">
        <v>0</v>
      </c>
      <c r="M31" s="290">
        <v>0</v>
      </c>
      <c r="N31" s="290">
        <v>0</v>
      </c>
      <c r="O31" s="291">
        <f t="shared" si="1"/>
        <v>0</v>
      </c>
      <c r="P31" s="292"/>
      <c r="Q31">
        <f>INDEX($C31:$N31,MATCH('Profitability - Comparison'!$A$3,$C$1:$N$1,0))</f>
        <v>0</v>
      </c>
      <c r="R31" s="292"/>
      <c r="S31" s="292"/>
      <c r="T31" s="292"/>
      <c r="U31" s="292"/>
      <c r="V31" s="292"/>
      <c r="W31" s="292"/>
      <c r="X31" s="292"/>
      <c r="Y31" s="292"/>
      <c r="Z31" s="292"/>
      <c r="AA31" s="292"/>
    </row>
    <row r="32" spans="1:27">
      <c r="A32" s="73" t="s">
        <v>7223</v>
      </c>
      <c r="B32" s="76"/>
      <c r="C32" s="74">
        <v>0</v>
      </c>
      <c r="D32" s="74">
        <v>0</v>
      </c>
      <c r="E32" s="74">
        <v>0</v>
      </c>
      <c r="F32" s="74">
        <v>0</v>
      </c>
      <c r="G32" s="74">
        <v>0</v>
      </c>
      <c r="H32" s="74">
        <v>0</v>
      </c>
      <c r="I32" s="74">
        <v>0</v>
      </c>
      <c r="J32" s="74">
        <v>0</v>
      </c>
      <c r="K32" s="74">
        <v>0</v>
      </c>
      <c r="L32" s="74">
        <v>0</v>
      </c>
      <c r="M32" s="74">
        <v>0</v>
      </c>
      <c r="N32" s="74">
        <v>0</v>
      </c>
      <c r="O32" s="75">
        <f t="shared" si="1"/>
        <v>0</v>
      </c>
      <c r="Q32">
        <f>INDEX($C32:$N32,MATCH('Profitability - Comparison'!$A$3,$C$1:$N$1,0))</f>
        <v>0</v>
      </c>
      <c r="Z32" t="s">
        <v>7216</v>
      </c>
      <c r="AA32" t="s">
        <v>59</v>
      </c>
    </row>
    <row r="33" spans="1:27">
      <c r="A33" s="73" t="s">
        <v>7224</v>
      </c>
      <c r="B33" s="76" t="str">
        <f>VLOOKUP($A33,$Z$2:$AA$41,2,0)</f>
        <v>Website, Licences &amp; Membership fees</v>
      </c>
      <c r="C33" s="74">
        <v>0</v>
      </c>
      <c r="D33" s="74">
        <v>0</v>
      </c>
      <c r="E33" s="74">
        <v>0</v>
      </c>
      <c r="F33" s="74">
        <v>0</v>
      </c>
      <c r="G33" s="74">
        <v>0</v>
      </c>
      <c r="H33" s="74">
        <v>0</v>
      </c>
      <c r="I33" s="74">
        <v>0</v>
      </c>
      <c r="J33" s="74">
        <v>0</v>
      </c>
      <c r="K33" s="74">
        <v>0</v>
      </c>
      <c r="L33" s="74">
        <v>0</v>
      </c>
      <c r="M33" s="74">
        <v>0</v>
      </c>
      <c r="N33" s="74">
        <v>0</v>
      </c>
      <c r="O33" s="75">
        <f t="shared" si="1"/>
        <v>0</v>
      </c>
      <c r="Q33">
        <f>INDEX($C33:$N33,MATCH('Profitability - Comparison'!$A$3,$C$1:$N$1,0))</f>
        <v>0</v>
      </c>
      <c r="Z33" t="s">
        <v>7217</v>
      </c>
      <c r="AA33" t="s">
        <v>57</v>
      </c>
    </row>
    <row r="34" spans="1:27">
      <c r="A34" s="73" t="s">
        <v>7225</v>
      </c>
      <c r="B34" s="76" t="str">
        <f>VLOOKUP($A34,$Z$2:$AA$41,2,0)</f>
        <v>Event Expenses</v>
      </c>
      <c r="C34" s="74">
        <v>0</v>
      </c>
      <c r="D34" s="74">
        <v>0</v>
      </c>
      <c r="E34" s="74">
        <v>0</v>
      </c>
      <c r="F34" s="74">
        <v>0</v>
      </c>
      <c r="G34" s="74">
        <v>0</v>
      </c>
      <c r="H34" s="74">
        <v>0</v>
      </c>
      <c r="I34" s="74">
        <v>0</v>
      </c>
      <c r="J34" s="74">
        <v>0</v>
      </c>
      <c r="K34" s="74">
        <v>0</v>
      </c>
      <c r="L34" s="74">
        <v>0</v>
      </c>
      <c r="M34" s="74">
        <v>0</v>
      </c>
      <c r="N34" s="74">
        <v>0</v>
      </c>
      <c r="O34" s="75">
        <f t="shared" si="1"/>
        <v>0</v>
      </c>
      <c r="Q34">
        <f>INDEX($C34:$N34,MATCH('Profitability - Comparison'!$A$3,$C$1:$N$1,0))</f>
        <v>0</v>
      </c>
      <c r="Z34" t="s">
        <v>7218</v>
      </c>
      <c r="AA34" t="s">
        <v>57</v>
      </c>
    </row>
    <row r="35" spans="1:27">
      <c r="C35" s="44">
        <f>SUM(C2:C34)</f>
        <v>499316.78333333338</v>
      </c>
      <c r="D35" s="44">
        <f>SUM(D2:D34)</f>
        <v>542659.0558333334</v>
      </c>
      <c r="O35" s="44">
        <f>SUM(O2:O34)</f>
        <v>1114037.6975</v>
      </c>
      <c r="Q35">
        <f>INDEX($C35:$N35,MATCH('Profitability - Comparison'!$A$3,$C$1:$N$1,0))</f>
        <v>0</v>
      </c>
      <c r="Z35" t="s">
        <v>7219</v>
      </c>
      <c r="AA35" t="s">
        <v>7226</v>
      </c>
    </row>
    <row r="36" spans="1:27">
      <c r="Z36" t="s">
        <v>7220</v>
      </c>
      <c r="AA36" t="s">
        <v>57</v>
      </c>
    </row>
    <row r="37" spans="1:27">
      <c r="Z37" t="s">
        <v>7221</v>
      </c>
      <c r="AA37" t="s">
        <v>48</v>
      </c>
    </row>
    <row r="38" spans="1:27">
      <c r="Z38" t="s">
        <v>7223</v>
      </c>
      <c r="AA38" t="s">
        <v>53</v>
      </c>
    </row>
    <row r="39" spans="1:27">
      <c r="Z39" t="s">
        <v>7227</v>
      </c>
      <c r="AA39" t="s">
        <v>7196</v>
      </c>
    </row>
    <row r="40" spans="1:27">
      <c r="Z40" t="s">
        <v>7224</v>
      </c>
      <c r="AA40" t="s">
        <v>57</v>
      </c>
    </row>
    <row r="41" spans="1:27">
      <c r="Z41" t="s">
        <v>7225</v>
      </c>
      <c r="AA41" t="s">
        <v>55</v>
      </c>
    </row>
  </sheetData>
  <pageMargins left="0.7" right="0.7" top="0.75" bottom="0.75" header="0.3" footer="0.3"/>
  <pageSetup paperSize="9" orientation="portrait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37"/>
  <sheetViews>
    <sheetView workbookViewId="0">
      <selection activeCell="O1" sqref="O1"/>
    </sheetView>
  </sheetViews>
  <sheetFormatPr defaultRowHeight="15"/>
  <cols>
    <col min="1" max="1" width="28.42578125" bestFit="1" customWidth="1"/>
    <col min="2" max="2" width="28.42578125" customWidth="1"/>
    <col min="3" max="13" width="8.7109375" customWidth="1"/>
    <col min="14" max="14" width="9" customWidth="1"/>
    <col min="15" max="15" width="10" customWidth="1"/>
    <col min="26" max="26" width="33.42578125" bestFit="1" customWidth="1"/>
    <col min="27" max="27" width="35.5703125" bestFit="1" customWidth="1"/>
  </cols>
  <sheetData>
    <row r="1" spans="1:27">
      <c r="A1" s="72"/>
      <c r="B1" s="72" t="s">
        <v>12071</v>
      </c>
      <c r="C1" s="9">
        <v>45383</v>
      </c>
      <c r="D1" s="9">
        <v>45413</v>
      </c>
      <c r="E1" s="9">
        <v>45444</v>
      </c>
      <c r="F1" s="9">
        <v>45474</v>
      </c>
      <c r="G1" s="9">
        <v>45505</v>
      </c>
      <c r="H1" s="9">
        <v>45536</v>
      </c>
      <c r="I1" s="9">
        <v>45566</v>
      </c>
      <c r="J1" s="9">
        <v>45597</v>
      </c>
      <c r="K1" s="9">
        <v>45627</v>
      </c>
      <c r="L1" s="9">
        <v>45658</v>
      </c>
      <c r="M1" s="9">
        <v>45689</v>
      </c>
      <c r="N1" s="9">
        <v>45717</v>
      </c>
      <c r="O1" s="3" t="s">
        <v>20</v>
      </c>
      <c r="Q1" t="s">
        <v>7163</v>
      </c>
    </row>
    <row r="2" spans="1:27">
      <c r="A2" s="73" t="s">
        <v>7198</v>
      </c>
      <c r="B2" s="76" t="str">
        <f t="shared" ref="B2:B24" si="0">VLOOKUP($A2,$Z$2:$AA$37,2,0)</f>
        <v xml:space="preserve">Interest on late Fees </v>
      </c>
      <c r="C2" s="74">
        <v>0</v>
      </c>
      <c r="D2" s="74">
        <v>270</v>
      </c>
      <c r="E2" s="74">
        <v>0</v>
      </c>
      <c r="F2" s="74">
        <v>0</v>
      </c>
      <c r="G2" s="74">
        <v>0</v>
      </c>
      <c r="H2" s="74">
        <v>0</v>
      </c>
      <c r="I2" s="74">
        <v>0</v>
      </c>
      <c r="J2" s="74">
        <v>0</v>
      </c>
      <c r="K2" s="74">
        <v>0</v>
      </c>
      <c r="L2" s="74">
        <v>0</v>
      </c>
      <c r="M2" s="74">
        <v>0</v>
      </c>
      <c r="N2" s="75">
        <v>0</v>
      </c>
      <c r="O2" s="75">
        <f t="shared" ref="O2:O30" si="1">SUM(C2:N2)</f>
        <v>270</v>
      </c>
      <c r="Q2">
        <f>INDEX($C2:$N2,MATCH('Profitability - Comparison'!$I$3,$C$1:$N$1,0))</f>
        <v>0</v>
      </c>
      <c r="Z2" t="s">
        <v>7186</v>
      </c>
      <c r="AA2" t="s">
        <v>47</v>
      </c>
    </row>
    <row r="3" spans="1:27">
      <c r="A3" s="73" t="s">
        <v>7213</v>
      </c>
      <c r="B3" s="76"/>
      <c r="C3" s="74">
        <v>300000</v>
      </c>
      <c r="D3" s="74">
        <v>300000</v>
      </c>
      <c r="E3" s="74">
        <v>300000</v>
      </c>
      <c r="F3" s="74">
        <v>300000</v>
      </c>
      <c r="G3" s="74">
        <v>300000</v>
      </c>
      <c r="H3" s="74">
        <v>300000</v>
      </c>
      <c r="I3" s="74">
        <v>300000</v>
      </c>
      <c r="J3" s="74">
        <v>300000</v>
      </c>
      <c r="K3" s="74">
        <v>300000</v>
      </c>
      <c r="L3" s="74">
        <v>300000</v>
      </c>
      <c r="M3" s="74">
        <v>300000</v>
      </c>
      <c r="N3" s="74">
        <v>300000</v>
      </c>
      <c r="O3" s="75">
        <f t="shared" si="1"/>
        <v>3600000</v>
      </c>
      <c r="Q3">
        <f>INDEX($C3:$N3,MATCH('Profitability - Comparison'!$I$3,$C$1:$N$1,0))</f>
        <v>300000</v>
      </c>
      <c r="Z3" t="s">
        <v>7189</v>
      </c>
      <c r="AA3" t="s">
        <v>59</v>
      </c>
    </row>
    <row r="4" spans="1:27">
      <c r="A4" s="73" t="s">
        <v>7219</v>
      </c>
      <c r="B4" s="76" t="str">
        <f t="shared" si="0"/>
        <v>Less: STT Paid</v>
      </c>
      <c r="C4" s="74">
        <v>6650</v>
      </c>
      <c r="D4" s="74">
        <v>7231</v>
      </c>
      <c r="E4" s="74">
        <v>4898</v>
      </c>
      <c r="F4" s="74">
        <v>5123</v>
      </c>
      <c r="G4" s="74">
        <v>6374</v>
      </c>
      <c r="H4" s="74">
        <v>4617</v>
      </c>
      <c r="I4" s="74">
        <v>2375</v>
      </c>
      <c r="J4" s="74">
        <v>6331</v>
      </c>
      <c r="K4" s="74">
        <v>5554</v>
      </c>
      <c r="L4" s="74">
        <v>6754</v>
      </c>
      <c r="M4" s="74">
        <v>4706</v>
      </c>
      <c r="N4" s="74">
        <v>7059</v>
      </c>
      <c r="O4" s="75">
        <f t="shared" si="1"/>
        <v>67672</v>
      </c>
      <c r="Q4">
        <f>INDEX($C4:$N4,MATCH('Profitability - Comparison'!$I$3,$C$1:$N$1,0))</f>
        <v>6331</v>
      </c>
      <c r="Z4" t="s">
        <v>7191</v>
      </c>
      <c r="AA4" t="s">
        <v>47</v>
      </c>
    </row>
    <row r="5" spans="1:27">
      <c r="A5" s="73" t="s">
        <v>7186</v>
      </c>
      <c r="B5" s="76" t="str">
        <f t="shared" si="0"/>
        <v>Bank &amp; payment gateway charges</v>
      </c>
      <c r="C5" s="74">
        <v>36.39</v>
      </c>
      <c r="D5" s="74">
        <v>30</v>
      </c>
      <c r="E5" s="74">
        <v>16.98</v>
      </c>
      <c r="F5" s="74">
        <v>30</v>
      </c>
      <c r="G5" s="74">
        <v>0</v>
      </c>
      <c r="H5" s="74">
        <v>3576</v>
      </c>
      <c r="I5" s="74">
        <v>320</v>
      </c>
      <c r="J5" s="74">
        <v>6</v>
      </c>
      <c r="K5" s="74">
        <v>6</v>
      </c>
      <c r="L5" s="74">
        <v>6</v>
      </c>
      <c r="M5" s="74">
        <v>6</v>
      </c>
      <c r="N5" s="74">
        <v>0</v>
      </c>
      <c r="O5" s="75">
        <f t="shared" si="1"/>
        <v>4033.37</v>
      </c>
      <c r="Q5">
        <f>INDEX($C5:$N5,MATCH('Profitability - Comparison'!$I$3,$C$1:$N$1,0))</f>
        <v>6</v>
      </c>
      <c r="Z5" t="s">
        <v>7187</v>
      </c>
      <c r="AA5" t="s">
        <v>7188</v>
      </c>
    </row>
    <row r="6" spans="1:27">
      <c r="A6" s="73" t="s">
        <v>7189</v>
      </c>
      <c r="B6" s="76" t="str">
        <f t="shared" si="0"/>
        <v>Others</v>
      </c>
      <c r="C6" s="74">
        <v>0</v>
      </c>
      <c r="D6" s="74">
        <v>0</v>
      </c>
      <c r="E6" s="74">
        <v>0</v>
      </c>
      <c r="F6" s="74">
        <v>0</v>
      </c>
      <c r="G6" s="74">
        <v>0</v>
      </c>
      <c r="H6" s="74">
        <v>0</v>
      </c>
      <c r="I6" s="74">
        <v>0</v>
      </c>
      <c r="J6" s="74">
        <v>0</v>
      </c>
      <c r="K6" s="74">
        <v>227</v>
      </c>
      <c r="L6" s="74">
        <v>33649</v>
      </c>
      <c r="M6" s="74">
        <v>0</v>
      </c>
      <c r="N6" s="74">
        <v>0</v>
      </c>
      <c r="O6" s="75">
        <f t="shared" si="1"/>
        <v>33876</v>
      </c>
      <c r="Q6">
        <f>INDEX($C6:$N6,MATCH('Profitability - Comparison'!$I$3,$C$1:$N$1,0))</f>
        <v>0</v>
      </c>
      <c r="Z6" t="s">
        <v>7190</v>
      </c>
      <c r="AA6" t="s">
        <v>7188</v>
      </c>
    </row>
    <row r="7" spans="1:27">
      <c r="A7" s="73" t="s">
        <v>7191</v>
      </c>
      <c r="B7" s="76" t="str">
        <f t="shared" si="0"/>
        <v>Bank &amp; payment gateway charges</v>
      </c>
      <c r="C7" s="74">
        <v>36572.699999999997</v>
      </c>
      <c r="D7" s="74">
        <v>29433.58</v>
      </c>
      <c r="E7" s="74">
        <v>32084.25</v>
      </c>
      <c r="F7" s="74">
        <v>31338.36</v>
      </c>
      <c r="G7" s="74">
        <v>43501.599999999999</v>
      </c>
      <c r="H7" s="74">
        <v>24112.799999999999</v>
      </c>
      <c r="I7" s="74">
        <v>22007.05</v>
      </c>
      <c r="J7" s="74">
        <v>25277.3</v>
      </c>
      <c r="K7" s="74">
        <v>27115.17</v>
      </c>
      <c r="L7" s="74">
        <v>17023.88</v>
      </c>
      <c r="M7" s="74">
        <v>14426.67</v>
      </c>
      <c r="N7" s="74">
        <v>25489.02</v>
      </c>
      <c r="O7" s="75">
        <f t="shared" si="1"/>
        <v>328382.37999999995</v>
      </c>
      <c r="Q7">
        <f>INDEX($C7:$N7,MATCH('Profitability - Comparison'!$I$3,$C$1:$N$1,0))</f>
        <v>25277.3</v>
      </c>
      <c r="Z7" t="s">
        <v>7192</v>
      </c>
      <c r="AA7" t="s">
        <v>59</v>
      </c>
    </row>
    <row r="8" spans="1:27">
      <c r="A8" s="73" t="s">
        <v>7192</v>
      </c>
      <c r="B8" s="76" t="str">
        <f t="shared" si="0"/>
        <v>Others</v>
      </c>
      <c r="C8" s="74">
        <v>0</v>
      </c>
      <c r="D8" s="74">
        <v>0</v>
      </c>
      <c r="E8" s="74">
        <v>0</v>
      </c>
      <c r="F8" s="74">
        <v>0</v>
      </c>
      <c r="G8" s="74">
        <v>0</v>
      </c>
      <c r="H8" s="74">
        <v>0</v>
      </c>
      <c r="I8" s="74">
        <v>0</v>
      </c>
      <c r="J8" s="74">
        <v>157800</v>
      </c>
      <c r="K8" s="74">
        <v>0</v>
      </c>
      <c r="L8" s="74">
        <v>0</v>
      </c>
      <c r="M8" s="74">
        <v>0</v>
      </c>
      <c r="N8" s="74">
        <v>0</v>
      </c>
      <c r="O8" s="75">
        <f t="shared" si="1"/>
        <v>157800</v>
      </c>
      <c r="Q8">
        <f>INDEX($C8:$N8,MATCH('Profitability - Comparison'!$I$3,$C$1:$N$1,0))</f>
        <v>157800</v>
      </c>
      <c r="Z8" t="s">
        <v>7193</v>
      </c>
      <c r="AA8" t="s">
        <v>50</v>
      </c>
    </row>
    <row r="9" spans="1:27">
      <c r="A9" s="73" t="s">
        <v>7193</v>
      </c>
      <c r="B9" s="76" t="str">
        <f t="shared" si="0"/>
        <v xml:space="preserve">Foreign exchange gain/loss </v>
      </c>
      <c r="C9" s="74">
        <v>0</v>
      </c>
      <c r="D9" s="74">
        <v>0</v>
      </c>
      <c r="E9" s="74">
        <v>0</v>
      </c>
      <c r="F9" s="74">
        <v>11130.85</v>
      </c>
      <c r="G9" s="74">
        <v>2628.11</v>
      </c>
      <c r="H9" s="74">
        <v>0</v>
      </c>
      <c r="I9" s="74">
        <v>0</v>
      </c>
      <c r="J9" s="74">
        <v>0</v>
      </c>
      <c r="K9" s="74">
        <v>0</v>
      </c>
      <c r="L9" s="74">
        <v>0</v>
      </c>
      <c r="M9" s="74">
        <v>0</v>
      </c>
      <c r="N9" s="74">
        <v>0</v>
      </c>
      <c r="O9" s="75">
        <f t="shared" si="1"/>
        <v>13758.960000000001</v>
      </c>
      <c r="Q9">
        <f>INDEX($C9:$N9,MATCH('Profitability - Comparison'!$I$3,$C$1:$N$1,0))</f>
        <v>0</v>
      </c>
      <c r="Z9" t="s">
        <v>7194</v>
      </c>
      <c r="AA9" t="s">
        <v>57</v>
      </c>
    </row>
    <row r="10" spans="1:27">
      <c r="A10" s="73" t="s">
        <v>7194</v>
      </c>
      <c r="B10" s="76" t="str">
        <f t="shared" si="0"/>
        <v>Website, Licences &amp; Membership fees</v>
      </c>
      <c r="C10" s="74">
        <v>15382.4</v>
      </c>
      <c r="D10" s="74">
        <v>15723.1</v>
      </c>
      <c r="E10" s="74">
        <v>15520.4</v>
      </c>
      <c r="F10" s="74">
        <v>3365.42</v>
      </c>
      <c r="G10" s="74">
        <v>0</v>
      </c>
      <c r="H10" s="74">
        <v>0</v>
      </c>
      <c r="I10" s="74">
        <v>0</v>
      </c>
      <c r="J10" s="74">
        <v>0</v>
      </c>
      <c r="K10" s="74">
        <v>0</v>
      </c>
      <c r="L10" s="74">
        <v>0</v>
      </c>
      <c r="M10" s="74">
        <v>0</v>
      </c>
      <c r="N10" s="74">
        <v>0</v>
      </c>
      <c r="O10" s="75">
        <f t="shared" si="1"/>
        <v>49991.32</v>
      </c>
      <c r="Q10">
        <f>INDEX($C10:$N10,MATCH('Profitability - Comparison'!$I$3,$C$1:$N$1,0))</f>
        <v>0</v>
      </c>
      <c r="Z10" t="s">
        <v>7195</v>
      </c>
      <c r="AA10" t="s">
        <v>7196</v>
      </c>
    </row>
    <row r="11" spans="1:27">
      <c r="A11" s="73" t="s">
        <v>7197</v>
      </c>
      <c r="B11" s="76" t="str">
        <f t="shared" si="0"/>
        <v>Insurance</v>
      </c>
      <c r="C11" s="74">
        <v>22916</v>
      </c>
      <c r="D11" s="74">
        <v>22916</v>
      </c>
      <c r="E11" s="74">
        <v>22916</v>
      </c>
      <c r="F11" s="74">
        <v>22916</v>
      </c>
      <c r="G11" s="74">
        <v>22916</v>
      </c>
      <c r="H11" s="74">
        <v>22916</v>
      </c>
      <c r="I11" s="74">
        <v>22916</v>
      </c>
      <c r="J11" s="74">
        <v>22916</v>
      </c>
      <c r="K11" s="74">
        <v>22916</v>
      </c>
      <c r="L11" s="74">
        <v>22916</v>
      </c>
      <c r="M11" s="74">
        <v>22916</v>
      </c>
      <c r="N11" s="74">
        <v>22916</v>
      </c>
      <c r="O11" s="75">
        <f t="shared" si="1"/>
        <v>274992</v>
      </c>
      <c r="Q11">
        <f>INDEX($C11:$N11,MATCH('Profitability - Comparison'!$I$3,$C$1:$N$1,0))</f>
        <v>22916</v>
      </c>
      <c r="Z11" t="s">
        <v>7197</v>
      </c>
      <c r="AA11" t="s">
        <v>49</v>
      </c>
    </row>
    <row r="12" spans="1:27">
      <c r="A12" s="73" t="s">
        <v>7199</v>
      </c>
      <c r="B12" s="76" t="str">
        <f t="shared" si="0"/>
        <v xml:space="preserve">Interest on late Fees </v>
      </c>
      <c r="C12" s="74">
        <v>0</v>
      </c>
      <c r="D12" s="74">
        <v>169</v>
      </c>
      <c r="E12" s="74">
        <v>0</v>
      </c>
      <c r="F12" s="74">
        <v>0</v>
      </c>
      <c r="G12" s="74">
        <v>0</v>
      </c>
      <c r="H12" s="74">
        <v>0</v>
      </c>
      <c r="I12" s="74">
        <v>0</v>
      </c>
      <c r="J12" s="74">
        <v>0</v>
      </c>
      <c r="K12" s="74">
        <v>0</v>
      </c>
      <c r="L12" s="74">
        <v>0</v>
      </c>
      <c r="M12" s="74">
        <v>0</v>
      </c>
      <c r="N12" s="74">
        <v>0</v>
      </c>
      <c r="O12" s="75">
        <f t="shared" si="1"/>
        <v>169</v>
      </c>
      <c r="Q12">
        <f>INDEX($C12:$N12,MATCH('Profitability - Comparison'!$I$3,$C$1:$N$1,0))</f>
        <v>0</v>
      </c>
      <c r="Z12" t="s">
        <v>7198</v>
      </c>
      <c r="AA12" t="s">
        <v>51</v>
      </c>
    </row>
    <row r="13" spans="1:27">
      <c r="A13" s="73" t="s">
        <v>7200</v>
      </c>
      <c r="B13" s="76" t="str">
        <f t="shared" si="0"/>
        <v>Communication charges</v>
      </c>
      <c r="C13" s="74">
        <v>1768.82</v>
      </c>
      <c r="D13" s="74">
        <v>2317.77</v>
      </c>
      <c r="E13" s="74">
        <v>1768.82</v>
      </c>
      <c r="F13" s="74">
        <v>2653.82</v>
      </c>
      <c r="G13" s="74">
        <v>8567.2000000000007</v>
      </c>
      <c r="H13" s="74">
        <v>3981.09</v>
      </c>
      <c r="I13" s="74">
        <v>4113.8</v>
      </c>
      <c r="J13" s="74">
        <v>3981.09</v>
      </c>
      <c r="K13" s="74">
        <v>4113.8</v>
      </c>
      <c r="L13" s="74">
        <v>4113.8</v>
      </c>
      <c r="M13" s="74">
        <v>3715.69</v>
      </c>
      <c r="N13" s="74">
        <v>4113.8</v>
      </c>
      <c r="O13" s="75">
        <f t="shared" si="1"/>
        <v>45209.500000000007</v>
      </c>
      <c r="Q13">
        <f>INDEX($C13:$N13,MATCH('Profitability - Comparison'!$I$3,$C$1:$N$1,0))</f>
        <v>3981.09</v>
      </c>
      <c r="Z13" t="s">
        <v>7199</v>
      </c>
      <c r="AA13" t="s">
        <v>51</v>
      </c>
    </row>
    <row r="14" spans="1:27">
      <c r="A14" s="73" t="s">
        <v>7205</v>
      </c>
      <c r="B14" s="76" t="str">
        <f t="shared" si="0"/>
        <v>Others</v>
      </c>
      <c r="C14" s="74">
        <v>0</v>
      </c>
      <c r="D14" s="74">
        <v>0</v>
      </c>
      <c r="E14" s="74">
        <v>0</v>
      </c>
      <c r="F14" s="74">
        <v>660</v>
      </c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4">
        <v>0</v>
      </c>
      <c r="M14" s="74">
        <v>0</v>
      </c>
      <c r="N14" s="74">
        <v>0</v>
      </c>
      <c r="O14" s="75">
        <f t="shared" si="1"/>
        <v>660</v>
      </c>
      <c r="Q14">
        <f>INDEX($C14:$N14,MATCH('Profitability - Comparison'!$I$3,$C$1:$N$1,0))</f>
        <v>0</v>
      </c>
      <c r="Z14" t="s">
        <v>7200</v>
      </c>
      <c r="AA14" t="s">
        <v>48</v>
      </c>
    </row>
    <row r="15" spans="1:27">
      <c r="A15" s="73" t="s">
        <v>7206</v>
      </c>
      <c r="B15" s="76" t="str">
        <f t="shared" si="0"/>
        <v>Bank &amp; payment gateway charges</v>
      </c>
      <c r="C15" s="74">
        <v>1987.47</v>
      </c>
      <c r="D15" s="74">
        <v>4882.3999999999996</v>
      </c>
      <c r="E15" s="74">
        <v>2543.62</v>
      </c>
      <c r="F15" s="74">
        <v>3761.31</v>
      </c>
      <c r="G15" s="74">
        <v>4199.68</v>
      </c>
      <c r="H15" s="74">
        <v>2039.82</v>
      </c>
      <c r="I15" s="74">
        <v>777.29</v>
      </c>
      <c r="J15" s="74">
        <v>4019.59</v>
      </c>
      <c r="K15" s="74">
        <v>667.9</v>
      </c>
      <c r="L15" s="74">
        <v>8943.7199999999993</v>
      </c>
      <c r="M15" s="74">
        <v>9259.7199999999993</v>
      </c>
      <c r="N15" s="74">
        <v>6639.05</v>
      </c>
      <c r="O15" s="75">
        <f t="shared" si="1"/>
        <v>49721.570000000007</v>
      </c>
      <c r="Q15">
        <f>INDEX($C15:$N15,MATCH('Profitability - Comparison'!$I$3,$C$1:$N$1,0))</f>
        <v>4019.59</v>
      </c>
      <c r="Z15" t="s">
        <v>7207</v>
      </c>
      <c r="AA15" t="s">
        <v>7188</v>
      </c>
    </row>
    <row r="16" spans="1:27">
      <c r="A16" s="73" t="s">
        <v>7208</v>
      </c>
      <c r="B16" s="76" t="str">
        <f t="shared" si="0"/>
        <v>Others</v>
      </c>
      <c r="C16" s="74">
        <v>0</v>
      </c>
      <c r="D16" s="74">
        <v>0</v>
      </c>
      <c r="E16" s="74">
        <v>0</v>
      </c>
      <c r="F16" s="74">
        <v>0</v>
      </c>
      <c r="G16" s="74">
        <v>0</v>
      </c>
      <c r="H16" s="74">
        <v>0</v>
      </c>
      <c r="I16" s="74">
        <v>0</v>
      </c>
      <c r="J16" s="74">
        <v>0</v>
      </c>
      <c r="K16" s="74">
        <v>1877.54</v>
      </c>
      <c r="L16" s="74">
        <v>0</v>
      </c>
      <c r="M16" s="74">
        <v>0</v>
      </c>
      <c r="N16" s="74">
        <v>30050</v>
      </c>
      <c r="O16" s="75">
        <f t="shared" si="1"/>
        <v>31927.54</v>
      </c>
      <c r="Q16">
        <f>INDEX($C16:$N16,MATCH('Profitability - Comparison'!$I$3,$C$1:$N$1,0))</f>
        <v>0</v>
      </c>
      <c r="Z16" t="s">
        <v>7205</v>
      </c>
      <c r="AA16" t="s">
        <v>59</v>
      </c>
    </row>
    <row r="17" spans="1:27">
      <c r="A17" s="73" t="s">
        <v>7209</v>
      </c>
      <c r="B17" s="76" t="str">
        <f t="shared" si="0"/>
        <v>Professional &amp; Audit fees</v>
      </c>
      <c r="C17" s="74">
        <v>6000</v>
      </c>
      <c r="D17" s="74">
        <v>37500</v>
      </c>
      <c r="E17" s="74">
        <v>37500</v>
      </c>
      <c r="F17" s="74">
        <v>45000</v>
      </c>
      <c r="G17" s="74">
        <v>37500</v>
      </c>
      <c r="H17" s="74">
        <v>37500</v>
      </c>
      <c r="I17" s="74">
        <v>45000</v>
      </c>
      <c r="J17" s="74">
        <v>37500</v>
      </c>
      <c r="K17" s="74">
        <v>37500</v>
      </c>
      <c r="L17" s="74">
        <v>65000</v>
      </c>
      <c r="M17" s="74">
        <v>37500</v>
      </c>
      <c r="N17" s="74">
        <v>82500</v>
      </c>
      <c r="O17" s="75">
        <f t="shared" si="1"/>
        <v>506000</v>
      </c>
      <c r="Q17">
        <f>INDEX($C17:$N17,MATCH('Profitability - Comparison'!$I$3,$C$1:$N$1,0))</f>
        <v>37500</v>
      </c>
      <c r="Z17" t="s">
        <v>7206</v>
      </c>
      <c r="AA17" t="s">
        <v>47</v>
      </c>
    </row>
    <row r="18" spans="1:27">
      <c r="A18" s="73" t="s">
        <v>7210</v>
      </c>
      <c r="B18" s="76" t="str">
        <f t="shared" si="0"/>
        <v>Bank &amp; payment gateway charges</v>
      </c>
      <c r="C18" s="74">
        <v>3546.35</v>
      </c>
      <c r="D18" s="74">
        <v>2349.0700000000002</v>
      </c>
      <c r="E18" s="74">
        <v>625.59</v>
      </c>
      <c r="F18" s="74">
        <v>3230.13</v>
      </c>
      <c r="G18" s="74">
        <v>1189.55</v>
      </c>
      <c r="H18" s="74">
        <v>159.05000000000001</v>
      </c>
      <c r="I18" s="74">
        <v>1053.48</v>
      </c>
      <c r="J18" s="74">
        <v>4894.6499999999996</v>
      </c>
      <c r="K18" s="74">
        <v>175</v>
      </c>
      <c r="L18" s="74">
        <v>38648.76</v>
      </c>
      <c r="M18" s="74">
        <v>57.66</v>
      </c>
      <c r="N18" s="74">
        <v>99.56</v>
      </c>
      <c r="O18" s="75">
        <f t="shared" si="1"/>
        <v>56028.85</v>
      </c>
      <c r="Q18">
        <f>INDEX($C18:$N18,MATCH('Profitability - Comparison'!$I$3,$C$1:$N$1,0))</f>
        <v>4894.6499999999996</v>
      </c>
      <c r="Z18" t="s">
        <v>7211</v>
      </c>
      <c r="AA18" t="s">
        <v>7188</v>
      </c>
    </row>
    <row r="19" spans="1:27">
      <c r="A19" s="73" t="s">
        <v>7214</v>
      </c>
      <c r="B19" s="76" t="str">
        <f t="shared" si="0"/>
        <v>Others</v>
      </c>
      <c r="C19" s="74">
        <v>0</v>
      </c>
      <c r="D19" s="74">
        <v>0</v>
      </c>
      <c r="E19" s="74">
        <v>250</v>
      </c>
      <c r="F19" s="74">
        <v>0</v>
      </c>
      <c r="G19" s="74">
        <v>0</v>
      </c>
      <c r="H19" s="74">
        <v>0</v>
      </c>
      <c r="I19" s="74">
        <v>0</v>
      </c>
      <c r="J19" s="74">
        <v>0</v>
      </c>
      <c r="K19" s="74">
        <v>0</v>
      </c>
      <c r="L19" s="74">
        <v>0</v>
      </c>
      <c r="M19" s="74">
        <v>0</v>
      </c>
      <c r="N19" s="74">
        <v>0</v>
      </c>
      <c r="O19" s="75">
        <f t="shared" si="1"/>
        <v>250</v>
      </c>
      <c r="Q19">
        <f>INDEX($C19:$N19,MATCH('Profitability - Comparison'!$I$3,$C$1:$N$1,0))</f>
        <v>0</v>
      </c>
      <c r="Z19" t="s">
        <v>7208</v>
      </c>
      <c r="AA19" t="s">
        <v>59</v>
      </c>
    </row>
    <row r="20" spans="1:27">
      <c r="A20" s="73" t="s">
        <v>7215</v>
      </c>
      <c r="B20" s="76" t="str">
        <f t="shared" si="0"/>
        <v>Others</v>
      </c>
      <c r="C20" s="74">
        <v>-22.21</v>
      </c>
      <c r="D20" s="74">
        <v>-5.28</v>
      </c>
      <c r="E20" s="74">
        <v>-3.94</v>
      </c>
      <c r="F20" s="74">
        <v>-3.55</v>
      </c>
      <c r="G20" s="74">
        <v>-3.22</v>
      </c>
      <c r="H20" s="74">
        <v>-2.7</v>
      </c>
      <c r="I20" s="74">
        <v>-2.64</v>
      </c>
      <c r="J20" s="74">
        <v>-5.0199999999999996</v>
      </c>
      <c r="K20" s="74">
        <v>-3.18</v>
      </c>
      <c r="L20" s="74">
        <v>-25.75</v>
      </c>
      <c r="M20" s="74">
        <v>-2</v>
      </c>
      <c r="N20" s="74">
        <v>-4.13</v>
      </c>
      <c r="O20" s="75">
        <f t="shared" si="1"/>
        <v>-83.62</v>
      </c>
      <c r="Q20">
        <f>INDEX($C20:$N20,MATCH('Profitability - Comparison'!$I$3,$C$1:$N$1,0))</f>
        <v>-5.0199999999999996</v>
      </c>
      <c r="Z20" t="s">
        <v>7209</v>
      </c>
      <c r="AA20" t="s">
        <v>52</v>
      </c>
    </row>
    <row r="21" spans="1:27">
      <c r="A21" s="73" t="s">
        <v>7216</v>
      </c>
      <c r="B21" s="76" t="str">
        <f t="shared" si="0"/>
        <v>Others</v>
      </c>
      <c r="C21" s="74">
        <v>-4.6399999999999997</v>
      </c>
      <c r="D21" s="74">
        <v>363.06</v>
      </c>
      <c r="E21" s="74">
        <v>-11.39</v>
      </c>
      <c r="F21" s="74">
        <v>1.66</v>
      </c>
      <c r="G21" s="74">
        <v>-8.6999999999999993</v>
      </c>
      <c r="H21" s="74">
        <v>-242.82</v>
      </c>
      <c r="I21" s="74">
        <v>62.22</v>
      </c>
      <c r="J21" s="74">
        <v>9.0299999999999994</v>
      </c>
      <c r="K21" s="74">
        <v>44.76</v>
      </c>
      <c r="L21" s="74">
        <v>-200.58</v>
      </c>
      <c r="M21" s="74">
        <v>131.88</v>
      </c>
      <c r="N21" s="74">
        <v>-191.09</v>
      </c>
      <c r="O21" s="75">
        <f t="shared" si="1"/>
        <v>-46.609999999999957</v>
      </c>
      <c r="Q21">
        <f>INDEX($C21:$N21,MATCH('Profitability - Comparison'!$I$3,$C$1:$N$1,0))</f>
        <v>9.0299999999999994</v>
      </c>
      <c r="Z21" t="s">
        <v>7210</v>
      </c>
      <c r="AA21" t="s">
        <v>47</v>
      </c>
    </row>
    <row r="22" spans="1:27">
      <c r="A22" s="73" t="s">
        <v>7217</v>
      </c>
      <c r="B22" s="76" t="str">
        <f t="shared" si="0"/>
        <v>Website, Licences &amp; Membership fees</v>
      </c>
      <c r="C22" s="74">
        <v>2029</v>
      </c>
      <c r="D22" s="74">
        <v>2029</v>
      </c>
      <c r="E22" s="74">
        <v>2367</v>
      </c>
      <c r="F22" s="74">
        <v>2367</v>
      </c>
      <c r="G22" s="74">
        <v>2367</v>
      </c>
      <c r="H22" s="74">
        <v>2367</v>
      </c>
      <c r="I22" s="74">
        <v>2367</v>
      </c>
      <c r="J22" s="74">
        <v>2367</v>
      </c>
      <c r="K22" s="74">
        <v>2367</v>
      </c>
      <c r="L22" s="74">
        <v>2367</v>
      </c>
      <c r="M22" s="74">
        <v>2367</v>
      </c>
      <c r="N22" s="74">
        <v>0</v>
      </c>
      <c r="O22" s="75">
        <f t="shared" si="1"/>
        <v>25361</v>
      </c>
      <c r="Q22">
        <f>INDEX($C22:$N22,MATCH('Profitability - Comparison'!$I$3,$C$1:$N$1,0))</f>
        <v>2367</v>
      </c>
      <c r="Z22" t="s">
        <v>7212</v>
      </c>
      <c r="AA22" t="s">
        <v>7196</v>
      </c>
    </row>
    <row r="23" spans="1:27">
      <c r="A23" s="73" t="s">
        <v>7218</v>
      </c>
      <c r="B23" s="76" t="str">
        <f t="shared" si="0"/>
        <v>Website, Licences &amp; Membership fees</v>
      </c>
      <c r="C23" s="74">
        <v>3021.11</v>
      </c>
      <c r="D23" s="74">
        <v>9032.81</v>
      </c>
      <c r="E23" s="74">
        <v>0</v>
      </c>
      <c r="F23" s="74">
        <v>0</v>
      </c>
      <c r="G23" s="74">
        <v>0</v>
      </c>
      <c r="H23" s="74">
        <v>0</v>
      </c>
      <c r="I23" s="74">
        <v>0</v>
      </c>
      <c r="J23" s="74">
        <v>0</v>
      </c>
      <c r="K23" s="74">
        <v>0</v>
      </c>
      <c r="L23" s="74">
        <v>0</v>
      </c>
      <c r="M23" s="74">
        <v>0</v>
      </c>
      <c r="N23" s="74">
        <v>0</v>
      </c>
      <c r="O23" s="75">
        <f t="shared" si="1"/>
        <v>12053.92</v>
      </c>
      <c r="Q23">
        <f>INDEX($C23:$N23,MATCH('Profitability - Comparison'!$I$3,$C$1:$N$1,0))</f>
        <v>0</v>
      </c>
      <c r="Z23" t="s">
        <v>7213</v>
      </c>
      <c r="AA23" t="s">
        <v>56</v>
      </c>
    </row>
    <row r="24" spans="1:27">
      <c r="A24" s="73" t="s">
        <v>7220</v>
      </c>
      <c r="B24" s="76" t="str">
        <f t="shared" si="0"/>
        <v>Website, Licences &amp; Membership fees</v>
      </c>
      <c r="C24" s="74">
        <v>1529</v>
      </c>
      <c r="D24" s="74">
        <v>839</v>
      </c>
      <c r="E24" s="74">
        <v>296</v>
      </c>
      <c r="F24" s="74">
        <v>395</v>
      </c>
      <c r="G24" s="74">
        <v>382</v>
      </c>
      <c r="H24" s="74">
        <v>370</v>
      </c>
      <c r="I24" s="74">
        <v>382</v>
      </c>
      <c r="J24" s="74">
        <v>370</v>
      </c>
      <c r="K24" s="74">
        <v>382</v>
      </c>
      <c r="L24" s="74">
        <v>382</v>
      </c>
      <c r="M24" s="74">
        <v>345</v>
      </c>
      <c r="N24" s="74">
        <v>382</v>
      </c>
      <c r="O24" s="75">
        <f t="shared" si="1"/>
        <v>6054</v>
      </c>
      <c r="Q24">
        <f>INDEX($C24:$N24,MATCH('Profitability - Comparison'!$I$3,$C$1:$N$1,0))</f>
        <v>370</v>
      </c>
      <c r="Z24" t="s">
        <v>7214</v>
      </c>
      <c r="AA24" t="s">
        <v>59</v>
      </c>
    </row>
    <row r="25" spans="1:27">
      <c r="A25" s="73" t="s">
        <v>7221</v>
      </c>
      <c r="B25" s="76" t="s">
        <v>59</v>
      </c>
      <c r="C25" s="74">
        <v>955</v>
      </c>
      <c r="D25" s="74">
        <v>0</v>
      </c>
      <c r="E25" s="74">
        <v>0</v>
      </c>
      <c r="F25" s="74">
        <v>0</v>
      </c>
      <c r="G25" s="74">
        <v>0</v>
      </c>
      <c r="H25" s="74">
        <v>0</v>
      </c>
      <c r="I25" s="74">
        <v>0</v>
      </c>
      <c r="J25" s="74">
        <v>0</v>
      </c>
      <c r="K25" s="74">
        <v>0</v>
      </c>
      <c r="L25" s="74">
        <v>0</v>
      </c>
      <c r="M25" s="74">
        <v>0</v>
      </c>
      <c r="N25" s="74">
        <v>0</v>
      </c>
      <c r="O25" s="75">
        <f t="shared" si="1"/>
        <v>955</v>
      </c>
      <c r="Q25">
        <f>INDEX($C25:$N25,MATCH('Profitability - Comparison'!$I$3,$C$1:$N$1,0))</f>
        <v>0</v>
      </c>
      <c r="Z25" t="s">
        <v>7215</v>
      </c>
      <c r="AA25" t="s">
        <v>59</v>
      </c>
    </row>
    <row r="26" spans="1:27" s="292" customFormat="1">
      <c r="A26" s="289" t="s">
        <v>7222</v>
      </c>
      <c r="B26" s="76" t="s">
        <v>55</v>
      </c>
      <c r="C26" s="290"/>
      <c r="D26" s="290"/>
      <c r="E26" s="290"/>
      <c r="F26" s="290"/>
      <c r="G26" s="290"/>
      <c r="H26" s="290"/>
      <c r="I26" s="290"/>
      <c r="J26" s="290"/>
      <c r="K26" s="290"/>
      <c r="L26" s="290"/>
      <c r="M26" s="290"/>
      <c r="N26" s="290">
        <v>250000</v>
      </c>
      <c r="O26" s="291">
        <f t="shared" si="1"/>
        <v>250000</v>
      </c>
      <c r="Q26" s="292">
        <f>INDEX($C26:$N26,MATCH('Profitability - Comparison'!$I$3,$C$1:$N$1,0))</f>
        <v>0</v>
      </c>
    </row>
    <row r="27" spans="1:27">
      <c r="A27" s="73" t="s">
        <v>7223</v>
      </c>
      <c r="B27" s="76" t="str">
        <f>VLOOKUP($A27,$Z$2:$AA$37,2,0)</f>
        <v>Travelling &amp; Lodging (Team outing)</v>
      </c>
      <c r="C27" s="74">
        <v>0</v>
      </c>
      <c r="D27" s="74">
        <v>6716</v>
      </c>
      <c r="E27" s="74">
        <v>0</v>
      </c>
      <c r="F27" s="74">
        <v>0</v>
      </c>
      <c r="G27" s="74">
        <v>0</v>
      </c>
      <c r="H27" s="74">
        <v>5823</v>
      </c>
      <c r="I27" s="74">
        <v>0</v>
      </c>
      <c r="J27" s="74">
        <v>5758</v>
      </c>
      <c r="K27" s="74">
        <v>0</v>
      </c>
      <c r="L27" s="74">
        <v>0</v>
      </c>
      <c r="M27" s="74">
        <v>0</v>
      </c>
      <c r="N27" s="74">
        <v>15044</v>
      </c>
      <c r="O27" s="75">
        <f t="shared" si="1"/>
        <v>33341</v>
      </c>
      <c r="Q27">
        <f>INDEX($C27:$N27,MATCH('Profitability - Comparison'!$I$3,$C$1:$N$1,0))</f>
        <v>5758</v>
      </c>
      <c r="Z27" t="s">
        <v>7216</v>
      </c>
      <c r="AA27" t="s">
        <v>59</v>
      </c>
    </row>
    <row r="28" spans="1:27">
      <c r="A28" s="73" t="s">
        <v>7224</v>
      </c>
      <c r="B28" s="76" t="str">
        <f>VLOOKUP($A28,$Z$2:$AA$37,2,0)</f>
        <v>Website, Licences &amp; Membership fees</v>
      </c>
      <c r="C28" s="74">
        <v>1313.58</v>
      </c>
      <c r="D28" s="74">
        <v>0</v>
      </c>
      <c r="E28" s="74">
        <v>699</v>
      </c>
      <c r="F28" s="74">
        <v>1313.58</v>
      </c>
      <c r="G28" s="74">
        <v>1739.99</v>
      </c>
      <c r="H28" s="74">
        <v>6567.9</v>
      </c>
      <c r="I28" s="74">
        <v>1011</v>
      </c>
      <c r="J28" s="74">
        <v>-2</v>
      </c>
      <c r="K28" s="74">
        <v>3387.16</v>
      </c>
      <c r="L28" s="74">
        <v>96000</v>
      </c>
      <c r="M28" s="74">
        <v>1328</v>
      </c>
      <c r="N28" s="74">
        <v>749</v>
      </c>
      <c r="O28" s="75">
        <f t="shared" si="1"/>
        <v>114107.20999999999</v>
      </c>
      <c r="Q28">
        <f>INDEX($C28:$N28,MATCH('Profitability - Comparison'!$I$3,$C$1:$N$1,0))</f>
        <v>-2</v>
      </c>
      <c r="Z28" t="s">
        <v>7217</v>
      </c>
      <c r="AA28" t="s">
        <v>57</v>
      </c>
    </row>
    <row r="29" spans="1:27">
      <c r="A29" s="73" t="s">
        <v>7212</v>
      </c>
      <c r="B29" s="73" t="s">
        <v>58</v>
      </c>
      <c r="C29" s="74">
        <v>0</v>
      </c>
      <c r="D29" s="74">
        <v>0</v>
      </c>
      <c r="E29" s="74">
        <v>229200</v>
      </c>
      <c r="F29" s="74">
        <v>0</v>
      </c>
      <c r="G29" s="74">
        <v>0</v>
      </c>
      <c r="H29" s="74">
        <v>0</v>
      </c>
      <c r="I29" s="74">
        <v>0</v>
      </c>
      <c r="J29" s="74">
        <v>0</v>
      </c>
      <c r="K29" s="74">
        <v>0</v>
      </c>
      <c r="L29" s="74">
        <v>0</v>
      </c>
      <c r="M29" s="74">
        <v>0</v>
      </c>
      <c r="N29" s="74">
        <v>0</v>
      </c>
      <c r="O29" s="75">
        <f t="shared" si="1"/>
        <v>229200</v>
      </c>
      <c r="Q29">
        <f>INDEX($C29:$N29,MATCH('Profitability - Comparison'!$I$3,$C$1:$N$1,0))</f>
        <v>0</v>
      </c>
    </row>
    <row r="30" spans="1:27">
      <c r="A30" s="73" t="s">
        <v>7225</v>
      </c>
      <c r="B30" s="76" t="str">
        <f>VLOOKUP($A30,$Z$2:$AA$37,2,0)</f>
        <v>Event Expenses</v>
      </c>
      <c r="C30" s="74">
        <v>0</v>
      </c>
      <c r="D30" s="74">
        <v>0</v>
      </c>
      <c r="E30" s="74">
        <v>0</v>
      </c>
      <c r="F30" s="74">
        <v>0</v>
      </c>
      <c r="G30" s="74">
        <v>0</v>
      </c>
      <c r="H30" s="74">
        <v>0</v>
      </c>
      <c r="I30" s="74">
        <v>0</v>
      </c>
      <c r="J30" s="74">
        <v>0</v>
      </c>
      <c r="K30" s="74">
        <v>110448</v>
      </c>
      <c r="L30" s="74">
        <v>0</v>
      </c>
      <c r="M30" s="74">
        <v>0</v>
      </c>
      <c r="N30" s="74">
        <f>147000</f>
        <v>147000</v>
      </c>
      <c r="O30" s="75">
        <f t="shared" si="1"/>
        <v>257448</v>
      </c>
      <c r="Q30">
        <f>INDEX($C30:$N30,MATCH('Profitability - Comparison'!$I$3,$C$1:$N$1,0))</f>
        <v>0</v>
      </c>
      <c r="Z30" t="s">
        <v>7218</v>
      </c>
      <c r="AA30" t="s">
        <v>57</v>
      </c>
    </row>
    <row r="31" spans="1:27">
      <c r="O31" s="44">
        <f>SUM(O2:O30)</f>
        <v>6149132.3899999997</v>
      </c>
      <c r="Q31">
        <f>SUM(Q2:Q30)</f>
        <v>571222.64</v>
      </c>
      <c r="Z31" t="s">
        <v>7219</v>
      </c>
      <c r="AA31" t="s">
        <v>7226</v>
      </c>
    </row>
    <row r="32" spans="1:27">
      <c r="Z32" t="s">
        <v>7220</v>
      </c>
      <c r="AA32" t="s">
        <v>57</v>
      </c>
    </row>
    <row r="33" spans="26:27">
      <c r="Z33" t="s">
        <v>7221</v>
      </c>
      <c r="AA33" t="s">
        <v>48</v>
      </c>
    </row>
    <row r="34" spans="26:27">
      <c r="Z34" t="s">
        <v>7223</v>
      </c>
      <c r="AA34" t="s">
        <v>53</v>
      </c>
    </row>
    <row r="35" spans="26:27">
      <c r="Z35" t="s">
        <v>7227</v>
      </c>
      <c r="AA35" t="s">
        <v>7196</v>
      </c>
    </row>
    <row r="36" spans="26:27">
      <c r="Z36" t="s">
        <v>7224</v>
      </c>
      <c r="AA36" t="s">
        <v>57</v>
      </c>
    </row>
    <row r="37" spans="26:27">
      <c r="Z37" t="s">
        <v>7225</v>
      </c>
      <c r="AA37" t="s">
        <v>55</v>
      </c>
    </row>
  </sheetData>
  <pageMargins left="0.7" right="0.7" top="0.75" bottom="0.75" header="0.3" footer="0.3"/>
  <pageSetup paperSize="9" orientation="portrait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45"/>
  <sheetViews>
    <sheetView workbookViewId="0">
      <selection activeCell="P10" sqref="P10"/>
    </sheetView>
  </sheetViews>
  <sheetFormatPr defaultRowHeight="15"/>
  <cols>
    <col min="1" max="1" width="43.42578125" bestFit="1" customWidth="1"/>
    <col min="2" max="2" width="14.7109375" customWidth="1"/>
    <col min="3" max="3" width="12.5703125" bestFit="1" customWidth="1"/>
    <col min="4" max="4" width="10" bestFit="1" customWidth="1"/>
    <col min="5" max="5" width="14.7109375" customWidth="1"/>
    <col min="6" max="6" width="12.5703125" bestFit="1" customWidth="1"/>
    <col min="7" max="7" width="10.42578125" bestFit="1" customWidth="1"/>
    <col min="8" max="8" width="17.42578125" bestFit="1" customWidth="1"/>
    <col min="9" max="9" width="12" bestFit="1" customWidth="1"/>
    <col min="10" max="10" width="11.42578125" bestFit="1" customWidth="1"/>
    <col min="11" max="11" width="17.42578125" bestFit="1" customWidth="1"/>
    <col min="12" max="12" width="9" bestFit="1" customWidth="1"/>
    <col min="13" max="13" width="11" bestFit="1" customWidth="1"/>
  </cols>
  <sheetData>
    <row r="1" spans="1:13" ht="15.75" customHeight="1">
      <c r="A1" s="437" t="s">
        <v>7159</v>
      </c>
      <c r="B1" s="427"/>
      <c r="C1" s="427"/>
      <c r="D1" s="61"/>
      <c r="E1" s="61"/>
      <c r="F1" s="61"/>
      <c r="G1" s="61"/>
      <c r="H1" s="61"/>
      <c r="I1" s="61"/>
      <c r="J1" s="61"/>
      <c r="K1" s="61"/>
      <c r="L1" s="61"/>
      <c r="M1" s="61"/>
    </row>
    <row r="2" spans="1:13">
      <c r="A2" s="438" t="s">
        <v>7160</v>
      </c>
      <c r="B2" s="439"/>
      <c r="C2" s="439"/>
      <c r="D2" s="61"/>
      <c r="E2" s="61"/>
      <c r="F2" s="61"/>
      <c r="G2" s="61"/>
      <c r="H2" s="61"/>
      <c r="I2" s="61"/>
      <c r="J2" s="61"/>
      <c r="K2" s="61"/>
      <c r="L2" s="61"/>
      <c r="M2" s="61"/>
    </row>
    <row r="3" spans="1:13" ht="15.75" customHeight="1">
      <c r="A3" s="435" t="s">
        <v>7228</v>
      </c>
      <c r="B3" s="431"/>
      <c r="C3" s="431"/>
      <c r="D3" s="61"/>
      <c r="E3" s="61"/>
      <c r="F3" s="61"/>
      <c r="G3" s="61"/>
      <c r="H3" s="61"/>
      <c r="I3" s="61"/>
      <c r="J3" s="61"/>
      <c r="K3" s="61"/>
      <c r="L3" s="61"/>
      <c r="M3" s="61"/>
    </row>
    <row r="4" spans="1:13">
      <c r="A4" s="436" t="s">
        <v>7229</v>
      </c>
      <c r="B4" s="427"/>
      <c r="C4" s="427"/>
      <c r="D4" s="61"/>
      <c r="E4" s="61"/>
      <c r="F4" s="61"/>
      <c r="G4" s="61"/>
      <c r="H4" s="61"/>
      <c r="I4" s="61"/>
      <c r="J4" s="61"/>
      <c r="K4" s="61"/>
      <c r="L4" s="61"/>
      <c r="M4" s="61"/>
    </row>
    <row r="5" spans="1:13">
      <c r="A5" s="247"/>
      <c r="B5" s="440" t="s">
        <v>7159</v>
      </c>
      <c r="C5" s="431"/>
      <c r="D5" s="431"/>
      <c r="E5" s="431"/>
      <c r="F5" s="431"/>
      <c r="G5" s="431"/>
      <c r="H5" s="431"/>
      <c r="I5" s="431"/>
      <c r="J5" s="431"/>
      <c r="K5" s="431"/>
      <c r="L5" s="431"/>
      <c r="M5" s="431"/>
    </row>
    <row r="6" spans="1:13">
      <c r="A6" s="63" t="s">
        <v>40</v>
      </c>
      <c r="B6" s="434" t="s">
        <v>7229</v>
      </c>
      <c r="C6" s="427"/>
      <c r="D6" s="427"/>
      <c r="E6" s="427"/>
      <c r="F6" s="427"/>
      <c r="G6" s="427"/>
      <c r="H6" s="427"/>
      <c r="I6" s="427"/>
      <c r="J6" s="427"/>
      <c r="K6" s="427"/>
      <c r="L6" s="427"/>
      <c r="M6" s="427"/>
    </row>
    <row r="7" spans="1:13">
      <c r="A7" s="63"/>
      <c r="B7" s="440" t="s">
        <v>7230</v>
      </c>
      <c r="C7" s="431"/>
      <c r="D7" s="431"/>
      <c r="E7" s="440" t="s">
        <v>7231</v>
      </c>
      <c r="F7" s="431"/>
      <c r="G7" s="431"/>
      <c r="H7" s="440" t="s">
        <v>7232</v>
      </c>
      <c r="I7" s="431"/>
      <c r="J7" s="431"/>
      <c r="K7" s="440" t="s">
        <v>7181</v>
      </c>
      <c r="L7" s="431"/>
      <c r="M7" s="431"/>
    </row>
    <row r="8" spans="1:13">
      <c r="A8" s="64"/>
      <c r="B8" s="248" t="s">
        <v>7233</v>
      </c>
      <c r="C8" s="249" t="s">
        <v>7234</v>
      </c>
      <c r="D8" s="248" t="s">
        <v>7235</v>
      </c>
      <c r="E8" s="248" t="s">
        <v>7233</v>
      </c>
      <c r="F8" s="249" t="s">
        <v>7234</v>
      </c>
      <c r="G8" s="248" t="s">
        <v>7235</v>
      </c>
      <c r="H8" s="248" t="s">
        <v>7233</v>
      </c>
      <c r="I8" s="249" t="s">
        <v>7234</v>
      </c>
      <c r="J8" s="248" t="s">
        <v>7235</v>
      </c>
      <c r="K8" s="248" t="s">
        <v>7233</v>
      </c>
      <c r="L8" s="249" t="s">
        <v>7234</v>
      </c>
      <c r="M8" s="248" t="s">
        <v>7235</v>
      </c>
    </row>
    <row r="9" spans="1:13">
      <c r="A9" s="65" t="s">
        <v>7236</v>
      </c>
      <c r="B9" s="250"/>
      <c r="C9" s="251"/>
      <c r="D9" s="252"/>
      <c r="E9" s="253">
        <v>22</v>
      </c>
      <c r="F9" s="254">
        <v>19200</v>
      </c>
      <c r="G9" s="255">
        <v>422400</v>
      </c>
      <c r="H9" s="253">
        <v>41</v>
      </c>
      <c r="I9" s="254">
        <v>34679.440000000002</v>
      </c>
      <c r="J9" s="255">
        <v>1421857</v>
      </c>
      <c r="K9" s="253">
        <v>-19</v>
      </c>
      <c r="L9" s="254">
        <v>19200</v>
      </c>
      <c r="M9" s="255">
        <v>-364800</v>
      </c>
    </row>
    <row r="10" spans="1:13">
      <c r="A10" s="65" t="s">
        <v>7237</v>
      </c>
      <c r="B10" s="256"/>
      <c r="C10" s="257"/>
      <c r="D10" s="258"/>
      <c r="E10" s="259">
        <v>81</v>
      </c>
      <c r="F10" s="177">
        <v>1250</v>
      </c>
      <c r="G10" s="260">
        <v>101250</v>
      </c>
      <c r="H10" s="259">
        <v>177</v>
      </c>
      <c r="I10" s="177">
        <v>6816.9</v>
      </c>
      <c r="J10" s="260">
        <v>1206591.6499999999</v>
      </c>
      <c r="K10" s="259">
        <v>-96</v>
      </c>
      <c r="L10" s="177">
        <v>1250</v>
      </c>
      <c r="M10" s="260">
        <v>-120000</v>
      </c>
    </row>
    <row r="11" spans="1:13">
      <c r="A11" s="65" t="s">
        <v>7238</v>
      </c>
      <c r="B11" s="256"/>
      <c r="C11" s="257"/>
      <c r="D11" s="258"/>
      <c r="E11" s="259">
        <v>2</v>
      </c>
      <c r="F11" s="177">
        <v>1500</v>
      </c>
      <c r="G11" s="260">
        <v>3000</v>
      </c>
      <c r="H11" s="259">
        <v>7</v>
      </c>
      <c r="I11" s="177">
        <v>7028.57</v>
      </c>
      <c r="J11" s="260">
        <v>49200</v>
      </c>
      <c r="K11" s="259">
        <v>-5</v>
      </c>
      <c r="L11" s="177">
        <v>1500</v>
      </c>
      <c r="M11" s="260">
        <v>-7500</v>
      </c>
    </row>
    <row r="12" spans="1:13">
      <c r="A12" s="65" t="s">
        <v>7239</v>
      </c>
      <c r="B12" s="256"/>
      <c r="C12" s="257"/>
      <c r="D12" s="258"/>
      <c r="E12" s="256"/>
      <c r="F12" s="257"/>
      <c r="G12" s="258"/>
      <c r="H12" s="256"/>
      <c r="I12" s="257"/>
      <c r="J12" s="258"/>
      <c r="K12" s="256"/>
      <c r="L12" s="257"/>
      <c r="M12" s="258"/>
    </row>
    <row r="13" spans="1:13">
      <c r="A13" s="65" t="s">
        <v>7240</v>
      </c>
      <c r="B13" s="256"/>
      <c r="C13" s="257"/>
      <c r="D13" s="258"/>
      <c r="E13" s="259">
        <v>31</v>
      </c>
      <c r="F13" s="177">
        <v>2500</v>
      </c>
      <c r="G13" s="260">
        <v>77500</v>
      </c>
      <c r="H13" s="259">
        <v>67</v>
      </c>
      <c r="I13" s="177">
        <v>9013.52</v>
      </c>
      <c r="J13" s="260">
        <v>603906</v>
      </c>
      <c r="K13" s="259">
        <v>-36</v>
      </c>
      <c r="L13" s="177">
        <v>2500</v>
      </c>
      <c r="M13" s="260">
        <v>-90000</v>
      </c>
    </row>
    <row r="14" spans="1:13">
      <c r="A14" s="65" t="s">
        <v>7241</v>
      </c>
      <c r="B14" s="256"/>
      <c r="C14" s="257"/>
      <c r="D14" s="258"/>
      <c r="E14" s="256"/>
      <c r="F14" s="257"/>
      <c r="G14" s="258"/>
      <c r="H14" s="259">
        <v>2</v>
      </c>
      <c r="I14" s="177">
        <v>8500</v>
      </c>
      <c r="J14" s="260">
        <v>17000</v>
      </c>
      <c r="K14" s="259">
        <v>-2</v>
      </c>
      <c r="L14" s="257"/>
      <c r="M14" s="258"/>
    </row>
    <row r="15" spans="1:13">
      <c r="A15" s="65" t="s">
        <v>7242</v>
      </c>
      <c r="B15" s="256"/>
      <c r="C15" s="257"/>
      <c r="D15" s="258"/>
      <c r="E15" s="259">
        <v>1</v>
      </c>
      <c r="F15" s="177">
        <v>4800</v>
      </c>
      <c r="G15" s="260">
        <v>4800</v>
      </c>
      <c r="H15" s="259">
        <v>1</v>
      </c>
      <c r="I15" s="177">
        <v>10500</v>
      </c>
      <c r="J15" s="260">
        <v>10500</v>
      </c>
      <c r="K15" s="256"/>
      <c r="L15" s="257"/>
      <c r="M15" s="258"/>
    </row>
    <row r="16" spans="1:13">
      <c r="A16" s="65" t="s">
        <v>7243</v>
      </c>
      <c r="B16" s="256"/>
      <c r="C16" s="257"/>
      <c r="D16" s="258"/>
      <c r="E16" s="256"/>
      <c r="F16" s="257"/>
      <c r="G16" s="258"/>
      <c r="H16" s="259">
        <v>3</v>
      </c>
      <c r="I16" s="177">
        <v>2833.33</v>
      </c>
      <c r="J16" s="260">
        <v>8500</v>
      </c>
      <c r="K16" s="259">
        <v>-3</v>
      </c>
      <c r="L16" s="257"/>
      <c r="M16" s="258"/>
    </row>
    <row r="17" spans="1:13">
      <c r="A17" s="65" t="s">
        <v>7244</v>
      </c>
      <c r="B17" s="256"/>
      <c r="C17" s="257"/>
      <c r="D17" s="258"/>
      <c r="E17" s="259">
        <v>64</v>
      </c>
      <c r="F17" s="177">
        <v>19200</v>
      </c>
      <c r="G17" s="260">
        <v>1228800</v>
      </c>
      <c r="H17" s="259">
        <v>124</v>
      </c>
      <c r="I17" s="177">
        <v>33168.39</v>
      </c>
      <c r="J17" s="260">
        <v>4112879.83</v>
      </c>
      <c r="K17" s="259">
        <v>-60</v>
      </c>
      <c r="L17" s="177">
        <v>19200</v>
      </c>
      <c r="M17" s="260">
        <v>-1152000</v>
      </c>
    </row>
    <row r="18" spans="1:13">
      <c r="A18" s="65" t="s">
        <v>7245</v>
      </c>
      <c r="B18" s="256"/>
      <c r="C18" s="257"/>
      <c r="D18" s="258"/>
      <c r="E18" s="259">
        <v>1</v>
      </c>
      <c r="F18" s="177">
        <v>3200</v>
      </c>
      <c r="G18" s="260">
        <v>3200</v>
      </c>
      <c r="H18" s="259">
        <v>2</v>
      </c>
      <c r="I18" s="177">
        <v>5500</v>
      </c>
      <c r="J18" s="260">
        <v>11000</v>
      </c>
      <c r="K18" s="259">
        <v>-1</v>
      </c>
      <c r="L18" s="177">
        <v>3200</v>
      </c>
      <c r="M18" s="260">
        <v>-3200</v>
      </c>
    </row>
    <row r="19" spans="1:13">
      <c r="A19" s="65" t="s">
        <v>7246</v>
      </c>
      <c r="B19" s="256"/>
      <c r="C19" s="257"/>
      <c r="D19" s="258"/>
      <c r="E19" s="256"/>
      <c r="F19" s="257"/>
      <c r="G19" s="258"/>
      <c r="H19" s="256"/>
      <c r="I19" s="257"/>
      <c r="J19" s="258"/>
      <c r="K19" s="256"/>
      <c r="L19" s="257"/>
      <c r="M19" s="258"/>
    </row>
    <row r="20" spans="1:13">
      <c r="A20" s="65" t="s">
        <v>7247</v>
      </c>
      <c r="B20" s="256"/>
      <c r="C20" s="257"/>
      <c r="D20" s="258"/>
      <c r="E20" s="259">
        <v>108</v>
      </c>
      <c r="F20" s="177">
        <v>6000</v>
      </c>
      <c r="G20" s="260">
        <v>648000</v>
      </c>
      <c r="H20" s="259">
        <v>229</v>
      </c>
      <c r="I20" s="177">
        <v>13290.39</v>
      </c>
      <c r="J20" s="260">
        <v>3043500</v>
      </c>
      <c r="K20" s="259">
        <v>-121</v>
      </c>
      <c r="L20" s="177">
        <v>6000</v>
      </c>
      <c r="M20" s="260">
        <v>-726000</v>
      </c>
    </row>
    <row r="21" spans="1:13">
      <c r="A21" s="65" t="s">
        <v>7248</v>
      </c>
      <c r="B21" s="256"/>
      <c r="C21" s="257"/>
      <c r="D21" s="258"/>
      <c r="E21" s="259">
        <v>64</v>
      </c>
      <c r="F21" s="177">
        <v>500</v>
      </c>
      <c r="G21" s="260">
        <v>32000</v>
      </c>
      <c r="H21" s="259">
        <v>112</v>
      </c>
      <c r="I21" s="177">
        <v>2405.13</v>
      </c>
      <c r="J21" s="260">
        <v>269375</v>
      </c>
      <c r="K21" s="259">
        <v>-48</v>
      </c>
      <c r="L21" s="177">
        <v>500</v>
      </c>
      <c r="M21" s="260">
        <v>-24000</v>
      </c>
    </row>
    <row r="22" spans="1:13">
      <c r="A22" s="65" t="s">
        <v>7249</v>
      </c>
      <c r="B22" s="256"/>
      <c r="C22" s="257"/>
      <c r="D22" s="258"/>
      <c r="E22" s="259">
        <v>12</v>
      </c>
      <c r="F22" s="177">
        <v>9600</v>
      </c>
      <c r="G22" s="260">
        <v>115200</v>
      </c>
      <c r="H22" s="259">
        <v>24</v>
      </c>
      <c r="I22" s="177">
        <v>18204.169999999998</v>
      </c>
      <c r="J22" s="260">
        <v>436900</v>
      </c>
      <c r="K22" s="259">
        <v>-12</v>
      </c>
      <c r="L22" s="177">
        <v>9600</v>
      </c>
      <c r="M22" s="260">
        <v>-115200</v>
      </c>
    </row>
    <row r="23" spans="1:13">
      <c r="A23" s="65" t="s">
        <v>7250</v>
      </c>
      <c r="B23" s="256"/>
      <c r="C23" s="257"/>
      <c r="D23" s="258"/>
      <c r="E23" s="259">
        <v>6</v>
      </c>
      <c r="F23" s="177">
        <v>12000</v>
      </c>
      <c r="G23" s="260">
        <v>72000</v>
      </c>
      <c r="H23" s="259">
        <v>17</v>
      </c>
      <c r="I23" s="177">
        <v>21345.59</v>
      </c>
      <c r="J23" s="260">
        <v>362875</v>
      </c>
      <c r="K23" s="259">
        <v>-11</v>
      </c>
      <c r="L23" s="177">
        <v>12000</v>
      </c>
      <c r="M23" s="260">
        <v>-132000</v>
      </c>
    </row>
    <row r="24" spans="1:13">
      <c r="A24" s="65" t="s">
        <v>7251</v>
      </c>
      <c r="B24" s="259">
        <v>-2486452</v>
      </c>
      <c r="C24" s="177">
        <v>0.13</v>
      </c>
      <c r="D24" s="260">
        <v>-312422.69</v>
      </c>
      <c r="E24" s="259">
        <v>36000000</v>
      </c>
      <c r="F24" s="177">
        <v>0.13</v>
      </c>
      <c r="G24" s="260">
        <v>4500000</v>
      </c>
      <c r="H24" s="259">
        <v>21665200</v>
      </c>
      <c r="I24" s="177">
        <v>0.13</v>
      </c>
      <c r="J24" s="260">
        <v>2708150</v>
      </c>
      <c r="K24" s="259">
        <v>11848348</v>
      </c>
      <c r="L24" s="177">
        <v>0.13</v>
      </c>
      <c r="M24" s="260">
        <v>1481043.5</v>
      </c>
    </row>
    <row r="25" spans="1:13">
      <c r="A25" s="65" t="s">
        <v>7252</v>
      </c>
      <c r="B25" s="256"/>
      <c r="C25" s="257"/>
      <c r="D25" s="258"/>
      <c r="E25" s="256"/>
      <c r="F25" s="257"/>
      <c r="G25" s="258"/>
      <c r="H25" s="256"/>
      <c r="I25" s="257"/>
      <c r="J25" s="258"/>
      <c r="K25" s="256"/>
      <c r="L25" s="257"/>
      <c r="M25" s="258"/>
    </row>
    <row r="26" spans="1:13">
      <c r="A26" s="65" t="s">
        <v>7253</v>
      </c>
      <c r="B26" s="256"/>
      <c r="C26" s="257"/>
      <c r="D26" s="258"/>
      <c r="E26" s="259">
        <v>22</v>
      </c>
      <c r="F26" s="257"/>
      <c r="G26" s="258"/>
      <c r="H26" s="259">
        <v>28</v>
      </c>
      <c r="I26" s="177">
        <v>4822.32</v>
      </c>
      <c r="J26" s="260">
        <v>135025</v>
      </c>
      <c r="K26" s="259">
        <v>-6</v>
      </c>
      <c r="L26" s="257"/>
      <c r="M26" s="258"/>
    </row>
    <row r="27" spans="1:13">
      <c r="A27" s="261" t="s">
        <v>7185</v>
      </c>
      <c r="B27" s="262">
        <v>-2486452</v>
      </c>
      <c r="C27" s="263"/>
      <c r="D27" s="264">
        <v>-312422.69</v>
      </c>
      <c r="E27" s="262">
        <v>36000414</v>
      </c>
      <c r="F27" s="263"/>
      <c r="G27" s="264">
        <v>7208150</v>
      </c>
      <c r="H27" s="262">
        <v>21666034</v>
      </c>
      <c r="I27" s="263"/>
      <c r="J27" s="264">
        <v>14397259.48</v>
      </c>
      <c r="K27" s="262">
        <v>11847928</v>
      </c>
      <c r="L27" s="263"/>
      <c r="M27" s="264">
        <v>-1253656.5</v>
      </c>
    </row>
    <row r="29" spans="1:13">
      <c r="E29" s="265">
        <f>SUM(E9:E23)</f>
        <v>392</v>
      </c>
      <c r="F29">
        <f>G29/E29</f>
        <v>6908.5459183673465</v>
      </c>
      <c r="G29" s="78">
        <f>SUM(G9:G23)</f>
        <v>2708150</v>
      </c>
    </row>
    <row r="30" spans="1:13">
      <c r="A30" t="s">
        <v>7234</v>
      </c>
      <c r="G30">
        <f>G27/36000414</f>
        <v>0.20022408631189631</v>
      </c>
      <c r="J30">
        <f>J27/21666034</f>
        <v>0.66450830271936245</v>
      </c>
    </row>
    <row r="32" spans="1:13">
      <c r="B32" t="s">
        <v>7254</v>
      </c>
      <c r="C32" t="s">
        <v>7255</v>
      </c>
      <c r="E32" t="s">
        <v>7256</v>
      </c>
      <c r="F32" t="s">
        <v>7257</v>
      </c>
      <c r="H32" t="s">
        <v>7258</v>
      </c>
      <c r="I32" t="s">
        <v>44</v>
      </c>
    </row>
    <row r="33" spans="1:9">
      <c r="A33" t="s">
        <v>7259</v>
      </c>
      <c r="B33">
        <v>101860</v>
      </c>
      <c r="C33">
        <f t="shared" ref="C33:C45" si="0">B33/$G$30</f>
        <v>508730.0028495522</v>
      </c>
      <c r="H33">
        <f>C33</f>
        <v>508730.0028495522</v>
      </c>
      <c r="I33">
        <f t="shared" ref="I33:I45" si="1">H33*$G$30</f>
        <v>101860</v>
      </c>
    </row>
    <row r="34" spans="1:9">
      <c r="A34" s="40">
        <v>45383</v>
      </c>
      <c r="B34">
        <v>125000</v>
      </c>
      <c r="C34">
        <f t="shared" si="0"/>
        <v>624300.5140015122</v>
      </c>
      <c r="E34">
        <f>SUMIFS('Total Sales 24-25'!$G$2:$G$4244,'Total Sales 24-25'!$T$2:$T$4244,"Whatsapp API Business",'Total Sales 24-25'!$B$2:$B$4244,'Closing Stock'!A34)</f>
        <v>818703.4576271188</v>
      </c>
      <c r="F34">
        <f>E34/$J$30-100000</f>
        <v>1132043.9854201139</v>
      </c>
      <c r="H34">
        <f t="shared" ref="H34:H45" si="2">H33+C34-F34</f>
        <v>986.53143095038831</v>
      </c>
      <c r="I34">
        <f t="shared" si="1"/>
        <v>197.52735438000911</v>
      </c>
    </row>
    <row r="35" spans="1:9">
      <c r="A35" s="40">
        <v>45413</v>
      </c>
      <c r="B35">
        <v>600000</v>
      </c>
      <c r="C35">
        <f t="shared" si="0"/>
        <v>2996642.4672072581</v>
      </c>
      <c r="E35">
        <f>SUMIFS('Total Sales 24-25'!$G$2:$G$4244,'Total Sales 24-25'!$T$2:$T$4244,"Whatsapp API Business",'Total Sales 24-25'!$B$2:$B$4244,'Closing Stock'!A35)</f>
        <v>1055906.3389830515</v>
      </c>
      <c r="F35">
        <f t="shared" ref="F35:F45" si="3">E35/$J$30</f>
        <v>1589003.9818343483</v>
      </c>
      <c r="H35">
        <f t="shared" si="2"/>
        <v>1408625.0168038602</v>
      </c>
      <c r="I35">
        <f t="shared" si="1"/>
        <v>282040.65694563248</v>
      </c>
    </row>
    <row r="36" spans="1:9">
      <c r="A36" s="40">
        <v>45444</v>
      </c>
      <c r="B36">
        <v>575000</v>
      </c>
      <c r="C36">
        <f t="shared" si="0"/>
        <v>2871782.3644069559</v>
      </c>
      <c r="E36">
        <f>SUMIFS('Total Sales 24-25'!$G$2:$G$4244,'Total Sales 24-25'!$T$2:$T$4244,"Whatsapp API Business",'Total Sales 24-25'!$B$2:$B$4244,'Closing Stock'!A36)</f>
        <v>1244187.6779661016</v>
      </c>
      <c r="F36">
        <f t="shared" si="3"/>
        <v>1872343.3144093482</v>
      </c>
      <c r="H36">
        <f t="shared" si="2"/>
        <v>2408064.0668014679</v>
      </c>
      <c r="I36">
        <f t="shared" si="1"/>
        <v>482152.42755583313</v>
      </c>
    </row>
    <row r="37" spans="1:9">
      <c r="A37" s="40">
        <v>45474</v>
      </c>
      <c r="B37">
        <v>475000</v>
      </c>
      <c r="C37">
        <f t="shared" si="0"/>
        <v>2372341.9532057461</v>
      </c>
      <c r="E37">
        <f>SUMIFS('Total Sales 24-25'!$G$2:$G$4244,'Total Sales 24-25'!$T$2:$T$4244,"Whatsapp API Business",'Total Sales 24-25'!$B$2:$B$4244,'Closing Stock'!A37)</f>
        <v>1405722.4406779667</v>
      </c>
      <c r="F37">
        <f t="shared" si="3"/>
        <v>2115432.4707837948</v>
      </c>
      <c r="H37">
        <f t="shared" si="2"/>
        <v>2664973.5492234188</v>
      </c>
      <c r="I37">
        <f t="shared" si="1"/>
        <v>533591.89393863047</v>
      </c>
    </row>
    <row r="38" spans="1:9">
      <c r="A38" s="40">
        <v>45505</v>
      </c>
      <c r="B38">
        <v>602700</v>
      </c>
      <c r="C38">
        <f t="shared" si="0"/>
        <v>3010127.3583096908</v>
      </c>
      <c r="E38">
        <f>SUMIFS('Total Sales 24-25'!$G$2:$G$4244,'Total Sales 24-25'!$T$2:$T$4244,"Whatsapp API Business",'Total Sales 24-25'!$B$2:$B$4244,'Closing Stock'!A38)</f>
        <v>1375081.4745762714</v>
      </c>
      <c r="F38">
        <f t="shared" si="3"/>
        <v>2069321.7360099724</v>
      </c>
      <c r="H38">
        <f t="shared" si="2"/>
        <v>3605779.171523137</v>
      </c>
      <c r="I38">
        <f t="shared" si="1"/>
        <v>721963.84006068658</v>
      </c>
    </row>
    <row r="39" spans="1:9">
      <c r="A39" s="40">
        <v>45536</v>
      </c>
      <c r="B39">
        <v>575000</v>
      </c>
      <c r="C39">
        <f t="shared" si="0"/>
        <v>2871782.3644069559</v>
      </c>
      <c r="E39">
        <f>SUMIFS('Total Sales 24-25'!$G$2:$G$4244,'Total Sales 24-25'!$T$2:$T$4244,"Whatsapp API Business",'Total Sales 24-25'!$B$2:$B$4244,'Closing Stock'!A39)</f>
        <v>915816.22033898334</v>
      </c>
      <c r="F39">
        <f t="shared" si="3"/>
        <v>1378186.2718512251</v>
      </c>
      <c r="H39">
        <f t="shared" si="2"/>
        <v>5099375.2640788686</v>
      </c>
      <c r="I39">
        <f t="shared" si="1"/>
        <v>1021017.7530116764</v>
      </c>
    </row>
    <row r="40" spans="1:9">
      <c r="A40" s="40">
        <v>45566</v>
      </c>
      <c r="B40">
        <v>725000</v>
      </c>
      <c r="C40">
        <f t="shared" si="0"/>
        <v>3620942.9812087705</v>
      </c>
      <c r="E40">
        <f>SUMIFS('Total Sales 24-25'!$G$2:$G$4244,'Total Sales 24-25'!$T$2:$T$4244,"Whatsapp API Business",'Total Sales 24-25'!$B$2:$B$4244,'Closing Stock'!A40)</f>
        <v>1341054.2372881363</v>
      </c>
      <c r="F40">
        <f t="shared" si="3"/>
        <v>2018115.0962300242</v>
      </c>
      <c r="H40">
        <f t="shared" si="2"/>
        <v>6702203.1490576137</v>
      </c>
      <c r="I40">
        <f t="shared" si="1"/>
        <v>1341942.5017967748</v>
      </c>
    </row>
    <row r="41" spans="1:9">
      <c r="A41" s="40">
        <v>45597</v>
      </c>
      <c r="B41">
        <v>600000</v>
      </c>
      <c r="C41">
        <f t="shared" si="0"/>
        <v>2996642.4672072581</v>
      </c>
      <c r="E41">
        <f>SUMIFS('Total Sales 24-25'!$G$2:$G$4244,'Total Sales 24-25'!$T$2:$T$4244,"Whatsapp API Business",'Total Sales 24-25'!$B$2:$B$4244,'Closing Stock'!A41)</f>
        <v>1477467.288135594</v>
      </c>
      <c r="F41">
        <f t="shared" si="3"/>
        <v>2223399.2895037811</v>
      </c>
      <c r="H41">
        <f t="shared" si="2"/>
        <v>7475446.3267610911</v>
      </c>
      <c r="I41">
        <f t="shared" si="1"/>
        <v>1496764.410549361</v>
      </c>
    </row>
    <row r="42" spans="1:9">
      <c r="A42" s="40">
        <v>45627</v>
      </c>
      <c r="B42">
        <v>800000</v>
      </c>
      <c r="C42">
        <f t="shared" si="0"/>
        <v>3995523.2896096776</v>
      </c>
      <c r="E42">
        <f>SUMIFS('Total Sales 24-25'!$G$2:$G$4244,'Total Sales 24-25'!$T$2:$T$4244,"Whatsapp API Business",'Total Sales 24-25'!$B$2:$B$4244,'Closing Stock'!A42)</f>
        <v>1308608.3220338987</v>
      </c>
      <c r="F42">
        <f t="shared" si="3"/>
        <v>1969288.1438481512</v>
      </c>
      <c r="H42">
        <f t="shared" si="2"/>
        <v>9501681.4725226182</v>
      </c>
      <c r="I42">
        <f t="shared" si="1"/>
        <v>1902465.4912625148</v>
      </c>
    </row>
    <row r="43" spans="1:9">
      <c r="A43" s="40">
        <v>45658</v>
      </c>
      <c r="B43">
        <v>475000</v>
      </c>
      <c r="C43">
        <f t="shared" si="0"/>
        <v>2372341.9532057461</v>
      </c>
      <c r="E43">
        <f>SUMIFS('Total Sales 24-25'!$G$2:$G$4244,'Total Sales 24-25'!$T$2:$T$4244,"Whatsapp API Business",'Total Sales 24-25'!$B$2:$B$4244,'Closing Stock'!A43)</f>
        <v>1153594.338983051</v>
      </c>
      <c r="F43">
        <f t="shared" si="3"/>
        <v>1736011.9268069419</v>
      </c>
      <c r="H43">
        <f t="shared" si="2"/>
        <v>10138011.498921422</v>
      </c>
      <c r="I43">
        <f t="shared" si="1"/>
        <v>2029874.0893910402</v>
      </c>
    </row>
    <row r="44" spans="1:9">
      <c r="A44" s="40">
        <v>45689</v>
      </c>
      <c r="B44">
        <v>450000</v>
      </c>
      <c r="C44">
        <f t="shared" si="0"/>
        <v>2247481.8504054439</v>
      </c>
      <c r="E44">
        <f>SUMIFS('Total Sales 24-25'!$G$2:$G$4244,'Total Sales 24-25'!$T$2:$T$4244,"Whatsapp API Business",'Total Sales 24-25'!$B$2:$B$4244,'Closing Stock'!A44)</f>
        <v>1449547.4576271188</v>
      </c>
      <c r="F44">
        <f t="shared" si="3"/>
        <v>2181383.5157441171</v>
      </c>
      <c r="H44">
        <f t="shared" si="2"/>
        <v>10204109.833582748</v>
      </c>
      <c r="I44">
        <f t="shared" si="1"/>
        <v>2043108.568055342</v>
      </c>
    </row>
    <row r="45" spans="1:9">
      <c r="A45" s="40">
        <v>45717</v>
      </c>
      <c r="B45">
        <v>550000</v>
      </c>
      <c r="C45">
        <f t="shared" si="0"/>
        <v>2746922.2616066537</v>
      </c>
      <c r="E45">
        <f>SUMIFS('Total Sales 24-25'!$G$2:$G$4244,'Total Sales 24-25'!$T$2:$T$4244,"Whatsapp API Business",'Total Sales 24-25'!$B$2:$B$4244,'Closing Stock'!A45)</f>
        <v>1301278.2542372888</v>
      </c>
      <c r="F45">
        <f t="shared" si="3"/>
        <v>1958257.3293848659</v>
      </c>
      <c r="H45">
        <f t="shared" si="2"/>
        <v>10992774.765804537</v>
      </c>
      <c r="I45">
        <f t="shared" si="1"/>
        <v>2201018.2835156834</v>
      </c>
    </row>
  </sheetData>
  <mergeCells count="10">
    <mergeCell ref="B6:M6"/>
    <mergeCell ref="K7:M7"/>
    <mergeCell ref="A1:C1"/>
    <mergeCell ref="B5:M5"/>
    <mergeCell ref="A3:C3"/>
    <mergeCell ref="H7:J7"/>
    <mergeCell ref="A4:C4"/>
    <mergeCell ref="E7:G7"/>
    <mergeCell ref="B7:D7"/>
    <mergeCell ref="A2:C2"/>
  </mergeCells>
  <pageMargins left="0.7" right="0.7" top="0.75" bottom="0.75" header="0.3" footer="0.3"/>
  <pageSetup paperSize="9" orientation="portrait" verticalDpi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X27"/>
  <sheetViews>
    <sheetView workbookViewId="0">
      <selection activeCell="A2" sqref="A2"/>
    </sheetView>
  </sheetViews>
  <sheetFormatPr defaultRowHeight="15"/>
  <cols>
    <col min="1" max="1" width="10" bestFit="1" customWidth="1"/>
    <col min="2" max="2" width="10.42578125" bestFit="1" customWidth="1"/>
    <col min="3" max="3" width="10.42578125" customWidth="1"/>
    <col min="4" max="4" width="52.5703125" bestFit="1" customWidth="1"/>
    <col min="5" max="5" width="30.5703125" bestFit="1" customWidth="1"/>
    <col min="6" max="6" width="12.7109375" bestFit="1" customWidth="1"/>
    <col min="7" max="7" width="12.7109375" customWidth="1"/>
    <col min="8" max="8" width="35.5703125" bestFit="1" customWidth="1"/>
    <col min="9" max="13" width="12.5703125" style="48" customWidth="1"/>
    <col min="14" max="14" width="12.5703125" style="50" customWidth="1"/>
    <col min="15" max="19" width="12.5703125" style="48" hidden="1" customWidth="1"/>
  </cols>
  <sheetData>
    <row r="1" spans="1:24" ht="45" customHeight="1">
      <c r="A1" s="36" t="s">
        <v>7260</v>
      </c>
      <c r="B1" s="36" t="s">
        <v>7261</v>
      </c>
      <c r="C1" s="36" t="s">
        <v>193</v>
      </c>
      <c r="D1" s="36" t="s">
        <v>7262</v>
      </c>
      <c r="E1" s="36" t="s">
        <v>7263</v>
      </c>
      <c r="F1" s="36" t="s">
        <v>20</v>
      </c>
      <c r="G1" s="36" t="s">
        <v>77</v>
      </c>
      <c r="H1" s="36" t="s">
        <v>213</v>
      </c>
      <c r="I1" s="48" t="s">
        <v>12072</v>
      </c>
      <c r="J1" s="48" t="s">
        <v>16</v>
      </c>
      <c r="K1" s="48" t="s">
        <v>17</v>
      </c>
      <c r="L1" s="48" t="s">
        <v>18</v>
      </c>
      <c r="M1" s="48" t="s">
        <v>19</v>
      </c>
      <c r="N1" s="48" t="s">
        <v>20</v>
      </c>
      <c r="O1" s="48" t="s">
        <v>15</v>
      </c>
      <c r="P1" s="48" t="s">
        <v>16</v>
      </c>
      <c r="Q1" s="48" t="s">
        <v>17</v>
      </c>
      <c r="R1" s="48" t="s">
        <v>18</v>
      </c>
      <c r="S1" s="48" t="s">
        <v>19</v>
      </c>
      <c r="T1" s="48" t="s">
        <v>12073</v>
      </c>
      <c r="U1" s="48" t="s">
        <v>12074</v>
      </c>
      <c r="V1" s="48" t="s">
        <v>12075</v>
      </c>
      <c r="W1" s="48" t="s">
        <v>12076</v>
      </c>
      <c r="X1" s="48" t="s">
        <v>12077</v>
      </c>
    </row>
    <row r="2" spans="1:24">
      <c r="A2" s="4">
        <v>1</v>
      </c>
      <c r="B2" s="46">
        <v>45404</v>
      </c>
      <c r="C2" s="60">
        <f t="shared" ref="C2:C26" si="0">EOMONTH(B2,-1)+1</f>
        <v>45383</v>
      </c>
      <c r="D2" s="4" t="s">
        <v>7264</v>
      </c>
      <c r="E2" s="4" t="s">
        <v>7265</v>
      </c>
      <c r="F2" s="47">
        <v>1300</v>
      </c>
      <c r="G2" s="47">
        <v>1300</v>
      </c>
      <c r="H2" s="3" t="s">
        <v>57</v>
      </c>
      <c r="I2" s="50">
        <v>0.44896921240250381</v>
      </c>
      <c r="J2" s="50">
        <v>2.8145275274353777E-2</v>
      </c>
      <c r="K2" s="50">
        <v>0.12710742705216088</v>
      </c>
      <c r="L2" s="50">
        <v>0.35507796071485165</v>
      </c>
      <c r="M2" s="50">
        <v>4.0700124556129945E-2</v>
      </c>
      <c r="N2" s="50">
        <f t="shared" ref="N2:N26" si="1">SUM(I2:M2)</f>
        <v>1</v>
      </c>
      <c r="O2" s="49">
        <f t="shared" ref="O2:O26" si="2">$F2*I2</f>
        <v>583.65997612325498</v>
      </c>
      <c r="P2" s="49">
        <f t="shared" ref="P2:P26" si="3">$F2*J2</f>
        <v>36.588857856659907</v>
      </c>
      <c r="Q2" s="49">
        <f t="shared" ref="Q2:Q26" si="4">$F2*K2</f>
        <v>165.23965516780913</v>
      </c>
      <c r="R2" s="49">
        <f t="shared" ref="R2:R26" si="5">$F2*L2</f>
        <v>461.60134892930716</v>
      </c>
      <c r="S2" s="49">
        <f t="shared" ref="S2:S26" si="6">$F2*M2</f>
        <v>52.910161922968925</v>
      </c>
      <c r="T2" s="49">
        <f>$G2*I2</f>
        <v>583.65997612325498</v>
      </c>
      <c r="U2" s="49">
        <f t="shared" ref="U2:X2" si="7">$G2*J2</f>
        <v>36.588857856659907</v>
      </c>
      <c r="V2" s="49">
        <f t="shared" si="7"/>
        <v>165.23965516780913</v>
      </c>
      <c r="W2" s="49">
        <f t="shared" si="7"/>
        <v>461.60134892930716</v>
      </c>
      <c r="X2" s="49">
        <f t="shared" si="7"/>
        <v>52.910161922968925</v>
      </c>
    </row>
    <row r="3" spans="1:24">
      <c r="A3" s="275">
        <v>2</v>
      </c>
      <c r="B3" s="276">
        <v>45405</v>
      </c>
      <c r="C3" s="277">
        <f t="shared" si="0"/>
        <v>45383</v>
      </c>
      <c r="D3" s="275" t="s">
        <v>7266</v>
      </c>
      <c r="E3" s="275" t="s">
        <v>7267</v>
      </c>
      <c r="F3" s="278">
        <f>1530900*0.333333333333333</f>
        <v>510299.99999999948</v>
      </c>
      <c r="G3" s="278">
        <f>1530900*0.333333333333333</f>
        <v>510299.99999999948</v>
      </c>
      <c r="H3" s="279" t="s">
        <v>7268</v>
      </c>
      <c r="I3" s="50">
        <v>0.65973769289000195</v>
      </c>
      <c r="J3" s="50">
        <v>9.8742463668826386E-2</v>
      </c>
      <c r="K3" s="50">
        <v>0.15334838415515936</v>
      </c>
      <c r="L3" s="50">
        <v>7.014316357976369E-2</v>
      </c>
      <c r="M3" s="50">
        <v>1.802829570624857E-2</v>
      </c>
      <c r="N3" s="50">
        <f t="shared" si="1"/>
        <v>1</v>
      </c>
      <c r="O3" s="49">
        <f t="shared" si="2"/>
        <v>336664.14468176768</v>
      </c>
      <c r="P3" s="49">
        <f t="shared" si="3"/>
        <v>50388.279210202054</v>
      </c>
      <c r="Q3" s="49">
        <f t="shared" si="4"/>
        <v>78253.680434377748</v>
      </c>
      <c r="R3" s="49">
        <f t="shared" si="5"/>
        <v>35794.056374753374</v>
      </c>
      <c r="S3" s="49">
        <f t="shared" si="6"/>
        <v>9199.8392988986361</v>
      </c>
      <c r="T3" s="49">
        <f t="shared" ref="T3:T26" si="8">$G3*I3</f>
        <v>336664.14468176768</v>
      </c>
      <c r="U3" s="49">
        <f t="shared" ref="U3:U26" si="9">$G3*J3</f>
        <v>50388.279210202054</v>
      </c>
      <c r="V3" s="49">
        <f t="shared" ref="V3:V26" si="10">$G3*K3</f>
        <v>78253.680434377748</v>
      </c>
      <c r="W3" s="49">
        <f t="shared" ref="W3:W26" si="11">$G3*L3</f>
        <v>35794.056374753374</v>
      </c>
      <c r="X3" s="49">
        <f t="shared" ref="X3:X26" si="12">$G3*M3</f>
        <v>9199.8392988986361</v>
      </c>
    </row>
    <row r="4" spans="1:24">
      <c r="A4" s="275">
        <v>3</v>
      </c>
      <c r="B4" s="276">
        <v>45405</v>
      </c>
      <c r="C4" s="277">
        <f t="shared" si="0"/>
        <v>45383</v>
      </c>
      <c r="D4" s="275" t="s">
        <v>7266</v>
      </c>
      <c r="E4" s="275" t="s">
        <v>7267</v>
      </c>
      <c r="F4" s="278">
        <v>201084</v>
      </c>
      <c r="G4" s="278">
        <v>201084</v>
      </c>
      <c r="H4" s="279" t="s">
        <v>7268</v>
      </c>
      <c r="I4" s="50">
        <v>0.65973769289000195</v>
      </c>
      <c r="J4" s="50">
        <v>9.8742463668826386E-2</v>
      </c>
      <c r="K4" s="50">
        <v>0.15334838415515936</v>
      </c>
      <c r="L4" s="50">
        <v>7.014316357976369E-2</v>
      </c>
      <c r="M4" s="50">
        <v>1.802829570624857E-2</v>
      </c>
      <c r="N4" s="50">
        <f t="shared" si="1"/>
        <v>1</v>
      </c>
      <c r="O4" s="49">
        <f t="shared" si="2"/>
        <v>132662.69423709315</v>
      </c>
      <c r="P4" s="49">
        <f t="shared" si="3"/>
        <v>19855.529564382286</v>
      </c>
      <c r="Q4" s="49">
        <f t="shared" si="4"/>
        <v>30835.906479456065</v>
      </c>
      <c r="R4" s="49">
        <f t="shared" si="5"/>
        <v>14104.667905273202</v>
      </c>
      <c r="S4" s="49">
        <f t="shared" si="6"/>
        <v>3625.2018137952873</v>
      </c>
      <c r="T4" s="49">
        <f t="shared" si="8"/>
        <v>132662.69423709315</v>
      </c>
      <c r="U4" s="49">
        <f t="shared" si="9"/>
        <v>19855.529564382286</v>
      </c>
      <c r="V4" s="49">
        <f t="shared" si="10"/>
        <v>30835.906479456065</v>
      </c>
      <c r="W4" s="49">
        <f t="shared" si="11"/>
        <v>14104.667905273202</v>
      </c>
      <c r="X4" s="49">
        <f t="shared" si="12"/>
        <v>3625.2018137952873</v>
      </c>
    </row>
    <row r="5" spans="1:24">
      <c r="A5" s="4">
        <v>4</v>
      </c>
      <c r="B5" s="46">
        <v>45415</v>
      </c>
      <c r="C5" s="60">
        <f t="shared" si="0"/>
        <v>45413</v>
      </c>
      <c r="D5" s="4" t="s">
        <v>7269</v>
      </c>
      <c r="E5" s="4" t="s">
        <v>5327</v>
      </c>
      <c r="F5" s="47">
        <v>8125</v>
      </c>
      <c r="G5" s="47">
        <v>8125</v>
      </c>
      <c r="H5" s="3" t="s">
        <v>59</v>
      </c>
      <c r="I5" s="50">
        <v>1</v>
      </c>
      <c r="J5" s="50">
        <v>0</v>
      </c>
      <c r="K5" s="50">
        <v>0</v>
      </c>
      <c r="L5" s="50">
        <v>0</v>
      </c>
      <c r="M5" s="50">
        <v>0</v>
      </c>
      <c r="N5" s="50">
        <f t="shared" si="1"/>
        <v>1</v>
      </c>
      <c r="O5" s="49">
        <f t="shared" si="2"/>
        <v>8125</v>
      </c>
      <c r="P5" s="49">
        <f t="shared" si="3"/>
        <v>0</v>
      </c>
      <c r="Q5" s="49">
        <f t="shared" si="4"/>
        <v>0</v>
      </c>
      <c r="R5" s="49">
        <f t="shared" si="5"/>
        <v>0</v>
      </c>
      <c r="S5" s="49">
        <f t="shared" si="6"/>
        <v>0</v>
      </c>
      <c r="T5" s="49">
        <f t="shared" si="8"/>
        <v>8125</v>
      </c>
      <c r="U5" s="49">
        <f t="shared" si="9"/>
        <v>0</v>
      </c>
      <c r="V5" s="49">
        <f t="shared" si="10"/>
        <v>0</v>
      </c>
      <c r="W5" s="49">
        <f t="shared" si="11"/>
        <v>0</v>
      </c>
      <c r="X5" s="49">
        <f t="shared" si="12"/>
        <v>0</v>
      </c>
    </row>
    <row r="6" spans="1:24">
      <c r="A6" s="4">
        <v>5</v>
      </c>
      <c r="B6" s="46">
        <v>45418</v>
      </c>
      <c r="C6" s="60">
        <f t="shared" si="0"/>
        <v>45413</v>
      </c>
      <c r="D6" s="4" t="s">
        <v>7270</v>
      </c>
      <c r="E6" s="4" t="s">
        <v>7271</v>
      </c>
      <c r="F6" s="47">
        <v>292000</v>
      </c>
      <c r="G6" s="47">
        <v>292000</v>
      </c>
      <c r="H6" s="3" t="s">
        <v>55</v>
      </c>
      <c r="I6" s="50">
        <v>0.1</v>
      </c>
      <c r="J6" s="50">
        <v>0.03</v>
      </c>
      <c r="K6" s="50">
        <v>0.03</v>
      </c>
      <c r="L6" s="50">
        <v>0.04</v>
      </c>
      <c r="M6" s="50">
        <v>0.8</v>
      </c>
      <c r="N6" s="50">
        <f t="shared" si="1"/>
        <v>1</v>
      </c>
      <c r="O6" s="49">
        <f t="shared" si="2"/>
        <v>29200</v>
      </c>
      <c r="P6" s="49">
        <f t="shared" si="3"/>
        <v>8760</v>
      </c>
      <c r="Q6" s="49">
        <f t="shared" si="4"/>
        <v>8760</v>
      </c>
      <c r="R6" s="49">
        <f t="shared" si="5"/>
        <v>11680</v>
      </c>
      <c r="S6" s="49">
        <f t="shared" si="6"/>
        <v>233600</v>
      </c>
      <c r="T6" s="49">
        <f t="shared" si="8"/>
        <v>29200</v>
      </c>
      <c r="U6" s="49">
        <f t="shared" si="9"/>
        <v>8760</v>
      </c>
      <c r="V6" s="49">
        <f t="shared" si="10"/>
        <v>8760</v>
      </c>
      <c r="W6" s="49">
        <f t="shared" si="11"/>
        <v>11680</v>
      </c>
      <c r="X6" s="49">
        <f t="shared" si="12"/>
        <v>233600</v>
      </c>
    </row>
    <row r="7" spans="1:24">
      <c r="A7" s="4">
        <v>6</v>
      </c>
      <c r="B7" s="46">
        <v>45418</v>
      </c>
      <c r="C7" s="60">
        <f t="shared" si="0"/>
        <v>45413</v>
      </c>
      <c r="D7" s="4" t="s">
        <v>7270</v>
      </c>
      <c r="E7" s="4" t="s">
        <v>7271</v>
      </c>
      <c r="F7" s="47">
        <v>58000</v>
      </c>
      <c r="G7" s="47">
        <v>58000</v>
      </c>
      <c r="H7" s="3" t="s">
        <v>55</v>
      </c>
      <c r="I7" s="50">
        <v>0.1</v>
      </c>
      <c r="J7" s="50">
        <v>0.03</v>
      </c>
      <c r="K7" s="50">
        <v>0.03</v>
      </c>
      <c r="L7" s="50">
        <v>0.04</v>
      </c>
      <c r="M7" s="50">
        <v>0.8</v>
      </c>
      <c r="N7" s="50">
        <f t="shared" si="1"/>
        <v>1</v>
      </c>
      <c r="O7" s="49">
        <f t="shared" si="2"/>
        <v>5800</v>
      </c>
      <c r="P7" s="49">
        <f t="shared" si="3"/>
        <v>1740</v>
      </c>
      <c r="Q7" s="49">
        <f t="shared" si="4"/>
        <v>1740</v>
      </c>
      <c r="R7" s="49">
        <f t="shared" si="5"/>
        <v>2320</v>
      </c>
      <c r="S7" s="49">
        <f t="shared" si="6"/>
        <v>46400</v>
      </c>
      <c r="T7" s="49">
        <f t="shared" si="8"/>
        <v>5800</v>
      </c>
      <c r="U7" s="49">
        <f t="shared" si="9"/>
        <v>1740</v>
      </c>
      <c r="V7" s="49">
        <f t="shared" si="10"/>
        <v>1740</v>
      </c>
      <c r="W7" s="49">
        <f t="shared" si="11"/>
        <v>2320</v>
      </c>
      <c r="X7" s="49">
        <f t="shared" si="12"/>
        <v>46400</v>
      </c>
    </row>
    <row r="8" spans="1:24">
      <c r="A8" s="4">
        <v>7</v>
      </c>
      <c r="B8" s="46">
        <v>45420</v>
      </c>
      <c r="C8" s="60">
        <f t="shared" si="0"/>
        <v>45413</v>
      </c>
      <c r="D8" s="4" t="s">
        <v>7272</v>
      </c>
      <c r="E8" s="4" t="s">
        <v>7273</v>
      </c>
      <c r="F8" s="47">
        <v>15000</v>
      </c>
      <c r="G8" s="47">
        <v>15000</v>
      </c>
      <c r="H8" s="3" t="s">
        <v>52</v>
      </c>
      <c r="I8" s="50">
        <v>0.44896921240250381</v>
      </c>
      <c r="J8" s="50">
        <v>2.8145275274353777E-2</v>
      </c>
      <c r="K8" s="50">
        <v>0.12710742705216088</v>
      </c>
      <c r="L8" s="50">
        <v>0.35507796071485165</v>
      </c>
      <c r="M8" s="50">
        <v>4.0700124556129945E-2</v>
      </c>
      <c r="N8" s="50">
        <f t="shared" si="1"/>
        <v>1</v>
      </c>
      <c r="O8" s="49">
        <f t="shared" si="2"/>
        <v>6734.5381860375574</v>
      </c>
      <c r="P8" s="49">
        <f t="shared" si="3"/>
        <v>422.17912911530664</v>
      </c>
      <c r="Q8" s="49">
        <f t="shared" si="4"/>
        <v>1906.6114057824132</v>
      </c>
      <c r="R8" s="49">
        <f t="shared" si="5"/>
        <v>5326.169410722775</v>
      </c>
      <c r="S8" s="49">
        <f t="shared" si="6"/>
        <v>610.50186834194915</v>
      </c>
      <c r="T8" s="49">
        <f t="shared" si="8"/>
        <v>6734.5381860375574</v>
      </c>
      <c r="U8" s="49">
        <f t="shared" si="9"/>
        <v>422.17912911530664</v>
      </c>
      <c r="V8" s="49">
        <f t="shared" si="10"/>
        <v>1906.6114057824132</v>
      </c>
      <c r="W8" s="49">
        <f t="shared" si="11"/>
        <v>5326.169410722775</v>
      </c>
      <c r="X8" s="49">
        <f t="shared" si="12"/>
        <v>610.50186834194915</v>
      </c>
    </row>
    <row r="9" spans="1:24">
      <c r="A9" s="4">
        <v>8</v>
      </c>
      <c r="B9" s="46">
        <v>45422</v>
      </c>
      <c r="C9" s="60">
        <f t="shared" si="0"/>
        <v>45413</v>
      </c>
      <c r="D9" s="4" t="s">
        <v>7274</v>
      </c>
      <c r="E9" s="4" t="s">
        <v>7275</v>
      </c>
      <c r="F9" s="47">
        <v>250000</v>
      </c>
      <c r="G9" s="47">
        <v>250000</v>
      </c>
      <c r="H9" s="3" t="s">
        <v>52</v>
      </c>
      <c r="I9" s="50">
        <v>0.44896921240250381</v>
      </c>
      <c r="J9" s="50">
        <v>2.8145275274353777E-2</v>
      </c>
      <c r="K9" s="50">
        <v>0.12710742705216088</v>
      </c>
      <c r="L9" s="50">
        <v>0.35507796071485165</v>
      </c>
      <c r="M9" s="50">
        <v>4.0700124556129945E-2</v>
      </c>
      <c r="N9" s="50">
        <f t="shared" si="1"/>
        <v>1</v>
      </c>
      <c r="O9" s="49">
        <f t="shared" si="2"/>
        <v>112242.30310062596</v>
      </c>
      <c r="P9" s="49">
        <f t="shared" si="3"/>
        <v>7036.3188185884437</v>
      </c>
      <c r="Q9" s="49">
        <f t="shared" si="4"/>
        <v>31776.856763040221</v>
      </c>
      <c r="R9" s="49">
        <f t="shared" si="5"/>
        <v>88769.490178712906</v>
      </c>
      <c r="S9" s="49">
        <f t="shared" si="6"/>
        <v>10175.031139032486</v>
      </c>
      <c r="T9" s="49">
        <f t="shared" si="8"/>
        <v>112242.30310062596</v>
      </c>
      <c r="U9" s="49">
        <f t="shared" si="9"/>
        <v>7036.3188185884437</v>
      </c>
      <c r="V9" s="49">
        <f t="shared" si="10"/>
        <v>31776.856763040221</v>
      </c>
      <c r="W9" s="49">
        <f t="shared" si="11"/>
        <v>88769.490178712906</v>
      </c>
      <c r="X9" s="49">
        <f t="shared" si="12"/>
        <v>10175.031139032486</v>
      </c>
    </row>
    <row r="10" spans="1:24">
      <c r="A10" s="4">
        <v>9</v>
      </c>
      <c r="B10" s="46">
        <v>45461</v>
      </c>
      <c r="C10" s="60">
        <f t="shared" si="0"/>
        <v>45444</v>
      </c>
      <c r="D10" s="4" t="s">
        <v>7276</v>
      </c>
      <c r="E10" s="4" t="s">
        <v>7277</v>
      </c>
      <c r="F10" s="47">
        <v>90000</v>
      </c>
      <c r="G10" s="47">
        <v>90000</v>
      </c>
      <c r="H10" s="3" t="s">
        <v>54</v>
      </c>
      <c r="I10" s="50">
        <v>1</v>
      </c>
      <c r="J10" s="50">
        <v>0</v>
      </c>
      <c r="M10" s="48">
        <v>0</v>
      </c>
      <c r="N10" s="50">
        <f t="shared" si="1"/>
        <v>1</v>
      </c>
      <c r="O10" s="49">
        <f t="shared" si="2"/>
        <v>90000</v>
      </c>
      <c r="P10" s="49">
        <f t="shared" si="3"/>
        <v>0</v>
      </c>
      <c r="Q10" s="49">
        <f t="shared" si="4"/>
        <v>0</v>
      </c>
      <c r="R10" s="49">
        <f t="shared" si="5"/>
        <v>0</v>
      </c>
      <c r="S10" s="49">
        <f t="shared" si="6"/>
        <v>0</v>
      </c>
      <c r="T10" s="49">
        <f t="shared" si="8"/>
        <v>90000</v>
      </c>
      <c r="U10" s="49">
        <f t="shared" si="9"/>
        <v>0</v>
      </c>
      <c r="V10" s="49">
        <f t="shared" si="10"/>
        <v>0</v>
      </c>
      <c r="W10" s="49">
        <f t="shared" si="11"/>
        <v>0</v>
      </c>
      <c r="X10" s="49">
        <f t="shared" si="12"/>
        <v>0</v>
      </c>
    </row>
    <row r="11" spans="1:24">
      <c r="A11" s="4">
        <v>10</v>
      </c>
      <c r="B11" s="46">
        <v>45464</v>
      </c>
      <c r="C11" s="60">
        <f t="shared" si="0"/>
        <v>45444</v>
      </c>
      <c r="D11" s="4" t="s">
        <v>7278</v>
      </c>
      <c r="E11" s="4" t="s">
        <v>7279</v>
      </c>
      <c r="F11" s="47">
        <v>250000</v>
      </c>
      <c r="G11" s="47">
        <v>250000</v>
      </c>
      <c r="H11" s="3" t="s">
        <v>57</v>
      </c>
      <c r="I11" s="50">
        <v>0</v>
      </c>
      <c r="J11" s="50">
        <v>1</v>
      </c>
      <c r="K11" s="50">
        <v>0</v>
      </c>
      <c r="L11" s="50">
        <v>0</v>
      </c>
      <c r="M11" s="50">
        <v>0</v>
      </c>
      <c r="N11" s="50">
        <f t="shared" si="1"/>
        <v>1</v>
      </c>
      <c r="O11" s="49">
        <f t="shared" si="2"/>
        <v>0</v>
      </c>
      <c r="P11" s="49">
        <f t="shared" si="3"/>
        <v>250000</v>
      </c>
      <c r="Q11" s="49">
        <f t="shared" si="4"/>
        <v>0</v>
      </c>
      <c r="R11" s="49">
        <f t="shared" si="5"/>
        <v>0</v>
      </c>
      <c r="S11" s="49">
        <f t="shared" si="6"/>
        <v>0</v>
      </c>
      <c r="T11" s="49">
        <f t="shared" si="8"/>
        <v>0</v>
      </c>
      <c r="U11" s="49">
        <f t="shared" si="9"/>
        <v>250000</v>
      </c>
      <c r="V11" s="49">
        <f t="shared" si="10"/>
        <v>0</v>
      </c>
      <c r="W11" s="49">
        <f t="shared" si="11"/>
        <v>0</v>
      </c>
      <c r="X11" s="49">
        <f t="shared" si="12"/>
        <v>0</v>
      </c>
    </row>
    <row r="12" spans="1:24">
      <c r="A12" s="4">
        <v>11</v>
      </c>
      <c r="B12" s="46">
        <v>45465</v>
      </c>
      <c r="C12" s="60">
        <f t="shared" si="0"/>
        <v>45444</v>
      </c>
      <c r="D12" s="4" t="s">
        <v>7264</v>
      </c>
      <c r="E12" s="4" t="s">
        <v>7265</v>
      </c>
      <c r="F12" s="47">
        <v>1300</v>
      </c>
      <c r="G12" s="47">
        <v>1300</v>
      </c>
      <c r="H12" s="3" t="s">
        <v>57</v>
      </c>
      <c r="I12" s="50">
        <v>0.44896921240250381</v>
      </c>
      <c r="J12" s="50">
        <v>2.8145275274353777E-2</v>
      </c>
      <c r="K12" s="50">
        <v>0.12710742705216088</v>
      </c>
      <c r="L12" s="50">
        <v>0.35507796071485165</v>
      </c>
      <c r="M12" s="50">
        <v>4.0700124556129945E-2</v>
      </c>
      <c r="N12" s="50">
        <f t="shared" si="1"/>
        <v>1</v>
      </c>
      <c r="O12" s="49">
        <f t="shared" si="2"/>
        <v>583.65997612325498</v>
      </c>
      <c r="P12" s="49">
        <f t="shared" si="3"/>
        <v>36.588857856659907</v>
      </c>
      <c r="Q12" s="49">
        <f t="shared" si="4"/>
        <v>165.23965516780913</v>
      </c>
      <c r="R12" s="49">
        <f t="shared" si="5"/>
        <v>461.60134892930716</v>
      </c>
      <c r="S12" s="49">
        <f t="shared" si="6"/>
        <v>52.910161922968925</v>
      </c>
      <c r="T12" s="49">
        <f t="shared" si="8"/>
        <v>583.65997612325498</v>
      </c>
      <c r="U12" s="49">
        <f t="shared" si="9"/>
        <v>36.588857856659907</v>
      </c>
      <c r="V12" s="49">
        <f t="shared" si="10"/>
        <v>165.23965516780913</v>
      </c>
      <c r="W12" s="49">
        <f t="shared" si="11"/>
        <v>461.60134892930716</v>
      </c>
      <c r="X12" s="49">
        <f t="shared" si="12"/>
        <v>52.910161922968925</v>
      </c>
    </row>
    <row r="13" spans="1:24">
      <c r="A13" s="4">
        <v>12</v>
      </c>
      <c r="B13" s="46">
        <v>45506</v>
      </c>
      <c r="C13" s="60">
        <f t="shared" si="0"/>
        <v>45505</v>
      </c>
      <c r="D13" s="4" t="s">
        <v>7280</v>
      </c>
      <c r="E13" s="4" t="s">
        <v>7281</v>
      </c>
      <c r="F13" s="47">
        <v>1600</v>
      </c>
      <c r="G13" s="47">
        <v>1600</v>
      </c>
      <c r="H13" s="3" t="s">
        <v>54</v>
      </c>
      <c r="I13" s="50">
        <v>0.44896921240250381</v>
      </c>
      <c r="J13" s="50">
        <v>2.8145275274353777E-2</v>
      </c>
      <c r="K13" s="50">
        <v>0.12710742705216088</v>
      </c>
      <c r="L13" s="50">
        <v>0.35507796071485165</v>
      </c>
      <c r="M13" s="50">
        <v>4.0700124556129945E-2</v>
      </c>
      <c r="N13" s="50">
        <f t="shared" si="1"/>
        <v>1</v>
      </c>
      <c r="O13" s="49">
        <f t="shared" si="2"/>
        <v>718.35073984400606</v>
      </c>
      <c r="P13" s="49">
        <f t="shared" si="3"/>
        <v>45.032440438966042</v>
      </c>
      <c r="Q13" s="49">
        <f t="shared" si="4"/>
        <v>203.37188328345741</v>
      </c>
      <c r="R13" s="49">
        <f t="shared" si="5"/>
        <v>568.12473714376267</v>
      </c>
      <c r="S13" s="49">
        <f t="shared" si="6"/>
        <v>65.120199289807914</v>
      </c>
      <c r="T13" s="49">
        <f t="shared" si="8"/>
        <v>718.35073984400606</v>
      </c>
      <c r="U13" s="49">
        <f t="shared" si="9"/>
        <v>45.032440438966042</v>
      </c>
      <c r="V13" s="49">
        <f t="shared" si="10"/>
        <v>203.37188328345741</v>
      </c>
      <c r="W13" s="49">
        <f t="shared" si="11"/>
        <v>568.12473714376267</v>
      </c>
      <c r="X13" s="49">
        <f t="shared" si="12"/>
        <v>65.120199289807914</v>
      </c>
    </row>
    <row r="14" spans="1:24">
      <c r="A14" s="4">
        <v>13</v>
      </c>
      <c r="B14" s="46">
        <v>45530</v>
      </c>
      <c r="C14" s="60">
        <f t="shared" si="0"/>
        <v>45505</v>
      </c>
      <c r="D14" s="4" t="s">
        <v>7270</v>
      </c>
      <c r="E14" s="4" t="s">
        <v>7271</v>
      </c>
      <c r="F14" s="47">
        <v>226694.48</v>
      </c>
      <c r="G14" s="47">
        <v>226694.48</v>
      </c>
      <c r="H14" s="3" t="s">
        <v>55</v>
      </c>
      <c r="I14" s="50">
        <v>0.1</v>
      </c>
      <c r="J14" s="50">
        <v>0.03</v>
      </c>
      <c r="K14" s="50">
        <v>0.03</v>
      </c>
      <c r="L14" s="50">
        <v>0.04</v>
      </c>
      <c r="M14" s="50">
        <v>0.8</v>
      </c>
      <c r="N14" s="50">
        <f t="shared" si="1"/>
        <v>1</v>
      </c>
      <c r="O14" s="49">
        <f t="shared" si="2"/>
        <v>22669.448000000004</v>
      </c>
      <c r="P14" s="49">
        <f t="shared" si="3"/>
        <v>6800.8343999999997</v>
      </c>
      <c r="Q14" s="49">
        <f t="shared" si="4"/>
        <v>6800.8343999999997</v>
      </c>
      <c r="R14" s="49">
        <f t="shared" si="5"/>
        <v>9067.7792000000009</v>
      </c>
      <c r="S14" s="49">
        <f t="shared" si="6"/>
        <v>181355.58400000003</v>
      </c>
      <c r="T14" s="49">
        <f t="shared" si="8"/>
        <v>22669.448000000004</v>
      </c>
      <c r="U14" s="49">
        <f t="shared" si="9"/>
        <v>6800.8343999999997</v>
      </c>
      <c r="V14" s="49">
        <f t="shared" si="10"/>
        <v>6800.8343999999997</v>
      </c>
      <c r="W14" s="49">
        <f t="shared" si="11"/>
        <v>9067.7792000000009</v>
      </c>
      <c r="X14" s="49">
        <f t="shared" si="12"/>
        <v>181355.58400000003</v>
      </c>
    </row>
    <row r="15" spans="1:24">
      <c r="A15" s="4">
        <v>14</v>
      </c>
      <c r="B15" s="46">
        <v>45530</v>
      </c>
      <c r="C15" s="60">
        <f t="shared" si="0"/>
        <v>45505</v>
      </c>
      <c r="D15" s="4" t="s">
        <v>7270</v>
      </c>
      <c r="E15" s="4" t="s">
        <v>7271</v>
      </c>
      <c r="F15" s="47">
        <v>58000</v>
      </c>
      <c r="G15" s="47">
        <v>58000</v>
      </c>
      <c r="H15" s="3" t="s">
        <v>55</v>
      </c>
      <c r="I15" s="50">
        <v>0.1</v>
      </c>
      <c r="J15" s="50">
        <v>0.03</v>
      </c>
      <c r="K15" s="50">
        <v>0.03</v>
      </c>
      <c r="L15" s="50">
        <v>0.04</v>
      </c>
      <c r="M15" s="50">
        <v>0.8</v>
      </c>
      <c r="N15" s="50">
        <f t="shared" si="1"/>
        <v>1</v>
      </c>
      <c r="O15" s="49">
        <f t="shared" si="2"/>
        <v>5800</v>
      </c>
      <c r="P15" s="49">
        <f t="shared" si="3"/>
        <v>1740</v>
      </c>
      <c r="Q15" s="49">
        <f t="shared" si="4"/>
        <v>1740</v>
      </c>
      <c r="R15" s="49">
        <f t="shared" si="5"/>
        <v>2320</v>
      </c>
      <c r="S15" s="49">
        <f t="shared" si="6"/>
        <v>46400</v>
      </c>
      <c r="T15" s="49">
        <f t="shared" si="8"/>
        <v>5800</v>
      </c>
      <c r="U15" s="49">
        <f t="shared" si="9"/>
        <v>1740</v>
      </c>
      <c r="V15" s="49">
        <f t="shared" si="10"/>
        <v>1740</v>
      </c>
      <c r="W15" s="49">
        <f t="shared" si="11"/>
        <v>2320</v>
      </c>
      <c r="X15" s="49">
        <f t="shared" si="12"/>
        <v>46400</v>
      </c>
    </row>
    <row r="16" spans="1:24">
      <c r="A16" s="275">
        <v>15</v>
      </c>
      <c r="B16" s="276">
        <v>45566</v>
      </c>
      <c r="C16" s="277">
        <f t="shared" si="0"/>
        <v>45566</v>
      </c>
      <c r="D16" s="275" t="s">
        <v>7282</v>
      </c>
      <c r="E16" s="275" t="s">
        <v>7283</v>
      </c>
      <c r="F16" s="278">
        <f>2367500/109*49</f>
        <v>1064288.9908256882</v>
      </c>
      <c r="G16" s="278">
        <f>2367500/109*49</f>
        <v>1064288.9908256882</v>
      </c>
      <c r="H16" s="279" t="s">
        <v>55</v>
      </c>
      <c r="I16" s="50">
        <v>0.65973769289000195</v>
      </c>
      <c r="J16" s="50">
        <v>9.8742463668826386E-2</v>
      </c>
      <c r="K16" s="50">
        <v>0.15334838415515936</v>
      </c>
      <c r="L16" s="50">
        <v>7.014316357976369E-2</v>
      </c>
      <c r="M16" s="50">
        <v>1.802829570624857E-2</v>
      </c>
      <c r="N16" s="50">
        <f t="shared" si="1"/>
        <v>1</v>
      </c>
      <c r="O16" s="49">
        <f t="shared" si="2"/>
        <v>702151.56337556802</v>
      </c>
      <c r="P16" s="49">
        <f t="shared" si="3"/>
        <v>105090.51700973742</v>
      </c>
      <c r="Q16" s="49">
        <f t="shared" si="4"/>
        <v>163206.99701724452</v>
      </c>
      <c r="R16" s="49">
        <f t="shared" si="5"/>
        <v>74652.596779627871</v>
      </c>
      <c r="S16" s="49">
        <f t="shared" si="6"/>
        <v>19187.316643510378</v>
      </c>
      <c r="T16" s="49">
        <f t="shared" si="8"/>
        <v>702151.56337556802</v>
      </c>
      <c r="U16" s="49">
        <f t="shared" si="9"/>
        <v>105090.51700973742</v>
      </c>
      <c r="V16" s="49">
        <f t="shared" si="10"/>
        <v>163206.99701724452</v>
      </c>
      <c r="W16" s="49">
        <f t="shared" si="11"/>
        <v>74652.596779627871</v>
      </c>
      <c r="X16" s="49">
        <f t="shared" si="12"/>
        <v>19187.316643510378</v>
      </c>
    </row>
    <row r="17" spans="1:24">
      <c r="A17" s="4">
        <v>16</v>
      </c>
      <c r="B17" s="46">
        <v>45607</v>
      </c>
      <c r="C17" s="60">
        <f t="shared" si="0"/>
        <v>45597</v>
      </c>
      <c r="D17" s="4" t="s">
        <v>7270</v>
      </c>
      <c r="E17" s="4" t="s">
        <v>7271</v>
      </c>
      <c r="F17" s="47">
        <v>284745.76</v>
      </c>
      <c r="G17" s="47">
        <v>284745.76</v>
      </c>
      <c r="H17" s="3" t="s">
        <v>55</v>
      </c>
      <c r="I17" s="50">
        <v>0.1</v>
      </c>
      <c r="J17" s="50">
        <v>0.03</v>
      </c>
      <c r="K17" s="50">
        <v>0.03</v>
      </c>
      <c r="L17" s="50">
        <v>0.04</v>
      </c>
      <c r="M17" s="50">
        <v>0.8</v>
      </c>
      <c r="N17" s="50">
        <f t="shared" si="1"/>
        <v>1</v>
      </c>
      <c r="O17" s="49">
        <f t="shared" si="2"/>
        <v>28474.576000000001</v>
      </c>
      <c r="P17" s="49">
        <f t="shared" si="3"/>
        <v>8542.3727999999992</v>
      </c>
      <c r="Q17" s="49">
        <f t="shared" si="4"/>
        <v>8542.3727999999992</v>
      </c>
      <c r="R17" s="49">
        <f t="shared" si="5"/>
        <v>11389.830400000001</v>
      </c>
      <c r="S17" s="49">
        <f t="shared" si="6"/>
        <v>227796.60800000001</v>
      </c>
      <c r="T17" s="49">
        <f t="shared" si="8"/>
        <v>28474.576000000001</v>
      </c>
      <c r="U17" s="49">
        <f t="shared" si="9"/>
        <v>8542.3727999999992</v>
      </c>
      <c r="V17" s="49">
        <f t="shared" si="10"/>
        <v>8542.3727999999992</v>
      </c>
      <c r="W17" s="49">
        <f t="shared" si="11"/>
        <v>11389.830400000001</v>
      </c>
      <c r="X17" s="49">
        <f t="shared" si="12"/>
        <v>227796.60800000001</v>
      </c>
    </row>
    <row r="18" spans="1:24">
      <c r="A18" s="4">
        <v>17</v>
      </c>
      <c r="B18" s="46">
        <v>45607</v>
      </c>
      <c r="C18" s="60">
        <f t="shared" si="0"/>
        <v>45597</v>
      </c>
      <c r="D18" s="4" t="s">
        <v>7270</v>
      </c>
      <c r="E18" s="4" t="s">
        <v>7271</v>
      </c>
      <c r="F18" s="47">
        <v>58000</v>
      </c>
      <c r="G18" s="47">
        <v>58000</v>
      </c>
      <c r="H18" s="3" t="s">
        <v>55</v>
      </c>
      <c r="I18" s="50">
        <v>0.1</v>
      </c>
      <c r="J18" s="50">
        <v>0.03</v>
      </c>
      <c r="K18" s="50">
        <v>0.03</v>
      </c>
      <c r="L18" s="50">
        <v>0.04</v>
      </c>
      <c r="M18" s="50">
        <v>0.8</v>
      </c>
      <c r="N18" s="50">
        <f t="shared" si="1"/>
        <v>1</v>
      </c>
      <c r="O18" s="49">
        <f t="shared" si="2"/>
        <v>5800</v>
      </c>
      <c r="P18" s="49">
        <f t="shared" si="3"/>
        <v>1740</v>
      </c>
      <c r="Q18" s="49">
        <f t="shared" si="4"/>
        <v>1740</v>
      </c>
      <c r="R18" s="49">
        <f t="shared" si="5"/>
        <v>2320</v>
      </c>
      <c r="S18" s="49">
        <f t="shared" si="6"/>
        <v>46400</v>
      </c>
      <c r="T18" s="49">
        <f t="shared" si="8"/>
        <v>5800</v>
      </c>
      <c r="U18" s="49">
        <f t="shared" si="9"/>
        <v>1740</v>
      </c>
      <c r="V18" s="49">
        <f t="shared" si="10"/>
        <v>1740</v>
      </c>
      <c r="W18" s="49">
        <f t="shared" si="11"/>
        <v>2320</v>
      </c>
      <c r="X18" s="49">
        <f t="shared" si="12"/>
        <v>46400</v>
      </c>
    </row>
    <row r="19" spans="1:24">
      <c r="A19" s="4">
        <v>18</v>
      </c>
      <c r="B19" s="46">
        <v>45668</v>
      </c>
      <c r="C19" s="60">
        <f t="shared" si="0"/>
        <v>45658</v>
      </c>
      <c r="D19" s="4" t="s">
        <v>7284</v>
      </c>
      <c r="E19" s="4" t="s">
        <v>7285</v>
      </c>
      <c r="F19" s="47">
        <v>19908.5</v>
      </c>
      <c r="G19" s="47">
        <v>19908.5</v>
      </c>
      <c r="H19" s="3" t="s">
        <v>59</v>
      </c>
      <c r="I19" s="50">
        <v>0.44896921240250381</v>
      </c>
      <c r="J19" s="50">
        <v>2.8145275274353777E-2</v>
      </c>
      <c r="K19" s="50">
        <v>0.12710742705216088</v>
      </c>
      <c r="L19" s="50">
        <v>0.35507796071485165</v>
      </c>
      <c r="M19" s="50">
        <v>4.0700124556129945E-2</v>
      </c>
      <c r="N19" s="50">
        <f t="shared" si="1"/>
        <v>1</v>
      </c>
      <c r="O19" s="49">
        <f t="shared" si="2"/>
        <v>8938.3035651152477</v>
      </c>
      <c r="P19" s="49">
        <f t="shared" si="3"/>
        <v>560.33021279947218</v>
      </c>
      <c r="Q19" s="49">
        <f t="shared" si="4"/>
        <v>2530.5182114679451</v>
      </c>
      <c r="R19" s="49">
        <f t="shared" si="5"/>
        <v>7069.0695808916244</v>
      </c>
      <c r="S19" s="49">
        <f t="shared" si="6"/>
        <v>810.27842972571295</v>
      </c>
      <c r="T19" s="49">
        <f t="shared" si="8"/>
        <v>8938.3035651152477</v>
      </c>
      <c r="U19" s="49">
        <f t="shared" si="9"/>
        <v>560.33021279947218</v>
      </c>
      <c r="V19" s="49">
        <f t="shared" si="10"/>
        <v>2530.5182114679451</v>
      </c>
      <c r="W19" s="49">
        <f t="shared" si="11"/>
        <v>7069.0695808916244</v>
      </c>
      <c r="X19" s="49">
        <f t="shared" si="12"/>
        <v>810.27842972571295</v>
      </c>
    </row>
    <row r="20" spans="1:24">
      <c r="A20" s="4">
        <v>19</v>
      </c>
      <c r="B20" s="46">
        <v>45680</v>
      </c>
      <c r="C20" s="60">
        <f t="shared" si="0"/>
        <v>45658</v>
      </c>
      <c r="D20" s="4" t="s">
        <v>7286</v>
      </c>
      <c r="E20" s="4" t="s">
        <v>7287</v>
      </c>
      <c r="F20" s="47">
        <v>400000</v>
      </c>
      <c r="G20" s="47">
        <v>400000</v>
      </c>
      <c r="H20" s="3" t="s">
        <v>55</v>
      </c>
      <c r="I20" s="50">
        <v>0.1</v>
      </c>
      <c r="J20" s="50">
        <v>0.03</v>
      </c>
      <c r="K20" s="50">
        <v>0.03</v>
      </c>
      <c r="L20" s="50">
        <v>0.04</v>
      </c>
      <c r="M20" s="50">
        <v>0.8</v>
      </c>
      <c r="N20" s="50">
        <f t="shared" si="1"/>
        <v>1</v>
      </c>
      <c r="O20" s="49">
        <f t="shared" si="2"/>
        <v>40000</v>
      </c>
      <c r="P20" s="49">
        <f t="shared" si="3"/>
        <v>12000</v>
      </c>
      <c r="Q20" s="49">
        <f t="shared" si="4"/>
        <v>12000</v>
      </c>
      <c r="R20" s="49">
        <f t="shared" si="5"/>
        <v>16000</v>
      </c>
      <c r="S20" s="49">
        <f t="shared" si="6"/>
        <v>320000</v>
      </c>
      <c r="T20" s="49">
        <f t="shared" si="8"/>
        <v>40000</v>
      </c>
      <c r="U20" s="49">
        <f t="shared" si="9"/>
        <v>12000</v>
      </c>
      <c r="V20" s="49">
        <f t="shared" si="10"/>
        <v>12000</v>
      </c>
      <c r="W20" s="49">
        <f t="shared" si="11"/>
        <v>16000</v>
      </c>
      <c r="X20" s="49">
        <f t="shared" si="12"/>
        <v>320000</v>
      </c>
    </row>
    <row r="21" spans="1:24">
      <c r="A21" s="4">
        <v>20</v>
      </c>
      <c r="B21" s="46">
        <v>45684</v>
      </c>
      <c r="C21" s="60">
        <f t="shared" si="0"/>
        <v>45658</v>
      </c>
      <c r="D21" s="4" t="s">
        <v>7284</v>
      </c>
      <c r="E21" s="4" t="s">
        <v>7285</v>
      </c>
      <c r="F21" s="47">
        <v>5600</v>
      </c>
      <c r="G21" s="47">
        <v>5600</v>
      </c>
      <c r="H21" s="3" t="s">
        <v>59</v>
      </c>
      <c r="I21" s="50">
        <v>0.44896921240250381</v>
      </c>
      <c r="J21" s="50">
        <v>2.8145275274353777E-2</v>
      </c>
      <c r="K21" s="50">
        <v>0.12710742705216088</v>
      </c>
      <c r="L21" s="50">
        <v>0.35507796071485165</v>
      </c>
      <c r="M21" s="50">
        <v>4.0700124556129945E-2</v>
      </c>
      <c r="N21" s="50">
        <f t="shared" si="1"/>
        <v>1</v>
      </c>
      <c r="O21" s="49">
        <f t="shared" si="2"/>
        <v>2514.2275894540212</v>
      </c>
      <c r="P21" s="49">
        <f t="shared" si="3"/>
        <v>157.61354153638115</v>
      </c>
      <c r="Q21" s="49">
        <f t="shared" si="4"/>
        <v>711.8015914921009</v>
      </c>
      <c r="R21" s="49">
        <f t="shared" si="5"/>
        <v>1988.4365800031692</v>
      </c>
      <c r="S21" s="49">
        <f t="shared" si="6"/>
        <v>227.92069751432768</v>
      </c>
      <c r="T21" s="49">
        <f t="shared" si="8"/>
        <v>2514.2275894540212</v>
      </c>
      <c r="U21" s="49">
        <f t="shared" si="9"/>
        <v>157.61354153638115</v>
      </c>
      <c r="V21" s="49">
        <f t="shared" si="10"/>
        <v>711.8015914921009</v>
      </c>
      <c r="W21" s="49">
        <f t="shared" si="11"/>
        <v>1988.4365800031692</v>
      </c>
      <c r="X21" s="49">
        <f t="shared" si="12"/>
        <v>227.92069751432768</v>
      </c>
    </row>
    <row r="22" spans="1:24">
      <c r="A22" s="4">
        <v>21</v>
      </c>
      <c r="B22" s="46">
        <v>45688</v>
      </c>
      <c r="C22" s="60">
        <f t="shared" si="0"/>
        <v>45658</v>
      </c>
      <c r="D22" s="4" t="s">
        <v>7288</v>
      </c>
      <c r="E22" s="4" t="s">
        <v>7289</v>
      </c>
      <c r="F22" s="47">
        <v>29000</v>
      </c>
      <c r="G22" s="47">
        <v>29000</v>
      </c>
      <c r="H22" s="3" t="s">
        <v>59</v>
      </c>
      <c r="I22" s="50">
        <v>0.44896921240250381</v>
      </c>
      <c r="J22" s="50">
        <v>2.8145275274353777E-2</v>
      </c>
      <c r="K22" s="50">
        <v>0.12710742705216088</v>
      </c>
      <c r="L22" s="50">
        <v>0.35507796071485165</v>
      </c>
      <c r="M22" s="50">
        <v>4.0700124556129945E-2</v>
      </c>
      <c r="N22" s="50">
        <f t="shared" si="1"/>
        <v>1</v>
      </c>
      <c r="O22" s="49">
        <f t="shared" si="2"/>
        <v>13020.107159672611</v>
      </c>
      <c r="P22" s="49">
        <f t="shared" si="3"/>
        <v>816.21298295625957</v>
      </c>
      <c r="Q22" s="49">
        <f t="shared" si="4"/>
        <v>3686.1153845126655</v>
      </c>
      <c r="R22" s="49">
        <f t="shared" si="5"/>
        <v>10297.260860730697</v>
      </c>
      <c r="S22" s="49">
        <f t="shared" si="6"/>
        <v>1180.3036121277685</v>
      </c>
      <c r="T22" s="49">
        <f t="shared" si="8"/>
        <v>13020.107159672611</v>
      </c>
      <c r="U22" s="49">
        <f t="shared" si="9"/>
        <v>816.21298295625957</v>
      </c>
      <c r="V22" s="49">
        <f t="shared" si="10"/>
        <v>3686.1153845126655</v>
      </c>
      <c r="W22" s="49">
        <f t="shared" si="11"/>
        <v>10297.260860730697</v>
      </c>
      <c r="X22" s="49">
        <f t="shared" si="12"/>
        <v>1180.3036121277685</v>
      </c>
    </row>
    <row r="23" spans="1:24">
      <c r="A23" s="4">
        <v>22</v>
      </c>
      <c r="B23" s="46">
        <v>45694</v>
      </c>
      <c r="C23" s="60">
        <f t="shared" si="0"/>
        <v>45689</v>
      </c>
      <c r="D23" s="4" t="s">
        <v>7290</v>
      </c>
      <c r="E23" s="4" t="s">
        <v>7291</v>
      </c>
      <c r="F23" s="47">
        <v>62500</v>
      </c>
      <c r="G23" s="47">
        <v>62500</v>
      </c>
      <c r="H23" s="3" t="s">
        <v>54</v>
      </c>
      <c r="I23" s="50">
        <v>0.44896921240250381</v>
      </c>
      <c r="J23" s="50">
        <v>2.8145275274353777E-2</v>
      </c>
      <c r="K23" s="50">
        <v>0.12710742705216088</v>
      </c>
      <c r="L23" s="50">
        <v>0.35507796071485165</v>
      </c>
      <c r="M23" s="50">
        <v>4.0700124556129945E-2</v>
      </c>
      <c r="N23" s="50">
        <f t="shared" si="1"/>
        <v>1</v>
      </c>
      <c r="O23" s="49">
        <f t="shared" si="2"/>
        <v>28060.575775156489</v>
      </c>
      <c r="P23" s="49">
        <f t="shared" si="3"/>
        <v>1759.0797046471109</v>
      </c>
      <c r="Q23" s="49">
        <f t="shared" si="4"/>
        <v>7944.2141907600553</v>
      </c>
      <c r="R23" s="49">
        <f t="shared" si="5"/>
        <v>22192.372544678226</v>
      </c>
      <c r="S23" s="49">
        <f t="shared" si="6"/>
        <v>2543.7577847581215</v>
      </c>
      <c r="T23" s="49">
        <f t="shared" si="8"/>
        <v>28060.575775156489</v>
      </c>
      <c r="U23" s="49">
        <f t="shared" si="9"/>
        <v>1759.0797046471109</v>
      </c>
      <c r="V23" s="49">
        <f t="shared" si="10"/>
        <v>7944.2141907600553</v>
      </c>
      <c r="W23" s="49">
        <f t="shared" si="11"/>
        <v>22192.372544678226</v>
      </c>
      <c r="X23" s="49">
        <f t="shared" si="12"/>
        <v>2543.7577847581215</v>
      </c>
    </row>
    <row r="24" spans="1:24">
      <c r="A24" s="4">
        <v>23</v>
      </c>
      <c r="B24" s="46">
        <v>45700</v>
      </c>
      <c r="C24" s="60">
        <f t="shared" si="0"/>
        <v>45689</v>
      </c>
      <c r="D24" s="4" t="s">
        <v>7292</v>
      </c>
      <c r="E24" s="4" t="s">
        <v>7293</v>
      </c>
      <c r="F24" s="47">
        <v>45000</v>
      </c>
      <c r="G24" s="47">
        <v>45000</v>
      </c>
      <c r="H24" s="3" t="s">
        <v>59</v>
      </c>
      <c r="I24" s="50">
        <v>0.44896921240250381</v>
      </c>
      <c r="J24" s="50">
        <v>2.8145275274353777E-2</v>
      </c>
      <c r="K24" s="50">
        <v>0.12710742705216088</v>
      </c>
      <c r="L24" s="50">
        <v>0.35507796071485165</v>
      </c>
      <c r="M24" s="50">
        <v>4.0700124556129945E-2</v>
      </c>
      <c r="N24" s="50">
        <f t="shared" si="1"/>
        <v>1</v>
      </c>
      <c r="O24" s="49">
        <f t="shared" si="2"/>
        <v>20203.614558112673</v>
      </c>
      <c r="P24" s="49">
        <f t="shared" si="3"/>
        <v>1266.53738734592</v>
      </c>
      <c r="Q24" s="49">
        <f t="shared" si="4"/>
        <v>5719.8342173472392</v>
      </c>
      <c r="R24" s="49">
        <f t="shared" si="5"/>
        <v>15978.508232168324</v>
      </c>
      <c r="S24" s="49">
        <f t="shared" si="6"/>
        <v>1831.5056050258474</v>
      </c>
      <c r="T24" s="49">
        <f t="shared" si="8"/>
        <v>20203.614558112673</v>
      </c>
      <c r="U24" s="49">
        <f t="shared" si="9"/>
        <v>1266.53738734592</v>
      </c>
      <c r="V24" s="49">
        <f t="shared" si="10"/>
        <v>5719.8342173472392</v>
      </c>
      <c r="W24" s="49">
        <f t="shared" si="11"/>
        <v>15978.508232168324</v>
      </c>
      <c r="X24" s="49">
        <f t="shared" si="12"/>
        <v>1831.5056050258474</v>
      </c>
    </row>
    <row r="25" spans="1:24">
      <c r="A25" s="4">
        <v>24</v>
      </c>
      <c r="B25" s="46">
        <v>45747</v>
      </c>
      <c r="C25" s="60">
        <f t="shared" si="0"/>
        <v>45717</v>
      </c>
      <c r="D25" s="4" t="s">
        <v>7270</v>
      </c>
      <c r="E25" s="4" t="s">
        <v>7294</v>
      </c>
      <c r="F25" s="47">
        <v>273996</v>
      </c>
      <c r="G25" s="47">
        <v>273996</v>
      </c>
      <c r="H25" s="3" t="s">
        <v>59</v>
      </c>
      <c r="I25" s="50">
        <v>0.1</v>
      </c>
      <c r="J25" s="50">
        <v>0.03</v>
      </c>
      <c r="K25" s="50">
        <v>0.03</v>
      </c>
      <c r="L25" s="50">
        <v>0.04</v>
      </c>
      <c r="M25" s="50">
        <v>0.8</v>
      </c>
      <c r="N25" s="50">
        <f t="shared" si="1"/>
        <v>1</v>
      </c>
      <c r="O25" s="49">
        <f t="shared" si="2"/>
        <v>27399.600000000002</v>
      </c>
      <c r="P25" s="49">
        <f t="shared" si="3"/>
        <v>8219.8799999999992</v>
      </c>
      <c r="Q25" s="49">
        <f t="shared" si="4"/>
        <v>8219.8799999999992</v>
      </c>
      <c r="R25" s="49">
        <f t="shared" si="5"/>
        <v>10959.84</v>
      </c>
      <c r="S25" s="49">
        <f t="shared" si="6"/>
        <v>219196.80000000002</v>
      </c>
      <c r="T25" s="49">
        <f t="shared" si="8"/>
        <v>27399.600000000002</v>
      </c>
      <c r="U25" s="49">
        <f t="shared" si="9"/>
        <v>8219.8799999999992</v>
      </c>
      <c r="V25" s="49">
        <f t="shared" si="10"/>
        <v>8219.8799999999992</v>
      </c>
      <c r="W25" s="49">
        <f t="shared" si="11"/>
        <v>10959.84</v>
      </c>
      <c r="X25" s="49">
        <f t="shared" si="12"/>
        <v>219196.80000000002</v>
      </c>
    </row>
    <row r="26" spans="1:24">
      <c r="A26" s="4">
        <v>25</v>
      </c>
      <c r="B26" s="46">
        <v>45747</v>
      </c>
      <c r="C26" s="60">
        <f t="shared" si="0"/>
        <v>45717</v>
      </c>
      <c r="D26" s="4" t="s">
        <v>7270</v>
      </c>
      <c r="E26" s="4" t="s">
        <v>7295</v>
      </c>
      <c r="F26" s="47">
        <v>250000</v>
      </c>
      <c r="G26" s="47">
        <v>250000</v>
      </c>
      <c r="H26" s="3" t="s">
        <v>59</v>
      </c>
      <c r="I26" s="50">
        <v>0.1</v>
      </c>
      <c r="J26" s="50">
        <v>0.03</v>
      </c>
      <c r="K26" s="50">
        <v>0.03</v>
      </c>
      <c r="L26" s="50">
        <v>0.04</v>
      </c>
      <c r="M26" s="50">
        <v>0.8</v>
      </c>
      <c r="N26" s="50">
        <f t="shared" si="1"/>
        <v>1</v>
      </c>
      <c r="O26" s="49">
        <f t="shared" si="2"/>
        <v>25000</v>
      </c>
      <c r="P26" s="49">
        <f t="shared" si="3"/>
        <v>7500</v>
      </c>
      <c r="Q26" s="49">
        <f t="shared" si="4"/>
        <v>7500</v>
      </c>
      <c r="R26" s="49">
        <f t="shared" si="5"/>
        <v>10000</v>
      </c>
      <c r="S26" s="49">
        <f t="shared" si="6"/>
        <v>200000</v>
      </c>
      <c r="T26" s="49">
        <f t="shared" si="8"/>
        <v>25000</v>
      </c>
      <c r="U26" s="49">
        <f t="shared" si="9"/>
        <v>7500</v>
      </c>
      <c r="V26" s="49">
        <f t="shared" si="10"/>
        <v>7500</v>
      </c>
      <c r="W26" s="49">
        <f t="shared" si="11"/>
        <v>10000</v>
      </c>
      <c r="X26" s="49">
        <f t="shared" si="12"/>
        <v>200000</v>
      </c>
    </row>
    <row r="27" spans="1:24">
      <c r="F27" s="43"/>
      <c r="G27" s="43"/>
      <c r="I27" s="50"/>
      <c r="J27" s="50"/>
      <c r="K27" s="50"/>
      <c r="L27" s="50"/>
      <c r="M27" s="50"/>
      <c r="T27" s="49"/>
      <c r="U27" s="49"/>
      <c r="V27" s="49"/>
      <c r="W27" s="49"/>
      <c r="X27" s="49"/>
    </row>
  </sheetData>
  <pageMargins left="0.7" right="0.7" top="0.75" bottom="0.75" header="0.3" footer="0.3"/>
  <pageSetup paperSize="9" orientation="portrait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9"/>
  <sheetViews>
    <sheetView topLeftCell="F1" workbookViewId="0">
      <selection activeCell="H4" sqref="H4"/>
    </sheetView>
  </sheetViews>
  <sheetFormatPr defaultRowHeight="15"/>
  <cols>
    <col min="1" max="1" width="5.42578125" bestFit="1" customWidth="1"/>
    <col min="2" max="2" width="10.42578125" bestFit="1" customWidth="1"/>
    <col min="3" max="3" width="8.5703125" bestFit="1" customWidth="1"/>
    <col min="4" max="4" width="19" bestFit="1" customWidth="1"/>
    <col min="5" max="5" width="22.7109375" bestFit="1" customWidth="1"/>
    <col min="6" max="6" width="9" bestFit="1" customWidth="1"/>
    <col min="7" max="7" width="14.5703125" bestFit="1" customWidth="1"/>
    <col min="8" max="8" width="14" bestFit="1" customWidth="1"/>
    <col min="9" max="13" width="12.5703125" style="48" customWidth="1"/>
    <col min="14" max="14" width="12.5703125" style="50" customWidth="1"/>
    <col min="15" max="19" width="12.5703125" style="48" customWidth="1"/>
  </cols>
  <sheetData>
    <row r="1" spans="1:19" ht="30" customHeight="1">
      <c r="A1" s="36" t="s">
        <v>7260</v>
      </c>
      <c r="B1" s="36" t="s">
        <v>7261</v>
      </c>
      <c r="C1" s="36" t="s">
        <v>193</v>
      </c>
      <c r="D1" s="36" t="s">
        <v>7262</v>
      </c>
      <c r="E1" s="36" t="s">
        <v>7263</v>
      </c>
      <c r="F1" s="36" t="s">
        <v>20</v>
      </c>
      <c r="G1" s="36" t="s">
        <v>77</v>
      </c>
      <c r="H1" s="36" t="s">
        <v>213</v>
      </c>
      <c r="I1" s="48" t="s">
        <v>12072</v>
      </c>
      <c r="J1" s="48" t="s">
        <v>16</v>
      </c>
      <c r="K1" s="48" t="s">
        <v>17</v>
      </c>
      <c r="L1" s="48" t="s">
        <v>18</v>
      </c>
      <c r="M1" s="48" t="s">
        <v>19</v>
      </c>
      <c r="N1" s="48" t="s">
        <v>20</v>
      </c>
      <c r="O1" s="48" t="s">
        <v>15</v>
      </c>
      <c r="P1" s="48" t="s">
        <v>16</v>
      </c>
      <c r="Q1" s="48" t="s">
        <v>17</v>
      </c>
      <c r="R1" s="48" t="s">
        <v>18</v>
      </c>
      <c r="S1" s="48" t="s">
        <v>19</v>
      </c>
    </row>
    <row r="2" spans="1:19">
      <c r="A2" s="4">
        <v>1</v>
      </c>
      <c r="B2" s="46">
        <v>45779</v>
      </c>
      <c r="C2" s="60">
        <f t="shared" ref="C2:C8" si="0">EOMONTH(B2,-1)+1</f>
        <v>45778</v>
      </c>
      <c r="D2" s="4" t="s">
        <v>7296</v>
      </c>
      <c r="E2" s="4" t="s">
        <v>7297</v>
      </c>
      <c r="F2" s="47">
        <v>5883</v>
      </c>
      <c r="G2" s="47">
        <f t="shared" ref="G2:G8" si="1">F2</f>
        <v>5883</v>
      </c>
      <c r="H2" s="3"/>
      <c r="I2" s="50">
        <v>0</v>
      </c>
      <c r="J2" s="50">
        <v>0</v>
      </c>
      <c r="K2" s="50">
        <v>0</v>
      </c>
      <c r="L2" s="50">
        <v>0</v>
      </c>
      <c r="M2" s="50">
        <v>1</v>
      </c>
      <c r="N2" s="50">
        <f t="shared" ref="N2:N8" si="2">SUM(I2:M2)</f>
        <v>1</v>
      </c>
      <c r="O2" s="49">
        <f t="shared" ref="O2:S8" si="3">$G2*I2</f>
        <v>0</v>
      </c>
      <c r="P2" s="49">
        <f t="shared" si="3"/>
        <v>0</v>
      </c>
      <c r="Q2" s="49">
        <f t="shared" si="3"/>
        <v>0</v>
      </c>
      <c r="R2" s="49">
        <f t="shared" si="3"/>
        <v>0</v>
      </c>
      <c r="S2" s="49">
        <f t="shared" si="3"/>
        <v>5883</v>
      </c>
    </row>
    <row r="3" spans="1:19">
      <c r="A3" s="4">
        <v>2</v>
      </c>
      <c r="B3" s="46">
        <v>45789</v>
      </c>
      <c r="C3" s="60">
        <f t="shared" si="0"/>
        <v>45778</v>
      </c>
      <c r="D3" s="4" t="s">
        <v>55</v>
      </c>
      <c r="E3" s="4" t="s">
        <v>7298</v>
      </c>
      <c r="F3" s="47">
        <v>85700</v>
      </c>
      <c r="G3" s="47">
        <f t="shared" si="1"/>
        <v>85700</v>
      </c>
      <c r="H3" s="3"/>
      <c r="I3" s="50">
        <v>0.01</v>
      </c>
      <c r="J3" s="50">
        <v>0.01</v>
      </c>
      <c r="K3" s="50">
        <v>0.01</v>
      </c>
      <c r="L3" s="50">
        <v>0.01</v>
      </c>
      <c r="M3" s="50">
        <v>0.96</v>
      </c>
      <c r="N3" s="50">
        <f t="shared" si="2"/>
        <v>1</v>
      </c>
      <c r="O3" s="49">
        <f t="shared" si="3"/>
        <v>857</v>
      </c>
      <c r="P3" s="49">
        <f t="shared" si="3"/>
        <v>857</v>
      </c>
      <c r="Q3" s="49">
        <f t="shared" si="3"/>
        <v>857</v>
      </c>
      <c r="R3" s="49">
        <f t="shared" si="3"/>
        <v>857</v>
      </c>
      <c r="S3" s="49">
        <f t="shared" si="3"/>
        <v>82272</v>
      </c>
    </row>
    <row r="4" spans="1:19">
      <c r="A4" s="4">
        <v>3</v>
      </c>
      <c r="B4" s="46">
        <v>45782</v>
      </c>
      <c r="C4" s="60">
        <f t="shared" si="0"/>
        <v>45778</v>
      </c>
      <c r="D4" s="4" t="s">
        <v>54</v>
      </c>
      <c r="E4" s="4" t="s">
        <v>7299</v>
      </c>
      <c r="F4" s="47">
        <v>13608</v>
      </c>
      <c r="G4" s="47">
        <f t="shared" si="1"/>
        <v>13608</v>
      </c>
      <c r="H4" s="3"/>
      <c r="I4" s="50">
        <v>0.45329999999999998</v>
      </c>
      <c r="J4" s="50">
        <v>2.7872139469304492E-2</v>
      </c>
      <c r="K4" s="50">
        <v>0.10642710479675087</v>
      </c>
      <c r="L4" s="50">
        <v>0.38265515283176965</v>
      </c>
      <c r="M4" s="50">
        <v>2.9691355305408184E-2</v>
      </c>
      <c r="N4" s="50">
        <f t="shared" si="2"/>
        <v>0.99994575240323325</v>
      </c>
      <c r="O4" s="49">
        <f t="shared" si="3"/>
        <v>6168.5063999999993</v>
      </c>
      <c r="P4" s="49">
        <f t="shared" si="3"/>
        <v>379.2840738982955</v>
      </c>
      <c r="Q4" s="49">
        <f t="shared" si="3"/>
        <v>1448.2600420741858</v>
      </c>
      <c r="R4" s="49">
        <f t="shared" si="3"/>
        <v>5207.1713197347217</v>
      </c>
      <c r="S4" s="49">
        <f t="shared" si="3"/>
        <v>404.03996299599459</v>
      </c>
    </row>
    <row r="5" spans="1:19">
      <c r="A5" s="4">
        <v>4</v>
      </c>
      <c r="B5" s="46">
        <v>45779</v>
      </c>
      <c r="C5" s="60">
        <f t="shared" si="0"/>
        <v>45778</v>
      </c>
      <c r="D5" s="4" t="s">
        <v>7300</v>
      </c>
      <c r="E5" s="4" t="s">
        <v>7297</v>
      </c>
      <c r="F5" s="47">
        <f>488+489</f>
        <v>977</v>
      </c>
      <c r="G5" s="47">
        <f t="shared" si="1"/>
        <v>977</v>
      </c>
      <c r="H5" s="3"/>
      <c r="I5" s="50">
        <v>0</v>
      </c>
      <c r="J5" s="50">
        <v>0</v>
      </c>
      <c r="K5" s="50">
        <v>0</v>
      </c>
      <c r="L5" s="50">
        <v>0</v>
      </c>
      <c r="M5" s="50">
        <v>1</v>
      </c>
      <c r="N5" s="50">
        <f t="shared" si="2"/>
        <v>1</v>
      </c>
      <c r="O5" s="49">
        <f t="shared" si="3"/>
        <v>0</v>
      </c>
      <c r="P5" s="49">
        <f t="shared" si="3"/>
        <v>0</v>
      </c>
      <c r="Q5" s="49">
        <f t="shared" si="3"/>
        <v>0</v>
      </c>
      <c r="R5" s="49">
        <f t="shared" si="3"/>
        <v>0</v>
      </c>
      <c r="S5" s="49">
        <f t="shared" si="3"/>
        <v>977</v>
      </c>
    </row>
    <row r="6" spans="1:19">
      <c r="A6" s="4">
        <v>5</v>
      </c>
      <c r="B6" s="46">
        <v>45759</v>
      </c>
      <c r="C6" s="60">
        <f t="shared" si="0"/>
        <v>45748</v>
      </c>
      <c r="D6" s="4" t="s">
        <v>7301</v>
      </c>
      <c r="E6" s="4" t="s">
        <v>7298</v>
      </c>
      <c r="F6" s="47">
        <v>324650</v>
      </c>
      <c r="G6" s="47">
        <f t="shared" si="1"/>
        <v>324650</v>
      </c>
      <c r="H6" s="3"/>
      <c r="I6" s="50">
        <v>0.01</v>
      </c>
      <c r="J6" s="50">
        <v>0.01</v>
      </c>
      <c r="K6" s="50">
        <v>0.01</v>
      </c>
      <c r="L6" s="50">
        <v>0.01</v>
      </c>
      <c r="M6" s="50">
        <v>0.96</v>
      </c>
      <c r="N6" s="50">
        <f t="shared" si="2"/>
        <v>1</v>
      </c>
      <c r="O6" s="49">
        <f t="shared" si="3"/>
        <v>3246.5</v>
      </c>
      <c r="P6" s="49">
        <f t="shared" si="3"/>
        <v>3246.5</v>
      </c>
      <c r="Q6" s="49">
        <f t="shared" si="3"/>
        <v>3246.5</v>
      </c>
      <c r="R6" s="49">
        <f t="shared" si="3"/>
        <v>3246.5</v>
      </c>
      <c r="S6" s="49">
        <f t="shared" si="3"/>
        <v>311664</v>
      </c>
    </row>
    <row r="7" spans="1:19">
      <c r="A7" s="4">
        <v>6</v>
      </c>
      <c r="B7" s="46">
        <v>45780</v>
      </c>
      <c r="C7" s="60">
        <f t="shared" si="0"/>
        <v>45778</v>
      </c>
      <c r="D7" s="4" t="s">
        <v>7302</v>
      </c>
      <c r="E7" s="4" t="s">
        <v>7303</v>
      </c>
      <c r="F7" s="47">
        <v>15000</v>
      </c>
      <c r="G7" s="47">
        <f t="shared" si="1"/>
        <v>15000</v>
      </c>
      <c r="H7" s="3"/>
      <c r="I7" s="50">
        <v>0.45335424759676679</v>
      </c>
      <c r="J7" s="50">
        <v>2.7872139469304492E-2</v>
      </c>
      <c r="K7" s="50">
        <v>0.10642710479675087</v>
      </c>
      <c r="L7" s="50">
        <v>0.38265515283176965</v>
      </c>
      <c r="M7" s="50">
        <v>2.9691355305408184E-2</v>
      </c>
      <c r="N7" s="50">
        <f t="shared" si="2"/>
        <v>1</v>
      </c>
      <c r="O7" s="49">
        <f t="shared" si="3"/>
        <v>6800.313713951502</v>
      </c>
      <c r="P7" s="49">
        <f t="shared" si="3"/>
        <v>418.08209203956739</v>
      </c>
      <c r="Q7" s="49">
        <f t="shared" si="3"/>
        <v>1596.406571951263</v>
      </c>
      <c r="R7" s="49">
        <f t="shared" si="3"/>
        <v>5739.8272924765452</v>
      </c>
      <c r="S7" s="49">
        <f t="shared" si="3"/>
        <v>445.37032958112275</v>
      </c>
    </row>
    <row r="8" spans="1:19">
      <c r="A8" s="4">
        <v>7</v>
      </c>
      <c r="B8" s="46">
        <v>45799</v>
      </c>
      <c r="C8" s="60">
        <f t="shared" si="0"/>
        <v>45778</v>
      </c>
      <c r="D8" s="4" t="s">
        <v>7304</v>
      </c>
      <c r="E8" s="4" t="s">
        <v>7305</v>
      </c>
      <c r="F8" s="47">
        <v>15000</v>
      </c>
      <c r="G8" s="47">
        <f t="shared" si="1"/>
        <v>15000</v>
      </c>
      <c r="H8" s="3"/>
      <c r="I8" s="50">
        <v>0.45335424759676679</v>
      </c>
      <c r="J8" s="50">
        <v>2.7872139469304492E-2</v>
      </c>
      <c r="K8" s="50">
        <v>0.10642710479675087</v>
      </c>
      <c r="L8" s="50">
        <v>0.38265515283176965</v>
      </c>
      <c r="M8" s="50">
        <v>2.9691355305408184E-2</v>
      </c>
      <c r="N8" s="50">
        <f t="shared" si="2"/>
        <v>1</v>
      </c>
      <c r="O8" s="49">
        <f t="shared" si="3"/>
        <v>6800.313713951502</v>
      </c>
      <c r="P8" s="49">
        <f t="shared" si="3"/>
        <v>418.08209203956739</v>
      </c>
      <c r="Q8" s="49">
        <f t="shared" si="3"/>
        <v>1596.406571951263</v>
      </c>
      <c r="R8" s="49">
        <f t="shared" si="3"/>
        <v>5739.8272924765452</v>
      </c>
      <c r="S8" s="49">
        <f t="shared" si="3"/>
        <v>445.37032958112275</v>
      </c>
    </row>
    <row r="9" spans="1:19">
      <c r="F9" s="44">
        <f>SUM(F2:F8)</f>
        <v>460818</v>
      </c>
      <c r="G9" s="43">
        <f>SUM(G2:G8)</f>
        <v>460818</v>
      </c>
    </row>
  </sheetData>
  <autoFilter ref="A1:S9" xr:uid="{00000000-0001-0000-1100-000000000000}"/>
  <pageMargins left="0.7" right="0.7" top="0.75" bottom="0.75" header="0.3" footer="0.3"/>
  <pageSetup paperSize="9" orientation="portrait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16"/>
  <sheetViews>
    <sheetView workbookViewId="0">
      <selection activeCell="B2" sqref="B2"/>
    </sheetView>
  </sheetViews>
  <sheetFormatPr defaultRowHeight="15"/>
  <cols>
    <col min="1" max="1" width="29.42578125" bestFit="1" customWidth="1"/>
    <col min="2" max="2" width="14.28515625" bestFit="1" customWidth="1"/>
    <col min="3" max="3" width="11.5703125" bestFit="1" customWidth="1"/>
    <col min="6" max="6" width="13.5703125" bestFit="1" customWidth="1"/>
    <col min="7" max="7" width="11.5703125" customWidth="1"/>
    <col min="8" max="8" width="11.5703125" bestFit="1" customWidth="1"/>
    <col min="10" max="10" width="10.7109375" bestFit="1" customWidth="1"/>
  </cols>
  <sheetData>
    <row r="1" spans="1:13">
      <c r="A1" t="s">
        <v>193</v>
      </c>
      <c r="B1" t="s">
        <v>194</v>
      </c>
      <c r="C1" t="s">
        <v>195</v>
      </c>
      <c r="F1" t="s">
        <v>193</v>
      </c>
      <c r="G1" t="s">
        <v>194</v>
      </c>
      <c r="H1" t="s">
        <v>195</v>
      </c>
      <c r="J1" t="s">
        <v>196</v>
      </c>
      <c r="M1" t="s">
        <v>18</v>
      </c>
    </row>
    <row r="2" spans="1:13">
      <c r="A2" s="42">
        <v>45383</v>
      </c>
      <c r="B2" s="43">
        <v>2733614.9317796612</v>
      </c>
      <c r="C2" s="44">
        <f>B2</f>
        <v>2733614.9317796612</v>
      </c>
      <c r="F2" s="40">
        <v>45383</v>
      </c>
      <c r="G2" s="43">
        <f>SUMIFS('Total Sales 24-25'!$G$2:$G$4303,'Total Sales 24-25'!$T$2:$T$4303,'Deferred Revenue 24-25'!$M$1,'Total Sales 24-25'!$B$2:$B$4303,'Deferred Revenue 24-25'!F2)</f>
        <v>3073550.8813559315</v>
      </c>
      <c r="H2" s="44">
        <f>G2</f>
        <v>3073550.8813559315</v>
      </c>
      <c r="J2" s="44">
        <f t="shared" ref="J2:J13" si="0">G2-B2</f>
        <v>339935.9495762703</v>
      </c>
    </row>
    <row r="3" spans="1:13">
      <c r="A3" s="42">
        <v>45413</v>
      </c>
      <c r="B3" s="43">
        <v>2778428.4614406782</v>
      </c>
      <c r="C3" s="44">
        <f t="shared" ref="C3:C13" si="1">B3+C2</f>
        <v>5512043.393220339</v>
      </c>
      <c r="F3" s="40">
        <v>45413</v>
      </c>
      <c r="G3" s="43">
        <f>SUMIFS('Total Sales 24-25'!$G$2:$G$4303,'Total Sales 24-25'!$T$2:$T$4303,'Deferred Revenue 24-25'!$M$1,'Total Sales 24-25'!$B$2:$B$4303,'Deferred Revenue 24-25'!F3)</f>
        <v>3239250.3559322036</v>
      </c>
      <c r="H3" s="44">
        <f t="shared" ref="H3:H13" si="2">G3+H2</f>
        <v>6312801.2372881351</v>
      </c>
      <c r="J3" s="44">
        <f t="shared" si="0"/>
        <v>460821.89449152537</v>
      </c>
    </row>
    <row r="4" spans="1:13">
      <c r="A4" s="42">
        <v>45444</v>
      </c>
      <c r="B4" s="43">
        <v>2765360.9486440672</v>
      </c>
      <c r="C4" s="44">
        <f t="shared" si="1"/>
        <v>8277404.3418644061</v>
      </c>
      <c r="F4" s="40">
        <v>45444</v>
      </c>
      <c r="G4" s="43">
        <f>SUMIFS('Total Sales 24-25'!$G$2:$G$4303,'Total Sales 24-25'!$T$2:$T$4303,'Deferred Revenue 24-25'!$M$1,'Total Sales 24-25'!$B$2:$B$4303,'Deferred Revenue 24-25'!F4)</f>
        <v>3839664.6864406783</v>
      </c>
      <c r="H4" s="44">
        <f t="shared" si="2"/>
        <v>10152465.923728812</v>
      </c>
      <c r="J4" s="44">
        <f t="shared" si="0"/>
        <v>1074303.7377966112</v>
      </c>
    </row>
    <row r="5" spans="1:13">
      <c r="A5" s="42">
        <v>45474</v>
      </c>
      <c r="B5" s="43">
        <v>3027789.105847457</v>
      </c>
      <c r="C5" s="44">
        <f t="shared" si="1"/>
        <v>11305193.447711863</v>
      </c>
      <c r="F5" s="40">
        <v>45474</v>
      </c>
      <c r="G5" s="43">
        <f>SUMIFS('Total Sales 24-25'!$G$2:$G$4303,'Total Sales 24-25'!$T$2:$T$4303,'Deferred Revenue 24-25'!$M$1,'Total Sales 24-25'!$B$2:$B$4303,'Deferred Revenue 24-25'!F5)</f>
        <v>7220217.025423727</v>
      </c>
      <c r="H5" s="44">
        <f t="shared" si="2"/>
        <v>17372682.94915254</v>
      </c>
      <c r="J5" s="44">
        <f t="shared" si="0"/>
        <v>4192427.91957627</v>
      </c>
    </row>
    <row r="6" spans="1:13">
      <c r="A6" s="42">
        <v>45505</v>
      </c>
      <c r="B6" s="43">
        <v>2975401.2194209038</v>
      </c>
      <c r="C6" s="44">
        <f t="shared" si="1"/>
        <v>14280594.667132767</v>
      </c>
      <c r="F6" s="40">
        <v>45505</v>
      </c>
      <c r="G6" s="43">
        <f>SUMIFS('Total Sales 24-25'!$G$2:$G$4303,'Total Sales 24-25'!$T$2:$T$4303,'Deferred Revenue 24-25'!$M$1,'Total Sales 24-25'!$B$2:$B$4303,'Deferred Revenue 24-25'!F6)</f>
        <v>2395862.0228813556</v>
      </c>
      <c r="H6" s="44">
        <f t="shared" si="2"/>
        <v>19768544.972033896</v>
      </c>
      <c r="J6" s="44">
        <f t="shared" si="0"/>
        <v>-579539.19653954823</v>
      </c>
    </row>
    <row r="7" spans="1:13">
      <c r="A7" s="42">
        <v>45536</v>
      </c>
      <c r="B7" s="43">
        <v>3077189.6685310728</v>
      </c>
      <c r="C7" s="44">
        <f t="shared" si="1"/>
        <v>17357784.33566384</v>
      </c>
      <c r="F7" s="40">
        <v>45536</v>
      </c>
      <c r="G7" s="43">
        <f>SUMIFS('Total Sales 24-25'!$G$2:$G$4303,'Total Sales 24-25'!$T$2:$T$4303,'Deferred Revenue 24-25'!$M$1,'Total Sales 24-25'!$B$2:$B$4303,'Deferred Revenue 24-25'!F7)</f>
        <v>4548272.3893220332</v>
      </c>
      <c r="H7" s="44">
        <f t="shared" si="2"/>
        <v>24316817.361355931</v>
      </c>
      <c r="J7" s="44">
        <f t="shared" si="0"/>
        <v>1471082.7207909604</v>
      </c>
    </row>
    <row r="8" spans="1:13">
      <c r="A8" s="42">
        <v>45566</v>
      </c>
      <c r="B8" s="43">
        <v>3284546.2179661021</v>
      </c>
      <c r="C8" s="44">
        <f t="shared" si="1"/>
        <v>20642330.553629942</v>
      </c>
      <c r="F8" s="40">
        <v>45566</v>
      </c>
      <c r="G8" s="43">
        <f>SUMIFS('Total Sales 24-25'!$G$2:$G$4303,'Total Sales 24-25'!$T$2:$T$4303,'Deferred Revenue 24-25'!$M$1,'Total Sales 24-25'!$B$2:$B$4303,'Deferred Revenue 24-25'!F8)</f>
        <v>3717323.5932203401</v>
      </c>
      <c r="H8" s="44">
        <f t="shared" si="2"/>
        <v>28034140.954576269</v>
      </c>
      <c r="J8" s="44">
        <f t="shared" si="0"/>
        <v>432777.37525423802</v>
      </c>
    </row>
    <row r="9" spans="1:13">
      <c r="A9" s="42">
        <v>45597</v>
      </c>
      <c r="B9" s="43">
        <v>3285682.5145762712</v>
      </c>
      <c r="C9" s="44">
        <f t="shared" si="1"/>
        <v>23928013.068206213</v>
      </c>
      <c r="F9" s="40">
        <v>45597</v>
      </c>
      <c r="G9" s="43">
        <f>SUMIFS('Total Sales 24-25'!$G$2:$G$4303,'Total Sales 24-25'!$T$2:$T$4303,'Deferred Revenue 24-25'!$M$1,'Total Sales 24-25'!$B$2:$B$4303,'Deferred Revenue 24-25'!F9)</f>
        <v>2125561.5593220335</v>
      </c>
      <c r="H9" s="44">
        <f t="shared" si="2"/>
        <v>30159702.513898302</v>
      </c>
      <c r="J9" s="44">
        <f t="shared" si="0"/>
        <v>-1160120.9552542376</v>
      </c>
    </row>
    <row r="10" spans="1:13">
      <c r="A10" s="42">
        <v>45627</v>
      </c>
      <c r="B10" s="43">
        <v>3357388.3549717511</v>
      </c>
      <c r="C10" s="44">
        <f t="shared" si="1"/>
        <v>27285401.423177965</v>
      </c>
      <c r="F10" s="40">
        <v>45627</v>
      </c>
      <c r="G10" s="43">
        <f>SUMIFS('Total Sales 24-25'!$G$2:$G$4303,'Total Sales 24-25'!$T$2:$T$4303,'Deferred Revenue 24-25'!$M$1,'Total Sales 24-25'!$B$2:$B$4303,'Deferred Revenue 24-25'!F10)</f>
        <v>2504632.0847457629</v>
      </c>
      <c r="H10" s="44">
        <f t="shared" si="2"/>
        <v>32664334.598644063</v>
      </c>
      <c r="J10" s="44">
        <f t="shared" si="0"/>
        <v>-852756.27022598824</v>
      </c>
    </row>
    <row r="11" spans="1:13">
      <c r="A11" s="42">
        <v>45658</v>
      </c>
      <c r="B11" s="43">
        <v>3368623.927711864</v>
      </c>
      <c r="C11" s="44">
        <f t="shared" si="1"/>
        <v>30654025.350889828</v>
      </c>
      <c r="F11" s="40">
        <v>45658</v>
      </c>
      <c r="G11" s="43">
        <f>SUMIFS('Total Sales 24-25'!$G$2:$G$4303,'Total Sales 24-25'!$T$2:$T$4303,'Deferred Revenue 24-25'!$M$1,'Total Sales 24-25'!$B$2:$B$4303,'Deferred Revenue 24-25'!F11)</f>
        <v>2141685.3728813571</v>
      </c>
      <c r="H11" s="44">
        <f t="shared" si="2"/>
        <v>34806019.971525423</v>
      </c>
      <c r="J11" s="44">
        <f t="shared" si="0"/>
        <v>-1226938.5548305069</v>
      </c>
    </row>
    <row r="12" spans="1:13">
      <c r="A12" s="42">
        <v>45689</v>
      </c>
      <c r="B12" s="43">
        <v>3351207.850028249</v>
      </c>
      <c r="C12" s="44">
        <f t="shared" si="1"/>
        <v>34005233.200918078</v>
      </c>
      <c r="F12" s="40">
        <v>45689</v>
      </c>
      <c r="G12" s="43">
        <f>SUMIFS('Total Sales 24-25'!$G$2:$G$4303,'Total Sales 24-25'!$T$2:$T$4303,'Deferred Revenue 24-25'!$M$1,'Total Sales 24-25'!$B$2:$B$4303,'Deferred Revenue 24-25'!F12)</f>
        <v>2390820.0677966103</v>
      </c>
      <c r="H12" s="44">
        <f t="shared" si="2"/>
        <v>37196840.039322034</v>
      </c>
      <c r="J12" s="44">
        <f t="shared" si="0"/>
        <v>-960387.78223163867</v>
      </c>
    </row>
    <row r="13" spans="1:13">
      <c r="A13" s="42">
        <v>45717</v>
      </c>
      <c r="B13" s="43">
        <v>3517211.095084745</v>
      </c>
      <c r="C13" s="44">
        <f t="shared" si="1"/>
        <v>37522444.29600282</v>
      </c>
      <c r="F13" s="40">
        <v>45717</v>
      </c>
      <c r="G13" s="43">
        <f>SUMIFS('Total Sales 24-25'!$G$2:$G$4303,'Total Sales 24-25'!$T$2:$T$4303,'Deferred Revenue 24-25'!$M$1,'Total Sales 24-25'!$B$2:$B$4303,'Deferred Revenue 24-25'!F13)</f>
        <v>5009693.440677966</v>
      </c>
      <c r="H13" s="44">
        <f t="shared" si="2"/>
        <v>42206533.479999997</v>
      </c>
      <c r="J13" s="44">
        <f t="shared" si="0"/>
        <v>1492482.345593221</v>
      </c>
    </row>
    <row r="14" spans="1:13">
      <c r="A14" t="s">
        <v>197</v>
      </c>
      <c r="B14" s="43">
        <f>SUM(B2:B13)</f>
        <v>37522444.29600282</v>
      </c>
      <c r="C14" s="44">
        <f>INDEX($C$2:$C$13,MATCH('Profitability - Comparison'!$I$3,'Deferred Revenue 24-25'!$A$2:$A$13,0))</f>
        <v>23928013.068206213</v>
      </c>
      <c r="G14" s="44">
        <f>SUM(G2:G13)</f>
        <v>42206533.479999997</v>
      </c>
    </row>
    <row r="15" spans="1:13">
      <c r="A15" t="s">
        <v>198</v>
      </c>
      <c r="B15" s="43">
        <f>'Profitability - Comparison'!M5</f>
        <v>2125561.5593220335</v>
      </c>
      <c r="C15" s="44">
        <f>INDEX($H$2:$H$13,MATCH('Profitability - Comparison'!$I$3,'Deferred Revenue 24-25'!$A$2:$A$13,0))</f>
        <v>30159702.513898302</v>
      </c>
    </row>
    <row r="16" spans="1:13">
      <c r="A16" t="s">
        <v>199</v>
      </c>
      <c r="B16" s="44">
        <f>B15-B14</f>
        <v>-35396882.736680783</v>
      </c>
      <c r="C16" s="44">
        <f>C15-C14</f>
        <v>6231689.4456920885</v>
      </c>
    </row>
  </sheetData>
  <pageMargins left="0.7" right="0.7" top="0.75" bottom="0.75" header="0.3" footer="0.3"/>
  <pageSetup paperSize="9" orientation="portrait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5" tint="0.39997558519241921"/>
  </sheetPr>
  <dimension ref="A1:U4061"/>
  <sheetViews>
    <sheetView topLeftCell="A4044" workbookViewId="0">
      <selection activeCell="A4061" sqref="A4061"/>
    </sheetView>
  </sheetViews>
  <sheetFormatPr defaultRowHeight="15"/>
  <cols>
    <col min="1" max="1" width="9.28515625" bestFit="1" customWidth="1"/>
    <col min="2" max="2" width="9.28515625" customWidth="1"/>
    <col min="3" max="3" width="11.85546875" bestFit="1" customWidth="1"/>
    <col min="4" max="4" width="8.7109375" bestFit="1" customWidth="1"/>
    <col min="5" max="5" width="8.7109375" customWidth="1"/>
    <col min="6" max="6" width="56.42578125" bestFit="1" customWidth="1"/>
    <col min="7" max="7" width="16.85546875" bestFit="1" customWidth="1"/>
    <col min="8" max="8" width="16.85546875" customWidth="1"/>
    <col min="9" max="9" width="9" bestFit="1" customWidth="1"/>
    <col min="10" max="10" width="8.5703125" bestFit="1" customWidth="1"/>
    <col min="11" max="11" width="11.85546875" bestFit="1" customWidth="1"/>
    <col min="12" max="12" width="21.85546875" bestFit="1" customWidth="1"/>
    <col min="13" max="13" width="21.85546875" customWidth="1"/>
    <col min="14" max="14" width="33.5703125" bestFit="1" customWidth="1"/>
    <col min="15" max="15" width="10.5703125" bestFit="1" customWidth="1"/>
    <col min="16" max="16" width="4.28515625" bestFit="1" customWidth="1"/>
    <col min="17" max="17" width="8.7109375" bestFit="1" customWidth="1"/>
    <col min="18" max="18" width="7.7109375" bestFit="1" customWidth="1"/>
    <col min="19" max="19" width="4.42578125" bestFit="1" customWidth="1"/>
    <col min="20" max="20" width="14" bestFit="1" customWidth="1"/>
    <col min="21" max="21" width="9" bestFit="1" customWidth="1"/>
  </cols>
  <sheetData>
    <row r="1" spans="1:21" ht="15.75" customHeight="1" thickBot="1">
      <c r="A1" s="80" t="s">
        <v>7306</v>
      </c>
      <c r="B1" s="80" t="s">
        <v>193</v>
      </c>
      <c r="C1" s="80" t="s">
        <v>201</v>
      </c>
      <c r="D1" s="80" t="s">
        <v>202</v>
      </c>
      <c r="E1" s="80" t="s">
        <v>7307</v>
      </c>
      <c r="F1" s="80" t="s">
        <v>203</v>
      </c>
      <c r="G1" s="80" t="s">
        <v>204</v>
      </c>
      <c r="H1" s="80" t="s">
        <v>7308</v>
      </c>
      <c r="I1" s="80" t="s">
        <v>205</v>
      </c>
      <c r="J1" s="80" t="s">
        <v>194</v>
      </c>
      <c r="K1" s="80" t="s">
        <v>206</v>
      </c>
      <c r="L1" s="80" t="s">
        <v>207</v>
      </c>
      <c r="M1" s="80" t="s">
        <v>213</v>
      </c>
      <c r="N1" s="80" t="s">
        <v>208</v>
      </c>
      <c r="O1" s="80" t="s">
        <v>7309</v>
      </c>
      <c r="P1" s="80" t="s">
        <v>1572</v>
      </c>
      <c r="Q1" s="80" t="s">
        <v>1573</v>
      </c>
      <c r="R1" s="81" t="s">
        <v>1574</v>
      </c>
      <c r="S1" s="81" t="s">
        <v>1575</v>
      </c>
      <c r="T1" s="81" t="s">
        <v>209</v>
      </c>
      <c r="U1" s="81" t="s">
        <v>210</v>
      </c>
    </row>
    <row r="2" spans="1:21" ht="17.25" customHeight="1" thickBot="1">
      <c r="A2" s="82">
        <v>45019</v>
      </c>
      <c r="B2" s="82" t="str">
        <f t="shared" ref="B2:B65" si="0">TEXT(A2,"mmm")</f>
        <v>Apr</v>
      </c>
      <c r="C2" s="83">
        <v>45017</v>
      </c>
      <c r="D2" s="84">
        <v>14</v>
      </c>
      <c r="E2" s="84" t="s">
        <v>205</v>
      </c>
      <c r="F2" s="85" t="s">
        <v>6900</v>
      </c>
      <c r="G2" s="86" t="s">
        <v>7310</v>
      </c>
      <c r="H2" s="86" t="s">
        <v>7311</v>
      </c>
      <c r="I2" s="86">
        <v>42479</v>
      </c>
      <c r="J2" s="84">
        <v>35999</v>
      </c>
      <c r="K2" s="87" t="s">
        <v>216</v>
      </c>
      <c r="L2" s="88" t="s">
        <v>217</v>
      </c>
      <c r="M2" s="88" t="str">
        <f>VLOOKUP(L2,'Total Sales 24-25'!$AD$2:$AE$6,2,0)</f>
        <v>G-Suite Business</v>
      </c>
      <c r="N2" s="88" t="s">
        <v>218</v>
      </c>
      <c r="O2" s="84" t="s">
        <v>6341</v>
      </c>
      <c r="P2" s="89"/>
      <c r="Q2" s="89"/>
      <c r="R2" s="89"/>
      <c r="S2" s="84">
        <v>4</v>
      </c>
      <c r="T2" s="89"/>
      <c r="U2" s="84">
        <v>42478.82</v>
      </c>
    </row>
    <row r="3" spans="1:21" ht="17.25" customHeight="1" thickBot="1">
      <c r="A3" s="82">
        <v>45019</v>
      </c>
      <c r="B3" s="82" t="str">
        <f t="shared" si="0"/>
        <v>Apr</v>
      </c>
      <c r="C3" s="83">
        <v>45017</v>
      </c>
      <c r="D3" s="84">
        <v>14</v>
      </c>
      <c r="E3" s="84" t="s">
        <v>205</v>
      </c>
      <c r="F3" s="85" t="s">
        <v>341</v>
      </c>
      <c r="G3" s="86" t="s">
        <v>7312</v>
      </c>
      <c r="H3" s="86" t="s">
        <v>7311</v>
      </c>
      <c r="I3" s="86">
        <v>36049</v>
      </c>
      <c r="J3" s="84">
        <v>30550</v>
      </c>
      <c r="K3" s="87" t="s">
        <v>216</v>
      </c>
      <c r="L3" s="88" t="s">
        <v>217</v>
      </c>
      <c r="M3" s="88" t="str">
        <f>VLOOKUP(L3,'Total Sales 24-25'!$AD$2:$AE$6,2,0)</f>
        <v>G-Suite Business</v>
      </c>
      <c r="N3" s="88" t="s">
        <v>218</v>
      </c>
      <c r="O3" s="84" t="s">
        <v>6341</v>
      </c>
      <c r="P3" s="89"/>
      <c r="Q3" s="89"/>
      <c r="R3" s="89"/>
      <c r="S3" s="84">
        <v>4</v>
      </c>
      <c r="T3" s="89"/>
      <c r="U3" s="84">
        <v>36049</v>
      </c>
    </row>
    <row r="4" spans="1:21" ht="17.25" customHeight="1" thickBot="1">
      <c r="A4" s="82">
        <v>45019</v>
      </c>
      <c r="B4" s="82" t="str">
        <f t="shared" si="0"/>
        <v>Apr</v>
      </c>
      <c r="C4" s="83">
        <v>45017</v>
      </c>
      <c r="D4" s="84">
        <v>14</v>
      </c>
      <c r="E4" s="84" t="s">
        <v>205</v>
      </c>
      <c r="F4" s="85" t="s">
        <v>7313</v>
      </c>
      <c r="G4" s="86" t="s">
        <v>7314</v>
      </c>
      <c r="H4" s="86" t="s">
        <v>7311</v>
      </c>
      <c r="I4" s="86">
        <v>29205</v>
      </c>
      <c r="J4" s="84">
        <v>24750</v>
      </c>
      <c r="K4" s="87" t="s">
        <v>216</v>
      </c>
      <c r="L4" s="88" t="s">
        <v>217</v>
      </c>
      <c r="M4" s="88" t="str">
        <f>VLOOKUP(L4,'Total Sales 24-25'!$AD$2:$AE$6,2,0)</f>
        <v>G-Suite Business</v>
      </c>
      <c r="N4" s="88" t="s">
        <v>218</v>
      </c>
      <c r="O4" s="84" t="s">
        <v>6341</v>
      </c>
      <c r="P4" s="89"/>
      <c r="Q4" s="89"/>
      <c r="R4" s="89"/>
      <c r="S4" s="84">
        <v>4</v>
      </c>
      <c r="T4" s="89"/>
      <c r="U4" s="84">
        <v>29205</v>
      </c>
    </row>
    <row r="5" spans="1:21" ht="17.25" customHeight="1" thickBot="1">
      <c r="A5" s="82">
        <v>45019</v>
      </c>
      <c r="B5" s="82" t="str">
        <f t="shared" si="0"/>
        <v>Apr</v>
      </c>
      <c r="C5" s="83">
        <v>45017</v>
      </c>
      <c r="D5" s="84">
        <v>14</v>
      </c>
      <c r="E5" s="84" t="s">
        <v>205</v>
      </c>
      <c r="F5" s="85" t="s">
        <v>250</v>
      </c>
      <c r="G5" s="86" t="s">
        <v>7315</v>
      </c>
      <c r="H5" s="86" t="s">
        <v>7311</v>
      </c>
      <c r="I5" s="86">
        <v>1652</v>
      </c>
      <c r="J5" s="84">
        <v>1400</v>
      </c>
      <c r="K5" s="87" t="s">
        <v>216</v>
      </c>
      <c r="L5" s="88" t="s">
        <v>217</v>
      </c>
      <c r="M5" s="88" t="str">
        <f>VLOOKUP(L5,'Total Sales 24-25'!$AD$2:$AE$6,2,0)</f>
        <v>G-Suite Business</v>
      </c>
      <c r="N5" s="88" t="s">
        <v>218</v>
      </c>
      <c r="O5" s="84" t="s">
        <v>6341</v>
      </c>
      <c r="P5" s="89"/>
      <c r="Q5" s="89"/>
      <c r="R5" s="89"/>
      <c r="S5" s="84">
        <v>4</v>
      </c>
      <c r="T5" s="89"/>
      <c r="U5" s="84">
        <v>1652</v>
      </c>
    </row>
    <row r="6" spans="1:21" ht="17.25" customHeight="1" thickBot="1">
      <c r="A6" s="82">
        <v>45019</v>
      </c>
      <c r="B6" s="82" t="str">
        <f t="shared" si="0"/>
        <v>Apr</v>
      </c>
      <c r="C6" s="83">
        <v>45017</v>
      </c>
      <c r="D6" s="84">
        <v>14</v>
      </c>
      <c r="E6" s="84" t="s">
        <v>205</v>
      </c>
      <c r="F6" s="85" t="s">
        <v>7316</v>
      </c>
      <c r="G6" s="86" t="s">
        <v>7317</v>
      </c>
      <c r="H6" s="86" t="s">
        <v>7311</v>
      </c>
      <c r="I6" s="86">
        <v>11092</v>
      </c>
      <c r="J6" s="84">
        <v>9400</v>
      </c>
      <c r="K6" s="87" t="s">
        <v>216</v>
      </c>
      <c r="L6" s="88" t="s">
        <v>217</v>
      </c>
      <c r="M6" s="88" t="str">
        <f>VLOOKUP(L6,'Total Sales 24-25'!$AD$2:$AE$6,2,0)</f>
        <v>G-Suite Business</v>
      </c>
      <c r="N6" s="88" t="s">
        <v>218</v>
      </c>
      <c r="O6" s="84" t="s">
        <v>6341</v>
      </c>
      <c r="P6" s="89"/>
      <c r="Q6" s="89"/>
      <c r="R6" s="89"/>
      <c r="S6" s="84">
        <v>4</v>
      </c>
      <c r="T6" s="89"/>
      <c r="U6" s="84">
        <v>11092</v>
      </c>
    </row>
    <row r="7" spans="1:21" ht="17.25" customHeight="1" thickBot="1">
      <c r="A7" s="82">
        <v>45020</v>
      </c>
      <c r="B7" s="82" t="str">
        <f t="shared" si="0"/>
        <v>Apr</v>
      </c>
      <c r="C7" s="83">
        <v>45017</v>
      </c>
      <c r="D7" s="84">
        <v>14</v>
      </c>
      <c r="E7" s="84" t="s">
        <v>205</v>
      </c>
      <c r="F7" s="85" t="s">
        <v>299</v>
      </c>
      <c r="G7" s="86" t="s">
        <v>7318</v>
      </c>
      <c r="H7" s="86" t="s">
        <v>7311</v>
      </c>
      <c r="I7" s="86">
        <v>212400</v>
      </c>
      <c r="J7" s="84">
        <v>180000</v>
      </c>
      <c r="K7" s="87" t="s">
        <v>216</v>
      </c>
      <c r="L7" s="88" t="s">
        <v>217</v>
      </c>
      <c r="M7" s="88" t="str">
        <f>VLOOKUP(L7,'Total Sales 24-25'!$AD$2:$AE$6,2,0)</f>
        <v>G-Suite Business</v>
      </c>
      <c r="N7" s="88" t="s">
        <v>218</v>
      </c>
      <c r="O7" s="84" t="s">
        <v>6341</v>
      </c>
      <c r="P7" s="89"/>
      <c r="Q7" s="89"/>
      <c r="R7" s="89"/>
      <c r="S7" s="84">
        <v>4</v>
      </c>
      <c r="T7" s="89"/>
      <c r="U7" s="84">
        <v>212400</v>
      </c>
    </row>
    <row r="8" spans="1:21" ht="17.25" customHeight="1" thickBot="1">
      <c r="A8" s="82">
        <v>45020</v>
      </c>
      <c r="B8" s="82" t="str">
        <f t="shared" si="0"/>
        <v>Apr</v>
      </c>
      <c r="C8" s="83">
        <v>45017</v>
      </c>
      <c r="D8" s="84">
        <v>14</v>
      </c>
      <c r="E8" s="84" t="s">
        <v>205</v>
      </c>
      <c r="F8" s="85" t="s">
        <v>263</v>
      </c>
      <c r="G8" s="86" t="s">
        <v>7319</v>
      </c>
      <c r="H8" s="86" t="s">
        <v>7311</v>
      </c>
      <c r="I8" s="86">
        <v>91544</v>
      </c>
      <c r="J8" s="84">
        <v>77580</v>
      </c>
      <c r="K8" s="87" t="s">
        <v>216</v>
      </c>
      <c r="L8" s="88" t="s">
        <v>217</v>
      </c>
      <c r="M8" s="88" t="str">
        <f>VLOOKUP(L8,'Total Sales 24-25'!$AD$2:$AE$6,2,0)</f>
        <v>G-Suite Business</v>
      </c>
      <c r="N8" s="88" t="s">
        <v>218</v>
      </c>
      <c r="O8" s="84" t="s">
        <v>6341</v>
      </c>
      <c r="P8" s="89"/>
      <c r="Q8" s="89"/>
      <c r="R8" s="89"/>
      <c r="S8" s="84">
        <v>4</v>
      </c>
      <c r="T8" s="89"/>
      <c r="U8" s="84">
        <v>91544</v>
      </c>
    </row>
    <row r="9" spans="1:21" ht="17.25" customHeight="1" thickBot="1">
      <c r="A9" s="82">
        <v>45020</v>
      </c>
      <c r="B9" s="82" t="str">
        <f t="shared" si="0"/>
        <v>Apr</v>
      </c>
      <c r="C9" s="83">
        <v>45017</v>
      </c>
      <c r="D9" s="84">
        <v>14</v>
      </c>
      <c r="E9" s="84" t="s">
        <v>205</v>
      </c>
      <c r="F9" s="85" t="s">
        <v>4263</v>
      </c>
      <c r="G9" s="86" t="s">
        <v>7320</v>
      </c>
      <c r="H9" s="86" t="s">
        <v>7311</v>
      </c>
      <c r="I9" s="86">
        <v>3221</v>
      </c>
      <c r="J9" s="84">
        <v>2730</v>
      </c>
      <c r="K9" s="87" t="s">
        <v>216</v>
      </c>
      <c r="L9" s="88" t="s">
        <v>217</v>
      </c>
      <c r="M9" s="88" t="str">
        <f>VLOOKUP(L9,'Total Sales 24-25'!$AD$2:$AE$6,2,0)</f>
        <v>G-Suite Business</v>
      </c>
      <c r="N9" s="88" t="s">
        <v>218</v>
      </c>
      <c r="O9" s="84" t="s">
        <v>6341</v>
      </c>
      <c r="P9" s="89"/>
      <c r="Q9" s="89"/>
      <c r="R9" s="89"/>
      <c r="S9" s="84">
        <v>4</v>
      </c>
      <c r="T9" s="89"/>
      <c r="U9" s="84">
        <v>3221.4</v>
      </c>
    </row>
    <row r="10" spans="1:21" ht="17.25" customHeight="1" thickBot="1">
      <c r="A10" s="82">
        <v>45020</v>
      </c>
      <c r="B10" s="82" t="str">
        <f t="shared" si="0"/>
        <v>Apr</v>
      </c>
      <c r="C10" s="83">
        <v>45017</v>
      </c>
      <c r="D10" s="84">
        <v>14</v>
      </c>
      <c r="E10" s="84" t="s">
        <v>205</v>
      </c>
      <c r="F10" s="85" t="s">
        <v>1202</v>
      </c>
      <c r="G10" s="86" t="s">
        <v>7321</v>
      </c>
      <c r="H10" s="86" t="s">
        <v>7311</v>
      </c>
      <c r="I10" s="86">
        <v>885</v>
      </c>
      <c r="J10" s="84">
        <v>750</v>
      </c>
      <c r="K10" s="87" t="s">
        <v>216</v>
      </c>
      <c r="L10" s="88" t="s">
        <v>217</v>
      </c>
      <c r="M10" s="88" t="str">
        <f>VLOOKUP(L10,'Total Sales 24-25'!$AD$2:$AE$6,2,0)</f>
        <v>G-Suite Business</v>
      </c>
      <c r="N10" s="88" t="s">
        <v>218</v>
      </c>
      <c r="O10" s="84" t="s">
        <v>6341</v>
      </c>
      <c r="P10" s="89"/>
      <c r="Q10" s="89"/>
      <c r="R10" s="89"/>
      <c r="S10" s="84">
        <v>4</v>
      </c>
      <c r="T10" s="89"/>
      <c r="U10" s="84">
        <v>885</v>
      </c>
    </row>
    <row r="11" spans="1:21" ht="17.25" customHeight="1" thickBot="1">
      <c r="A11" s="82">
        <v>45020</v>
      </c>
      <c r="B11" s="82" t="str">
        <f t="shared" si="0"/>
        <v>Apr</v>
      </c>
      <c r="C11" s="83">
        <v>45017</v>
      </c>
      <c r="D11" s="84">
        <v>14</v>
      </c>
      <c r="E11" s="84" t="s">
        <v>205</v>
      </c>
      <c r="F11" s="85" t="s">
        <v>1864</v>
      </c>
      <c r="G11" s="86" t="s">
        <v>7322</v>
      </c>
      <c r="H11" s="86" t="s">
        <v>7311</v>
      </c>
      <c r="I11" s="86">
        <v>90860</v>
      </c>
      <c r="J11" s="84">
        <v>77000</v>
      </c>
      <c r="K11" s="87" t="s">
        <v>216</v>
      </c>
      <c r="L11" s="88" t="s">
        <v>217</v>
      </c>
      <c r="M11" s="88" t="str">
        <f>VLOOKUP(L11,'Total Sales 24-25'!$AD$2:$AE$6,2,0)</f>
        <v>G-Suite Business</v>
      </c>
      <c r="N11" s="88" t="s">
        <v>218</v>
      </c>
      <c r="O11" s="84" t="s">
        <v>6341</v>
      </c>
      <c r="P11" s="89"/>
      <c r="Q11" s="89"/>
      <c r="R11" s="89"/>
      <c r="S11" s="84">
        <v>4</v>
      </c>
      <c r="T11" s="89"/>
      <c r="U11" s="84">
        <v>90860</v>
      </c>
    </row>
    <row r="12" spans="1:21" ht="17.25" customHeight="1" thickBot="1">
      <c r="A12" s="82">
        <v>45020</v>
      </c>
      <c r="B12" s="82" t="str">
        <f t="shared" si="0"/>
        <v>Apr</v>
      </c>
      <c r="C12" s="83">
        <v>45017</v>
      </c>
      <c r="D12" s="84">
        <v>14</v>
      </c>
      <c r="E12" s="84" t="s">
        <v>205</v>
      </c>
      <c r="F12" s="85" t="s">
        <v>4139</v>
      </c>
      <c r="G12" s="86" t="s">
        <v>7323</v>
      </c>
      <c r="H12" s="86" t="s">
        <v>7311</v>
      </c>
      <c r="I12" s="86">
        <v>1150</v>
      </c>
      <c r="J12" s="84">
        <v>975</v>
      </c>
      <c r="K12" s="87" t="s">
        <v>216</v>
      </c>
      <c r="L12" s="88" t="s">
        <v>217</v>
      </c>
      <c r="M12" s="88" t="str">
        <f>VLOOKUP(L12,'Total Sales 24-25'!$AD$2:$AE$6,2,0)</f>
        <v>G-Suite Business</v>
      </c>
      <c r="N12" s="88" t="s">
        <v>218</v>
      </c>
      <c r="O12" s="84" t="s">
        <v>6341</v>
      </c>
      <c r="P12" s="89"/>
      <c r="Q12" s="89"/>
      <c r="R12" s="89"/>
      <c r="S12" s="84">
        <v>4</v>
      </c>
      <c r="T12" s="89"/>
      <c r="U12" s="84">
        <v>1150</v>
      </c>
    </row>
    <row r="13" spans="1:21" ht="17.25" customHeight="1" thickBot="1">
      <c r="A13" s="82">
        <v>45020</v>
      </c>
      <c r="B13" s="82" t="str">
        <f t="shared" si="0"/>
        <v>Apr</v>
      </c>
      <c r="C13" s="83">
        <v>45017</v>
      </c>
      <c r="D13" s="84">
        <v>14</v>
      </c>
      <c r="E13" s="84" t="s">
        <v>205</v>
      </c>
      <c r="F13" s="85" t="s">
        <v>864</v>
      </c>
      <c r="G13" s="86" t="s">
        <v>7324</v>
      </c>
      <c r="H13" s="86" t="s">
        <v>7311</v>
      </c>
      <c r="I13" s="86">
        <v>8850</v>
      </c>
      <c r="J13" s="84">
        <v>7500</v>
      </c>
      <c r="K13" s="87" t="s">
        <v>216</v>
      </c>
      <c r="L13" s="88" t="s">
        <v>217</v>
      </c>
      <c r="M13" s="88" t="str">
        <f>VLOOKUP(L13,'Total Sales 24-25'!$AD$2:$AE$6,2,0)</f>
        <v>G-Suite Business</v>
      </c>
      <c r="N13" s="88" t="s">
        <v>218</v>
      </c>
      <c r="O13" s="84" t="s">
        <v>6341</v>
      </c>
      <c r="P13" s="89"/>
      <c r="Q13" s="89"/>
      <c r="R13" s="89"/>
      <c r="S13" s="84">
        <v>4</v>
      </c>
      <c r="T13" s="89"/>
      <c r="U13" s="84">
        <v>8850</v>
      </c>
    </row>
    <row r="14" spans="1:21" ht="17.25" customHeight="1" thickBot="1">
      <c r="A14" s="82">
        <v>45020</v>
      </c>
      <c r="B14" s="82" t="str">
        <f t="shared" si="0"/>
        <v>Apr</v>
      </c>
      <c r="C14" s="83">
        <v>45017</v>
      </c>
      <c r="D14" s="84">
        <v>14</v>
      </c>
      <c r="E14" s="84" t="s">
        <v>205</v>
      </c>
      <c r="F14" s="85" t="s">
        <v>1075</v>
      </c>
      <c r="G14" s="86" t="s">
        <v>7325</v>
      </c>
      <c r="H14" s="86" t="s">
        <v>7311</v>
      </c>
      <c r="I14" s="86">
        <v>28320</v>
      </c>
      <c r="J14" s="84">
        <v>24000</v>
      </c>
      <c r="K14" s="87" t="s">
        <v>216</v>
      </c>
      <c r="L14" s="88" t="s">
        <v>217</v>
      </c>
      <c r="M14" s="88" t="str">
        <f>VLOOKUP(L14,'Total Sales 24-25'!$AD$2:$AE$6,2,0)</f>
        <v>G-Suite Business</v>
      </c>
      <c r="N14" s="88" t="s">
        <v>218</v>
      </c>
      <c r="O14" s="84" t="s">
        <v>6341</v>
      </c>
      <c r="P14" s="89"/>
      <c r="Q14" s="89"/>
      <c r="R14" s="89"/>
      <c r="S14" s="84">
        <v>4</v>
      </c>
      <c r="T14" s="89"/>
      <c r="U14" s="84">
        <v>28320</v>
      </c>
    </row>
    <row r="15" spans="1:21" ht="17.25" customHeight="1" thickBot="1">
      <c r="A15" s="82">
        <v>45020</v>
      </c>
      <c r="B15" s="82" t="str">
        <f t="shared" si="0"/>
        <v>Apr</v>
      </c>
      <c r="C15" s="83">
        <v>45017</v>
      </c>
      <c r="D15" s="84">
        <v>14</v>
      </c>
      <c r="E15" s="84" t="s">
        <v>205</v>
      </c>
      <c r="F15" s="85" t="s">
        <v>1467</v>
      </c>
      <c r="G15" s="86" t="s">
        <v>7326</v>
      </c>
      <c r="H15" s="86" t="s">
        <v>7311</v>
      </c>
      <c r="I15" s="86">
        <v>39825</v>
      </c>
      <c r="J15" s="84">
        <v>33750</v>
      </c>
      <c r="K15" s="87" t="s">
        <v>216</v>
      </c>
      <c r="L15" s="88" t="s">
        <v>217</v>
      </c>
      <c r="M15" s="88" t="str">
        <f>VLOOKUP(L15,'Total Sales 24-25'!$AD$2:$AE$6,2,0)</f>
        <v>G-Suite Business</v>
      </c>
      <c r="N15" s="88" t="s">
        <v>218</v>
      </c>
      <c r="O15" s="84" t="s">
        <v>6341</v>
      </c>
      <c r="P15" s="89"/>
      <c r="Q15" s="89"/>
      <c r="R15" s="89"/>
      <c r="S15" s="84">
        <v>4</v>
      </c>
      <c r="T15" s="89"/>
      <c r="U15" s="84">
        <v>39825</v>
      </c>
    </row>
    <row r="16" spans="1:21" ht="17.25" customHeight="1" thickBot="1">
      <c r="A16" s="82">
        <v>45020</v>
      </c>
      <c r="B16" s="82" t="str">
        <f t="shared" si="0"/>
        <v>Apr</v>
      </c>
      <c r="C16" s="83">
        <v>45017</v>
      </c>
      <c r="D16" s="84">
        <v>14</v>
      </c>
      <c r="E16" s="84" t="s">
        <v>205</v>
      </c>
      <c r="F16" s="85" t="s">
        <v>303</v>
      </c>
      <c r="G16" s="86" t="s">
        <v>7327</v>
      </c>
      <c r="H16" s="86" t="s">
        <v>7311</v>
      </c>
      <c r="I16" s="86">
        <v>100347</v>
      </c>
      <c r="J16" s="84">
        <v>85040</v>
      </c>
      <c r="K16" s="87" t="s">
        <v>216</v>
      </c>
      <c r="L16" s="88" t="s">
        <v>217</v>
      </c>
      <c r="M16" s="88" t="str">
        <f>VLOOKUP(L16,'Total Sales 24-25'!$AD$2:$AE$6,2,0)</f>
        <v>G-Suite Business</v>
      </c>
      <c r="N16" s="88" t="s">
        <v>218</v>
      </c>
      <c r="O16" s="84" t="s">
        <v>6341</v>
      </c>
      <c r="P16" s="89"/>
      <c r="Q16" s="89"/>
      <c r="R16" s="89"/>
      <c r="S16" s="84">
        <v>4</v>
      </c>
      <c r="T16" s="89"/>
      <c r="U16" s="84">
        <v>100347</v>
      </c>
    </row>
    <row r="17" spans="1:21" ht="17.25" customHeight="1" thickBot="1">
      <c r="A17" s="82">
        <v>45020</v>
      </c>
      <c r="B17" s="82" t="str">
        <f t="shared" si="0"/>
        <v>Apr</v>
      </c>
      <c r="C17" s="83">
        <v>45017</v>
      </c>
      <c r="D17" s="84">
        <v>14</v>
      </c>
      <c r="E17" s="84" t="s">
        <v>205</v>
      </c>
      <c r="F17" s="85" t="s">
        <v>7328</v>
      </c>
      <c r="G17" s="86" t="s">
        <v>7329</v>
      </c>
      <c r="H17" s="86" t="s">
        <v>7311</v>
      </c>
      <c r="I17" s="86">
        <v>71720</v>
      </c>
      <c r="J17" s="84">
        <v>60780</v>
      </c>
      <c r="K17" s="87" t="s">
        <v>216</v>
      </c>
      <c r="L17" s="88" t="s">
        <v>217</v>
      </c>
      <c r="M17" s="88" t="str">
        <f>VLOOKUP(L17,'Total Sales 24-25'!$AD$2:$AE$6,2,0)</f>
        <v>G-Suite Business</v>
      </c>
      <c r="N17" s="88" t="s">
        <v>218</v>
      </c>
      <c r="O17" s="84" t="s">
        <v>6341</v>
      </c>
      <c r="P17" s="89"/>
      <c r="Q17" s="89"/>
      <c r="R17" s="89"/>
      <c r="S17" s="84">
        <v>4</v>
      </c>
      <c r="T17" s="89"/>
      <c r="U17" s="84">
        <v>71720</v>
      </c>
    </row>
    <row r="18" spans="1:21" ht="17.25" customHeight="1" thickBot="1">
      <c r="A18" s="82">
        <v>45021</v>
      </c>
      <c r="B18" s="82" t="str">
        <f t="shared" si="0"/>
        <v>Apr</v>
      </c>
      <c r="C18" s="83">
        <v>45017</v>
      </c>
      <c r="D18" s="84">
        <v>14</v>
      </c>
      <c r="E18" s="84" t="s">
        <v>205</v>
      </c>
      <c r="F18" s="85" t="s">
        <v>2105</v>
      </c>
      <c r="G18" s="86" t="s">
        <v>7330</v>
      </c>
      <c r="H18" s="86" t="s">
        <v>7311</v>
      </c>
      <c r="I18" s="86">
        <v>32444</v>
      </c>
      <c r="J18" s="84">
        <v>27495</v>
      </c>
      <c r="K18" s="87" t="s">
        <v>216</v>
      </c>
      <c r="L18" s="88" t="s">
        <v>217</v>
      </c>
      <c r="M18" s="88" t="str">
        <f>VLOOKUP(L18,'Total Sales 24-25'!$AD$2:$AE$6,2,0)</f>
        <v>G-Suite Business</v>
      </c>
      <c r="N18" s="88" t="s">
        <v>218</v>
      </c>
      <c r="O18" s="84" t="s">
        <v>6341</v>
      </c>
      <c r="P18" s="89"/>
      <c r="Q18" s="89"/>
      <c r="R18" s="89"/>
      <c r="S18" s="84">
        <v>4</v>
      </c>
      <c r="T18" s="89"/>
      <c r="U18" s="84">
        <v>32444</v>
      </c>
    </row>
    <row r="19" spans="1:21" ht="17.25" customHeight="1" thickBot="1">
      <c r="A19" s="82">
        <v>45021</v>
      </c>
      <c r="B19" s="82" t="str">
        <f t="shared" si="0"/>
        <v>Apr</v>
      </c>
      <c r="C19" s="83">
        <v>45017</v>
      </c>
      <c r="D19" s="84">
        <v>14</v>
      </c>
      <c r="E19" s="84" t="s">
        <v>205</v>
      </c>
      <c r="F19" s="85" t="s">
        <v>4385</v>
      </c>
      <c r="G19" s="86" t="s">
        <v>7331</v>
      </c>
      <c r="H19" s="86" t="s">
        <v>7311</v>
      </c>
      <c r="I19" s="86">
        <v>12744</v>
      </c>
      <c r="J19" s="84">
        <v>10800</v>
      </c>
      <c r="K19" s="87" t="s">
        <v>216</v>
      </c>
      <c r="L19" s="88" t="s">
        <v>217</v>
      </c>
      <c r="M19" s="88" t="str">
        <f>VLOOKUP(L19,'Total Sales 24-25'!$AD$2:$AE$6,2,0)</f>
        <v>G-Suite Business</v>
      </c>
      <c r="N19" s="88" t="s">
        <v>218</v>
      </c>
      <c r="O19" s="84" t="s">
        <v>6341</v>
      </c>
      <c r="P19" s="89"/>
      <c r="Q19" s="89"/>
      <c r="R19" s="89"/>
      <c r="S19" s="84">
        <v>4</v>
      </c>
      <c r="T19" s="89"/>
      <c r="U19" s="84">
        <v>12744</v>
      </c>
    </row>
    <row r="20" spans="1:21" ht="17.25" customHeight="1" thickBot="1">
      <c r="A20" s="82">
        <v>45021</v>
      </c>
      <c r="B20" s="82" t="str">
        <f t="shared" si="0"/>
        <v>Apr</v>
      </c>
      <c r="C20" s="83">
        <v>45017</v>
      </c>
      <c r="D20" s="84">
        <v>14</v>
      </c>
      <c r="E20" s="84" t="s">
        <v>205</v>
      </c>
      <c r="F20" s="85" t="s">
        <v>4561</v>
      </c>
      <c r="G20" s="86" t="s">
        <v>7332</v>
      </c>
      <c r="H20" s="86" t="s">
        <v>7311</v>
      </c>
      <c r="I20" s="86">
        <v>2773</v>
      </c>
      <c r="J20" s="84">
        <v>2350</v>
      </c>
      <c r="K20" s="87" t="s">
        <v>216</v>
      </c>
      <c r="L20" s="88" t="s">
        <v>217</v>
      </c>
      <c r="M20" s="88" t="str">
        <f>VLOOKUP(L20,'Total Sales 24-25'!$AD$2:$AE$6,2,0)</f>
        <v>G-Suite Business</v>
      </c>
      <c r="N20" s="88" t="s">
        <v>218</v>
      </c>
      <c r="O20" s="84" t="s">
        <v>6341</v>
      </c>
      <c r="P20" s="89"/>
      <c r="Q20" s="89"/>
      <c r="R20" s="89"/>
      <c r="S20" s="84">
        <v>4</v>
      </c>
      <c r="T20" s="89"/>
      <c r="U20" s="84">
        <v>2773</v>
      </c>
    </row>
    <row r="21" spans="1:21" ht="17.25" customHeight="1" thickBot="1">
      <c r="A21" s="82">
        <v>45021</v>
      </c>
      <c r="B21" s="82" t="str">
        <f t="shared" si="0"/>
        <v>Apr</v>
      </c>
      <c r="C21" s="83">
        <v>45017</v>
      </c>
      <c r="D21" s="84">
        <v>14</v>
      </c>
      <c r="E21" s="84" t="s">
        <v>205</v>
      </c>
      <c r="F21" s="85" t="s">
        <v>7333</v>
      </c>
      <c r="G21" s="86" t="s">
        <v>7334</v>
      </c>
      <c r="H21" s="86" t="s">
        <v>7311</v>
      </c>
      <c r="I21" s="86">
        <v>11092</v>
      </c>
      <c r="J21" s="84">
        <v>9400</v>
      </c>
      <c r="K21" s="87" t="s">
        <v>216</v>
      </c>
      <c r="L21" s="88" t="s">
        <v>217</v>
      </c>
      <c r="M21" s="88" t="str">
        <f>VLOOKUP(L21,'Total Sales 24-25'!$AD$2:$AE$6,2,0)</f>
        <v>G-Suite Business</v>
      </c>
      <c r="N21" s="88" t="s">
        <v>218</v>
      </c>
      <c r="O21" s="84" t="s">
        <v>6341</v>
      </c>
      <c r="P21" s="89"/>
      <c r="Q21" s="89"/>
      <c r="R21" s="89"/>
      <c r="S21" s="84">
        <v>4</v>
      </c>
      <c r="T21" s="89"/>
      <c r="U21" s="84">
        <v>11092</v>
      </c>
    </row>
    <row r="22" spans="1:21" ht="17.25" customHeight="1" thickBot="1">
      <c r="A22" s="82">
        <v>45022</v>
      </c>
      <c r="B22" s="82" t="str">
        <f t="shared" si="0"/>
        <v>Apr</v>
      </c>
      <c r="C22" s="83">
        <v>45017</v>
      </c>
      <c r="D22" s="84">
        <v>14</v>
      </c>
      <c r="E22" s="84" t="s">
        <v>205</v>
      </c>
      <c r="F22" s="85" t="s">
        <v>250</v>
      </c>
      <c r="G22" s="86" t="s">
        <v>7335</v>
      </c>
      <c r="H22" s="86" t="s">
        <v>7311</v>
      </c>
      <c r="I22" s="86">
        <v>15340</v>
      </c>
      <c r="J22" s="84">
        <v>13000</v>
      </c>
      <c r="K22" s="87" t="s">
        <v>216</v>
      </c>
      <c r="L22" s="88" t="s">
        <v>217</v>
      </c>
      <c r="M22" s="88" t="str">
        <f>VLOOKUP(L22,'Total Sales 24-25'!$AD$2:$AE$6,2,0)</f>
        <v>G-Suite Business</v>
      </c>
      <c r="N22" s="88" t="s">
        <v>218</v>
      </c>
      <c r="O22" s="84" t="s">
        <v>6341</v>
      </c>
      <c r="P22" s="89"/>
      <c r="Q22" s="89"/>
      <c r="R22" s="89"/>
      <c r="S22" s="84">
        <v>4</v>
      </c>
      <c r="T22" s="89"/>
      <c r="U22" s="84">
        <v>15340</v>
      </c>
    </row>
    <row r="23" spans="1:21" ht="17.25" customHeight="1" thickBot="1">
      <c r="A23" s="82">
        <v>45022</v>
      </c>
      <c r="B23" s="82" t="str">
        <f t="shared" si="0"/>
        <v>Apr</v>
      </c>
      <c r="C23" s="83">
        <v>45017</v>
      </c>
      <c r="D23" s="84">
        <v>14</v>
      </c>
      <c r="E23" s="84" t="s">
        <v>205</v>
      </c>
      <c r="F23" s="85" t="s">
        <v>1022</v>
      </c>
      <c r="G23" s="86" t="s">
        <v>7336</v>
      </c>
      <c r="H23" s="86" t="s">
        <v>7311</v>
      </c>
      <c r="I23" s="86">
        <v>13275</v>
      </c>
      <c r="J23" s="84">
        <v>11250</v>
      </c>
      <c r="K23" s="87" t="s">
        <v>216</v>
      </c>
      <c r="L23" s="88" t="s">
        <v>217</v>
      </c>
      <c r="M23" s="88" t="str">
        <f>VLOOKUP(L23,'Total Sales 24-25'!$AD$2:$AE$6,2,0)</f>
        <v>G-Suite Business</v>
      </c>
      <c r="N23" s="88" t="s">
        <v>218</v>
      </c>
      <c r="O23" s="84" t="s">
        <v>6341</v>
      </c>
      <c r="P23" s="89"/>
      <c r="Q23" s="89"/>
      <c r="R23" s="89"/>
      <c r="S23" s="84">
        <v>4</v>
      </c>
      <c r="T23" s="89"/>
      <c r="U23" s="84">
        <v>13275</v>
      </c>
    </row>
    <row r="24" spans="1:21" ht="17.25" customHeight="1" thickBot="1">
      <c r="A24" s="82">
        <v>45022</v>
      </c>
      <c r="B24" s="82" t="str">
        <f t="shared" si="0"/>
        <v>Apr</v>
      </c>
      <c r="C24" s="83">
        <v>45017</v>
      </c>
      <c r="D24" s="84">
        <v>14</v>
      </c>
      <c r="E24" s="84" t="s">
        <v>205</v>
      </c>
      <c r="F24" s="85" t="s">
        <v>214</v>
      </c>
      <c r="G24" s="86" t="s">
        <v>7337</v>
      </c>
      <c r="H24" s="86" t="s">
        <v>7311</v>
      </c>
      <c r="I24" s="86">
        <v>13865</v>
      </c>
      <c r="J24" s="84">
        <v>11750</v>
      </c>
      <c r="K24" s="87" t="s">
        <v>216</v>
      </c>
      <c r="L24" s="88" t="s">
        <v>217</v>
      </c>
      <c r="M24" s="88" t="str">
        <f>VLOOKUP(L24,'Total Sales 24-25'!$AD$2:$AE$6,2,0)</f>
        <v>G-Suite Business</v>
      </c>
      <c r="N24" s="88" t="s">
        <v>218</v>
      </c>
      <c r="O24" s="84" t="s">
        <v>6341</v>
      </c>
      <c r="P24" s="89"/>
      <c r="Q24" s="89"/>
      <c r="R24" s="89"/>
      <c r="S24" s="84">
        <v>4</v>
      </c>
      <c r="T24" s="89"/>
      <c r="U24" s="84">
        <v>13865</v>
      </c>
    </row>
    <row r="25" spans="1:21" ht="17.25" customHeight="1" thickBot="1">
      <c r="A25" s="82">
        <v>45024</v>
      </c>
      <c r="B25" s="82" t="str">
        <f t="shared" si="0"/>
        <v>Apr</v>
      </c>
      <c r="C25" s="83">
        <v>45017</v>
      </c>
      <c r="D25" s="84">
        <v>14</v>
      </c>
      <c r="E25" s="84" t="s">
        <v>205</v>
      </c>
      <c r="F25" s="85" t="s">
        <v>3463</v>
      </c>
      <c r="G25" s="86" t="s">
        <v>7338</v>
      </c>
      <c r="H25" s="86" t="s">
        <v>7311</v>
      </c>
      <c r="I25" s="86">
        <v>2773</v>
      </c>
      <c r="J25" s="84">
        <v>2350</v>
      </c>
      <c r="K25" s="87" t="s">
        <v>216</v>
      </c>
      <c r="L25" s="88" t="s">
        <v>217</v>
      </c>
      <c r="M25" s="88" t="str">
        <f>VLOOKUP(L25,'Total Sales 24-25'!$AD$2:$AE$6,2,0)</f>
        <v>G-Suite Business</v>
      </c>
      <c r="N25" s="88" t="s">
        <v>218</v>
      </c>
      <c r="O25" s="84" t="s">
        <v>6341</v>
      </c>
      <c r="P25" s="89"/>
      <c r="Q25" s="89"/>
      <c r="R25" s="89"/>
      <c r="S25" s="84">
        <v>4</v>
      </c>
      <c r="T25" s="89"/>
      <c r="U25" s="84">
        <v>2773</v>
      </c>
    </row>
    <row r="26" spans="1:21" ht="17.25" customHeight="1" thickBot="1">
      <c r="A26" s="82">
        <v>45024</v>
      </c>
      <c r="B26" s="82" t="str">
        <f t="shared" si="0"/>
        <v>Apr</v>
      </c>
      <c r="C26" s="83">
        <v>45017</v>
      </c>
      <c r="D26" s="84">
        <v>14</v>
      </c>
      <c r="E26" s="84" t="s">
        <v>205</v>
      </c>
      <c r="F26" s="90" t="s">
        <v>362</v>
      </c>
      <c r="G26" s="86" t="s">
        <v>7339</v>
      </c>
      <c r="H26" s="86" t="s">
        <v>7311</v>
      </c>
      <c r="I26" s="91"/>
      <c r="J26" s="84">
        <v>0</v>
      </c>
      <c r="K26" s="87" t="s">
        <v>216</v>
      </c>
      <c r="L26" s="88" t="s">
        <v>217</v>
      </c>
      <c r="M26" s="88" t="str">
        <f>VLOOKUP(L26,'Total Sales 24-25'!$AD$2:$AE$6,2,0)</f>
        <v>G-Suite Business</v>
      </c>
      <c r="N26" s="88" t="s">
        <v>218</v>
      </c>
      <c r="O26" s="84" t="s">
        <v>6341</v>
      </c>
      <c r="P26" s="89"/>
      <c r="Q26" s="89"/>
      <c r="R26" s="89"/>
      <c r="S26" s="84">
        <v>4</v>
      </c>
      <c r="T26" s="89"/>
      <c r="U26" s="89"/>
    </row>
    <row r="27" spans="1:21" ht="17.25" customHeight="1" thickBot="1">
      <c r="A27" s="82">
        <v>45024</v>
      </c>
      <c r="B27" s="82" t="str">
        <f t="shared" si="0"/>
        <v>Apr</v>
      </c>
      <c r="C27" s="83">
        <v>45017</v>
      </c>
      <c r="D27" s="84">
        <v>14</v>
      </c>
      <c r="E27" s="84" t="s">
        <v>205</v>
      </c>
      <c r="F27" s="85" t="s">
        <v>1143</v>
      </c>
      <c r="G27" s="86" t="s">
        <v>7340</v>
      </c>
      <c r="H27" s="86" t="s">
        <v>7311</v>
      </c>
      <c r="I27" s="86">
        <v>959</v>
      </c>
      <c r="J27" s="84">
        <v>813</v>
      </c>
      <c r="K27" s="87" t="s">
        <v>216</v>
      </c>
      <c r="L27" s="88" t="s">
        <v>217</v>
      </c>
      <c r="M27" s="88" t="str">
        <f>VLOOKUP(L27,'Total Sales 24-25'!$AD$2:$AE$6,2,0)</f>
        <v>G-Suite Business</v>
      </c>
      <c r="N27" s="88" t="s">
        <v>218</v>
      </c>
      <c r="O27" s="84" t="s">
        <v>6341</v>
      </c>
      <c r="P27" s="89"/>
      <c r="Q27" s="89"/>
      <c r="R27" s="89"/>
      <c r="S27" s="84">
        <v>4</v>
      </c>
      <c r="T27" s="89"/>
      <c r="U27" s="84">
        <v>959</v>
      </c>
    </row>
    <row r="28" spans="1:21" ht="17.25" customHeight="1" thickBot="1">
      <c r="A28" s="82">
        <v>45024</v>
      </c>
      <c r="B28" s="82" t="str">
        <f t="shared" si="0"/>
        <v>Apr</v>
      </c>
      <c r="C28" s="83">
        <v>45017</v>
      </c>
      <c r="D28" s="84">
        <v>14</v>
      </c>
      <c r="E28" s="84" t="s">
        <v>205</v>
      </c>
      <c r="F28" s="85" t="s">
        <v>656</v>
      </c>
      <c r="G28" s="86" t="s">
        <v>7341</v>
      </c>
      <c r="H28" s="86" t="s">
        <v>7311</v>
      </c>
      <c r="I28" s="86">
        <v>20411</v>
      </c>
      <c r="J28" s="84">
        <v>17297</v>
      </c>
      <c r="K28" s="87" t="s">
        <v>216</v>
      </c>
      <c r="L28" s="88" t="s">
        <v>217</v>
      </c>
      <c r="M28" s="88" t="str">
        <f>VLOOKUP(L28,'Total Sales 24-25'!$AD$2:$AE$6,2,0)</f>
        <v>G-Suite Business</v>
      </c>
      <c r="N28" s="88" t="s">
        <v>218</v>
      </c>
      <c r="O28" s="84" t="s">
        <v>6341</v>
      </c>
      <c r="P28" s="89"/>
      <c r="Q28" s="89"/>
      <c r="R28" s="89"/>
      <c r="S28" s="84">
        <v>4</v>
      </c>
      <c r="T28" s="89"/>
      <c r="U28" s="84">
        <v>20411</v>
      </c>
    </row>
    <row r="29" spans="1:21" ht="17.25" customHeight="1" thickBot="1">
      <c r="A29" s="82">
        <v>45026</v>
      </c>
      <c r="B29" s="82" t="str">
        <f t="shared" si="0"/>
        <v>Apr</v>
      </c>
      <c r="C29" s="83">
        <v>45017</v>
      </c>
      <c r="D29" s="84">
        <v>15</v>
      </c>
      <c r="E29" s="84" t="s">
        <v>205</v>
      </c>
      <c r="F29" s="85" t="s">
        <v>7342</v>
      </c>
      <c r="G29" s="86" t="s">
        <v>7343</v>
      </c>
      <c r="H29" s="86" t="s">
        <v>7311</v>
      </c>
      <c r="I29" s="86">
        <v>1156</v>
      </c>
      <c r="J29" s="84">
        <v>980</v>
      </c>
      <c r="K29" s="87" t="s">
        <v>216</v>
      </c>
      <c r="L29" s="88" t="s">
        <v>217</v>
      </c>
      <c r="M29" s="88" t="str">
        <f>VLOOKUP(L29,'Total Sales 24-25'!$AD$2:$AE$6,2,0)</f>
        <v>G-Suite Business</v>
      </c>
      <c r="N29" s="88" t="s">
        <v>218</v>
      </c>
      <c r="O29" s="84" t="s">
        <v>6341</v>
      </c>
      <c r="P29" s="89"/>
      <c r="Q29" s="89"/>
      <c r="R29" s="89"/>
      <c r="S29" s="84">
        <v>4</v>
      </c>
      <c r="T29" s="89"/>
      <c r="U29" s="84">
        <v>1156</v>
      </c>
    </row>
    <row r="30" spans="1:21" ht="17.25" customHeight="1" thickBot="1">
      <c r="A30" s="82">
        <v>45026</v>
      </c>
      <c r="B30" s="82" t="str">
        <f t="shared" si="0"/>
        <v>Apr</v>
      </c>
      <c r="C30" s="83">
        <v>45017</v>
      </c>
      <c r="D30" s="84">
        <v>15</v>
      </c>
      <c r="E30" s="84" t="s">
        <v>205</v>
      </c>
      <c r="F30" s="85" t="s">
        <v>502</v>
      </c>
      <c r="G30" s="86" t="s">
        <v>7344</v>
      </c>
      <c r="H30" s="86" t="s">
        <v>7311</v>
      </c>
      <c r="I30" s="86">
        <v>690</v>
      </c>
      <c r="J30" s="84">
        <v>585</v>
      </c>
      <c r="K30" s="87" t="s">
        <v>216</v>
      </c>
      <c r="L30" s="88" t="s">
        <v>217</v>
      </c>
      <c r="M30" s="88" t="str">
        <f>VLOOKUP(L30,'Total Sales 24-25'!$AD$2:$AE$6,2,0)</f>
        <v>G-Suite Business</v>
      </c>
      <c r="N30" s="88" t="s">
        <v>218</v>
      </c>
      <c r="O30" s="84" t="s">
        <v>6341</v>
      </c>
      <c r="P30" s="89"/>
      <c r="Q30" s="89"/>
      <c r="R30" s="89"/>
      <c r="S30" s="84">
        <v>4</v>
      </c>
      <c r="T30" s="89"/>
      <c r="U30" s="84">
        <v>690</v>
      </c>
    </row>
    <row r="31" spans="1:21" ht="17.25" customHeight="1" thickBot="1">
      <c r="A31" s="82">
        <v>45027</v>
      </c>
      <c r="B31" s="82" t="str">
        <f t="shared" si="0"/>
        <v>Apr</v>
      </c>
      <c r="C31" s="83">
        <v>45017</v>
      </c>
      <c r="D31" s="84">
        <v>15</v>
      </c>
      <c r="E31" s="84" t="s">
        <v>205</v>
      </c>
      <c r="F31" s="85" t="s">
        <v>3545</v>
      </c>
      <c r="G31" s="86" t="s">
        <v>7345</v>
      </c>
      <c r="H31" s="86" t="s">
        <v>7311</v>
      </c>
      <c r="I31" s="86">
        <v>944</v>
      </c>
      <c r="J31" s="84">
        <v>800</v>
      </c>
      <c r="K31" s="87" t="s">
        <v>216</v>
      </c>
      <c r="L31" s="88" t="s">
        <v>217</v>
      </c>
      <c r="M31" s="88" t="str">
        <f>VLOOKUP(L31,'Total Sales 24-25'!$AD$2:$AE$6,2,0)</f>
        <v>G-Suite Business</v>
      </c>
      <c r="N31" s="88" t="s">
        <v>218</v>
      </c>
      <c r="O31" s="84" t="s">
        <v>6341</v>
      </c>
      <c r="P31" s="89"/>
      <c r="Q31" s="89"/>
      <c r="R31" s="89"/>
      <c r="S31" s="84">
        <v>4</v>
      </c>
      <c r="T31" s="89"/>
      <c r="U31" s="84">
        <v>944</v>
      </c>
    </row>
    <row r="32" spans="1:21" ht="17.25" customHeight="1" thickBot="1">
      <c r="A32" s="82">
        <v>45027</v>
      </c>
      <c r="B32" s="82" t="str">
        <f t="shared" si="0"/>
        <v>Apr</v>
      </c>
      <c r="C32" s="83">
        <v>45017</v>
      </c>
      <c r="D32" s="92">
        <v>15</v>
      </c>
      <c r="E32" s="84" t="s">
        <v>205</v>
      </c>
      <c r="F32" s="93" t="s">
        <v>724</v>
      </c>
      <c r="G32" s="94" t="s">
        <v>7346</v>
      </c>
      <c r="H32" s="86" t="s">
        <v>7311</v>
      </c>
      <c r="I32" s="94">
        <v>179950</v>
      </c>
      <c r="J32" s="92">
        <v>152500</v>
      </c>
      <c r="K32" s="87" t="s">
        <v>216</v>
      </c>
      <c r="L32" s="95" t="s">
        <v>217</v>
      </c>
      <c r="M32" s="88" t="str">
        <f>VLOOKUP(L32,'Total Sales 24-25'!$AD$2:$AE$6,2,0)</f>
        <v>G-Suite Business</v>
      </c>
      <c r="N32" s="95" t="s">
        <v>218</v>
      </c>
      <c r="O32" s="92" t="s">
        <v>6341</v>
      </c>
      <c r="P32" s="89"/>
      <c r="Q32" s="89"/>
      <c r="R32" s="89"/>
      <c r="S32" s="92">
        <v>4</v>
      </c>
      <c r="T32" s="89"/>
      <c r="U32" s="84">
        <v>179950</v>
      </c>
    </row>
    <row r="33" spans="1:21" ht="17.25" customHeight="1" thickBot="1">
      <c r="A33" s="82">
        <v>45028</v>
      </c>
      <c r="B33" s="82" t="str">
        <f t="shared" si="0"/>
        <v>Apr</v>
      </c>
      <c r="C33" s="83">
        <v>45017</v>
      </c>
      <c r="D33" s="84">
        <v>15</v>
      </c>
      <c r="E33" s="84" t="s">
        <v>205</v>
      </c>
      <c r="F33" s="85" t="s">
        <v>250</v>
      </c>
      <c r="G33" s="86" t="s">
        <v>7347</v>
      </c>
      <c r="H33" s="86" t="s">
        <v>7311</v>
      </c>
      <c r="I33" s="86">
        <v>1652</v>
      </c>
      <c r="J33" s="84">
        <v>1400</v>
      </c>
      <c r="K33" s="87" t="s">
        <v>216</v>
      </c>
      <c r="L33" s="88" t="s">
        <v>217</v>
      </c>
      <c r="M33" s="88" t="str">
        <f>VLOOKUP(L33,'Total Sales 24-25'!$AD$2:$AE$6,2,0)</f>
        <v>G-Suite Business</v>
      </c>
      <c r="N33" s="88" t="s">
        <v>218</v>
      </c>
      <c r="O33" s="84" t="s">
        <v>6341</v>
      </c>
      <c r="P33" s="89"/>
      <c r="Q33" s="89"/>
      <c r="R33" s="89"/>
      <c r="S33" s="84">
        <v>4</v>
      </c>
      <c r="T33" s="89"/>
      <c r="U33" s="84">
        <v>1652</v>
      </c>
    </row>
    <row r="34" spans="1:21" ht="17.25" customHeight="1" thickBot="1">
      <c r="A34" s="82">
        <v>45028</v>
      </c>
      <c r="B34" s="82" t="str">
        <f t="shared" si="0"/>
        <v>Apr</v>
      </c>
      <c r="C34" s="83">
        <v>45017</v>
      </c>
      <c r="D34" s="84">
        <v>15</v>
      </c>
      <c r="E34" s="84" t="s">
        <v>205</v>
      </c>
      <c r="F34" s="85" t="s">
        <v>2551</v>
      </c>
      <c r="G34" s="86" t="s">
        <v>7348</v>
      </c>
      <c r="H34" s="86" t="s">
        <v>7311</v>
      </c>
      <c r="I34" s="86">
        <v>22797.599999999999</v>
      </c>
      <c r="J34" s="84">
        <v>19320</v>
      </c>
      <c r="K34" s="87" t="s">
        <v>216</v>
      </c>
      <c r="L34" s="88" t="s">
        <v>217</v>
      </c>
      <c r="M34" s="88" t="str">
        <f>VLOOKUP(L34,'Total Sales 24-25'!$AD$2:$AE$6,2,0)</f>
        <v>G-Suite Business</v>
      </c>
      <c r="N34" s="88" t="s">
        <v>218</v>
      </c>
      <c r="O34" s="84" t="s">
        <v>6341</v>
      </c>
      <c r="P34" s="89"/>
      <c r="Q34" s="89"/>
      <c r="R34" s="89"/>
      <c r="S34" s="84">
        <v>4</v>
      </c>
      <c r="T34" s="89"/>
      <c r="U34" s="84">
        <v>22797.599999999999</v>
      </c>
    </row>
    <row r="35" spans="1:21" ht="17.25" customHeight="1" thickBot="1">
      <c r="A35" s="82">
        <v>45028</v>
      </c>
      <c r="B35" s="82" t="str">
        <f t="shared" si="0"/>
        <v>Apr</v>
      </c>
      <c r="C35" s="83">
        <v>45017</v>
      </c>
      <c r="D35" s="84">
        <v>15</v>
      </c>
      <c r="E35" s="84" t="s">
        <v>205</v>
      </c>
      <c r="F35" s="85" t="s">
        <v>376</v>
      </c>
      <c r="G35" s="86" t="s">
        <v>7349</v>
      </c>
      <c r="H35" s="86" t="s">
        <v>7311</v>
      </c>
      <c r="I35" s="86">
        <v>33276</v>
      </c>
      <c r="J35" s="84">
        <v>28200</v>
      </c>
      <c r="K35" s="87" t="s">
        <v>216</v>
      </c>
      <c r="L35" s="88" t="s">
        <v>217</v>
      </c>
      <c r="M35" s="88" t="str">
        <f>VLOOKUP(L35,'Total Sales 24-25'!$AD$2:$AE$6,2,0)</f>
        <v>G-Suite Business</v>
      </c>
      <c r="N35" s="88" t="s">
        <v>218</v>
      </c>
      <c r="O35" s="84" t="s">
        <v>6341</v>
      </c>
      <c r="P35" s="89"/>
      <c r="Q35" s="89"/>
      <c r="R35" s="89"/>
      <c r="S35" s="84">
        <v>4</v>
      </c>
      <c r="T35" s="89"/>
      <c r="U35" s="84">
        <v>33276</v>
      </c>
    </row>
    <row r="36" spans="1:21" ht="17.25" customHeight="1" thickBot="1">
      <c r="A36" s="82">
        <v>45029</v>
      </c>
      <c r="B36" s="82" t="str">
        <f t="shared" si="0"/>
        <v>Apr</v>
      </c>
      <c r="C36" s="83">
        <v>45017</v>
      </c>
      <c r="D36" s="84">
        <v>15</v>
      </c>
      <c r="E36" s="84" t="s">
        <v>205</v>
      </c>
      <c r="F36" s="85" t="s">
        <v>7350</v>
      </c>
      <c r="G36" s="86" t="s">
        <v>7351</v>
      </c>
      <c r="H36" s="86" t="s">
        <v>7311</v>
      </c>
      <c r="I36" s="86">
        <v>73985</v>
      </c>
      <c r="J36" s="84">
        <v>62699</v>
      </c>
      <c r="K36" s="87" t="s">
        <v>216</v>
      </c>
      <c r="L36" s="88" t="s">
        <v>217</v>
      </c>
      <c r="M36" s="88" t="str">
        <f>VLOOKUP(L36,'Total Sales 24-25'!$AD$2:$AE$6,2,0)</f>
        <v>G-Suite Business</v>
      </c>
      <c r="N36" s="88" t="s">
        <v>218</v>
      </c>
      <c r="O36" s="84" t="s">
        <v>6341</v>
      </c>
      <c r="P36" s="89"/>
      <c r="Q36" s="89"/>
      <c r="R36" s="89"/>
      <c r="S36" s="84">
        <v>4</v>
      </c>
      <c r="T36" s="89"/>
      <c r="U36" s="84">
        <v>73985</v>
      </c>
    </row>
    <row r="37" spans="1:21" ht="17.25" customHeight="1" thickBot="1">
      <c r="A37" s="82">
        <v>45029</v>
      </c>
      <c r="B37" s="82" t="str">
        <f t="shared" si="0"/>
        <v>Apr</v>
      </c>
      <c r="C37" s="83">
        <v>45017</v>
      </c>
      <c r="D37" s="84">
        <v>15</v>
      </c>
      <c r="E37" s="84" t="s">
        <v>205</v>
      </c>
      <c r="F37" s="85" t="s">
        <v>3570</v>
      </c>
      <c r="G37" s="86" t="s">
        <v>7352</v>
      </c>
      <c r="H37" s="86" t="s">
        <v>7311</v>
      </c>
      <c r="I37" s="86">
        <v>10030</v>
      </c>
      <c r="J37" s="84">
        <v>8500</v>
      </c>
      <c r="K37" s="87" t="s">
        <v>216</v>
      </c>
      <c r="L37" s="88" t="s">
        <v>217</v>
      </c>
      <c r="M37" s="88" t="str">
        <f>VLOOKUP(L37,'Total Sales 24-25'!$AD$2:$AE$6,2,0)</f>
        <v>G-Suite Business</v>
      </c>
      <c r="N37" s="88" t="s">
        <v>218</v>
      </c>
      <c r="O37" s="84" t="s">
        <v>6341</v>
      </c>
      <c r="P37" s="89"/>
      <c r="Q37" s="89"/>
      <c r="R37" s="89"/>
      <c r="S37" s="84">
        <v>4</v>
      </c>
      <c r="T37" s="89"/>
      <c r="U37" s="84">
        <v>10030</v>
      </c>
    </row>
    <row r="38" spans="1:21" ht="17.25" customHeight="1" thickBot="1">
      <c r="A38" s="82">
        <v>45029</v>
      </c>
      <c r="B38" s="82" t="str">
        <f t="shared" si="0"/>
        <v>Apr</v>
      </c>
      <c r="C38" s="83">
        <v>45017</v>
      </c>
      <c r="D38" s="84">
        <v>15</v>
      </c>
      <c r="E38" s="84" t="s">
        <v>205</v>
      </c>
      <c r="F38" s="85" t="s">
        <v>489</v>
      </c>
      <c r="G38" s="86" t="s">
        <v>7353</v>
      </c>
      <c r="H38" s="86" t="s">
        <v>7311</v>
      </c>
      <c r="I38" s="86">
        <v>16638</v>
      </c>
      <c r="J38" s="84">
        <v>14100</v>
      </c>
      <c r="K38" s="87" t="s">
        <v>216</v>
      </c>
      <c r="L38" s="88" t="s">
        <v>217</v>
      </c>
      <c r="M38" s="88" t="str">
        <f>VLOOKUP(L38,'Total Sales 24-25'!$AD$2:$AE$6,2,0)</f>
        <v>G-Suite Business</v>
      </c>
      <c r="N38" s="88" t="s">
        <v>218</v>
      </c>
      <c r="O38" s="84" t="s">
        <v>6341</v>
      </c>
      <c r="P38" s="89"/>
      <c r="Q38" s="89"/>
      <c r="R38" s="89"/>
      <c r="S38" s="84">
        <v>4</v>
      </c>
      <c r="T38" s="89"/>
      <c r="U38" s="84">
        <v>16638</v>
      </c>
    </row>
    <row r="39" spans="1:21" ht="17.25" customHeight="1" thickBot="1">
      <c r="A39" s="82">
        <v>45030</v>
      </c>
      <c r="B39" s="82" t="str">
        <f t="shared" si="0"/>
        <v>Apr</v>
      </c>
      <c r="C39" s="83">
        <v>45017</v>
      </c>
      <c r="D39" s="84">
        <v>15</v>
      </c>
      <c r="E39" s="84" t="s">
        <v>205</v>
      </c>
      <c r="F39" s="85" t="s">
        <v>542</v>
      </c>
      <c r="G39" s="86" t="s">
        <v>7354</v>
      </c>
      <c r="H39" s="86" t="s">
        <v>7311</v>
      </c>
      <c r="I39" s="86">
        <v>44934.400000000001</v>
      </c>
      <c r="J39" s="84">
        <v>38080</v>
      </c>
      <c r="K39" s="87" t="s">
        <v>216</v>
      </c>
      <c r="L39" s="88" t="s">
        <v>217</v>
      </c>
      <c r="M39" s="88" t="str">
        <f>VLOOKUP(L39,'Total Sales 24-25'!$AD$2:$AE$6,2,0)</f>
        <v>G-Suite Business</v>
      </c>
      <c r="N39" s="88" t="s">
        <v>218</v>
      </c>
      <c r="O39" s="84" t="s">
        <v>6341</v>
      </c>
      <c r="P39" s="89"/>
      <c r="Q39" s="89"/>
      <c r="R39" s="89"/>
      <c r="S39" s="84">
        <v>4</v>
      </c>
      <c r="T39" s="89"/>
      <c r="U39" s="84">
        <v>44934.400000000001</v>
      </c>
    </row>
    <row r="40" spans="1:21" ht="17.25" customHeight="1" thickBot="1">
      <c r="A40" s="82">
        <v>45030</v>
      </c>
      <c r="B40" s="82" t="str">
        <f t="shared" si="0"/>
        <v>Apr</v>
      </c>
      <c r="C40" s="83">
        <v>45017</v>
      </c>
      <c r="D40" s="84">
        <v>15</v>
      </c>
      <c r="E40" s="84" t="s">
        <v>205</v>
      </c>
      <c r="F40" s="85" t="s">
        <v>250</v>
      </c>
      <c r="G40" s="86" t="s">
        <v>7355</v>
      </c>
      <c r="H40" s="86" t="s">
        <v>7311</v>
      </c>
      <c r="I40" s="86">
        <v>3658</v>
      </c>
      <c r="J40" s="84">
        <v>3100</v>
      </c>
      <c r="K40" s="87" t="s">
        <v>216</v>
      </c>
      <c r="L40" s="88" t="s">
        <v>217</v>
      </c>
      <c r="M40" s="88" t="str">
        <f>VLOOKUP(L40,'Total Sales 24-25'!$AD$2:$AE$6,2,0)</f>
        <v>G-Suite Business</v>
      </c>
      <c r="N40" s="88" t="s">
        <v>218</v>
      </c>
      <c r="O40" s="84" t="s">
        <v>6341</v>
      </c>
      <c r="P40" s="89"/>
      <c r="Q40" s="89"/>
      <c r="R40" s="89"/>
      <c r="S40" s="84">
        <v>4</v>
      </c>
      <c r="T40" s="89"/>
      <c r="U40" s="84">
        <v>3658</v>
      </c>
    </row>
    <row r="41" spans="1:21" ht="17.25" customHeight="1" thickBot="1">
      <c r="A41" s="82">
        <v>45031</v>
      </c>
      <c r="B41" s="82" t="str">
        <f t="shared" si="0"/>
        <v>Apr</v>
      </c>
      <c r="C41" s="83">
        <v>45017</v>
      </c>
      <c r="D41" s="84">
        <v>15</v>
      </c>
      <c r="E41" s="84" t="s">
        <v>205</v>
      </c>
      <c r="F41" s="85" t="s">
        <v>1035</v>
      </c>
      <c r="G41" s="86" t="s">
        <v>7356</v>
      </c>
      <c r="H41" s="86" t="s">
        <v>7311</v>
      </c>
      <c r="I41" s="86">
        <v>2178</v>
      </c>
      <c r="J41" s="84">
        <v>1846</v>
      </c>
      <c r="K41" s="87" t="s">
        <v>216</v>
      </c>
      <c r="L41" s="88" t="s">
        <v>217</v>
      </c>
      <c r="M41" s="88" t="str">
        <f>VLOOKUP(L41,'Total Sales 24-25'!$AD$2:$AE$6,2,0)</f>
        <v>G-Suite Business</v>
      </c>
      <c r="N41" s="88" t="s">
        <v>218</v>
      </c>
      <c r="O41" s="84" t="s">
        <v>6341</v>
      </c>
      <c r="P41" s="89"/>
      <c r="Q41" s="89"/>
      <c r="R41" s="89"/>
      <c r="S41" s="84">
        <v>4</v>
      </c>
      <c r="T41" s="89"/>
      <c r="U41" s="84">
        <v>2178</v>
      </c>
    </row>
    <row r="42" spans="1:21" ht="17.25" customHeight="1" thickBot="1">
      <c r="A42" s="82">
        <v>45031</v>
      </c>
      <c r="B42" s="82" t="str">
        <f t="shared" si="0"/>
        <v>Apr</v>
      </c>
      <c r="C42" s="83">
        <v>45017</v>
      </c>
      <c r="D42" s="84">
        <v>15</v>
      </c>
      <c r="E42" s="84" t="s">
        <v>205</v>
      </c>
      <c r="F42" s="85" t="s">
        <v>7357</v>
      </c>
      <c r="G42" s="86" t="s">
        <v>7358</v>
      </c>
      <c r="H42" s="86" t="s">
        <v>7311</v>
      </c>
      <c r="I42" s="86">
        <v>1886.82</v>
      </c>
      <c r="J42" s="84">
        <v>1599</v>
      </c>
      <c r="K42" s="87" t="s">
        <v>216</v>
      </c>
      <c r="L42" s="88" t="s">
        <v>217</v>
      </c>
      <c r="M42" s="88" t="str">
        <f>VLOOKUP(L42,'Total Sales 24-25'!$AD$2:$AE$6,2,0)</f>
        <v>G-Suite Business</v>
      </c>
      <c r="N42" s="88" t="s">
        <v>218</v>
      </c>
      <c r="O42" s="84" t="s">
        <v>6341</v>
      </c>
      <c r="P42" s="89"/>
      <c r="Q42" s="89"/>
      <c r="R42" s="89"/>
      <c r="S42" s="84">
        <v>4</v>
      </c>
      <c r="T42" s="89"/>
      <c r="U42" s="84">
        <v>1886.82</v>
      </c>
    </row>
    <row r="43" spans="1:21" ht="17.25" customHeight="1" thickBot="1">
      <c r="A43" s="82">
        <v>45031</v>
      </c>
      <c r="B43" s="82" t="str">
        <f t="shared" si="0"/>
        <v>Apr</v>
      </c>
      <c r="C43" s="83">
        <v>45017</v>
      </c>
      <c r="D43" s="84">
        <v>15</v>
      </c>
      <c r="E43" s="84" t="s">
        <v>205</v>
      </c>
      <c r="F43" s="85" t="s">
        <v>1830</v>
      </c>
      <c r="G43" s="86" t="s">
        <v>7359</v>
      </c>
      <c r="H43" s="86" t="s">
        <v>7311</v>
      </c>
      <c r="I43" s="86">
        <v>11092</v>
      </c>
      <c r="J43" s="84">
        <v>9400</v>
      </c>
      <c r="K43" s="87" t="s">
        <v>216</v>
      </c>
      <c r="L43" s="88" t="s">
        <v>217</v>
      </c>
      <c r="M43" s="88" t="str">
        <f>VLOOKUP(L43,'Total Sales 24-25'!$AD$2:$AE$6,2,0)</f>
        <v>G-Suite Business</v>
      </c>
      <c r="N43" s="88" t="s">
        <v>218</v>
      </c>
      <c r="O43" s="84" t="s">
        <v>6341</v>
      </c>
      <c r="P43" s="89"/>
      <c r="Q43" s="89"/>
      <c r="R43" s="89"/>
      <c r="S43" s="84">
        <v>4</v>
      </c>
      <c r="T43" s="89"/>
      <c r="U43" s="84">
        <v>11092</v>
      </c>
    </row>
    <row r="44" spans="1:21" ht="17.25" customHeight="1" thickBot="1">
      <c r="A44" s="82">
        <v>45033</v>
      </c>
      <c r="B44" s="82" t="str">
        <f t="shared" si="0"/>
        <v>Apr</v>
      </c>
      <c r="C44" s="83">
        <v>45017</v>
      </c>
      <c r="D44" s="84">
        <v>16</v>
      </c>
      <c r="E44" s="84" t="s">
        <v>205</v>
      </c>
      <c r="F44" s="85" t="s">
        <v>443</v>
      </c>
      <c r="G44" s="86" t="s">
        <v>7360</v>
      </c>
      <c r="H44" s="86" t="s">
        <v>7311</v>
      </c>
      <c r="I44" s="86">
        <v>18172</v>
      </c>
      <c r="J44" s="84">
        <v>15400</v>
      </c>
      <c r="K44" s="87" t="s">
        <v>216</v>
      </c>
      <c r="L44" s="88" t="s">
        <v>217</v>
      </c>
      <c r="M44" s="88" t="str">
        <f>VLOOKUP(L44,'Total Sales 24-25'!$AD$2:$AE$6,2,0)</f>
        <v>G-Suite Business</v>
      </c>
      <c r="N44" s="88" t="s">
        <v>218</v>
      </c>
      <c r="O44" s="84" t="s">
        <v>6341</v>
      </c>
      <c r="P44" s="89"/>
      <c r="Q44" s="89"/>
      <c r="R44" s="89"/>
      <c r="S44" s="84">
        <v>4</v>
      </c>
      <c r="T44" s="89"/>
      <c r="U44" s="84">
        <v>18172</v>
      </c>
    </row>
    <row r="45" spans="1:21" ht="17.25" customHeight="1" thickBot="1">
      <c r="A45" s="82">
        <v>45033</v>
      </c>
      <c r="B45" s="82" t="str">
        <f t="shared" si="0"/>
        <v>Apr</v>
      </c>
      <c r="C45" s="83">
        <v>45017</v>
      </c>
      <c r="D45" s="84">
        <v>16</v>
      </c>
      <c r="E45" s="84" t="s">
        <v>205</v>
      </c>
      <c r="F45" s="85" t="s">
        <v>1192</v>
      </c>
      <c r="G45" s="86" t="s">
        <v>7361</v>
      </c>
      <c r="H45" s="86" t="s">
        <v>7311</v>
      </c>
      <c r="I45" s="86">
        <v>5816</v>
      </c>
      <c r="J45" s="84">
        <v>4929</v>
      </c>
      <c r="K45" s="87" t="s">
        <v>216</v>
      </c>
      <c r="L45" s="88" t="s">
        <v>217</v>
      </c>
      <c r="M45" s="88" t="str">
        <f>VLOOKUP(L45,'Total Sales 24-25'!$AD$2:$AE$6,2,0)</f>
        <v>G-Suite Business</v>
      </c>
      <c r="N45" s="88" t="s">
        <v>218</v>
      </c>
      <c r="O45" s="84" t="s">
        <v>6341</v>
      </c>
      <c r="P45" s="89"/>
      <c r="Q45" s="89"/>
      <c r="R45" s="89"/>
      <c r="S45" s="84">
        <v>4</v>
      </c>
      <c r="T45" s="89"/>
      <c r="U45" s="84">
        <v>5816</v>
      </c>
    </row>
    <row r="46" spans="1:21" ht="17.25" customHeight="1" thickBot="1">
      <c r="A46" s="82">
        <v>45033</v>
      </c>
      <c r="B46" s="82" t="str">
        <f t="shared" si="0"/>
        <v>Apr</v>
      </c>
      <c r="C46" s="83">
        <v>45017</v>
      </c>
      <c r="D46" s="84">
        <v>16</v>
      </c>
      <c r="E46" s="84" t="s">
        <v>205</v>
      </c>
      <c r="F46" s="85" t="s">
        <v>686</v>
      </c>
      <c r="G46" s="86" t="s">
        <v>7362</v>
      </c>
      <c r="H46" s="86" t="s">
        <v>7311</v>
      </c>
      <c r="I46" s="86">
        <v>16638</v>
      </c>
      <c r="J46" s="84">
        <v>14100</v>
      </c>
      <c r="K46" s="87" t="s">
        <v>216</v>
      </c>
      <c r="L46" s="88" t="s">
        <v>217</v>
      </c>
      <c r="M46" s="88" t="str">
        <f>VLOOKUP(L46,'Total Sales 24-25'!$AD$2:$AE$6,2,0)</f>
        <v>G-Suite Business</v>
      </c>
      <c r="N46" s="88" t="s">
        <v>218</v>
      </c>
      <c r="O46" s="84" t="s">
        <v>6341</v>
      </c>
      <c r="P46" s="89"/>
      <c r="Q46" s="89"/>
      <c r="R46" s="89"/>
      <c r="S46" s="84">
        <v>4</v>
      </c>
      <c r="T46" s="89"/>
      <c r="U46" s="84">
        <v>16638</v>
      </c>
    </row>
    <row r="47" spans="1:21" ht="17.25" customHeight="1" thickBot="1">
      <c r="A47" s="82">
        <v>45034</v>
      </c>
      <c r="B47" s="82" t="str">
        <f t="shared" si="0"/>
        <v>Apr</v>
      </c>
      <c r="C47" s="83">
        <v>45017</v>
      </c>
      <c r="D47" s="84">
        <v>16</v>
      </c>
      <c r="E47" s="84" t="s">
        <v>205</v>
      </c>
      <c r="F47" s="85" t="s">
        <v>572</v>
      </c>
      <c r="G47" s="86" t="s">
        <v>7363</v>
      </c>
      <c r="H47" s="86" t="s">
        <v>7311</v>
      </c>
      <c r="I47" s="86">
        <v>1130</v>
      </c>
      <c r="J47" s="84">
        <v>958</v>
      </c>
      <c r="K47" s="87" t="s">
        <v>216</v>
      </c>
      <c r="L47" s="88" t="s">
        <v>217</v>
      </c>
      <c r="M47" s="88" t="str">
        <f>VLOOKUP(L47,'Total Sales 24-25'!$AD$2:$AE$6,2,0)</f>
        <v>G-Suite Business</v>
      </c>
      <c r="N47" s="88" t="s">
        <v>218</v>
      </c>
      <c r="O47" s="84" t="s">
        <v>6341</v>
      </c>
      <c r="P47" s="89"/>
      <c r="Q47" s="89"/>
      <c r="R47" s="89"/>
      <c r="S47" s="84">
        <v>4</v>
      </c>
      <c r="T47" s="89"/>
      <c r="U47" s="84">
        <v>1130</v>
      </c>
    </row>
    <row r="48" spans="1:21" ht="17.25" customHeight="1" thickBot="1">
      <c r="A48" s="82">
        <v>45034</v>
      </c>
      <c r="B48" s="82" t="str">
        <f t="shared" si="0"/>
        <v>Apr</v>
      </c>
      <c r="C48" s="83">
        <v>45017</v>
      </c>
      <c r="D48" s="84">
        <v>16</v>
      </c>
      <c r="E48" s="84" t="s">
        <v>205</v>
      </c>
      <c r="F48" s="85" t="s">
        <v>1622</v>
      </c>
      <c r="G48" s="86" t="s">
        <v>7364</v>
      </c>
      <c r="H48" s="86" t="s">
        <v>7311</v>
      </c>
      <c r="I48" s="86">
        <v>4342</v>
      </c>
      <c r="J48" s="84">
        <v>3680</v>
      </c>
      <c r="K48" s="87" t="s">
        <v>216</v>
      </c>
      <c r="L48" s="88" t="s">
        <v>217</v>
      </c>
      <c r="M48" s="88" t="str">
        <f>VLOOKUP(L48,'Total Sales 24-25'!$AD$2:$AE$6,2,0)</f>
        <v>G-Suite Business</v>
      </c>
      <c r="N48" s="88" t="s">
        <v>218</v>
      </c>
      <c r="O48" s="84" t="s">
        <v>6341</v>
      </c>
      <c r="P48" s="89"/>
      <c r="Q48" s="89"/>
      <c r="R48" s="89"/>
      <c r="S48" s="84">
        <v>4</v>
      </c>
      <c r="T48" s="89"/>
      <c r="U48" s="84">
        <v>4342</v>
      </c>
    </row>
    <row r="49" spans="1:21" ht="17.25" customHeight="1" thickBot="1">
      <c r="A49" s="82">
        <v>45035</v>
      </c>
      <c r="B49" s="82" t="str">
        <f t="shared" si="0"/>
        <v>Apr</v>
      </c>
      <c r="C49" s="83">
        <v>45017</v>
      </c>
      <c r="D49" s="84">
        <v>16</v>
      </c>
      <c r="E49" s="84" t="s">
        <v>205</v>
      </c>
      <c r="F49" s="85" t="s">
        <v>2059</v>
      </c>
      <c r="G49" s="86" t="s">
        <v>7365</v>
      </c>
      <c r="H49" s="86" t="s">
        <v>7311</v>
      </c>
      <c r="I49" s="86">
        <v>1156</v>
      </c>
      <c r="J49" s="84">
        <v>980</v>
      </c>
      <c r="K49" s="87" t="s">
        <v>216</v>
      </c>
      <c r="L49" s="88" t="s">
        <v>217</v>
      </c>
      <c r="M49" s="88" t="str">
        <f>VLOOKUP(L49,'Total Sales 24-25'!$AD$2:$AE$6,2,0)</f>
        <v>G-Suite Business</v>
      </c>
      <c r="N49" s="88" t="s">
        <v>218</v>
      </c>
      <c r="O49" s="84" t="s">
        <v>6341</v>
      </c>
      <c r="P49" s="89"/>
      <c r="Q49" s="89"/>
      <c r="R49" s="89"/>
      <c r="S49" s="84">
        <v>4</v>
      </c>
      <c r="T49" s="89"/>
      <c r="U49" s="84">
        <v>1156</v>
      </c>
    </row>
    <row r="50" spans="1:21" ht="17.25" customHeight="1" thickBot="1">
      <c r="A50" s="82">
        <v>45035</v>
      </c>
      <c r="B50" s="82" t="str">
        <f t="shared" si="0"/>
        <v>Apr</v>
      </c>
      <c r="C50" s="83">
        <v>45017</v>
      </c>
      <c r="D50" s="84">
        <v>16</v>
      </c>
      <c r="E50" s="84" t="s">
        <v>205</v>
      </c>
      <c r="F50" s="85" t="s">
        <v>7366</v>
      </c>
      <c r="G50" s="86" t="s">
        <v>7367</v>
      </c>
      <c r="H50" s="86" t="s">
        <v>7311</v>
      </c>
      <c r="I50" s="86">
        <v>15729</v>
      </c>
      <c r="J50" s="84">
        <v>13330</v>
      </c>
      <c r="K50" s="87" t="s">
        <v>216</v>
      </c>
      <c r="L50" s="88" t="s">
        <v>217</v>
      </c>
      <c r="M50" s="88" t="str">
        <f>VLOOKUP(L50,'Total Sales 24-25'!$AD$2:$AE$6,2,0)</f>
        <v>G-Suite Business</v>
      </c>
      <c r="N50" s="88" t="s">
        <v>218</v>
      </c>
      <c r="O50" s="84" t="s">
        <v>6341</v>
      </c>
      <c r="P50" s="89"/>
      <c r="Q50" s="89"/>
      <c r="R50" s="89"/>
      <c r="S50" s="84">
        <v>4</v>
      </c>
      <c r="T50" s="89"/>
      <c r="U50" s="84">
        <v>15729</v>
      </c>
    </row>
    <row r="51" spans="1:21" ht="17.25" customHeight="1" thickBot="1">
      <c r="A51" s="82">
        <v>45035</v>
      </c>
      <c r="B51" s="82" t="str">
        <f t="shared" si="0"/>
        <v>Apr</v>
      </c>
      <c r="C51" s="83">
        <v>45017</v>
      </c>
      <c r="D51" s="84">
        <v>16</v>
      </c>
      <c r="E51" s="84" t="s">
        <v>205</v>
      </c>
      <c r="F51" s="85" t="s">
        <v>7368</v>
      </c>
      <c r="G51" s="86" t="s">
        <v>7369</v>
      </c>
      <c r="H51" s="86" t="s">
        <v>7311</v>
      </c>
      <c r="I51" s="86">
        <v>2542</v>
      </c>
      <c r="J51" s="84">
        <v>2154</v>
      </c>
      <c r="K51" s="87" t="s">
        <v>216</v>
      </c>
      <c r="L51" s="88" t="s">
        <v>217</v>
      </c>
      <c r="M51" s="88" t="str">
        <f>VLOOKUP(L51,'Total Sales 24-25'!$AD$2:$AE$6,2,0)</f>
        <v>G-Suite Business</v>
      </c>
      <c r="N51" s="88" t="s">
        <v>218</v>
      </c>
      <c r="O51" s="84" t="s">
        <v>6341</v>
      </c>
      <c r="P51" s="89"/>
      <c r="Q51" s="89"/>
      <c r="R51" s="89"/>
      <c r="S51" s="84">
        <v>4</v>
      </c>
      <c r="T51" s="89"/>
      <c r="U51" s="84">
        <v>2542</v>
      </c>
    </row>
    <row r="52" spans="1:21" ht="17.25" customHeight="1" thickBot="1">
      <c r="A52" s="82">
        <v>45035</v>
      </c>
      <c r="B52" s="82" t="str">
        <f t="shared" si="0"/>
        <v>Apr</v>
      </c>
      <c r="C52" s="83">
        <v>45017</v>
      </c>
      <c r="D52" s="84">
        <v>16</v>
      </c>
      <c r="E52" s="84" t="s">
        <v>205</v>
      </c>
      <c r="F52" s="85" t="s">
        <v>2597</v>
      </c>
      <c r="G52" s="86" t="s">
        <v>7370</v>
      </c>
      <c r="H52" s="86" t="s">
        <v>7311</v>
      </c>
      <c r="I52" s="86">
        <v>3068</v>
      </c>
      <c r="J52" s="84">
        <v>2600</v>
      </c>
      <c r="K52" s="87" t="s">
        <v>216</v>
      </c>
      <c r="L52" s="88" t="s">
        <v>217</v>
      </c>
      <c r="M52" s="88" t="str">
        <f>VLOOKUP(L52,'Total Sales 24-25'!$AD$2:$AE$6,2,0)</f>
        <v>G-Suite Business</v>
      </c>
      <c r="N52" s="88" t="s">
        <v>218</v>
      </c>
      <c r="O52" s="84" t="s">
        <v>6341</v>
      </c>
      <c r="P52" s="89"/>
      <c r="Q52" s="89"/>
      <c r="R52" s="89"/>
      <c r="S52" s="84">
        <v>4</v>
      </c>
      <c r="T52" s="89"/>
      <c r="U52" s="84">
        <v>3068</v>
      </c>
    </row>
    <row r="53" spans="1:21" ht="17.25" customHeight="1" thickBot="1">
      <c r="A53" s="82">
        <v>45035</v>
      </c>
      <c r="B53" s="82" t="str">
        <f t="shared" si="0"/>
        <v>Apr</v>
      </c>
      <c r="C53" s="83">
        <v>45017</v>
      </c>
      <c r="D53" s="84">
        <v>16</v>
      </c>
      <c r="E53" s="84" t="s">
        <v>205</v>
      </c>
      <c r="F53" s="85" t="s">
        <v>7371</v>
      </c>
      <c r="G53" s="86" t="s">
        <v>7372</v>
      </c>
      <c r="H53" s="86" t="s">
        <v>7311</v>
      </c>
      <c r="I53" s="86">
        <v>1730</v>
      </c>
      <c r="J53" s="84">
        <v>1466</v>
      </c>
      <c r="K53" s="87" t="s">
        <v>216</v>
      </c>
      <c r="L53" s="88" t="s">
        <v>217</v>
      </c>
      <c r="M53" s="88" t="str">
        <f>VLOOKUP(L53,'Total Sales 24-25'!$AD$2:$AE$6,2,0)</f>
        <v>G-Suite Business</v>
      </c>
      <c r="N53" s="88" t="s">
        <v>218</v>
      </c>
      <c r="O53" s="84" t="s">
        <v>6341</v>
      </c>
      <c r="P53" s="89"/>
      <c r="Q53" s="89"/>
      <c r="R53" s="89"/>
      <c r="S53" s="84">
        <v>4</v>
      </c>
      <c r="T53" s="89"/>
      <c r="U53" s="84">
        <v>1730</v>
      </c>
    </row>
    <row r="54" spans="1:21" ht="17.25" customHeight="1" thickBot="1">
      <c r="A54" s="82">
        <v>45035</v>
      </c>
      <c r="B54" s="82" t="str">
        <f t="shared" si="0"/>
        <v>Apr</v>
      </c>
      <c r="C54" s="83">
        <v>45017</v>
      </c>
      <c r="D54" s="84">
        <v>16</v>
      </c>
      <c r="E54" s="84" t="s">
        <v>205</v>
      </c>
      <c r="F54" s="85" t="s">
        <v>3996</v>
      </c>
      <c r="G54" s="86" t="s">
        <v>7373</v>
      </c>
      <c r="H54" s="86" t="s">
        <v>7311</v>
      </c>
      <c r="I54" s="86">
        <v>2188</v>
      </c>
      <c r="J54" s="84">
        <v>1854</v>
      </c>
      <c r="K54" s="87" t="s">
        <v>216</v>
      </c>
      <c r="L54" s="88" t="s">
        <v>217</v>
      </c>
      <c r="M54" s="88" t="str">
        <f>VLOOKUP(L54,'Total Sales 24-25'!$AD$2:$AE$6,2,0)</f>
        <v>G-Suite Business</v>
      </c>
      <c r="N54" s="88" t="s">
        <v>218</v>
      </c>
      <c r="O54" s="84" t="s">
        <v>6341</v>
      </c>
      <c r="P54" s="89"/>
      <c r="Q54" s="89"/>
      <c r="R54" s="89"/>
      <c r="S54" s="84">
        <v>4</v>
      </c>
      <c r="T54" s="89"/>
      <c r="U54" s="84">
        <v>2188</v>
      </c>
    </row>
    <row r="55" spans="1:21" ht="17.25" customHeight="1" thickBot="1">
      <c r="A55" s="82">
        <v>45035</v>
      </c>
      <c r="B55" s="82" t="str">
        <f t="shared" si="0"/>
        <v>Apr</v>
      </c>
      <c r="C55" s="83">
        <v>45017</v>
      </c>
      <c r="D55" s="84">
        <v>16</v>
      </c>
      <c r="E55" s="84" t="s">
        <v>205</v>
      </c>
      <c r="F55" s="85" t="s">
        <v>7374</v>
      </c>
      <c r="G55" s="86" t="s">
        <v>7375</v>
      </c>
      <c r="H55" s="86" t="s">
        <v>7311</v>
      </c>
      <c r="I55" s="86">
        <v>1156</v>
      </c>
      <c r="J55" s="84">
        <v>980</v>
      </c>
      <c r="K55" s="87" t="s">
        <v>216</v>
      </c>
      <c r="L55" s="88" t="s">
        <v>217</v>
      </c>
      <c r="M55" s="88" t="str">
        <f>VLOOKUP(L55,'Total Sales 24-25'!$AD$2:$AE$6,2,0)</f>
        <v>G-Suite Business</v>
      </c>
      <c r="N55" s="88" t="s">
        <v>218</v>
      </c>
      <c r="O55" s="84" t="s">
        <v>6341</v>
      </c>
      <c r="P55" s="89"/>
      <c r="Q55" s="89"/>
      <c r="R55" s="89"/>
      <c r="S55" s="84">
        <v>4</v>
      </c>
      <c r="T55" s="89"/>
      <c r="U55" s="84">
        <v>1156</v>
      </c>
    </row>
    <row r="56" spans="1:21" ht="17.25" customHeight="1" thickBot="1">
      <c r="A56" s="82">
        <v>45035</v>
      </c>
      <c r="B56" s="82" t="str">
        <f t="shared" si="0"/>
        <v>Apr</v>
      </c>
      <c r="C56" s="83">
        <v>45017</v>
      </c>
      <c r="D56" s="84">
        <v>16</v>
      </c>
      <c r="E56" s="84" t="s">
        <v>205</v>
      </c>
      <c r="F56" s="85" t="s">
        <v>7376</v>
      </c>
      <c r="G56" s="86" t="s">
        <v>7377</v>
      </c>
      <c r="H56" s="86" t="s">
        <v>7311</v>
      </c>
      <c r="I56" s="86">
        <v>413</v>
      </c>
      <c r="J56" s="84">
        <v>350</v>
      </c>
      <c r="K56" s="87" t="s">
        <v>216</v>
      </c>
      <c r="L56" s="88" t="s">
        <v>217</v>
      </c>
      <c r="M56" s="88" t="str">
        <f>VLOOKUP(L56,'Total Sales 24-25'!$AD$2:$AE$6,2,0)</f>
        <v>G-Suite Business</v>
      </c>
      <c r="N56" s="88" t="s">
        <v>218</v>
      </c>
      <c r="O56" s="84" t="s">
        <v>6341</v>
      </c>
      <c r="P56" s="89"/>
      <c r="Q56" s="89"/>
      <c r="R56" s="89"/>
      <c r="S56" s="84">
        <v>4</v>
      </c>
      <c r="T56" s="89"/>
      <c r="U56" s="84">
        <v>413</v>
      </c>
    </row>
    <row r="57" spans="1:21" ht="17.25" customHeight="1" thickBot="1">
      <c r="A57" s="82">
        <v>45035</v>
      </c>
      <c r="B57" s="82" t="str">
        <f t="shared" si="0"/>
        <v>Apr</v>
      </c>
      <c r="C57" s="83">
        <v>45017</v>
      </c>
      <c r="D57" s="84">
        <v>16</v>
      </c>
      <c r="E57" s="84" t="s">
        <v>205</v>
      </c>
      <c r="F57" s="85" t="s">
        <v>680</v>
      </c>
      <c r="G57" s="86" t="s">
        <v>7378</v>
      </c>
      <c r="H57" s="86" t="s">
        <v>7311</v>
      </c>
      <c r="I57" s="86">
        <v>10620</v>
      </c>
      <c r="J57" s="84">
        <v>9000</v>
      </c>
      <c r="K57" s="87" t="s">
        <v>216</v>
      </c>
      <c r="L57" s="88" t="s">
        <v>217</v>
      </c>
      <c r="M57" s="88" t="str">
        <f>VLOOKUP(L57,'Total Sales 24-25'!$AD$2:$AE$6,2,0)</f>
        <v>G-Suite Business</v>
      </c>
      <c r="N57" s="88" t="s">
        <v>218</v>
      </c>
      <c r="O57" s="84" t="s">
        <v>6341</v>
      </c>
      <c r="P57" s="89"/>
      <c r="Q57" s="89"/>
      <c r="R57" s="89"/>
      <c r="S57" s="84">
        <v>4</v>
      </c>
      <c r="T57" s="89"/>
      <c r="U57" s="84">
        <v>10620</v>
      </c>
    </row>
    <row r="58" spans="1:21" ht="17.25" customHeight="1" thickBot="1">
      <c r="A58" s="82">
        <v>45037</v>
      </c>
      <c r="B58" s="82" t="str">
        <f t="shared" si="0"/>
        <v>Apr</v>
      </c>
      <c r="C58" s="83">
        <v>45017</v>
      </c>
      <c r="D58" s="84">
        <v>16</v>
      </c>
      <c r="E58" s="84" t="s">
        <v>205</v>
      </c>
      <c r="F58" s="85" t="s">
        <v>2634</v>
      </c>
      <c r="G58" s="86" t="s">
        <v>7379</v>
      </c>
      <c r="H58" s="86" t="s">
        <v>7311</v>
      </c>
      <c r="I58" s="86">
        <v>4478.1000000000004</v>
      </c>
      <c r="J58" s="84">
        <v>3795</v>
      </c>
      <c r="K58" s="87" t="s">
        <v>216</v>
      </c>
      <c r="L58" s="88" t="s">
        <v>217</v>
      </c>
      <c r="M58" s="88" t="str">
        <f>VLOOKUP(L58,'Total Sales 24-25'!$AD$2:$AE$6,2,0)</f>
        <v>G-Suite Business</v>
      </c>
      <c r="N58" s="88" t="s">
        <v>218</v>
      </c>
      <c r="O58" s="84" t="s">
        <v>6341</v>
      </c>
      <c r="P58" s="89"/>
      <c r="Q58" s="89"/>
      <c r="R58" s="89"/>
      <c r="S58" s="84">
        <v>4</v>
      </c>
      <c r="T58" s="89"/>
      <c r="U58" s="84">
        <v>4478.1000000000004</v>
      </c>
    </row>
    <row r="59" spans="1:21" ht="17.25" customHeight="1" thickBot="1">
      <c r="A59" s="82">
        <v>45037</v>
      </c>
      <c r="B59" s="82" t="str">
        <f t="shared" si="0"/>
        <v>Apr</v>
      </c>
      <c r="C59" s="83">
        <v>45017</v>
      </c>
      <c r="D59" s="84">
        <v>16</v>
      </c>
      <c r="E59" s="84" t="s">
        <v>205</v>
      </c>
      <c r="F59" s="85" t="s">
        <v>2146</v>
      </c>
      <c r="G59" s="86" t="s">
        <v>7380</v>
      </c>
      <c r="H59" s="86" t="s">
        <v>7311</v>
      </c>
      <c r="I59" s="86">
        <v>1156</v>
      </c>
      <c r="J59" s="84">
        <v>980</v>
      </c>
      <c r="K59" s="87" t="s">
        <v>216</v>
      </c>
      <c r="L59" s="88" t="s">
        <v>217</v>
      </c>
      <c r="M59" s="88" t="str">
        <f>VLOOKUP(L59,'Total Sales 24-25'!$AD$2:$AE$6,2,0)</f>
        <v>G-Suite Business</v>
      </c>
      <c r="N59" s="88" t="s">
        <v>218</v>
      </c>
      <c r="O59" s="84" t="s">
        <v>6341</v>
      </c>
      <c r="P59" s="89"/>
      <c r="Q59" s="89"/>
      <c r="R59" s="89"/>
      <c r="S59" s="84">
        <v>4</v>
      </c>
      <c r="T59" s="89"/>
      <c r="U59" s="84">
        <v>1156</v>
      </c>
    </row>
    <row r="60" spans="1:21" ht="17.25" customHeight="1" thickBot="1">
      <c r="A60" s="82">
        <v>45037</v>
      </c>
      <c r="B60" s="82" t="str">
        <f t="shared" si="0"/>
        <v>Apr</v>
      </c>
      <c r="C60" s="83">
        <v>45017</v>
      </c>
      <c r="D60" s="84">
        <v>16</v>
      </c>
      <c r="E60" s="84" t="s">
        <v>205</v>
      </c>
      <c r="F60" s="85" t="s">
        <v>3602</v>
      </c>
      <c r="G60" s="86" t="s">
        <v>7381</v>
      </c>
      <c r="H60" s="86" t="s">
        <v>7311</v>
      </c>
      <c r="I60" s="86">
        <v>7624</v>
      </c>
      <c r="J60" s="84">
        <v>6461</v>
      </c>
      <c r="K60" s="87" t="s">
        <v>216</v>
      </c>
      <c r="L60" s="88" t="s">
        <v>217</v>
      </c>
      <c r="M60" s="88" t="str">
        <f>VLOOKUP(L60,'Total Sales 24-25'!$AD$2:$AE$6,2,0)</f>
        <v>G-Suite Business</v>
      </c>
      <c r="N60" s="88" t="s">
        <v>218</v>
      </c>
      <c r="O60" s="84" t="s">
        <v>6341</v>
      </c>
      <c r="P60" s="89"/>
      <c r="Q60" s="89"/>
      <c r="R60" s="89"/>
      <c r="S60" s="84">
        <v>4</v>
      </c>
      <c r="T60" s="89"/>
      <c r="U60" s="84">
        <v>7624</v>
      </c>
    </row>
    <row r="61" spans="1:21" ht="17.25" customHeight="1" thickBot="1">
      <c r="A61" s="82">
        <v>45037</v>
      </c>
      <c r="B61" s="82" t="str">
        <f t="shared" si="0"/>
        <v>Apr</v>
      </c>
      <c r="C61" s="83">
        <v>45017</v>
      </c>
      <c r="D61" s="84">
        <v>16</v>
      </c>
      <c r="E61" s="84" t="s">
        <v>205</v>
      </c>
      <c r="F61" s="85" t="s">
        <v>2043</v>
      </c>
      <c r="G61" s="86" t="s">
        <v>7382</v>
      </c>
      <c r="H61" s="86" t="s">
        <v>7311</v>
      </c>
      <c r="I61" s="86">
        <v>8319</v>
      </c>
      <c r="J61" s="84">
        <v>7050</v>
      </c>
      <c r="K61" s="87" t="s">
        <v>216</v>
      </c>
      <c r="L61" s="88" t="s">
        <v>217</v>
      </c>
      <c r="M61" s="88" t="str">
        <f>VLOOKUP(L61,'Total Sales 24-25'!$AD$2:$AE$6,2,0)</f>
        <v>G-Suite Business</v>
      </c>
      <c r="N61" s="88" t="s">
        <v>218</v>
      </c>
      <c r="O61" s="84" t="s">
        <v>6341</v>
      </c>
      <c r="P61" s="89"/>
      <c r="Q61" s="89"/>
      <c r="R61" s="89"/>
      <c r="S61" s="84">
        <v>4</v>
      </c>
      <c r="T61" s="89"/>
      <c r="U61" s="84">
        <v>8319</v>
      </c>
    </row>
    <row r="62" spans="1:21" ht="17.25" customHeight="1" thickBot="1">
      <c r="A62" s="82">
        <v>45037</v>
      </c>
      <c r="B62" s="82" t="str">
        <f t="shared" si="0"/>
        <v>Apr</v>
      </c>
      <c r="C62" s="83">
        <v>45017</v>
      </c>
      <c r="D62" s="84">
        <v>16</v>
      </c>
      <c r="E62" s="84" t="s">
        <v>205</v>
      </c>
      <c r="F62" s="85" t="s">
        <v>7383</v>
      </c>
      <c r="G62" s="86" t="s">
        <v>7384</v>
      </c>
      <c r="H62" s="86" t="s">
        <v>7311</v>
      </c>
      <c r="I62" s="86">
        <v>2430.8000000000002</v>
      </c>
      <c r="J62" s="84">
        <v>2060</v>
      </c>
      <c r="K62" s="87" t="s">
        <v>216</v>
      </c>
      <c r="L62" s="88" t="s">
        <v>217</v>
      </c>
      <c r="M62" s="88" t="str">
        <f>VLOOKUP(L62,'Total Sales 24-25'!$AD$2:$AE$6,2,0)</f>
        <v>G-Suite Business</v>
      </c>
      <c r="N62" s="88" t="s">
        <v>218</v>
      </c>
      <c r="O62" s="84" t="s">
        <v>6341</v>
      </c>
      <c r="P62" s="89"/>
      <c r="Q62" s="89"/>
      <c r="R62" s="89"/>
      <c r="S62" s="84">
        <v>4</v>
      </c>
      <c r="T62" s="89"/>
      <c r="U62" s="84">
        <v>2430.8000000000002</v>
      </c>
    </row>
    <row r="63" spans="1:21" ht="17.25" customHeight="1" thickBot="1">
      <c r="A63" s="82">
        <v>45038</v>
      </c>
      <c r="B63" s="82" t="str">
        <f t="shared" si="0"/>
        <v>Apr</v>
      </c>
      <c r="C63" s="83">
        <v>45017</v>
      </c>
      <c r="D63" s="84">
        <v>16</v>
      </c>
      <c r="E63" s="84" t="s">
        <v>205</v>
      </c>
      <c r="F63" s="85" t="s">
        <v>2043</v>
      </c>
      <c r="G63" s="86" t="s">
        <v>7385</v>
      </c>
      <c r="H63" s="86" t="s">
        <v>7311</v>
      </c>
      <c r="I63" s="86">
        <v>1947</v>
      </c>
      <c r="J63" s="84">
        <v>1650</v>
      </c>
      <c r="K63" s="87" t="s">
        <v>216</v>
      </c>
      <c r="L63" s="88" t="s">
        <v>217</v>
      </c>
      <c r="M63" s="88" t="str">
        <f>VLOOKUP(L63,'Total Sales 24-25'!$AD$2:$AE$6,2,0)</f>
        <v>G-Suite Business</v>
      </c>
      <c r="N63" s="88" t="s">
        <v>218</v>
      </c>
      <c r="O63" s="84" t="s">
        <v>6341</v>
      </c>
      <c r="P63" s="89"/>
      <c r="Q63" s="89"/>
      <c r="R63" s="89"/>
      <c r="S63" s="84">
        <v>4</v>
      </c>
      <c r="T63" s="89"/>
      <c r="U63" s="84">
        <v>1947</v>
      </c>
    </row>
    <row r="64" spans="1:21" ht="17.25" customHeight="1" thickBot="1">
      <c r="A64" s="82">
        <v>45038</v>
      </c>
      <c r="B64" s="82" t="str">
        <f t="shared" si="0"/>
        <v>Apr</v>
      </c>
      <c r="C64" s="83">
        <v>45017</v>
      </c>
      <c r="D64" s="84">
        <v>16</v>
      </c>
      <c r="E64" s="84" t="s">
        <v>205</v>
      </c>
      <c r="F64" s="85" t="s">
        <v>6900</v>
      </c>
      <c r="G64" s="86" t="s">
        <v>7386</v>
      </c>
      <c r="H64" s="86" t="s">
        <v>7311</v>
      </c>
      <c r="I64" s="86">
        <v>13570</v>
      </c>
      <c r="J64" s="84">
        <v>11500</v>
      </c>
      <c r="K64" s="87" t="s">
        <v>216</v>
      </c>
      <c r="L64" s="88" t="s">
        <v>217</v>
      </c>
      <c r="M64" s="88" t="str">
        <f>VLOOKUP(L64,'Total Sales 24-25'!$AD$2:$AE$6,2,0)</f>
        <v>G-Suite Business</v>
      </c>
      <c r="N64" s="88" t="s">
        <v>218</v>
      </c>
      <c r="O64" s="84" t="s">
        <v>6341</v>
      </c>
      <c r="P64" s="89"/>
      <c r="Q64" s="89"/>
      <c r="R64" s="89"/>
      <c r="S64" s="84">
        <v>4</v>
      </c>
      <c r="T64" s="89"/>
      <c r="U64" s="84">
        <v>13570</v>
      </c>
    </row>
    <row r="65" spans="1:21" ht="17.25" customHeight="1" thickBot="1">
      <c r="A65" s="82">
        <v>45040</v>
      </c>
      <c r="B65" s="82" t="str">
        <f t="shared" si="0"/>
        <v>Apr</v>
      </c>
      <c r="C65" s="83">
        <v>45017</v>
      </c>
      <c r="D65" s="84">
        <v>17</v>
      </c>
      <c r="E65" s="84" t="s">
        <v>205</v>
      </c>
      <c r="F65" s="85" t="s">
        <v>494</v>
      </c>
      <c r="G65" s="86" t="s">
        <v>7387</v>
      </c>
      <c r="H65" s="86" t="s">
        <v>7311</v>
      </c>
      <c r="I65" s="94">
        <v>15930</v>
      </c>
      <c r="J65" s="84">
        <v>13500</v>
      </c>
      <c r="K65" s="87" t="s">
        <v>216</v>
      </c>
      <c r="L65" s="88" t="s">
        <v>217</v>
      </c>
      <c r="M65" s="88" t="str">
        <f>VLOOKUP(L65,'Total Sales 24-25'!$AD$2:$AE$6,2,0)</f>
        <v>G-Suite Business</v>
      </c>
      <c r="N65" s="88" t="s">
        <v>218</v>
      </c>
      <c r="O65" s="84" t="s">
        <v>6341</v>
      </c>
      <c r="P65" s="89"/>
      <c r="Q65" s="89"/>
      <c r="R65" s="89"/>
      <c r="S65" s="84">
        <v>4</v>
      </c>
      <c r="T65" s="89"/>
      <c r="U65" s="84">
        <v>15930</v>
      </c>
    </row>
    <row r="66" spans="1:21" ht="17.25" customHeight="1" thickBot="1">
      <c r="A66" s="82">
        <v>45040</v>
      </c>
      <c r="B66" s="82" t="str">
        <f t="shared" ref="B66:B129" si="1">TEXT(A66,"mmm")</f>
        <v>Apr</v>
      </c>
      <c r="C66" s="83">
        <v>45017</v>
      </c>
      <c r="D66" s="84">
        <v>17</v>
      </c>
      <c r="E66" s="84" t="s">
        <v>205</v>
      </c>
      <c r="F66" s="85" t="s">
        <v>957</v>
      </c>
      <c r="G66" s="86" t="s">
        <v>7388</v>
      </c>
      <c r="H66" s="86" t="s">
        <v>7311</v>
      </c>
      <c r="I66" s="94">
        <v>113693</v>
      </c>
      <c r="J66" s="84">
        <v>96350</v>
      </c>
      <c r="K66" s="87" t="s">
        <v>216</v>
      </c>
      <c r="L66" s="88" t="s">
        <v>217</v>
      </c>
      <c r="M66" s="88" t="str">
        <f>VLOOKUP(L66,'Total Sales 24-25'!$AD$2:$AE$6,2,0)</f>
        <v>G-Suite Business</v>
      </c>
      <c r="N66" s="88" t="s">
        <v>218</v>
      </c>
      <c r="O66" s="84" t="s">
        <v>6341</v>
      </c>
      <c r="P66" s="89"/>
      <c r="Q66" s="89"/>
      <c r="R66" s="89"/>
      <c r="S66" s="84">
        <v>4</v>
      </c>
      <c r="T66" s="89"/>
      <c r="U66" s="84">
        <v>113693</v>
      </c>
    </row>
    <row r="67" spans="1:21" ht="17.25" customHeight="1" thickBot="1">
      <c r="A67" s="82">
        <v>45040</v>
      </c>
      <c r="B67" s="82" t="str">
        <f t="shared" si="1"/>
        <v>Apr</v>
      </c>
      <c r="C67" s="83">
        <v>45017</v>
      </c>
      <c r="D67" s="84">
        <v>17</v>
      </c>
      <c r="E67" s="84" t="s">
        <v>205</v>
      </c>
      <c r="F67" s="85" t="s">
        <v>265</v>
      </c>
      <c r="G67" s="86" t="s">
        <v>7389</v>
      </c>
      <c r="H67" s="86" t="s">
        <v>7311</v>
      </c>
      <c r="I67" s="94">
        <v>11682</v>
      </c>
      <c r="J67" s="84">
        <v>9900</v>
      </c>
      <c r="K67" s="87" t="s">
        <v>216</v>
      </c>
      <c r="L67" s="88" t="s">
        <v>217</v>
      </c>
      <c r="M67" s="88" t="str">
        <f>VLOOKUP(L67,'Total Sales 24-25'!$AD$2:$AE$6,2,0)</f>
        <v>G-Suite Business</v>
      </c>
      <c r="N67" s="88" t="s">
        <v>218</v>
      </c>
      <c r="O67" s="84" t="s">
        <v>6341</v>
      </c>
      <c r="P67" s="89"/>
      <c r="Q67" s="89"/>
      <c r="R67" s="89"/>
      <c r="S67" s="84">
        <v>4</v>
      </c>
      <c r="T67" s="89"/>
      <c r="U67" s="84">
        <v>11682</v>
      </c>
    </row>
    <row r="68" spans="1:21" ht="17.25" customHeight="1" thickBot="1">
      <c r="A68" s="82">
        <v>45041</v>
      </c>
      <c r="B68" s="82" t="str">
        <f t="shared" si="1"/>
        <v>Apr</v>
      </c>
      <c r="C68" s="83">
        <v>45017</v>
      </c>
      <c r="D68" s="84">
        <v>17</v>
      </c>
      <c r="E68" s="84" t="s">
        <v>205</v>
      </c>
      <c r="F68" s="85" t="s">
        <v>7374</v>
      </c>
      <c r="G68" s="86" t="s">
        <v>7390</v>
      </c>
      <c r="H68" s="86" t="s">
        <v>7311</v>
      </c>
      <c r="I68" s="94">
        <v>1156</v>
      </c>
      <c r="J68" s="84">
        <v>980</v>
      </c>
      <c r="K68" s="87" t="s">
        <v>216</v>
      </c>
      <c r="L68" s="88" t="s">
        <v>217</v>
      </c>
      <c r="M68" s="88" t="str">
        <f>VLOOKUP(L68,'Total Sales 24-25'!$AD$2:$AE$6,2,0)</f>
        <v>G-Suite Business</v>
      </c>
      <c r="N68" s="88" t="s">
        <v>218</v>
      </c>
      <c r="O68" s="84" t="s">
        <v>6341</v>
      </c>
      <c r="P68" s="89"/>
      <c r="Q68" s="89"/>
      <c r="R68" s="89"/>
      <c r="S68" s="84">
        <v>4</v>
      </c>
      <c r="T68" s="89"/>
      <c r="U68" s="84">
        <v>1156</v>
      </c>
    </row>
    <row r="69" spans="1:21" ht="17.25" customHeight="1" thickBot="1">
      <c r="A69" s="82">
        <v>45041</v>
      </c>
      <c r="B69" s="82" t="str">
        <f t="shared" si="1"/>
        <v>Apr</v>
      </c>
      <c r="C69" s="83">
        <v>45017</v>
      </c>
      <c r="D69" s="84">
        <v>17</v>
      </c>
      <c r="E69" s="84" t="s">
        <v>205</v>
      </c>
      <c r="F69" s="85" t="s">
        <v>2387</v>
      </c>
      <c r="G69" s="86" t="s">
        <v>7391</v>
      </c>
      <c r="H69" s="86" t="s">
        <v>7311</v>
      </c>
      <c r="I69" s="94">
        <v>14602</v>
      </c>
      <c r="J69" s="84">
        <v>12375</v>
      </c>
      <c r="K69" s="87" t="s">
        <v>216</v>
      </c>
      <c r="L69" s="88" t="s">
        <v>217</v>
      </c>
      <c r="M69" s="88" t="str">
        <f>VLOOKUP(L69,'Total Sales 24-25'!$AD$2:$AE$6,2,0)</f>
        <v>G-Suite Business</v>
      </c>
      <c r="N69" s="88" t="s">
        <v>218</v>
      </c>
      <c r="O69" s="84" t="s">
        <v>6341</v>
      </c>
      <c r="P69" s="89"/>
      <c r="Q69" s="89"/>
      <c r="R69" s="89"/>
      <c r="S69" s="84">
        <v>4</v>
      </c>
      <c r="T69" s="89"/>
      <c r="U69" s="84">
        <v>14602</v>
      </c>
    </row>
    <row r="70" spans="1:21" ht="17.25" customHeight="1" thickBot="1">
      <c r="A70" s="82">
        <v>45041</v>
      </c>
      <c r="B70" s="82" t="str">
        <f t="shared" si="1"/>
        <v>Apr</v>
      </c>
      <c r="C70" s="83">
        <v>45017</v>
      </c>
      <c r="D70" s="84">
        <v>17</v>
      </c>
      <c r="E70" s="84" t="s">
        <v>205</v>
      </c>
      <c r="F70" s="85" t="s">
        <v>1819</v>
      </c>
      <c r="G70" s="86" t="s">
        <v>7392</v>
      </c>
      <c r="H70" s="86" t="s">
        <v>7311</v>
      </c>
      <c r="I70" s="94">
        <v>6842.82</v>
      </c>
      <c r="J70" s="84">
        <v>5799</v>
      </c>
      <c r="K70" s="87" t="s">
        <v>216</v>
      </c>
      <c r="L70" s="88" t="s">
        <v>217</v>
      </c>
      <c r="M70" s="88" t="str">
        <f>VLOOKUP(L70,'Total Sales 24-25'!$AD$2:$AE$6,2,0)</f>
        <v>G-Suite Business</v>
      </c>
      <c r="N70" s="88" t="s">
        <v>218</v>
      </c>
      <c r="O70" s="84" t="s">
        <v>6341</v>
      </c>
      <c r="P70" s="89"/>
      <c r="Q70" s="89"/>
      <c r="R70" s="89"/>
      <c r="S70" s="84">
        <v>4</v>
      </c>
      <c r="T70" s="89"/>
      <c r="U70" s="84">
        <v>6842.82</v>
      </c>
    </row>
    <row r="71" spans="1:21" ht="17.25" customHeight="1" thickBot="1">
      <c r="A71" s="82">
        <v>45041</v>
      </c>
      <c r="B71" s="82" t="str">
        <f t="shared" si="1"/>
        <v>Apr</v>
      </c>
      <c r="C71" s="83">
        <v>45017</v>
      </c>
      <c r="D71" s="84">
        <v>17</v>
      </c>
      <c r="E71" s="84" t="s">
        <v>205</v>
      </c>
      <c r="F71" s="85" t="s">
        <v>7393</v>
      </c>
      <c r="G71" s="86" t="s">
        <v>7394</v>
      </c>
      <c r="H71" s="86" t="s">
        <v>7311</v>
      </c>
      <c r="I71" s="94">
        <v>1357</v>
      </c>
      <c r="J71" s="84">
        <v>1150</v>
      </c>
      <c r="K71" s="87" t="s">
        <v>216</v>
      </c>
      <c r="L71" s="88" t="s">
        <v>217</v>
      </c>
      <c r="M71" s="88" t="str">
        <f>VLOOKUP(L71,'Total Sales 24-25'!$AD$2:$AE$6,2,0)</f>
        <v>G-Suite Business</v>
      </c>
      <c r="N71" s="88" t="s">
        <v>218</v>
      </c>
      <c r="O71" s="84" t="s">
        <v>6341</v>
      </c>
      <c r="P71" s="89"/>
      <c r="Q71" s="89"/>
      <c r="R71" s="89"/>
      <c r="S71" s="84">
        <v>4</v>
      </c>
      <c r="T71" s="89"/>
      <c r="U71" s="84">
        <v>1357</v>
      </c>
    </row>
    <row r="72" spans="1:21" ht="17.25" customHeight="1" thickBot="1">
      <c r="A72" s="82">
        <v>45041</v>
      </c>
      <c r="B72" s="82" t="str">
        <f t="shared" si="1"/>
        <v>Apr</v>
      </c>
      <c r="C72" s="83">
        <v>45017</v>
      </c>
      <c r="D72" s="84">
        <v>17</v>
      </c>
      <c r="E72" s="84" t="s">
        <v>205</v>
      </c>
      <c r="F72" s="85" t="s">
        <v>7395</v>
      </c>
      <c r="G72" s="86" t="s">
        <v>7396</v>
      </c>
      <c r="H72" s="86" t="s">
        <v>7311</v>
      </c>
      <c r="I72" s="94">
        <v>2596</v>
      </c>
      <c r="J72" s="84">
        <v>2200</v>
      </c>
      <c r="K72" s="87" t="s">
        <v>216</v>
      </c>
      <c r="L72" s="88" t="s">
        <v>217</v>
      </c>
      <c r="M72" s="88" t="str">
        <f>VLOOKUP(L72,'Total Sales 24-25'!$AD$2:$AE$6,2,0)</f>
        <v>G-Suite Business</v>
      </c>
      <c r="N72" s="88" t="s">
        <v>218</v>
      </c>
      <c r="O72" s="84" t="s">
        <v>6341</v>
      </c>
      <c r="P72" s="89"/>
      <c r="Q72" s="89"/>
      <c r="R72" s="89"/>
      <c r="S72" s="84">
        <v>4</v>
      </c>
      <c r="T72" s="89"/>
      <c r="U72" s="84">
        <v>2596</v>
      </c>
    </row>
    <row r="73" spans="1:21" ht="17.25" customHeight="1" thickBot="1">
      <c r="A73" s="82">
        <v>45042</v>
      </c>
      <c r="B73" s="82" t="str">
        <f t="shared" si="1"/>
        <v>Apr</v>
      </c>
      <c r="C73" s="83">
        <v>45017</v>
      </c>
      <c r="D73" s="84">
        <v>17</v>
      </c>
      <c r="E73" s="84" t="s">
        <v>205</v>
      </c>
      <c r="F73" s="85" t="s">
        <v>692</v>
      </c>
      <c r="G73" s="86" t="s">
        <v>7397</v>
      </c>
      <c r="H73" s="86" t="s">
        <v>7311</v>
      </c>
      <c r="I73" s="94">
        <v>133623</v>
      </c>
      <c r="J73" s="84">
        <v>113240</v>
      </c>
      <c r="K73" s="87" t="s">
        <v>216</v>
      </c>
      <c r="L73" s="88" t="s">
        <v>217</v>
      </c>
      <c r="M73" s="88" t="str">
        <f>VLOOKUP(L73,'Total Sales 24-25'!$AD$2:$AE$6,2,0)</f>
        <v>G-Suite Business</v>
      </c>
      <c r="N73" s="88" t="s">
        <v>218</v>
      </c>
      <c r="O73" s="84" t="s">
        <v>6341</v>
      </c>
      <c r="P73" s="89"/>
      <c r="Q73" s="89"/>
      <c r="R73" s="89"/>
      <c r="S73" s="84">
        <v>4</v>
      </c>
      <c r="T73" s="89"/>
      <c r="U73" s="84">
        <v>133623</v>
      </c>
    </row>
    <row r="74" spans="1:21" ht="17.25" customHeight="1" thickBot="1">
      <c r="A74" s="82">
        <v>45042</v>
      </c>
      <c r="B74" s="82" t="str">
        <f t="shared" si="1"/>
        <v>Apr</v>
      </c>
      <c r="C74" s="83">
        <v>45017</v>
      </c>
      <c r="D74" s="84">
        <v>17</v>
      </c>
      <c r="E74" s="84" t="s">
        <v>205</v>
      </c>
      <c r="F74" s="85" t="s">
        <v>7398</v>
      </c>
      <c r="G74" s="86" t="s">
        <v>7399</v>
      </c>
      <c r="H74" s="86" t="s">
        <v>7311</v>
      </c>
      <c r="I74" s="94">
        <v>99120</v>
      </c>
      <c r="J74" s="84">
        <v>84000</v>
      </c>
      <c r="K74" s="87" t="s">
        <v>216</v>
      </c>
      <c r="L74" s="88" t="s">
        <v>217</v>
      </c>
      <c r="M74" s="88" t="str">
        <f>VLOOKUP(L74,'Total Sales 24-25'!$AD$2:$AE$6,2,0)</f>
        <v>G-Suite Business</v>
      </c>
      <c r="N74" s="88" t="s">
        <v>218</v>
      </c>
      <c r="O74" s="84" t="s">
        <v>6341</v>
      </c>
      <c r="P74" s="89"/>
      <c r="Q74" s="89"/>
      <c r="R74" s="89"/>
      <c r="S74" s="84">
        <v>4</v>
      </c>
      <c r="T74" s="89"/>
      <c r="U74" s="84">
        <v>99120</v>
      </c>
    </row>
    <row r="75" spans="1:21" ht="17.25" customHeight="1" thickBot="1">
      <c r="A75" s="82">
        <v>45042</v>
      </c>
      <c r="B75" s="82" t="str">
        <f t="shared" si="1"/>
        <v>Apr</v>
      </c>
      <c r="C75" s="83">
        <v>45017</v>
      </c>
      <c r="D75" s="84">
        <v>17</v>
      </c>
      <c r="E75" s="84" t="s">
        <v>205</v>
      </c>
      <c r="F75" s="85" t="s">
        <v>7400</v>
      </c>
      <c r="G75" s="86" t="s">
        <v>7401</v>
      </c>
      <c r="H75" s="86" t="s">
        <v>7311</v>
      </c>
      <c r="I75" s="94">
        <v>4519</v>
      </c>
      <c r="J75" s="84">
        <v>3830</v>
      </c>
      <c r="K75" s="87" t="s">
        <v>216</v>
      </c>
      <c r="L75" s="88" t="s">
        <v>217</v>
      </c>
      <c r="M75" s="88" t="str">
        <f>VLOOKUP(L75,'Total Sales 24-25'!$AD$2:$AE$6,2,0)</f>
        <v>G-Suite Business</v>
      </c>
      <c r="N75" s="88" t="s">
        <v>218</v>
      </c>
      <c r="O75" s="84" t="s">
        <v>6341</v>
      </c>
      <c r="P75" s="89"/>
      <c r="Q75" s="89"/>
      <c r="R75" s="89"/>
      <c r="S75" s="84">
        <v>4</v>
      </c>
      <c r="T75" s="89"/>
      <c r="U75" s="84">
        <v>4519</v>
      </c>
    </row>
    <row r="76" spans="1:21" ht="17.25" customHeight="1" thickBot="1">
      <c r="A76" s="82">
        <v>45042</v>
      </c>
      <c r="B76" s="82" t="str">
        <f t="shared" si="1"/>
        <v>Apr</v>
      </c>
      <c r="C76" s="83">
        <v>45017</v>
      </c>
      <c r="D76" s="84">
        <v>17</v>
      </c>
      <c r="E76" s="84" t="s">
        <v>205</v>
      </c>
      <c r="F76" s="85" t="s">
        <v>1590</v>
      </c>
      <c r="G76" s="86" t="s">
        <v>7402</v>
      </c>
      <c r="H76" s="86" t="s">
        <v>7311</v>
      </c>
      <c r="I76" s="94">
        <v>4956</v>
      </c>
      <c r="J76" s="84">
        <v>4200</v>
      </c>
      <c r="K76" s="87" t="s">
        <v>216</v>
      </c>
      <c r="L76" s="88" t="s">
        <v>217</v>
      </c>
      <c r="M76" s="88" t="str">
        <f>VLOOKUP(L76,'Total Sales 24-25'!$AD$2:$AE$6,2,0)</f>
        <v>G-Suite Business</v>
      </c>
      <c r="N76" s="88" t="s">
        <v>218</v>
      </c>
      <c r="O76" s="84" t="s">
        <v>6341</v>
      </c>
      <c r="P76" s="89"/>
      <c r="Q76" s="89"/>
      <c r="R76" s="89"/>
      <c r="S76" s="84">
        <v>4</v>
      </c>
      <c r="T76" s="89"/>
      <c r="U76" s="84">
        <v>4956</v>
      </c>
    </row>
    <row r="77" spans="1:21" ht="17.25" customHeight="1" thickBot="1">
      <c r="A77" s="82">
        <v>45042</v>
      </c>
      <c r="B77" s="82" t="str">
        <f t="shared" si="1"/>
        <v>Apr</v>
      </c>
      <c r="C77" s="83">
        <v>45017</v>
      </c>
      <c r="D77" s="84">
        <v>17</v>
      </c>
      <c r="E77" s="84" t="s">
        <v>205</v>
      </c>
      <c r="F77" s="85" t="s">
        <v>2551</v>
      </c>
      <c r="G77" s="86" t="s">
        <v>7403</v>
      </c>
      <c r="H77" s="86" t="s">
        <v>7311</v>
      </c>
      <c r="I77" s="94">
        <v>23069</v>
      </c>
      <c r="J77" s="84">
        <v>19550</v>
      </c>
      <c r="K77" s="87" t="s">
        <v>216</v>
      </c>
      <c r="L77" s="88" t="s">
        <v>217</v>
      </c>
      <c r="M77" s="88" t="str">
        <f>VLOOKUP(L77,'Total Sales 24-25'!$AD$2:$AE$6,2,0)</f>
        <v>G-Suite Business</v>
      </c>
      <c r="N77" s="88" t="s">
        <v>218</v>
      </c>
      <c r="O77" s="84" t="s">
        <v>6341</v>
      </c>
      <c r="P77" s="89"/>
      <c r="Q77" s="89"/>
      <c r="R77" s="89"/>
      <c r="S77" s="84">
        <v>4</v>
      </c>
      <c r="T77" s="89"/>
      <c r="U77" s="84">
        <v>23069</v>
      </c>
    </row>
    <row r="78" spans="1:21" ht="17.25" customHeight="1" thickBot="1">
      <c r="A78" s="82">
        <v>45042</v>
      </c>
      <c r="B78" s="82" t="str">
        <f t="shared" si="1"/>
        <v>Apr</v>
      </c>
      <c r="C78" s="83">
        <v>45017</v>
      </c>
      <c r="D78" s="84">
        <v>17</v>
      </c>
      <c r="E78" s="84" t="s">
        <v>205</v>
      </c>
      <c r="F78" s="85" t="s">
        <v>278</v>
      </c>
      <c r="G78" s="86" t="s">
        <v>7404</v>
      </c>
      <c r="H78" s="86" t="s">
        <v>7311</v>
      </c>
      <c r="I78" s="94">
        <v>1937.56</v>
      </c>
      <c r="J78" s="84">
        <v>1642</v>
      </c>
      <c r="K78" s="87" t="s">
        <v>216</v>
      </c>
      <c r="L78" s="88" t="s">
        <v>217</v>
      </c>
      <c r="M78" s="88" t="str">
        <f>VLOOKUP(L78,'Total Sales 24-25'!$AD$2:$AE$6,2,0)</f>
        <v>G-Suite Business</v>
      </c>
      <c r="N78" s="88" t="s">
        <v>218</v>
      </c>
      <c r="O78" s="84" t="s">
        <v>6341</v>
      </c>
      <c r="P78" s="89"/>
      <c r="Q78" s="89"/>
      <c r="R78" s="89"/>
      <c r="S78" s="84">
        <v>4</v>
      </c>
      <c r="T78" s="89"/>
      <c r="U78" s="84">
        <v>1937.56</v>
      </c>
    </row>
    <row r="79" spans="1:21" ht="17.25" customHeight="1" thickBot="1">
      <c r="A79" s="82">
        <v>45042</v>
      </c>
      <c r="B79" s="82" t="str">
        <f t="shared" si="1"/>
        <v>Apr</v>
      </c>
      <c r="C79" s="83">
        <v>45017</v>
      </c>
      <c r="D79" s="84">
        <v>17</v>
      </c>
      <c r="E79" s="84" t="s">
        <v>205</v>
      </c>
      <c r="F79" s="85" t="s">
        <v>714</v>
      </c>
      <c r="G79" s="86" t="s">
        <v>7405</v>
      </c>
      <c r="H79" s="86" t="s">
        <v>7311</v>
      </c>
      <c r="I79" s="94">
        <v>58410</v>
      </c>
      <c r="J79" s="84">
        <v>49500</v>
      </c>
      <c r="K79" s="87" t="s">
        <v>216</v>
      </c>
      <c r="L79" s="88" t="s">
        <v>217</v>
      </c>
      <c r="M79" s="88" t="str">
        <f>VLOOKUP(L79,'Total Sales 24-25'!$AD$2:$AE$6,2,0)</f>
        <v>G-Suite Business</v>
      </c>
      <c r="N79" s="88" t="s">
        <v>218</v>
      </c>
      <c r="O79" s="84" t="s">
        <v>6341</v>
      </c>
      <c r="P79" s="89"/>
      <c r="Q79" s="89"/>
      <c r="R79" s="89"/>
      <c r="S79" s="84">
        <v>4</v>
      </c>
      <c r="T79" s="89"/>
      <c r="U79" s="84">
        <v>58410</v>
      </c>
    </row>
    <row r="80" spans="1:21" ht="17.25" customHeight="1" thickBot="1">
      <c r="A80" s="82">
        <v>45042</v>
      </c>
      <c r="B80" s="82" t="str">
        <f t="shared" si="1"/>
        <v>Apr</v>
      </c>
      <c r="C80" s="83">
        <v>45017</v>
      </c>
      <c r="D80" s="84">
        <v>17</v>
      </c>
      <c r="E80" s="84" t="s">
        <v>205</v>
      </c>
      <c r="F80" s="85" t="s">
        <v>7406</v>
      </c>
      <c r="G80" s="86" t="s">
        <v>7407</v>
      </c>
      <c r="H80" s="86" t="s">
        <v>7311</v>
      </c>
      <c r="I80" s="94">
        <v>1089</v>
      </c>
      <c r="J80" s="84">
        <v>923</v>
      </c>
      <c r="K80" s="87" t="s">
        <v>216</v>
      </c>
      <c r="L80" s="88" t="s">
        <v>217</v>
      </c>
      <c r="M80" s="88" t="str">
        <f>VLOOKUP(L80,'Total Sales 24-25'!$AD$2:$AE$6,2,0)</f>
        <v>G-Suite Business</v>
      </c>
      <c r="N80" s="88" t="s">
        <v>218</v>
      </c>
      <c r="O80" s="84" t="s">
        <v>6341</v>
      </c>
      <c r="P80" s="89"/>
      <c r="Q80" s="89"/>
      <c r="R80" s="89"/>
      <c r="S80" s="84">
        <v>4</v>
      </c>
      <c r="T80" s="89"/>
      <c r="U80" s="84">
        <v>1089</v>
      </c>
    </row>
    <row r="81" spans="1:21" ht="17.25" customHeight="1" thickBot="1">
      <c r="A81" s="82">
        <v>45042</v>
      </c>
      <c r="B81" s="82" t="str">
        <f t="shared" si="1"/>
        <v>Apr</v>
      </c>
      <c r="C81" s="83">
        <v>45017</v>
      </c>
      <c r="D81" s="84">
        <v>17</v>
      </c>
      <c r="E81" s="84" t="s">
        <v>205</v>
      </c>
      <c r="F81" s="85" t="s">
        <v>1077</v>
      </c>
      <c r="G81" s="86" t="s">
        <v>7408</v>
      </c>
      <c r="H81" s="86" t="s">
        <v>7311</v>
      </c>
      <c r="I81" s="94">
        <v>9912</v>
      </c>
      <c r="J81" s="84">
        <v>8400</v>
      </c>
      <c r="K81" s="87" t="s">
        <v>216</v>
      </c>
      <c r="L81" s="88" t="s">
        <v>217</v>
      </c>
      <c r="M81" s="88" t="str">
        <f>VLOOKUP(L81,'Total Sales 24-25'!$AD$2:$AE$6,2,0)</f>
        <v>G-Suite Business</v>
      </c>
      <c r="N81" s="88" t="s">
        <v>218</v>
      </c>
      <c r="O81" s="84" t="s">
        <v>6341</v>
      </c>
      <c r="P81" s="89"/>
      <c r="Q81" s="89"/>
      <c r="R81" s="89"/>
      <c r="S81" s="84">
        <v>4</v>
      </c>
      <c r="T81" s="89"/>
      <c r="U81" s="84">
        <v>9912</v>
      </c>
    </row>
    <row r="82" spans="1:21" ht="17.25" customHeight="1" thickBot="1">
      <c r="A82" s="82">
        <v>45043</v>
      </c>
      <c r="B82" s="82" t="str">
        <f t="shared" si="1"/>
        <v>Apr</v>
      </c>
      <c r="C82" s="83">
        <v>45017</v>
      </c>
      <c r="D82" s="84">
        <v>17</v>
      </c>
      <c r="E82" s="84" t="s">
        <v>205</v>
      </c>
      <c r="F82" s="85" t="s">
        <v>7409</v>
      </c>
      <c r="G82" s="86" t="s">
        <v>7410</v>
      </c>
      <c r="H82" s="86" t="s">
        <v>7311</v>
      </c>
      <c r="I82" s="86">
        <v>227967</v>
      </c>
      <c r="J82" s="84">
        <v>193192</v>
      </c>
      <c r="K82" s="87" t="s">
        <v>216</v>
      </c>
      <c r="L82" s="88" t="s">
        <v>217</v>
      </c>
      <c r="M82" s="88" t="str">
        <f>VLOOKUP(L82,'Total Sales 24-25'!$AD$2:$AE$6,2,0)</f>
        <v>G-Suite Business</v>
      </c>
      <c r="N82" s="88" t="s">
        <v>218</v>
      </c>
      <c r="O82" s="84" t="s">
        <v>6341</v>
      </c>
      <c r="P82" s="89"/>
      <c r="Q82" s="89"/>
      <c r="R82" s="89"/>
      <c r="S82" s="84">
        <v>4</v>
      </c>
      <c r="T82" s="89"/>
      <c r="U82" s="84">
        <v>227967</v>
      </c>
    </row>
    <row r="83" spans="1:21" ht="17.25" customHeight="1" thickBot="1">
      <c r="A83" s="82">
        <v>45043</v>
      </c>
      <c r="B83" s="82" t="str">
        <f t="shared" si="1"/>
        <v>Apr</v>
      </c>
      <c r="C83" s="83">
        <v>45017</v>
      </c>
      <c r="D83" s="84">
        <v>17</v>
      </c>
      <c r="E83" s="84" t="s">
        <v>205</v>
      </c>
      <c r="F83" s="85" t="s">
        <v>6650</v>
      </c>
      <c r="G83" s="86" t="s">
        <v>7411</v>
      </c>
      <c r="H83" s="86" t="s">
        <v>7311</v>
      </c>
      <c r="I83" s="86">
        <v>1369</v>
      </c>
      <c r="J83" s="84">
        <v>1160</v>
      </c>
      <c r="K83" s="87" t="s">
        <v>216</v>
      </c>
      <c r="L83" s="88" t="s">
        <v>217</v>
      </c>
      <c r="M83" s="88" t="str">
        <f>VLOOKUP(L83,'Total Sales 24-25'!$AD$2:$AE$6,2,0)</f>
        <v>G-Suite Business</v>
      </c>
      <c r="N83" s="88" t="s">
        <v>218</v>
      </c>
      <c r="O83" s="84" t="s">
        <v>6341</v>
      </c>
      <c r="P83" s="89"/>
      <c r="Q83" s="89"/>
      <c r="R83" s="89"/>
      <c r="S83" s="84">
        <v>4</v>
      </c>
      <c r="T83" s="89"/>
      <c r="U83" s="84">
        <v>1368.8</v>
      </c>
    </row>
    <row r="84" spans="1:21" ht="17.25" customHeight="1" thickBot="1">
      <c r="A84" s="82">
        <v>45043</v>
      </c>
      <c r="B84" s="82" t="str">
        <f t="shared" si="1"/>
        <v>Apr</v>
      </c>
      <c r="C84" s="83">
        <v>45017</v>
      </c>
      <c r="D84" s="84">
        <v>17</v>
      </c>
      <c r="E84" s="84" t="s">
        <v>205</v>
      </c>
      <c r="F84" s="85" t="s">
        <v>405</v>
      </c>
      <c r="G84" s="86" t="s">
        <v>7412</v>
      </c>
      <c r="H84" s="86" t="s">
        <v>7311</v>
      </c>
      <c r="I84" s="86">
        <v>15930</v>
      </c>
      <c r="J84" s="84">
        <v>13500</v>
      </c>
      <c r="K84" s="87" t="s">
        <v>216</v>
      </c>
      <c r="L84" s="88" t="s">
        <v>217</v>
      </c>
      <c r="M84" s="88" t="str">
        <f>VLOOKUP(L84,'Total Sales 24-25'!$AD$2:$AE$6,2,0)</f>
        <v>G-Suite Business</v>
      </c>
      <c r="N84" s="88" t="s">
        <v>218</v>
      </c>
      <c r="O84" s="84" t="s">
        <v>6341</v>
      </c>
      <c r="P84" s="89"/>
      <c r="Q84" s="89"/>
      <c r="R84" s="89"/>
      <c r="S84" s="84">
        <v>4</v>
      </c>
      <c r="T84" s="89"/>
      <c r="U84" s="84">
        <v>15930</v>
      </c>
    </row>
    <row r="85" spans="1:21" ht="17.25" customHeight="1" thickBot="1">
      <c r="A85" s="82">
        <v>45043</v>
      </c>
      <c r="B85" s="82" t="str">
        <f t="shared" si="1"/>
        <v>Apr</v>
      </c>
      <c r="C85" s="83">
        <v>45017</v>
      </c>
      <c r="D85" s="84">
        <v>17</v>
      </c>
      <c r="E85" s="84" t="s">
        <v>205</v>
      </c>
      <c r="F85" s="85" t="s">
        <v>405</v>
      </c>
      <c r="G85" s="86" t="s">
        <v>7413</v>
      </c>
      <c r="H85" s="86" t="s">
        <v>7311</v>
      </c>
      <c r="I85" s="86">
        <v>3540</v>
      </c>
      <c r="J85" s="84">
        <v>3000</v>
      </c>
      <c r="K85" s="87" t="s">
        <v>216</v>
      </c>
      <c r="L85" s="88" t="s">
        <v>217</v>
      </c>
      <c r="M85" s="88" t="str">
        <f>VLOOKUP(L85,'Total Sales 24-25'!$AD$2:$AE$6,2,0)</f>
        <v>G-Suite Business</v>
      </c>
      <c r="N85" s="88" t="s">
        <v>218</v>
      </c>
      <c r="O85" s="84" t="s">
        <v>6341</v>
      </c>
      <c r="P85" s="89"/>
      <c r="Q85" s="89"/>
      <c r="R85" s="89"/>
      <c r="S85" s="84">
        <v>4</v>
      </c>
      <c r="T85" s="89"/>
      <c r="U85" s="84">
        <v>3540</v>
      </c>
    </row>
    <row r="86" spans="1:21" ht="17.25" customHeight="1" thickBot="1">
      <c r="A86" s="82">
        <v>45043</v>
      </c>
      <c r="B86" s="82" t="str">
        <f t="shared" si="1"/>
        <v>Apr</v>
      </c>
      <c r="C86" s="83">
        <v>45017</v>
      </c>
      <c r="D86" s="84">
        <v>17</v>
      </c>
      <c r="E86" s="84" t="s">
        <v>205</v>
      </c>
      <c r="F86" s="85" t="s">
        <v>405</v>
      </c>
      <c r="G86" s="86" t="s">
        <v>7414</v>
      </c>
      <c r="H86" s="86" t="s">
        <v>7311</v>
      </c>
      <c r="I86" s="86">
        <v>26550</v>
      </c>
      <c r="J86" s="84">
        <v>22500</v>
      </c>
      <c r="K86" s="87" t="s">
        <v>216</v>
      </c>
      <c r="L86" s="88" t="s">
        <v>217</v>
      </c>
      <c r="M86" s="88" t="str">
        <f>VLOOKUP(L86,'Total Sales 24-25'!$AD$2:$AE$6,2,0)</f>
        <v>G-Suite Business</v>
      </c>
      <c r="N86" s="88" t="s">
        <v>218</v>
      </c>
      <c r="O86" s="84" t="s">
        <v>6341</v>
      </c>
      <c r="P86" s="89"/>
      <c r="Q86" s="89"/>
      <c r="R86" s="89"/>
      <c r="S86" s="84">
        <v>4</v>
      </c>
      <c r="T86" s="89"/>
      <c r="U86" s="84">
        <v>26550</v>
      </c>
    </row>
    <row r="87" spans="1:21" ht="17.25" customHeight="1" thickBot="1">
      <c r="A87" s="82">
        <v>45043</v>
      </c>
      <c r="B87" s="82" t="str">
        <f t="shared" si="1"/>
        <v>Apr</v>
      </c>
      <c r="C87" s="83">
        <v>45017</v>
      </c>
      <c r="D87" s="84">
        <v>17</v>
      </c>
      <c r="E87" s="84" t="s">
        <v>205</v>
      </c>
      <c r="F87" s="85" t="s">
        <v>405</v>
      </c>
      <c r="G87" s="86" t="s">
        <v>7415</v>
      </c>
      <c r="H87" s="86" t="s">
        <v>7311</v>
      </c>
      <c r="I87" s="86">
        <v>8850</v>
      </c>
      <c r="J87" s="84">
        <v>7500</v>
      </c>
      <c r="K87" s="87" t="s">
        <v>216</v>
      </c>
      <c r="L87" s="88" t="s">
        <v>217</v>
      </c>
      <c r="M87" s="88" t="str">
        <f>VLOOKUP(L87,'Total Sales 24-25'!$AD$2:$AE$6,2,0)</f>
        <v>G-Suite Business</v>
      </c>
      <c r="N87" s="88" t="s">
        <v>218</v>
      </c>
      <c r="O87" s="84" t="s">
        <v>6341</v>
      </c>
      <c r="P87" s="89"/>
      <c r="Q87" s="89"/>
      <c r="R87" s="89"/>
      <c r="S87" s="84">
        <v>4</v>
      </c>
      <c r="T87" s="89"/>
      <c r="U87" s="84">
        <v>8850</v>
      </c>
    </row>
    <row r="88" spans="1:21" ht="17.25" customHeight="1" thickBot="1">
      <c r="A88" s="82">
        <v>45043</v>
      </c>
      <c r="B88" s="82" t="str">
        <f t="shared" si="1"/>
        <v>Apr</v>
      </c>
      <c r="C88" s="83">
        <v>45017</v>
      </c>
      <c r="D88" s="84">
        <v>17</v>
      </c>
      <c r="E88" s="84" t="s">
        <v>205</v>
      </c>
      <c r="F88" s="85" t="s">
        <v>7416</v>
      </c>
      <c r="G88" s="86" t="s">
        <v>7417</v>
      </c>
      <c r="H88" s="86" t="s">
        <v>7311</v>
      </c>
      <c r="I88" s="86">
        <v>12803</v>
      </c>
      <c r="J88" s="84">
        <v>10850</v>
      </c>
      <c r="K88" s="87" t="s">
        <v>216</v>
      </c>
      <c r="L88" s="88" t="s">
        <v>217</v>
      </c>
      <c r="M88" s="88" t="str">
        <f>VLOOKUP(L88,'Total Sales 24-25'!$AD$2:$AE$6,2,0)</f>
        <v>G-Suite Business</v>
      </c>
      <c r="N88" s="88" t="s">
        <v>218</v>
      </c>
      <c r="O88" s="84" t="s">
        <v>6341</v>
      </c>
      <c r="P88" s="89"/>
      <c r="Q88" s="89"/>
      <c r="R88" s="89"/>
      <c r="S88" s="84">
        <v>4</v>
      </c>
      <c r="T88" s="89"/>
      <c r="U88" s="84">
        <v>12803</v>
      </c>
    </row>
    <row r="89" spans="1:21" ht="17.25" customHeight="1" thickBot="1">
      <c r="A89" s="82">
        <v>45043</v>
      </c>
      <c r="B89" s="82" t="str">
        <f t="shared" si="1"/>
        <v>Apr</v>
      </c>
      <c r="C89" s="83">
        <v>45017</v>
      </c>
      <c r="D89" s="84">
        <v>17</v>
      </c>
      <c r="E89" s="84" t="s">
        <v>205</v>
      </c>
      <c r="F89" s="85" t="s">
        <v>4263</v>
      </c>
      <c r="G89" s="86" t="s">
        <v>7418</v>
      </c>
      <c r="H89" s="86" t="s">
        <v>7311</v>
      </c>
      <c r="I89" s="86">
        <v>29205</v>
      </c>
      <c r="J89" s="84">
        <v>24750</v>
      </c>
      <c r="K89" s="87" t="s">
        <v>216</v>
      </c>
      <c r="L89" s="88" t="s">
        <v>217</v>
      </c>
      <c r="M89" s="88" t="str">
        <f>VLOOKUP(L89,'Total Sales 24-25'!$AD$2:$AE$6,2,0)</f>
        <v>G-Suite Business</v>
      </c>
      <c r="N89" s="88" t="s">
        <v>218</v>
      </c>
      <c r="O89" s="84" t="s">
        <v>6341</v>
      </c>
      <c r="P89" s="89"/>
      <c r="Q89" s="89"/>
      <c r="R89" s="89"/>
      <c r="S89" s="84">
        <v>4</v>
      </c>
      <c r="T89" s="89"/>
      <c r="U89" s="84">
        <v>29205</v>
      </c>
    </row>
    <row r="90" spans="1:21" ht="17.25" customHeight="1" thickBot="1">
      <c r="A90" s="82">
        <v>45043</v>
      </c>
      <c r="B90" s="82" t="str">
        <f t="shared" si="1"/>
        <v>Apr</v>
      </c>
      <c r="C90" s="83">
        <v>45017</v>
      </c>
      <c r="D90" s="84">
        <v>17</v>
      </c>
      <c r="E90" s="84" t="s">
        <v>205</v>
      </c>
      <c r="F90" s="85" t="s">
        <v>514</v>
      </c>
      <c r="G90" s="86" t="s">
        <v>7419</v>
      </c>
      <c r="H90" s="86" t="s">
        <v>7311</v>
      </c>
      <c r="I90" s="86">
        <v>22656</v>
      </c>
      <c r="J90" s="84">
        <v>19200</v>
      </c>
      <c r="K90" s="87" t="s">
        <v>216</v>
      </c>
      <c r="L90" s="88" t="s">
        <v>217</v>
      </c>
      <c r="M90" s="88" t="str">
        <f>VLOOKUP(L90,'Total Sales 24-25'!$AD$2:$AE$6,2,0)</f>
        <v>G-Suite Business</v>
      </c>
      <c r="N90" s="88" t="s">
        <v>218</v>
      </c>
      <c r="O90" s="84" t="s">
        <v>6341</v>
      </c>
      <c r="P90" s="89"/>
      <c r="Q90" s="89"/>
      <c r="R90" s="89"/>
      <c r="S90" s="84">
        <v>4</v>
      </c>
      <c r="T90" s="89"/>
      <c r="U90" s="84">
        <v>22656</v>
      </c>
    </row>
    <row r="91" spans="1:21" ht="17.25" customHeight="1" thickBot="1">
      <c r="A91" s="82">
        <v>45043</v>
      </c>
      <c r="B91" s="82" t="str">
        <f t="shared" si="1"/>
        <v>Apr</v>
      </c>
      <c r="C91" s="83">
        <v>45017</v>
      </c>
      <c r="D91" s="84">
        <v>17</v>
      </c>
      <c r="E91" s="84" t="s">
        <v>205</v>
      </c>
      <c r="F91" s="85" t="s">
        <v>250</v>
      </c>
      <c r="G91" s="86" t="s">
        <v>7420</v>
      </c>
      <c r="H91" s="86" t="s">
        <v>7311</v>
      </c>
      <c r="I91" s="86">
        <v>3658</v>
      </c>
      <c r="J91" s="84">
        <v>3100</v>
      </c>
      <c r="K91" s="87" t="s">
        <v>216</v>
      </c>
      <c r="L91" s="88" t="s">
        <v>217</v>
      </c>
      <c r="M91" s="88" t="str">
        <f>VLOOKUP(L91,'Total Sales 24-25'!$AD$2:$AE$6,2,0)</f>
        <v>G-Suite Business</v>
      </c>
      <c r="N91" s="88" t="s">
        <v>218</v>
      </c>
      <c r="O91" s="84" t="s">
        <v>6341</v>
      </c>
      <c r="P91" s="89"/>
      <c r="Q91" s="89"/>
      <c r="R91" s="89"/>
      <c r="S91" s="84">
        <v>4</v>
      </c>
      <c r="T91" s="89"/>
      <c r="U91" s="84">
        <v>3658</v>
      </c>
    </row>
    <row r="92" spans="1:21" ht="17.25" customHeight="1" thickBot="1">
      <c r="A92" s="82">
        <v>45044</v>
      </c>
      <c r="B92" s="82" t="str">
        <f t="shared" si="1"/>
        <v>Apr</v>
      </c>
      <c r="C92" s="83">
        <v>45017</v>
      </c>
      <c r="D92" s="84">
        <v>17</v>
      </c>
      <c r="E92" s="84" t="s">
        <v>205</v>
      </c>
      <c r="F92" s="85" t="s">
        <v>7421</v>
      </c>
      <c r="G92" s="86" t="s">
        <v>7422</v>
      </c>
      <c r="H92" s="86" t="s">
        <v>7311</v>
      </c>
      <c r="I92" s="86">
        <v>9802</v>
      </c>
      <c r="J92" s="84">
        <v>8307</v>
      </c>
      <c r="K92" s="87" t="s">
        <v>216</v>
      </c>
      <c r="L92" s="88" t="s">
        <v>217</v>
      </c>
      <c r="M92" s="88" t="str">
        <f>VLOOKUP(L92,'Total Sales 24-25'!$AD$2:$AE$6,2,0)</f>
        <v>G-Suite Business</v>
      </c>
      <c r="N92" s="88" t="s">
        <v>218</v>
      </c>
      <c r="O92" s="84" t="s">
        <v>6341</v>
      </c>
      <c r="P92" s="89"/>
      <c r="Q92" s="89"/>
      <c r="R92" s="89"/>
      <c r="S92" s="84">
        <v>4</v>
      </c>
      <c r="T92" s="89"/>
      <c r="U92" s="84">
        <v>9802</v>
      </c>
    </row>
    <row r="93" spans="1:21" ht="17.25" customHeight="1" thickBot="1">
      <c r="A93" s="82">
        <v>45044</v>
      </c>
      <c r="B93" s="82" t="str">
        <f t="shared" si="1"/>
        <v>Apr</v>
      </c>
      <c r="C93" s="83">
        <v>45017</v>
      </c>
      <c r="D93" s="84">
        <v>17</v>
      </c>
      <c r="E93" s="84" t="s">
        <v>205</v>
      </c>
      <c r="F93" s="85" t="s">
        <v>1107</v>
      </c>
      <c r="G93" s="86" t="s">
        <v>7423</v>
      </c>
      <c r="H93" s="86" t="s">
        <v>7311</v>
      </c>
      <c r="I93" s="86">
        <v>100890</v>
      </c>
      <c r="J93" s="84">
        <v>85500</v>
      </c>
      <c r="K93" s="87" t="s">
        <v>216</v>
      </c>
      <c r="L93" s="88" t="s">
        <v>217</v>
      </c>
      <c r="M93" s="88" t="str">
        <f>VLOOKUP(L93,'Total Sales 24-25'!$AD$2:$AE$6,2,0)</f>
        <v>G-Suite Business</v>
      </c>
      <c r="N93" s="88" t="s">
        <v>218</v>
      </c>
      <c r="O93" s="84" t="s">
        <v>6341</v>
      </c>
      <c r="P93" s="89"/>
      <c r="Q93" s="89"/>
      <c r="R93" s="89"/>
      <c r="S93" s="84">
        <v>4</v>
      </c>
      <c r="T93" s="89"/>
      <c r="U93" s="84">
        <v>100890</v>
      </c>
    </row>
    <row r="94" spans="1:21" ht="17.25" customHeight="1" thickBot="1">
      <c r="A94" s="82">
        <v>45044</v>
      </c>
      <c r="B94" s="82" t="str">
        <f t="shared" si="1"/>
        <v>Apr</v>
      </c>
      <c r="C94" s="83">
        <v>45017</v>
      </c>
      <c r="D94" s="84">
        <v>17</v>
      </c>
      <c r="E94" s="84" t="s">
        <v>205</v>
      </c>
      <c r="F94" s="85" t="s">
        <v>7416</v>
      </c>
      <c r="G94" s="86" t="s">
        <v>7424</v>
      </c>
      <c r="H94" s="86" t="s">
        <v>7311</v>
      </c>
      <c r="I94" s="86">
        <v>1829</v>
      </c>
      <c r="J94" s="84">
        <v>1550</v>
      </c>
      <c r="K94" s="87" t="s">
        <v>216</v>
      </c>
      <c r="L94" s="88" t="s">
        <v>217</v>
      </c>
      <c r="M94" s="88" t="str">
        <f>VLOOKUP(L94,'Total Sales 24-25'!$AD$2:$AE$6,2,0)</f>
        <v>G-Suite Business</v>
      </c>
      <c r="N94" s="88" t="s">
        <v>218</v>
      </c>
      <c r="O94" s="84" t="s">
        <v>6341</v>
      </c>
      <c r="P94" s="89"/>
      <c r="Q94" s="89"/>
      <c r="R94" s="89"/>
      <c r="S94" s="84">
        <v>4</v>
      </c>
      <c r="T94" s="89"/>
      <c r="U94" s="84">
        <v>1829</v>
      </c>
    </row>
    <row r="95" spans="1:21" ht="17.25" customHeight="1" thickBot="1">
      <c r="A95" s="82">
        <v>45044</v>
      </c>
      <c r="B95" s="82" t="str">
        <f t="shared" si="1"/>
        <v>Apr</v>
      </c>
      <c r="C95" s="83">
        <v>45017</v>
      </c>
      <c r="D95" s="84">
        <v>17</v>
      </c>
      <c r="E95" s="84" t="s">
        <v>205</v>
      </c>
      <c r="F95" s="85" t="s">
        <v>897</v>
      </c>
      <c r="G95" s="86" t="s">
        <v>7425</v>
      </c>
      <c r="H95" s="86" t="s">
        <v>7311</v>
      </c>
      <c r="I95" s="86">
        <v>14603</v>
      </c>
      <c r="J95" s="84">
        <v>12375</v>
      </c>
      <c r="K95" s="87" t="s">
        <v>216</v>
      </c>
      <c r="L95" s="88" t="s">
        <v>217</v>
      </c>
      <c r="M95" s="88" t="str">
        <f>VLOOKUP(L95,'Total Sales 24-25'!$AD$2:$AE$6,2,0)</f>
        <v>G-Suite Business</v>
      </c>
      <c r="N95" s="88" t="s">
        <v>218</v>
      </c>
      <c r="O95" s="84" t="s">
        <v>6341</v>
      </c>
      <c r="P95" s="89"/>
      <c r="Q95" s="89"/>
      <c r="R95" s="89"/>
      <c r="S95" s="84">
        <v>4</v>
      </c>
      <c r="T95" s="89"/>
      <c r="U95" s="84">
        <v>14603</v>
      </c>
    </row>
    <row r="96" spans="1:21" ht="17.25" customHeight="1" thickBot="1">
      <c r="A96" s="82">
        <v>45044</v>
      </c>
      <c r="B96" s="82" t="str">
        <f t="shared" si="1"/>
        <v>Apr</v>
      </c>
      <c r="C96" s="83">
        <v>45017</v>
      </c>
      <c r="D96" s="84">
        <v>17</v>
      </c>
      <c r="E96" s="84" t="s">
        <v>205</v>
      </c>
      <c r="F96" s="85" t="s">
        <v>7426</v>
      </c>
      <c r="G96" s="86" t="s">
        <v>7427</v>
      </c>
      <c r="H96" s="86" t="s">
        <v>7311</v>
      </c>
      <c r="I96" s="86">
        <v>10903</v>
      </c>
      <c r="J96" s="84">
        <v>9240</v>
      </c>
      <c r="K96" s="87" t="s">
        <v>216</v>
      </c>
      <c r="L96" s="88" t="s">
        <v>217</v>
      </c>
      <c r="M96" s="88" t="str">
        <f>VLOOKUP(L96,'Total Sales 24-25'!$AD$2:$AE$6,2,0)</f>
        <v>G-Suite Business</v>
      </c>
      <c r="N96" s="88" t="s">
        <v>218</v>
      </c>
      <c r="O96" s="84" t="s">
        <v>6341</v>
      </c>
      <c r="P96" s="89"/>
      <c r="Q96" s="89"/>
      <c r="R96" s="89"/>
      <c r="S96" s="84">
        <v>4</v>
      </c>
      <c r="T96" s="89"/>
      <c r="U96" s="84">
        <v>10903</v>
      </c>
    </row>
    <row r="97" spans="1:21" ht="17.25" customHeight="1" thickBot="1">
      <c r="A97" s="82">
        <v>45044</v>
      </c>
      <c r="B97" s="82" t="str">
        <f t="shared" si="1"/>
        <v>Apr</v>
      </c>
      <c r="C97" s="83">
        <v>45017</v>
      </c>
      <c r="D97" s="84">
        <v>17</v>
      </c>
      <c r="E97" s="84" t="s">
        <v>205</v>
      </c>
      <c r="F97" s="85" t="s">
        <v>276</v>
      </c>
      <c r="G97" s="86" t="s">
        <v>7428</v>
      </c>
      <c r="H97" s="86" t="s">
        <v>7311</v>
      </c>
      <c r="I97" s="86">
        <v>3481</v>
      </c>
      <c r="J97" s="84">
        <v>2950</v>
      </c>
      <c r="K97" s="87" t="s">
        <v>216</v>
      </c>
      <c r="L97" s="88" t="s">
        <v>217</v>
      </c>
      <c r="M97" s="88" t="str">
        <f>VLOOKUP(L97,'Total Sales 24-25'!$AD$2:$AE$6,2,0)</f>
        <v>G-Suite Business</v>
      </c>
      <c r="N97" s="88" t="s">
        <v>218</v>
      </c>
      <c r="O97" s="84" t="s">
        <v>6341</v>
      </c>
      <c r="P97" s="89"/>
      <c r="Q97" s="89"/>
      <c r="R97" s="89"/>
      <c r="S97" s="84">
        <v>4</v>
      </c>
      <c r="T97" s="89"/>
      <c r="U97" s="84">
        <v>3481</v>
      </c>
    </row>
    <row r="98" spans="1:21" ht="17.25" customHeight="1" thickBot="1">
      <c r="A98" s="82">
        <v>45045</v>
      </c>
      <c r="B98" s="82" t="str">
        <f t="shared" si="1"/>
        <v>Apr</v>
      </c>
      <c r="C98" s="83">
        <v>45017</v>
      </c>
      <c r="D98" s="84">
        <v>17</v>
      </c>
      <c r="E98" s="84" t="s">
        <v>205</v>
      </c>
      <c r="F98" s="85" t="s">
        <v>297</v>
      </c>
      <c r="G98" s="86" t="s">
        <v>7429</v>
      </c>
      <c r="H98" s="86" t="s">
        <v>7311</v>
      </c>
      <c r="I98" s="86">
        <v>15859</v>
      </c>
      <c r="J98" s="84">
        <v>13440</v>
      </c>
      <c r="K98" s="87" t="s">
        <v>216</v>
      </c>
      <c r="L98" s="88" t="s">
        <v>217</v>
      </c>
      <c r="M98" s="88" t="str">
        <f>VLOOKUP(L98,'Total Sales 24-25'!$AD$2:$AE$6,2,0)</f>
        <v>G-Suite Business</v>
      </c>
      <c r="N98" s="88" t="s">
        <v>218</v>
      </c>
      <c r="O98" s="84" t="s">
        <v>6341</v>
      </c>
      <c r="P98" s="89"/>
      <c r="Q98" s="89"/>
      <c r="R98" s="89"/>
      <c r="S98" s="84">
        <v>4</v>
      </c>
      <c r="T98" s="89"/>
      <c r="U98" s="84">
        <v>15859.2</v>
      </c>
    </row>
    <row r="99" spans="1:21" ht="17.25" customHeight="1" thickBot="1">
      <c r="A99" s="82">
        <v>45045</v>
      </c>
      <c r="B99" s="82" t="str">
        <f t="shared" si="1"/>
        <v>Apr</v>
      </c>
      <c r="C99" s="83">
        <v>45017</v>
      </c>
      <c r="D99" s="84">
        <v>17</v>
      </c>
      <c r="E99" s="84" t="s">
        <v>205</v>
      </c>
      <c r="F99" s="85" t="s">
        <v>250</v>
      </c>
      <c r="G99" s="86" t="s">
        <v>7430</v>
      </c>
      <c r="H99" s="86" t="s">
        <v>7311</v>
      </c>
      <c r="I99" s="86">
        <v>6608</v>
      </c>
      <c r="J99" s="84">
        <v>5600</v>
      </c>
      <c r="K99" s="87" t="s">
        <v>216</v>
      </c>
      <c r="L99" s="88" t="s">
        <v>217</v>
      </c>
      <c r="M99" s="88" t="str">
        <f>VLOOKUP(L99,'Total Sales 24-25'!$AD$2:$AE$6,2,0)</f>
        <v>G-Suite Business</v>
      </c>
      <c r="N99" s="88" t="s">
        <v>218</v>
      </c>
      <c r="O99" s="84" t="s">
        <v>6341</v>
      </c>
      <c r="P99" s="89"/>
      <c r="Q99" s="89"/>
      <c r="R99" s="89"/>
      <c r="S99" s="84">
        <v>4</v>
      </c>
      <c r="T99" s="89"/>
      <c r="U99" s="84">
        <v>6608</v>
      </c>
    </row>
    <row r="100" spans="1:21" ht="17.25" customHeight="1" thickBot="1">
      <c r="A100" s="82">
        <v>45045</v>
      </c>
      <c r="B100" s="82" t="str">
        <f t="shared" si="1"/>
        <v>Apr</v>
      </c>
      <c r="C100" s="83">
        <v>45017</v>
      </c>
      <c r="D100" s="84">
        <v>17</v>
      </c>
      <c r="E100" s="84" t="s">
        <v>205</v>
      </c>
      <c r="F100" s="85" t="s">
        <v>1966</v>
      </c>
      <c r="G100" s="86" t="s">
        <v>7431</v>
      </c>
      <c r="H100" s="86" t="s">
        <v>7311</v>
      </c>
      <c r="I100" s="86">
        <v>8761</v>
      </c>
      <c r="J100" s="84">
        <v>7425</v>
      </c>
      <c r="K100" s="87" t="s">
        <v>216</v>
      </c>
      <c r="L100" s="88" t="s">
        <v>217</v>
      </c>
      <c r="M100" s="88" t="str">
        <f>VLOOKUP(L100,'Total Sales 24-25'!$AD$2:$AE$6,2,0)</f>
        <v>G-Suite Business</v>
      </c>
      <c r="N100" s="88" t="s">
        <v>218</v>
      </c>
      <c r="O100" s="84" t="s">
        <v>6341</v>
      </c>
      <c r="P100" s="89"/>
      <c r="Q100" s="89"/>
      <c r="R100" s="89"/>
      <c r="S100" s="84">
        <v>4</v>
      </c>
      <c r="T100" s="89"/>
      <c r="U100" s="84">
        <v>8761</v>
      </c>
    </row>
    <row r="101" spans="1:21" ht="17.25" customHeight="1" thickBot="1">
      <c r="A101" s="82">
        <v>45045</v>
      </c>
      <c r="B101" s="82" t="str">
        <f t="shared" si="1"/>
        <v>Apr</v>
      </c>
      <c r="C101" s="83">
        <v>45017</v>
      </c>
      <c r="D101" s="84">
        <v>17</v>
      </c>
      <c r="E101" s="84" t="s">
        <v>205</v>
      </c>
      <c r="F101" s="85" t="s">
        <v>2523</v>
      </c>
      <c r="G101" s="86" t="s">
        <v>7432</v>
      </c>
      <c r="H101" s="86" t="s">
        <v>7311</v>
      </c>
      <c r="I101" s="86">
        <v>45312</v>
      </c>
      <c r="J101" s="84">
        <v>38400</v>
      </c>
      <c r="K101" s="87" t="s">
        <v>216</v>
      </c>
      <c r="L101" s="88" t="s">
        <v>217</v>
      </c>
      <c r="M101" s="88" t="str">
        <f>VLOOKUP(L101,'Total Sales 24-25'!$AD$2:$AE$6,2,0)</f>
        <v>G-Suite Business</v>
      </c>
      <c r="N101" s="88" t="s">
        <v>218</v>
      </c>
      <c r="O101" s="84" t="s">
        <v>6341</v>
      </c>
      <c r="P101" s="89"/>
      <c r="Q101" s="89"/>
      <c r="R101" s="89"/>
      <c r="S101" s="84">
        <v>4</v>
      </c>
      <c r="T101" s="89"/>
      <c r="U101" s="84">
        <v>45312</v>
      </c>
    </row>
    <row r="102" spans="1:21" ht="17.25" customHeight="1" thickBot="1">
      <c r="A102" s="82">
        <v>45294</v>
      </c>
      <c r="B102" s="82" t="str">
        <f t="shared" si="1"/>
        <v>Jan</v>
      </c>
      <c r="C102" s="83">
        <v>45292</v>
      </c>
      <c r="D102" s="84">
        <v>1</v>
      </c>
      <c r="E102" s="84" t="s">
        <v>205</v>
      </c>
      <c r="F102" s="86" t="s">
        <v>2474</v>
      </c>
      <c r="G102" s="86" t="s">
        <v>7433</v>
      </c>
      <c r="H102" s="86" t="s">
        <v>7311</v>
      </c>
      <c r="I102" s="86">
        <v>314824</v>
      </c>
      <c r="J102" s="96">
        <v>266800</v>
      </c>
      <c r="K102" s="97" t="s">
        <v>216</v>
      </c>
      <c r="L102" s="96" t="s">
        <v>217</v>
      </c>
      <c r="M102" s="88" t="str">
        <f>VLOOKUP(L102,'Total Sales 24-25'!$AD$2:$AE$6,2,0)</f>
        <v>G-Suite Business</v>
      </c>
      <c r="N102" s="96" t="s">
        <v>218</v>
      </c>
      <c r="O102" s="84" t="s">
        <v>6341</v>
      </c>
      <c r="P102" s="89"/>
      <c r="Q102" s="89"/>
      <c r="R102" s="89"/>
      <c r="S102" s="84">
        <v>1</v>
      </c>
      <c r="T102" s="89"/>
      <c r="U102" s="84">
        <v>314824</v>
      </c>
    </row>
    <row r="103" spans="1:21" ht="17.25" customHeight="1" thickBot="1">
      <c r="A103" s="82">
        <v>45294</v>
      </c>
      <c r="B103" s="82" t="str">
        <f t="shared" si="1"/>
        <v>Jan</v>
      </c>
      <c r="C103" s="83">
        <v>45292</v>
      </c>
      <c r="D103" s="84">
        <v>1</v>
      </c>
      <c r="E103" s="84" t="s">
        <v>205</v>
      </c>
      <c r="F103" s="86" t="s">
        <v>726</v>
      </c>
      <c r="G103" s="86" t="s">
        <v>7434</v>
      </c>
      <c r="H103" s="86" t="s">
        <v>7311</v>
      </c>
      <c r="I103" s="86">
        <v>3510.5</v>
      </c>
      <c r="J103" s="96">
        <v>2975</v>
      </c>
      <c r="K103" s="97" t="s">
        <v>216</v>
      </c>
      <c r="L103" s="96" t="s">
        <v>217</v>
      </c>
      <c r="M103" s="88" t="str">
        <f>VLOOKUP(L103,'Total Sales 24-25'!$AD$2:$AE$6,2,0)</f>
        <v>G-Suite Business</v>
      </c>
      <c r="N103" s="96" t="s">
        <v>218</v>
      </c>
      <c r="O103" s="84" t="s">
        <v>6341</v>
      </c>
      <c r="P103" s="89"/>
      <c r="Q103" s="89"/>
      <c r="R103" s="89"/>
      <c r="S103" s="84">
        <v>1</v>
      </c>
      <c r="T103" s="89"/>
      <c r="U103" s="84">
        <v>3510.5</v>
      </c>
    </row>
    <row r="104" spans="1:21" ht="17.25" customHeight="1" thickBot="1">
      <c r="A104" s="82">
        <v>45295</v>
      </c>
      <c r="B104" s="82" t="str">
        <f t="shared" si="1"/>
        <v>Jan</v>
      </c>
      <c r="C104" s="83">
        <v>45292</v>
      </c>
      <c r="D104" s="84">
        <v>1</v>
      </c>
      <c r="E104" s="84" t="s">
        <v>205</v>
      </c>
      <c r="F104" s="86" t="s">
        <v>1119</v>
      </c>
      <c r="G104" s="86" t="s">
        <v>7435</v>
      </c>
      <c r="H104" s="86" t="s">
        <v>7311</v>
      </c>
      <c r="I104" s="86">
        <v>54162</v>
      </c>
      <c r="J104" s="96">
        <v>45900</v>
      </c>
      <c r="K104" s="97" t="s">
        <v>216</v>
      </c>
      <c r="L104" s="96" t="s">
        <v>217</v>
      </c>
      <c r="M104" s="88" t="str">
        <f>VLOOKUP(L104,'Total Sales 24-25'!$AD$2:$AE$6,2,0)</f>
        <v>G-Suite Business</v>
      </c>
      <c r="N104" s="96" t="s">
        <v>218</v>
      </c>
      <c r="O104" s="84" t="s">
        <v>6341</v>
      </c>
      <c r="P104" s="89"/>
      <c r="Q104" s="89"/>
      <c r="R104" s="89"/>
      <c r="S104" s="84">
        <v>1</v>
      </c>
      <c r="T104" s="89"/>
      <c r="U104" s="84">
        <v>54162</v>
      </c>
    </row>
    <row r="105" spans="1:21" ht="17.25" customHeight="1" thickBot="1">
      <c r="A105" s="82">
        <v>45295</v>
      </c>
      <c r="B105" s="82" t="str">
        <f t="shared" si="1"/>
        <v>Jan</v>
      </c>
      <c r="C105" s="83">
        <v>45292</v>
      </c>
      <c r="D105" s="84">
        <v>1</v>
      </c>
      <c r="E105" s="84" t="s">
        <v>205</v>
      </c>
      <c r="F105" s="86" t="s">
        <v>4633</v>
      </c>
      <c r="G105" s="86" t="s">
        <v>7436</v>
      </c>
      <c r="H105" s="86" t="s">
        <v>7311</v>
      </c>
      <c r="I105" s="86">
        <v>3099</v>
      </c>
      <c r="J105" s="96">
        <v>2626</v>
      </c>
      <c r="K105" s="97" t="s">
        <v>216</v>
      </c>
      <c r="L105" s="96" t="s">
        <v>217</v>
      </c>
      <c r="M105" s="88" t="str">
        <f>VLOOKUP(L105,'Total Sales 24-25'!$AD$2:$AE$6,2,0)</f>
        <v>G-Suite Business</v>
      </c>
      <c r="N105" s="96" t="s">
        <v>218</v>
      </c>
      <c r="O105" s="84" t="s">
        <v>6341</v>
      </c>
      <c r="P105" s="89"/>
      <c r="Q105" s="89"/>
      <c r="R105" s="89"/>
      <c r="S105" s="84">
        <v>1</v>
      </c>
      <c r="T105" s="89"/>
      <c r="U105" s="84">
        <v>3099</v>
      </c>
    </row>
    <row r="106" spans="1:21" ht="17.25" customHeight="1" thickBot="1">
      <c r="A106" s="82">
        <v>45296</v>
      </c>
      <c r="B106" s="82" t="str">
        <f t="shared" si="1"/>
        <v>Jan</v>
      </c>
      <c r="C106" s="83">
        <v>45292</v>
      </c>
      <c r="D106" s="84">
        <v>1</v>
      </c>
      <c r="E106" s="84" t="s">
        <v>205</v>
      </c>
      <c r="F106" s="86" t="s">
        <v>2551</v>
      </c>
      <c r="G106" s="86" t="s">
        <v>7437</v>
      </c>
      <c r="H106" s="86" t="s">
        <v>7311</v>
      </c>
      <c r="I106" s="86">
        <v>89562</v>
      </c>
      <c r="J106" s="96">
        <v>75900</v>
      </c>
      <c r="K106" s="97" t="s">
        <v>216</v>
      </c>
      <c r="L106" s="96" t="s">
        <v>217</v>
      </c>
      <c r="M106" s="88" t="str">
        <f>VLOOKUP(L106,'Total Sales 24-25'!$AD$2:$AE$6,2,0)</f>
        <v>G-Suite Business</v>
      </c>
      <c r="N106" s="96" t="s">
        <v>218</v>
      </c>
      <c r="O106" s="84" t="s">
        <v>6341</v>
      </c>
      <c r="P106" s="89"/>
      <c r="Q106" s="89"/>
      <c r="R106" s="89"/>
      <c r="S106" s="84">
        <v>1</v>
      </c>
      <c r="T106" s="89"/>
      <c r="U106" s="84">
        <v>89562</v>
      </c>
    </row>
    <row r="107" spans="1:21" ht="17.25" customHeight="1" thickBot="1">
      <c r="A107" s="82">
        <v>45296</v>
      </c>
      <c r="B107" s="82" t="str">
        <f t="shared" si="1"/>
        <v>Jan</v>
      </c>
      <c r="C107" s="83">
        <v>45292</v>
      </c>
      <c r="D107" s="84">
        <v>1</v>
      </c>
      <c r="E107" s="84" t="s">
        <v>205</v>
      </c>
      <c r="F107" s="86" t="s">
        <v>4633</v>
      </c>
      <c r="G107" s="86" t="s">
        <v>7438</v>
      </c>
      <c r="H107" s="86" t="s">
        <v>7311</v>
      </c>
      <c r="I107" s="86">
        <v>3099</v>
      </c>
      <c r="J107" s="96">
        <v>2626</v>
      </c>
      <c r="K107" s="97" t="s">
        <v>216</v>
      </c>
      <c r="L107" s="96" t="s">
        <v>217</v>
      </c>
      <c r="M107" s="88" t="str">
        <f>VLOOKUP(L107,'Total Sales 24-25'!$AD$2:$AE$6,2,0)</f>
        <v>G-Suite Business</v>
      </c>
      <c r="N107" s="96" t="s">
        <v>218</v>
      </c>
      <c r="O107" s="84" t="s">
        <v>6341</v>
      </c>
      <c r="P107" s="89"/>
      <c r="Q107" s="89"/>
      <c r="R107" s="89"/>
      <c r="S107" s="84">
        <v>1</v>
      </c>
      <c r="T107" s="89"/>
      <c r="U107" s="84">
        <v>3099</v>
      </c>
    </row>
    <row r="108" spans="1:21" ht="17.25" customHeight="1" thickBot="1">
      <c r="A108" s="82">
        <v>45297</v>
      </c>
      <c r="B108" s="82" t="str">
        <f t="shared" si="1"/>
        <v>Jan</v>
      </c>
      <c r="C108" s="83">
        <v>45292</v>
      </c>
      <c r="D108" s="84">
        <v>1</v>
      </c>
      <c r="E108" s="84" t="s">
        <v>205</v>
      </c>
      <c r="F108" s="86" t="s">
        <v>3086</v>
      </c>
      <c r="G108" s="86" t="s">
        <v>7439</v>
      </c>
      <c r="H108" s="86" t="s">
        <v>7311</v>
      </c>
      <c r="I108" s="86">
        <v>31754</v>
      </c>
      <c r="J108" s="96">
        <v>26910</v>
      </c>
      <c r="K108" s="97" t="s">
        <v>216</v>
      </c>
      <c r="L108" s="96" t="s">
        <v>217</v>
      </c>
      <c r="M108" s="88" t="str">
        <f>VLOOKUP(L108,'Total Sales 24-25'!$AD$2:$AE$6,2,0)</f>
        <v>G-Suite Business</v>
      </c>
      <c r="N108" s="96" t="s">
        <v>218</v>
      </c>
      <c r="O108" s="84" t="s">
        <v>6341</v>
      </c>
      <c r="P108" s="89"/>
      <c r="Q108" s="89"/>
      <c r="R108" s="89"/>
      <c r="S108" s="84">
        <v>1</v>
      </c>
      <c r="T108" s="89"/>
      <c r="U108" s="84">
        <v>31754</v>
      </c>
    </row>
    <row r="109" spans="1:21" ht="17.25" customHeight="1" thickBot="1">
      <c r="A109" s="82">
        <v>45297</v>
      </c>
      <c r="B109" s="82" t="str">
        <f t="shared" si="1"/>
        <v>Jan</v>
      </c>
      <c r="C109" s="83">
        <v>45292</v>
      </c>
      <c r="D109" s="84">
        <v>1</v>
      </c>
      <c r="E109" s="84" t="s">
        <v>205</v>
      </c>
      <c r="F109" s="86" t="s">
        <v>1141</v>
      </c>
      <c r="G109" s="86" t="s">
        <v>7440</v>
      </c>
      <c r="H109" s="86" t="s">
        <v>7311</v>
      </c>
      <c r="I109" s="86">
        <v>36108</v>
      </c>
      <c r="J109" s="96">
        <v>30600</v>
      </c>
      <c r="K109" s="97" t="s">
        <v>216</v>
      </c>
      <c r="L109" s="96" t="s">
        <v>217</v>
      </c>
      <c r="M109" s="88" t="str">
        <f>VLOOKUP(L109,'Total Sales 24-25'!$AD$2:$AE$6,2,0)</f>
        <v>G-Suite Business</v>
      </c>
      <c r="N109" s="96" t="s">
        <v>218</v>
      </c>
      <c r="O109" s="84" t="s">
        <v>6341</v>
      </c>
      <c r="P109" s="89"/>
      <c r="Q109" s="89"/>
      <c r="R109" s="89"/>
      <c r="S109" s="84">
        <v>1</v>
      </c>
      <c r="T109" s="89"/>
      <c r="U109" s="84">
        <v>36108</v>
      </c>
    </row>
    <row r="110" spans="1:21" ht="17.25" customHeight="1" thickBot="1">
      <c r="A110" s="82">
        <v>45297</v>
      </c>
      <c r="B110" s="82" t="str">
        <f t="shared" si="1"/>
        <v>Jan</v>
      </c>
      <c r="C110" s="83">
        <v>45292</v>
      </c>
      <c r="D110" s="84">
        <v>1</v>
      </c>
      <c r="E110" s="84" t="s">
        <v>205</v>
      </c>
      <c r="F110" s="86" t="s">
        <v>3822</v>
      </c>
      <c r="G110" s="86" t="s">
        <v>7441</v>
      </c>
      <c r="H110" s="86" t="s">
        <v>7311</v>
      </c>
      <c r="I110" s="86">
        <v>5813</v>
      </c>
      <c r="J110" s="96">
        <v>4926</v>
      </c>
      <c r="K110" s="97" t="s">
        <v>216</v>
      </c>
      <c r="L110" s="96" t="s">
        <v>217</v>
      </c>
      <c r="M110" s="88" t="str">
        <f>VLOOKUP(L110,'Total Sales 24-25'!$AD$2:$AE$6,2,0)</f>
        <v>G-Suite Business</v>
      </c>
      <c r="N110" s="96" t="s">
        <v>218</v>
      </c>
      <c r="O110" s="84" t="s">
        <v>6341</v>
      </c>
      <c r="P110" s="89"/>
      <c r="Q110" s="89"/>
      <c r="R110" s="89"/>
      <c r="S110" s="84">
        <v>1</v>
      </c>
      <c r="T110" s="89"/>
      <c r="U110" s="84">
        <v>5813</v>
      </c>
    </row>
    <row r="111" spans="1:21" ht="17.25" customHeight="1" thickBot="1">
      <c r="A111" s="82">
        <v>45297</v>
      </c>
      <c r="B111" s="82" t="str">
        <f t="shared" si="1"/>
        <v>Jan</v>
      </c>
      <c r="C111" s="83">
        <v>45292</v>
      </c>
      <c r="D111" s="84">
        <v>1</v>
      </c>
      <c r="E111" s="84" t="s">
        <v>205</v>
      </c>
      <c r="F111" s="86" t="s">
        <v>5734</v>
      </c>
      <c r="G111" s="86" t="s">
        <v>7442</v>
      </c>
      <c r="H111" s="86" t="s">
        <v>7311</v>
      </c>
      <c r="I111" s="86">
        <v>3009</v>
      </c>
      <c r="J111" s="96">
        <v>2550</v>
      </c>
      <c r="K111" s="97" t="s">
        <v>216</v>
      </c>
      <c r="L111" s="96" t="s">
        <v>217</v>
      </c>
      <c r="M111" s="88" t="str">
        <f>VLOOKUP(L111,'Total Sales 24-25'!$AD$2:$AE$6,2,0)</f>
        <v>G-Suite Business</v>
      </c>
      <c r="N111" s="96" t="s">
        <v>218</v>
      </c>
      <c r="O111" s="84" t="s">
        <v>6341</v>
      </c>
      <c r="P111" s="89"/>
      <c r="Q111" s="89"/>
      <c r="R111" s="89"/>
      <c r="S111" s="84">
        <v>1</v>
      </c>
      <c r="T111" s="89"/>
      <c r="U111" s="84">
        <v>3009</v>
      </c>
    </row>
    <row r="112" spans="1:21" ht="17.25" customHeight="1" thickBot="1">
      <c r="A112" s="82">
        <v>45045</v>
      </c>
      <c r="B112" s="82" t="str">
        <f t="shared" si="1"/>
        <v>Apr</v>
      </c>
      <c r="C112" s="83">
        <v>45017</v>
      </c>
      <c r="D112" s="84">
        <v>17</v>
      </c>
      <c r="E112" s="84" t="s">
        <v>205</v>
      </c>
      <c r="F112" s="85" t="s">
        <v>7443</v>
      </c>
      <c r="G112" s="86" t="s">
        <v>7444</v>
      </c>
      <c r="H112" s="86" t="s">
        <v>7311</v>
      </c>
      <c r="I112" s="86">
        <v>3239</v>
      </c>
      <c r="J112" s="84">
        <v>2745</v>
      </c>
      <c r="K112" s="87" t="s">
        <v>216</v>
      </c>
      <c r="L112" s="88" t="s">
        <v>217</v>
      </c>
      <c r="M112" s="88" t="str">
        <f>VLOOKUP(L112,'Total Sales 24-25'!$AD$2:$AE$6,2,0)</f>
        <v>G-Suite Business</v>
      </c>
      <c r="N112" s="88" t="s">
        <v>218</v>
      </c>
      <c r="O112" s="84" t="s">
        <v>6341</v>
      </c>
      <c r="P112" s="89"/>
      <c r="Q112" s="89"/>
      <c r="R112" s="89"/>
      <c r="S112" s="84">
        <v>4</v>
      </c>
      <c r="T112" s="89"/>
      <c r="U112" s="84">
        <v>3239</v>
      </c>
    </row>
    <row r="113" spans="1:21" ht="17.25" customHeight="1" thickBot="1">
      <c r="A113" s="82">
        <v>45297</v>
      </c>
      <c r="B113" s="82" t="str">
        <f t="shared" si="1"/>
        <v>Jan</v>
      </c>
      <c r="C113" s="83">
        <v>45292</v>
      </c>
      <c r="D113" s="84">
        <v>1</v>
      </c>
      <c r="E113" s="84" t="s">
        <v>205</v>
      </c>
      <c r="F113" s="86" t="s">
        <v>1337</v>
      </c>
      <c r="G113" s="86" t="s">
        <v>7445</v>
      </c>
      <c r="H113" s="86" t="s">
        <v>7311</v>
      </c>
      <c r="I113" s="86">
        <v>35282</v>
      </c>
      <c r="J113" s="96">
        <v>29900</v>
      </c>
      <c r="K113" s="97" t="s">
        <v>216</v>
      </c>
      <c r="L113" s="96" t="s">
        <v>217</v>
      </c>
      <c r="M113" s="88" t="str">
        <f>VLOOKUP(L113,'Total Sales 24-25'!$AD$2:$AE$6,2,0)</f>
        <v>G-Suite Business</v>
      </c>
      <c r="N113" s="96" t="s">
        <v>218</v>
      </c>
      <c r="O113" s="84" t="s">
        <v>6341</v>
      </c>
      <c r="P113" s="89"/>
      <c r="Q113" s="89"/>
      <c r="R113" s="89"/>
      <c r="S113" s="84">
        <v>1</v>
      </c>
      <c r="T113" s="89"/>
      <c r="U113" s="84">
        <v>35282</v>
      </c>
    </row>
    <row r="114" spans="1:21" ht="17.25" customHeight="1" thickBot="1">
      <c r="A114" s="82">
        <v>45297</v>
      </c>
      <c r="B114" s="82" t="str">
        <f t="shared" si="1"/>
        <v>Jan</v>
      </c>
      <c r="C114" s="83">
        <v>45292</v>
      </c>
      <c r="D114" s="84">
        <v>1</v>
      </c>
      <c r="E114" s="84" t="s">
        <v>205</v>
      </c>
      <c r="F114" s="86" t="s">
        <v>1593</v>
      </c>
      <c r="G114" s="86" t="s">
        <v>7446</v>
      </c>
      <c r="H114" s="86" t="s">
        <v>7311</v>
      </c>
      <c r="I114" s="86">
        <v>120950</v>
      </c>
      <c r="J114" s="96">
        <v>102500</v>
      </c>
      <c r="K114" s="97" t="s">
        <v>216</v>
      </c>
      <c r="L114" s="96" t="s">
        <v>217</v>
      </c>
      <c r="M114" s="88" t="str">
        <f>VLOOKUP(L114,'Total Sales 24-25'!$AD$2:$AE$6,2,0)</f>
        <v>G-Suite Business</v>
      </c>
      <c r="N114" s="96" t="s">
        <v>218</v>
      </c>
      <c r="O114" s="84" t="s">
        <v>6341</v>
      </c>
      <c r="P114" s="89"/>
      <c r="Q114" s="89"/>
      <c r="R114" s="89"/>
      <c r="S114" s="84">
        <v>1</v>
      </c>
      <c r="T114" s="89"/>
      <c r="U114" s="84">
        <v>120950</v>
      </c>
    </row>
    <row r="115" spans="1:21" ht="17.25" customHeight="1" thickBot="1">
      <c r="A115" s="82">
        <v>45297</v>
      </c>
      <c r="B115" s="82" t="str">
        <f t="shared" si="1"/>
        <v>Jan</v>
      </c>
      <c r="C115" s="83">
        <v>45292</v>
      </c>
      <c r="D115" s="84">
        <v>1</v>
      </c>
      <c r="E115" s="84" t="s">
        <v>205</v>
      </c>
      <c r="F115" s="86" t="s">
        <v>3256</v>
      </c>
      <c r="G115" s="86" t="s">
        <v>7447</v>
      </c>
      <c r="H115" s="86" t="s">
        <v>7311</v>
      </c>
      <c r="I115" s="86">
        <v>1239</v>
      </c>
      <c r="J115" s="96">
        <v>1050</v>
      </c>
      <c r="K115" s="97" t="s">
        <v>216</v>
      </c>
      <c r="L115" s="96" t="s">
        <v>217</v>
      </c>
      <c r="M115" s="88" t="str">
        <f>VLOOKUP(L115,'Total Sales 24-25'!$AD$2:$AE$6,2,0)</f>
        <v>G-Suite Business</v>
      </c>
      <c r="N115" s="96" t="s">
        <v>218</v>
      </c>
      <c r="O115" s="84" t="s">
        <v>6341</v>
      </c>
      <c r="P115" s="89"/>
      <c r="Q115" s="89"/>
      <c r="R115" s="89"/>
      <c r="S115" s="84">
        <v>1</v>
      </c>
      <c r="T115" s="89"/>
      <c r="U115" s="84">
        <v>1239</v>
      </c>
    </row>
    <row r="116" spans="1:21" ht="17.25" customHeight="1" thickBot="1">
      <c r="A116" s="82">
        <v>45297</v>
      </c>
      <c r="B116" s="82" t="str">
        <f t="shared" si="1"/>
        <v>Jan</v>
      </c>
      <c r="C116" s="83">
        <v>45292</v>
      </c>
      <c r="D116" s="84">
        <v>1</v>
      </c>
      <c r="E116" s="84" t="s">
        <v>205</v>
      </c>
      <c r="F116" s="86" t="s">
        <v>7448</v>
      </c>
      <c r="G116" s="86" t="s">
        <v>7449</v>
      </c>
      <c r="H116" s="86" t="s">
        <v>7311</v>
      </c>
      <c r="I116" s="86">
        <v>3875</v>
      </c>
      <c r="J116" s="96">
        <v>3284</v>
      </c>
      <c r="K116" s="97" t="s">
        <v>216</v>
      </c>
      <c r="L116" s="96" t="s">
        <v>217</v>
      </c>
      <c r="M116" s="88" t="str">
        <f>VLOOKUP(L116,'Total Sales 24-25'!$AD$2:$AE$6,2,0)</f>
        <v>G-Suite Business</v>
      </c>
      <c r="N116" s="96" t="s">
        <v>218</v>
      </c>
      <c r="O116" s="84" t="s">
        <v>6341</v>
      </c>
      <c r="P116" s="89"/>
      <c r="Q116" s="89"/>
      <c r="R116" s="89"/>
      <c r="S116" s="84">
        <v>1</v>
      </c>
      <c r="T116" s="89"/>
      <c r="U116" s="84">
        <v>3875</v>
      </c>
    </row>
    <row r="117" spans="1:21" ht="17.25" customHeight="1" thickBot="1">
      <c r="A117" s="82">
        <v>45297</v>
      </c>
      <c r="B117" s="82" t="str">
        <f t="shared" si="1"/>
        <v>Jan</v>
      </c>
      <c r="C117" s="83">
        <v>45292</v>
      </c>
      <c r="D117" s="84">
        <v>1</v>
      </c>
      <c r="E117" s="84" t="s">
        <v>205</v>
      </c>
      <c r="F117" s="86" t="s">
        <v>3635</v>
      </c>
      <c r="G117" s="86" t="s">
        <v>7450</v>
      </c>
      <c r="H117" s="86" t="s">
        <v>7311</v>
      </c>
      <c r="I117" s="86">
        <v>21063</v>
      </c>
      <c r="J117" s="96">
        <v>17850</v>
      </c>
      <c r="K117" s="97" t="s">
        <v>216</v>
      </c>
      <c r="L117" s="96" t="s">
        <v>217</v>
      </c>
      <c r="M117" s="88" t="str">
        <f>VLOOKUP(L117,'Total Sales 24-25'!$AD$2:$AE$6,2,0)</f>
        <v>G-Suite Business</v>
      </c>
      <c r="N117" s="96" t="s">
        <v>218</v>
      </c>
      <c r="O117" s="84" t="s">
        <v>6341</v>
      </c>
      <c r="P117" s="89"/>
      <c r="Q117" s="89"/>
      <c r="R117" s="89"/>
      <c r="S117" s="84">
        <v>1</v>
      </c>
      <c r="T117" s="89"/>
      <c r="U117" s="84">
        <v>21063</v>
      </c>
    </row>
    <row r="118" spans="1:21" ht="17.25" customHeight="1" thickBot="1">
      <c r="A118" s="82">
        <v>45300</v>
      </c>
      <c r="B118" s="82" t="str">
        <f t="shared" si="1"/>
        <v>Jan</v>
      </c>
      <c r="C118" s="83">
        <v>45292</v>
      </c>
      <c r="D118" s="84">
        <v>2</v>
      </c>
      <c r="E118" s="84" t="s">
        <v>205</v>
      </c>
      <c r="F118" s="86" t="s">
        <v>486</v>
      </c>
      <c r="G118" s="86" t="s">
        <v>7451</v>
      </c>
      <c r="H118" s="86" t="s">
        <v>7311</v>
      </c>
      <c r="I118" s="86">
        <v>30827.5</v>
      </c>
      <c r="J118" s="96">
        <v>26125</v>
      </c>
      <c r="K118" s="97" t="s">
        <v>216</v>
      </c>
      <c r="L118" s="96" t="s">
        <v>217</v>
      </c>
      <c r="M118" s="88" t="str">
        <f>VLOOKUP(L118,'Total Sales 24-25'!$AD$2:$AE$6,2,0)</f>
        <v>G-Suite Business</v>
      </c>
      <c r="N118" s="96" t="s">
        <v>218</v>
      </c>
      <c r="O118" s="84" t="s">
        <v>6341</v>
      </c>
      <c r="P118" s="89"/>
      <c r="Q118" s="89"/>
      <c r="R118" s="89"/>
      <c r="S118" s="84">
        <v>1</v>
      </c>
      <c r="T118" s="89"/>
      <c r="U118" s="84">
        <v>30827.5</v>
      </c>
    </row>
    <row r="119" spans="1:21" ht="17.25" customHeight="1" thickBot="1">
      <c r="A119" s="82">
        <v>45300</v>
      </c>
      <c r="B119" s="82" t="str">
        <f t="shared" si="1"/>
        <v>Jan</v>
      </c>
      <c r="C119" s="83">
        <v>45292</v>
      </c>
      <c r="D119" s="84">
        <v>2</v>
      </c>
      <c r="E119" s="84" t="s">
        <v>205</v>
      </c>
      <c r="F119" s="90" t="s">
        <v>362</v>
      </c>
      <c r="G119" s="86" t="s">
        <v>7452</v>
      </c>
      <c r="H119" s="86" t="s">
        <v>7311</v>
      </c>
      <c r="I119" s="91"/>
      <c r="J119" s="96">
        <v>0</v>
      </c>
      <c r="K119" s="97" t="s">
        <v>216</v>
      </c>
      <c r="L119" s="96" t="s">
        <v>217</v>
      </c>
      <c r="M119" s="88" t="str">
        <f>VLOOKUP(L119,'Total Sales 24-25'!$AD$2:$AE$6,2,0)</f>
        <v>G-Suite Business</v>
      </c>
      <c r="N119" s="96" t="s">
        <v>218</v>
      </c>
      <c r="O119" s="84" t="s">
        <v>6341</v>
      </c>
      <c r="P119" s="89"/>
      <c r="Q119" s="89"/>
      <c r="R119" s="89"/>
      <c r="S119" s="84">
        <v>1</v>
      </c>
      <c r="T119" s="89"/>
      <c r="U119" s="89"/>
    </row>
    <row r="120" spans="1:21" ht="17.25" customHeight="1" thickBot="1">
      <c r="A120" s="82">
        <v>45301</v>
      </c>
      <c r="B120" s="82" t="str">
        <f t="shared" si="1"/>
        <v>Jan</v>
      </c>
      <c r="C120" s="83">
        <v>45292</v>
      </c>
      <c r="D120" s="84">
        <v>2</v>
      </c>
      <c r="E120" s="84" t="s">
        <v>205</v>
      </c>
      <c r="F120" s="86" t="s">
        <v>5486</v>
      </c>
      <c r="G120" s="86" t="s">
        <v>7453</v>
      </c>
      <c r="H120" s="86" t="s">
        <v>7311</v>
      </c>
      <c r="I120" s="86">
        <v>9027</v>
      </c>
      <c r="J120" s="96">
        <v>7650</v>
      </c>
      <c r="K120" s="97" t="s">
        <v>216</v>
      </c>
      <c r="L120" s="96" t="s">
        <v>217</v>
      </c>
      <c r="M120" s="88" t="str">
        <f>VLOOKUP(L120,'Total Sales 24-25'!$AD$2:$AE$6,2,0)</f>
        <v>G-Suite Business</v>
      </c>
      <c r="N120" s="96" t="s">
        <v>218</v>
      </c>
      <c r="O120" s="84" t="s">
        <v>6341</v>
      </c>
      <c r="P120" s="89"/>
      <c r="Q120" s="89"/>
      <c r="R120" s="89"/>
      <c r="S120" s="84">
        <v>1</v>
      </c>
      <c r="T120" s="89"/>
      <c r="U120" s="84">
        <v>9027</v>
      </c>
    </row>
    <row r="121" spans="1:21" ht="17.25" customHeight="1" thickBot="1">
      <c r="A121" s="82">
        <v>45301</v>
      </c>
      <c r="B121" s="82" t="str">
        <f t="shared" si="1"/>
        <v>Jan</v>
      </c>
      <c r="C121" s="83">
        <v>45292</v>
      </c>
      <c r="D121" s="84">
        <v>2</v>
      </c>
      <c r="E121" s="84" t="s">
        <v>205</v>
      </c>
      <c r="F121" s="86" t="s">
        <v>4492</v>
      </c>
      <c r="G121" s="86" t="s">
        <v>7454</v>
      </c>
      <c r="H121" s="86" t="s">
        <v>7311</v>
      </c>
      <c r="I121" s="86">
        <v>5515</v>
      </c>
      <c r="J121" s="96">
        <v>4674</v>
      </c>
      <c r="K121" s="97" t="s">
        <v>216</v>
      </c>
      <c r="L121" s="96" t="s">
        <v>217</v>
      </c>
      <c r="M121" s="88" t="str">
        <f>VLOOKUP(L121,'Total Sales 24-25'!$AD$2:$AE$6,2,0)</f>
        <v>G-Suite Business</v>
      </c>
      <c r="N121" s="96" t="s">
        <v>218</v>
      </c>
      <c r="O121" s="84" t="s">
        <v>6341</v>
      </c>
      <c r="P121" s="89"/>
      <c r="Q121" s="89"/>
      <c r="R121" s="89"/>
      <c r="S121" s="84">
        <v>1</v>
      </c>
      <c r="T121" s="89"/>
      <c r="U121" s="84">
        <v>5515</v>
      </c>
    </row>
    <row r="122" spans="1:21" ht="17.25" customHeight="1" thickBot="1">
      <c r="A122" s="82">
        <v>45301</v>
      </c>
      <c r="B122" s="82" t="str">
        <f t="shared" si="1"/>
        <v>Jan</v>
      </c>
      <c r="C122" s="83">
        <v>45292</v>
      </c>
      <c r="D122" s="84">
        <v>2</v>
      </c>
      <c r="E122" s="84" t="s">
        <v>205</v>
      </c>
      <c r="F122" s="86" t="s">
        <v>2353</v>
      </c>
      <c r="G122" s="86" t="s">
        <v>7455</v>
      </c>
      <c r="H122" s="86" t="s">
        <v>7311</v>
      </c>
      <c r="I122" s="86">
        <v>487</v>
      </c>
      <c r="J122" s="96">
        <v>413</v>
      </c>
      <c r="K122" s="97" t="s">
        <v>216</v>
      </c>
      <c r="L122" s="96" t="s">
        <v>217</v>
      </c>
      <c r="M122" s="88" t="str">
        <f>VLOOKUP(L122,'Total Sales 24-25'!$AD$2:$AE$6,2,0)</f>
        <v>G-Suite Business</v>
      </c>
      <c r="N122" s="96" t="s">
        <v>218</v>
      </c>
      <c r="O122" s="84" t="s">
        <v>6341</v>
      </c>
      <c r="P122" s="89"/>
      <c r="Q122" s="89"/>
      <c r="R122" s="89"/>
      <c r="S122" s="84">
        <v>1</v>
      </c>
      <c r="T122" s="89"/>
      <c r="U122" s="84">
        <v>487</v>
      </c>
    </row>
    <row r="123" spans="1:21" ht="17.25" customHeight="1" thickBot="1">
      <c r="A123" s="82">
        <v>45045</v>
      </c>
      <c r="B123" s="82" t="str">
        <f t="shared" si="1"/>
        <v>Apr</v>
      </c>
      <c r="C123" s="83">
        <v>45017</v>
      </c>
      <c r="D123" s="84">
        <v>17</v>
      </c>
      <c r="E123" s="84" t="s">
        <v>205</v>
      </c>
      <c r="F123" s="85" t="s">
        <v>2274</v>
      </c>
      <c r="G123" s="86" t="s">
        <v>7456</v>
      </c>
      <c r="H123" s="86" t="s">
        <v>7311</v>
      </c>
      <c r="I123" s="86">
        <v>113900</v>
      </c>
      <c r="J123" s="84">
        <v>96525</v>
      </c>
      <c r="K123" s="87" t="s">
        <v>216</v>
      </c>
      <c r="L123" s="88" t="s">
        <v>217</v>
      </c>
      <c r="M123" s="88" t="str">
        <f>VLOOKUP(L123,'Total Sales 24-25'!$AD$2:$AE$6,2,0)</f>
        <v>G-Suite Business</v>
      </c>
      <c r="N123" s="88" t="s">
        <v>218</v>
      </c>
      <c r="O123" s="84" t="s">
        <v>6341</v>
      </c>
      <c r="P123" s="89"/>
      <c r="Q123" s="89"/>
      <c r="R123" s="89"/>
      <c r="S123" s="84">
        <v>4</v>
      </c>
      <c r="T123" s="89"/>
      <c r="U123" s="84">
        <v>113900</v>
      </c>
    </row>
    <row r="124" spans="1:21" ht="17.25" customHeight="1" thickBot="1">
      <c r="A124" s="82">
        <v>45301</v>
      </c>
      <c r="B124" s="82" t="str">
        <f t="shared" si="1"/>
        <v>Jan</v>
      </c>
      <c r="C124" s="83">
        <v>45292</v>
      </c>
      <c r="D124" s="84">
        <v>2</v>
      </c>
      <c r="E124" s="84" t="s">
        <v>205</v>
      </c>
      <c r="F124" s="86" t="s">
        <v>1796</v>
      </c>
      <c r="G124" s="86" t="s">
        <v>7457</v>
      </c>
      <c r="H124" s="86" t="s">
        <v>7311</v>
      </c>
      <c r="I124" s="86">
        <v>111333</v>
      </c>
      <c r="J124" s="96">
        <v>94350</v>
      </c>
      <c r="K124" s="97" t="s">
        <v>216</v>
      </c>
      <c r="L124" s="96" t="s">
        <v>217</v>
      </c>
      <c r="M124" s="88" t="str">
        <f>VLOOKUP(L124,'Total Sales 24-25'!$AD$2:$AE$6,2,0)</f>
        <v>G-Suite Business</v>
      </c>
      <c r="N124" s="96" t="s">
        <v>218</v>
      </c>
      <c r="O124" s="84" t="s">
        <v>6341</v>
      </c>
      <c r="P124" s="89"/>
      <c r="Q124" s="89"/>
      <c r="R124" s="89"/>
      <c r="S124" s="84">
        <v>1</v>
      </c>
      <c r="T124" s="89"/>
      <c r="U124" s="84">
        <v>111333</v>
      </c>
    </row>
    <row r="125" spans="1:21" ht="17.25" customHeight="1" thickBot="1">
      <c r="A125" s="82">
        <v>45301</v>
      </c>
      <c r="B125" s="82" t="str">
        <f t="shared" si="1"/>
        <v>Jan</v>
      </c>
      <c r="C125" s="83">
        <v>45292</v>
      </c>
      <c r="D125" s="84">
        <v>2</v>
      </c>
      <c r="E125" s="84" t="s">
        <v>205</v>
      </c>
      <c r="F125" s="86" t="s">
        <v>5721</v>
      </c>
      <c r="G125" s="86" t="s">
        <v>7458</v>
      </c>
      <c r="H125" s="86" t="s">
        <v>7311</v>
      </c>
      <c r="I125" s="86">
        <v>14395</v>
      </c>
      <c r="J125" s="96">
        <v>12199</v>
      </c>
      <c r="K125" s="97" t="s">
        <v>216</v>
      </c>
      <c r="L125" s="96" t="s">
        <v>217</v>
      </c>
      <c r="M125" s="88" t="str">
        <f>VLOOKUP(L125,'Total Sales 24-25'!$AD$2:$AE$6,2,0)</f>
        <v>G-Suite Business</v>
      </c>
      <c r="N125" s="96" t="s">
        <v>218</v>
      </c>
      <c r="O125" s="84" t="s">
        <v>6341</v>
      </c>
      <c r="P125" s="89"/>
      <c r="Q125" s="89"/>
      <c r="R125" s="89"/>
      <c r="S125" s="84">
        <v>1</v>
      </c>
      <c r="T125" s="89"/>
      <c r="U125" s="84">
        <v>14395</v>
      </c>
    </row>
    <row r="126" spans="1:21" ht="17.25" customHeight="1" thickBot="1">
      <c r="A126" s="82">
        <v>45301</v>
      </c>
      <c r="B126" s="82" t="str">
        <f t="shared" si="1"/>
        <v>Jan</v>
      </c>
      <c r="C126" s="83">
        <v>45292</v>
      </c>
      <c r="D126" s="84">
        <v>2</v>
      </c>
      <c r="E126" s="84" t="s">
        <v>205</v>
      </c>
      <c r="F126" s="86" t="s">
        <v>5615</v>
      </c>
      <c r="G126" s="86" t="s">
        <v>7459</v>
      </c>
      <c r="H126" s="86" t="s">
        <v>7311</v>
      </c>
      <c r="I126" s="86">
        <v>6018</v>
      </c>
      <c r="J126" s="96">
        <v>5100</v>
      </c>
      <c r="K126" s="97" t="s">
        <v>216</v>
      </c>
      <c r="L126" s="96" t="s">
        <v>217</v>
      </c>
      <c r="M126" s="88" t="str">
        <f>VLOOKUP(L126,'Total Sales 24-25'!$AD$2:$AE$6,2,0)</f>
        <v>G-Suite Business</v>
      </c>
      <c r="N126" s="96" t="s">
        <v>218</v>
      </c>
      <c r="O126" s="84" t="s">
        <v>6341</v>
      </c>
      <c r="P126" s="89"/>
      <c r="Q126" s="89"/>
      <c r="R126" s="89"/>
      <c r="S126" s="84">
        <v>1</v>
      </c>
      <c r="T126" s="89"/>
      <c r="U126" s="84">
        <v>6018</v>
      </c>
    </row>
    <row r="127" spans="1:21" ht="17.25" customHeight="1" thickBot="1">
      <c r="A127" s="82">
        <v>45301</v>
      </c>
      <c r="B127" s="82" t="str">
        <f t="shared" si="1"/>
        <v>Jan</v>
      </c>
      <c r="C127" s="83">
        <v>45292</v>
      </c>
      <c r="D127" s="84">
        <v>2</v>
      </c>
      <c r="E127" s="84" t="s">
        <v>205</v>
      </c>
      <c r="F127" s="86" t="s">
        <v>5446</v>
      </c>
      <c r="G127" s="86" t="s">
        <v>7460</v>
      </c>
      <c r="H127" s="86" t="s">
        <v>7311</v>
      </c>
      <c r="I127" s="86">
        <v>1297</v>
      </c>
      <c r="J127" s="96">
        <v>1099</v>
      </c>
      <c r="K127" s="97" t="s">
        <v>216</v>
      </c>
      <c r="L127" s="96" t="s">
        <v>217</v>
      </c>
      <c r="M127" s="88" t="str">
        <f>VLOOKUP(L127,'Total Sales 24-25'!$AD$2:$AE$6,2,0)</f>
        <v>G-Suite Business</v>
      </c>
      <c r="N127" s="96" t="s">
        <v>218</v>
      </c>
      <c r="O127" s="84" t="s">
        <v>6341</v>
      </c>
      <c r="P127" s="89"/>
      <c r="Q127" s="89"/>
      <c r="R127" s="89"/>
      <c r="S127" s="84">
        <v>1</v>
      </c>
      <c r="T127" s="89"/>
      <c r="U127" s="84">
        <v>1297</v>
      </c>
    </row>
    <row r="128" spans="1:21" ht="17.25" customHeight="1" thickBot="1">
      <c r="A128" s="82">
        <v>45302</v>
      </c>
      <c r="B128" s="82" t="str">
        <f t="shared" si="1"/>
        <v>Jan</v>
      </c>
      <c r="C128" s="83">
        <v>45292</v>
      </c>
      <c r="D128" s="84">
        <v>2</v>
      </c>
      <c r="E128" s="84" t="s">
        <v>205</v>
      </c>
      <c r="F128" s="86" t="s">
        <v>1211</v>
      </c>
      <c r="G128" s="86" t="s">
        <v>7461</v>
      </c>
      <c r="H128" s="86" t="s">
        <v>7311</v>
      </c>
      <c r="I128" s="86">
        <v>2596</v>
      </c>
      <c r="J128" s="96">
        <v>2200</v>
      </c>
      <c r="K128" s="97" t="s">
        <v>216</v>
      </c>
      <c r="L128" s="96" t="s">
        <v>217</v>
      </c>
      <c r="M128" s="88" t="str">
        <f>VLOOKUP(L128,'Total Sales 24-25'!$AD$2:$AE$6,2,0)</f>
        <v>G-Suite Business</v>
      </c>
      <c r="N128" s="96" t="s">
        <v>218</v>
      </c>
      <c r="O128" s="84" t="s">
        <v>6341</v>
      </c>
      <c r="P128" s="89"/>
      <c r="Q128" s="89"/>
      <c r="R128" s="89"/>
      <c r="S128" s="84">
        <v>1</v>
      </c>
      <c r="T128" s="89"/>
      <c r="U128" s="84">
        <v>2596</v>
      </c>
    </row>
    <row r="129" spans="1:21" ht="17.25" customHeight="1" thickBot="1">
      <c r="A129" s="82">
        <v>45303</v>
      </c>
      <c r="B129" s="82" t="str">
        <f t="shared" si="1"/>
        <v>Jan</v>
      </c>
      <c r="C129" s="83">
        <v>45292</v>
      </c>
      <c r="D129" s="84">
        <v>2</v>
      </c>
      <c r="E129" s="84" t="s">
        <v>205</v>
      </c>
      <c r="F129" s="86" t="s">
        <v>7462</v>
      </c>
      <c r="G129" s="86" t="s">
        <v>7463</v>
      </c>
      <c r="H129" s="86" t="s">
        <v>7311</v>
      </c>
      <c r="I129" s="86">
        <v>27422</v>
      </c>
      <c r="J129" s="96">
        <v>23239</v>
      </c>
      <c r="K129" s="97" t="s">
        <v>216</v>
      </c>
      <c r="L129" s="96" t="s">
        <v>217</v>
      </c>
      <c r="M129" s="88" t="str">
        <f>VLOOKUP(L129,'Total Sales 24-25'!$AD$2:$AE$6,2,0)</f>
        <v>G-Suite Business</v>
      </c>
      <c r="N129" s="96" t="s">
        <v>218</v>
      </c>
      <c r="O129" s="84" t="s">
        <v>6341</v>
      </c>
      <c r="P129" s="89"/>
      <c r="Q129" s="89"/>
      <c r="R129" s="89"/>
      <c r="S129" s="84">
        <v>1</v>
      </c>
      <c r="T129" s="89"/>
      <c r="U129" s="84">
        <v>27422</v>
      </c>
    </row>
    <row r="130" spans="1:21" ht="17.25" customHeight="1" thickBot="1">
      <c r="A130" s="82">
        <v>45303</v>
      </c>
      <c r="B130" s="82" t="str">
        <f t="shared" ref="B130:B193" si="2">TEXT(A130,"mmm")</f>
        <v>Jan</v>
      </c>
      <c r="C130" s="83">
        <v>45292</v>
      </c>
      <c r="D130" s="84">
        <v>2</v>
      </c>
      <c r="E130" s="84" t="s">
        <v>205</v>
      </c>
      <c r="F130" s="86" t="s">
        <v>250</v>
      </c>
      <c r="G130" s="86" t="s">
        <v>7464</v>
      </c>
      <c r="H130" s="86" t="s">
        <v>7311</v>
      </c>
      <c r="I130" s="86">
        <v>17700</v>
      </c>
      <c r="J130" s="96">
        <v>15000</v>
      </c>
      <c r="K130" s="97" t="s">
        <v>216</v>
      </c>
      <c r="L130" s="96" t="s">
        <v>217</v>
      </c>
      <c r="M130" s="88" t="str">
        <f>VLOOKUP(L130,'Total Sales 24-25'!$AD$2:$AE$6,2,0)</f>
        <v>G-Suite Business</v>
      </c>
      <c r="N130" s="96" t="s">
        <v>218</v>
      </c>
      <c r="O130" s="84" t="s">
        <v>6341</v>
      </c>
      <c r="P130" s="89"/>
      <c r="Q130" s="89"/>
      <c r="R130" s="89"/>
      <c r="S130" s="84">
        <v>1</v>
      </c>
      <c r="T130" s="89"/>
      <c r="U130" s="84">
        <v>17700</v>
      </c>
    </row>
    <row r="131" spans="1:21" ht="17.25" customHeight="1" thickBot="1">
      <c r="A131" s="82">
        <v>45303</v>
      </c>
      <c r="B131" s="82" t="str">
        <f t="shared" si="2"/>
        <v>Jan</v>
      </c>
      <c r="C131" s="83">
        <v>45292</v>
      </c>
      <c r="D131" s="84">
        <v>2</v>
      </c>
      <c r="E131" s="84" t="s">
        <v>205</v>
      </c>
      <c r="F131" s="86" t="s">
        <v>815</v>
      </c>
      <c r="G131" s="86" t="s">
        <v>7465</v>
      </c>
      <c r="H131" s="86" t="s">
        <v>7311</v>
      </c>
      <c r="I131" s="86">
        <v>3009</v>
      </c>
      <c r="J131" s="96">
        <v>2550</v>
      </c>
      <c r="K131" s="97" t="s">
        <v>216</v>
      </c>
      <c r="L131" s="96" t="s">
        <v>217</v>
      </c>
      <c r="M131" s="88" t="str">
        <f>VLOOKUP(L131,'Total Sales 24-25'!$AD$2:$AE$6,2,0)</f>
        <v>G-Suite Business</v>
      </c>
      <c r="N131" s="96" t="s">
        <v>218</v>
      </c>
      <c r="O131" s="84" t="s">
        <v>6341</v>
      </c>
      <c r="P131" s="89"/>
      <c r="Q131" s="89"/>
      <c r="R131" s="89"/>
      <c r="S131" s="84">
        <v>1</v>
      </c>
      <c r="T131" s="89"/>
      <c r="U131" s="84">
        <v>3009</v>
      </c>
    </row>
    <row r="132" spans="1:21" ht="17.25" customHeight="1" thickBot="1">
      <c r="A132" s="82">
        <v>45303</v>
      </c>
      <c r="B132" s="82" t="str">
        <f t="shared" si="2"/>
        <v>Jan</v>
      </c>
      <c r="C132" s="83">
        <v>45292</v>
      </c>
      <c r="D132" s="84">
        <v>2</v>
      </c>
      <c r="E132" s="84" t="s">
        <v>205</v>
      </c>
      <c r="F132" s="86" t="s">
        <v>3299</v>
      </c>
      <c r="G132" s="86" t="s">
        <v>7466</v>
      </c>
      <c r="H132" s="86" t="s">
        <v>7311</v>
      </c>
      <c r="I132" s="86">
        <v>12047.8</v>
      </c>
      <c r="J132" s="96">
        <v>10210</v>
      </c>
      <c r="K132" s="97" t="s">
        <v>216</v>
      </c>
      <c r="L132" s="96" t="s">
        <v>217</v>
      </c>
      <c r="M132" s="88" t="str">
        <f>VLOOKUP(L132,'Total Sales 24-25'!$AD$2:$AE$6,2,0)</f>
        <v>G-Suite Business</v>
      </c>
      <c r="N132" s="96" t="s">
        <v>218</v>
      </c>
      <c r="O132" s="84" t="s">
        <v>6341</v>
      </c>
      <c r="P132" s="89"/>
      <c r="Q132" s="89"/>
      <c r="R132" s="89"/>
      <c r="S132" s="84">
        <v>1</v>
      </c>
      <c r="T132" s="89"/>
      <c r="U132" s="84">
        <v>12047.8</v>
      </c>
    </row>
    <row r="133" spans="1:21" ht="17.25" customHeight="1" thickBot="1">
      <c r="A133" s="82">
        <v>45304</v>
      </c>
      <c r="B133" s="82" t="str">
        <f t="shared" si="2"/>
        <v>Jan</v>
      </c>
      <c r="C133" s="83">
        <v>45292</v>
      </c>
      <c r="D133" s="84">
        <v>2</v>
      </c>
      <c r="E133" s="84" t="s">
        <v>205</v>
      </c>
      <c r="F133" s="86" t="s">
        <v>1830</v>
      </c>
      <c r="G133" s="86" t="s">
        <v>7467</v>
      </c>
      <c r="H133" s="86" t="s">
        <v>7311</v>
      </c>
      <c r="I133" s="86">
        <v>8272.98</v>
      </c>
      <c r="J133" s="96">
        <v>7011</v>
      </c>
      <c r="K133" s="97" t="s">
        <v>216</v>
      </c>
      <c r="L133" s="96" t="s">
        <v>217</v>
      </c>
      <c r="M133" s="88" t="str">
        <f>VLOOKUP(L133,'Total Sales 24-25'!$AD$2:$AE$6,2,0)</f>
        <v>G-Suite Business</v>
      </c>
      <c r="N133" s="96" t="s">
        <v>218</v>
      </c>
      <c r="O133" s="84" t="s">
        <v>6341</v>
      </c>
      <c r="P133" s="89"/>
      <c r="Q133" s="89"/>
      <c r="R133" s="89"/>
      <c r="S133" s="84">
        <v>1</v>
      </c>
      <c r="T133" s="89"/>
      <c r="U133" s="84">
        <v>8272.98</v>
      </c>
    </row>
    <row r="134" spans="1:21" ht="17.25" customHeight="1" thickBot="1">
      <c r="A134" s="82">
        <v>45045</v>
      </c>
      <c r="B134" s="82" t="str">
        <f t="shared" si="2"/>
        <v>Apr</v>
      </c>
      <c r="C134" s="83">
        <v>45017</v>
      </c>
      <c r="D134" s="84">
        <v>17</v>
      </c>
      <c r="E134" s="84" t="s">
        <v>205</v>
      </c>
      <c r="F134" s="90" t="s">
        <v>362</v>
      </c>
      <c r="G134" s="86" t="s">
        <v>7468</v>
      </c>
      <c r="H134" s="86" t="s">
        <v>7311</v>
      </c>
      <c r="I134" s="91"/>
      <c r="J134" s="84">
        <v>0</v>
      </c>
      <c r="K134" s="87" t="s">
        <v>216</v>
      </c>
      <c r="L134" s="88" t="s">
        <v>217</v>
      </c>
      <c r="M134" s="88" t="str">
        <f>VLOOKUP(L134,'Total Sales 24-25'!$AD$2:$AE$6,2,0)</f>
        <v>G-Suite Business</v>
      </c>
      <c r="N134" s="88" t="s">
        <v>218</v>
      </c>
      <c r="O134" s="84" t="s">
        <v>6341</v>
      </c>
      <c r="P134" s="89"/>
      <c r="Q134" s="89"/>
      <c r="R134" s="89"/>
      <c r="S134" s="84">
        <v>4</v>
      </c>
      <c r="T134" s="89"/>
      <c r="U134" s="89"/>
    </row>
    <row r="135" spans="1:21" ht="17.25" customHeight="1" thickBot="1">
      <c r="A135" s="82">
        <v>45304</v>
      </c>
      <c r="B135" s="82" t="str">
        <f t="shared" si="2"/>
        <v>Jan</v>
      </c>
      <c r="C135" s="83">
        <v>45292</v>
      </c>
      <c r="D135" s="84">
        <v>2</v>
      </c>
      <c r="E135" s="84" t="s">
        <v>205</v>
      </c>
      <c r="F135" s="86" t="s">
        <v>2031</v>
      </c>
      <c r="G135" s="86" t="s">
        <v>7469</v>
      </c>
      <c r="H135" s="86" t="s">
        <v>7311</v>
      </c>
      <c r="I135" s="86">
        <v>9027</v>
      </c>
      <c r="J135" s="96">
        <v>7650</v>
      </c>
      <c r="K135" s="97" t="s">
        <v>216</v>
      </c>
      <c r="L135" s="96" t="s">
        <v>217</v>
      </c>
      <c r="M135" s="88" t="str">
        <f>VLOOKUP(L135,'Total Sales 24-25'!$AD$2:$AE$6,2,0)</f>
        <v>G-Suite Business</v>
      </c>
      <c r="N135" s="96" t="s">
        <v>218</v>
      </c>
      <c r="O135" s="84" t="s">
        <v>6341</v>
      </c>
      <c r="P135" s="89"/>
      <c r="Q135" s="89"/>
      <c r="R135" s="89"/>
      <c r="S135" s="84">
        <v>1</v>
      </c>
      <c r="T135" s="89"/>
      <c r="U135" s="84">
        <v>9027</v>
      </c>
    </row>
    <row r="136" spans="1:21" ht="17.25" customHeight="1" thickBot="1">
      <c r="A136" s="82">
        <v>45306</v>
      </c>
      <c r="B136" s="82" t="str">
        <f t="shared" si="2"/>
        <v>Jan</v>
      </c>
      <c r="C136" s="83">
        <v>45292</v>
      </c>
      <c r="D136" s="84">
        <v>3</v>
      </c>
      <c r="E136" s="84" t="s">
        <v>205</v>
      </c>
      <c r="F136" s="86" t="s">
        <v>3186</v>
      </c>
      <c r="G136" s="86" t="s">
        <v>7470</v>
      </c>
      <c r="H136" s="86" t="s">
        <v>7311</v>
      </c>
      <c r="I136" s="86">
        <v>46256</v>
      </c>
      <c r="J136" s="96">
        <v>39200</v>
      </c>
      <c r="K136" s="97" t="s">
        <v>216</v>
      </c>
      <c r="L136" s="96" t="s">
        <v>217</v>
      </c>
      <c r="M136" s="88" t="str">
        <f>VLOOKUP(L136,'Total Sales 24-25'!$AD$2:$AE$6,2,0)</f>
        <v>G-Suite Business</v>
      </c>
      <c r="N136" s="96" t="s">
        <v>218</v>
      </c>
      <c r="O136" s="84" t="s">
        <v>6341</v>
      </c>
      <c r="P136" s="89"/>
      <c r="Q136" s="89"/>
      <c r="R136" s="89"/>
      <c r="S136" s="84">
        <v>1</v>
      </c>
      <c r="T136" s="89"/>
      <c r="U136" s="84">
        <v>46256</v>
      </c>
    </row>
    <row r="137" spans="1:21" ht="17.25" customHeight="1" thickBot="1">
      <c r="A137" s="82">
        <v>45306</v>
      </c>
      <c r="B137" s="82" t="str">
        <f t="shared" si="2"/>
        <v>Jan</v>
      </c>
      <c r="C137" s="83">
        <v>45292</v>
      </c>
      <c r="D137" s="84">
        <v>3</v>
      </c>
      <c r="E137" s="84" t="s">
        <v>205</v>
      </c>
      <c r="F137" s="86" t="s">
        <v>1955</v>
      </c>
      <c r="G137" s="86" t="s">
        <v>7471</v>
      </c>
      <c r="H137" s="86" t="s">
        <v>7311</v>
      </c>
      <c r="I137" s="86">
        <v>3009</v>
      </c>
      <c r="J137" s="96">
        <v>2550</v>
      </c>
      <c r="K137" s="97" t="s">
        <v>216</v>
      </c>
      <c r="L137" s="96" t="s">
        <v>217</v>
      </c>
      <c r="M137" s="88" t="str">
        <f>VLOOKUP(L137,'Total Sales 24-25'!$AD$2:$AE$6,2,0)</f>
        <v>G-Suite Business</v>
      </c>
      <c r="N137" s="96" t="s">
        <v>218</v>
      </c>
      <c r="O137" s="84" t="s">
        <v>6341</v>
      </c>
      <c r="P137" s="89"/>
      <c r="Q137" s="89"/>
      <c r="R137" s="89"/>
      <c r="S137" s="84">
        <v>1</v>
      </c>
      <c r="T137" s="89"/>
      <c r="U137" s="84">
        <v>3009</v>
      </c>
    </row>
    <row r="138" spans="1:21" ht="17.25" customHeight="1" thickBot="1">
      <c r="A138" s="82">
        <v>45306</v>
      </c>
      <c r="B138" s="82" t="str">
        <f t="shared" si="2"/>
        <v>Jan</v>
      </c>
      <c r="C138" s="83">
        <v>45292</v>
      </c>
      <c r="D138" s="84">
        <v>3</v>
      </c>
      <c r="E138" s="84" t="s">
        <v>205</v>
      </c>
      <c r="F138" s="86" t="s">
        <v>3186</v>
      </c>
      <c r="G138" s="86" t="s">
        <v>7472</v>
      </c>
      <c r="H138" s="86" t="s">
        <v>7311</v>
      </c>
      <c r="I138" s="86">
        <v>24072</v>
      </c>
      <c r="J138" s="96">
        <v>20400</v>
      </c>
      <c r="K138" s="97" t="s">
        <v>216</v>
      </c>
      <c r="L138" s="96" t="s">
        <v>217</v>
      </c>
      <c r="M138" s="88" t="str">
        <f>VLOOKUP(L138,'Total Sales 24-25'!$AD$2:$AE$6,2,0)</f>
        <v>G-Suite Business</v>
      </c>
      <c r="N138" s="96" t="s">
        <v>218</v>
      </c>
      <c r="O138" s="84" t="s">
        <v>6341</v>
      </c>
      <c r="P138" s="89"/>
      <c r="Q138" s="89"/>
      <c r="R138" s="89"/>
      <c r="S138" s="84">
        <v>1</v>
      </c>
      <c r="T138" s="89"/>
      <c r="U138" s="84">
        <v>24072</v>
      </c>
    </row>
    <row r="139" spans="1:21" ht="17.25" customHeight="1" thickBot="1">
      <c r="A139" s="82">
        <v>45307</v>
      </c>
      <c r="B139" s="82" t="str">
        <f t="shared" si="2"/>
        <v>Jan</v>
      </c>
      <c r="C139" s="83">
        <v>45292</v>
      </c>
      <c r="D139" s="84">
        <v>3</v>
      </c>
      <c r="E139" s="84" t="s">
        <v>205</v>
      </c>
      <c r="F139" s="86" t="s">
        <v>654</v>
      </c>
      <c r="G139" s="86" t="s">
        <v>7473</v>
      </c>
      <c r="H139" s="86" t="s">
        <v>7311</v>
      </c>
      <c r="I139" s="86">
        <v>21063</v>
      </c>
      <c r="J139" s="96">
        <v>17850</v>
      </c>
      <c r="K139" s="97" t="s">
        <v>216</v>
      </c>
      <c r="L139" s="96" t="s">
        <v>217</v>
      </c>
      <c r="M139" s="88" t="str">
        <f>VLOOKUP(L139,'Total Sales 24-25'!$AD$2:$AE$6,2,0)</f>
        <v>G-Suite Business</v>
      </c>
      <c r="N139" s="96" t="s">
        <v>218</v>
      </c>
      <c r="O139" s="84" t="s">
        <v>6341</v>
      </c>
      <c r="P139" s="89"/>
      <c r="Q139" s="89"/>
      <c r="R139" s="89"/>
      <c r="S139" s="84">
        <v>1</v>
      </c>
      <c r="T139" s="89"/>
      <c r="U139" s="84">
        <v>21063</v>
      </c>
    </row>
    <row r="140" spans="1:21" ht="17.25" customHeight="1" thickBot="1">
      <c r="A140" s="82">
        <v>45307</v>
      </c>
      <c r="B140" s="82" t="str">
        <f t="shared" si="2"/>
        <v>Jan</v>
      </c>
      <c r="C140" s="83">
        <v>45292</v>
      </c>
      <c r="D140" s="84">
        <v>3</v>
      </c>
      <c r="E140" s="84" t="s">
        <v>205</v>
      </c>
      <c r="F140" s="86" t="s">
        <v>1796</v>
      </c>
      <c r="G140" s="86" t="s">
        <v>7474</v>
      </c>
      <c r="H140" s="86" t="s">
        <v>7311</v>
      </c>
      <c r="I140" s="86">
        <v>12036</v>
      </c>
      <c r="J140" s="96">
        <v>10200</v>
      </c>
      <c r="K140" s="97" t="s">
        <v>216</v>
      </c>
      <c r="L140" s="96" t="s">
        <v>217</v>
      </c>
      <c r="M140" s="88" t="str">
        <f>VLOOKUP(L140,'Total Sales 24-25'!$AD$2:$AE$6,2,0)</f>
        <v>G-Suite Business</v>
      </c>
      <c r="N140" s="96" t="s">
        <v>218</v>
      </c>
      <c r="O140" s="84" t="s">
        <v>6341</v>
      </c>
      <c r="P140" s="89"/>
      <c r="Q140" s="89"/>
      <c r="R140" s="89"/>
      <c r="S140" s="84">
        <v>1</v>
      </c>
      <c r="T140" s="89"/>
      <c r="U140" s="84">
        <v>12036</v>
      </c>
    </row>
    <row r="141" spans="1:21" ht="17.25" customHeight="1" thickBot="1">
      <c r="A141" s="82">
        <v>45307</v>
      </c>
      <c r="B141" s="82" t="str">
        <f t="shared" si="2"/>
        <v>Jan</v>
      </c>
      <c r="C141" s="83">
        <v>45292</v>
      </c>
      <c r="D141" s="84">
        <v>3</v>
      </c>
      <c r="E141" s="84" t="s">
        <v>205</v>
      </c>
      <c r="F141" s="86" t="s">
        <v>1397</v>
      </c>
      <c r="G141" s="86" t="s">
        <v>7475</v>
      </c>
      <c r="H141" s="86" t="s">
        <v>7311</v>
      </c>
      <c r="I141" s="86">
        <v>9027</v>
      </c>
      <c r="J141" s="96">
        <v>7650</v>
      </c>
      <c r="K141" s="97" t="s">
        <v>216</v>
      </c>
      <c r="L141" s="96" t="s">
        <v>217</v>
      </c>
      <c r="M141" s="88" t="str">
        <f>VLOOKUP(L141,'Total Sales 24-25'!$AD$2:$AE$6,2,0)</f>
        <v>G-Suite Business</v>
      </c>
      <c r="N141" s="96" t="s">
        <v>218</v>
      </c>
      <c r="O141" s="84" t="s">
        <v>6341</v>
      </c>
      <c r="P141" s="89"/>
      <c r="Q141" s="89"/>
      <c r="R141" s="89"/>
      <c r="S141" s="84">
        <v>1</v>
      </c>
      <c r="T141" s="89"/>
      <c r="U141" s="84">
        <v>9027</v>
      </c>
    </row>
    <row r="142" spans="1:21" ht="17.25" customHeight="1" thickBot="1">
      <c r="A142" s="82">
        <v>45308</v>
      </c>
      <c r="B142" s="82" t="str">
        <f t="shared" si="2"/>
        <v>Jan</v>
      </c>
      <c r="C142" s="83">
        <v>45292</v>
      </c>
      <c r="D142" s="84">
        <v>3</v>
      </c>
      <c r="E142" s="84" t="s">
        <v>205</v>
      </c>
      <c r="F142" s="86" t="s">
        <v>1178</v>
      </c>
      <c r="G142" s="86" t="s">
        <v>7476</v>
      </c>
      <c r="H142" s="86" t="s">
        <v>7311</v>
      </c>
      <c r="I142" s="86">
        <v>144550</v>
      </c>
      <c r="J142" s="96">
        <v>122500</v>
      </c>
      <c r="K142" s="97" t="s">
        <v>216</v>
      </c>
      <c r="L142" s="96" t="s">
        <v>217</v>
      </c>
      <c r="M142" s="88" t="str">
        <f>VLOOKUP(L142,'Total Sales 24-25'!$AD$2:$AE$6,2,0)</f>
        <v>G-Suite Business</v>
      </c>
      <c r="N142" s="96" t="s">
        <v>218</v>
      </c>
      <c r="O142" s="84" t="s">
        <v>6341</v>
      </c>
      <c r="P142" s="89"/>
      <c r="Q142" s="89"/>
      <c r="R142" s="89"/>
      <c r="S142" s="84">
        <v>1</v>
      </c>
      <c r="T142" s="89"/>
      <c r="U142" s="84">
        <v>144550</v>
      </c>
    </row>
    <row r="143" spans="1:21" ht="17.25" customHeight="1" thickBot="1">
      <c r="A143" s="82">
        <v>45309</v>
      </c>
      <c r="B143" s="82" t="str">
        <f t="shared" si="2"/>
        <v>Jan</v>
      </c>
      <c r="C143" s="83">
        <v>45292</v>
      </c>
      <c r="D143" s="84">
        <v>3</v>
      </c>
      <c r="E143" s="84" t="s">
        <v>205</v>
      </c>
      <c r="F143" s="86" t="s">
        <v>551</v>
      </c>
      <c r="G143" s="86" t="s">
        <v>7477</v>
      </c>
      <c r="H143" s="86" t="s">
        <v>7311</v>
      </c>
      <c r="I143" s="86">
        <v>242667</v>
      </c>
      <c r="J143" s="96">
        <v>205650</v>
      </c>
      <c r="K143" s="97" t="s">
        <v>216</v>
      </c>
      <c r="L143" s="96" t="s">
        <v>217</v>
      </c>
      <c r="M143" s="88" t="str">
        <f>VLOOKUP(L143,'Total Sales 24-25'!$AD$2:$AE$6,2,0)</f>
        <v>G-Suite Business</v>
      </c>
      <c r="N143" s="96" t="s">
        <v>218</v>
      </c>
      <c r="O143" s="84" t="s">
        <v>6341</v>
      </c>
      <c r="P143" s="89"/>
      <c r="Q143" s="89"/>
      <c r="R143" s="89"/>
      <c r="S143" s="84">
        <v>1</v>
      </c>
      <c r="T143" s="89"/>
      <c r="U143" s="84">
        <v>242667</v>
      </c>
    </row>
    <row r="144" spans="1:21" ht="17.25" customHeight="1" thickBot="1">
      <c r="A144" s="82">
        <v>45309</v>
      </c>
      <c r="B144" s="82" t="str">
        <f t="shared" si="2"/>
        <v>Jan</v>
      </c>
      <c r="C144" s="83">
        <v>45292</v>
      </c>
      <c r="D144" s="84">
        <v>3</v>
      </c>
      <c r="E144" s="84" t="s">
        <v>205</v>
      </c>
      <c r="F144" s="86" t="s">
        <v>3635</v>
      </c>
      <c r="G144" s="86" t="s">
        <v>7478</v>
      </c>
      <c r="H144" s="86" t="s">
        <v>7311</v>
      </c>
      <c r="I144" s="86">
        <v>12537</v>
      </c>
      <c r="J144" s="96">
        <v>10625</v>
      </c>
      <c r="K144" s="97" t="s">
        <v>216</v>
      </c>
      <c r="L144" s="96" t="s">
        <v>217</v>
      </c>
      <c r="M144" s="88" t="str">
        <f>VLOOKUP(L144,'Total Sales 24-25'!$AD$2:$AE$6,2,0)</f>
        <v>G-Suite Business</v>
      </c>
      <c r="N144" s="96" t="s">
        <v>218</v>
      </c>
      <c r="O144" s="84" t="s">
        <v>6341</v>
      </c>
      <c r="P144" s="89"/>
      <c r="Q144" s="89"/>
      <c r="R144" s="89"/>
      <c r="S144" s="84">
        <v>1</v>
      </c>
      <c r="T144" s="89"/>
      <c r="U144" s="84">
        <v>12537</v>
      </c>
    </row>
    <row r="145" spans="1:21" ht="17.25" customHeight="1" thickBot="1">
      <c r="A145" s="82">
        <v>45047</v>
      </c>
      <c r="B145" s="82" t="str">
        <f t="shared" si="2"/>
        <v>May</v>
      </c>
      <c r="C145" s="83">
        <v>45047</v>
      </c>
      <c r="D145" s="84">
        <v>18</v>
      </c>
      <c r="E145" s="84" t="s">
        <v>205</v>
      </c>
      <c r="F145" s="85" t="s">
        <v>558</v>
      </c>
      <c r="G145" s="86" t="s">
        <v>7479</v>
      </c>
      <c r="H145" s="86" t="s">
        <v>7311</v>
      </c>
      <c r="I145" s="86">
        <v>175230</v>
      </c>
      <c r="J145" s="84">
        <v>148500</v>
      </c>
      <c r="K145" s="87" t="s">
        <v>216</v>
      </c>
      <c r="L145" s="88" t="s">
        <v>217</v>
      </c>
      <c r="M145" s="88" t="str">
        <f>VLOOKUP(L145,'Total Sales 24-25'!$AD$2:$AE$6,2,0)</f>
        <v>G-Suite Business</v>
      </c>
      <c r="N145" s="88" t="s">
        <v>218</v>
      </c>
      <c r="O145" s="84" t="s">
        <v>6341</v>
      </c>
      <c r="P145" s="89"/>
      <c r="Q145" s="89"/>
      <c r="R145" s="89"/>
      <c r="S145" s="84">
        <v>5</v>
      </c>
      <c r="T145" s="89"/>
      <c r="U145" s="84">
        <v>175230</v>
      </c>
    </row>
    <row r="146" spans="1:21" ht="17.25" customHeight="1" thickBot="1">
      <c r="A146" s="82">
        <v>45309</v>
      </c>
      <c r="B146" s="82" t="str">
        <f t="shared" si="2"/>
        <v>Jan</v>
      </c>
      <c r="C146" s="83">
        <v>45292</v>
      </c>
      <c r="D146" s="84">
        <v>3</v>
      </c>
      <c r="E146" s="84" t="s">
        <v>205</v>
      </c>
      <c r="F146" s="86" t="s">
        <v>1205</v>
      </c>
      <c r="G146" s="86" t="s">
        <v>7480</v>
      </c>
      <c r="H146" s="86" t="s">
        <v>7311</v>
      </c>
      <c r="I146" s="86">
        <v>4156</v>
      </c>
      <c r="J146" s="96">
        <v>3522</v>
      </c>
      <c r="K146" s="97" t="s">
        <v>216</v>
      </c>
      <c r="L146" s="96" t="s">
        <v>217</v>
      </c>
      <c r="M146" s="88" t="str">
        <f>VLOOKUP(L146,'Total Sales 24-25'!$AD$2:$AE$6,2,0)</f>
        <v>G-Suite Business</v>
      </c>
      <c r="N146" s="96" t="s">
        <v>218</v>
      </c>
      <c r="O146" s="84" t="s">
        <v>6341</v>
      </c>
      <c r="P146" s="89"/>
      <c r="Q146" s="89"/>
      <c r="R146" s="89"/>
      <c r="S146" s="84">
        <v>1</v>
      </c>
      <c r="T146" s="89"/>
      <c r="U146" s="84">
        <v>4156</v>
      </c>
    </row>
    <row r="147" spans="1:21" ht="17.25" customHeight="1" thickBot="1">
      <c r="A147" s="82">
        <v>45310</v>
      </c>
      <c r="B147" s="82" t="str">
        <f t="shared" si="2"/>
        <v>Jan</v>
      </c>
      <c r="C147" s="83">
        <v>45292</v>
      </c>
      <c r="D147" s="84">
        <v>3</v>
      </c>
      <c r="E147" s="84" t="s">
        <v>205</v>
      </c>
      <c r="F147" s="86" t="s">
        <v>4134</v>
      </c>
      <c r="G147" s="86" t="s">
        <v>7481</v>
      </c>
      <c r="H147" s="86" t="s">
        <v>7311</v>
      </c>
      <c r="I147" s="86">
        <v>18054</v>
      </c>
      <c r="J147" s="96">
        <v>15300</v>
      </c>
      <c r="K147" s="97" t="s">
        <v>216</v>
      </c>
      <c r="L147" s="96" t="s">
        <v>217</v>
      </c>
      <c r="M147" s="88" t="str">
        <f>VLOOKUP(L147,'Total Sales 24-25'!$AD$2:$AE$6,2,0)</f>
        <v>G-Suite Business</v>
      </c>
      <c r="N147" s="96" t="s">
        <v>218</v>
      </c>
      <c r="O147" s="84" t="s">
        <v>6341</v>
      </c>
      <c r="P147" s="89"/>
      <c r="Q147" s="89"/>
      <c r="R147" s="89"/>
      <c r="S147" s="84">
        <v>1</v>
      </c>
      <c r="T147" s="89"/>
      <c r="U147" s="84">
        <v>18054</v>
      </c>
    </row>
    <row r="148" spans="1:21" ht="17.25" customHeight="1" thickBot="1">
      <c r="A148" s="82">
        <v>45310</v>
      </c>
      <c r="B148" s="82" t="str">
        <f t="shared" si="2"/>
        <v>Jan</v>
      </c>
      <c r="C148" s="83">
        <v>45292</v>
      </c>
      <c r="D148" s="84">
        <v>3</v>
      </c>
      <c r="E148" s="84" t="s">
        <v>205</v>
      </c>
      <c r="F148" s="86" t="s">
        <v>7482</v>
      </c>
      <c r="G148" s="86" t="s">
        <v>7483</v>
      </c>
      <c r="H148" s="86" t="s">
        <v>7311</v>
      </c>
      <c r="I148" s="86">
        <v>5133</v>
      </c>
      <c r="J148" s="96">
        <v>4350</v>
      </c>
      <c r="K148" s="97" t="s">
        <v>216</v>
      </c>
      <c r="L148" s="96" t="s">
        <v>217</v>
      </c>
      <c r="M148" s="88" t="str">
        <f>VLOOKUP(L148,'Total Sales 24-25'!$AD$2:$AE$6,2,0)</f>
        <v>G-Suite Business</v>
      </c>
      <c r="N148" s="96" t="s">
        <v>218</v>
      </c>
      <c r="O148" s="84" t="s">
        <v>6341</v>
      </c>
      <c r="P148" s="89"/>
      <c r="Q148" s="89"/>
      <c r="R148" s="89"/>
      <c r="S148" s="84">
        <v>1</v>
      </c>
      <c r="T148" s="89"/>
      <c r="U148" s="84">
        <v>5133</v>
      </c>
    </row>
    <row r="149" spans="1:21" ht="17.25" customHeight="1" thickBot="1">
      <c r="A149" s="82">
        <v>45310</v>
      </c>
      <c r="B149" s="82" t="str">
        <f t="shared" si="2"/>
        <v>Jan</v>
      </c>
      <c r="C149" s="83">
        <v>45292</v>
      </c>
      <c r="D149" s="84">
        <v>3</v>
      </c>
      <c r="E149" s="84" t="s">
        <v>205</v>
      </c>
      <c r="F149" s="86" t="s">
        <v>2059</v>
      </c>
      <c r="G149" s="86" t="s">
        <v>7484</v>
      </c>
      <c r="H149" s="86" t="s">
        <v>7311</v>
      </c>
      <c r="I149" s="86">
        <v>6193</v>
      </c>
      <c r="J149" s="96">
        <v>5248</v>
      </c>
      <c r="K149" s="97" t="s">
        <v>216</v>
      </c>
      <c r="L149" s="96" t="s">
        <v>217</v>
      </c>
      <c r="M149" s="88" t="str">
        <f>VLOOKUP(L149,'Total Sales 24-25'!$AD$2:$AE$6,2,0)</f>
        <v>G-Suite Business</v>
      </c>
      <c r="N149" s="96" t="s">
        <v>218</v>
      </c>
      <c r="O149" s="84" t="s">
        <v>6341</v>
      </c>
      <c r="P149" s="89"/>
      <c r="Q149" s="89"/>
      <c r="R149" s="89"/>
      <c r="S149" s="84">
        <v>1</v>
      </c>
      <c r="T149" s="89"/>
      <c r="U149" s="84">
        <v>6193</v>
      </c>
    </row>
    <row r="150" spans="1:21" ht="17.25" customHeight="1" thickBot="1">
      <c r="A150" s="82">
        <v>45310</v>
      </c>
      <c r="B150" s="82" t="str">
        <f t="shared" si="2"/>
        <v>Jan</v>
      </c>
      <c r="C150" s="83">
        <v>45292</v>
      </c>
      <c r="D150" s="84">
        <v>3</v>
      </c>
      <c r="E150" s="84" t="s">
        <v>205</v>
      </c>
      <c r="F150" s="86" t="s">
        <v>5140</v>
      </c>
      <c r="G150" s="86" t="s">
        <v>7485</v>
      </c>
      <c r="H150" s="86" t="s">
        <v>7311</v>
      </c>
      <c r="I150" s="86">
        <v>9492</v>
      </c>
      <c r="J150" s="96">
        <v>8044</v>
      </c>
      <c r="K150" s="97" t="s">
        <v>216</v>
      </c>
      <c r="L150" s="96" t="s">
        <v>217</v>
      </c>
      <c r="M150" s="88" t="str">
        <f>VLOOKUP(L150,'Total Sales 24-25'!$AD$2:$AE$6,2,0)</f>
        <v>G-Suite Business</v>
      </c>
      <c r="N150" s="96" t="s">
        <v>218</v>
      </c>
      <c r="O150" s="84" t="s">
        <v>6341</v>
      </c>
      <c r="P150" s="89"/>
      <c r="Q150" s="89"/>
      <c r="R150" s="89"/>
      <c r="S150" s="84">
        <v>1</v>
      </c>
      <c r="T150" s="89"/>
      <c r="U150" s="84">
        <v>9492</v>
      </c>
    </row>
    <row r="151" spans="1:21" ht="17.25" customHeight="1" thickBot="1">
      <c r="A151" s="82">
        <v>45310</v>
      </c>
      <c r="B151" s="82" t="str">
        <f t="shared" si="2"/>
        <v>Jan</v>
      </c>
      <c r="C151" s="83">
        <v>45292</v>
      </c>
      <c r="D151" s="84">
        <v>3</v>
      </c>
      <c r="E151" s="84" t="s">
        <v>205</v>
      </c>
      <c r="F151" s="86" t="s">
        <v>366</v>
      </c>
      <c r="G151" s="86" t="s">
        <v>7486</v>
      </c>
      <c r="H151" s="86" t="s">
        <v>7311</v>
      </c>
      <c r="I151" s="86">
        <v>2163</v>
      </c>
      <c r="J151" s="96">
        <v>1833</v>
      </c>
      <c r="K151" s="97" t="s">
        <v>216</v>
      </c>
      <c r="L151" s="96" t="s">
        <v>217</v>
      </c>
      <c r="M151" s="88" t="str">
        <f>VLOOKUP(L151,'Total Sales 24-25'!$AD$2:$AE$6,2,0)</f>
        <v>G-Suite Business</v>
      </c>
      <c r="N151" s="96" t="s">
        <v>218</v>
      </c>
      <c r="O151" s="84" t="s">
        <v>6341</v>
      </c>
      <c r="P151" s="89"/>
      <c r="Q151" s="89"/>
      <c r="R151" s="89"/>
      <c r="S151" s="84">
        <v>1</v>
      </c>
      <c r="T151" s="89"/>
      <c r="U151" s="84">
        <v>2163</v>
      </c>
    </row>
    <row r="152" spans="1:21" ht="17.25" customHeight="1" thickBot="1">
      <c r="A152" s="82">
        <v>45310</v>
      </c>
      <c r="B152" s="82" t="str">
        <f t="shared" si="2"/>
        <v>Jan</v>
      </c>
      <c r="C152" s="83">
        <v>45292</v>
      </c>
      <c r="D152" s="84">
        <v>3</v>
      </c>
      <c r="E152" s="84" t="s">
        <v>205</v>
      </c>
      <c r="F152" s="86" t="s">
        <v>407</v>
      </c>
      <c r="G152" s="86" t="s">
        <v>7487</v>
      </c>
      <c r="H152" s="86" t="s">
        <v>7311</v>
      </c>
      <c r="I152" s="86">
        <v>7523</v>
      </c>
      <c r="J152" s="96">
        <v>6375</v>
      </c>
      <c r="K152" s="97" t="s">
        <v>216</v>
      </c>
      <c r="L152" s="96" t="s">
        <v>217</v>
      </c>
      <c r="M152" s="88" t="str">
        <f>VLOOKUP(L152,'Total Sales 24-25'!$AD$2:$AE$6,2,0)</f>
        <v>G-Suite Business</v>
      </c>
      <c r="N152" s="96" t="s">
        <v>218</v>
      </c>
      <c r="O152" s="84" t="s">
        <v>6341</v>
      </c>
      <c r="P152" s="89"/>
      <c r="Q152" s="89"/>
      <c r="R152" s="89"/>
      <c r="S152" s="84">
        <v>1</v>
      </c>
      <c r="T152" s="89"/>
      <c r="U152" s="84">
        <v>7523</v>
      </c>
    </row>
    <row r="153" spans="1:21" ht="17.25" customHeight="1" thickBot="1">
      <c r="A153" s="82">
        <v>45310</v>
      </c>
      <c r="B153" s="82" t="str">
        <f t="shared" si="2"/>
        <v>Jan</v>
      </c>
      <c r="C153" s="83">
        <v>45292</v>
      </c>
      <c r="D153" s="84">
        <v>3</v>
      </c>
      <c r="E153" s="84" t="s">
        <v>205</v>
      </c>
      <c r="F153" s="86" t="s">
        <v>4005</v>
      </c>
      <c r="G153" s="86" t="s">
        <v>7488</v>
      </c>
      <c r="H153" s="86" t="s">
        <v>7311</v>
      </c>
      <c r="I153" s="86">
        <v>4161</v>
      </c>
      <c r="J153" s="96">
        <v>3526</v>
      </c>
      <c r="K153" s="97" t="s">
        <v>216</v>
      </c>
      <c r="L153" s="96" t="s">
        <v>217</v>
      </c>
      <c r="M153" s="88" t="str">
        <f>VLOOKUP(L153,'Total Sales 24-25'!$AD$2:$AE$6,2,0)</f>
        <v>G-Suite Business</v>
      </c>
      <c r="N153" s="96" t="s">
        <v>218</v>
      </c>
      <c r="O153" s="84" t="s">
        <v>6341</v>
      </c>
      <c r="P153" s="89"/>
      <c r="Q153" s="89"/>
      <c r="R153" s="89"/>
      <c r="S153" s="84">
        <v>1</v>
      </c>
      <c r="T153" s="89"/>
      <c r="U153" s="84">
        <v>4161</v>
      </c>
    </row>
    <row r="154" spans="1:21" ht="17.25" customHeight="1" thickBot="1">
      <c r="A154" s="82">
        <v>45310</v>
      </c>
      <c r="B154" s="82" t="str">
        <f t="shared" si="2"/>
        <v>Jan</v>
      </c>
      <c r="C154" s="83">
        <v>45292</v>
      </c>
      <c r="D154" s="84">
        <v>3</v>
      </c>
      <c r="E154" s="84" t="s">
        <v>205</v>
      </c>
      <c r="F154" s="86" t="s">
        <v>2751</v>
      </c>
      <c r="G154" s="86" t="s">
        <v>7489</v>
      </c>
      <c r="H154" s="86" t="s">
        <v>7311</v>
      </c>
      <c r="I154" s="86">
        <v>826</v>
      </c>
      <c r="J154" s="96">
        <v>700</v>
      </c>
      <c r="K154" s="97" t="s">
        <v>216</v>
      </c>
      <c r="L154" s="96" t="s">
        <v>217</v>
      </c>
      <c r="M154" s="88" t="str">
        <f>VLOOKUP(L154,'Total Sales 24-25'!$AD$2:$AE$6,2,0)</f>
        <v>G-Suite Business</v>
      </c>
      <c r="N154" s="96" t="s">
        <v>218</v>
      </c>
      <c r="O154" s="84" t="s">
        <v>6341</v>
      </c>
      <c r="P154" s="89"/>
      <c r="Q154" s="89"/>
      <c r="R154" s="89"/>
      <c r="S154" s="84">
        <v>1</v>
      </c>
      <c r="T154" s="89"/>
      <c r="U154" s="84">
        <v>826</v>
      </c>
    </row>
    <row r="155" spans="1:21" ht="17.25" customHeight="1" thickBot="1">
      <c r="A155" s="82">
        <v>45310</v>
      </c>
      <c r="B155" s="82" t="str">
        <f t="shared" si="2"/>
        <v>Jan</v>
      </c>
      <c r="C155" s="83">
        <v>45292</v>
      </c>
      <c r="D155" s="84">
        <v>3</v>
      </c>
      <c r="E155" s="84" t="s">
        <v>205</v>
      </c>
      <c r="F155" s="86" t="s">
        <v>366</v>
      </c>
      <c r="G155" s="86" t="s">
        <v>7490</v>
      </c>
      <c r="H155" s="86" t="s">
        <v>7311</v>
      </c>
      <c r="I155" s="86">
        <v>4326</v>
      </c>
      <c r="J155" s="96">
        <v>3666</v>
      </c>
      <c r="K155" s="97" t="s">
        <v>216</v>
      </c>
      <c r="L155" s="96" t="s">
        <v>217</v>
      </c>
      <c r="M155" s="88" t="str">
        <f>VLOOKUP(L155,'Total Sales 24-25'!$AD$2:$AE$6,2,0)</f>
        <v>G-Suite Business</v>
      </c>
      <c r="N155" s="96" t="s">
        <v>218</v>
      </c>
      <c r="O155" s="84" t="s">
        <v>6341</v>
      </c>
      <c r="P155" s="89"/>
      <c r="Q155" s="89"/>
      <c r="R155" s="89"/>
      <c r="S155" s="84">
        <v>1</v>
      </c>
      <c r="T155" s="89"/>
      <c r="U155" s="84">
        <v>4326</v>
      </c>
    </row>
    <row r="156" spans="1:21" ht="17.25" customHeight="1" thickBot="1">
      <c r="A156" s="82">
        <v>45047</v>
      </c>
      <c r="B156" s="82" t="str">
        <f t="shared" si="2"/>
        <v>May</v>
      </c>
      <c r="C156" s="83">
        <v>45047</v>
      </c>
      <c r="D156" s="84">
        <v>18</v>
      </c>
      <c r="E156" s="84" t="s">
        <v>205</v>
      </c>
      <c r="F156" s="85" t="s">
        <v>1239</v>
      </c>
      <c r="G156" s="86" t="s">
        <v>7491</v>
      </c>
      <c r="H156" s="86" t="s">
        <v>7311</v>
      </c>
      <c r="I156" s="86">
        <v>1505</v>
      </c>
      <c r="J156" s="84">
        <v>1275</v>
      </c>
      <c r="K156" s="87" t="s">
        <v>216</v>
      </c>
      <c r="L156" s="88" t="s">
        <v>217</v>
      </c>
      <c r="M156" s="88" t="str">
        <f>VLOOKUP(L156,'Total Sales 24-25'!$AD$2:$AE$6,2,0)</f>
        <v>G-Suite Business</v>
      </c>
      <c r="N156" s="88" t="s">
        <v>218</v>
      </c>
      <c r="O156" s="84" t="s">
        <v>6341</v>
      </c>
      <c r="P156" s="89"/>
      <c r="Q156" s="89"/>
      <c r="R156" s="89"/>
      <c r="S156" s="84">
        <v>5</v>
      </c>
      <c r="T156" s="89"/>
      <c r="U156" s="84">
        <v>1505</v>
      </c>
    </row>
    <row r="157" spans="1:21" ht="17.25" customHeight="1" thickBot="1">
      <c r="A157" s="82">
        <v>45310</v>
      </c>
      <c r="B157" s="82" t="str">
        <f t="shared" si="2"/>
        <v>Jan</v>
      </c>
      <c r="C157" s="83">
        <v>45292</v>
      </c>
      <c r="D157" s="84">
        <v>3</v>
      </c>
      <c r="E157" s="84" t="s">
        <v>205</v>
      </c>
      <c r="F157" s="86" t="s">
        <v>2367</v>
      </c>
      <c r="G157" s="86" t="s">
        <v>7492</v>
      </c>
      <c r="H157" s="86" t="s">
        <v>7311</v>
      </c>
      <c r="I157" s="86">
        <v>1376</v>
      </c>
      <c r="J157" s="96">
        <v>1166</v>
      </c>
      <c r="K157" s="97" t="s">
        <v>216</v>
      </c>
      <c r="L157" s="96" t="s">
        <v>217</v>
      </c>
      <c r="M157" s="88" t="str">
        <f>VLOOKUP(L157,'Total Sales 24-25'!$AD$2:$AE$6,2,0)</f>
        <v>G-Suite Business</v>
      </c>
      <c r="N157" s="96" t="s">
        <v>218</v>
      </c>
      <c r="O157" s="84" t="s">
        <v>6341</v>
      </c>
      <c r="P157" s="89"/>
      <c r="Q157" s="89"/>
      <c r="R157" s="89"/>
      <c r="S157" s="84">
        <v>1</v>
      </c>
      <c r="T157" s="89"/>
      <c r="U157" s="84">
        <v>1376</v>
      </c>
    </row>
    <row r="158" spans="1:21" ht="17.25" customHeight="1" thickBot="1">
      <c r="A158" s="82">
        <v>45310</v>
      </c>
      <c r="B158" s="82" t="str">
        <f t="shared" si="2"/>
        <v>Jan</v>
      </c>
      <c r="C158" s="83">
        <v>45292</v>
      </c>
      <c r="D158" s="84">
        <v>3</v>
      </c>
      <c r="E158" s="84" t="s">
        <v>205</v>
      </c>
      <c r="F158" s="86" t="s">
        <v>5408</v>
      </c>
      <c r="G158" s="86" t="s">
        <v>7493</v>
      </c>
      <c r="H158" s="86" t="s">
        <v>7311</v>
      </c>
      <c r="I158" s="86">
        <v>3009</v>
      </c>
      <c r="J158" s="96">
        <v>2550</v>
      </c>
      <c r="K158" s="97" t="s">
        <v>216</v>
      </c>
      <c r="L158" s="96" t="s">
        <v>217</v>
      </c>
      <c r="M158" s="88" t="str">
        <f>VLOOKUP(L158,'Total Sales 24-25'!$AD$2:$AE$6,2,0)</f>
        <v>G-Suite Business</v>
      </c>
      <c r="N158" s="96" t="s">
        <v>218</v>
      </c>
      <c r="O158" s="84" t="s">
        <v>6341</v>
      </c>
      <c r="P158" s="89"/>
      <c r="Q158" s="89"/>
      <c r="R158" s="89"/>
      <c r="S158" s="84">
        <v>1</v>
      </c>
      <c r="T158" s="89"/>
      <c r="U158" s="84">
        <v>3009</v>
      </c>
    </row>
    <row r="159" spans="1:21" ht="17.25" customHeight="1" thickBot="1">
      <c r="A159" s="82">
        <v>45310</v>
      </c>
      <c r="B159" s="82" t="str">
        <f t="shared" si="2"/>
        <v>Jan</v>
      </c>
      <c r="C159" s="83">
        <v>45292</v>
      </c>
      <c r="D159" s="84">
        <v>3</v>
      </c>
      <c r="E159" s="84" t="s">
        <v>205</v>
      </c>
      <c r="F159" s="86" t="s">
        <v>2059</v>
      </c>
      <c r="G159" s="86" t="s">
        <v>7494</v>
      </c>
      <c r="H159" s="86" t="s">
        <v>7311</v>
      </c>
      <c r="I159" s="86">
        <v>1548</v>
      </c>
      <c r="J159" s="96">
        <v>1312</v>
      </c>
      <c r="K159" s="97" t="s">
        <v>216</v>
      </c>
      <c r="L159" s="96" t="s">
        <v>217</v>
      </c>
      <c r="M159" s="88" t="str">
        <f>VLOOKUP(L159,'Total Sales 24-25'!$AD$2:$AE$6,2,0)</f>
        <v>G-Suite Business</v>
      </c>
      <c r="N159" s="96" t="s">
        <v>218</v>
      </c>
      <c r="O159" s="84" t="s">
        <v>6341</v>
      </c>
      <c r="P159" s="89"/>
      <c r="Q159" s="89"/>
      <c r="R159" s="89"/>
      <c r="S159" s="84">
        <v>1</v>
      </c>
      <c r="T159" s="89"/>
      <c r="U159" s="84">
        <v>1548</v>
      </c>
    </row>
    <row r="160" spans="1:21" ht="17.25" customHeight="1" thickBot="1">
      <c r="A160" s="82">
        <v>45310</v>
      </c>
      <c r="B160" s="82" t="str">
        <f t="shared" si="2"/>
        <v>Jan</v>
      </c>
      <c r="C160" s="83">
        <v>45292</v>
      </c>
      <c r="D160" s="84">
        <v>3</v>
      </c>
      <c r="E160" s="84" t="s">
        <v>205</v>
      </c>
      <c r="F160" s="86" t="s">
        <v>1955</v>
      </c>
      <c r="G160" s="86" t="s">
        <v>7495</v>
      </c>
      <c r="H160" s="86" t="s">
        <v>7311</v>
      </c>
      <c r="I160" s="86">
        <v>3009</v>
      </c>
      <c r="J160" s="96">
        <v>2550</v>
      </c>
      <c r="K160" s="97" t="s">
        <v>216</v>
      </c>
      <c r="L160" s="96" t="s">
        <v>217</v>
      </c>
      <c r="M160" s="88" t="str">
        <f>VLOOKUP(L160,'Total Sales 24-25'!$AD$2:$AE$6,2,0)</f>
        <v>G-Suite Business</v>
      </c>
      <c r="N160" s="96" t="s">
        <v>218</v>
      </c>
      <c r="O160" s="84" t="s">
        <v>6341</v>
      </c>
      <c r="P160" s="89"/>
      <c r="Q160" s="89"/>
      <c r="R160" s="89"/>
      <c r="S160" s="84">
        <v>1</v>
      </c>
      <c r="T160" s="89"/>
      <c r="U160" s="84">
        <v>3009</v>
      </c>
    </row>
    <row r="161" spans="1:21" ht="17.25" customHeight="1" thickBot="1">
      <c r="A161" s="82">
        <v>45311</v>
      </c>
      <c r="B161" s="82" t="str">
        <f t="shared" si="2"/>
        <v>Jan</v>
      </c>
      <c r="C161" s="83">
        <v>45292</v>
      </c>
      <c r="D161" s="84">
        <v>3</v>
      </c>
      <c r="E161" s="84" t="s">
        <v>205</v>
      </c>
      <c r="F161" s="86" t="s">
        <v>4071</v>
      </c>
      <c r="G161" s="86" t="s">
        <v>7496</v>
      </c>
      <c r="H161" s="86" t="s">
        <v>7311</v>
      </c>
      <c r="I161" s="86">
        <v>3009</v>
      </c>
      <c r="J161" s="96">
        <v>2550</v>
      </c>
      <c r="K161" s="97" t="s">
        <v>216</v>
      </c>
      <c r="L161" s="96" t="s">
        <v>217</v>
      </c>
      <c r="M161" s="88" t="str">
        <f>VLOOKUP(L161,'Total Sales 24-25'!$AD$2:$AE$6,2,0)</f>
        <v>G-Suite Business</v>
      </c>
      <c r="N161" s="96" t="s">
        <v>218</v>
      </c>
      <c r="O161" s="84" t="s">
        <v>6341</v>
      </c>
      <c r="P161" s="89"/>
      <c r="Q161" s="89"/>
      <c r="R161" s="89"/>
      <c r="S161" s="84">
        <v>1</v>
      </c>
      <c r="T161" s="89"/>
      <c r="U161" s="84">
        <v>3009</v>
      </c>
    </row>
    <row r="162" spans="1:21" ht="17.25" customHeight="1" thickBot="1">
      <c r="A162" s="82">
        <v>45311</v>
      </c>
      <c r="B162" s="82" t="str">
        <f t="shared" si="2"/>
        <v>Jan</v>
      </c>
      <c r="C162" s="83">
        <v>45292</v>
      </c>
      <c r="D162" s="84">
        <v>3</v>
      </c>
      <c r="E162" s="84" t="s">
        <v>205</v>
      </c>
      <c r="F162" s="86" t="s">
        <v>393</v>
      </c>
      <c r="G162" s="86" t="s">
        <v>7497</v>
      </c>
      <c r="H162" s="86" t="s">
        <v>7311</v>
      </c>
      <c r="I162" s="86">
        <v>3637</v>
      </c>
      <c r="J162" s="96">
        <v>3082</v>
      </c>
      <c r="K162" s="97" t="s">
        <v>216</v>
      </c>
      <c r="L162" s="96" t="s">
        <v>217</v>
      </c>
      <c r="M162" s="88" t="str">
        <f>VLOOKUP(L162,'Total Sales 24-25'!$AD$2:$AE$6,2,0)</f>
        <v>G-Suite Business</v>
      </c>
      <c r="N162" s="96" t="s">
        <v>218</v>
      </c>
      <c r="O162" s="84" t="s">
        <v>6341</v>
      </c>
      <c r="P162" s="89"/>
      <c r="Q162" s="89"/>
      <c r="R162" s="89"/>
      <c r="S162" s="84">
        <v>1</v>
      </c>
      <c r="T162" s="89"/>
      <c r="U162" s="84">
        <v>3637</v>
      </c>
    </row>
    <row r="163" spans="1:21" ht="17.25" customHeight="1" thickBot="1">
      <c r="A163" s="82">
        <v>45311</v>
      </c>
      <c r="B163" s="82" t="str">
        <f t="shared" si="2"/>
        <v>Jan</v>
      </c>
      <c r="C163" s="83">
        <v>45292</v>
      </c>
      <c r="D163" s="84">
        <v>3</v>
      </c>
      <c r="E163" s="84" t="s">
        <v>205</v>
      </c>
      <c r="F163" s="86" t="s">
        <v>489</v>
      </c>
      <c r="G163" s="86" t="s">
        <v>7498</v>
      </c>
      <c r="H163" s="86" t="s">
        <v>7311</v>
      </c>
      <c r="I163" s="86">
        <v>1593</v>
      </c>
      <c r="J163" s="96">
        <v>1350</v>
      </c>
      <c r="K163" s="97" t="s">
        <v>216</v>
      </c>
      <c r="L163" s="96" t="s">
        <v>217</v>
      </c>
      <c r="M163" s="88" t="str">
        <f>VLOOKUP(L163,'Total Sales 24-25'!$AD$2:$AE$6,2,0)</f>
        <v>G-Suite Business</v>
      </c>
      <c r="N163" s="96" t="s">
        <v>218</v>
      </c>
      <c r="O163" s="84" t="s">
        <v>6341</v>
      </c>
      <c r="P163" s="89"/>
      <c r="Q163" s="89"/>
      <c r="R163" s="89"/>
      <c r="S163" s="84">
        <v>1</v>
      </c>
      <c r="T163" s="89"/>
      <c r="U163" s="84">
        <v>1593</v>
      </c>
    </row>
    <row r="164" spans="1:21" ht="17.25" customHeight="1" thickBot="1">
      <c r="A164" s="82">
        <v>45311</v>
      </c>
      <c r="B164" s="82" t="str">
        <f t="shared" si="2"/>
        <v>Jan</v>
      </c>
      <c r="C164" s="83">
        <v>45292</v>
      </c>
      <c r="D164" s="84">
        <v>3</v>
      </c>
      <c r="E164" s="84" t="s">
        <v>205</v>
      </c>
      <c r="F164" s="86" t="s">
        <v>1599</v>
      </c>
      <c r="G164" s="86" t="s">
        <v>7499</v>
      </c>
      <c r="H164" s="86" t="s">
        <v>7311</v>
      </c>
      <c r="I164" s="86">
        <v>3009</v>
      </c>
      <c r="J164" s="96">
        <v>2550</v>
      </c>
      <c r="K164" s="97" t="s">
        <v>216</v>
      </c>
      <c r="L164" s="96" t="s">
        <v>217</v>
      </c>
      <c r="M164" s="88" t="str">
        <f>VLOOKUP(L164,'Total Sales 24-25'!$AD$2:$AE$6,2,0)</f>
        <v>G-Suite Business</v>
      </c>
      <c r="N164" s="96" t="s">
        <v>218</v>
      </c>
      <c r="O164" s="84" t="s">
        <v>6341</v>
      </c>
      <c r="P164" s="89"/>
      <c r="Q164" s="89"/>
      <c r="R164" s="89"/>
      <c r="S164" s="84">
        <v>1</v>
      </c>
      <c r="T164" s="89"/>
      <c r="U164" s="84">
        <v>3009</v>
      </c>
    </row>
    <row r="165" spans="1:21" ht="17.25" customHeight="1" thickBot="1">
      <c r="A165" s="82">
        <v>45311</v>
      </c>
      <c r="B165" s="82" t="str">
        <f t="shared" si="2"/>
        <v>Jan</v>
      </c>
      <c r="C165" s="83">
        <v>45292</v>
      </c>
      <c r="D165" s="84">
        <v>3</v>
      </c>
      <c r="E165" s="84" t="s">
        <v>205</v>
      </c>
      <c r="F165" s="86" t="s">
        <v>7342</v>
      </c>
      <c r="G165" s="86" t="s">
        <v>7500</v>
      </c>
      <c r="H165" s="86" t="s">
        <v>7311</v>
      </c>
      <c r="I165" s="86">
        <v>3421</v>
      </c>
      <c r="J165" s="96">
        <v>2899</v>
      </c>
      <c r="K165" s="97" t="s">
        <v>216</v>
      </c>
      <c r="L165" s="96" t="s">
        <v>217</v>
      </c>
      <c r="M165" s="88" t="str">
        <f>VLOOKUP(L165,'Total Sales 24-25'!$AD$2:$AE$6,2,0)</f>
        <v>G-Suite Business</v>
      </c>
      <c r="N165" s="96" t="s">
        <v>218</v>
      </c>
      <c r="O165" s="84" t="s">
        <v>6341</v>
      </c>
      <c r="P165" s="89"/>
      <c r="Q165" s="89"/>
      <c r="R165" s="89"/>
      <c r="S165" s="84">
        <v>1</v>
      </c>
      <c r="T165" s="89"/>
      <c r="U165" s="84">
        <v>3421</v>
      </c>
    </row>
    <row r="166" spans="1:21" ht="17.25" customHeight="1" thickBot="1">
      <c r="A166" s="82">
        <v>45311</v>
      </c>
      <c r="B166" s="82" t="str">
        <f t="shared" si="2"/>
        <v>Jan</v>
      </c>
      <c r="C166" s="83">
        <v>45292</v>
      </c>
      <c r="D166" s="84">
        <v>3</v>
      </c>
      <c r="E166" s="84" t="s">
        <v>205</v>
      </c>
      <c r="F166" s="86" t="s">
        <v>5650</v>
      </c>
      <c r="G166" s="86" t="s">
        <v>7501</v>
      </c>
      <c r="H166" s="86" t="s">
        <v>7311</v>
      </c>
      <c r="I166" s="86">
        <v>9688</v>
      </c>
      <c r="J166" s="96">
        <v>8210</v>
      </c>
      <c r="K166" s="97" t="s">
        <v>216</v>
      </c>
      <c r="L166" s="96" t="s">
        <v>217</v>
      </c>
      <c r="M166" s="88" t="str">
        <f>VLOOKUP(L166,'Total Sales 24-25'!$AD$2:$AE$6,2,0)</f>
        <v>G-Suite Business</v>
      </c>
      <c r="N166" s="96" t="s">
        <v>218</v>
      </c>
      <c r="O166" s="84" t="s">
        <v>6341</v>
      </c>
      <c r="P166" s="89"/>
      <c r="Q166" s="89"/>
      <c r="R166" s="89"/>
      <c r="S166" s="84">
        <v>1</v>
      </c>
      <c r="T166" s="89"/>
      <c r="U166" s="84">
        <v>9688</v>
      </c>
    </row>
    <row r="167" spans="1:21" ht="17.25" customHeight="1" thickBot="1">
      <c r="A167" s="82">
        <v>45047</v>
      </c>
      <c r="B167" s="82" t="str">
        <f t="shared" si="2"/>
        <v>May</v>
      </c>
      <c r="C167" s="83">
        <v>45047</v>
      </c>
      <c r="D167" s="84">
        <v>18</v>
      </c>
      <c r="E167" s="84" t="s">
        <v>205</v>
      </c>
      <c r="F167" s="85" t="s">
        <v>7502</v>
      </c>
      <c r="G167" s="86" t="s">
        <v>7503</v>
      </c>
      <c r="H167" s="86" t="s">
        <v>7311</v>
      </c>
      <c r="I167" s="86">
        <v>7623</v>
      </c>
      <c r="J167" s="84">
        <v>6460</v>
      </c>
      <c r="K167" s="87" t="s">
        <v>216</v>
      </c>
      <c r="L167" s="88" t="s">
        <v>217</v>
      </c>
      <c r="M167" s="88" t="str">
        <f>VLOOKUP(L167,'Total Sales 24-25'!$AD$2:$AE$6,2,0)</f>
        <v>G-Suite Business</v>
      </c>
      <c r="N167" s="88" t="s">
        <v>218</v>
      </c>
      <c r="O167" s="84" t="s">
        <v>6341</v>
      </c>
      <c r="P167" s="89"/>
      <c r="Q167" s="89"/>
      <c r="R167" s="89"/>
      <c r="S167" s="84">
        <v>5</v>
      </c>
      <c r="T167" s="89"/>
      <c r="U167" s="84">
        <v>7623</v>
      </c>
    </row>
    <row r="168" spans="1:21" ht="17.25" customHeight="1" thickBot="1">
      <c r="A168" s="82">
        <v>45311</v>
      </c>
      <c r="B168" s="82" t="str">
        <f t="shared" si="2"/>
        <v>Jan</v>
      </c>
      <c r="C168" s="83">
        <v>45292</v>
      </c>
      <c r="D168" s="84">
        <v>3</v>
      </c>
      <c r="E168" s="84" t="s">
        <v>205</v>
      </c>
      <c r="F168" s="86" t="s">
        <v>6008</v>
      </c>
      <c r="G168" s="86" t="s">
        <v>7504</v>
      </c>
      <c r="H168" s="86" t="s">
        <v>7311</v>
      </c>
      <c r="I168" s="86">
        <v>24072</v>
      </c>
      <c r="J168" s="96">
        <v>20400</v>
      </c>
      <c r="K168" s="97" t="s">
        <v>216</v>
      </c>
      <c r="L168" s="96" t="s">
        <v>217</v>
      </c>
      <c r="M168" s="88" t="str">
        <f>VLOOKUP(L168,'Total Sales 24-25'!$AD$2:$AE$6,2,0)</f>
        <v>G-Suite Business</v>
      </c>
      <c r="N168" s="96" t="s">
        <v>218</v>
      </c>
      <c r="O168" s="84" t="s">
        <v>6341</v>
      </c>
      <c r="P168" s="89"/>
      <c r="Q168" s="89"/>
      <c r="R168" s="89"/>
      <c r="S168" s="84">
        <v>1</v>
      </c>
      <c r="T168" s="89"/>
      <c r="U168" s="84">
        <v>24072</v>
      </c>
    </row>
    <row r="169" spans="1:21" ht="17.25" customHeight="1" thickBot="1">
      <c r="A169" s="82">
        <v>45311</v>
      </c>
      <c r="B169" s="82" t="str">
        <f t="shared" si="2"/>
        <v>Jan</v>
      </c>
      <c r="C169" s="83">
        <v>45292</v>
      </c>
      <c r="D169" s="84">
        <v>3</v>
      </c>
      <c r="E169" s="84" t="s">
        <v>205</v>
      </c>
      <c r="F169" s="86" t="s">
        <v>2813</v>
      </c>
      <c r="G169" s="86" t="s">
        <v>7505</v>
      </c>
      <c r="H169" s="86" t="s">
        <v>7311</v>
      </c>
      <c r="I169" s="86">
        <v>1937.56</v>
      </c>
      <c r="J169" s="96">
        <v>1642</v>
      </c>
      <c r="K169" s="97" t="s">
        <v>216</v>
      </c>
      <c r="L169" s="96" t="s">
        <v>217</v>
      </c>
      <c r="M169" s="88" t="str">
        <f>VLOOKUP(L169,'Total Sales 24-25'!$AD$2:$AE$6,2,0)</f>
        <v>G-Suite Business</v>
      </c>
      <c r="N169" s="96" t="s">
        <v>218</v>
      </c>
      <c r="O169" s="84" t="s">
        <v>6341</v>
      </c>
      <c r="P169" s="89"/>
      <c r="Q169" s="89"/>
      <c r="R169" s="89"/>
      <c r="S169" s="84">
        <v>1</v>
      </c>
      <c r="T169" s="89"/>
      <c r="U169" s="84">
        <v>1937.56</v>
      </c>
    </row>
    <row r="170" spans="1:21" ht="17.25" customHeight="1" thickBot="1">
      <c r="A170" s="82">
        <v>45313</v>
      </c>
      <c r="B170" s="82" t="str">
        <f t="shared" si="2"/>
        <v>Jan</v>
      </c>
      <c r="C170" s="83">
        <v>45292</v>
      </c>
      <c r="D170" s="84">
        <v>4</v>
      </c>
      <c r="E170" s="84" t="s">
        <v>205</v>
      </c>
      <c r="F170" s="94" t="s">
        <v>2551</v>
      </c>
      <c r="G170" s="86" t="s">
        <v>7506</v>
      </c>
      <c r="H170" s="86" t="s">
        <v>7311</v>
      </c>
      <c r="I170" s="94">
        <v>2714</v>
      </c>
      <c r="J170" s="96">
        <v>2300</v>
      </c>
      <c r="K170" s="97" t="s">
        <v>216</v>
      </c>
      <c r="L170" s="96" t="s">
        <v>217</v>
      </c>
      <c r="M170" s="88" t="str">
        <f>VLOOKUP(L170,'Total Sales 24-25'!$AD$2:$AE$6,2,0)</f>
        <v>G-Suite Business</v>
      </c>
      <c r="N170" s="96" t="s">
        <v>218</v>
      </c>
      <c r="O170" s="84" t="s">
        <v>6341</v>
      </c>
      <c r="P170" s="89"/>
      <c r="Q170" s="89"/>
      <c r="R170" s="89"/>
      <c r="S170" s="84">
        <v>1</v>
      </c>
      <c r="T170" s="89"/>
      <c r="U170" s="84">
        <v>2714</v>
      </c>
    </row>
    <row r="171" spans="1:21" ht="17.25" customHeight="1" thickBot="1">
      <c r="A171" s="82">
        <v>45313</v>
      </c>
      <c r="B171" s="82" t="str">
        <f t="shared" si="2"/>
        <v>Jan</v>
      </c>
      <c r="C171" s="83">
        <v>45292</v>
      </c>
      <c r="D171" s="84">
        <v>4</v>
      </c>
      <c r="E171" s="84" t="s">
        <v>205</v>
      </c>
      <c r="F171" s="94" t="s">
        <v>233</v>
      </c>
      <c r="G171" s="86" t="s">
        <v>7507</v>
      </c>
      <c r="H171" s="86" t="s">
        <v>7311</v>
      </c>
      <c r="I171" s="94">
        <v>826</v>
      </c>
      <c r="J171" s="96">
        <v>700</v>
      </c>
      <c r="K171" s="97" t="s">
        <v>216</v>
      </c>
      <c r="L171" s="96" t="s">
        <v>217</v>
      </c>
      <c r="M171" s="88" t="str">
        <f>VLOOKUP(L171,'Total Sales 24-25'!$AD$2:$AE$6,2,0)</f>
        <v>G-Suite Business</v>
      </c>
      <c r="N171" s="96" t="s">
        <v>218</v>
      </c>
      <c r="O171" s="84" t="s">
        <v>6341</v>
      </c>
      <c r="P171" s="89"/>
      <c r="Q171" s="89"/>
      <c r="R171" s="89"/>
      <c r="S171" s="84">
        <v>1</v>
      </c>
      <c r="T171" s="89"/>
      <c r="U171" s="84">
        <v>826</v>
      </c>
    </row>
    <row r="172" spans="1:21" ht="17.25" customHeight="1" thickBot="1">
      <c r="A172" s="82">
        <v>45313</v>
      </c>
      <c r="B172" s="82" t="str">
        <f t="shared" si="2"/>
        <v>Jan</v>
      </c>
      <c r="C172" s="83">
        <v>45292</v>
      </c>
      <c r="D172" s="84">
        <v>4</v>
      </c>
      <c r="E172" s="84" t="s">
        <v>205</v>
      </c>
      <c r="F172" s="94" t="s">
        <v>3822</v>
      </c>
      <c r="G172" s="86" t="s">
        <v>7508</v>
      </c>
      <c r="H172" s="86" t="s">
        <v>7311</v>
      </c>
      <c r="I172" s="94">
        <v>1938</v>
      </c>
      <c r="J172" s="96">
        <v>1642</v>
      </c>
      <c r="K172" s="97" t="s">
        <v>216</v>
      </c>
      <c r="L172" s="96" t="s">
        <v>217</v>
      </c>
      <c r="M172" s="88" t="str">
        <f>VLOOKUP(L172,'Total Sales 24-25'!$AD$2:$AE$6,2,0)</f>
        <v>G-Suite Business</v>
      </c>
      <c r="N172" s="96" t="s">
        <v>218</v>
      </c>
      <c r="O172" s="84" t="s">
        <v>6341</v>
      </c>
      <c r="P172" s="89"/>
      <c r="Q172" s="89"/>
      <c r="R172" s="89"/>
      <c r="S172" s="84">
        <v>1</v>
      </c>
      <c r="T172" s="89"/>
      <c r="U172" s="84">
        <v>1938</v>
      </c>
    </row>
    <row r="173" spans="1:21" ht="17.25" customHeight="1" thickBot="1">
      <c r="A173" s="82">
        <v>45314</v>
      </c>
      <c r="B173" s="82" t="str">
        <f t="shared" si="2"/>
        <v>Jan</v>
      </c>
      <c r="C173" s="83">
        <v>45292</v>
      </c>
      <c r="D173" s="84">
        <v>4</v>
      </c>
      <c r="E173" s="84" t="s">
        <v>205</v>
      </c>
      <c r="F173" s="94" t="s">
        <v>2972</v>
      </c>
      <c r="G173" s="86" t="s">
        <v>7509</v>
      </c>
      <c r="H173" s="86" t="s">
        <v>7311</v>
      </c>
      <c r="I173" s="94">
        <v>7965</v>
      </c>
      <c r="J173" s="96">
        <v>6750</v>
      </c>
      <c r="K173" s="97" t="s">
        <v>216</v>
      </c>
      <c r="L173" s="96" t="s">
        <v>217</v>
      </c>
      <c r="M173" s="88" t="str">
        <f>VLOOKUP(L173,'Total Sales 24-25'!$AD$2:$AE$6,2,0)</f>
        <v>G-Suite Business</v>
      </c>
      <c r="N173" s="96" t="s">
        <v>218</v>
      </c>
      <c r="O173" s="84" t="s">
        <v>6341</v>
      </c>
      <c r="P173" s="89"/>
      <c r="Q173" s="89"/>
      <c r="R173" s="89"/>
      <c r="S173" s="84">
        <v>1</v>
      </c>
      <c r="T173" s="89"/>
      <c r="U173" s="84">
        <v>7965</v>
      </c>
    </row>
    <row r="174" spans="1:21" ht="17.25" customHeight="1" thickBot="1">
      <c r="A174" s="82">
        <v>45314</v>
      </c>
      <c r="B174" s="82" t="str">
        <f t="shared" si="2"/>
        <v>Jan</v>
      </c>
      <c r="C174" s="83">
        <v>45292</v>
      </c>
      <c r="D174" s="84">
        <v>4</v>
      </c>
      <c r="E174" s="84" t="s">
        <v>205</v>
      </c>
      <c r="F174" s="94" t="s">
        <v>7510</v>
      </c>
      <c r="G174" s="86" t="s">
        <v>7511</v>
      </c>
      <c r="H174" s="86" t="s">
        <v>7311</v>
      </c>
      <c r="I174" s="94">
        <v>9165</v>
      </c>
      <c r="J174" s="96">
        <v>7767</v>
      </c>
      <c r="K174" s="97" t="s">
        <v>216</v>
      </c>
      <c r="L174" s="96" t="s">
        <v>217</v>
      </c>
      <c r="M174" s="88" t="str">
        <f>VLOOKUP(L174,'Total Sales 24-25'!$AD$2:$AE$6,2,0)</f>
        <v>G-Suite Business</v>
      </c>
      <c r="N174" s="96" t="s">
        <v>218</v>
      </c>
      <c r="O174" s="84" t="s">
        <v>6341</v>
      </c>
      <c r="P174" s="89"/>
      <c r="Q174" s="89"/>
      <c r="R174" s="89"/>
      <c r="S174" s="84">
        <v>1</v>
      </c>
      <c r="T174" s="89"/>
      <c r="U174" s="84">
        <v>9165</v>
      </c>
    </row>
    <row r="175" spans="1:21" ht="17.25" customHeight="1" thickBot="1">
      <c r="A175" s="82">
        <v>45314</v>
      </c>
      <c r="B175" s="82" t="str">
        <f t="shared" si="2"/>
        <v>Jan</v>
      </c>
      <c r="C175" s="83">
        <v>45292</v>
      </c>
      <c r="D175" s="84">
        <v>4</v>
      </c>
      <c r="E175" s="84" t="s">
        <v>205</v>
      </c>
      <c r="F175" s="94" t="s">
        <v>726</v>
      </c>
      <c r="G175" s="86" t="s">
        <v>7512</v>
      </c>
      <c r="H175" s="86" t="s">
        <v>7311</v>
      </c>
      <c r="I175" s="94">
        <v>1755.25</v>
      </c>
      <c r="J175" s="96">
        <v>1488</v>
      </c>
      <c r="K175" s="97" t="s">
        <v>216</v>
      </c>
      <c r="L175" s="96" t="s">
        <v>217</v>
      </c>
      <c r="M175" s="88" t="str">
        <f>VLOOKUP(L175,'Total Sales 24-25'!$AD$2:$AE$6,2,0)</f>
        <v>G-Suite Business</v>
      </c>
      <c r="N175" s="96" t="s">
        <v>218</v>
      </c>
      <c r="O175" s="84" t="s">
        <v>6341</v>
      </c>
      <c r="P175" s="89"/>
      <c r="Q175" s="89"/>
      <c r="R175" s="89"/>
      <c r="S175" s="84">
        <v>1</v>
      </c>
      <c r="T175" s="89"/>
      <c r="U175" s="84">
        <v>1755.25</v>
      </c>
    </row>
    <row r="176" spans="1:21" ht="17.25" customHeight="1" thickBot="1">
      <c r="A176" s="82">
        <v>45315</v>
      </c>
      <c r="B176" s="82" t="str">
        <f t="shared" si="2"/>
        <v>Jan</v>
      </c>
      <c r="C176" s="83">
        <v>45292</v>
      </c>
      <c r="D176" s="84">
        <v>4</v>
      </c>
      <c r="E176" s="84" t="s">
        <v>205</v>
      </c>
      <c r="F176" s="94" t="s">
        <v>250</v>
      </c>
      <c r="G176" s="86" t="s">
        <v>7513</v>
      </c>
      <c r="H176" s="86" t="s">
        <v>7311</v>
      </c>
      <c r="I176" s="94">
        <v>1770</v>
      </c>
      <c r="J176" s="96">
        <v>1500</v>
      </c>
      <c r="K176" s="97" t="s">
        <v>216</v>
      </c>
      <c r="L176" s="96" t="s">
        <v>217</v>
      </c>
      <c r="M176" s="88" t="str">
        <f>VLOOKUP(L176,'Total Sales 24-25'!$AD$2:$AE$6,2,0)</f>
        <v>G-Suite Business</v>
      </c>
      <c r="N176" s="96" t="s">
        <v>218</v>
      </c>
      <c r="O176" s="84" t="s">
        <v>6341</v>
      </c>
      <c r="P176" s="89"/>
      <c r="Q176" s="89"/>
      <c r="R176" s="89"/>
      <c r="S176" s="84">
        <v>1</v>
      </c>
      <c r="T176" s="89"/>
      <c r="U176" s="84">
        <v>1770</v>
      </c>
    </row>
    <row r="177" spans="1:21" ht="17.25" customHeight="1" thickBot="1">
      <c r="A177" s="82">
        <v>45315</v>
      </c>
      <c r="B177" s="82" t="str">
        <f t="shared" si="2"/>
        <v>Jan</v>
      </c>
      <c r="C177" s="83">
        <v>45292</v>
      </c>
      <c r="D177" s="84">
        <v>4</v>
      </c>
      <c r="E177" s="84" t="s">
        <v>205</v>
      </c>
      <c r="F177" s="94" t="s">
        <v>6281</v>
      </c>
      <c r="G177" s="86" t="s">
        <v>7514</v>
      </c>
      <c r="H177" s="86" t="s">
        <v>7311</v>
      </c>
      <c r="I177" s="94">
        <v>87084</v>
      </c>
      <c r="J177" s="96">
        <v>73800</v>
      </c>
      <c r="K177" s="97" t="s">
        <v>216</v>
      </c>
      <c r="L177" s="96" t="s">
        <v>217</v>
      </c>
      <c r="M177" s="88" t="str">
        <f>VLOOKUP(L177,'Total Sales 24-25'!$AD$2:$AE$6,2,0)</f>
        <v>G-Suite Business</v>
      </c>
      <c r="N177" s="96" t="s">
        <v>218</v>
      </c>
      <c r="O177" s="84" t="s">
        <v>6341</v>
      </c>
      <c r="P177" s="89"/>
      <c r="Q177" s="89"/>
      <c r="R177" s="89"/>
      <c r="S177" s="84">
        <v>1</v>
      </c>
      <c r="T177" s="89"/>
      <c r="U177" s="84">
        <v>87084</v>
      </c>
    </row>
    <row r="178" spans="1:21" ht="17.25" customHeight="1" thickBot="1">
      <c r="A178" s="82">
        <v>45048</v>
      </c>
      <c r="B178" s="82" t="str">
        <f t="shared" si="2"/>
        <v>May</v>
      </c>
      <c r="C178" s="83">
        <v>45047</v>
      </c>
      <c r="D178" s="84">
        <v>18</v>
      </c>
      <c r="E178" s="84" t="s">
        <v>205</v>
      </c>
      <c r="F178" s="85" t="s">
        <v>7515</v>
      </c>
      <c r="G178" s="86" t="s">
        <v>7516</v>
      </c>
      <c r="H178" s="86" t="s">
        <v>7311</v>
      </c>
      <c r="I178" s="86">
        <v>1947</v>
      </c>
      <c r="J178" s="84">
        <v>1650</v>
      </c>
      <c r="K178" s="87" t="s">
        <v>216</v>
      </c>
      <c r="L178" s="88" t="s">
        <v>217</v>
      </c>
      <c r="M178" s="88" t="str">
        <f>VLOOKUP(L178,'Total Sales 24-25'!$AD$2:$AE$6,2,0)</f>
        <v>G-Suite Business</v>
      </c>
      <c r="N178" s="88" t="s">
        <v>218</v>
      </c>
      <c r="O178" s="84" t="s">
        <v>6341</v>
      </c>
      <c r="P178" s="89"/>
      <c r="Q178" s="89"/>
      <c r="R178" s="89"/>
      <c r="S178" s="84">
        <v>5</v>
      </c>
      <c r="T178" s="89"/>
      <c r="U178" s="84">
        <v>1947</v>
      </c>
    </row>
    <row r="179" spans="1:21" ht="17.25" customHeight="1" thickBot="1">
      <c r="A179" s="82">
        <v>45315</v>
      </c>
      <c r="B179" s="82" t="str">
        <f t="shared" si="2"/>
        <v>Jan</v>
      </c>
      <c r="C179" s="83">
        <v>45292</v>
      </c>
      <c r="D179" s="84">
        <v>4</v>
      </c>
      <c r="E179" s="84" t="s">
        <v>205</v>
      </c>
      <c r="F179" s="94" t="s">
        <v>5790</v>
      </c>
      <c r="G179" s="86" t="s">
        <v>7517</v>
      </c>
      <c r="H179" s="86" t="s">
        <v>7311</v>
      </c>
      <c r="I179" s="94">
        <v>30090</v>
      </c>
      <c r="J179" s="96">
        <v>25500</v>
      </c>
      <c r="K179" s="97" t="s">
        <v>216</v>
      </c>
      <c r="L179" s="96" t="s">
        <v>217</v>
      </c>
      <c r="M179" s="88" t="str">
        <f>VLOOKUP(L179,'Total Sales 24-25'!$AD$2:$AE$6,2,0)</f>
        <v>G-Suite Business</v>
      </c>
      <c r="N179" s="96" t="s">
        <v>218</v>
      </c>
      <c r="O179" s="84" t="s">
        <v>6341</v>
      </c>
      <c r="P179" s="89"/>
      <c r="Q179" s="89"/>
      <c r="R179" s="89"/>
      <c r="S179" s="84">
        <v>1</v>
      </c>
      <c r="T179" s="89"/>
      <c r="U179" s="84">
        <v>30090</v>
      </c>
    </row>
    <row r="180" spans="1:21" ht="17.25" customHeight="1" thickBot="1">
      <c r="A180" s="82">
        <v>45315</v>
      </c>
      <c r="B180" s="82" t="str">
        <f t="shared" si="2"/>
        <v>Jan</v>
      </c>
      <c r="C180" s="83">
        <v>45292</v>
      </c>
      <c r="D180" s="84">
        <v>4</v>
      </c>
      <c r="E180" s="84" t="s">
        <v>205</v>
      </c>
      <c r="F180" s="94" t="s">
        <v>2189</v>
      </c>
      <c r="G180" s="86" t="s">
        <v>7518</v>
      </c>
      <c r="H180" s="86" t="s">
        <v>7311</v>
      </c>
      <c r="I180" s="94">
        <v>200600</v>
      </c>
      <c r="J180" s="96">
        <v>170000</v>
      </c>
      <c r="K180" s="97" t="s">
        <v>216</v>
      </c>
      <c r="L180" s="96" t="s">
        <v>217</v>
      </c>
      <c r="M180" s="88" t="str">
        <f>VLOOKUP(L180,'Total Sales 24-25'!$AD$2:$AE$6,2,0)</f>
        <v>G-Suite Business</v>
      </c>
      <c r="N180" s="96" t="s">
        <v>218</v>
      </c>
      <c r="O180" s="84" t="s">
        <v>6341</v>
      </c>
      <c r="P180" s="89"/>
      <c r="Q180" s="89"/>
      <c r="R180" s="89"/>
      <c r="S180" s="84">
        <v>1</v>
      </c>
      <c r="T180" s="89"/>
      <c r="U180" s="84">
        <v>200600</v>
      </c>
    </row>
    <row r="181" spans="1:21" ht="17.25" customHeight="1" thickBot="1">
      <c r="A181" s="82">
        <v>45315</v>
      </c>
      <c r="B181" s="82" t="str">
        <f t="shared" si="2"/>
        <v>Jan</v>
      </c>
      <c r="C181" s="83">
        <v>45292</v>
      </c>
      <c r="D181" s="84">
        <v>4</v>
      </c>
      <c r="E181" s="84" t="s">
        <v>205</v>
      </c>
      <c r="F181" s="94" t="s">
        <v>2474</v>
      </c>
      <c r="G181" s="86" t="s">
        <v>7519</v>
      </c>
      <c r="H181" s="86" t="s">
        <v>7311</v>
      </c>
      <c r="I181" s="94">
        <v>5499</v>
      </c>
      <c r="J181" s="96">
        <v>4660</v>
      </c>
      <c r="K181" s="97" t="s">
        <v>216</v>
      </c>
      <c r="L181" s="96" t="s">
        <v>217</v>
      </c>
      <c r="M181" s="88" t="str">
        <f>VLOOKUP(L181,'Total Sales 24-25'!$AD$2:$AE$6,2,0)</f>
        <v>G-Suite Business</v>
      </c>
      <c r="N181" s="96" t="s">
        <v>218</v>
      </c>
      <c r="O181" s="84" t="s">
        <v>6341</v>
      </c>
      <c r="P181" s="89"/>
      <c r="Q181" s="89"/>
      <c r="R181" s="89"/>
      <c r="S181" s="84">
        <v>1</v>
      </c>
      <c r="T181" s="89"/>
      <c r="U181" s="84">
        <v>5499</v>
      </c>
    </row>
    <row r="182" spans="1:21" ht="17.25" customHeight="1" thickBot="1">
      <c r="A182" s="82">
        <v>45316</v>
      </c>
      <c r="B182" s="82" t="str">
        <f t="shared" si="2"/>
        <v>Jan</v>
      </c>
      <c r="C182" s="83">
        <v>45292</v>
      </c>
      <c r="D182" s="84">
        <v>4</v>
      </c>
      <c r="E182" s="84" t="s">
        <v>205</v>
      </c>
      <c r="F182" s="94" t="s">
        <v>2977</v>
      </c>
      <c r="G182" s="86" t="s">
        <v>7520</v>
      </c>
      <c r="H182" s="86" t="s">
        <v>7311</v>
      </c>
      <c r="I182" s="94">
        <v>3405</v>
      </c>
      <c r="J182" s="96">
        <v>2886</v>
      </c>
      <c r="K182" s="97" t="s">
        <v>216</v>
      </c>
      <c r="L182" s="96" t="s">
        <v>217</v>
      </c>
      <c r="M182" s="88" t="str">
        <f>VLOOKUP(L182,'Total Sales 24-25'!$AD$2:$AE$6,2,0)</f>
        <v>G-Suite Business</v>
      </c>
      <c r="N182" s="96" t="s">
        <v>218</v>
      </c>
      <c r="O182" s="84" t="s">
        <v>6341</v>
      </c>
      <c r="P182" s="89"/>
      <c r="Q182" s="89"/>
      <c r="R182" s="89"/>
      <c r="S182" s="84">
        <v>1</v>
      </c>
      <c r="T182" s="89"/>
      <c r="U182" s="84">
        <v>3405</v>
      </c>
    </row>
    <row r="183" spans="1:21" ht="17.25" customHeight="1" thickBot="1">
      <c r="A183" s="82">
        <v>45316</v>
      </c>
      <c r="B183" s="82" t="str">
        <f t="shared" si="2"/>
        <v>Jan</v>
      </c>
      <c r="C183" s="83">
        <v>45292</v>
      </c>
      <c r="D183" s="84">
        <v>4</v>
      </c>
      <c r="E183" s="84" t="s">
        <v>205</v>
      </c>
      <c r="F183" s="94" t="s">
        <v>6541</v>
      </c>
      <c r="G183" s="86" t="s">
        <v>7521</v>
      </c>
      <c r="H183" s="86" t="s">
        <v>7311</v>
      </c>
      <c r="I183" s="94">
        <v>52687</v>
      </c>
      <c r="J183" s="96">
        <v>44650</v>
      </c>
      <c r="K183" s="97" t="s">
        <v>216</v>
      </c>
      <c r="L183" s="96" t="s">
        <v>217</v>
      </c>
      <c r="M183" s="88" t="str">
        <f>VLOOKUP(L183,'Total Sales 24-25'!$AD$2:$AE$6,2,0)</f>
        <v>G-Suite Business</v>
      </c>
      <c r="N183" s="96" t="s">
        <v>218</v>
      </c>
      <c r="O183" s="84" t="s">
        <v>6341</v>
      </c>
      <c r="P183" s="89"/>
      <c r="Q183" s="89"/>
      <c r="R183" s="89"/>
      <c r="S183" s="84">
        <v>1</v>
      </c>
      <c r="T183" s="89"/>
      <c r="U183" s="84">
        <v>52687</v>
      </c>
    </row>
    <row r="184" spans="1:21" ht="17.25" customHeight="1" thickBot="1">
      <c r="A184" s="82">
        <v>45318</v>
      </c>
      <c r="B184" s="82" t="str">
        <f t="shared" si="2"/>
        <v>Jan</v>
      </c>
      <c r="C184" s="83">
        <v>45292</v>
      </c>
      <c r="D184" s="84">
        <v>4</v>
      </c>
      <c r="E184" s="84" t="s">
        <v>205</v>
      </c>
      <c r="F184" s="94" t="s">
        <v>5568</v>
      </c>
      <c r="G184" s="86" t="s">
        <v>7522</v>
      </c>
      <c r="H184" s="86" t="s">
        <v>7311</v>
      </c>
      <c r="I184" s="94">
        <v>6018</v>
      </c>
      <c r="J184" s="96">
        <v>5100</v>
      </c>
      <c r="K184" s="97" t="s">
        <v>216</v>
      </c>
      <c r="L184" s="96" t="s">
        <v>217</v>
      </c>
      <c r="M184" s="88" t="str">
        <f>VLOOKUP(L184,'Total Sales 24-25'!$AD$2:$AE$6,2,0)</f>
        <v>G-Suite Business</v>
      </c>
      <c r="N184" s="96" t="s">
        <v>218</v>
      </c>
      <c r="O184" s="84" t="s">
        <v>6341</v>
      </c>
      <c r="P184" s="89"/>
      <c r="Q184" s="89"/>
      <c r="R184" s="89"/>
      <c r="S184" s="84">
        <v>1</v>
      </c>
      <c r="T184" s="89"/>
      <c r="U184" s="84">
        <v>6018</v>
      </c>
    </row>
    <row r="185" spans="1:21" ht="17.25" customHeight="1" thickBot="1">
      <c r="A185" s="82">
        <v>45318</v>
      </c>
      <c r="B185" s="82" t="str">
        <f t="shared" si="2"/>
        <v>Jan</v>
      </c>
      <c r="C185" s="83">
        <v>45292</v>
      </c>
      <c r="D185" s="84">
        <v>4</v>
      </c>
      <c r="E185" s="84" t="s">
        <v>205</v>
      </c>
      <c r="F185" s="94" t="s">
        <v>7523</v>
      </c>
      <c r="G185" s="86" t="s">
        <v>7524</v>
      </c>
      <c r="H185" s="86" t="s">
        <v>7311</v>
      </c>
      <c r="I185" s="94">
        <v>8500</v>
      </c>
      <c r="J185" s="94">
        <v>8500</v>
      </c>
      <c r="K185" s="97" t="s">
        <v>216</v>
      </c>
      <c r="L185" s="96" t="s">
        <v>217</v>
      </c>
      <c r="M185" s="88" t="str">
        <f>VLOOKUP(L185,'Total Sales 24-25'!$AD$2:$AE$6,2,0)</f>
        <v>G-Suite Business</v>
      </c>
      <c r="N185" s="96" t="s">
        <v>218</v>
      </c>
      <c r="O185" s="84" t="s">
        <v>6341</v>
      </c>
      <c r="P185" s="89"/>
      <c r="Q185" s="89"/>
      <c r="R185" s="89"/>
      <c r="S185" s="84">
        <v>1</v>
      </c>
      <c r="T185" s="89"/>
      <c r="U185" s="84">
        <v>8500</v>
      </c>
    </row>
    <row r="186" spans="1:21" ht="17.25" customHeight="1" thickBot="1">
      <c r="A186" s="82">
        <v>45318</v>
      </c>
      <c r="B186" s="82" t="str">
        <f t="shared" si="2"/>
        <v>Jan</v>
      </c>
      <c r="C186" s="83">
        <v>45292</v>
      </c>
      <c r="D186" s="84">
        <v>4</v>
      </c>
      <c r="E186" s="84" t="s">
        <v>205</v>
      </c>
      <c r="F186" s="94" t="s">
        <v>2353</v>
      </c>
      <c r="G186" s="86" t="s">
        <v>7525</v>
      </c>
      <c r="H186" s="86" t="s">
        <v>7311</v>
      </c>
      <c r="I186" s="94">
        <v>487</v>
      </c>
      <c r="J186" s="96">
        <v>413</v>
      </c>
      <c r="K186" s="97" t="s">
        <v>216</v>
      </c>
      <c r="L186" s="96" t="s">
        <v>217</v>
      </c>
      <c r="M186" s="88" t="str">
        <f>VLOOKUP(L186,'Total Sales 24-25'!$AD$2:$AE$6,2,0)</f>
        <v>G-Suite Business</v>
      </c>
      <c r="N186" s="96" t="s">
        <v>218</v>
      </c>
      <c r="O186" s="84" t="s">
        <v>6341</v>
      </c>
      <c r="P186" s="89"/>
      <c r="Q186" s="89"/>
      <c r="R186" s="89"/>
      <c r="S186" s="84">
        <v>1</v>
      </c>
      <c r="T186" s="89"/>
      <c r="U186" s="84">
        <v>487</v>
      </c>
    </row>
    <row r="187" spans="1:21" ht="17.25" customHeight="1" thickBot="1">
      <c r="A187" s="82">
        <v>45320</v>
      </c>
      <c r="B187" s="82" t="str">
        <f t="shared" si="2"/>
        <v>Jan</v>
      </c>
      <c r="C187" s="83">
        <v>45292</v>
      </c>
      <c r="D187" s="84">
        <v>5</v>
      </c>
      <c r="E187" s="84" t="s">
        <v>205</v>
      </c>
      <c r="F187" s="86" t="s">
        <v>3574</v>
      </c>
      <c r="G187" s="86" t="s">
        <v>7526</v>
      </c>
      <c r="H187" s="86" t="s">
        <v>7311</v>
      </c>
      <c r="I187" s="86">
        <v>123900</v>
      </c>
      <c r="J187" s="96">
        <v>105000</v>
      </c>
      <c r="K187" s="97" t="s">
        <v>216</v>
      </c>
      <c r="L187" s="96" t="s">
        <v>217</v>
      </c>
      <c r="M187" s="88" t="str">
        <f>VLOOKUP(L187,'Total Sales 24-25'!$AD$2:$AE$6,2,0)</f>
        <v>G-Suite Business</v>
      </c>
      <c r="N187" s="96" t="s">
        <v>218</v>
      </c>
      <c r="O187" s="84" t="s">
        <v>6341</v>
      </c>
      <c r="P187" s="89"/>
      <c r="Q187" s="89"/>
      <c r="R187" s="89"/>
      <c r="S187" s="84">
        <v>1</v>
      </c>
      <c r="T187" s="89"/>
      <c r="U187" s="84">
        <v>123900</v>
      </c>
    </row>
    <row r="188" spans="1:21" ht="17.25" customHeight="1" thickBot="1">
      <c r="A188" s="82">
        <v>45320</v>
      </c>
      <c r="B188" s="82" t="str">
        <f t="shared" si="2"/>
        <v>Jan</v>
      </c>
      <c r="C188" s="83">
        <v>45292</v>
      </c>
      <c r="D188" s="84">
        <v>5</v>
      </c>
      <c r="E188" s="84" t="s">
        <v>205</v>
      </c>
      <c r="F188" s="86" t="s">
        <v>6696</v>
      </c>
      <c r="G188" s="86" t="s">
        <v>7527</v>
      </c>
      <c r="H188" s="86" t="s">
        <v>7311</v>
      </c>
      <c r="I188" s="86">
        <v>36108</v>
      </c>
      <c r="J188" s="96">
        <v>30600</v>
      </c>
      <c r="K188" s="97" t="s">
        <v>216</v>
      </c>
      <c r="L188" s="96" t="s">
        <v>217</v>
      </c>
      <c r="M188" s="88" t="str">
        <f>VLOOKUP(L188,'Total Sales 24-25'!$AD$2:$AE$6,2,0)</f>
        <v>G-Suite Business</v>
      </c>
      <c r="N188" s="96" t="s">
        <v>218</v>
      </c>
      <c r="O188" s="84" t="s">
        <v>6341</v>
      </c>
      <c r="P188" s="89"/>
      <c r="Q188" s="89"/>
      <c r="R188" s="89"/>
      <c r="S188" s="84">
        <v>1</v>
      </c>
      <c r="T188" s="89"/>
      <c r="U188" s="84">
        <v>36108</v>
      </c>
    </row>
    <row r="189" spans="1:21" ht="17.25" customHeight="1" thickBot="1">
      <c r="A189" s="82">
        <v>45048</v>
      </c>
      <c r="B189" s="82" t="str">
        <f t="shared" si="2"/>
        <v>May</v>
      </c>
      <c r="C189" s="83">
        <v>45047</v>
      </c>
      <c r="D189" s="84">
        <v>18</v>
      </c>
      <c r="E189" s="84" t="s">
        <v>205</v>
      </c>
      <c r="F189" s="85" t="s">
        <v>7528</v>
      </c>
      <c r="G189" s="86" t="s">
        <v>7529</v>
      </c>
      <c r="H189" s="86" t="s">
        <v>7311</v>
      </c>
      <c r="I189" s="86">
        <v>31801</v>
      </c>
      <c r="J189" s="84">
        <v>26950</v>
      </c>
      <c r="K189" s="87" t="s">
        <v>216</v>
      </c>
      <c r="L189" s="88" t="s">
        <v>217</v>
      </c>
      <c r="M189" s="88" t="str">
        <f>VLOOKUP(L189,'Total Sales 24-25'!$AD$2:$AE$6,2,0)</f>
        <v>G-Suite Business</v>
      </c>
      <c r="N189" s="88" t="s">
        <v>218</v>
      </c>
      <c r="O189" s="84" t="s">
        <v>6341</v>
      </c>
      <c r="P189" s="89"/>
      <c r="Q189" s="89"/>
      <c r="R189" s="89"/>
      <c r="S189" s="84">
        <v>5</v>
      </c>
      <c r="T189" s="89"/>
      <c r="U189" s="84">
        <v>31801</v>
      </c>
    </row>
    <row r="190" spans="1:21" ht="17.25" customHeight="1" thickBot="1">
      <c r="A190" s="82">
        <v>45320</v>
      </c>
      <c r="B190" s="82" t="str">
        <f t="shared" si="2"/>
        <v>Jan</v>
      </c>
      <c r="C190" s="83">
        <v>45292</v>
      </c>
      <c r="D190" s="84">
        <v>5</v>
      </c>
      <c r="E190" s="84" t="s">
        <v>205</v>
      </c>
      <c r="F190" s="86" t="s">
        <v>5793</v>
      </c>
      <c r="G190" s="86" t="s">
        <v>7530</v>
      </c>
      <c r="H190" s="86" t="s">
        <v>7311</v>
      </c>
      <c r="I190" s="86">
        <v>26550</v>
      </c>
      <c r="J190" s="96">
        <v>22500</v>
      </c>
      <c r="K190" s="97" t="s">
        <v>216</v>
      </c>
      <c r="L190" s="96" t="s">
        <v>217</v>
      </c>
      <c r="M190" s="88" t="str">
        <f>VLOOKUP(L190,'Total Sales 24-25'!$AD$2:$AE$6,2,0)</f>
        <v>G-Suite Business</v>
      </c>
      <c r="N190" s="96" t="s">
        <v>218</v>
      </c>
      <c r="O190" s="84" t="s">
        <v>6341</v>
      </c>
      <c r="P190" s="89"/>
      <c r="Q190" s="89"/>
      <c r="R190" s="89"/>
      <c r="S190" s="84">
        <v>1</v>
      </c>
      <c r="T190" s="89"/>
      <c r="U190" s="84">
        <v>26550</v>
      </c>
    </row>
    <row r="191" spans="1:21" ht="17.25" customHeight="1" thickBot="1">
      <c r="A191" s="82">
        <v>45320</v>
      </c>
      <c r="B191" s="82" t="str">
        <f t="shared" si="2"/>
        <v>Jan</v>
      </c>
      <c r="C191" s="83">
        <v>45292</v>
      </c>
      <c r="D191" s="84">
        <v>5</v>
      </c>
      <c r="E191" s="84" t="s">
        <v>205</v>
      </c>
      <c r="F191" s="86" t="s">
        <v>2079</v>
      </c>
      <c r="G191" s="86" t="s">
        <v>7531</v>
      </c>
      <c r="H191" s="86" t="s">
        <v>7311</v>
      </c>
      <c r="I191" s="86">
        <v>3463.81</v>
      </c>
      <c r="J191" s="96">
        <v>2935</v>
      </c>
      <c r="K191" s="97" t="s">
        <v>216</v>
      </c>
      <c r="L191" s="96" t="s">
        <v>217</v>
      </c>
      <c r="M191" s="88" t="str">
        <f>VLOOKUP(L191,'Total Sales 24-25'!$AD$2:$AE$6,2,0)</f>
        <v>G-Suite Business</v>
      </c>
      <c r="N191" s="96" t="s">
        <v>218</v>
      </c>
      <c r="O191" s="84" t="s">
        <v>6341</v>
      </c>
      <c r="P191" s="89"/>
      <c r="Q191" s="89"/>
      <c r="R191" s="89"/>
      <c r="S191" s="84">
        <v>1</v>
      </c>
      <c r="T191" s="89"/>
      <c r="U191" s="84">
        <v>3463.81</v>
      </c>
    </row>
    <row r="192" spans="1:21" ht="17.25" customHeight="1" thickBot="1">
      <c r="A192" s="82">
        <v>45321</v>
      </c>
      <c r="B192" s="82" t="str">
        <f t="shared" si="2"/>
        <v>Jan</v>
      </c>
      <c r="C192" s="83">
        <v>45292</v>
      </c>
      <c r="D192" s="84">
        <v>5</v>
      </c>
      <c r="E192" s="84" t="s">
        <v>205</v>
      </c>
      <c r="F192" s="86" t="s">
        <v>2230</v>
      </c>
      <c r="G192" s="86" t="s">
        <v>7532</v>
      </c>
      <c r="H192" s="86" t="s">
        <v>7311</v>
      </c>
      <c r="I192" s="86">
        <v>9688</v>
      </c>
      <c r="J192" s="96">
        <v>8210</v>
      </c>
      <c r="K192" s="97" t="s">
        <v>216</v>
      </c>
      <c r="L192" s="96" t="s">
        <v>217</v>
      </c>
      <c r="M192" s="88" t="str">
        <f>VLOOKUP(L192,'Total Sales 24-25'!$AD$2:$AE$6,2,0)</f>
        <v>G-Suite Business</v>
      </c>
      <c r="N192" s="96" t="s">
        <v>218</v>
      </c>
      <c r="O192" s="84" t="s">
        <v>6341</v>
      </c>
      <c r="P192" s="89"/>
      <c r="Q192" s="89"/>
      <c r="R192" s="89"/>
      <c r="S192" s="84">
        <v>1</v>
      </c>
      <c r="T192" s="89"/>
      <c r="U192" s="84">
        <v>9688</v>
      </c>
    </row>
    <row r="193" spans="1:21" ht="17.25" customHeight="1" thickBot="1">
      <c r="A193" s="82">
        <v>45321</v>
      </c>
      <c r="B193" s="82" t="str">
        <f t="shared" si="2"/>
        <v>Jan</v>
      </c>
      <c r="C193" s="83">
        <v>45292</v>
      </c>
      <c r="D193" s="84">
        <v>5</v>
      </c>
      <c r="E193" s="84" t="s">
        <v>205</v>
      </c>
      <c r="F193" s="86" t="s">
        <v>3079</v>
      </c>
      <c r="G193" s="86" t="s">
        <v>7533</v>
      </c>
      <c r="H193" s="86" t="s">
        <v>7311</v>
      </c>
      <c r="I193" s="86">
        <v>4955</v>
      </c>
      <c r="J193" s="96">
        <v>4199</v>
      </c>
      <c r="K193" s="97" t="s">
        <v>216</v>
      </c>
      <c r="L193" s="96" t="s">
        <v>217</v>
      </c>
      <c r="M193" s="88" t="str">
        <f>VLOOKUP(L193,'Total Sales 24-25'!$AD$2:$AE$6,2,0)</f>
        <v>G-Suite Business</v>
      </c>
      <c r="N193" s="96" t="s">
        <v>218</v>
      </c>
      <c r="O193" s="84" t="s">
        <v>6341</v>
      </c>
      <c r="P193" s="89"/>
      <c r="Q193" s="89"/>
      <c r="R193" s="89"/>
      <c r="S193" s="84">
        <v>1</v>
      </c>
      <c r="T193" s="89"/>
      <c r="U193" s="84">
        <v>4955</v>
      </c>
    </row>
    <row r="194" spans="1:21" ht="17.25" customHeight="1" thickBot="1">
      <c r="A194" s="82">
        <v>45322</v>
      </c>
      <c r="B194" s="82" t="str">
        <f t="shared" ref="B194:B257" si="3">TEXT(A194,"mmm")</f>
        <v>Jan</v>
      </c>
      <c r="C194" s="83">
        <v>45292</v>
      </c>
      <c r="D194" s="84">
        <v>5</v>
      </c>
      <c r="E194" s="84" t="s">
        <v>205</v>
      </c>
      <c r="F194" s="86" t="s">
        <v>1355</v>
      </c>
      <c r="G194" s="86" t="s">
        <v>7534</v>
      </c>
      <c r="H194" s="86" t="s">
        <v>7311</v>
      </c>
      <c r="I194" s="86">
        <v>36697</v>
      </c>
      <c r="J194" s="96">
        <v>31099</v>
      </c>
      <c r="K194" s="97" t="s">
        <v>216</v>
      </c>
      <c r="L194" s="96" t="s">
        <v>217</v>
      </c>
      <c r="M194" s="88" t="str">
        <f>VLOOKUP(L194,'Total Sales 24-25'!$AD$2:$AE$6,2,0)</f>
        <v>G-Suite Business</v>
      </c>
      <c r="N194" s="96" t="s">
        <v>218</v>
      </c>
      <c r="O194" s="84" t="s">
        <v>6341</v>
      </c>
      <c r="P194" s="89"/>
      <c r="Q194" s="89"/>
      <c r="R194" s="89"/>
      <c r="S194" s="84">
        <v>1</v>
      </c>
      <c r="T194" s="89"/>
      <c r="U194" s="84">
        <v>36697</v>
      </c>
    </row>
    <row r="195" spans="1:21" ht="17.25" customHeight="1" thickBot="1">
      <c r="A195" s="82">
        <v>45322</v>
      </c>
      <c r="B195" s="82" t="str">
        <f t="shared" si="3"/>
        <v>Jan</v>
      </c>
      <c r="C195" s="83">
        <v>45292</v>
      </c>
      <c r="D195" s="84">
        <v>5</v>
      </c>
      <c r="E195" s="84" t="s">
        <v>205</v>
      </c>
      <c r="F195" s="86" t="s">
        <v>7535</v>
      </c>
      <c r="G195" s="86" t="s">
        <v>7536</v>
      </c>
      <c r="H195" s="86" t="s">
        <v>7311</v>
      </c>
      <c r="I195" s="86">
        <v>35514</v>
      </c>
      <c r="J195" s="96">
        <v>30097</v>
      </c>
      <c r="K195" s="97" t="s">
        <v>216</v>
      </c>
      <c r="L195" s="96" t="s">
        <v>217</v>
      </c>
      <c r="M195" s="88" t="str">
        <f>VLOOKUP(L195,'Total Sales 24-25'!$AD$2:$AE$6,2,0)</f>
        <v>G-Suite Business</v>
      </c>
      <c r="N195" s="96" t="s">
        <v>218</v>
      </c>
      <c r="O195" s="84" t="s">
        <v>6341</v>
      </c>
      <c r="P195" s="89"/>
      <c r="Q195" s="89"/>
      <c r="R195" s="89"/>
      <c r="S195" s="84">
        <v>1</v>
      </c>
      <c r="T195" s="89"/>
      <c r="U195" s="84">
        <v>35514</v>
      </c>
    </row>
    <row r="196" spans="1:21" ht="17.25" customHeight="1" thickBot="1">
      <c r="A196" s="82">
        <v>45322</v>
      </c>
      <c r="B196" s="82" t="str">
        <f t="shared" si="3"/>
        <v>Jan</v>
      </c>
      <c r="C196" s="83">
        <v>45292</v>
      </c>
      <c r="D196" s="84">
        <v>5</v>
      </c>
      <c r="E196" s="84" t="s">
        <v>205</v>
      </c>
      <c r="F196" s="90" t="s">
        <v>362</v>
      </c>
      <c r="G196" s="86" t="s">
        <v>7537</v>
      </c>
      <c r="H196" s="86" t="s">
        <v>7311</v>
      </c>
      <c r="I196" s="91"/>
      <c r="J196" s="96">
        <v>0</v>
      </c>
      <c r="K196" s="97" t="s">
        <v>216</v>
      </c>
      <c r="L196" s="96" t="s">
        <v>217</v>
      </c>
      <c r="M196" s="88" t="str">
        <f>VLOOKUP(L196,'Total Sales 24-25'!$AD$2:$AE$6,2,0)</f>
        <v>G-Suite Business</v>
      </c>
      <c r="N196" s="96" t="s">
        <v>218</v>
      </c>
      <c r="O196" s="84" t="s">
        <v>6341</v>
      </c>
      <c r="P196" s="89"/>
      <c r="Q196" s="89"/>
      <c r="R196" s="89"/>
      <c r="S196" s="84">
        <v>1</v>
      </c>
      <c r="T196" s="89"/>
      <c r="U196" s="89"/>
    </row>
    <row r="197" spans="1:21" ht="17.25" customHeight="1" thickBot="1">
      <c r="A197" s="82">
        <v>45322</v>
      </c>
      <c r="B197" s="82" t="str">
        <f t="shared" si="3"/>
        <v>Jan</v>
      </c>
      <c r="C197" s="83">
        <v>45292</v>
      </c>
      <c r="D197" s="84">
        <v>5</v>
      </c>
      <c r="E197" s="84" t="s">
        <v>205</v>
      </c>
      <c r="F197" s="86" t="s">
        <v>3256</v>
      </c>
      <c r="G197" s="86" t="s">
        <v>7538</v>
      </c>
      <c r="H197" s="86" t="s">
        <v>7311</v>
      </c>
      <c r="I197" s="86">
        <v>619.5</v>
      </c>
      <c r="J197" s="96">
        <v>525</v>
      </c>
      <c r="K197" s="97" t="s">
        <v>216</v>
      </c>
      <c r="L197" s="96" t="s">
        <v>217</v>
      </c>
      <c r="M197" s="88" t="str">
        <f>VLOOKUP(L197,'Total Sales 24-25'!$AD$2:$AE$6,2,0)</f>
        <v>G-Suite Business</v>
      </c>
      <c r="N197" s="96" t="s">
        <v>218</v>
      </c>
      <c r="O197" s="84" t="s">
        <v>6341</v>
      </c>
      <c r="P197" s="89"/>
      <c r="Q197" s="89"/>
      <c r="R197" s="89"/>
      <c r="S197" s="84">
        <v>1</v>
      </c>
      <c r="T197" s="89"/>
      <c r="U197" s="84">
        <v>619.5</v>
      </c>
    </row>
    <row r="198" spans="1:21" ht="17.25" customHeight="1" thickBot="1">
      <c r="A198" s="82">
        <v>45322</v>
      </c>
      <c r="B198" s="82" t="str">
        <f t="shared" si="3"/>
        <v>Jan</v>
      </c>
      <c r="C198" s="83">
        <v>45292</v>
      </c>
      <c r="D198" s="84">
        <v>5</v>
      </c>
      <c r="E198" s="84" t="s">
        <v>205</v>
      </c>
      <c r="F198" s="86" t="s">
        <v>5343</v>
      </c>
      <c r="G198" s="86" t="s">
        <v>7539</v>
      </c>
      <c r="H198" s="86" t="s">
        <v>7311</v>
      </c>
      <c r="I198" s="86">
        <v>8378</v>
      </c>
      <c r="J198" s="96">
        <v>7100</v>
      </c>
      <c r="K198" s="97" t="s">
        <v>216</v>
      </c>
      <c r="L198" s="96" t="s">
        <v>217</v>
      </c>
      <c r="M198" s="88" t="str">
        <f>VLOOKUP(L198,'Total Sales 24-25'!$AD$2:$AE$6,2,0)</f>
        <v>G-Suite Business</v>
      </c>
      <c r="N198" s="96" t="s">
        <v>218</v>
      </c>
      <c r="O198" s="84" t="s">
        <v>6341</v>
      </c>
      <c r="P198" s="89"/>
      <c r="Q198" s="89"/>
      <c r="R198" s="89"/>
      <c r="S198" s="84">
        <v>1</v>
      </c>
      <c r="T198" s="89"/>
      <c r="U198" s="84">
        <v>8378</v>
      </c>
    </row>
    <row r="199" spans="1:21" ht="17.25" customHeight="1" thickBot="1">
      <c r="A199" s="82">
        <v>45322</v>
      </c>
      <c r="B199" s="82" t="str">
        <f t="shared" si="3"/>
        <v>Jan</v>
      </c>
      <c r="C199" s="83">
        <v>45292</v>
      </c>
      <c r="D199" s="84">
        <v>5</v>
      </c>
      <c r="E199" s="84" t="s">
        <v>205</v>
      </c>
      <c r="F199" s="86" t="s">
        <v>4268</v>
      </c>
      <c r="G199" s="86" t="s">
        <v>7540</v>
      </c>
      <c r="H199" s="86" t="s">
        <v>7311</v>
      </c>
      <c r="I199" s="86">
        <v>17589</v>
      </c>
      <c r="J199" s="96">
        <v>14906</v>
      </c>
      <c r="K199" s="97" t="s">
        <v>216</v>
      </c>
      <c r="L199" s="96" t="s">
        <v>217</v>
      </c>
      <c r="M199" s="88" t="str">
        <f>VLOOKUP(L199,'Total Sales 24-25'!$AD$2:$AE$6,2,0)</f>
        <v>G-Suite Business</v>
      </c>
      <c r="N199" s="96" t="s">
        <v>218</v>
      </c>
      <c r="O199" s="84" t="s">
        <v>6341</v>
      </c>
      <c r="P199" s="89"/>
      <c r="Q199" s="89"/>
      <c r="R199" s="89"/>
      <c r="S199" s="84">
        <v>1</v>
      </c>
      <c r="T199" s="89"/>
      <c r="U199" s="84">
        <v>17589</v>
      </c>
    </row>
    <row r="200" spans="1:21" ht="17.25" customHeight="1" thickBot="1">
      <c r="A200" s="82">
        <v>45049</v>
      </c>
      <c r="B200" s="82" t="str">
        <f t="shared" si="3"/>
        <v>May</v>
      </c>
      <c r="C200" s="83">
        <v>45047</v>
      </c>
      <c r="D200" s="84">
        <v>18</v>
      </c>
      <c r="E200" s="84" t="s">
        <v>205</v>
      </c>
      <c r="F200" s="85" t="s">
        <v>5555</v>
      </c>
      <c r="G200" s="86" t="s">
        <v>7541</v>
      </c>
      <c r="H200" s="86" t="s">
        <v>7311</v>
      </c>
      <c r="I200" s="86">
        <v>3696</v>
      </c>
      <c r="J200" s="84">
        <v>3132</v>
      </c>
      <c r="K200" s="87" t="s">
        <v>216</v>
      </c>
      <c r="L200" s="88" t="s">
        <v>217</v>
      </c>
      <c r="M200" s="88" t="str">
        <f>VLOOKUP(L200,'Total Sales 24-25'!$AD$2:$AE$6,2,0)</f>
        <v>G-Suite Business</v>
      </c>
      <c r="N200" s="88" t="s">
        <v>218</v>
      </c>
      <c r="O200" s="84" t="s">
        <v>6341</v>
      </c>
      <c r="P200" s="89"/>
      <c r="Q200" s="89"/>
      <c r="R200" s="89"/>
      <c r="S200" s="84">
        <v>5</v>
      </c>
      <c r="T200" s="89"/>
      <c r="U200" s="84">
        <v>3696</v>
      </c>
    </row>
    <row r="201" spans="1:21" ht="17.25" customHeight="1" thickBot="1">
      <c r="A201" s="82">
        <v>45322</v>
      </c>
      <c r="B201" s="82" t="str">
        <f t="shared" si="3"/>
        <v>Jan</v>
      </c>
      <c r="C201" s="83">
        <v>45292</v>
      </c>
      <c r="D201" s="84">
        <v>5</v>
      </c>
      <c r="E201" s="84" t="s">
        <v>205</v>
      </c>
      <c r="F201" s="86" t="s">
        <v>1886</v>
      </c>
      <c r="G201" s="86" t="s">
        <v>7542</v>
      </c>
      <c r="H201" s="86" t="s">
        <v>7311</v>
      </c>
      <c r="I201" s="86">
        <v>3540</v>
      </c>
      <c r="J201" s="96">
        <v>3000</v>
      </c>
      <c r="K201" s="97" t="s">
        <v>216</v>
      </c>
      <c r="L201" s="96" t="s">
        <v>217</v>
      </c>
      <c r="M201" s="88" t="str">
        <f>VLOOKUP(L201,'Total Sales 24-25'!$AD$2:$AE$6,2,0)</f>
        <v>G-Suite Business</v>
      </c>
      <c r="N201" s="96" t="s">
        <v>218</v>
      </c>
      <c r="O201" s="84" t="s">
        <v>6341</v>
      </c>
      <c r="P201" s="89"/>
      <c r="Q201" s="89"/>
      <c r="R201" s="89"/>
      <c r="S201" s="84">
        <v>1</v>
      </c>
      <c r="T201" s="89"/>
      <c r="U201" s="84">
        <v>3540</v>
      </c>
    </row>
    <row r="202" spans="1:21" ht="17.25" customHeight="1" thickBot="1">
      <c r="A202" s="82">
        <v>45322</v>
      </c>
      <c r="B202" s="82" t="str">
        <f t="shared" si="3"/>
        <v>Jan</v>
      </c>
      <c r="C202" s="83">
        <v>45292</v>
      </c>
      <c r="D202" s="84">
        <v>5</v>
      </c>
      <c r="E202" s="84" t="s">
        <v>205</v>
      </c>
      <c r="F202" s="86" t="s">
        <v>1485</v>
      </c>
      <c r="G202" s="86" t="s">
        <v>7543</v>
      </c>
      <c r="H202" s="86" t="s">
        <v>7311</v>
      </c>
      <c r="I202" s="86">
        <v>36049</v>
      </c>
      <c r="J202" s="96">
        <v>30550</v>
      </c>
      <c r="K202" s="97" t="s">
        <v>216</v>
      </c>
      <c r="L202" s="96" t="s">
        <v>217</v>
      </c>
      <c r="M202" s="88" t="str">
        <f>VLOOKUP(L202,'Total Sales 24-25'!$AD$2:$AE$6,2,0)</f>
        <v>G-Suite Business</v>
      </c>
      <c r="N202" s="96" t="s">
        <v>218</v>
      </c>
      <c r="O202" s="84" t="s">
        <v>6341</v>
      </c>
      <c r="P202" s="89"/>
      <c r="Q202" s="89"/>
      <c r="R202" s="89"/>
      <c r="S202" s="84">
        <v>1</v>
      </c>
      <c r="T202" s="89"/>
      <c r="U202" s="84">
        <v>36049</v>
      </c>
    </row>
    <row r="203" spans="1:21" ht="17.25" customHeight="1" thickBot="1">
      <c r="A203" s="82">
        <v>45322</v>
      </c>
      <c r="B203" s="82" t="str">
        <f t="shared" si="3"/>
        <v>Jan</v>
      </c>
      <c r="C203" s="83">
        <v>45292</v>
      </c>
      <c r="D203" s="84">
        <v>5</v>
      </c>
      <c r="E203" s="84" t="s">
        <v>205</v>
      </c>
      <c r="F203" s="86" t="s">
        <v>654</v>
      </c>
      <c r="G203" s="86" t="s">
        <v>7544</v>
      </c>
      <c r="H203" s="86" t="s">
        <v>7311</v>
      </c>
      <c r="I203" s="86">
        <v>3875</v>
      </c>
      <c r="J203" s="96">
        <v>3284</v>
      </c>
      <c r="K203" s="97" t="s">
        <v>216</v>
      </c>
      <c r="L203" s="96" t="s">
        <v>217</v>
      </c>
      <c r="M203" s="88" t="str">
        <f>VLOOKUP(L203,'Total Sales 24-25'!$AD$2:$AE$6,2,0)</f>
        <v>G-Suite Business</v>
      </c>
      <c r="N203" s="96" t="s">
        <v>218</v>
      </c>
      <c r="O203" s="84" t="s">
        <v>6341</v>
      </c>
      <c r="P203" s="89"/>
      <c r="Q203" s="89"/>
      <c r="R203" s="89"/>
      <c r="S203" s="84">
        <v>1</v>
      </c>
      <c r="T203" s="89"/>
      <c r="U203" s="84">
        <v>3875</v>
      </c>
    </row>
    <row r="204" spans="1:21" ht="17.25" customHeight="1" thickBot="1">
      <c r="A204" s="82">
        <v>45322</v>
      </c>
      <c r="B204" s="82" t="str">
        <f t="shared" si="3"/>
        <v>Jan</v>
      </c>
      <c r="C204" s="83">
        <v>45292</v>
      </c>
      <c r="D204" s="84">
        <v>5</v>
      </c>
      <c r="E204" s="84" t="s">
        <v>205</v>
      </c>
      <c r="F204" s="86" t="s">
        <v>450</v>
      </c>
      <c r="G204" s="86" t="s">
        <v>7545</v>
      </c>
      <c r="H204" s="86" t="s">
        <v>7311</v>
      </c>
      <c r="I204" s="86">
        <v>1938</v>
      </c>
      <c r="J204" s="96">
        <v>1642</v>
      </c>
      <c r="K204" s="97" t="s">
        <v>216</v>
      </c>
      <c r="L204" s="96" t="s">
        <v>217</v>
      </c>
      <c r="M204" s="88" t="str">
        <f>VLOOKUP(L204,'Total Sales 24-25'!$AD$2:$AE$6,2,0)</f>
        <v>G-Suite Business</v>
      </c>
      <c r="N204" s="96" t="s">
        <v>218</v>
      </c>
      <c r="O204" s="84" t="s">
        <v>6341</v>
      </c>
      <c r="P204" s="89"/>
      <c r="Q204" s="89"/>
      <c r="R204" s="89"/>
      <c r="S204" s="84">
        <v>1</v>
      </c>
      <c r="T204" s="89"/>
      <c r="U204" s="84">
        <v>1938</v>
      </c>
    </row>
    <row r="205" spans="1:21" ht="17.25" customHeight="1" thickBot="1">
      <c r="A205" s="82">
        <v>45324</v>
      </c>
      <c r="B205" s="82" t="str">
        <f t="shared" si="3"/>
        <v>Feb</v>
      </c>
      <c r="C205" s="83">
        <v>45323</v>
      </c>
      <c r="D205" s="84">
        <v>5</v>
      </c>
      <c r="E205" s="84" t="s">
        <v>205</v>
      </c>
      <c r="F205" s="86" t="s">
        <v>1633</v>
      </c>
      <c r="G205" s="86" t="s">
        <v>7546</v>
      </c>
      <c r="H205" s="86" t="s">
        <v>7311</v>
      </c>
      <c r="I205" s="86">
        <v>43116.02</v>
      </c>
      <c r="J205" s="96">
        <v>36539</v>
      </c>
      <c r="K205" s="97" t="s">
        <v>216</v>
      </c>
      <c r="L205" s="96" t="s">
        <v>217</v>
      </c>
      <c r="M205" s="88" t="str">
        <f>VLOOKUP(L205,'Total Sales 24-25'!$AD$2:$AE$6,2,0)</f>
        <v>G-Suite Business</v>
      </c>
      <c r="N205" s="96" t="s">
        <v>218</v>
      </c>
      <c r="O205" s="84" t="s">
        <v>6341</v>
      </c>
      <c r="P205" s="89"/>
      <c r="Q205" s="89"/>
      <c r="R205" s="89"/>
      <c r="S205" s="84">
        <v>2</v>
      </c>
      <c r="T205" s="89"/>
      <c r="U205" s="84">
        <v>43116.02</v>
      </c>
    </row>
    <row r="206" spans="1:21" ht="17.25" customHeight="1" thickBot="1">
      <c r="A206" s="82">
        <v>45324</v>
      </c>
      <c r="B206" s="82" t="str">
        <f t="shared" si="3"/>
        <v>Feb</v>
      </c>
      <c r="C206" s="83">
        <v>45323</v>
      </c>
      <c r="D206" s="84">
        <v>5</v>
      </c>
      <c r="E206" s="84" t="s">
        <v>205</v>
      </c>
      <c r="F206" s="86" t="s">
        <v>433</v>
      </c>
      <c r="G206" s="86" t="s">
        <v>7547</v>
      </c>
      <c r="H206" s="86" t="s">
        <v>7311</v>
      </c>
      <c r="I206" s="86">
        <v>13528</v>
      </c>
      <c r="J206" s="96">
        <v>11464</v>
      </c>
      <c r="K206" s="97" t="s">
        <v>216</v>
      </c>
      <c r="L206" s="96" t="s">
        <v>217</v>
      </c>
      <c r="M206" s="88" t="str">
        <f>VLOOKUP(L206,'Total Sales 24-25'!$AD$2:$AE$6,2,0)</f>
        <v>G-Suite Business</v>
      </c>
      <c r="N206" s="96" t="s">
        <v>218</v>
      </c>
      <c r="O206" s="84" t="s">
        <v>6341</v>
      </c>
      <c r="P206" s="89"/>
      <c r="Q206" s="89"/>
      <c r="R206" s="89"/>
      <c r="S206" s="84">
        <v>2</v>
      </c>
      <c r="T206" s="89"/>
      <c r="U206" s="84">
        <v>13528</v>
      </c>
    </row>
    <row r="207" spans="1:21" ht="17.25" customHeight="1" thickBot="1">
      <c r="A207" s="82">
        <v>45324</v>
      </c>
      <c r="B207" s="82" t="str">
        <f t="shared" si="3"/>
        <v>Feb</v>
      </c>
      <c r="C207" s="83">
        <v>45323</v>
      </c>
      <c r="D207" s="84">
        <v>5</v>
      </c>
      <c r="E207" s="84" t="s">
        <v>205</v>
      </c>
      <c r="F207" s="86" t="s">
        <v>1830</v>
      </c>
      <c r="G207" s="86" t="s">
        <v>7548</v>
      </c>
      <c r="H207" s="86" t="s">
        <v>7311</v>
      </c>
      <c r="I207" s="86">
        <v>3009</v>
      </c>
      <c r="J207" s="96">
        <v>2550</v>
      </c>
      <c r="K207" s="97" t="s">
        <v>216</v>
      </c>
      <c r="L207" s="96" t="s">
        <v>217</v>
      </c>
      <c r="M207" s="88" t="str">
        <f>VLOOKUP(L207,'Total Sales 24-25'!$AD$2:$AE$6,2,0)</f>
        <v>G-Suite Business</v>
      </c>
      <c r="N207" s="96" t="s">
        <v>218</v>
      </c>
      <c r="O207" s="84" t="s">
        <v>6341</v>
      </c>
      <c r="P207" s="89"/>
      <c r="Q207" s="89"/>
      <c r="R207" s="89"/>
      <c r="S207" s="84">
        <v>2</v>
      </c>
      <c r="T207" s="89"/>
      <c r="U207" s="84">
        <v>3009</v>
      </c>
    </row>
    <row r="208" spans="1:21" ht="17.25" customHeight="1" thickBot="1">
      <c r="A208" s="82">
        <v>45325</v>
      </c>
      <c r="B208" s="82" t="str">
        <f t="shared" si="3"/>
        <v>Feb</v>
      </c>
      <c r="C208" s="83">
        <v>45323</v>
      </c>
      <c r="D208" s="84">
        <v>5</v>
      </c>
      <c r="E208" s="84" t="s">
        <v>205</v>
      </c>
      <c r="F208" s="86" t="s">
        <v>1616</v>
      </c>
      <c r="G208" s="86" t="s">
        <v>7549</v>
      </c>
      <c r="H208" s="86" t="s">
        <v>7311</v>
      </c>
      <c r="I208" s="86">
        <v>67897</v>
      </c>
      <c r="J208" s="96">
        <v>57540</v>
      </c>
      <c r="K208" s="97" t="s">
        <v>216</v>
      </c>
      <c r="L208" s="96" t="s">
        <v>217</v>
      </c>
      <c r="M208" s="88" t="str">
        <f>VLOOKUP(L208,'Total Sales 24-25'!$AD$2:$AE$6,2,0)</f>
        <v>G-Suite Business</v>
      </c>
      <c r="N208" s="96" t="s">
        <v>218</v>
      </c>
      <c r="O208" s="84" t="s">
        <v>6341</v>
      </c>
      <c r="P208" s="89"/>
      <c r="Q208" s="89"/>
      <c r="R208" s="89"/>
      <c r="S208" s="84">
        <v>2</v>
      </c>
      <c r="T208" s="89"/>
      <c r="U208" s="84">
        <v>67897</v>
      </c>
    </row>
    <row r="209" spans="1:21" ht="17.25" customHeight="1" thickBot="1">
      <c r="A209" s="82">
        <v>45325</v>
      </c>
      <c r="B209" s="82" t="str">
        <f t="shared" si="3"/>
        <v>Feb</v>
      </c>
      <c r="C209" s="83">
        <v>45323</v>
      </c>
      <c r="D209" s="84">
        <v>5</v>
      </c>
      <c r="E209" s="84" t="s">
        <v>205</v>
      </c>
      <c r="F209" s="86" t="s">
        <v>3058</v>
      </c>
      <c r="G209" s="86" t="s">
        <v>7550</v>
      </c>
      <c r="H209" s="86" t="s">
        <v>7311</v>
      </c>
      <c r="I209" s="86">
        <v>3511</v>
      </c>
      <c r="J209" s="96">
        <v>2975</v>
      </c>
      <c r="K209" s="97" t="s">
        <v>216</v>
      </c>
      <c r="L209" s="96" t="s">
        <v>217</v>
      </c>
      <c r="M209" s="88" t="str">
        <f>VLOOKUP(L209,'Total Sales 24-25'!$AD$2:$AE$6,2,0)</f>
        <v>G-Suite Business</v>
      </c>
      <c r="N209" s="96" t="s">
        <v>218</v>
      </c>
      <c r="O209" s="84" t="s">
        <v>6341</v>
      </c>
      <c r="P209" s="89"/>
      <c r="Q209" s="89"/>
      <c r="R209" s="89"/>
      <c r="S209" s="84">
        <v>2</v>
      </c>
      <c r="T209" s="89"/>
      <c r="U209" s="84">
        <v>3511</v>
      </c>
    </row>
    <row r="210" spans="1:21" ht="17.25" customHeight="1" thickBot="1">
      <c r="A210" s="82">
        <v>45325</v>
      </c>
      <c r="B210" s="82" t="str">
        <f t="shared" si="3"/>
        <v>Feb</v>
      </c>
      <c r="C210" s="83">
        <v>45323</v>
      </c>
      <c r="D210" s="84">
        <v>5</v>
      </c>
      <c r="E210" s="84" t="s">
        <v>205</v>
      </c>
      <c r="F210" s="86" t="s">
        <v>1031</v>
      </c>
      <c r="G210" s="86" t="s">
        <v>7551</v>
      </c>
      <c r="H210" s="86" t="s">
        <v>7311</v>
      </c>
      <c r="I210" s="86">
        <v>122130</v>
      </c>
      <c r="J210" s="96">
        <v>103500</v>
      </c>
      <c r="K210" s="97" t="s">
        <v>216</v>
      </c>
      <c r="L210" s="96" t="s">
        <v>217</v>
      </c>
      <c r="M210" s="88" t="str">
        <f>VLOOKUP(L210,'Total Sales 24-25'!$AD$2:$AE$6,2,0)</f>
        <v>G-Suite Business</v>
      </c>
      <c r="N210" s="96" t="s">
        <v>218</v>
      </c>
      <c r="O210" s="84" t="s">
        <v>6341</v>
      </c>
      <c r="P210" s="89"/>
      <c r="Q210" s="89"/>
      <c r="R210" s="89"/>
      <c r="S210" s="84">
        <v>2</v>
      </c>
      <c r="T210" s="89"/>
      <c r="U210" s="84">
        <v>122130</v>
      </c>
    </row>
    <row r="211" spans="1:21" ht="17.25" customHeight="1" thickBot="1">
      <c r="A211" s="82">
        <v>45049</v>
      </c>
      <c r="B211" s="82" t="str">
        <f t="shared" si="3"/>
        <v>May</v>
      </c>
      <c r="C211" s="83">
        <v>45047</v>
      </c>
      <c r="D211" s="84">
        <v>18</v>
      </c>
      <c r="E211" s="84" t="s">
        <v>205</v>
      </c>
      <c r="F211" s="85" t="s">
        <v>714</v>
      </c>
      <c r="G211" s="86" t="s">
        <v>7552</v>
      </c>
      <c r="H211" s="86" t="s">
        <v>7311</v>
      </c>
      <c r="I211" s="86">
        <v>5841</v>
      </c>
      <c r="J211" s="84">
        <v>4950</v>
      </c>
      <c r="K211" s="87" t="s">
        <v>216</v>
      </c>
      <c r="L211" s="88" t="s">
        <v>217</v>
      </c>
      <c r="M211" s="88" t="str">
        <f>VLOOKUP(L211,'Total Sales 24-25'!$AD$2:$AE$6,2,0)</f>
        <v>G-Suite Business</v>
      </c>
      <c r="N211" s="88" t="s">
        <v>218</v>
      </c>
      <c r="O211" s="84" t="s">
        <v>6341</v>
      </c>
      <c r="P211" s="89"/>
      <c r="Q211" s="89"/>
      <c r="R211" s="89"/>
      <c r="S211" s="84">
        <v>5</v>
      </c>
      <c r="T211" s="89"/>
      <c r="U211" s="84">
        <v>5841</v>
      </c>
    </row>
    <row r="212" spans="1:21" ht="17.25" customHeight="1" thickBot="1">
      <c r="A212" s="82">
        <v>45325</v>
      </c>
      <c r="B212" s="82" t="str">
        <f t="shared" si="3"/>
        <v>Feb</v>
      </c>
      <c r="C212" s="83">
        <v>45323</v>
      </c>
      <c r="D212" s="84">
        <v>5</v>
      </c>
      <c r="E212" s="84" t="s">
        <v>205</v>
      </c>
      <c r="F212" s="86" t="s">
        <v>1622</v>
      </c>
      <c r="G212" s="86" t="s">
        <v>7553</v>
      </c>
      <c r="H212" s="86" t="s">
        <v>7311</v>
      </c>
      <c r="I212" s="86">
        <v>5813</v>
      </c>
      <c r="J212" s="96">
        <v>4926</v>
      </c>
      <c r="K212" s="97" t="s">
        <v>216</v>
      </c>
      <c r="L212" s="96" t="s">
        <v>217</v>
      </c>
      <c r="M212" s="88" t="str">
        <f>VLOOKUP(L212,'Total Sales 24-25'!$AD$2:$AE$6,2,0)</f>
        <v>G-Suite Business</v>
      </c>
      <c r="N212" s="96" t="s">
        <v>218</v>
      </c>
      <c r="O212" s="84" t="s">
        <v>6341</v>
      </c>
      <c r="P212" s="89"/>
      <c r="Q212" s="89"/>
      <c r="R212" s="89"/>
      <c r="S212" s="84">
        <v>2</v>
      </c>
      <c r="T212" s="89"/>
      <c r="U212" s="84">
        <v>5813</v>
      </c>
    </row>
    <row r="213" spans="1:21" ht="17.25" customHeight="1" thickBot="1">
      <c r="A213" s="82">
        <v>45325</v>
      </c>
      <c r="B213" s="82" t="str">
        <f t="shared" si="3"/>
        <v>Feb</v>
      </c>
      <c r="C213" s="83">
        <v>45323</v>
      </c>
      <c r="D213" s="84">
        <v>5</v>
      </c>
      <c r="E213" s="84" t="s">
        <v>205</v>
      </c>
      <c r="F213" s="86" t="s">
        <v>250</v>
      </c>
      <c r="G213" s="86" t="s">
        <v>7554</v>
      </c>
      <c r="H213" s="86" t="s">
        <v>7311</v>
      </c>
      <c r="I213" s="86">
        <v>1770</v>
      </c>
      <c r="J213" s="96">
        <v>1500</v>
      </c>
      <c r="K213" s="97" t="s">
        <v>216</v>
      </c>
      <c r="L213" s="96" t="s">
        <v>217</v>
      </c>
      <c r="M213" s="88" t="str">
        <f>VLOOKUP(L213,'Total Sales 24-25'!$AD$2:$AE$6,2,0)</f>
        <v>G-Suite Business</v>
      </c>
      <c r="N213" s="96" t="s">
        <v>218</v>
      </c>
      <c r="O213" s="84" t="s">
        <v>6341</v>
      </c>
      <c r="P213" s="89"/>
      <c r="Q213" s="89"/>
      <c r="R213" s="89"/>
      <c r="S213" s="84">
        <v>2</v>
      </c>
      <c r="T213" s="89"/>
      <c r="U213" s="84">
        <v>1770</v>
      </c>
    </row>
    <row r="214" spans="1:21" ht="17.25" customHeight="1" thickBot="1">
      <c r="A214" s="82">
        <v>45325</v>
      </c>
      <c r="B214" s="82" t="str">
        <f t="shared" si="3"/>
        <v>Feb</v>
      </c>
      <c r="C214" s="83">
        <v>45323</v>
      </c>
      <c r="D214" s="84">
        <v>5</v>
      </c>
      <c r="E214" s="84" t="s">
        <v>205</v>
      </c>
      <c r="F214" s="86" t="s">
        <v>6102</v>
      </c>
      <c r="G214" s="86" t="s">
        <v>7555</v>
      </c>
      <c r="H214" s="86" t="s">
        <v>7311</v>
      </c>
      <c r="I214" s="86">
        <v>13563</v>
      </c>
      <c r="J214" s="96">
        <v>11494</v>
      </c>
      <c r="K214" s="97" t="s">
        <v>216</v>
      </c>
      <c r="L214" s="96" t="s">
        <v>217</v>
      </c>
      <c r="M214" s="88" t="str">
        <f>VLOOKUP(L214,'Total Sales 24-25'!$AD$2:$AE$6,2,0)</f>
        <v>G-Suite Business</v>
      </c>
      <c r="N214" s="96" t="s">
        <v>218</v>
      </c>
      <c r="O214" s="84" t="s">
        <v>6341</v>
      </c>
      <c r="P214" s="89"/>
      <c r="Q214" s="89"/>
      <c r="R214" s="89"/>
      <c r="S214" s="84">
        <v>2</v>
      </c>
      <c r="T214" s="89"/>
      <c r="U214" s="84">
        <v>13563</v>
      </c>
    </row>
    <row r="215" spans="1:21" ht="17.25" customHeight="1" thickBot="1">
      <c r="A215" s="82">
        <v>45327</v>
      </c>
      <c r="B215" s="82" t="str">
        <f t="shared" si="3"/>
        <v>Feb</v>
      </c>
      <c r="C215" s="83">
        <v>45323</v>
      </c>
      <c r="D215" s="84">
        <v>6</v>
      </c>
      <c r="E215" s="84" t="s">
        <v>205</v>
      </c>
      <c r="F215" s="86" t="s">
        <v>6436</v>
      </c>
      <c r="G215" s="86" t="s">
        <v>7556</v>
      </c>
      <c r="H215" s="86" t="s">
        <v>7311</v>
      </c>
      <c r="I215" s="86">
        <v>18585</v>
      </c>
      <c r="J215" s="96">
        <v>15750</v>
      </c>
      <c r="K215" s="97" t="s">
        <v>216</v>
      </c>
      <c r="L215" s="96" t="s">
        <v>217</v>
      </c>
      <c r="M215" s="88" t="str">
        <f>VLOOKUP(L215,'Total Sales 24-25'!$AD$2:$AE$6,2,0)</f>
        <v>G-Suite Business</v>
      </c>
      <c r="N215" s="96" t="s">
        <v>218</v>
      </c>
      <c r="O215" s="84" t="s">
        <v>6341</v>
      </c>
      <c r="P215" s="89"/>
      <c r="Q215" s="89"/>
      <c r="R215" s="89"/>
      <c r="S215" s="84">
        <v>2</v>
      </c>
      <c r="T215" s="89"/>
      <c r="U215" s="84">
        <v>18585</v>
      </c>
    </row>
    <row r="216" spans="1:21" ht="17.25" customHeight="1" thickBot="1">
      <c r="A216" s="82">
        <v>45327</v>
      </c>
      <c r="B216" s="82" t="str">
        <f t="shared" si="3"/>
        <v>Feb</v>
      </c>
      <c r="C216" s="83">
        <v>45323</v>
      </c>
      <c r="D216" s="84">
        <v>6</v>
      </c>
      <c r="E216" s="84" t="s">
        <v>205</v>
      </c>
      <c r="F216" s="86" t="s">
        <v>5246</v>
      </c>
      <c r="G216" s="86" t="s">
        <v>7557</v>
      </c>
      <c r="H216" s="86" t="s">
        <v>7311</v>
      </c>
      <c r="I216" s="86">
        <v>1938</v>
      </c>
      <c r="J216" s="96">
        <v>1642</v>
      </c>
      <c r="K216" s="97" t="s">
        <v>216</v>
      </c>
      <c r="L216" s="96" t="s">
        <v>217</v>
      </c>
      <c r="M216" s="88" t="str">
        <f>VLOOKUP(L216,'Total Sales 24-25'!$AD$2:$AE$6,2,0)</f>
        <v>G-Suite Business</v>
      </c>
      <c r="N216" s="96" t="s">
        <v>218</v>
      </c>
      <c r="O216" s="84" t="s">
        <v>6341</v>
      </c>
      <c r="P216" s="89"/>
      <c r="Q216" s="89"/>
      <c r="R216" s="89"/>
      <c r="S216" s="84">
        <v>2</v>
      </c>
      <c r="T216" s="89"/>
      <c r="U216" s="84">
        <v>1938</v>
      </c>
    </row>
    <row r="217" spans="1:21" ht="17.25" customHeight="1" thickBot="1">
      <c r="A217" s="82">
        <v>45328</v>
      </c>
      <c r="B217" s="82" t="str">
        <f t="shared" si="3"/>
        <v>Feb</v>
      </c>
      <c r="C217" s="83">
        <v>45323</v>
      </c>
      <c r="D217" s="84">
        <v>6</v>
      </c>
      <c r="E217" s="84" t="s">
        <v>205</v>
      </c>
      <c r="F217" s="86" t="s">
        <v>2821</v>
      </c>
      <c r="G217" s="86" t="s">
        <v>7558</v>
      </c>
      <c r="H217" s="86" t="s">
        <v>7311</v>
      </c>
      <c r="I217" s="86">
        <v>61738</v>
      </c>
      <c r="J217" s="96">
        <v>52320</v>
      </c>
      <c r="K217" s="97" t="s">
        <v>216</v>
      </c>
      <c r="L217" s="96" t="s">
        <v>217</v>
      </c>
      <c r="M217" s="88" t="str">
        <f>VLOOKUP(L217,'Total Sales 24-25'!$AD$2:$AE$6,2,0)</f>
        <v>G-Suite Business</v>
      </c>
      <c r="N217" s="96" t="s">
        <v>218</v>
      </c>
      <c r="O217" s="84" t="s">
        <v>6341</v>
      </c>
      <c r="P217" s="89"/>
      <c r="Q217" s="89"/>
      <c r="R217" s="89"/>
      <c r="S217" s="84">
        <v>2</v>
      </c>
      <c r="T217" s="89"/>
      <c r="U217" s="84">
        <v>61738</v>
      </c>
    </row>
    <row r="218" spans="1:21" ht="17.25" customHeight="1" thickBot="1">
      <c r="A218" s="82">
        <v>45328</v>
      </c>
      <c r="B218" s="82" t="str">
        <f t="shared" si="3"/>
        <v>Feb</v>
      </c>
      <c r="C218" s="83">
        <v>45323</v>
      </c>
      <c r="D218" s="84">
        <v>6</v>
      </c>
      <c r="E218" s="84" t="s">
        <v>205</v>
      </c>
      <c r="F218" s="86" t="s">
        <v>3122</v>
      </c>
      <c r="G218" s="86" t="s">
        <v>7559</v>
      </c>
      <c r="H218" s="86" t="s">
        <v>7311</v>
      </c>
      <c r="I218" s="86">
        <v>38940</v>
      </c>
      <c r="J218" s="96">
        <v>33000</v>
      </c>
      <c r="K218" s="97" t="s">
        <v>216</v>
      </c>
      <c r="L218" s="96" t="s">
        <v>217</v>
      </c>
      <c r="M218" s="88" t="str">
        <f>VLOOKUP(L218,'Total Sales 24-25'!$AD$2:$AE$6,2,0)</f>
        <v>G-Suite Business</v>
      </c>
      <c r="N218" s="96" t="s">
        <v>218</v>
      </c>
      <c r="O218" s="84" t="s">
        <v>6341</v>
      </c>
      <c r="P218" s="89"/>
      <c r="Q218" s="89"/>
      <c r="R218" s="89"/>
      <c r="S218" s="84">
        <v>2</v>
      </c>
      <c r="T218" s="89"/>
      <c r="U218" s="84">
        <v>38940</v>
      </c>
    </row>
    <row r="219" spans="1:21" ht="17.25" customHeight="1" thickBot="1">
      <c r="A219" s="82">
        <v>45328</v>
      </c>
      <c r="B219" s="82" t="str">
        <f t="shared" si="3"/>
        <v>Feb</v>
      </c>
      <c r="C219" s="83">
        <v>45323</v>
      </c>
      <c r="D219" s="84">
        <v>6</v>
      </c>
      <c r="E219" s="84" t="s">
        <v>205</v>
      </c>
      <c r="F219" s="86" t="s">
        <v>3545</v>
      </c>
      <c r="G219" s="86" t="s">
        <v>7560</v>
      </c>
      <c r="H219" s="86" t="s">
        <v>7311</v>
      </c>
      <c r="I219" s="86">
        <v>1416</v>
      </c>
      <c r="J219" s="96">
        <v>1200</v>
      </c>
      <c r="K219" s="97" t="s">
        <v>216</v>
      </c>
      <c r="L219" s="96" t="s">
        <v>217</v>
      </c>
      <c r="M219" s="88" t="str">
        <f>VLOOKUP(L219,'Total Sales 24-25'!$AD$2:$AE$6,2,0)</f>
        <v>G-Suite Business</v>
      </c>
      <c r="N219" s="96" t="s">
        <v>218</v>
      </c>
      <c r="O219" s="84" t="s">
        <v>6341</v>
      </c>
      <c r="P219" s="89"/>
      <c r="Q219" s="89"/>
      <c r="R219" s="89"/>
      <c r="S219" s="84">
        <v>2</v>
      </c>
      <c r="T219" s="89"/>
      <c r="U219" s="84">
        <v>1416</v>
      </c>
    </row>
    <row r="220" spans="1:21" ht="17.25" customHeight="1" thickBot="1">
      <c r="A220" s="82">
        <v>45328</v>
      </c>
      <c r="B220" s="82" t="str">
        <f t="shared" si="3"/>
        <v>Feb</v>
      </c>
      <c r="C220" s="83">
        <v>45323</v>
      </c>
      <c r="D220" s="84">
        <v>6</v>
      </c>
      <c r="E220" s="84" t="s">
        <v>205</v>
      </c>
      <c r="F220" s="86" t="s">
        <v>7535</v>
      </c>
      <c r="G220" s="86" t="s">
        <v>7561</v>
      </c>
      <c r="H220" s="86" t="s">
        <v>7311</v>
      </c>
      <c r="I220" s="86">
        <v>27081</v>
      </c>
      <c r="J220" s="96">
        <v>22950</v>
      </c>
      <c r="K220" s="97" t="s">
        <v>216</v>
      </c>
      <c r="L220" s="96" t="s">
        <v>217</v>
      </c>
      <c r="M220" s="88" t="str">
        <f>VLOOKUP(L220,'Total Sales 24-25'!$AD$2:$AE$6,2,0)</f>
        <v>G-Suite Business</v>
      </c>
      <c r="N220" s="96" t="s">
        <v>218</v>
      </c>
      <c r="O220" s="84" t="s">
        <v>6341</v>
      </c>
      <c r="P220" s="89"/>
      <c r="Q220" s="89"/>
      <c r="R220" s="89"/>
      <c r="S220" s="84">
        <v>2</v>
      </c>
      <c r="T220" s="89"/>
      <c r="U220" s="84">
        <v>27081</v>
      </c>
    </row>
    <row r="221" spans="1:21" ht="17.25" customHeight="1" thickBot="1">
      <c r="A221" s="82">
        <v>45329</v>
      </c>
      <c r="B221" s="82" t="str">
        <f t="shared" si="3"/>
        <v>Feb</v>
      </c>
      <c r="C221" s="83">
        <v>45323</v>
      </c>
      <c r="D221" s="84">
        <v>6</v>
      </c>
      <c r="E221" s="84" t="s">
        <v>205</v>
      </c>
      <c r="F221" s="86" t="s">
        <v>2045</v>
      </c>
      <c r="G221" s="86" t="s">
        <v>7562</v>
      </c>
      <c r="H221" s="86" t="s">
        <v>7311</v>
      </c>
      <c r="I221" s="86">
        <v>70800</v>
      </c>
      <c r="J221" s="96">
        <v>60000</v>
      </c>
      <c r="K221" s="97" t="s">
        <v>216</v>
      </c>
      <c r="L221" s="96" t="s">
        <v>217</v>
      </c>
      <c r="M221" s="88" t="str">
        <f>VLOOKUP(L221,'Total Sales 24-25'!$AD$2:$AE$6,2,0)</f>
        <v>G-Suite Business</v>
      </c>
      <c r="N221" s="96" t="s">
        <v>218</v>
      </c>
      <c r="O221" s="84" t="s">
        <v>6341</v>
      </c>
      <c r="P221" s="89"/>
      <c r="Q221" s="89"/>
      <c r="R221" s="89"/>
      <c r="S221" s="84">
        <v>2</v>
      </c>
      <c r="T221" s="89"/>
      <c r="U221" s="84">
        <v>70800</v>
      </c>
    </row>
    <row r="222" spans="1:21" ht="17.25" customHeight="1" thickBot="1">
      <c r="A222" s="82">
        <v>45049</v>
      </c>
      <c r="B222" s="82" t="str">
        <f t="shared" si="3"/>
        <v>May</v>
      </c>
      <c r="C222" s="83">
        <v>45047</v>
      </c>
      <c r="D222" s="84">
        <v>18</v>
      </c>
      <c r="E222" s="84" t="s">
        <v>205</v>
      </c>
      <c r="F222" s="85" t="s">
        <v>7371</v>
      </c>
      <c r="G222" s="86" t="s">
        <v>7563</v>
      </c>
      <c r="H222" s="86" t="s">
        <v>7311</v>
      </c>
      <c r="I222" s="86">
        <v>1730</v>
      </c>
      <c r="J222" s="84">
        <v>1466</v>
      </c>
      <c r="K222" s="87" t="s">
        <v>216</v>
      </c>
      <c r="L222" s="88" t="s">
        <v>217</v>
      </c>
      <c r="M222" s="88" t="str">
        <f>VLOOKUP(L222,'Total Sales 24-25'!$AD$2:$AE$6,2,0)</f>
        <v>G-Suite Business</v>
      </c>
      <c r="N222" s="88" t="s">
        <v>218</v>
      </c>
      <c r="O222" s="84" t="s">
        <v>6341</v>
      </c>
      <c r="P222" s="89"/>
      <c r="Q222" s="89"/>
      <c r="R222" s="89"/>
      <c r="S222" s="84">
        <v>5</v>
      </c>
      <c r="T222" s="89"/>
      <c r="U222" s="84">
        <v>1730</v>
      </c>
    </row>
    <row r="223" spans="1:21" ht="17.25" customHeight="1" thickBot="1">
      <c r="A223" s="82">
        <v>45329</v>
      </c>
      <c r="B223" s="82" t="str">
        <f t="shared" si="3"/>
        <v>Feb</v>
      </c>
      <c r="C223" s="83">
        <v>45323</v>
      </c>
      <c r="D223" s="84">
        <v>6</v>
      </c>
      <c r="E223" s="84" t="s">
        <v>205</v>
      </c>
      <c r="F223" s="90" t="s">
        <v>362</v>
      </c>
      <c r="G223" s="86" t="s">
        <v>7564</v>
      </c>
      <c r="H223" s="86" t="s">
        <v>7311</v>
      </c>
      <c r="I223" s="91"/>
      <c r="J223" s="96">
        <v>0</v>
      </c>
      <c r="K223" s="97" t="s">
        <v>216</v>
      </c>
      <c r="L223" s="96" t="s">
        <v>217</v>
      </c>
      <c r="M223" s="88" t="str">
        <f>VLOOKUP(L223,'Total Sales 24-25'!$AD$2:$AE$6,2,0)</f>
        <v>G-Suite Business</v>
      </c>
      <c r="N223" s="96" t="s">
        <v>218</v>
      </c>
      <c r="O223" s="84" t="s">
        <v>6341</v>
      </c>
      <c r="P223" s="89"/>
      <c r="Q223" s="89"/>
      <c r="R223" s="89"/>
      <c r="S223" s="84">
        <v>2</v>
      </c>
      <c r="T223" s="89"/>
      <c r="U223" s="89"/>
    </row>
    <row r="224" spans="1:21" ht="17.25" customHeight="1" thickBot="1">
      <c r="A224" s="82">
        <v>45329</v>
      </c>
      <c r="B224" s="82" t="str">
        <f t="shared" si="3"/>
        <v>Feb</v>
      </c>
      <c r="C224" s="83">
        <v>45323</v>
      </c>
      <c r="D224" s="84">
        <v>6</v>
      </c>
      <c r="E224" s="84" t="s">
        <v>205</v>
      </c>
      <c r="F224" s="86" t="s">
        <v>2045</v>
      </c>
      <c r="G224" s="86" t="s">
        <v>7565</v>
      </c>
      <c r="H224" s="86" t="s">
        <v>7311</v>
      </c>
      <c r="I224" s="86">
        <v>559969</v>
      </c>
      <c r="J224" s="96">
        <v>474550</v>
      </c>
      <c r="K224" s="97" t="s">
        <v>216</v>
      </c>
      <c r="L224" s="96" t="s">
        <v>217</v>
      </c>
      <c r="M224" s="88" t="str">
        <f>VLOOKUP(L224,'Total Sales 24-25'!$AD$2:$AE$6,2,0)</f>
        <v>G-Suite Business</v>
      </c>
      <c r="N224" s="96" t="s">
        <v>218</v>
      </c>
      <c r="O224" s="84" t="s">
        <v>6341</v>
      </c>
      <c r="P224" s="89"/>
      <c r="Q224" s="89"/>
      <c r="R224" s="89"/>
      <c r="S224" s="84">
        <v>2</v>
      </c>
      <c r="T224" s="89"/>
      <c r="U224" s="84">
        <v>559969</v>
      </c>
    </row>
    <row r="225" spans="1:21" ht="17.25" customHeight="1" thickBot="1">
      <c r="A225" s="82">
        <v>45329</v>
      </c>
      <c r="B225" s="82" t="str">
        <f t="shared" si="3"/>
        <v>Feb</v>
      </c>
      <c r="C225" s="83">
        <v>45323</v>
      </c>
      <c r="D225" s="84">
        <v>6</v>
      </c>
      <c r="E225" s="84" t="s">
        <v>205</v>
      </c>
      <c r="F225" s="86" t="s">
        <v>2640</v>
      </c>
      <c r="G225" s="86" t="s">
        <v>7566</v>
      </c>
      <c r="H225" s="86" t="s">
        <v>7311</v>
      </c>
      <c r="I225" s="86">
        <v>5531.25</v>
      </c>
      <c r="J225" s="96">
        <v>4688</v>
      </c>
      <c r="K225" s="97" t="s">
        <v>216</v>
      </c>
      <c r="L225" s="96" t="s">
        <v>217</v>
      </c>
      <c r="M225" s="88" t="str">
        <f>VLOOKUP(L225,'Total Sales 24-25'!$AD$2:$AE$6,2,0)</f>
        <v>G-Suite Business</v>
      </c>
      <c r="N225" s="96" t="s">
        <v>218</v>
      </c>
      <c r="O225" s="84" t="s">
        <v>6341</v>
      </c>
      <c r="P225" s="89"/>
      <c r="Q225" s="89"/>
      <c r="R225" s="89"/>
      <c r="S225" s="84">
        <v>2</v>
      </c>
      <c r="T225" s="89"/>
      <c r="U225" s="84">
        <v>5531.25</v>
      </c>
    </row>
    <row r="226" spans="1:21" ht="17.25" customHeight="1" thickBot="1">
      <c r="A226" s="82">
        <v>45329</v>
      </c>
      <c r="B226" s="82" t="str">
        <f t="shared" si="3"/>
        <v>Feb</v>
      </c>
      <c r="C226" s="83">
        <v>45323</v>
      </c>
      <c r="D226" s="84">
        <v>6</v>
      </c>
      <c r="E226" s="84" t="s">
        <v>205</v>
      </c>
      <c r="F226" s="86" t="s">
        <v>3553</v>
      </c>
      <c r="G226" s="86" t="s">
        <v>7567</v>
      </c>
      <c r="H226" s="86" t="s">
        <v>7311</v>
      </c>
      <c r="I226" s="86">
        <v>3217.27</v>
      </c>
      <c r="J226" s="96">
        <v>2727</v>
      </c>
      <c r="K226" s="97" t="s">
        <v>216</v>
      </c>
      <c r="L226" s="96" t="s">
        <v>217</v>
      </c>
      <c r="M226" s="88" t="str">
        <f>VLOOKUP(L226,'Total Sales 24-25'!$AD$2:$AE$6,2,0)</f>
        <v>G-Suite Business</v>
      </c>
      <c r="N226" s="96" t="s">
        <v>218</v>
      </c>
      <c r="O226" s="84" t="s">
        <v>6341</v>
      </c>
      <c r="P226" s="89"/>
      <c r="Q226" s="89"/>
      <c r="R226" s="89"/>
      <c r="S226" s="84">
        <v>2</v>
      </c>
      <c r="T226" s="89"/>
      <c r="U226" s="84">
        <v>3217.27</v>
      </c>
    </row>
    <row r="227" spans="1:21" ht="17.25" customHeight="1" thickBot="1">
      <c r="A227" s="82">
        <v>45329</v>
      </c>
      <c r="B227" s="82" t="str">
        <f t="shared" si="3"/>
        <v>Feb</v>
      </c>
      <c r="C227" s="83">
        <v>45323</v>
      </c>
      <c r="D227" s="84">
        <v>6</v>
      </c>
      <c r="E227" s="84" t="s">
        <v>205</v>
      </c>
      <c r="F227" s="86" t="s">
        <v>6650</v>
      </c>
      <c r="G227" s="86" t="s">
        <v>7568</v>
      </c>
      <c r="H227" s="86" t="s">
        <v>7311</v>
      </c>
      <c r="I227" s="86">
        <v>31801</v>
      </c>
      <c r="J227" s="96">
        <v>26950</v>
      </c>
      <c r="K227" s="97" t="s">
        <v>216</v>
      </c>
      <c r="L227" s="96" t="s">
        <v>217</v>
      </c>
      <c r="M227" s="88" t="str">
        <f>VLOOKUP(L227,'Total Sales 24-25'!$AD$2:$AE$6,2,0)</f>
        <v>G-Suite Business</v>
      </c>
      <c r="N227" s="96" t="s">
        <v>218</v>
      </c>
      <c r="O227" s="84" t="s">
        <v>6341</v>
      </c>
      <c r="P227" s="89"/>
      <c r="Q227" s="89"/>
      <c r="R227" s="89"/>
      <c r="S227" s="84">
        <v>2</v>
      </c>
      <c r="T227" s="89"/>
      <c r="U227" s="84">
        <v>31801</v>
      </c>
    </row>
    <row r="228" spans="1:21" ht="17.25" customHeight="1" thickBot="1">
      <c r="A228" s="82">
        <v>45329</v>
      </c>
      <c r="B228" s="82" t="str">
        <f t="shared" si="3"/>
        <v>Feb</v>
      </c>
      <c r="C228" s="83">
        <v>45323</v>
      </c>
      <c r="D228" s="84">
        <v>6</v>
      </c>
      <c r="E228" s="84" t="s">
        <v>205</v>
      </c>
      <c r="F228" s="86" t="s">
        <v>5788</v>
      </c>
      <c r="G228" s="86" t="s">
        <v>7569</v>
      </c>
      <c r="H228" s="86" t="s">
        <v>7311</v>
      </c>
      <c r="I228" s="86">
        <v>12036</v>
      </c>
      <c r="J228" s="96">
        <v>10200</v>
      </c>
      <c r="K228" s="97" t="s">
        <v>216</v>
      </c>
      <c r="L228" s="96" t="s">
        <v>217</v>
      </c>
      <c r="M228" s="88" t="str">
        <f>VLOOKUP(L228,'Total Sales 24-25'!$AD$2:$AE$6,2,0)</f>
        <v>G-Suite Business</v>
      </c>
      <c r="N228" s="96" t="s">
        <v>218</v>
      </c>
      <c r="O228" s="84" t="s">
        <v>6341</v>
      </c>
      <c r="P228" s="89"/>
      <c r="Q228" s="89"/>
      <c r="R228" s="89"/>
      <c r="S228" s="84">
        <v>2</v>
      </c>
      <c r="T228" s="89"/>
      <c r="U228" s="84">
        <v>12036</v>
      </c>
    </row>
    <row r="229" spans="1:21" ht="17.25" customHeight="1" thickBot="1">
      <c r="A229" s="82">
        <v>45329</v>
      </c>
      <c r="B229" s="82" t="str">
        <f t="shared" si="3"/>
        <v>Feb</v>
      </c>
      <c r="C229" s="83">
        <v>45323</v>
      </c>
      <c r="D229" s="84">
        <v>6</v>
      </c>
      <c r="E229" s="84" t="s">
        <v>205</v>
      </c>
      <c r="F229" s="86" t="s">
        <v>2977</v>
      </c>
      <c r="G229" s="86" t="s">
        <v>7570</v>
      </c>
      <c r="H229" s="86" t="s">
        <v>7311</v>
      </c>
      <c r="I229" s="86">
        <v>1459</v>
      </c>
      <c r="J229" s="96">
        <v>1236</v>
      </c>
      <c r="K229" s="97" t="s">
        <v>216</v>
      </c>
      <c r="L229" s="96" t="s">
        <v>217</v>
      </c>
      <c r="M229" s="88" t="str">
        <f>VLOOKUP(L229,'Total Sales 24-25'!$AD$2:$AE$6,2,0)</f>
        <v>G-Suite Business</v>
      </c>
      <c r="N229" s="96" t="s">
        <v>218</v>
      </c>
      <c r="O229" s="84" t="s">
        <v>6341</v>
      </c>
      <c r="P229" s="89"/>
      <c r="Q229" s="89"/>
      <c r="R229" s="89"/>
      <c r="S229" s="84">
        <v>2</v>
      </c>
      <c r="T229" s="89"/>
      <c r="U229" s="84">
        <v>1459</v>
      </c>
    </row>
    <row r="230" spans="1:21" ht="17.25" customHeight="1" thickBot="1">
      <c r="A230" s="82">
        <v>45329</v>
      </c>
      <c r="B230" s="82" t="str">
        <f t="shared" si="3"/>
        <v>Feb</v>
      </c>
      <c r="C230" s="83">
        <v>45323</v>
      </c>
      <c r="D230" s="84">
        <v>6</v>
      </c>
      <c r="E230" s="84" t="s">
        <v>205</v>
      </c>
      <c r="F230" s="86" t="s">
        <v>2353</v>
      </c>
      <c r="G230" s="86" t="s">
        <v>7571</v>
      </c>
      <c r="H230" s="86" t="s">
        <v>7311</v>
      </c>
      <c r="I230" s="86">
        <v>487</v>
      </c>
      <c r="J230" s="96">
        <v>413</v>
      </c>
      <c r="K230" s="97" t="s">
        <v>216</v>
      </c>
      <c r="L230" s="96" t="s">
        <v>217</v>
      </c>
      <c r="M230" s="88" t="str">
        <f>VLOOKUP(L230,'Total Sales 24-25'!$AD$2:$AE$6,2,0)</f>
        <v>G-Suite Business</v>
      </c>
      <c r="N230" s="96" t="s">
        <v>218</v>
      </c>
      <c r="O230" s="84" t="s">
        <v>6341</v>
      </c>
      <c r="P230" s="89"/>
      <c r="Q230" s="89"/>
      <c r="R230" s="89"/>
      <c r="S230" s="84">
        <v>2</v>
      </c>
      <c r="T230" s="89"/>
      <c r="U230" s="84">
        <v>487</v>
      </c>
    </row>
    <row r="231" spans="1:21" ht="17.25" customHeight="1" thickBot="1">
      <c r="A231" s="82">
        <v>45329</v>
      </c>
      <c r="B231" s="82" t="str">
        <f t="shared" si="3"/>
        <v>Feb</v>
      </c>
      <c r="C231" s="83">
        <v>45323</v>
      </c>
      <c r="D231" s="84">
        <v>6</v>
      </c>
      <c r="E231" s="84" t="s">
        <v>205</v>
      </c>
      <c r="F231" s="86" t="s">
        <v>5460</v>
      </c>
      <c r="G231" s="86" t="s">
        <v>7572</v>
      </c>
      <c r="H231" s="86" t="s">
        <v>7311</v>
      </c>
      <c r="I231" s="86">
        <v>3009</v>
      </c>
      <c r="J231" s="96">
        <v>2550</v>
      </c>
      <c r="K231" s="97" t="s">
        <v>216</v>
      </c>
      <c r="L231" s="96" t="s">
        <v>217</v>
      </c>
      <c r="M231" s="88" t="str">
        <f>VLOOKUP(L231,'Total Sales 24-25'!$AD$2:$AE$6,2,0)</f>
        <v>G-Suite Business</v>
      </c>
      <c r="N231" s="96" t="s">
        <v>218</v>
      </c>
      <c r="O231" s="84" t="s">
        <v>6341</v>
      </c>
      <c r="P231" s="89"/>
      <c r="Q231" s="89"/>
      <c r="R231" s="89"/>
      <c r="S231" s="84">
        <v>2</v>
      </c>
      <c r="T231" s="89"/>
      <c r="U231" s="84">
        <v>3009</v>
      </c>
    </row>
    <row r="232" spans="1:21" ht="17.25" customHeight="1" thickBot="1">
      <c r="A232" s="82">
        <v>45329</v>
      </c>
      <c r="B232" s="82" t="str">
        <f t="shared" si="3"/>
        <v>Feb</v>
      </c>
      <c r="C232" s="83">
        <v>45323</v>
      </c>
      <c r="D232" s="84">
        <v>6</v>
      </c>
      <c r="E232" s="84" t="s">
        <v>205</v>
      </c>
      <c r="F232" s="86" t="s">
        <v>250</v>
      </c>
      <c r="G232" s="86" t="s">
        <v>7573</v>
      </c>
      <c r="H232" s="86" t="s">
        <v>7311</v>
      </c>
      <c r="I232" s="86">
        <v>1770</v>
      </c>
      <c r="J232" s="96">
        <v>1500</v>
      </c>
      <c r="K232" s="97" t="s">
        <v>216</v>
      </c>
      <c r="L232" s="96" t="s">
        <v>217</v>
      </c>
      <c r="M232" s="88" t="str">
        <f>VLOOKUP(L232,'Total Sales 24-25'!$AD$2:$AE$6,2,0)</f>
        <v>G-Suite Business</v>
      </c>
      <c r="N232" s="96" t="s">
        <v>218</v>
      </c>
      <c r="O232" s="84" t="s">
        <v>6341</v>
      </c>
      <c r="P232" s="89"/>
      <c r="Q232" s="89"/>
      <c r="R232" s="89"/>
      <c r="S232" s="84">
        <v>2</v>
      </c>
      <c r="T232" s="89"/>
      <c r="U232" s="84">
        <v>1770</v>
      </c>
    </row>
    <row r="233" spans="1:21" ht="17.25" customHeight="1" thickBot="1">
      <c r="A233" s="82">
        <v>45049</v>
      </c>
      <c r="B233" s="82" t="str">
        <f t="shared" si="3"/>
        <v>May</v>
      </c>
      <c r="C233" s="83">
        <v>45047</v>
      </c>
      <c r="D233" s="84">
        <v>18</v>
      </c>
      <c r="E233" s="84" t="s">
        <v>205</v>
      </c>
      <c r="F233" s="85" t="s">
        <v>2836</v>
      </c>
      <c r="G233" s="86" t="s">
        <v>7574</v>
      </c>
      <c r="H233" s="86" t="s">
        <v>7311</v>
      </c>
      <c r="I233" s="86">
        <v>413</v>
      </c>
      <c r="J233" s="84">
        <v>350</v>
      </c>
      <c r="K233" s="87" t="s">
        <v>216</v>
      </c>
      <c r="L233" s="88" t="s">
        <v>217</v>
      </c>
      <c r="M233" s="88" t="str">
        <f>VLOOKUP(L233,'Total Sales 24-25'!$AD$2:$AE$6,2,0)</f>
        <v>G-Suite Business</v>
      </c>
      <c r="N233" s="88" t="s">
        <v>218</v>
      </c>
      <c r="O233" s="84" t="s">
        <v>6341</v>
      </c>
      <c r="P233" s="89"/>
      <c r="Q233" s="89"/>
      <c r="R233" s="89"/>
      <c r="S233" s="84">
        <v>5</v>
      </c>
      <c r="T233" s="89"/>
      <c r="U233" s="84">
        <v>413</v>
      </c>
    </row>
    <row r="234" spans="1:21" ht="17.25" customHeight="1" thickBot="1">
      <c r="A234" s="82">
        <v>45329</v>
      </c>
      <c r="B234" s="82" t="str">
        <f t="shared" si="3"/>
        <v>Feb</v>
      </c>
      <c r="C234" s="83">
        <v>45323</v>
      </c>
      <c r="D234" s="84">
        <v>6</v>
      </c>
      <c r="E234" s="84" t="s">
        <v>205</v>
      </c>
      <c r="F234" s="86" t="s">
        <v>4134</v>
      </c>
      <c r="G234" s="86" t="s">
        <v>7575</v>
      </c>
      <c r="H234" s="86" t="s">
        <v>7311</v>
      </c>
      <c r="I234" s="86">
        <v>3009</v>
      </c>
      <c r="J234" s="96">
        <v>2550</v>
      </c>
      <c r="K234" s="97" t="s">
        <v>216</v>
      </c>
      <c r="L234" s="96" t="s">
        <v>217</v>
      </c>
      <c r="M234" s="88" t="str">
        <f>VLOOKUP(L234,'Total Sales 24-25'!$AD$2:$AE$6,2,0)</f>
        <v>G-Suite Business</v>
      </c>
      <c r="N234" s="96" t="s">
        <v>218</v>
      </c>
      <c r="O234" s="84" t="s">
        <v>6341</v>
      </c>
      <c r="P234" s="89"/>
      <c r="Q234" s="89"/>
      <c r="R234" s="89"/>
      <c r="S234" s="84">
        <v>2</v>
      </c>
      <c r="T234" s="89"/>
      <c r="U234" s="84">
        <v>3009</v>
      </c>
    </row>
    <row r="235" spans="1:21" ht="17.25" customHeight="1" thickBot="1">
      <c r="A235" s="82">
        <v>45330</v>
      </c>
      <c r="B235" s="82" t="str">
        <f t="shared" si="3"/>
        <v>Feb</v>
      </c>
      <c r="C235" s="83">
        <v>45323</v>
      </c>
      <c r="D235" s="84">
        <v>6</v>
      </c>
      <c r="E235" s="84" t="s">
        <v>205</v>
      </c>
      <c r="F235" s="86" t="s">
        <v>4387</v>
      </c>
      <c r="G235" s="86" t="s">
        <v>7576</v>
      </c>
      <c r="H235" s="86" t="s">
        <v>7311</v>
      </c>
      <c r="I235" s="86">
        <v>1290</v>
      </c>
      <c r="J235" s="96">
        <v>1093</v>
      </c>
      <c r="K235" s="97" t="s">
        <v>216</v>
      </c>
      <c r="L235" s="96" t="s">
        <v>217</v>
      </c>
      <c r="M235" s="88" t="str">
        <f>VLOOKUP(L235,'Total Sales 24-25'!$AD$2:$AE$6,2,0)</f>
        <v>G-Suite Business</v>
      </c>
      <c r="N235" s="96" t="s">
        <v>218</v>
      </c>
      <c r="O235" s="84" t="s">
        <v>6341</v>
      </c>
      <c r="P235" s="89"/>
      <c r="Q235" s="89"/>
      <c r="R235" s="89"/>
      <c r="S235" s="84">
        <v>2</v>
      </c>
      <c r="T235" s="89"/>
      <c r="U235" s="84">
        <v>1290</v>
      </c>
    </row>
    <row r="236" spans="1:21" ht="17.25" customHeight="1" thickBot="1">
      <c r="A236" s="82">
        <v>45331</v>
      </c>
      <c r="B236" s="82" t="str">
        <f t="shared" si="3"/>
        <v>Feb</v>
      </c>
      <c r="C236" s="83">
        <v>45323</v>
      </c>
      <c r="D236" s="84">
        <v>6</v>
      </c>
      <c r="E236" s="84" t="s">
        <v>205</v>
      </c>
      <c r="F236" s="86" t="s">
        <v>2103</v>
      </c>
      <c r="G236" s="86" t="s">
        <v>7577</v>
      </c>
      <c r="H236" s="86" t="s">
        <v>7311</v>
      </c>
      <c r="I236" s="86">
        <v>12036</v>
      </c>
      <c r="J236" s="96">
        <v>10200</v>
      </c>
      <c r="K236" s="97" t="s">
        <v>216</v>
      </c>
      <c r="L236" s="96" t="s">
        <v>217</v>
      </c>
      <c r="M236" s="88" t="str">
        <f>VLOOKUP(L236,'Total Sales 24-25'!$AD$2:$AE$6,2,0)</f>
        <v>G-Suite Business</v>
      </c>
      <c r="N236" s="96" t="s">
        <v>218</v>
      </c>
      <c r="O236" s="84" t="s">
        <v>6341</v>
      </c>
      <c r="P236" s="89"/>
      <c r="Q236" s="89"/>
      <c r="R236" s="89"/>
      <c r="S236" s="84">
        <v>2</v>
      </c>
      <c r="T236" s="89"/>
      <c r="U236" s="84">
        <v>12036</v>
      </c>
    </row>
    <row r="237" spans="1:21" ht="17.25" customHeight="1" thickBot="1">
      <c r="A237" s="82">
        <v>45331</v>
      </c>
      <c r="B237" s="82" t="str">
        <f t="shared" si="3"/>
        <v>Feb</v>
      </c>
      <c r="C237" s="83">
        <v>45323</v>
      </c>
      <c r="D237" s="84">
        <v>6</v>
      </c>
      <c r="E237" s="84" t="s">
        <v>205</v>
      </c>
      <c r="F237" s="86" t="s">
        <v>1830</v>
      </c>
      <c r="G237" s="86" t="s">
        <v>7578</v>
      </c>
      <c r="H237" s="86" t="s">
        <v>7311</v>
      </c>
      <c r="I237" s="86">
        <v>1296.82</v>
      </c>
      <c r="J237" s="96">
        <v>1099</v>
      </c>
      <c r="K237" s="97" t="s">
        <v>216</v>
      </c>
      <c r="L237" s="96" t="s">
        <v>217</v>
      </c>
      <c r="M237" s="88" t="str">
        <f>VLOOKUP(L237,'Total Sales 24-25'!$AD$2:$AE$6,2,0)</f>
        <v>G-Suite Business</v>
      </c>
      <c r="N237" s="96" t="s">
        <v>218</v>
      </c>
      <c r="O237" s="84" t="s">
        <v>6341</v>
      </c>
      <c r="P237" s="89"/>
      <c r="Q237" s="89"/>
      <c r="R237" s="89"/>
      <c r="S237" s="84">
        <v>2</v>
      </c>
      <c r="T237" s="89"/>
      <c r="U237" s="84">
        <v>1296.82</v>
      </c>
    </row>
    <row r="238" spans="1:21" ht="17.25" customHeight="1" thickBot="1">
      <c r="A238" s="82">
        <v>45332</v>
      </c>
      <c r="B238" s="82" t="str">
        <f t="shared" si="3"/>
        <v>Feb</v>
      </c>
      <c r="C238" s="83">
        <v>45323</v>
      </c>
      <c r="D238" s="84">
        <v>6</v>
      </c>
      <c r="E238" s="84" t="s">
        <v>205</v>
      </c>
      <c r="F238" s="86" t="s">
        <v>4056</v>
      </c>
      <c r="G238" s="86" t="s">
        <v>7579</v>
      </c>
      <c r="H238" s="86" t="s">
        <v>7311</v>
      </c>
      <c r="I238" s="86">
        <v>7080</v>
      </c>
      <c r="J238" s="96">
        <v>6000</v>
      </c>
      <c r="K238" s="97" t="s">
        <v>216</v>
      </c>
      <c r="L238" s="96" t="s">
        <v>217</v>
      </c>
      <c r="M238" s="88" t="str">
        <f>VLOOKUP(L238,'Total Sales 24-25'!$AD$2:$AE$6,2,0)</f>
        <v>G-Suite Business</v>
      </c>
      <c r="N238" s="96" t="s">
        <v>218</v>
      </c>
      <c r="O238" s="84" t="s">
        <v>6341</v>
      </c>
      <c r="P238" s="89"/>
      <c r="Q238" s="89"/>
      <c r="R238" s="89"/>
      <c r="S238" s="84">
        <v>2</v>
      </c>
      <c r="T238" s="89"/>
      <c r="U238" s="84">
        <v>7080</v>
      </c>
    </row>
    <row r="239" spans="1:21" ht="17.25" customHeight="1" thickBot="1">
      <c r="A239" s="82">
        <v>45332</v>
      </c>
      <c r="B239" s="82" t="str">
        <f t="shared" si="3"/>
        <v>Feb</v>
      </c>
      <c r="C239" s="83">
        <v>45323</v>
      </c>
      <c r="D239" s="84">
        <v>6</v>
      </c>
      <c r="E239" s="84" t="s">
        <v>205</v>
      </c>
      <c r="F239" s="86" t="s">
        <v>3902</v>
      </c>
      <c r="G239" s="86" t="s">
        <v>7580</v>
      </c>
      <c r="H239" s="86" t="s">
        <v>7311</v>
      </c>
      <c r="I239" s="86">
        <v>21063</v>
      </c>
      <c r="J239" s="96">
        <v>17850</v>
      </c>
      <c r="K239" s="97" t="s">
        <v>216</v>
      </c>
      <c r="L239" s="96" t="s">
        <v>217</v>
      </c>
      <c r="M239" s="88" t="str">
        <f>VLOOKUP(L239,'Total Sales 24-25'!$AD$2:$AE$6,2,0)</f>
        <v>G-Suite Business</v>
      </c>
      <c r="N239" s="96" t="s">
        <v>218</v>
      </c>
      <c r="O239" s="84" t="s">
        <v>6341</v>
      </c>
      <c r="P239" s="89"/>
      <c r="Q239" s="89"/>
      <c r="R239" s="89"/>
      <c r="S239" s="84">
        <v>2</v>
      </c>
      <c r="T239" s="89"/>
      <c r="U239" s="84">
        <v>21063</v>
      </c>
    </row>
    <row r="240" spans="1:21" ht="17.25" customHeight="1" thickBot="1">
      <c r="A240" s="82">
        <v>45334</v>
      </c>
      <c r="B240" s="82" t="str">
        <f t="shared" si="3"/>
        <v>Feb</v>
      </c>
      <c r="C240" s="83">
        <v>45323</v>
      </c>
      <c r="D240" s="84">
        <v>7</v>
      </c>
      <c r="E240" s="84" t="s">
        <v>205</v>
      </c>
      <c r="F240" s="86" t="s">
        <v>7535</v>
      </c>
      <c r="G240" s="86" t="s">
        <v>7581</v>
      </c>
      <c r="H240" s="86" t="s">
        <v>7311</v>
      </c>
      <c r="I240" s="86">
        <v>42126</v>
      </c>
      <c r="J240" s="96">
        <v>35700</v>
      </c>
      <c r="K240" s="97" t="s">
        <v>216</v>
      </c>
      <c r="L240" s="96" t="s">
        <v>217</v>
      </c>
      <c r="M240" s="88" t="str">
        <f>VLOOKUP(L240,'Total Sales 24-25'!$AD$2:$AE$6,2,0)</f>
        <v>G-Suite Business</v>
      </c>
      <c r="N240" s="96" t="s">
        <v>218</v>
      </c>
      <c r="O240" s="84" t="s">
        <v>6341</v>
      </c>
      <c r="P240" s="89"/>
      <c r="Q240" s="89"/>
      <c r="R240" s="89"/>
      <c r="S240" s="84">
        <v>2</v>
      </c>
      <c r="T240" s="89"/>
      <c r="U240" s="84">
        <v>42126</v>
      </c>
    </row>
    <row r="241" spans="1:21" ht="17.25" customHeight="1" thickBot="1">
      <c r="A241" s="82">
        <v>45334</v>
      </c>
      <c r="B241" s="82" t="str">
        <f t="shared" si="3"/>
        <v>Feb</v>
      </c>
      <c r="C241" s="83">
        <v>45323</v>
      </c>
      <c r="D241" s="84">
        <v>7</v>
      </c>
      <c r="E241" s="84" t="s">
        <v>205</v>
      </c>
      <c r="F241" s="86" t="s">
        <v>2474</v>
      </c>
      <c r="G241" s="86" t="s">
        <v>7582</v>
      </c>
      <c r="H241" s="86" t="s">
        <v>7311</v>
      </c>
      <c r="I241" s="86">
        <v>2519</v>
      </c>
      <c r="J241" s="96">
        <v>2135</v>
      </c>
      <c r="K241" s="97" t="s">
        <v>216</v>
      </c>
      <c r="L241" s="96" t="s">
        <v>217</v>
      </c>
      <c r="M241" s="88" t="str">
        <f>VLOOKUP(L241,'Total Sales 24-25'!$AD$2:$AE$6,2,0)</f>
        <v>G-Suite Business</v>
      </c>
      <c r="N241" s="96" t="s">
        <v>218</v>
      </c>
      <c r="O241" s="84" t="s">
        <v>6341</v>
      </c>
      <c r="P241" s="89"/>
      <c r="Q241" s="89"/>
      <c r="R241" s="89"/>
      <c r="S241" s="84">
        <v>2</v>
      </c>
      <c r="T241" s="89"/>
      <c r="U241" s="84">
        <v>2519</v>
      </c>
    </row>
    <row r="242" spans="1:21" ht="17.25" customHeight="1" thickBot="1">
      <c r="A242" s="82">
        <v>45334</v>
      </c>
      <c r="B242" s="82" t="str">
        <f t="shared" si="3"/>
        <v>Feb</v>
      </c>
      <c r="C242" s="83">
        <v>45323</v>
      </c>
      <c r="D242" s="84">
        <v>7</v>
      </c>
      <c r="E242" s="84" t="s">
        <v>205</v>
      </c>
      <c r="F242" s="86" t="s">
        <v>5726</v>
      </c>
      <c r="G242" s="86" t="s">
        <v>7583</v>
      </c>
      <c r="H242" s="86" t="s">
        <v>7311</v>
      </c>
      <c r="I242" s="86">
        <v>33896</v>
      </c>
      <c r="J242" s="96">
        <v>28725</v>
      </c>
      <c r="K242" s="97" t="s">
        <v>216</v>
      </c>
      <c r="L242" s="96" t="s">
        <v>217</v>
      </c>
      <c r="M242" s="88" t="str">
        <f>VLOOKUP(L242,'Total Sales 24-25'!$AD$2:$AE$6,2,0)</f>
        <v>G-Suite Business</v>
      </c>
      <c r="N242" s="96" t="s">
        <v>218</v>
      </c>
      <c r="O242" s="84" t="s">
        <v>6341</v>
      </c>
      <c r="P242" s="89"/>
      <c r="Q242" s="89"/>
      <c r="R242" s="89"/>
      <c r="S242" s="84">
        <v>2</v>
      </c>
      <c r="T242" s="89"/>
      <c r="U242" s="84">
        <v>33896</v>
      </c>
    </row>
    <row r="243" spans="1:21" ht="17.25" customHeight="1" thickBot="1">
      <c r="A243" s="82">
        <v>45334</v>
      </c>
      <c r="B243" s="82" t="str">
        <f t="shared" si="3"/>
        <v>Feb</v>
      </c>
      <c r="C243" s="83">
        <v>45323</v>
      </c>
      <c r="D243" s="84">
        <v>7</v>
      </c>
      <c r="E243" s="84" t="s">
        <v>205</v>
      </c>
      <c r="F243" s="86" t="s">
        <v>1028</v>
      </c>
      <c r="G243" s="86" t="s">
        <v>7584</v>
      </c>
      <c r="H243" s="86" t="s">
        <v>7311</v>
      </c>
      <c r="I243" s="86">
        <v>105539</v>
      </c>
      <c r="J243" s="96">
        <v>89440</v>
      </c>
      <c r="K243" s="97" t="s">
        <v>216</v>
      </c>
      <c r="L243" s="96" t="s">
        <v>217</v>
      </c>
      <c r="M243" s="88" t="str">
        <f>VLOOKUP(L243,'Total Sales 24-25'!$AD$2:$AE$6,2,0)</f>
        <v>G-Suite Business</v>
      </c>
      <c r="N243" s="96" t="s">
        <v>218</v>
      </c>
      <c r="O243" s="84" t="s">
        <v>6341</v>
      </c>
      <c r="P243" s="89"/>
      <c r="Q243" s="89"/>
      <c r="R243" s="89"/>
      <c r="S243" s="84">
        <v>2</v>
      </c>
      <c r="T243" s="89"/>
      <c r="U243" s="84">
        <v>105539</v>
      </c>
    </row>
    <row r="244" spans="1:21" ht="17.25" customHeight="1" thickBot="1">
      <c r="A244" s="82">
        <v>45049</v>
      </c>
      <c r="B244" s="82" t="str">
        <f t="shared" si="3"/>
        <v>May</v>
      </c>
      <c r="C244" s="83">
        <v>45047</v>
      </c>
      <c r="D244" s="84">
        <v>18</v>
      </c>
      <c r="E244" s="84" t="s">
        <v>205</v>
      </c>
      <c r="F244" s="85" t="s">
        <v>5721</v>
      </c>
      <c r="G244" s="86" t="s">
        <v>7585</v>
      </c>
      <c r="H244" s="86" t="s">
        <v>7311</v>
      </c>
      <c r="I244" s="86">
        <v>2478</v>
      </c>
      <c r="J244" s="84">
        <v>2100</v>
      </c>
      <c r="K244" s="87" t="s">
        <v>216</v>
      </c>
      <c r="L244" s="88" t="s">
        <v>217</v>
      </c>
      <c r="M244" s="88" t="str">
        <f>VLOOKUP(L244,'Total Sales 24-25'!$AD$2:$AE$6,2,0)</f>
        <v>G-Suite Business</v>
      </c>
      <c r="N244" s="88" t="s">
        <v>218</v>
      </c>
      <c r="O244" s="84" t="s">
        <v>6341</v>
      </c>
      <c r="P244" s="89"/>
      <c r="Q244" s="89"/>
      <c r="R244" s="89"/>
      <c r="S244" s="84">
        <v>5</v>
      </c>
      <c r="T244" s="89"/>
      <c r="U244" s="84">
        <v>2478</v>
      </c>
    </row>
    <row r="245" spans="1:21" ht="17.25" customHeight="1" thickBot="1">
      <c r="A245" s="82">
        <v>45335</v>
      </c>
      <c r="B245" s="82" t="str">
        <f t="shared" si="3"/>
        <v>Feb</v>
      </c>
      <c r="C245" s="83">
        <v>45323</v>
      </c>
      <c r="D245" s="84">
        <v>7</v>
      </c>
      <c r="E245" s="84" t="s">
        <v>205</v>
      </c>
      <c r="F245" s="86" t="s">
        <v>6568</v>
      </c>
      <c r="G245" s="86" t="s">
        <v>7586</v>
      </c>
      <c r="H245" s="86" t="s">
        <v>7311</v>
      </c>
      <c r="I245" s="86">
        <v>180245</v>
      </c>
      <c r="J245" s="96">
        <v>152750</v>
      </c>
      <c r="K245" s="97" t="s">
        <v>216</v>
      </c>
      <c r="L245" s="96" t="s">
        <v>217</v>
      </c>
      <c r="M245" s="88" t="str">
        <f>VLOOKUP(L245,'Total Sales 24-25'!$AD$2:$AE$6,2,0)</f>
        <v>G-Suite Business</v>
      </c>
      <c r="N245" s="96" t="s">
        <v>218</v>
      </c>
      <c r="O245" s="84" t="s">
        <v>6341</v>
      </c>
      <c r="P245" s="89"/>
      <c r="Q245" s="89"/>
      <c r="R245" s="89"/>
      <c r="S245" s="84">
        <v>2</v>
      </c>
      <c r="T245" s="89"/>
      <c r="U245" s="84">
        <v>180245</v>
      </c>
    </row>
    <row r="246" spans="1:21" ht="17.25" customHeight="1" thickBot="1">
      <c r="A246" s="82">
        <v>45335</v>
      </c>
      <c r="B246" s="82" t="str">
        <f t="shared" si="3"/>
        <v>Feb</v>
      </c>
      <c r="C246" s="83">
        <v>45323</v>
      </c>
      <c r="D246" s="84">
        <v>7</v>
      </c>
      <c r="E246" s="84" t="s">
        <v>205</v>
      </c>
      <c r="F246" s="86" t="s">
        <v>2474</v>
      </c>
      <c r="G246" s="86" t="s">
        <v>7587</v>
      </c>
      <c r="H246" s="86" t="s">
        <v>7311</v>
      </c>
      <c r="I246" s="86">
        <v>5039</v>
      </c>
      <c r="J246" s="96">
        <v>4270</v>
      </c>
      <c r="K246" s="97" t="s">
        <v>216</v>
      </c>
      <c r="L246" s="96" t="s">
        <v>217</v>
      </c>
      <c r="M246" s="88" t="str">
        <f>VLOOKUP(L246,'Total Sales 24-25'!$AD$2:$AE$6,2,0)</f>
        <v>G-Suite Business</v>
      </c>
      <c r="N246" s="96" t="s">
        <v>218</v>
      </c>
      <c r="O246" s="84" t="s">
        <v>6341</v>
      </c>
      <c r="P246" s="89"/>
      <c r="Q246" s="89"/>
      <c r="R246" s="89"/>
      <c r="S246" s="84">
        <v>2</v>
      </c>
      <c r="T246" s="89"/>
      <c r="U246" s="84">
        <v>5039</v>
      </c>
    </row>
    <row r="247" spans="1:21" ht="17.25" customHeight="1" thickBot="1">
      <c r="A247" s="82">
        <v>45335</v>
      </c>
      <c r="B247" s="82" t="str">
        <f t="shared" si="3"/>
        <v>Feb</v>
      </c>
      <c r="C247" s="83">
        <v>45323</v>
      </c>
      <c r="D247" s="84">
        <v>7</v>
      </c>
      <c r="E247" s="84" t="s">
        <v>205</v>
      </c>
      <c r="F247" s="86" t="s">
        <v>3256</v>
      </c>
      <c r="G247" s="86" t="s">
        <v>7588</v>
      </c>
      <c r="H247" s="86" t="s">
        <v>7311</v>
      </c>
      <c r="I247" s="86">
        <v>1859</v>
      </c>
      <c r="J247" s="96">
        <v>1575</v>
      </c>
      <c r="K247" s="97" t="s">
        <v>216</v>
      </c>
      <c r="L247" s="96" t="s">
        <v>217</v>
      </c>
      <c r="M247" s="88" t="str">
        <f>VLOOKUP(L247,'Total Sales 24-25'!$AD$2:$AE$6,2,0)</f>
        <v>G-Suite Business</v>
      </c>
      <c r="N247" s="96" t="s">
        <v>218</v>
      </c>
      <c r="O247" s="84" t="s">
        <v>6341</v>
      </c>
      <c r="P247" s="89"/>
      <c r="Q247" s="89"/>
      <c r="R247" s="89"/>
      <c r="S247" s="84">
        <v>2</v>
      </c>
      <c r="T247" s="89"/>
      <c r="U247" s="84">
        <v>1859</v>
      </c>
    </row>
    <row r="248" spans="1:21" ht="17.25" customHeight="1" thickBot="1">
      <c r="A248" s="82">
        <v>45335</v>
      </c>
      <c r="B248" s="82" t="str">
        <f t="shared" si="3"/>
        <v>Feb</v>
      </c>
      <c r="C248" s="83">
        <v>45323</v>
      </c>
      <c r="D248" s="84">
        <v>7</v>
      </c>
      <c r="E248" s="84" t="s">
        <v>205</v>
      </c>
      <c r="F248" s="86" t="s">
        <v>3058</v>
      </c>
      <c r="G248" s="86" t="s">
        <v>7589</v>
      </c>
      <c r="H248" s="86" t="s">
        <v>7311</v>
      </c>
      <c r="I248" s="86">
        <v>3511</v>
      </c>
      <c r="J248" s="96">
        <v>2975</v>
      </c>
      <c r="K248" s="97" t="s">
        <v>216</v>
      </c>
      <c r="L248" s="96" t="s">
        <v>217</v>
      </c>
      <c r="M248" s="88" t="str">
        <f>VLOOKUP(L248,'Total Sales 24-25'!$AD$2:$AE$6,2,0)</f>
        <v>G-Suite Business</v>
      </c>
      <c r="N248" s="96" t="s">
        <v>218</v>
      </c>
      <c r="O248" s="84" t="s">
        <v>6341</v>
      </c>
      <c r="P248" s="89"/>
      <c r="Q248" s="89"/>
      <c r="R248" s="89"/>
      <c r="S248" s="84">
        <v>2</v>
      </c>
      <c r="T248" s="89"/>
      <c r="U248" s="84">
        <v>3511</v>
      </c>
    </row>
    <row r="249" spans="1:21" ht="17.25" customHeight="1" thickBot="1">
      <c r="A249" s="82">
        <v>45335</v>
      </c>
      <c r="B249" s="82" t="str">
        <f t="shared" si="3"/>
        <v>Feb</v>
      </c>
      <c r="C249" s="83">
        <v>45323</v>
      </c>
      <c r="D249" s="84">
        <v>7</v>
      </c>
      <c r="E249" s="84" t="s">
        <v>205</v>
      </c>
      <c r="F249" s="86" t="s">
        <v>384</v>
      </c>
      <c r="G249" s="86" t="s">
        <v>7590</v>
      </c>
      <c r="H249" s="86" t="s">
        <v>7311</v>
      </c>
      <c r="I249" s="86">
        <v>21063</v>
      </c>
      <c r="J249" s="96">
        <v>17850</v>
      </c>
      <c r="K249" s="97" t="s">
        <v>216</v>
      </c>
      <c r="L249" s="96" t="s">
        <v>217</v>
      </c>
      <c r="M249" s="88" t="str">
        <f>VLOOKUP(L249,'Total Sales 24-25'!$AD$2:$AE$6,2,0)</f>
        <v>G-Suite Business</v>
      </c>
      <c r="N249" s="96" t="s">
        <v>218</v>
      </c>
      <c r="O249" s="84" t="s">
        <v>6341</v>
      </c>
      <c r="P249" s="89"/>
      <c r="Q249" s="89"/>
      <c r="R249" s="89"/>
      <c r="S249" s="84">
        <v>2</v>
      </c>
      <c r="T249" s="89"/>
      <c r="U249" s="84">
        <v>21063</v>
      </c>
    </row>
    <row r="250" spans="1:21" ht="17.25" customHeight="1" thickBot="1">
      <c r="A250" s="82">
        <v>45335</v>
      </c>
      <c r="B250" s="82" t="str">
        <f t="shared" si="3"/>
        <v>Feb</v>
      </c>
      <c r="C250" s="83">
        <v>45323</v>
      </c>
      <c r="D250" s="84">
        <v>7</v>
      </c>
      <c r="E250" s="84" t="s">
        <v>205</v>
      </c>
      <c r="F250" s="86" t="s">
        <v>6408</v>
      </c>
      <c r="G250" s="86" t="s">
        <v>7591</v>
      </c>
      <c r="H250" s="86" t="s">
        <v>7311</v>
      </c>
      <c r="I250" s="86">
        <v>6018</v>
      </c>
      <c r="J250" s="96">
        <v>5100</v>
      </c>
      <c r="K250" s="97" t="s">
        <v>216</v>
      </c>
      <c r="L250" s="96" t="s">
        <v>217</v>
      </c>
      <c r="M250" s="88" t="str">
        <f>VLOOKUP(L250,'Total Sales 24-25'!$AD$2:$AE$6,2,0)</f>
        <v>G-Suite Business</v>
      </c>
      <c r="N250" s="96" t="s">
        <v>218</v>
      </c>
      <c r="O250" s="84" t="s">
        <v>6341</v>
      </c>
      <c r="P250" s="89"/>
      <c r="Q250" s="89"/>
      <c r="R250" s="89"/>
      <c r="S250" s="84">
        <v>2</v>
      </c>
      <c r="T250" s="89"/>
      <c r="U250" s="84">
        <v>6018</v>
      </c>
    </row>
    <row r="251" spans="1:21" ht="17.25" customHeight="1" thickBot="1">
      <c r="A251" s="82">
        <v>45336</v>
      </c>
      <c r="B251" s="82" t="str">
        <f t="shared" si="3"/>
        <v>Feb</v>
      </c>
      <c r="C251" s="83">
        <v>45323</v>
      </c>
      <c r="D251" s="84">
        <v>7</v>
      </c>
      <c r="E251" s="84" t="s">
        <v>205</v>
      </c>
      <c r="F251" s="86" t="s">
        <v>6327</v>
      </c>
      <c r="G251" s="86" t="s">
        <v>7592</v>
      </c>
      <c r="H251" s="86" t="s">
        <v>7311</v>
      </c>
      <c r="I251" s="86">
        <v>1938</v>
      </c>
      <c r="J251" s="96">
        <v>1642</v>
      </c>
      <c r="K251" s="97" t="s">
        <v>216</v>
      </c>
      <c r="L251" s="96" t="s">
        <v>217</v>
      </c>
      <c r="M251" s="88" t="str">
        <f>VLOOKUP(L251,'Total Sales 24-25'!$AD$2:$AE$6,2,0)</f>
        <v>G-Suite Business</v>
      </c>
      <c r="N251" s="96" t="s">
        <v>218</v>
      </c>
      <c r="O251" s="84" t="s">
        <v>6341</v>
      </c>
      <c r="P251" s="89"/>
      <c r="Q251" s="89"/>
      <c r="R251" s="89"/>
      <c r="S251" s="84">
        <v>2</v>
      </c>
      <c r="T251" s="89"/>
      <c r="U251" s="84">
        <v>1938</v>
      </c>
    </row>
    <row r="252" spans="1:21" ht="17.25" customHeight="1" thickBot="1">
      <c r="A252" s="82">
        <v>45336</v>
      </c>
      <c r="B252" s="82" t="str">
        <f t="shared" si="3"/>
        <v>Feb</v>
      </c>
      <c r="C252" s="83">
        <v>45323</v>
      </c>
      <c r="D252" s="84">
        <v>7</v>
      </c>
      <c r="E252" s="84" t="s">
        <v>205</v>
      </c>
      <c r="F252" s="86" t="s">
        <v>250</v>
      </c>
      <c r="G252" s="86" t="s">
        <v>7593</v>
      </c>
      <c r="H252" s="86" t="s">
        <v>7311</v>
      </c>
      <c r="I252" s="86">
        <v>5310</v>
      </c>
      <c r="J252" s="96">
        <v>4500</v>
      </c>
      <c r="K252" s="97" t="s">
        <v>216</v>
      </c>
      <c r="L252" s="96" t="s">
        <v>217</v>
      </c>
      <c r="M252" s="88" t="str">
        <f>VLOOKUP(L252,'Total Sales 24-25'!$AD$2:$AE$6,2,0)</f>
        <v>G-Suite Business</v>
      </c>
      <c r="N252" s="96" t="s">
        <v>218</v>
      </c>
      <c r="O252" s="84" t="s">
        <v>6341</v>
      </c>
      <c r="P252" s="89"/>
      <c r="Q252" s="89"/>
      <c r="R252" s="89"/>
      <c r="S252" s="84">
        <v>2</v>
      </c>
      <c r="T252" s="89"/>
      <c r="U252" s="84">
        <v>5310</v>
      </c>
    </row>
    <row r="253" spans="1:21" ht="17.25" customHeight="1" thickBot="1">
      <c r="A253" s="82">
        <v>45337</v>
      </c>
      <c r="B253" s="82" t="str">
        <f t="shared" si="3"/>
        <v>Feb</v>
      </c>
      <c r="C253" s="83">
        <v>45323</v>
      </c>
      <c r="D253" s="84">
        <v>7</v>
      </c>
      <c r="E253" s="84" t="s">
        <v>205</v>
      </c>
      <c r="F253" s="86" t="s">
        <v>6364</v>
      </c>
      <c r="G253" s="86" t="s">
        <v>7594</v>
      </c>
      <c r="H253" s="86" t="s">
        <v>7311</v>
      </c>
      <c r="I253" s="86">
        <v>5334</v>
      </c>
      <c r="J253" s="96">
        <v>4520</v>
      </c>
      <c r="K253" s="97" t="s">
        <v>216</v>
      </c>
      <c r="L253" s="96" t="s">
        <v>217</v>
      </c>
      <c r="M253" s="88" t="str">
        <f>VLOOKUP(L253,'Total Sales 24-25'!$AD$2:$AE$6,2,0)</f>
        <v>G-Suite Business</v>
      </c>
      <c r="N253" s="96" t="s">
        <v>218</v>
      </c>
      <c r="O253" s="84" t="s">
        <v>6341</v>
      </c>
      <c r="P253" s="89"/>
      <c r="Q253" s="89"/>
      <c r="R253" s="89"/>
      <c r="S253" s="84">
        <v>2</v>
      </c>
      <c r="T253" s="89"/>
      <c r="U253" s="84">
        <v>5334</v>
      </c>
    </row>
    <row r="254" spans="1:21" ht="17.25" customHeight="1" thickBot="1">
      <c r="A254" s="82">
        <v>45337</v>
      </c>
      <c r="B254" s="82" t="str">
        <f t="shared" si="3"/>
        <v>Feb</v>
      </c>
      <c r="C254" s="83">
        <v>45323</v>
      </c>
      <c r="D254" s="84">
        <v>7</v>
      </c>
      <c r="E254" s="84" t="s">
        <v>205</v>
      </c>
      <c r="F254" s="86" t="s">
        <v>6708</v>
      </c>
      <c r="G254" s="86" t="s">
        <v>7595</v>
      </c>
      <c r="H254" s="86" t="s">
        <v>7311</v>
      </c>
      <c r="I254" s="86">
        <v>5900</v>
      </c>
      <c r="J254" s="96">
        <v>5000</v>
      </c>
      <c r="K254" s="97" t="s">
        <v>216</v>
      </c>
      <c r="L254" s="96" t="s">
        <v>217</v>
      </c>
      <c r="M254" s="88" t="str">
        <f>VLOOKUP(L254,'Total Sales 24-25'!$AD$2:$AE$6,2,0)</f>
        <v>G-Suite Business</v>
      </c>
      <c r="N254" s="96" t="s">
        <v>218</v>
      </c>
      <c r="O254" s="84" t="s">
        <v>6341</v>
      </c>
      <c r="P254" s="89"/>
      <c r="Q254" s="89"/>
      <c r="R254" s="89"/>
      <c r="S254" s="84">
        <v>2</v>
      </c>
      <c r="T254" s="89"/>
      <c r="U254" s="84">
        <v>5900</v>
      </c>
    </row>
    <row r="255" spans="1:21" ht="17.25" customHeight="1" thickBot="1">
      <c r="A255" s="82">
        <v>45049</v>
      </c>
      <c r="B255" s="82" t="str">
        <f t="shared" si="3"/>
        <v>May</v>
      </c>
      <c r="C255" s="83">
        <v>45047</v>
      </c>
      <c r="D255" s="84">
        <v>18</v>
      </c>
      <c r="E255" s="84" t="s">
        <v>205</v>
      </c>
      <c r="F255" s="85" t="s">
        <v>1352</v>
      </c>
      <c r="G255" s="86" t="s">
        <v>7596</v>
      </c>
      <c r="H255" s="86" t="s">
        <v>7311</v>
      </c>
      <c r="I255" s="86">
        <v>184080</v>
      </c>
      <c r="J255" s="84">
        <v>156000</v>
      </c>
      <c r="K255" s="87" t="s">
        <v>216</v>
      </c>
      <c r="L255" s="88" t="s">
        <v>217</v>
      </c>
      <c r="M255" s="88" t="str">
        <f>VLOOKUP(L255,'Total Sales 24-25'!$AD$2:$AE$6,2,0)</f>
        <v>G-Suite Business</v>
      </c>
      <c r="N255" s="88" t="s">
        <v>218</v>
      </c>
      <c r="O255" s="84" t="s">
        <v>6341</v>
      </c>
      <c r="P255" s="89"/>
      <c r="Q255" s="89"/>
      <c r="R255" s="89"/>
      <c r="S255" s="84">
        <v>5</v>
      </c>
      <c r="T255" s="89"/>
      <c r="U255" s="84">
        <v>184080</v>
      </c>
    </row>
    <row r="256" spans="1:21" ht="17.25" customHeight="1" thickBot="1">
      <c r="A256" s="82">
        <v>45338</v>
      </c>
      <c r="B256" s="82" t="str">
        <f t="shared" si="3"/>
        <v>Feb</v>
      </c>
      <c r="C256" s="83">
        <v>45323</v>
      </c>
      <c r="D256" s="84">
        <v>7</v>
      </c>
      <c r="E256" s="84" t="s">
        <v>205</v>
      </c>
      <c r="F256" s="86" t="s">
        <v>6364</v>
      </c>
      <c r="G256" s="86" t="s">
        <v>7597</v>
      </c>
      <c r="H256" s="86" t="s">
        <v>7311</v>
      </c>
      <c r="I256" s="86">
        <v>2595</v>
      </c>
      <c r="J256" s="96">
        <v>2199</v>
      </c>
      <c r="K256" s="97" t="s">
        <v>216</v>
      </c>
      <c r="L256" s="96" t="s">
        <v>217</v>
      </c>
      <c r="M256" s="88" t="str">
        <f>VLOOKUP(L256,'Total Sales 24-25'!$AD$2:$AE$6,2,0)</f>
        <v>G-Suite Business</v>
      </c>
      <c r="N256" s="96" t="s">
        <v>218</v>
      </c>
      <c r="O256" s="84" t="s">
        <v>6341</v>
      </c>
      <c r="P256" s="89"/>
      <c r="Q256" s="89"/>
      <c r="R256" s="89"/>
      <c r="S256" s="84">
        <v>2</v>
      </c>
      <c r="T256" s="89"/>
      <c r="U256" s="84">
        <v>2595</v>
      </c>
    </row>
    <row r="257" spans="1:21" ht="17.25" customHeight="1" thickBot="1">
      <c r="A257" s="82">
        <v>45338</v>
      </c>
      <c r="B257" s="82" t="str">
        <f t="shared" si="3"/>
        <v>Feb</v>
      </c>
      <c r="C257" s="83">
        <v>45323</v>
      </c>
      <c r="D257" s="84">
        <v>7</v>
      </c>
      <c r="E257" s="84" t="s">
        <v>205</v>
      </c>
      <c r="F257" s="91" t="s">
        <v>362</v>
      </c>
      <c r="G257" s="86" t="s">
        <v>7598</v>
      </c>
      <c r="H257" s="86" t="s">
        <v>7311</v>
      </c>
      <c r="I257" s="91"/>
      <c r="J257" s="89"/>
      <c r="K257" s="97" t="s">
        <v>216</v>
      </c>
      <c r="L257" s="96" t="s">
        <v>217</v>
      </c>
      <c r="M257" s="88" t="str">
        <f>VLOOKUP(L257,'Total Sales 24-25'!$AD$2:$AE$6,2,0)</f>
        <v>G-Suite Business</v>
      </c>
      <c r="N257" s="96" t="s">
        <v>218</v>
      </c>
      <c r="O257" s="84" t="s">
        <v>6341</v>
      </c>
      <c r="P257" s="89"/>
      <c r="Q257" s="89"/>
      <c r="R257" s="89"/>
      <c r="S257" s="84">
        <v>2</v>
      </c>
      <c r="T257" s="89"/>
      <c r="U257" s="89"/>
    </row>
    <row r="258" spans="1:21" ht="17.25" customHeight="1" thickBot="1">
      <c r="A258" s="82">
        <v>45339</v>
      </c>
      <c r="B258" s="82" t="str">
        <f t="shared" ref="B258:B321" si="4">TEXT(A258,"mmm")</f>
        <v>Feb</v>
      </c>
      <c r="C258" s="83">
        <v>45323</v>
      </c>
      <c r="D258" s="84">
        <v>7</v>
      </c>
      <c r="E258" s="84" t="s">
        <v>205</v>
      </c>
      <c r="F258" s="86" t="s">
        <v>3740</v>
      </c>
      <c r="G258" s="86" t="s">
        <v>7599</v>
      </c>
      <c r="H258" s="86" t="s">
        <v>7311</v>
      </c>
      <c r="I258" s="86">
        <v>5531.25</v>
      </c>
      <c r="J258" s="96">
        <v>4688</v>
      </c>
      <c r="K258" s="97" t="s">
        <v>216</v>
      </c>
      <c r="L258" s="96" t="s">
        <v>217</v>
      </c>
      <c r="M258" s="88" t="str">
        <f>VLOOKUP(L258,'Total Sales 24-25'!$AD$2:$AE$6,2,0)</f>
        <v>G-Suite Business</v>
      </c>
      <c r="N258" s="96" t="s">
        <v>218</v>
      </c>
      <c r="O258" s="84" t="s">
        <v>6341</v>
      </c>
      <c r="P258" s="89"/>
      <c r="Q258" s="89"/>
      <c r="R258" s="89"/>
      <c r="S258" s="84">
        <v>2</v>
      </c>
      <c r="T258" s="89"/>
      <c r="U258" s="84">
        <v>5531.25</v>
      </c>
    </row>
    <row r="259" spans="1:21" ht="17.25" customHeight="1" thickBot="1">
      <c r="A259" s="82">
        <v>45339</v>
      </c>
      <c r="B259" s="82" t="str">
        <f t="shared" si="4"/>
        <v>Feb</v>
      </c>
      <c r="C259" s="83">
        <v>45323</v>
      </c>
      <c r="D259" s="84">
        <v>7</v>
      </c>
      <c r="E259" s="84" t="s">
        <v>205</v>
      </c>
      <c r="F259" s="86" t="s">
        <v>4989</v>
      </c>
      <c r="G259" s="86" t="s">
        <v>7600</v>
      </c>
      <c r="H259" s="86" t="s">
        <v>7311</v>
      </c>
      <c r="I259" s="86">
        <v>45123</v>
      </c>
      <c r="J259" s="96">
        <v>38240</v>
      </c>
      <c r="K259" s="97" t="s">
        <v>216</v>
      </c>
      <c r="L259" s="96" t="s">
        <v>217</v>
      </c>
      <c r="M259" s="88" t="str">
        <f>VLOOKUP(L259,'Total Sales 24-25'!$AD$2:$AE$6,2,0)</f>
        <v>G-Suite Business</v>
      </c>
      <c r="N259" s="96" t="s">
        <v>218</v>
      </c>
      <c r="O259" s="84" t="s">
        <v>6341</v>
      </c>
      <c r="P259" s="89"/>
      <c r="Q259" s="89"/>
      <c r="R259" s="89"/>
      <c r="S259" s="84">
        <v>2</v>
      </c>
      <c r="T259" s="89"/>
      <c r="U259" s="84">
        <v>45123</v>
      </c>
    </row>
    <row r="260" spans="1:21" ht="17.25" customHeight="1" thickBot="1">
      <c r="A260" s="82">
        <v>45339</v>
      </c>
      <c r="B260" s="82" t="str">
        <f t="shared" si="4"/>
        <v>Feb</v>
      </c>
      <c r="C260" s="83">
        <v>45323</v>
      </c>
      <c r="D260" s="84">
        <v>7</v>
      </c>
      <c r="E260" s="84" t="s">
        <v>205</v>
      </c>
      <c r="F260" s="86" t="s">
        <v>6592</v>
      </c>
      <c r="G260" s="86" t="s">
        <v>7601</v>
      </c>
      <c r="H260" s="86" t="s">
        <v>7311</v>
      </c>
      <c r="I260" s="86">
        <v>30090</v>
      </c>
      <c r="J260" s="96">
        <v>25500</v>
      </c>
      <c r="K260" s="97" t="s">
        <v>216</v>
      </c>
      <c r="L260" s="96" t="s">
        <v>217</v>
      </c>
      <c r="M260" s="88" t="str">
        <f>VLOOKUP(L260,'Total Sales 24-25'!$AD$2:$AE$6,2,0)</f>
        <v>G-Suite Business</v>
      </c>
      <c r="N260" s="96" t="s">
        <v>218</v>
      </c>
      <c r="O260" s="84" t="s">
        <v>6341</v>
      </c>
      <c r="P260" s="89"/>
      <c r="Q260" s="89"/>
      <c r="R260" s="89"/>
      <c r="S260" s="84">
        <v>2</v>
      </c>
      <c r="T260" s="89"/>
      <c r="U260" s="84">
        <v>30090</v>
      </c>
    </row>
    <row r="261" spans="1:21" ht="17.25" customHeight="1" thickBot="1">
      <c r="A261" s="82">
        <v>45339</v>
      </c>
      <c r="B261" s="82" t="str">
        <f t="shared" si="4"/>
        <v>Feb</v>
      </c>
      <c r="C261" s="83">
        <v>45323</v>
      </c>
      <c r="D261" s="84">
        <v>7</v>
      </c>
      <c r="E261" s="84" t="s">
        <v>205</v>
      </c>
      <c r="F261" s="86" t="s">
        <v>6617</v>
      </c>
      <c r="G261" s="86" t="s">
        <v>7602</v>
      </c>
      <c r="H261" s="86" t="s">
        <v>7311</v>
      </c>
      <c r="I261" s="86">
        <v>22420</v>
      </c>
      <c r="J261" s="96">
        <v>19000</v>
      </c>
      <c r="K261" s="97" t="s">
        <v>216</v>
      </c>
      <c r="L261" s="96" t="s">
        <v>217</v>
      </c>
      <c r="M261" s="88" t="str">
        <f>VLOOKUP(L261,'Total Sales 24-25'!$AD$2:$AE$6,2,0)</f>
        <v>G-Suite Business</v>
      </c>
      <c r="N261" s="96" t="s">
        <v>218</v>
      </c>
      <c r="O261" s="84" t="s">
        <v>6341</v>
      </c>
      <c r="P261" s="89"/>
      <c r="Q261" s="89"/>
      <c r="R261" s="89"/>
      <c r="S261" s="84">
        <v>2</v>
      </c>
      <c r="T261" s="89"/>
      <c r="U261" s="84">
        <v>22420</v>
      </c>
    </row>
    <row r="262" spans="1:21" ht="17.25" customHeight="1" thickBot="1">
      <c r="A262" s="82">
        <v>45339</v>
      </c>
      <c r="B262" s="82" t="str">
        <f t="shared" si="4"/>
        <v>Feb</v>
      </c>
      <c r="C262" s="83">
        <v>45323</v>
      </c>
      <c r="D262" s="84">
        <v>7</v>
      </c>
      <c r="E262" s="84" t="s">
        <v>205</v>
      </c>
      <c r="F262" s="86" t="s">
        <v>6854</v>
      </c>
      <c r="G262" s="86" t="s">
        <v>7603</v>
      </c>
      <c r="H262" s="86" t="s">
        <v>7311</v>
      </c>
      <c r="I262" s="86">
        <v>3009</v>
      </c>
      <c r="J262" s="96">
        <v>2550</v>
      </c>
      <c r="K262" s="97" t="s">
        <v>216</v>
      </c>
      <c r="L262" s="96" t="s">
        <v>217</v>
      </c>
      <c r="M262" s="88" t="str">
        <f>VLOOKUP(L262,'Total Sales 24-25'!$AD$2:$AE$6,2,0)</f>
        <v>G-Suite Business</v>
      </c>
      <c r="N262" s="96" t="s">
        <v>218</v>
      </c>
      <c r="O262" s="84" t="s">
        <v>6341</v>
      </c>
      <c r="P262" s="89"/>
      <c r="Q262" s="89"/>
      <c r="R262" s="89"/>
      <c r="S262" s="84">
        <v>2</v>
      </c>
      <c r="T262" s="89"/>
      <c r="U262" s="84">
        <v>3009</v>
      </c>
    </row>
    <row r="263" spans="1:21" ht="17.25" customHeight="1" thickBot="1">
      <c r="A263" s="98">
        <v>45341</v>
      </c>
      <c r="B263" s="82" t="str">
        <f t="shared" si="4"/>
        <v>Feb</v>
      </c>
      <c r="C263" s="83">
        <v>45323</v>
      </c>
      <c r="D263" s="84">
        <v>8</v>
      </c>
      <c r="E263" s="84" t="s">
        <v>205</v>
      </c>
      <c r="F263" s="99" t="s">
        <v>6641</v>
      </c>
      <c r="G263" s="100" t="s">
        <v>7604</v>
      </c>
      <c r="H263" s="86" t="s">
        <v>7311</v>
      </c>
      <c r="I263" s="100">
        <v>30090</v>
      </c>
      <c r="J263" s="96">
        <v>25500</v>
      </c>
      <c r="K263" s="97" t="s">
        <v>216</v>
      </c>
      <c r="L263" s="96" t="s">
        <v>217</v>
      </c>
      <c r="M263" s="88" t="str">
        <f>VLOOKUP(L263,'Total Sales 24-25'!$AD$2:$AE$6,2,0)</f>
        <v>G-Suite Business</v>
      </c>
      <c r="N263" s="96" t="s">
        <v>218</v>
      </c>
      <c r="O263" s="84" t="s">
        <v>6341</v>
      </c>
      <c r="P263" s="89"/>
      <c r="Q263" s="89"/>
      <c r="R263" s="89"/>
      <c r="S263" s="84">
        <v>2</v>
      </c>
      <c r="T263" s="89"/>
      <c r="U263" s="84">
        <v>30090</v>
      </c>
    </row>
    <row r="264" spans="1:21" ht="17.25" customHeight="1" thickBot="1">
      <c r="A264" s="98">
        <v>45341</v>
      </c>
      <c r="B264" s="82" t="str">
        <f t="shared" si="4"/>
        <v>Feb</v>
      </c>
      <c r="C264" s="83">
        <v>45323</v>
      </c>
      <c r="D264" s="84">
        <v>8</v>
      </c>
      <c r="E264" s="84" t="s">
        <v>205</v>
      </c>
      <c r="F264" s="99" t="s">
        <v>7605</v>
      </c>
      <c r="G264" s="100" t="s">
        <v>7606</v>
      </c>
      <c r="H264" s="86" t="s">
        <v>7311</v>
      </c>
      <c r="I264" s="100">
        <v>144550</v>
      </c>
      <c r="J264" s="96">
        <v>122500</v>
      </c>
      <c r="K264" s="97" t="s">
        <v>216</v>
      </c>
      <c r="L264" s="96" t="s">
        <v>217</v>
      </c>
      <c r="M264" s="88" t="str">
        <f>VLOOKUP(L264,'Total Sales 24-25'!$AD$2:$AE$6,2,0)</f>
        <v>G-Suite Business</v>
      </c>
      <c r="N264" s="96" t="s">
        <v>218</v>
      </c>
      <c r="O264" s="84" t="s">
        <v>6341</v>
      </c>
      <c r="P264" s="89"/>
      <c r="Q264" s="89"/>
      <c r="R264" s="89"/>
      <c r="S264" s="84">
        <v>2</v>
      </c>
      <c r="T264" s="89"/>
      <c r="U264" s="84">
        <v>144550</v>
      </c>
    </row>
    <row r="265" spans="1:21" ht="17.25" customHeight="1" thickBot="1">
      <c r="A265" s="98">
        <v>45341</v>
      </c>
      <c r="B265" s="82" t="str">
        <f t="shared" si="4"/>
        <v>Feb</v>
      </c>
      <c r="C265" s="83">
        <v>45323</v>
      </c>
      <c r="D265" s="84">
        <v>8</v>
      </c>
      <c r="E265" s="84" t="s">
        <v>205</v>
      </c>
      <c r="F265" s="99" t="s">
        <v>7607</v>
      </c>
      <c r="G265" s="100" t="s">
        <v>7608</v>
      </c>
      <c r="H265" s="86" t="s">
        <v>7311</v>
      </c>
      <c r="I265" s="100">
        <v>16872.82</v>
      </c>
      <c r="J265" s="96">
        <v>14299</v>
      </c>
      <c r="K265" s="97" t="s">
        <v>216</v>
      </c>
      <c r="L265" s="96" t="s">
        <v>217</v>
      </c>
      <c r="M265" s="88" t="str">
        <f>VLOOKUP(L265,'Total Sales 24-25'!$AD$2:$AE$6,2,0)</f>
        <v>G-Suite Business</v>
      </c>
      <c r="N265" s="96" t="s">
        <v>218</v>
      </c>
      <c r="O265" s="84" t="s">
        <v>6341</v>
      </c>
      <c r="P265" s="89"/>
      <c r="Q265" s="89"/>
      <c r="R265" s="89"/>
      <c r="S265" s="84">
        <v>2</v>
      </c>
      <c r="T265" s="89"/>
      <c r="U265" s="84">
        <v>16872.82</v>
      </c>
    </row>
    <row r="266" spans="1:21" ht="17.25" customHeight="1" thickBot="1">
      <c r="A266" s="82">
        <v>45049</v>
      </c>
      <c r="B266" s="82" t="str">
        <f t="shared" si="4"/>
        <v>May</v>
      </c>
      <c r="C266" s="83">
        <v>45047</v>
      </c>
      <c r="D266" s="84">
        <v>18</v>
      </c>
      <c r="E266" s="84" t="s">
        <v>205</v>
      </c>
      <c r="F266" s="85" t="s">
        <v>7609</v>
      </c>
      <c r="G266" s="86" t="s">
        <v>7610</v>
      </c>
      <c r="H266" s="86" t="s">
        <v>7311</v>
      </c>
      <c r="I266" s="86">
        <v>317219</v>
      </c>
      <c r="J266" s="84">
        <v>268830</v>
      </c>
      <c r="K266" s="87" t="s">
        <v>216</v>
      </c>
      <c r="L266" s="88" t="s">
        <v>217</v>
      </c>
      <c r="M266" s="88" t="str">
        <f>VLOOKUP(L266,'Total Sales 24-25'!$AD$2:$AE$6,2,0)</f>
        <v>G-Suite Business</v>
      </c>
      <c r="N266" s="88" t="s">
        <v>218</v>
      </c>
      <c r="O266" s="84" t="s">
        <v>6341</v>
      </c>
      <c r="P266" s="89"/>
      <c r="Q266" s="89"/>
      <c r="R266" s="89"/>
      <c r="S266" s="84">
        <v>5</v>
      </c>
      <c r="T266" s="89"/>
      <c r="U266" s="84">
        <v>317219.40000000002</v>
      </c>
    </row>
    <row r="267" spans="1:21" ht="17.25" customHeight="1" thickBot="1">
      <c r="A267" s="98">
        <v>45341</v>
      </c>
      <c r="B267" s="82" t="str">
        <f t="shared" si="4"/>
        <v>Feb</v>
      </c>
      <c r="C267" s="83">
        <v>45323</v>
      </c>
      <c r="D267" s="84">
        <v>8</v>
      </c>
      <c r="E267" s="84" t="s">
        <v>205</v>
      </c>
      <c r="F267" s="99" t="s">
        <v>7611</v>
      </c>
      <c r="G267" s="100" t="s">
        <v>7612</v>
      </c>
      <c r="H267" s="86" t="s">
        <v>7311</v>
      </c>
      <c r="I267" s="100">
        <v>277353</v>
      </c>
      <c r="J267" s="96">
        <v>235045</v>
      </c>
      <c r="K267" s="97" t="s">
        <v>216</v>
      </c>
      <c r="L267" s="96" t="s">
        <v>217</v>
      </c>
      <c r="M267" s="88" t="str">
        <f>VLOOKUP(L267,'Total Sales 24-25'!$AD$2:$AE$6,2,0)</f>
        <v>G-Suite Business</v>
      </c>
      <c r="N267" s="96" t="s">
        <v>218</v>
      </c>
      <c r="O267" s="84" t="s">
        <v>6341</v>
      </c>
      <c r="P267" s="89"/>
      <c r="Q267" s="89"/>
      <c r="R267" s="89"/>
      <c r="S267" s="84">
        <v>2</v>
      </c>
      <c r="T267" s="89"/>
      <c r="U267" s="84">
        <v>277353</v>
      </c>
    </row>
    <row r="268" spans="1:21" ht="17.25" customHeight="1" thickBot="1">
      <c r="A268" s="98">
        <v>45343</v>
      </c>
      <c r="B268" s="82" t="str">
        <f t="shared" si="4"/>
        <v>Feb</v>
      </c>
      <c r="C268" s="83">
        <v>45323</v>
      </c>
      <c r="D268" s="84">
        <v>8</v>
      </c>
      <c r="E268" s="84" t="s">
        <v>205</v>
      </c>
      <c r="F268" s="99" t="s">
        <v>630</v>
      </c>
      <c r="G268" s="100" t="s">
        <v>7613</v>
      </c>
      <c r="H268" s="86" t="s">
        <v>7311</v>
      </c>
      <c r="I268" s="100">
        <v>19376</v>
      </c>
      <c r="J268" s="96">
        <v>16420</v>
      </c>
      <c r="K268" s="97" t="s">
        <v>216</v>
      </c>
      <c r="L268" s="96" t="s">
        <v>217</v>
      </c>
      <c r="M268" s="88" t="str">
        <f>VLOOKUP(L268,'Total Sales 24-25'!$AD$2:$AE$6,2,0)</f>
        <v>G-Suite Business</v>
      </c>
      <c r="N268" s="96" t="s">
        <v>218</v>
      </c>
      <c r="O268" s="84" t="s">
        <v>6341</v>
      </c>
      <c r="P268" s="89"/>
      <c r="Q268" s="89"/>
      <c r="R268" s="89"/>
      <c r="S268" s="84">
        <v>2</v>
      </c>
      <c r="T268" s="89"/>
      <c r="U268" s="84">
        <v>19376</v>
      </c>
    </row>
    <row r="269" spans="1:21" ht="17.25" customHeight="1" thickBot="1">
      <c r="A269" s="98">
        <v>45343</v>
      </c>
      <c r="B269" s="82" t="str">
        <f t="shared" si="4"/>
        <v>Feb</v>
      </c>
      <c r="C269" s="83">
        <v>45323</v>
      </c>
      <c r="D269" s="84">
        <v>8</v>
      </c>
      <c r="E269" s="84" t="s">
        <v>205</v>
      </c>
      <c r="F269" s="99" t="s">
        <v>2991</v>
      </c>
      <c r="G269" s="100" t="s">
        <v>7614</v>
      </c>
      <c r="H269" s="86" t="s">
        <v>7311</v>
      </c>
      <c r="I269" s="100">
        <v>10620</v>
      </c>
      <c r="J269" s="96">
        <v>9000</v>
      </c>
      <c r="K269" s="97" t="s">
        <v>216</v>
      </c>
      <c r="L269" s="96" t="s">
        <v>217</v>
      </c>
      <c r="M269" s="88" t="str">
        <f>VLOOKUP(L269,'Total Sales 24-25'!$AD$2:$AE$6,2,0)</f>
        <v>G-Suite Business</v>
      </c>
      <c r="N269" s="96" t="s">
        <v>218</v>
      </c>
      <c r="O269" s="84" t="s">
        <v>6341</v>
      </c>
      <c r="P269" s="89"/>
      <c r="Q269" s="89"/>
      <c r="R269" s="89"/>
      <c r="S269" s="84">
        <v>2</v>
      </c>
      <c r="T269" s="89"/>
      <c r="U269" s="84">
        <v>10620</v>
      </c>
    </row>
    <row r="270" spans="1:21" ht="17.25" customHeight="1" thickBot="1">
      <c r="A270" s="98">
        <v>45343</v>
      </c>
      <c r="B270" s="82" t="str">
        <f t="shared" si="4"/>
        <v>Feb</v>
      </c>
      <c r="C270" s="83">
        <v>45323</v>
      </c>
      <c r="D270" s="84">
        <v>8</v>
      </c>
      <c r="E270" s="84" t="s">
        <v>205</v>
      </c>
      <c r="F270" s="99" t="s">
        <v>551</v>
      </c>
      <c r="G270" s="100" t="s">
        <v>7615</v>
      </c>
      <c r="H270" s="86" t="s">
        <v>7311</v>
      </c>
      <c r="I270" s="100">
        <v>13791</v>
      </c>
      <c r="J270" s="96">
        <v>11687</v>
      </c>
      <c r="K270" s="97" t="s">
        <v>216</v>
      </c>
      <c r="L270" s="96" t="s">
        <v>217</v>
      </c>
      <c r="M270" s="88" t="str">
        <f>VLOOKUP(L270,'Total Sales 24-25'!$AD$2:$AE$6,2,0)</f>
        <v>G-Suite Business</v>
      </c>
      <c r="N270" s="96" t="s">
        <v>218</v>
      </c>
      <c r="O270" s="84" t="s">
        <v>6341</v>
      </c>
      <c r="P270" s="89"/>
      <c r="Q270" s="89"/>
      <c r="R270" s="89"/>
      <c r="S270" s="84">
        <v>2</v>
      </c>
      <c r="T270" s="89"/>
      <c r="U270" s="84">
        <v>13791</v>
      </c>
    </row>
    <row r="271" spans="1:21" ht="17.25" customHeight="1" thickBot="1">
      <c r="A271" s="98">
        <v>45344</v>
      </c>
      <c r="B271" s="82" t="str">
        <f t="shared" si="4"/>
        <v>Feb</v>
      </c>
      <c r="C271" s="83">
        <v>45323</v>
      </c>
      <c r="D271" s="84">
        <v>8</v>
      </c>
      <c r="E271" s="84" t="s">
        <v>205</v>
      </c>
      <c r="F271" s="99" t="s">
        <v>1129</v>
      </c>
      <c r="G271" s="100" t="s">
        <v>7616</v>
      </c>
      <c r="H271" s="86" t="s">
        <v>7311</v>
      </c>
      <c r="I271" s="100">
        <v>20733</v>
      </c>
      <c r="J271" s="96">
        <v>17570</v>
      </c>
      <c r="K271" s="97" t="s">
        <v>216</v>
      </c>
      <c r="L271" s="96" t="s">
        <v>217</v>
      </c>
      <c r="M271" s="88" t="str">
        <f>VLOOKUP(L271,'Total Sales 24-25'!$AD$2:$AE$6,2,0)</f>
        <v>G-Suite Business</v>
      </c>
      <c r="N271" s="96" t="s">
        <v>218</v>
      </c>
      <c r="O271" s="84" t="s">
        <v>6341</v>
      </c>
      <c r="P271" s="89"/>
      <c r="Q271" s="89"/>
      <c r="R271" s="89"/>
      <c r="S271" s="84">
        <v>2</v>
      </c>
      <c r="T271" s="89"/>
      <c r="U271" s="84">
        <v>20733</v>
      </c>
    </row>
    <row r="272" spans="1:21" ht="17.25" customHeight="1" thickBot="1">
      <c r="A272" s="98">
        <v>45345</v>
      </c>
      <c r="B272" s="82" t="str">
        <f t="shared" si="4"/>
        <v>Feb</v>
      </c>
      <c r="C272" s="83">
        <v>45323</v>
      </c>
      <c r="D272" s="84">
        <v>8</v>
      </c>
      <c r="E272" s="84" t="s">
        <v>205</v>
      </c>
      <c r="F272" s="99" t="s">
        <v>2112</v>
      </c>
      <c r="G272" s="100" t="s">
        <v>7617</v>
      </c>
      <c r="H272" s="86" t="s">
        <v>7311</v>
      </c>
      <c r="I272" s="100">
        <v>1416</v>
      </c>
      <c r="J272" s="96">
        <v>1200</v>
      </c>
      <c r="K272" s="97" t="s">
        <v>216</v>
      </c>
      <c r="L272" s="96" t="s">
        <v>217</v>
      </c>
      <c r="M272" s="88" t="str">
        <f>VLOOKUP(L272,'Total Sales 24-25'!$AD$2:$AE$6,2,0)</f>
        <v>G-Suite Business</v>
      </c>
      <c r="N272" s="96" t="s">
        <v>218</v>
      </c>
      <c r="O272" s="84" t="s">
        <v>6341</v>
      </c>
      <c r="P272" s="89"/>
      <c r="Q272" s="89"/>
      <c r="R272" s="89"/>
      <c r="S272" s="84">
        <v>2</v>
      </c>
      <c r="T272" s="89"/>
      <c r="U272" s="84">
        <v>1416</v>
      </c>
    </row>
    <row r="273" spans="1:21" ht="17.25" customHeight="1" thickBot="1">
      <c r="A273" s="98">
        <v>45345</v>
      </c>
      <c r="B273" s="82" t="str">
        <f t="shared" si="4"/>
        <v>Feb</v>
      </c>
      <c r="C273" s="83">
        <v>45323</v>
      </c>
      <c r="D273" s="84">
        <v>8</v>
      </c>
      <c r="E273" s="84" t="s">
        <v>205</v>
      </c>
      <c r="F273" s="99" t="s">
        <v>2610</v>
      </c>
      <c r="G273" s="100" t="s">
        <v>7618</v>
      </c>
      <c r="H273" s="86" t="s">
        <v>7311</v>
      </c>
      <c r="I273" s="100">
        <v>75872</v>
      </c>
      <c r="J273" s="96">
        <v>64298</v>
      </c>
      <c r="K273" s="97" t="s">
        <v>216</v>
      </c>
      <c r="L273" s="96" t="s">
        <v>217</v>
      </c>
      <c r="M273" s="88" t="str">
        <f>VLOOKUP(L273,'Total Sales 24-25'!$AD$2:$AE$6,2,0)</f>
        <v>G-Suite Business</v>
      </c>
      <c r="N273" s="96" t="s">
        <v>218</v>
      </c>
      <c r="O273" s="84" t="s">
        <v>6341</v>
      </c>
      <c r="P273" s="89"/>
      <c r="Q273" s="89"/>
      <c r="R273" s="89"/>
      <c r="S273" s="84">
        <v>2</v>
      </c>
      <c r="T273" s="89"/>
      <c r="U273" s="84">
        <v>75872</v>
      </c>
    </row>
    <row r="274" spans="1:21" ht="17.25" customHeight="1" thickBot="1">
      <c r="A274" s="98">
        <v>45346</v>
      </c>
      <c r="B274" s="82" t="str">
        <f t="shared" si="4"/>
        <v>Feb</v>
      </c>
      <c r="C274" s="83">
        <v>45323</v>
      </c>
      <c r="D274" s="84">
        <v>8</v>
      </c>
      <c r="E274" s="84" t="s">
        <v>205</v>
      </c>
      <c r="F274" s="99" t="s">
        <v>3256</v>
      </c>
      <c r="G274" s="100" t="s">
        <v>7619</v>
      </c>
      <c r="H274" s="86" t="s">
        <v>7311</v>
      </c>
      <c r="I274" s="100">
        <v>1239</v>
      </c>
      <c r="J274" s="96">
        <v>1050</v>
      </c>
      <c r="K274" s="97" t="s">
        <v>216</v>
      </c>
      <c r="L274" s="96" t="s">
        <v>217</v>
      </c>
      <c r="M274" s="88" t="str">
        <f>VLOOKUP(L274,'Total Sales 24-25'!$AD$2:$AE$6,2,0)</f>
        <v>G-Suite Business</v>
      </c>
      <c r="N274" s="96" t="s">
        <v>218</v>
      </c>
      <c r="O274" s="84" t="s">
        <v>6341</v>
      </c>
      <c r="P274" s="89"/>
      <c r="Q274" s="89"/>
      <c r="R274" s="89"/>
      <c r="S274" s="84">
        <v>2</v>
      </c>
      <c r="T274" s="89"/>
      <c r="U274" s="84">
        <v>1239</v>
      </c>
    </row>
    <row r="275" spans="1:21" ht="17.25" customHeight="1" thickBot="1">
      <c r="A275" s="98">
        <v>45346</v>
      </c>
      <c r="B275" s="82" t="str">
        <f t="shared" si="4"/>
        <v>Feb</v>
      </c>
      <c r="C275" s="83">
        <v>45323</v>
      </c>
      <c r="D275" s="84">
        <v>8</v>
      </c>
      <c r="E275" s="84" t="s">
        <v>205</v>
      </c>
      <c r="F275" s="99" t="s">
        <v>676</v>
      </c>
      <c r="G275" s="100" t="s">
        <v>7620</v>
      </c>
      <c r="H275" s="86" t="s">
        <v>7311</v>
      </c>
      <c r="I275" s="100">
        <v>66670</v>
      </c>
      <c r="J275" s="96">
        <v>56500</v>
      </c>
      <c r="K275" s="97" t="s">
        <v>216</v>
      </c>
      <c r="L275" s="96" t="s">
        <v>217</v>
      </c>
      <c r="M275" s="88" t="str">
        <f>VLOOKUP(L275,'Total Sales 24-25'!$AD$2:$AE$6,2,0)</f>
        <v>G-Suite Business</v>
      </c>
      <c r="N275" s="96" t="s">
        <v>218</v>
      </c>
      <c r="O275" s="84" t="s">
        <v>6341</v>
      </c>
      <c r="P275" s="89"/>
      <c r="Q275" s="89"/>
      <c r="R275" s="89"/>
      <c r="S275" s="84">
        <v>2</v>
      </c>
      <c r="T275" s="89"/>
      <c r="U275" s="84">
        <v>66670</v>
      </c>
    </row>
    <row r="276" spans="1:21" ht="17.25" customHeight="1" thickBot="1">
      <c r="A276" s="98">
        <v>45346</v>
      </c>
      <c r="B276" s="82" t="str">
        <f t="shared" si="4"/>
        <v>Feb</v>
      </c>
      <c r="C276" s="83">
        <v>45323</v>
      </c>
      <c r="D276" s="84">
        <v>8</v>
      </c>
      <c r="E276" s="84" t="s">
        <v>205</v>
      </c>
      <c r="F276" s="99" t="s">
        <v>7621</v>
      </c>
      <c r="G276" s="100" t="s">
        <v>7622</v>
      </c>
      <c r="H276" s="86" t="s">
        <v>7311</v>
      </c>
      <c r="I276" s="100">
        <v>82836</v>
      </c>
      <c r="J276" s="96">
        <v>70200</v>
      </c>
      <c r="K276" s="97" t="s">
        <v>216</v>
      </c>
      <c r="L276" s="96" t="s">
        <v>217</v>
      </c>
      <c r="M276" s="88" t="str">
        <f>VLOOKUP(L276,'Total Sales 24-25'!$AD$2:$AE$6,2,0)</f>
        <v>G-Suite Business</v>
      </c>
      <c r="N276" s="96" t="s">
        <v>218</v>
      </c>
      <c r="O276" s="84" t="s">
        <v>6341</v>
      </c>
      <c r="P276" s="89"/>
      <c r="Q276" s="89"/>
      <c r="R276" s="89"/>
      <c r="S276" s="84">
        <v>2</v>
      </c>
      <c r="T276" s="89"/>
      <c r="U276" s="84">
        <v>82836</v>
      </c>
    </row>
    <row r="277" spans="1:21" ht="17.25" customHeight="1" thickBot="1">
      <c r="A277" s="82">
        <v>45049</v>
      </c>
      <c r="B277" s="82" t="str">
        <f t="shared" si="4"/>
        <v>May</v>
      </c>
      <c r="C277" s="83">
        <v>45047</v>
      </c>
      <c r="D277" s="84">
        <v>18</v>
      </c>
      <c r="E277" s="84" t="s">
        <v>205</v>
      </c>
      <c r="F277" s="85" t="s">
        <v>2421</v>
      </c>
      <c r="G277" s="86" t="s">
        <v>7623</v>
      </c>
      <c r="H277" s="86" t="s">
        <v>7311</v>
      </c>
      <c r="I277" s="86">
        <v>4720</v>
      </c>
      <c r="J277" s="84">
        <v>4000</v>
      </c>
      <c r="K277" s="87" t="s">
        <v>216</v>
      </c>
      <c r="L277" s="88" t="s">
        <v>217</v>
      </c>
      <c r="M277" s="88" t="str">
        <f>VLOOKUP(L277,'Total Sales 24-25'!$AD$2:$AE$6,2,0)</f>
        <v>G-Suite Business</v>
      </c>
      <c r="N277" s="88" t="s">
        <v>218</v>
      </c>
      <c r="O277" s="84" t="s">
        <v>6341</v>
      </c>
      <c r="P277" s="89"/>
      <c r="Q277" s="89"/>
      <c r="R277" s="89"/>
      <c r="S277" s="84">
        <v>5</v>
      </c>
      <c r="T277" s="89"/>
      <c r="U277" s="84">
        <v>4720</v>
      </c>
    </row>
    <row r="278" spans="1:21" ht="17.25" customHeight="1" thickBot="1">
      <c r="A278" s="98">
        <v>45346</v>
      </c>
      <c r="B278" s="82" t="str">
        <f t="shared" si="4"/>
        <v>Feb</v>
      </c>
      <c r="C278" s="83">
        <v>45323</v>
      </c>
      <c r="D278" s="84">
        <v>8</v>
      </c>
      <c r="E278" s="84" t="s">
        <v>205</v>
      </c>
      <c r="F278" s="99" t="s">
        <v>250</v>
      </c>
      <c r="G278" s="100" t="s">
        <v>7624</v>
      </c>
      <c r="H278" s="86" t="s">
        <v>7311</v>
      </c>
      <c r="I278" s="100">
        <v>1770</v>
      </c>
      <c r="J278" s="96">
        <v>1500</v>
      </c>
      <c r="K278" s="97" t="s">
        <v>216</v>
      </c>
      <c r="L278" s="96" t="s">
        <v>217</v>
      </c>
      <c r="M278" s="88" t="str">
        <f>VLOOKUP(L278,'Total Sales 24-25'!$AD$2:$AE$6,2,0)</f>
        <v>G-Suite Business</v>
      </c>
      <c r="N278" s="96" t="s">
        <v>218</v>
      </c>
      <c r="O278" s="84" t="s">
        <v>6341</v>
      </c>
      <c r="P278" s="89"/>
      <c r="Q278" s="89"/>
      <c r="R278" s="89"/>
      <c r="S278" s="84">
        <v>2</v>
      </c>
      <c r="T278" s="89"/>
      <c r="U278" s="84">
        <v>1770</v>
      </c>
    </row>
    <row r="279" spans="1:21" ht="17.25" customHeight="1" thickBot="1">
      <c r="A279" s="98">
        <v>45346</v>
      </c>
      <c r="B279" s="82" t="str">
        <f t="shared" si="4"/>
        <v>Feb</v>
      </c>
      <c r="C279" s="83">
        <v>45323</v>
      </c>
      <c r="D279" s="84">
        <v>8</v>
      </c>
      <c r="E279" s="84" t="s">
        <v>205</v>
      </c>
      <c r="F279" s="99" t="s">
        <v>7625</v>
      </c>
      <c r="G279" s="100" t="s">
        <v>7626</v>
      </c>
      <c r="H279" s="86" t="s">
        <v>7311</v>
      </c>
      <c r="I279" s="100">
        <v>2832</v>
      </c>
      <c r="J279" s="96">
        <v>2400</v>
      </c>
      <c r="K279" s="97" t="s">
        <v>216</v>
      </c>
      <c r="L279" s="96" t="s">
        <v>217</v>
      </c>
      <c r="M279" s="88" t="str">
        <f>VLOOKUP(L279,'Total Sales 24-25'!$AD$2:$AE$6,2,0)</f>
        <v>G-Suite Business</v>
      </c>
      <c r="N279" s="96" t="s">
        <v>218</v>
      </c>
      <c r="O279" s="84" t="s">
        <v>6341</v>
      </c>
      <c r="P279" s="89"/>
      <c r="Q279" s="89"/>
      <c r="R279" s="89"/>
      <c r="S279" s="84">
        <v>2</v>
      </c>
      <c r="T279" s="89"/>
      <c r="U279" s="84">
        <v>2832</v>
      </c>
    </row>
    <row r="280" spans="1:21" ht="17.25" customHeight="1" thickBot="1">
      <c r="A280" s="98">
        <v>45346</v>
      </c>
      <c r="B280" s="82" t="str">
        <f t="shared" si="4"/>
        <v>Feb</v>
      </c>
      <c r="C280" s="83">
        <v>45323</v>
      </c>
      <c r="D280" s="84">
        <v>8</v>
      </c>
      <c r="E280" s="84" t="s">
        <v>205</v>
      </c>
      <c r="F280" s="99" t="s">
        <v>6644</v>
      </c>
      <c r="G280" s="100" t="s">
        <v>7627</v>
      </c>
      <c r="H280" s="86" t="s">
        <v>7311</v>
      </c>
      <c r="I280" s="100">
        <v>54398</v>
      </c>
      <c r="J280" s="96">
        <v>46100</v>
      </c>
      <c r="K280" s="97" t="s">
        <v>216</v>
      </c>
      <c r="L280" s="96" t="s">
        <v>217</v>
      </c>
      <c r="M280" s="88" t="str">
        <f>VLOOKUP(L280,'Total Sales 24-25'!$AD$2:$AE$6,2,0)</f>
        <v>G-Suite Business</v>
      </c>
      <c r="N280" s="96" t="s">
        <v>218</v>
      </c>
      <c r="O280" s="84" t="s">
        <v>6341</v>
      </c>
      <c r="P280" s="89"/>
      <c r="Q280" s="89"/>
      <c r="R280" s="89"/>
      <c r="S280" s="84">
        <v>2</v>
      </c>
      <c r="T280" s="89"/>
      <c r="U280" s="84">
        <v>54398</v>
      </c>
    </row>
    <row r="281" spans="1:21" ht="17.25" customHeight="1" thickBot="1">
      <c r="A281" s="98">
        <v>45346</v>
      </c>
      <c r="B281" s="82" t="str">
        <f t="shared" si="4"/>
        <v>Feb</v>
      </c>
      <c r="C281" s="83">
        <v>45323</v>
      </c>
      <c r="D281" s="84">
        <v>8</v>
      </c>
      <c r="E281" s="84" t="s">
        <v>205</v>
      </c>
      <c r="F281" s="99" t="s">
        <v>3822</v>
      </c>
      <c r="G281" s="100" t="s">
        <v>7628</v>
      </c>
      <c r="H281" s="86" t="s">
        <v>7311</v>
      </c>
      <c r="I281" s="100">
        <v>3552</v>
      </c>
      <c r="J281" s="96">
        <v>3010</v>
      </c>
      <c r="K281" s="97" t="s">
        <v>216</v>
      </c>
      <c r="L281" s="96" t="s">
        <v>217</v>
      </c>
      <c r="M281" s="88" t="str">
        <f>VLOOKUP(L281,'Total Sales 24-25'!$AD$2:$AE$6,2,0)</f>
        <v>G-Suite Business</v>
      </c>
      <c r="N281" s="96" t="s">
        <v>218</v>
      </c>
      <c r="O281" s="84" t="s">
        <v>6341</v>
      </c>
      <c r="P281" s="89"/>
      <c r="Q281" s="89"/>
      <c r="R281" s="89"/>
      <c r="S281" s="84">
        <v>2</v>
      </c>
      <c r="T281" s="89"/>
      <c r="U281" s="84">
        <v>3552</v>
      </c>
    </row>
    <row r="282" spans="1:21" ht="17.25" customHeight="1" thickBot="1">
      <c r="A282" s="98">
        <v>45346</v>
      </c>
      <c r="B282" s="82" t="str">
        <f t="shared" si="4"/>
        <v>Feb</v>
      </c>
      <c r="C282" s="83">
        <v>45323</v>
      </c>
      <c r="D282" s="84">
        <v>8</v>
      </c>
      <c r="E282" s="84" t="s">
        <v>205</v>
      </c>
      <c r="F282" s="99" t="s">
        <v>2367</v>
      </c>
      <c r="G282" s="100" t="s">
        <v>7629</v>
      </c>
      <c r="H282" s="86" t="s">
        <v>7311</v>
      </c>
      <c r="I282" s="100">
        <v>5428</v>
      </c>
      <c r="J282" s="96">
        <v>4600</v>
      </c>
      <c r="K282" s="97" t="s">
        <v>216</v>
      </c>
      <c r="L282" s="96" t="s">
        <v>217</v>
      </c>
      <c r="M282" s="88" t="str">
        <f>VLOOKUP(L282,'Total Sales 24-25'!$AD$2:$AE$6,2,0)</f>
        <v>G-Suite Business</v>
      </c>
      <c r="N282" s="96" t="s">
        <v>218</v>
      </c>
      <c r="O282" s="84" t="s">
        <v>6341</v>
      </c>
      <c r="P282" s="89"/>
      <c r="Q282" s="89"/>
      <c r="R282" s="89"/>
      <c r="S282" s="84">
        <v>2</v>
      </c>
      <c r="T282" s="89"/>
      <c r="U282" s="84">
        <v>5428</v>
      </c>
    </row>
    <row r="283" spans="1:21" ht="17.25" customHeight="1" thickBot="1">
      <c r="A283" s="98">
        <v>45346</v>
      </c>
      <c r="B283" s="82" t="str">
        <f t="shared" si="4"/>
        <v>Feb</v>
      </c>
      <c r="C283" s="83">
        <v>45323</v>
      </c>
      <c r="D283" s="84">
        <v>8</v>
      </c>
      <c r="E283" s="84" t="s">
        <v>205</v>
      </c>
      <c r="F283" s="99" t="s">
        <v>1511</v>
      </c>
      <c r="G283" s="100" t="s">
        <v>7630</v>
      </c>
      <c r="H283" s="86" t="s">
        <v>7311</v>
      </c>
      <c r="I283" s="100">
        <v>3965</v>
      </c>
      <c r="J283" s="96">
        <v>3360</v>
      </c>
      <c r="K283" s="97" t="s">
        <v>216</v>
      </c>
      <c r="L283" s="96" t="s">
        <v>217</v>
      </c>
      <c r="M283" s="88" t="str">
        <f>VLOOKUP(L283,'Total Sales 24-25'!$AD$2:$AE$6,2,0)</f>
        <v>G-Suite Business</v>
      </c>
      <c r="N283" s="96" t="s">
        <v>218</v>
      </c>
      <c r="O283" s="84" t="s">
        <v>6341</v>
      </c>
      <c r="P283" s="89"/>
      <c r="Q283" s="89"/>
      <c r="R283" s="89"/>
      <c r="S283" s="84">
        <v>2</v>
      </c>
      <c r="T283" s="89"/>
      <c r="U283" s="84">
        <v>3965</v>
      </c>
    </row>
    <row r="284" spans="1:21" ht="17.25" customHeight="1" thickBot="1">
      <c r="A284" s="98">
        <v>45346</v>
      </c>
      <c r="B284" s="82" t="str">
        <f t="shared" si="4"/>
        <v>Feb</v>
      </c>
      <c r="C284" s="83">
        <v>45323</v>
      </c>
      <c r="D284" s="84">
        <v>8</v>
      </c>
      <c r="E284" s="84" t="s">
        <v>205</v>
      </c>
      <c r="F284" s="99" t="s">
        <v>2353</v>
      </c>
      <c r="G284" s="100" t="s">
        <v>7631</v>
      </c>
      <c r="H284" s="86" t="s">
        <v>7311</v>
      </c>
      <c r="I284" s="100">
        <v>325</v>
      </c>
      <c r="J284" s="96">
        <v>275</v>
      </c>
      <c r="K284" s="97" t="s">
        <v>216</v>
      </c>
      <c r="L284" s="96" t="s">
        <v>217</v>
      </c>
      <c r="M284" s="88" t="str">
        <f>VLOOKUP(L284,'Total Sales 24-25'!$AD$2:$AE$6,2,0)</f>
        <v>G-Suite Business</v>
      </c>
      <c r="N284" s="96" t="s">
        <v>218</v>
      </c>
      <c r="O284" s="84" t="s">
        <v>6341</v>
      </c>
      <c r="P284" s="89"/>
      <c r="Q284" s="89"/>
      <c r="R284" s="89"/>
      <c r="S284" s="84">
        <v>2</v>
      </c>
      <c r="T284" s="89"/>
      <c r="U284" s="84">
        <v>325</v>
      </c>
    </row>
    <row r="285" spans="1:21" ht="17.25" customHeight="1" thickBot="1">
      <c r="A285" s="98">
        <v>45346</v>
      </c>
      <c r="B285" s="82" t="str">
        <f t="shared" si="4"/>
        <v>Feb</v>
      </c>
      <c r="C285" s="83">
        <v>45323</v>
      </c>
      <c r="D285" s="84">
        <v>8</v>
      </c>
      <c r="E285" s="84" t="s">
        <v>205</v>
      </c>
      <c r="F285" s="99" t="s">
        <v>4515</v>
      </c>
      <c r="G285" s="100" t="s">
        <v>7632</v>
      </c>
      <c r="H285" s="86" t="s">
        <v>7311</v>
      </c>
      <c r="I285" s="100">
        <v>2758</v>
      </c>
      <c r="J285" s="96">
        <v>2337</v>
      </c>
      <c r="K285" s="97" t="s">
        <v>216</v>
      </c>
      <c r="L285" s="96" t="s">
        <v>217</v>
      </c>
      <c r="M285" s="88" t="str">
        <f>VLOOKUP(L285,'Total Sales 24-25'!$AD$2:$AE$6,2,0)</f>
        <v>G-Suite Business</v>
      </c>
      <c r="N285" s="96" t="s">
        <v>218</v>
      </c>
      <c r="O285" s="84" t="s">
        <v>6341</v>
      </c>
      <c r="P285" s="89"/>
      <c r="Q285" s="89"/>
      <c r="R285" s="89"/>
      <c r="S285" s="84">
        <v>2</v>
      </c>
      <c r="T285" s="89"/>
      <c r="U285" s="84">
        <v>2758</v>
      </c>
    </row>
    <row r="286" spans="1:21" ht="17.25" customHeight="1" thickBot="1">
      <c r="A286" s="98">
        <v>45346</v>
      </c>
      <c r="B286" s="82" t="str">
        <f t="shared" si="4"/>
        <v>Feb</v>
      </c>
      <c r="C286" s="83">
        <v>45323</v>
      </c>
      <c r="D286" s="84">
        <v>8</v>
      </c>
      <c r="E286" s="84" t="s">
        <v>205</v>
      </c>
      <c r="F286" s="99" t="s">
        <v>233</v>
      </c>
      <c r="G286" s="100" t="s">
        <v>7633</v>
      </c>
      <c r="H286" s="86" t="s">
        <v>7311</v>
      </c>
      <c r="I286" s="100">
        <v>137</v>
      </c>
      <c r="J286" s="96">
        <v>116</v>
      </c>
      <c r="K286" s="97" t="s">
        <v>216</v>
      </c>
      <c r="L286" s="96" t="s">
        <v>217</v>
      </c>
      <c r="M286" s="88" t="str">
        <f>VLOOKUP(L286,'Total Sales 24-25'!$AD$2:$AE$6,2,0)</f>
        <v>G-Suite Business</v>
      </c>
      <c r="N286" s="96" t="s">
        <v>218</v>
      </c>
      <c r="O286" s="84" t="s">
        <v>6341</v>
      </c>
      <c r="P286" s="89"/>
      <c r="Q286" s="89"/>
      <c r="R286" s="89"/>
      <c r="S286" s="84">
        <v>2</v>
      </c>
      <c r="T286" s="89"/>
      <c r="U286" s="84">
        <v>137</v>
      </c>
    </row>
    <row r="287" spans="1:21" ht="17.25" customHeight="1" thickBot="1">
      <c r="A287" s="98">
        <v>45346</v>
      </c>
      <c r="B287" s="82" t="str">
        <f t="shared" si="4"/>
        <v>Feb</v>
      </c>
      <c r="C287" s="83">
        <v>45323</v>
      </c>
      <c r="D287" s="84">
        <v>8</v>
      </c>
      <c r="E287" s="84" t="s">
        <v>205</v>
      </c>
      <c r="F287" s="99" t="s">
        <v>3465</v>
      </c>
      <c r="G287" s="100" t="s">
        <v>7634</v>
      </c>
      <c r="H287" s="86" t="s">
        <v>7311</v>
      </c>
      <c r="I287" s="100">
        <v>2508</v>
      </c>
      <c r="J287" s="96">
        <v>2125</v>
      </c>
      <c r="K287" s="97" t="s">
        <v>216</v>
      </c>
      <c r="L287" s="96" t="s">
        <v>217</v>
      </c>
      <c r="M287" s="88" t="str">
        <f>VLOOKUP(L287,'Total Sales 24-25'!$AD$2:$AE$6,2,0)</f>
        <v>G-Suite Business</v>
      </c>
      <c r="N287" s="96" t="s">
        <v>218</v>
      </c>
      <c r="O287" s="84" t="s">
        <v>6341</v>
      </c>
      <c r="P287" s="89"/>
      <c r="Q287" s="89"/>
      <c r="R287" s="89"/>
      <c r="S287" s="84">
        <v>2</v>
      </c>
      <c r="T287" s="89"/>
      <c r="U287" s="84">
        <v>2508</v>
      </c>
    </row>
    <row r="288" spans="1:21" ht="17.25" customHeight="1" thickBot="1">
      <c r="A288" s="82">
        <v>45049</v>
      </c>
      <c r="B288" s="82" t="str">
        <f t="shared" si="4"/>
        <v>May</v>
      </c>
      <c r="C288" s="83">
        <v>45047</v>
      </c>
      <c r="D288" s="84">
        <v>18</v>
      </c>
      <c r="E288" s="84" t="s">
        <v>205</v>
      </c>
      <c r="F288" s="85" t="s">
        <v>3109</v>
      </c>
      <c r="G288" s="86" t="s">
        <v>7635</v>
      </c>
      <c r="H288" s="86" t="s">
        <v>7311</v>
      </c>
      <c r="I288" s="86">
        <v>55460</v>
      </c>
      <c r="J288" s="84">
        <v>47000</v>
      </c>
      <c r="K288" s="87" t="s">
        <v>216</v>
      </c>
      <c r="L288" s="88" t="s">
        <v>217</v>
      </c>
      <c r="M288" s="88" t="str">
        <f>VLOOKUP(L288,'Total Sales 24-25'!$AD$2:$AE$6,2,0)</f>
        <v>G-Suite Business</v>
      </c>
      <c r="N288" s="88" t="s">
        <v>218</v>
      </c>
      <c r="O288" s="84" t="s">
        <v>6341</v>
      </c>
      <c r="P288" s="89"/>
      <c r="Q288" s="89"/>
      <c r="R288" s="89"/>
      <c r="S288" s="84">
        <v>5</v>
      </c>
      <c r="T288" s="89"/>
      <c r="U288" s="84">
        <v>55460</v>
      </c>
    </row>
    <row r="289" spans="1:21" ht="17.25" customHeight="1" thickBot="1">
      <c r="A289" s="98">
        <v>45346</v>
      </c>
      <c r="B289" s="82" t="str">
        <f t="shared" si="4"/>
        <v>Feb</v>
      </c>
      <c r="C289" s="83">
        <v>45323</v>
      </c>
      <c r="D289" s="84">
        <v>8</v>
      </c>
      <c r="E289" s="84" t="s">
        <v>205</v>
      </c>
      <c r="F289" s="99" t="s">
        <v>3070</v>
      </c>
      <c r="G289" s="100" t="s">
        <v>7636</v>
      </c>
      <c r="H289" s="86" t="s">
        <v>7311</v>
      </c>
      <c r="I289" s="100">
        <v>1686</v>
      </c>
      <c r="J289" s="96">
        <v>1429</v>
      </c>
      <c r="K289" s="97" t="s">
        <v>216</v>
      </c>
      <c r="L289" s="96" t="s">
        <v>217</v>
      </c>
      <c r="M289" s="88" t="str">
        <f>VLOOKUP(L289,'Total Sales 24-25'!$AD$2:$AE$6,2,0)</f>
        <v>G-Suite Business</v>
      </c>
      <c r="N289" s="96" t="s">
        <v>218</v>
      </c>
      <c r="O289" s="84" t="s">
        <v>6341</v>
      </c>
      <c r="P289" s="89"/>
      <c r="Q289" s="89"/>
      <c r="R289" s="89"/>
      <c r="S289" s="84">
        <v>2</v>
      </c>
      <c r="T289" s="89"/>
      <c r="U289" s="84">
        <v>1686</v>
      </c>
    </row>
    <row r="290" spans="1:21" ht="17.25" customHeight="1" thickBot="1">
      <c r="A290" s="98">
        <v>45346</v>
      </c>
      <c r="B290" s="82" t="str">
        <f t="shared" si="4"/>
        <v>Feb</v>
      </c>
      <c r="C290" s="83">
        <v>45323</v>
      </c>
      <c r="D290" s="84">
        <v>8</v>
      </c>
      <c r="E290" s="84" t="s">
        <v>205</v>
      </c>
      <c r="F290" s="99" t="s">
        <v>489</v>
      </c>
      <c r="G290" s="100" t="s">
        <v>7637</v>
      </c>
      <c r="H290" s="86" t="s">
        <v>7311</v>
      </c>
      <c r="I290" s="100">
        <v>1193</v>
      </c>
      <c r="J290" s="96">
        <v>1011</v>
      </c>
      <c r="K290" s="97" t="s">
        <v>216</v>
      </c>
      <c r="L290" s="96" t="s">
        <v>217</v>
      </c>
      <c r="M290" s="88" t="str">
        <f>VLOOKUP(L290,'Total Sales 24-25'!$AD$2:$AE$6,2,0)</f>
        <v>G-Suite Business</v>
      </c>
      <c r="N290" s="96" t="s">
        <v>218</v>
      </c>
      <c r="O290" s="84" t="s">
        <v>6341</v>
      </c>
      <c r="P290" s="89"/>
      <c r="Q290" s="89"/>
      <c r="R290" s="89"/>
      <c r="S290" s="84">
        <v>2</v>
      </c>
      <c r="T290" s="89"/>
      <c r="U290" s="84">
        <v>1193</v>
      </c>
    </row>
    <row r="291" spans="1:21" ht="17.25" customHeight="1" thickBot="1">
      <c r="A291" s="98">
        <v>45346</v>
      </c>
      <c r="B291" s="82" t="str">
        <f t="shared" si="4"/>
        <v>Feb</v>
      </c>
      <c r="C291" s="83">
        <v>45323</v>
      </c>
      <c r="D291" s="84">
        <v>8</v>
      </c>
      <c r="E291" s="84" t="s">
        <v>205</v>
      </c>
      <c r="F291" s="99" t="s">
        <v>1565</v>
      </c>
      <c r="G291" s="100" t="s">
        <v>7638</v>
      </c>
      <c r="H291" s="86" t="s">
        <v>7311</v>
      </c>
      <c r="I291" s="100">
        <v>2758</v>
      </c>
      <c r="J291" s="96">
        <v>2337</v>
      </c>
      <c r="K291" s="97" t="s">
        <v>216</v>
      </c>
      <c r="L291" s="96" t="s">
        <v>217</v>
      </c>
      <c r="M291" s="88" t="str">
        <f>VLOOKUP(L291,'Total Sales 24-25'!$AD$2:$AE$6,2,0)</f>
        <v>G-Suite Business</v>
      </c>
      <c r="N291" s="96" t="s">
        <v>218</v>
      </c>
      <c r="O291" s="84" t="s">
        <v>6341</v>
      </c>
      <c r="P291" s="89"/>
      <c r="Q291" s="89"/>
      <c r="R291" s="89"/>
      <c r="S291" s="84">
        <v>2</v>
      </c>
      <c r="T291" s="89"/>
      <c r="U291" s="84">
        <v>2758</v>
      </c>
    </row>
    <row r="292" spans="1:21" ht="17.25" customHeight="1" thickBot="1">
      <c r="A292" s="98">
        <v>45346</v>
      </c>
      <c r="B292" s="82" t="str">
        <f t="shared" si="4"/>
        <v>Feb</v>
      </c>
      <c r="C292" s="83">
        <v>45323</v>
      </c>
      <c r="D292" s="84">
        <v>8</v>
      </c>
      <c r="E292" s="84" t="s">
        <v>205</v>
      </c>
      <c r="F292" s="99" t="s">
        <v>7639</v>
      </c>
      <c r="G292" s="100" t="s">
        <v>7640</v>
      </c>
      <c r="H292" s="86" t="s">
        <v>7311</v>
      </c>
      <c r="I292" s="91"/>
      <c r="J292" s="96">
        <v>0</v>
      </c>
      <c r="K292" s="97" t="s">
        <v>216</v>
      </c>
      <c r="L292" s="96" t="s">
        <v>217</v>
      </c>
      <c r="M292" s="88" t="str">
        <f>VLOOKUP(L292,'Total Sales 24-25'!$AD$2:$AE$6,2,0)</f>
        <v>G-Suite Business</v>
      </c>
      <c r="N292" s="96" t="s">
        <v>218</v>
      </c>
      <c r="O292" s="84" t="s">
        <v>6341</v>
      </c>
      <c r="P292" s="89"/>
      <c r="Q292" s="89"/>
      <c r="R292" s="89"/>
      <c r="S292" s="84">
        <v>2</v>
      </c>
      <c r="T292" s="89"/>
      <c r="U292" s="89"/>
    </row>
    <row r="293" spans="1:21" ht="17.25" customHeight="1" thickBot="1">
      <c r="A293" s="98">
        <v>45346</v>
      </c>
      <c r="B293" s="82" t="str">
        <f t="shared" si="4"/>
        <v>Feb</v>
      </c>
      <c r="C293" s="83">
        <v>45323</v>
      </c>
      <c r="D293" s="84">
        <v>8</v>
      </c>
      <c r="E293" s="84" t="s">
        <v>205</v>
      </c>
      <c r="F293" s="99" t="s">
        <v>7400</v>
      </c>
      <c r="G293" s="100" t="s">
        <v>7641</v>
      </c>
      <c r="H293" s="86" t="s">
        <v>7311</v>
      </c>
      <c r="I293" s="100">
        <v>885</v>
      </c>
      <c r="J293" s="96">
        <v>750</v>
      </c>
      <c r="K293" s="97" t="s">
        <v>216</v>
      </c>
      <c r="L293" s="96" t="s">
        <v>217</v>
      </c>
      <c r="M293" s="88" t="str">
        <f>VLOOKUP(L293,'Total Sales 24-25'!$AD$2:$AE$6,2,0)</f>
        <v>G-Suite Business</v>
      </c>
      <c r="N293" s="96" t="s">
        <v>218</v>
      </c>
      <c r="O293" s="84" t="s">
        <v>6341</v>
      </c>
      <c r="P293" s="89"/>
      <c r="Q293" s="89"/>
      <c r="R293" s="89"/>
      <c r="S293" s="84">
        <v>2</v>
      </c>
      <c r="T293" s="89"/>
      <c r="U293" s="84">
        <v>885</v>
      </c>
    </row>
    <row r="294" spans="1:21" ht="17.25" customHeight="1" thickBot="1">
      <c r="A294" s="98">
        <v>45346</v>
      </c>
      <c r="B294" s="82" t="str">
        <f t="shared" si="4"/>
        <v>Feb</v>
      </c>
      <c r="C294" s="83">
        <v>45323</v>
      </c>
      <c r="D294" s="84">
        <v>8</v>
      </c>
      <c r="E294" s="84" t="s">
        <v>205</v>
      </c>
      <c r="F294" s="99" t="s">
        <v>366</v>
      </c>
      <c r="G294" s="100" t="s">
        <v>7642</v>
      </c>
      <c r="H294" s="86" t="s">
        <v>7311</v>
      </c>
      <c r="I294" s="100">
        <v>2163</v>
      </c>
      <c r="J294" s="96">
        <v>1833</v>
      </c>
      <c r="K294" s="97" t="s">
        <v>216</v>
      </c>
      <c r="L294" s="96" t="s">
        <v>217</v>
      </c>
      <c r="M294" s="88" t="str">
        <f>VLOOKUP(L294,'Total Sales 24-25'!$AD$2:$AE$6,2,0)</f>
        <v>G-Suite Business</v>
      </c>
      <c r="N294" s="96" t="s">
        <v>218</v>
      </c>
      <c r="O294" s="84" t="s">
        <v>6341</v>
      </c>
      <c r="P294" s="89"/>
      <c r="Q294" s="89"/>
      <c r="R294" s="89"/>
      <c r="S294" s="84">
        <v>2</v>
      </c>
      <c r="T294" s="89"/>
      <c r="U294" s="84">
        <v>2163</v>
      </c>
    </row>
    <row r="295" spans="1:21" ht="17.25" customHeight="1" thickBot="1">
      <c r="A295" s="98">
        <v>45346</v>
      </c>
      <c r="B295" s="82" t="str">
        <f t="shared" si="4"/>
        <v>Feb</v>
      </c>
      <c r="C295" s="83">
        <v>45323</v>
      </c>
      <c r="D295" s="84">
        <v>8</v>
      </c>
      <c r="E295" s="84" t="s">
        <v>205</v>
      </c>
      <c r="F295" s="99" t="s">
        <v>674</v>
      </c>
      <c r="G295" s="100" t="s">
        <v>7643</v>
      </c>
      <c r="H295" s="86" t="s">
        <v>7311</v>
      </c>
      <c r="I295" s="100">
        <v>1652</v>
      </c>
      <c r="J295" s="96">
        <v>1400</v>
      </c>
      <c r="K295" s="97" t="s">
        <v>216</v>
      </c>
      <c r="L295" s="96" t="s">
        <v>217</v>
      </c>
      <c r="M295" s="88" t="str">
        <f>VLOOKUP(L295,'Total Sales 24-25'!$AD$2:$AE$6,2,0)</f>
        <v>G-Suite Business</v>
      </c>
      <c r="N295" s="96" t="s">
        <v>218</v>
      </c>
      <c r="O295" s="84" t="s">
        <v>6341</v>
      </c>
      <c r="P295" s="89"/>
      <c r="Q295" s="89"/>
      <c r="R295" s="89"/>
      <c r="S295" s="84">
        <v>2</v>
      </c>
      <c r="T295" s="89"/>
      <c r="U295" s="84">
        <v>1652</v>
      </c>
    </row>
    <row r="296" spans="1:21" ht="17.25" customHeight="1" thickBot="1">
      <c r="A296" s="98">
        <v>45346</v>
      </c>
      <c r="B296" s="82" t="str">
        <f t="shared" si="4"/>
        <v>Feb</v>
      </c>
      <c r="C296" s="83">
        <v>45323</v>
      </c>
      <c r="D296" s="84">
        <v>8</v>
      </c>
      <c r="E296" s="84" t="s">
        <v>205</v>
      </c>
      <c r="F296" s="99" t="s">
        <v>3079</v>
      </c>
      <c r="G296" s="100" t="s">
        <v>7644</v>
      </c>
      <c r="H296" s="86" t="s">
        <v>7311</v>
      </c>
      <c r="I296" s="100">
        <v>3233</v>
      </c>
      <c r="J296" s="96">
        <v>2740</v>
      </c>
      <c r="K296" s="97" t="s">
        <v>216</v>
      </c>
      <c r="L296" s="96" t="s">
        <v>217</v>
      </c>
      <c r="M296" s="88" t="str">
        <f>VLOOKUP(L296,'Total Sales 24-25'!$AD$2:$AE$6,2,0)</f>
        <v>G-Suite Business</v>
      </c>
      <c r="N296" s="96" t="s">
        <v>218</v>
      </c>
      <c r="O296" s="84" t="s">
        <v>6341</v>
      </c>
      <c r="P296" s="89"/>
      <c r="Q296" s="89"/>
      <c r="R296" s="89"/>
      <c r="S296" s="84">
        <v>2</v>
      </c>
      <c r="T296" s="89"/>
      <c r="U296" s="84">
        <v>3233</v>
      </c>
    </row>
    <row r="297" spans="1:21" ht="17.25" customHeight="1" thickBot="1">
      <c r="A297" s="98">
        <v>45346</v>
      </c>
      <c r="B297" s="82" t="str">
        <f t="shared" si="4"/>
        <v>Feb</v>
      </c>
      <c r="C297" s="83">
        <v>45323</v>
      </c>
      <c r="D297" s="84">
        <v>8</v>
      </c>
      <c r="E297" s="84" t="s">
        <v>205</v>
      </c>
      <c r="F297" s="99" t="s">
        <v>4005</v>
      </c>
      <c r="G297" s="100" t="s">
        <v>7645</v>
      </c>
      <c r="H297" s="86" t="s">
        <v>7311</v>
      </c>
      <c r="I297" s="100">
        <v>1848</v>
      </c>
      <c r="J297" s="96">
        <v>1566</v>
      </c>
      <c r="K297" s="97" t="s">
        <v>216</v>
      </c>
      <c r="L297" s="96" t="s">
        <v>217</v>
      </c>
      <c r="M297" s="88" t="str">
        <f>VLOOKUP(L297,'Total Sales 24-25'!$AD$2:$AE$6,2,0)</f>
        <v>G-Suite Business</v>
      </c>
      <c r="N297" s="96" t="s">
        <v>218</v>
      </c>
      <c r="O297" s="84" t="s">
        <v>6341</v>
      </c>
      <c r="P297" s="89"/>
      <c r="Q297" s="89"/>
      <c r="R297" s="89"/>
      <c r="S297" s="84">
        <v>2</v>
      </c>
      <c r="T297" s="89"/>
      <c r="U297" s="84">
        <v>1848</v>
      </c>
    </row>
    <row r="298" spans="1:21" ht="17.25" customHeight="1" thickBot="1">
      <c r="A298" s="98">
        <v>45348</v>
      </c>
      <c r="B298" s="82" t="str">
        <f t="shared" si="4"/>
        <v>Feb</v>
      </c>
      <c r="C298" s="83">
        <v>45323</v>
      </c>
      <c r="D298" s="84">
        <v>9</v>
      </c>
      <c r="E298" s="84" t="s">
        <v>205</v>
      </c>
      <c r="F298" s="99" t="s">
        <v>4779</v>
      </c>
      <c r="G298" s="100" t="s">
        <v>7646</v>
      </c>
      <c r="H298" s="86" t="s">
        <v>7311</v>
      </c>
      <c r="I298" s="100">
        <v>3228.48</v>
      </c>
      <c r="J298" s="101">
        <v>2736</v>
      </c>
      <c r="K298" s="97" t="s">
        <v>216</v>
      </c>
      <c r="L298" s="96" t="s">
        <v>217</v>
      </c>
      <c r="M298" s="88" t="str">
        <f>VLOOKUP(L298,'Total Sales 24-25'!$AD$2:$AE$6,2,0)</f>
        <v>G-Suite Business</v>
      </c>
      <c r="N298" s="96" t="s">
        <v>218</v>
      </c>
      <c r="O298" s="84" t="s">
        <v>6341</v>
      </c>
      <c r="P298" s="89"/>
      <c r="Q298" s="89"/>
      <c r="R298" s="89"/>
      <c r="S298" s="84">
        <v>2</v>
      </c>
      <c r="T298" s="89"/>
      <c r="U298" s="84">
        <v>3228.48</v>
      </c>
    </row>
    <row r="299" spans="1:21" ht="17.25" customHeight="1" thickBot="1">
      <c r="A299" s="82">
        <v>45049</v>
      </c>
      <c r="B299" s="82" t="str">
        <f t="shared" si="4"/>
        <v>May</v>
      </c>
      <c r="C299" s="83">
        <v>45047</v>
      </c>
      <c r="D299" s="84">
        <v>18</v>
      </c>
      <c r="E299" s="84" t="s">
        <v>205</v>
      </c>
      <c r="F299" s="85" t="s">
        <v>6759</v>
      </c>
      <c r="G299" s="86" t="s">
        <v>7647</v>
      </c>
      <c r="H299" s="86" t="s">
        <v>7311</v>
      </c>
      <c r="I299" s="86">
        <v>23753</v>
      </c>
      <c r="J299" s="84">
        <v>20130</v>
      </c>
      <c r="K299" s="87" t="s">
        <v>216</v>
      </c>
      <c r="L299" s="88" t="s">
        <v>217</v>
      </c>
      <c r="M299" s="88" t="str">
        <f>VLOOKUP(L299,'Total Sales 24-25'!$AD$2:$AE$6,2,0)</f>
        <v>G-Suite Business</v>
      </c>
      <c r="N299" s="88" t="s">
        <v>218</v>
      </c>
      <c r="O299" s="84" t="s">
        <v>6341</v>
      </c>
      <c r="P299" s="89"/>
      <c r="Q299" s="89"/>
      <c r="R299" s="89"/>
      <c r="S299" s="84">
        <v>5</v>
      </c>
      <c r="T299" s="89"/>
      <c r="U299" s="84">
        <v>23753</v>
      </c>
    </row>
    <row r="300" spans="1:21" ht="17.25" customHeight="1" thickBot="1">
      <c r="A300" s="98">
        <v>45348</v>
      </c>
      <c r="B300" s="82" t="str">
        <f t="shared" si="4"/>
        <v>Feb</v>
      </c>
      <c r="C300" s="83">
        <v>45323</v>
      </c>
      <c r="D300" s="84">
        <v>9</v>
      </c>
      <c r="E300" s="84" t="s">
        <v>205</v>
      </c>
      <c r="F300" s="99" t="s">
        <v>1778</v>
      </c>
      <c r="G300" s="100" t="s">
        <v>7648</v>
      </c>
      <c r="H300" s="86" t="s">
        <v>7311</v>
      </c>
      <c r="I300" s="100">
        <v>15045</v>
      </c>
      <c r="J300" s="101">
        <v>12750</v>
      </c>
      <c r="K300" s="97" t="s">
        <v>216</v>
      </c>
      <c r="L300" s="96" t="s">
        <v>217</v>
      </c>
      <c r="M300" s="88" t="str">
        <f>VLOOKUP(L300,'Total Sales 24-25'!$AD$2:$AE$6,2,0)</f>
        <v>G-Suite Business</v>
      </c>
      <c r="N300" s="96" t="s">
        <v>218</v>
      </c>
      <c r="O300" s="84" t="s">
        <v>6341</v>
      </c>
      <c r="P300" s="89"/>
      <c r="Q300" s="89"/>
      <c r="R300" s="89"/>
      <c r="S300" s="84">
        <v>2</v>
      </c>
      <c r="T300" s="89"/>
      <c r="U300" s="84">
        <v>15045</v>
      </c>
    </row>
    <row r="301" spans="1:21" ht="17.25" customHeight="1" thickBot="1">
      <c r="A301" s="98">
        <v>45348</v>
      </c>
      <c r="B301" s="82" t="str">
        <f t="shared" si="4"/>
        <v>Feb</v>
      </c>
      <c r="C301" s="83">
        <v>45323</v>
      </c>
      <c r="D301" s="84">
        <v>9</v>
      </c>
      <c r="E301" s="84" t="s">
        <v>205</v>
      </c>
      <c r="F301" s="99" t="s">
        <v>577</v>
      </c>
      <c r="G301" s="100" t="s">
        <v>7649</v>
      </c>
      <c r="H301" s="86" t="s">
        <v>7311</v>
      </c>
      <c r="I301" s="100">
        <v>3009</v>
      </c>
      <c r="J301" s="101">
        <v>2550</v>
      </c>
      <c r="K301" s="97" t="s">
        <v>216</v>
      </c>
      <c r="L301" s="96" t="s">
        <v>217</v>
      </c>
      <c r="M301" s="88" t="str">
        <f>VLOOKUP(L301,'Total Sales 24-25'!$AD$2:$AE$6,2,0)</f>
        <v>G-Suite Business</v>
      </c>
      <c r="N301" s="96" t="s">
        <v>218</v>
      </c>
      <c r="O301" s="84" t="s">
        <v>6341</v>
      </c>
      <c r="P301" s="89"/>
      <c r="Q301" s="89"/>
      <c r="R301" s="89"/>
      <c r="S301" s="84">
        <v>2</v>
      </c>
      <c r="T301" s="89"/>
      <c r="U301" s="84">
        <v>3009</v>
      </c>
    </row>
    <row r="302" spans="1:21" ht="17.25" customHeight="1" thickBot="1">
      <c r="A302" s="98">
        <v>45348</v>
      </c>
      <c r="B302" s="82" t="str">
        <f t="shared" si="4"/>
        <v>Feb</v>
      </c>
      <c r="C302" s="83">
        <v>45323</v>
      </c>
      <c r="D302" s="84">
        <v>9</v>
      </c>
      <c r="E302" s="84" t="s">
        <v>205</v>
      </c>
      <c r="F302" s="99" t="s">
        <v>1327</v>
      </c>
      <c r="G302" s="100" t="s">
        <v>7650</v>
      </c>
      <c r="H302" s="86" t="s">
        <v>7311</v>
      </c>
      <c r="I302" s="100">
        <v>543</v>
      </c>
      <c r="J302" s="101">
        <v>460</v>
      </c>
      <c r="K302" s="97" t="s">
        <v>216</v>
      </c>
      <c r="L302" s="96" t="s">
        <v>217</v>
      </c>
      <c r="M302" s="88" t="str">
        <f>VLOOKUP(L302,'Total Sales 24-25'!$AD$2:$AE$6,2,0)</f>
        <v>G-Suite Business</v>
      </c>
      <c r="N302" s="96" t="s">
        <v>218</v>
      </c>
      <c r="O302" s="84" t="s">
        <v>6341</v>
      </c>
      <c r="P302" s="89"/>
      <c r="Q302" s="89"/>
      <c r="R302" s="89"/>
      <c r="S302" s="84">
        <v>2</v>
      </c>
      <c r="T302" s="89"/>
      <c r="U302" s="84">
        <v>543</v>
      </c>
    </row>
    <row r="303" spans="1:21" ht="17.25" customHeight="1" thickBot="1">
      <c r="A303" s="98">
        <v>45348</v>
      </c>
      <c r="B303" s="82" t="str">
        <f t="shared" si="4"/>
        <v>Feb</v>
      </c>
      <c r="C303" s="83">
        <v>45323</v>
      </c>
      <c r="D303" s="84">
        <v>9</v>
      </c>
      <c r="E303" s="84" t="s">
        <v>205</v>
      </c>
      <c r="F303" s="99" t="s">
        <v>405</v>
      </c>
      <c r="G303" s="100" t="s">
        <v>7651</v>
      </c>
      <c r="H303" s="86" t="s">
        <v>7311</v>
      </c>
      <c r="I303" s="100">
        <v>1475</v>
      </c>
      <c r="J303" s="101">
        <v>1250</v>
      </c>
      <c r="K303" s="97" t="s">
        <v>216</v>
      </c>
      <c r="L303" s="96" t="s">
        <v>217</v>
      </c>
      <c r="M303" s="88" t="str">
        <f>VLOOKUP(L303,'Total Sales 24-25'!$AD$2:$AE$6,2,0)</f>
        <v>G-Suite Business</v>
      </c>
      <c r="N303" s="96" t="s">
        <v>218</v>
      </c>
      <c r="O303" s="84" t="s">
        <v>6341</v>
      </c>
      <c r="P303" s="89"/>
      <c r="Q303" s="89"/>
      <c r="R303" s="89"/>
      <c r="S303" s="84">
        <v>2</v>
      </c>
      <c r="T303" s="89"/>
      <c r="U303" s="84">
        <v>1475</v>
      </c>
    </row>
    <row r="304" spans="1:21" ht="17.25" customHeight="1" thickBot="1">
      <c r="A304" s="98">
        <v>45349</v>
      </c>
      <c r="B304" s="82" t="str">
        <f t="shared" si="4"/>
        <v>Feb</v>
      </c>
      <c r="C304" s="83">
        <v>45323</v>
      </c>
      <c r="D304" s="84">
        <v>9</v>
      </c>
      <c r="E304" s="84" t="s">
        <v>205</v>
      </c>
      <c r="F304" s="99" t="s">
        <v>5750</v>
      </c>
      <c r="G304" s="100" t="s">
        <v>7652</v>
      </c>
      <c r="H304" s="86" t="s">
        <v>7311</v>
      </c>
      <c r="I304" s="100">
        <v>12036</v>
      </c>
      <c r="J304" s="101">
        <v>10200</v>
      </c>
      <c r="K304" s="97" t="s">
        <v>216</v>
      </c>
      <c r="L304" s="96" t="s">
        <v>217</v>
      </c>
      <c r="M304" s="88" t="str">
        <f>VLOOKUP(L304,'Total Sales 24-25'!$AD$2:$AE$6,2,0)</f>
        <v>G-Suite Business</v>
      </c>
      <c r="N304" s="96" t="s">
        <v>218</v>
      </c>
      <c r="O304" s="84" t="s">
        <v>6341</v>
      </c>
      <c r="P304" s="89"/>
      <c r="Q304" s="89"/>
      <c r="R304" s="89"/>
      <c r="S304" s="84">
        <v>2</v>
      </c>
      <c r="T304" s="89"/>
      <c r="U304" s="84">
        <v>12036</v>
      </c>
    </row>
    <row r="305" spans="1:21" ht="17.25" customHeight="1" thickBot="1">
      <c r="A305" s="98">
        <v>45349</v>
      </c>
      <c r="B305" s="82" t="str">
        <f t="shared" si="4"/>
        <v>Feb</v>
      </c>
      <c r="C305" s="83">
        <v>45323</v>
      </c>
      <c r="D305" s="84">
        <v>9</v>
      </c>
      <c r="E305" s="84" t="s">
        <v>205</v>
      </c>
      <c r="F305" s="99" t="s">
        <v>2505</v>
      </c>
      <c r="G305" s="100" t="s">
        <v>7653</v>
      </c>
      <c r="H305" s="86" t="s">
        <v>7311</v>
      </c>
      <c r="I305" s="100">
        <v>7741</v>
      </c>
      <c r="J305" s="101">
        <v>6560</v>
      </c>
      <c r="K305" s="97" t="s">
        <v>216</v>
      </c>
      <c r="L305" s="96" t="s">
        <v>217</v>
      </c>
      <c r="M305" s="88" t="str">
        <f>VLOOKUP(L305,'Total Sales 24-25'!$AD$2:$AE$6,2,0)</f>
        <v>G-Suite Business</v>
      </c>
      <c r="N305" s="96" t="s">
        <v>218</v>
      </c>
      <c r="O305" s="84" t="s">
        <v>6341</v>
      </c>
      <c r="P305" s="89"/>
      <c r="Q305" s="89"/>
      <c r="R305" s="89"/>
      <c r="S305" s="84">
        <v>2</v>
      </c>
      <c r="T305" s="89"/>
      <c r="U305" s="84">
        <v>7741</v>
      </c>
    </row>
    <row r="306" spans="1:21" ht="17.25" customHeight="1" thickBot="1">
      <c r="A306" s="98">
        <v>45349</v>
      </c>
      <c r="B306" s="82" t="str">
        <f t="shared" si="4"/>
        <v>Feb</v>
      </c>
      <c r="C306" s="83">
        <v>45323</v>
      </c>
      <c r="D306" s="84">
        <v>9</v>
      </c>
      <c r="E306" s="84" t="s">
        <v>205</v>
      </c>
      <c r="F306" s="99" t="s">
        <v>5916</v>
      </c>
      <c r="G306" s="100" t="s">
        <v>7654</v>
      </c>
      <c r="H306" s="86" t="s">
        <v>7311</v>
      </c>
      <c r="I306" s="100">
        <v>6018</v>
      </c>
      <c r="J306" s="101">
        <v>5100</v>
      </c>
      <c r="K306" s="97" t="s">
        <v>216</v>
      </c>
      <c r="L306" s="96" t="s">
        <v>217</v>
      </c>
      <c r="M306" s="88" t="str">
        <f>VLOOKUP(L306,'Total Sales 24-25'!$AD$2:$AE$6,2,0)</f>
        <v>G-Suite Business</v>
      </c>
      <c r="N306" s="96" t="s">
        <v>218</v>
      </c>
      <c r="O306" s="84" t="s">
        <v>6341</v>
      </c>
      <c r="P306" s="89"/>
      <c r="Q306" s="89"/>
      <c r="R306" s="89"/>
      <c r="S306" s="84">
        <v>2</v>
      </c>
      <c r="T306" s="89"/>
      <c r="U306" s="84">
        <v>6018</v>
      </c>
    </row>
    <row r="307" spans="1:21" ht="17.25" customHeight="1" thickBot="1">
      <c r="A307" s="98">
        <v>45349</v>
      </c>
      <c r="B307" s="82" t="str">
        <f t="shared" si="4"/>
        <v>Feb</v>
      </c>
      <c r="C307" s="83">
        <v>45323</v>
      </c>
      <c r="D307" s="84">
        <v>9</v>
      </c>
      <c r="E307" s="84" t="s">
        <v>205</v>
      </c>
      <c r="F307" s="99" t="s">
        <v>1387</v>
      </c>
      <c r="G307" s="100" t="s">
        <v>7655</v>
      </c>
      <c r="H307" s="86" t="s">
        <v>7311</v>
      </c>
      <c r="I307" s="100">
        <v>6018</v>
      </c>
      <c r="J307" s="101">
        <v>5100</v>
      </c>
      <c r="K307" s="97" t="s">
        <v>216</v>
      </c>
      <c r="L307" s="96" t="s">
        <v>217</v>
      </c>
      <c r="M307" s="88" t="str">
        <f>VLOOKUP(L307,'Total Sales 24-25'!$AD$2:$AE$6,2,0)</f>
        <v>G-Suite Business</v>
      </c>
      <c r="N307" s="96" t="s">
        <v>218</v>
      </c>
      <c r="O307" s="84" t="s">
        <v>6341</v>
      </c>
      <c r="P307" s="89"/>
      <c r="Q307" s="89"/>
      <c r="R307" s="89"/>
      <c r="S307" s="84">
        <v>2</v>
      </c>
      <c r="T307" s="89"/>
      <c r="U307" s="84">
        <v>6018</v>
      </c>
    </row>
    <row r="308" spans="1:21" ht="17.25" customHeight="1" thickBot="1">
      <c r="A308" s="98">
        <v>45349</v>
      </c>
      <c r="B308" s="82" t="str">
        <f t="shared" si="4"/>
        <v>Feb</v>
      </c>
      <c r="C308" s="83">
        <v>45323</v>
      </c>
      <c r="D308" s="84">
        <v>9</v>
      </c>
      <c r="E308" s="84" t="s">
        <v>205</v>
      </c>
      <c r="F308" s="99" t="s">
        <v>2079</v>
      </c>
      <c r="G308" s="100" t="s">
        <v>7656</v>
      </c>
      <c r="H308" s="86" t="s">
        <v>7311</v>
      </c>
      <c r="I308" s="100">
        <v>3622.13</v>
      </c>
      <c r="J308" s="101">
        <v>3070</v>
      </c>
      <c r="K308" s="97" t="s">
        <v>216</v>
      </c>
      <c r="L308" s="96" t="s">
        <v>217</v>
      </c>
      <c r="M308" s="88" t="str">
        <f>VLOOKUP(L308,'Total Sales 24-25'!$AD$2:$AE$6,2,0)</f>
        <v>G-Suite Business</v>
      </c>
      <c r="N308" s="96" t="s">
        <v>218</v>
      </c>
      <c r="O308" s="84" t="s">
        <v>6341</v>
      </c>
      <c r="P308" s="89"/>
      <c r="Q308" s="89"/>
      <c r="R308" s="89"/>
      <c r="S308" s="84">
        <v>2</v>
      </c>
      <c r="T308" s="89"/>
      <c r="U308" s="84">
        <v>3622.13</v>
      </c>
    </row>
    <row r="309" spans="1:21" ht="17.25" customHeight="1" thickBot="1">
      <c r="A309" s="98">
        <v>45349</v>
      </c>
      <c r="B309" s="82" t="str">
        <f t="shared" si="4"/>
        <v>Feb</v>
      </c>
      <c r="C309" s="83">
        <v>45323</v>
      </c>
      <c r="D309" s="84">
        <v>9</v>
      </c>
      <c r="E309" s="84" t="s">
        <v>205</v>
      </c>
      <c r="F309" s="99" t="s">
        <v>1859</v>
      </c>
      <c r="G309" s="100" t="s">
        <v>7657</v>
      </c>
      <c r="H309" s="86" t="s">
        <v>7311</v>
      </c>
      <c r="I309" s="100">
        <v>7599</v>
      </c>
      <c r="J309" s="101">
        <v>6440</v>
      </c>
      <c r="K309" s="97" t="s">
        <v>216</v>
      </c>
      <c r="L309" s="96" t="s">
        <v>217</v>
      </c>
      <c r="M309" s="88" t="str">
        <f>VLOOKUP(L309,'Total Sales 24-25'!$AD$2:$AE$6,2,0)</f>
        <v>G-Suite Business</v>
      </c>
      <c r="N309" s="96" t="s">
        <v>218</v>
      </c>
      <c r="O309" s="84" t="s">
        <v>6341</v>
      </c>
      <c r="P309" s="89"/>
      <c r="Q309" s="89"/>
      <c r="R309" s="89"/>
      <c r="S309" s="84">
        <v>2</v>
      </c>
      <c r="T309" s="89"/>
      <c r="U309" s="84">
        <v>7599</v>
      </c>
    </row>
    <row r="310" spans="1:21" ht="17.25" customHeight="1" thickBot="1">
      <c r="A310" s="82">
        <v>45049</v>
      </c>
      <c r="B310" s="82" t="str">
        <f t="shared" si="4"/>
        <v>May</v>
      </c>
      <c r="C310" s="83">
        <v>45047</v>
      </c>
      <c r="D310" s="84">
        <v>18</v>
      </c>
      <c r="E310" s="84" t="s">
        <v>205</v>
      </c>
      <c r="F310" s="85" t="s">
        <v>7371</v>
      </c>
      <c r="G310" s="86" t="s">
        <v>7658</v>
      </c>
      <c r="H310" s="86" t="s">
        <v>7311</v>
      </c>
      <c r="I310" s="86">
        <v>3460</v>
      </c>
      <c r="J310" s="84">
        <v>2932</v>
      </c>
      <c r="K310" s="87" t="s">
        <v>216</v>
      </c>
      <c r="L310" s="88" t="s">
        <v>217</v>
      </c>
      <c r="M310" s="88" t="str">
        <f>VLOOKUP(L310,'Total Sales 24-25'!$AD$2:$AE$6,2,0)</f>
        <v>G-Suite Business</v>
      </c>
      <c r="N310" s="88" t="s">
        <v>218</v>
      </c>
      <c r="O310" s="84" t="s">
        <v>6341</v>
      </c>
      <c r="P310" s="89"/>
      <c r="Q310" s="89"/>
      <c r="R310" s="89"/>
      <c r="S310" s="84">
        <v>5</v>
      </c>
      <c r="T310" s="89"/>
      <c r="U310" s="84">
        <v>3460</v>
      </c>
    </row>
    <row r="311" spans="1:21" ht="17.25" customHeight="1" thickBot="1">
      <c r="A311" s="98">
        <v>45350</v>
      </c>
      <c r="B311" s="82" t="str">
        <f t="shared" si="4"/>
        <v>Feb</v>
      </c>
      <c r="C311" s="83">
        <v>45323</v>
      </c>
      <c r="D311" s="84">
        <v>9</v>
      </c>
      <c r="E311" s="84" t="s">
        <v>205</v>
      </c>
      <c r="F311" s="99" t="s">
        <v>6669</v>
      </c>
      <c r="G311" s="100" t="s">
        <v>7659</v>
      </c>
      <c r="H311" s="86" t="s">
        <v>7311</v>
      </c>
      <c r="I311" s="100">
        <v>11505</v>
      </c>
      <c r="J311" s="101">
        <v>9750</v>
      </c>
      <c r="K311" s="97" t="s">
        <v>216</v>
      </c>
      <c r="L311" s="96" t="s">
        <v>217</v>
      </c>
      <c r="M311" s="88" t="str">
        <f>VLOOKUP(L311,'Total Sales 24-25'!$AD$2:$AE$6,2,0)</f>
        <v>G-Suite Business</v>
      </c>
      <c r="N311" s="96" t="s">
        <v>218</v>
      </c>
      <c r="O311" s="84" t="s">
        <v>6341</v>
      </c>
      <c r="P311" s="89"/>
      <c r="Q311" s="89"/>
      <c r="R311" s="89"/>
      <c r="S311" s="84">
        <v>2</v>
      </c>
      <c r="T311" s="89"/>
      <c r="U311" s="84">
        <v>11505</v>
      </c>
    </row>
    <row r="312" spans="1:21" ht="17.25" customHeight="1" thickBot="1">
      <c r="A312" s="98">
        <v>45350</v>
      </c>
      <c r="B312" s="82" t="str">
        <f t="shared" si="4"/>
        <v>Feb</v>
      </c>
      <c r="C312" s="83">
        <v>45323</v>
      </c>
      <c r="D312" s="84">
        <v>9</v>
      </c>
      <c r="E312" s="84" t="s">
        <v>205</v>
      </c>
      <c r="F312" s="99" t="s">
        <v>1646</v>
      </c>
      <c r="G312" s="100" t="s">
        <v>7660</v>
      </c>
      <c r="H312" s="86" t="s">
        <v>7311</v>
      </c>
      <c r="I312" s="100">
        <v>27730</v>
      </c>
      <c r="J312" s="101">
        <v>23500</v>
      </c>
      <c r="K312" s="97" t="s">
        <v>216</v>
      </c>
      <c r="L312" s="96" t="s">
        <v>217</v>
      </c>
      <c r="M312" s="88" t="str">
        <f>VLOOKUP(L312,'Total Sales 24-25'!$AD$2:$AE$6,2,0)</f>
        <v>G-Suite Business</v>
      </c>
      <c r="N312" s="96" t="s">
        <v>218</v>
      </c>
      <c r="O312" s="84" t="s">
        <v>6341</v>
      </c>
      <c r="P312" s="89"/>
      <c r="Q312" s="89"/>
      <c r="R312" s="89"/>
      <c r="S312" s="84">
        <v>2</v>
      </c>
      <c r="T312" s="89"/>
      <c r="U312" s="84">
        <v>27730</v>
      </c>
    </row>
    <row r="313" spans="1:21" ht="17.25" customHeight="1" thickBot="1">
      <c r="A313" s="98">
        <v>45351</v>
      </c>
      <c r="B313" s="82" t="str">
        <f t="shared" si="4"/>
        <v>Feb</v>
      </c>
      <c r="C313" s="83">
        <v>45323</v>
      </c>
      <c r="D313" s="84">
        <v>9</v>
      </c>
      <c r="E313" s="84" t="s">
        <v>205</v>
      </c>
      <c r="F313" s="99" t="s">
        <v>7661</v>
      </c>
      <c r="G313" s="100" t="s">
        <v>7662</v>
      </c>
      <c r="H313" s="86" t="s">
        <v>7311</v>
      </c>
      <c r="I313" s="102">
        <v>5813</v>
      </c>
      <c r="J313" s="96">
        <v>4926</v>
      </c>
      <c r="K313" s="97" t="s">
        <v>216</v>
      </c>
      <c r="L313" s="96" t="s">
        <v>217</v>
      </c>
      <c r="M313" s="88" t="str">
        <f>VLOOKUP(L313,'Total Sales 24-25'!$AD$2:$AE$6,2,0)</f>
        <v>G-Suite Business</v>
      </c>
      <c r="N313" s="96" t="s">
        <v>218</v>
      </c>
      <c r="O313" s="84" t="s">
        <v>6341</v>
      </c>
      <c r="P313" s="89"/>
      <c r="Q313" s="89"/>
      <c r="R313" s="89"/>
      <c r="S313" s="84">
        <v>2</v>
      </c>
      <c r="T313" s="89"/>
      <c r="U313" s="84">
        <v>5813</v>
      </c>
    </row>
    <row r="314" spans="1:21" ht="17.25" customHeight="1" thickBot="1">
      <c r="A314" s="98">
        <v>45351</v>
      </c>
      <c r="B314" s="82" t="str">
        <f t="shared" si="4"/>
        <v>Feb</v>
      </c>
      <c r="C314" s="83">
        <v>45323</v>
      </c>
      <c r="D314" s="84">
        <v>9</v>
      </c>
      <c r="E314" s="84" t="s">
        <v>205</v>
      </c>
      <c r="F314" s="103" t="s">
        <v>362</v>
      </c>
      <c r="G314" s="100" t="s">
        <v>7663</v>
      </c>
      <c r="H314" s="86" t="s">
        <v>7311</v>
      </c>
      <c r="I314" s="91"/>
      <c r="J314" s="96">
        <v>0</v>
      </c>
      <c r="K314" s="97" t="s">
        <v>216</v>
      </c>
      <c r="L314" s="96" t="s">
        <v>217</v>
      </c>
      <c r="M314" s="88" t="str">
        <f>VLOOKUP(L314,'Total Sales 24-25'!$AD$2:$AE$6,2,0)</f>
        <v>G-Suite Business</v>
      </c>
      <c r="N314" s="96" t="s">
        <v>218</v>
      </c>
      <c r="O314" s="84" t="s">
        <v>6341</v>
      </c>
      <c r="P314" s="89"/>
      <c r="Q314" s="89"/>
      <c r="R314" s="89"/>
      <c r="S314" s="84">
        <v>2</v>
      </c>
      <c r="T314" s="89"/>
      <c r="U314" s="89"/>
    </row>
    <row r="315" spans="1:21" ht="17.25" customHeight="1" thickBot="1">
      <c r="A315" s="98">
        <v>45351</v>
      </c>
      <c r="B315" s="82" t="str">
        <f t="shared" si="4"/>
        <v>Feb</v>
      </c>
      <c r="C315" s="83">
        <v>45323</v>
      </c>
      <c r="D315" s="84">
        <v>9</v>
      </c>
      <c r="E315" s="84" t="s">
        <v>205</v>
      </c>
      <c r="F315" s="99" t="s">
        <v>922</v>
      </c>
      <c r="G315" s="100" t="s">
        <v>7664</v>
      </c>
      <c r="H315" s="86" t="s">
        <v>7311</v>
      </c>
      <c r="I315" s="102">
        <v>9676</v>
      </c>
      <c r="J315" s="96">
        <v>8200</v>
      </c>
      <c r="K315" s="97" t="s">
        <v>216</v>
      </c>
      <c r="L315" s="96" t="s">
        <v>217</v>
      </c>
      <c r="M315" s="88" t="str">
        <f>VLOOKUP(L315,'Total Sales 24-25'!$AD$2:$AE$6,2,0)</f>
        <v>G-Suite Business</v>
      </c>
      <c r="N315" s="96" t="s">
        <v>218</v>
      </c>
      <c r="O315" s="84" t="s">
        <v>6341</v>
      </c>
      <c r="P315" s="89"/>
      <c r="Q315" s="89"/>
      <c r="R315" s="89"/>
      <c r="S315" s="84">
        <v>2</v>
      </c>
      <c r="T315" s="89"/>
      <c r="U315" s="84">
        <v>9676</v>
      </c>
    </row>
    <row r="316" spans="1:21" ht="17.25" customHeight="1" thickBot="1">
      <c r="A316" s="98">
        <v>45351</v>
      </c>
      <c r="B316" s="82" t="str">
        <f t="shared" si="4"/>
        <v>Feb</v>
      </c>
      <c r="C316" s="83">
        <v>45323</v>
      </c>
      <c r="D316" s="84">
        <v>9</v>
      </c>
      <c r="E316" s="84" t="s">
        <v>205</v>
      </c>
      <c r="F316" s="99" t="s">
        <v>6325</v>
      </c>
      <c r="G316" s="100" t="s">
        <v>7665</v>
      </c>
      <c r="H316" s="86" t="s">
        <v>7311</v>
      </c>
      <c r="I316" s="100">
        <v>16872.82</v>
      </c>
      <c r="J316" s="96">
        <v>14299</v>
      </c>
      <c r="K316" s="97" t="s">
        <v>216</v>
      </c>
      <c r="L316" s="96" t="s">
        <v>217</v>
      </c>
      <c r="M316" s="88" t="str">
        <f>VLOOKUP(L316,'Total Sales 24-25'!$AD$2:$AE$6,2,0)</f>
        <v>G-Suite Business</v>
      </c>
      <c r="N316" s="96" t="s">
        <v>218</v>
      </c>
      <c r="O316" s="84" t="s">
        <v>6341</v>
      </c>
      <c r="P316" s="89"/>
      <c r="Q316" s="89"/>
      <c r="R316" s="89"/>
      <c r="S316" s="84">
        <v>2</v>
      </c>
      <c r="T316" s="89"/>
      <c r="U316" s="84">
        <v>16872.82</v>
      </c>
    </row>
    <row r="317" spans="1:21" ht="17.25" customHeight="1" thickBot="1">
      <c r="A317" s="98">
        <v>45351</v>
      </c>
      <c r="B317" s="82" t="str">
        <f t="shared" si="4"/>
        <v>Feb</v>
      </c>
      <c r="C317" s="83">
        <v>45323</v>
      </c>
      <c r="D317" s="84">
        <v>9</v>
      </c>
      <c r="E317" s="84" t="s">
        <v>205</v>
      </c>
      <c r="F317" s="99" t="s">
        <v>3551</v>
      </c>
      <c r="G317" s="100" t="s">
        <v>7666</v>
      </c>
      <c r="H317" s="86" t="s">
        <v>7311</v>
      </c>
      <c r="I317" s="100">
        <v>108560</v>
      </c>
      <c r="J317" s="96">
        <v>92000</v>
      </c>
      <c r="K317" s="97" t="s">
        <v>216</v>
      </c>
      <c r="L317" s="96" t="s">
        <v>217</v>
      </c>
      <c r="M317" s="88" t="str">
        <f>VLOOKUP(L317,'Total Sales 24-25'!$AD$2:$AE$6,2,0)</f>
        <v>G-Suite Business</v>
      </c>
      <c r="N317" s="96" t="s">
        <v>218</v>
      </c>
      <c r="O317" s="84" t="s">
        <v>6341</v>
      </c>
      <c r="P317" s="89"/>
      <c r="Q317" s="89"/>
      <c r="R317" s="89"/>
      <c r="S317" s="84">
        <v>2</v>
      </c>
      <c r="T317" s="89"/>
      <c r="U317" s="84">
        <v>108560</v>
      </c>
    </row>
    <row r="318" spans="1:21" ht="17.25" customHeight="1" thickBot="1">
      <c r="A318" s="98">
        <v>45351</v>
      </c>
      <c r="B318" s="82" t="str">
        <f t="shared" si="4"/>
        <v>Feb</v>
      </c>
      <c r="C318" s="83">
        <v>45323</v>
      </c>
      <c r="D318" s="84">
        <v>9</v>
      </c>
      <c r="E318" s="84" t="s">
        <v>205</v>
      </c>
      <c r="F318" s="99" t="s">
        <v>7667</v>
      </c>
      <c r="G318" s="100" t="s">
        <v>7668</v>
      </c>
      <c r="H318" s="86" t="s">
        <v>7311</v>
      </c>
      <c r="I318" s="100">
        <v>3875</v>
      </c>
      <c r="J318" s="96">
        <v>3284</v>
      </c>
      <c r="K318" s="97" t="s">
        <v>216</v>
      </c>
      <c r="L318" s="96" t="s">
        <v>217</v>
      </c>
      <c r="M318" s="88" t="str">
        <f>VLOOKUP(L318,'Total Sales 24-25'!$AD$2:$AE$6,2,0)</f>
        <v>G-Suite Business</v>
      </c>
      <c r="N318" s="96" t="s">
        <v>218</v>
      </c>
      <c r="O318" s="84" t="s">
        <v>6341</v>
      </c>
      <c r="P318" s="89"/>
      <c r="Q318" s="89"/>
      <c r="R318" s="89"/>
      <c r="S318" s="84">
        <v>2</v>
      </c>
      <c r="T318" s="89"/>
      <c r="U318" s="84">
        <v>3875</v>
      </c>
    </row>
    <row r="319" spans="1:21" ht="17.25" customHeight="1" thickBot="1">
      <c r="A319" s="98">
        <v>45351</v>
      </c>
      <c r="B319" s="82" t="str">
        <f t="shared" si="4"/>
        <v>Feb</v>
      </c>
      <c r="C319" s="83">
        <v>45323</v>
      </c>
      <c r="D319" s="84">
        <v>9</v>
      </c>
      <c r="E319" s="84" t="s">
        <v>205</v>
      </c>
      <c r="F319" s="99" t="s">
        <v>233</v>
      </c>
      <c r="G319" s="100" t="s">
        <v>7669</v>
      </c>
      <c r="H319" s="86" t="s">
        <v>7311</v>
      </c>
      <c r="I319" s="100">
        <v>381234</v>
      </c>
      <c r="J319" s="96">
        <v>323080</v>
      </c>
      <c r="K319" s="97" t="s">
        <v>216</v>
      </c>
      <c r="L319" s="96" t="s">
        <v>217</v>
      </c>
      <c r="M319" s="88" t="str">
        <f>VLOOKUP(L319,'Total Sales 24-25'!$AD$2:$AE$6,2,0)</f>
        <v>G-Suite Business</v>
      </c>
      <c r="N319" s="96" t="s">
        <v>218</v>
      </c>
      <c r="O319" s="84" t="s">
        <v>6341</v>
      </c>
      <c r="P319" s="89"/>
      <c r="Q319" s="89"/>
      <c r="R319" s="89"/>
      <c r="S319" s="84">
        <v>2</v>
      </c>
      <c r="T319" s="89"/>
      <c r="U319" s="84">
        <v>381234</v>
      </c>
    </row>
    <row r="320" spans="1:21" ht="17.25" customHeight="1" thickBot="1">
      <c r="A320" s="98">
        <v>45351</v>
      </c>
      <c r="B320" s="82" t="str">
        <f t="shared" si="4"/>
        <v>Feb</v>
      </c>
      <c r="C320" s="83">
        <v>45323</v>
      </c>
      <c r="D320" s="84">
        <v>9</v>
      </c>
      <c r="E320" s="84" t="s">
        <v>205</v>
      </c>
      <c r="F320" s="99" t="s">
        <v>6621</v>
      </c>
      <c r="G320" s="100" t="s">
        <v>7670</v>
      </c>
      <c r="H320" s="86" t="s">
        <v>7311</v>
      </c>
      <c r="I320" s="100">
        <v>3009</v>
      </c>
      <c r="J320" s="96">
        <v>2550</v>
      </c>
      <c r="K320" s="97" t="s">
        <v>216</v>
      </c>
      <c r="L320" s="96" t="s">
        <v>217</v>
      </c>
      <c r="M320" s="88" t="str">
        <f>VLOOKUP(L320,'Total Sales 24-25'!$AD$2:$AE$6,2,0)</f>
        <v>G-Suite Business</v>
      </c>
      <c r="N320" s="96" t="s">
        <v>218</v>
      </c>
      <c r="O320" s="84" t="s">
        <v>6341</v>
      </c>
      <c r="P320" s="89"/>
      <c r="Q320" s="89"/>
      <c r="R320" s="89"/>
      <c r="S320" s="84">
        <v>2</v>
      </c>
      <c r="T320" s="89"/>
      <c r="U320" s="84">
        <v>3009</v>
      </c>
    </row>
    <row r="321" spans="1:21" ht="17.25" customHeight="1" thickBot="1">
      <c r="A321" s="82">
        <v>45049</v>
      </c>
      <c r="B321" s="82" t="str">
        <f t="shared" si="4"/>
        <v>May</v>
      </c>
      <c r="C321" s="83">
        <v>45047</v>
      </c>
      <c r="D321" s="84">
        <v>18</v>
      </c>
      <c r="E321" s="84" t="s">
        <v>205</v>
      </c>
      <c r="F321" s="85" t="s">
        <v>7671</v>
      </c>
      <c r="G321" s="86" t="s">
        <v>7672</v>
      </c>
      <c r="H321" s="86" t="s">
        <v>7311</v>
      </c>
      <c r="I321" s="86">
        <v>6018</v>
      </c>
      <c r="J321" s="84">
        <v>5100</v>
      </c>
      <c r="K321" s="87" t="s">
        <v>216</v>
      </c>
      <c r="L321" s="88" t="s">
        <v>217</v>
      </c>
      <c r="M321" s="88" t="str">
        <f>VLOOKUP(L321,'Total Sales 24-25'!$AD$2:$AE$6,2,0)</f>
        <v>G-Suite Business</v>
      </c>
      <c r="N321" s="88" t="s">
        <v>218</v>
      </c>
      <c r="O321" s="84" t="s">
        <v>6341</v>
      </c>
      <c r="P321" s="89"/>
      <c r="Q321" s="89"/>
      <c r="R321" s="89"/>
      <c r="S321" s="84">
        <v>5</v>
      </c>
      <c r="T321" s="89"/>
      <c r="U321" s="84">
        <v>6018</v>
      </c>
    </row>
    <row r="322" spans="1:21" ht="17.25" customHeight="1" thickBot="1">
      <c r="A322" s="98">
        <v>45351</v>
      </c>
      <c r="B322" s="82" t="str">
        <f t="shared" ref="B322:B385" si="5">TEXT(A322,"mmm")</f>
        <v>Feb</v>
      </c>
      <c r="C322" s="83">
        <v>45323</v>
      </c>
      <c r="D322" s="84">
        <v>9</v>
      </c>
      <c r="E322" s="84" t="s">
        <v>205</v>
      </c>
      <c r="F322" s="99" t="s">
        <v>7535</v>
      </c>
      <c r="G322" s="100" t="s">
        <v>7673</v>
      </c>
      <c r="H322" s="86" t="s">
        <v>7311</v>
      </c>
      <c r="I322" s="100">
        <v>93220</v>
      </c>
      <c r="J322" s="96">
        <v>79000</v>
      </c>
      <c r="K322" s="97" t="s">
        <v>216</v>
      </c>
      <c r="L322" s="96" t="s">
        <v>217</v>
      </c>
      <c r="M322" s="88" t="str">
        <f>VLOOKUP(L322,'Total Sales 24-25'!$AD$2:$AE$6,2,0)</f>
        <v>G-Suite Business</v>
      </c>
      <c r="N322" s="96" t="s">
        <v>218</v>
      </c>
      <c r="O322" s="84" t="s">
        <v>6341</v>
      </c>
      <c r="P322" s="89"/>
      <c r="Q322" s="89"/>
      <c r="R322" s="89"/>
      <c r="S322" s="84">
        <v>2</v>
      </c>
      <c r="T322" s="89"/>
      <c r="U322" s="84">
        <v>93220</v>
      </c>
    </row>
    <row r="323" spans="1:21" ht="17.25" customHeight="1" thickBot="1">
      <c r="A323" s="98">
        <v>45351</v>
      </c>
      <c r="B323" s="82" t="str">
        <f t="shared" si="5"/>
        <v>Feb</v>
      </c>
      <c r="C323" s="83">
        <v>45323</v>
      </c>
      <c r="D323" s="84">
        <v>9</v>
      </c>
      <c r="E323" s="84" t="s">
        <v>205</v>
      </c>
      <c r="F323" s="99" t="s">
        <v>4633</v>
      </c>
      <c r="G323" s="100" t="s">
        <v>7674</v>
      </c>
      <c r="H323" s="86" t="s">
        <v>7311</v>
      </c>
      <c r="I323" s="100">
        <v>3099</v>
      </c>
      <c r="J323" s="96">
        <v>2626</v>
      </c>
      <c r="K323" s="97" t="s">
        <v>216</v>
      </c>
      <c r="L323" s="96" t="s">
        <v>217</v>
      </c>
      <c r="M323" s="88" t="str">
        <f>VLOOKUP(L323,'Total Sales 24-25'!$AD$2:$AE$6,2,0)</f>
        <v>G-Suite Business</v>
      </c>
      <c r="N323" s="96" t="s">
        <v>218</v>
      </c>
      <c r="O323" s="84" t="s">
        <v>6341</v>
      </c>
      <c r="P323" s="89"/>
      <c r="Q323" s="89"/>
      <c r="R323" s="89"/>
      <c r="S323" s="84">
        <v>2</v>
      </c>
      <c r="T323" s="89"/>
      <c r="U323" s="84">
        <v>3099</v>
      </c>
    </row>
    <row r="324" spans="1:21" ht="17.25" customHeight="1" thickBot="1">
      <c r="A324" s="98">
        <v>45351</v>
      </c>
      <c r="B324" s="82" t="str">
        <f t="shared" si="5"/>
        <v>Feb</v>
      </c>
      <c r="C324" s="83">
        <v>45323</v>
      </c>
      <c r="D324" s="84">
        <v>9</v>
      </c>
      <c r="E324" s="84" t="s">
        <v>205</v>
      </c>
      <c r="F324" s="99" t="s">
        <v>2726</v>
      </c>
      <c r="G324" s="100" t="s">
        <v>7675</v>
      </c>
      <c r="H324" s="86" t="s">
        <v>7311</v>
      </c>
      <c r="I324" s="100">
        <v>1848</v>
      </c>
      <c r="J324" s="96">
        <v>1566</v>
      </c>
      <c r="K324" s="97" t="s">
        <v>216</v>
      </c>
      <c r="L324" s="96" t="s">
        <v>217</v>
      </c>
      <c r="M324" s="88" t="str">
        <f>VLOOKUP(L324,'Total Sales 24-25'!$AD$2:$AE$6,2,0)</f>
        <v>G-Suite Business</v>
      </c>
      <c r="N324" s="96" t="s">
        <v>218</v>
      </c>
      <c r="O324" s="84" t="s">
        <v>6341</v>
      </c>
      <c r="P324" s="89"/>
      <c r="Q324" s="89"/>
      <c r="R324" s="89"/>
      <c r="S324" s="84">
        <v>2</v>
      </c>
      <c r="T324" s="89"/>
      <c r="U324" s="84">
        <v>1848</v>
      </c>
    </row>
    <row r="325" spans="1:21" ht="17.25" customHeight="1" thickBot="1">
      <c r="A325" s="98">
        <v>45352</v>
      </c>
      <c r="B325" s="82" t="str">
        <f t="shared" si="5"/>
        <v>Mar</v>
      </c>
      <c r="C325" s="83">
        <v>45352</v>
      </c>
      <c r="D325" s="84">
        <v>9</v>
      </c>
      <c r="E325" s="84" t="s">
        <v>205</v>
      </c>
      <c r="F325" s="99" t="s">
        <v>1846</v>
      </c>
      <c r="G325" s="100" t="s">
        <v>7676</v>
      </c>
      <c r="H325" s="86" t="s">
        <v>7311</v>
      </c>
      <c r="I325" s="100">
        <v>53631</v>
      </c>
      <c r="J325" s="96">
        <v>45450</v>
      </c>
      <c r="K325" s="97" t="s">
        <v>216</v>
      </c>
      <c r="L325" s="96" t="s">
        <v>217</v>
      </c>
      <c r="M325" s="88" t="str">
        <f>VLOOKUP(L325,'Total Sales 24-25'!$AD$2:$AE$6,2,0)</f>
        <v>G-Suite Business</v>
      </c>
      <c r="N325" s="96" t="s">
        <v>218</v>
      </c>
      <c r="O325" s="84" t="s">
        <v>6341</v>
      </c>
      <c r="P325" s="89"/>
      <c r="Q325" s="89"/>
      <c r="R325" s="89"/>
      <c r="S325" s="84">
        <v>3</v>
      </c>
      <c r="T325" s="89"/>
      <c r="U325" s="84">
        <v>53631</v>
      </c>
    </row>
    <row r="326" spans="1:21" ht="17.25" customHeight="1" thickBot="1">
      <c r="A326" s="98">
        <v>45352</v>
      </c>
      <c r="B326" s="82" t="str">
        <f t="shared" si="5"/>
        <v>Mar</v>
      </c>
      <c r="C326" s="83">
        <v>45352</v>
      </c>
      <c r="D326" s="84">
        <v>9</v>
      </c>
      <c r="E326" s="84" t="s">
        <v>205</v>
      </c>
      <c r="F326" s="99" t="s">
        <v>2474</v>
      </c>
      <c r="G326" s="100" t="s">
        <v>7677</v>
      </c>
      <c r="H326" s="86" t="s">
        <v>7311</v>
      </c>
      <c r="I326" s="100">
        <v>4621</v>
      </c>
      <c r="J326" s="96">
        <v>3916</v>
      </c>
      <c r="K326" s="97" t="s">
        <v>216</v>
      </c>
      <c r="L326" s="96" t="s">
        <v>217</v>
      </c>
      <c r="M326" s="88" t="str">
        <f>VLOOKUP(L326,'Total Sales 24-25'!$AD$2:$AE$6,2,0)</f>
        <v>G-Suite Business</v>
      </c>
      <c r="N326" s="96" t="s">
        <v>218</v>
      </c>
      <c r="O326" s="84" t="s">
        <v>6341</v>
      </c>
      <c r="P326" s="89"/>
      <c r="Q326" s="89"/>
      <c r="R326" s="89"/>
      <c r="S326" s="84">
        <v>3</v>
      </c>
      <c r="T326" s="89"/>
      <c r="U326" s="84">
        <v>4621</v>
      </c>
    </row>
    <row r="327" spans="1:21" ht="17.25" customHeight="1" thickBot="1">
      <c r="A327" s="98">
        <v>45353</v>
      </c>
      <c r="B327" s="82" t="str">
        <f t="shared" si="5"/>
        <v>Mar</v>
      </c>
      <c r="C327" s="83">
        <v>45352</v>
      </c>
      <c r="D327" s="84">
        <v>9</v>
      </c>
      <c r="E327" s="84" t="s">
        <v>205</v>
      </c>
      <c r="F327" s="99" t="s">
        <v>7678</v>
      </c>
      <c r="G327" s="100" t="s">
        <v>7679</v>
      </c>
      <c r="H327" s="86" t="s">
        <v>7311</v>
      </c>
      <c r="I327" s="100">
        <v>23422</v>
      </c>
      <c r="J327" s="96">
        <v>19849</v>
      </c>
      <c r="K327" s="97" t="s">
        <v>216</v>
      </c>
      <c r="L327" s="96" t="s">
        <v>217</v>
      </c>
      <c r="M327" s="88" t="str">
        <f>VLOOKUP(L327,'Total Sales 24-25'!$AD$2:$AE$6,2,0)</f>
        <v>G-Suite Business</v>
      </c>
      <c r="N327" s="96" t="s">
        <v>218</v>
      </c>
      <c r="O327" s="84" t="s">
        <v>6341</v>
      </c>
      <c r="P327" s="89"/>
      <c r="Q327" s="89"/>
      <c r="R327" s="89"/>
      <c r="S327" s="84">
        <v>3</v>
      </c>
      <c r="T327" s="89"/>
      <c r="U327" s="84">
        <v>23421.82</v>
      </c>
    </row>
    <row r="328" spans="1:21" ht="17.25" customHeight="1" thickBot="1">
      <c r="A328" s="98">
        <v>45353</v>
      </c>
      <c r="B328" s="82" t="str">
        <f t="shared" si="5"/>
        <v>Mar</v>
      </c>
      <c r="C328" s="83">
        <v>45352</v>
      </c>
      <c r="D328" s="84">
        <v>9</v>
      </c>
      <c r="E328" s="84" t="s">
        <v>205</v>
      </c>
      <c r="F328" s="99" t="s">
        <v>530</v>
      </c>
      <c r="G328" s="100" t="s">
        <v>7680</v>
      </c>
      <c r="H328" s="86" t="s">
        <v>7311</v>
      </c>
      <c r="I328" s="100">
        <v>64900</v>
      </c>
      <c r="J328" s="96">
        <v>55000</v>
      </c>
      <c r="K328" s="97" t="s">
        <v>216</v>
      </c>
      <c r="L328" s="96" t="s">
        <v>217</v>
      </c>
      <c r="M328" s="88" t="str">
        <f>VLOOKUP(L328,'Total Sales 24-25'!$AD$2:$AE$6,2,0)</f>
        <v>G-Suite Business</v>
      </c>
      <c r="N328" s="96" t="s">
        <v>218</v>
      </c>
      <c r="O328" s="84" t="s">
        <v>6341</v>
      </c>
      <c r="P328" s="89"/>
      <c r="Q328" s="89"/>
      <c r="R328" s="89"/>
      <c r="S328" s="84">
        <v>3</v>
      </c>
      <c r="T328" s="89"/>
      <c r="U328" s="84">
        <v>64900</v>
      </c>
    </row>
    <row r="329" spans="1:21" ht="17.25" customHeight="1" thickBot="1">
      <c r="A329" s="98">
        <v>45353</v>
      </c>
      <c r="B329" s="82" t="str">
        <f t="shared" si="5"/>
        <v>Mar</v>
      </c>
      <c r="C329" s="83">
        <v>45352</v>
      </c>
      <c r="D329" s="84">
        <v>9</v>
      </c>
      <c r="E329" s="84" t="s">
        <v>205</v>
      </c>
      <c r="F329" s="99" t="s">
        <v>7681</v>
      </c>
      <c r="G329" s="100" t="s">
        <v>7682</v>
      </c>
      <c r="H329" s="86" t="s">
        <v>7311</v>
      </c>
      <c r="I329" s="100">
        <v>92040</v>
      </c>
      <c r="J329" s="96">
        <v>78000</v>
      </c>
      <c r="K329" s="97" t="s">
        <v>216</v>
      </c>
      <c r="L329" s="96" t="s">
        <v>217</v>
      </c>
      <c r="M329" s="88" t="str">
        <f>VLOOKUP(L329,'Total Sales 24-25'!$AD$2:$AE$6,2,0)</f>
        <v>G-Suite Business</v>
      </c>
      <c r="N329" s="96" t="s">
        <v>218</v>
      </c>
      <c r="O329" s="84" t="s">
        <v>6341</v>
      </c>
      <c r="P329" s="89"/>
      <c r="Q329" s="89"/>
      <c r="R329" s="89"/>
      <c r="S329" s="84">
        <v>3</v>
      </c>
      <c r="T329" s="89"/>
      <c r="U329" s="84">
        <v>92040</v>
      </c>
    </row>
    <row r="330" spans="1:21" ht="17.25" customHeight="1" thickBot="1">
      <c r="A330" s="98">
        <v>45353</v>
      </c>
      <c r="B330" s="82" t="str">
        <f t="shared" si="5"/>
        <v>Mar</v>
      </c>
      <c r="C330" s="83">
        <v>45352</v>
      </c>
      <c r="D330" s="84">
        <v>9</v>
      </c>
      <c r="E330" s="84" t="s">
        <v>205</v>
      </c>
      <c r="F330" s="99" t="s">
        <v>1650</v>
      </c>
      <c r="G330" s="100" t="s">
        <v>7683</v>
      </c>
      <c r="H330" s="86" t="s">
        <v>7311</v>
      </c>
      <c r="I330" s="100">
        <v>36108</v>
      </c>
      <c r="J330" s="96">
        <v>30600</v>
      </c>
      <c r="K330" s="97" t="s">
        <v>216</v>
      </c>
      <c r="L330" s="96" t="s">
        <v>217</v>
      </c>
      <c r="M330" s="88" t="str">
        <f>VLOOKUP(L330,'Total Sales 24-25'!$AD$2:$AE$6,2,0)</f>
        <v>G-Suite Business</v>
      </c>
      <c r="N330" s="96" t="s">
        <v>218</v>
      </c>
      <c r="O330" s="84" t="s">
        <v>6341</v>
      </c>
      <c r="P330" s="89"/>
      <c r="Q330" s="89"/>
      <c r="R330" s="89"/>
      <c r="S330" s="84">
        <v>3</v>
      </c>
      <c r="T330" s="89"/>
      <c r="U330" s="84">
        <v>36108</v>
      </c>
    </row>
    <row r="331" spans="1:21" ht="17.25" customHeight="1" thickBot="1">
      <c r="A331" s="82">
        <v>45050</v>
      </c>
      <c r="B331" s="82" t="str">
        <f t="shared" si="5"/>
        <v>May</v>
      </c>
      <c r="C331" s="83">
        <v>45047</v>
      </c>
      <c r="D331" s="84">
        <v>18</v>
      </c>
      <c r="E331" s="84" t="s">
        <v>205</v>
      </c>
      <c r="F331" s="85" t="s">
        <v>7684</v>
      </c>
      <c r="G331" s="86" t="s">
        <v>7685</v>
      </c>
      <c r="H331" s="86" t="s">
        <v>7311</v>
      </c>
      <c r="I331" s="86">
        <v>1751</v>
      </c>
      <c r="J331" s="84">
        <v>1484</v>
      </c>
      <c r="K331" s="87" t="s">
        <v>216</v>
      </c>
      <c r="L331" s="88" t="s">
        <v>217</v>
      </c>
      <c r="M331" s="88" t="str">
        <f>VLOOKUP(L331,'Total Sales 24-25'!$AD$2:$AE$6,2,0)</f>
        <v>G-Suite Business</v>
      </c>
      <c r="N331" s="88" t="s">
        <v>218</v>
      </c>
      <c r="O331" s="84" t="s">
        <v>6341</v>
      </c>
      <c r="P331" s="89"/>
      <c r="Q331" s="89"/>
      <c r="R331" s="89"/>
      <c r="S331" s="84">
        <v>5</v>
      </c>
      <c r="T331" s="89"/>
      <c r="U331" s="84">
        <v>1751.12</v>
      </c>
    </row>
    <row r="332" spans="1:21" ht="17.25" customHeight="1" thickBot="1">
      <c r="A332" s="98">
        <v>45353</v>
      </c>
      <c r="B332" s="82" t="str">
        <f t="shared" si="5"/>
        <v>Mar</v>
      </c>
      <c r="C332" s="83">
        <v>45352</v>
      </c>
      <c r="D332" s="84">
        <v>9</v>
      </c>
      <c r="E332" s="84" t="s">
        <v>205</v>
      </c>
      <c r="F332" s="99" t="s">
        <v>2353</v>
      </c>
      <c r="G332" s="100" t="s">
        <v>7686</v>
      </c>
      <c r="H332" s="86" t="s">
        <v>7311</v>
      </c>
      <c r="I332" s="100">
        <v>355593</v>
      </c>
      <c r="J332" s="96">
        <v>301350</v>
      </c>
      <c r="K332" s="97" t="s">
        <v>216</v>
      </c>
      <c r="L332" s="96" t="s">
        <v>217</v>
      </c>
      <c r="M332" s="88" t="str">
        <f>VLOOKUP(L332,'Total Sales 24-25'!$AD$2:$AE$6,2,0)</f>
        <v>G-Suite Business</v>
      </c>
      <c r="N332" s="96" t="s">
        <v>218</v>
      </c>
      <c r="O332" s="84" t="s">
        <v>6341</v>
      </c>
      <c r="P332" s="89"/>
      <c r="Q332" s="89"/>
      <c r="R332" s="89"/>
      <c r="S332" s="84">
        <v>3</v>
      </c>
      <c r="T332" s="89"/>
      <c r="U332" s="84">
        <v>355593</v>
      </c>
    </row>
    <row r="333" spans="1:21" ht="17.25" customHeight="1" thickBot="1">
      <c r="A333" s="98">
        <v>45355</v>
      </c>
      <c r="B333" s="82" t="str">
        <f t="shared" si="5"/>
        <v>Mar</v>
      </c>
      <c r="C333" s="83">
        <v>45352</v>
      </c>
      <c r="D333" s="84">
        <v>10</v>
      </c>
      <c r="E333" s="84" t="s">
        <v>205</v>
      </c>
      <c r="F333" s="99" t="s">
        <v>922</v>
      </c>
      <c r="G333" s="100" t="s">
        <v>7687</v>
      </c>
      <c r="H333" s="86" t="s">
        <v>7311</v>
      </c>
      <c r="I333" s="100">
        <v>128207</v>
      </c>
      <c r="J333" s="96">
        <v>108650</v>
      </c>
      <c r="K333" s="97" t="s">
        <v>216</v>
      </c>
      <c r="L333" s="96" t="s">
        <v>217</v>
      </c>
      <c r="M333" s="88" t="str">
        <f>VLOOKUP(L333,'Total Sales 24-25'!$AD$2:$AE$6,2,0)</f>
        <v>G-Suite Business</v>
      </c>
      <c r="N333" s="96" t="s">
        <v>218</v>
      </c>
      <c r="O333" s="84" t="s">
        <v>6341</v>
      </c>
      <c r="P333" s="89"/>
      <c r="Q333" s="89"/>
      <c r="R333" s="89"/>
      <c r="S333" s="84">
        <v>3</v>
      </c>
      <c r="T333" s="89"/>
      <c r="U333" s="84">
        <v>128207</v>
      </c>
    </row>
    <row r="334" spans="1:21" ht="17.25" customHeight="1" thickBot="1">
      <c r="A334" s="98">
        <v>45355</v>
      </c>
      <c r="B334" s="82" t="str">
        <f t="shared" si="5"/>
        <v>Mar</v>
      </c>
      <c r="C334" s="83">
        <v>45352</v>
      </c>
      <c r="D334" s="84">
        <v>10</v>
      </c>
      <c r="E334" s="84" t="s">
        <v>205</v>
      </c>
      <c r="F334" s="99" t="s">
        <v>7017</v>
      </c>
      <c r="G334" s="100" t="s">
        <v>7688</v>
      </c>
      <c r="H334" s="86" t="s">
        <v>7311</v>
      </c>
      <c r="I334" s="100">
        <v>36108</v>
      </c>
      <c r="J334" s="96">
        <v>30600</v>
      </c>
      <c r="K334" s="97" t="s">
        <v>216</v>
      </c>
      <c r="L334" s="96" t="s">
        <v>217</v>
      </c>
      <c r="M334" s="88" t="str">
        <f>VLOOKUP(L334,'Total Sales 24-25'!$AD$2:$AE$6,2,0)</f>
        <v>G-Suite Business</v>
      </c>
      <c r="N334" s="96" t="s">
        <v>218</v>
      </c>
      <c r="O334" s="84" t="s">
        <v>6341</v>
      </c>
      <c r="P334" s="89"/>
      <c r="Q334" s="89"/>
      <c r="R334" s="89"/>
      <c r="S334" s="84">
        <v>3</v>
      </c>
      <c r="T334" s="89"/>
      <c r="U334" s="84">
        <v>36108</v>
      </c>
    </row>
    <row r="335" spans="1:21" ht="17.25" customHeight="1" thickBot="1">
      <c r="A335" s="98">
        <v>45355</v>
      </c>
      <c r="B335" s="82" t="str">
        <f t="shared" si="5"/>
        <v>Mar</v>
      </c>
      <c r="C335" s="83">
        <v>45352</v>
      </c>
      <c r="D335" s="84">
        <v>10</v>
      </c>
      <c r="E335" s="84" t="s">
        <v>205</v>
      </c>
      <c r="F335" s="99" t="s">
        <v>3570</v>
      </c>
      <c r="G335" s="100" t="s">
        <v>7689</v>
      </c>
      <c r="H335" s="86" t="s">
        <v>7311</v>
      </c>
      <c r="I335" s="100">
        <v>22300</v>
      </c>
      <c r="J335" s="96">
        <v>18898</v>
      </c>
      <c r="K335" s="97" t="s">
        <v>216</v>
      </c>
      <c r="L335" s="96" t="s">
        <v>217</v>
      </c>
      <c r="M335" s="88" t="str">
        <f>VLOOKUP(L335,'Total Sales 24-25'!$AD$2:$AE$6,2,0)</f>
        <v>G-Suite Business</v>
      </c>
      <c r="N335" s="96" t="s">
        <v>218</v>
      </c>
      <c r="O335" s="84" t="s">
        <v>6341</v>
      </c>
      <c r="P335" s="89"/>
      <c r="Q335" s="89"/>
      <c r="R335" s="89"/>
      <c r="S335" s="84">
        <v>3</v>
      </c>
      <c r="T335" s="89"/>
      <c r="U335" s="84">
        <v>22300</v>
      </c>
    </row>
    <row r="336" spans="1:21" ht="17.25" customHeight="1" thickBot="1">
      <c r="A336" s="98">
        <v>45355</v>
      </c>
      <c r="B336" s="82" t="str">
        <f t="shared" si="5"/>
        <v>Mar</v>
      </c>
      <c r="C336" s="83">
        <v>45352</v>
      </c>
      <c r="D336" s="84">
        <v>10</v>
      </c>
      <c r="E336" s="84" t="s">
        <v>205</v>
      </c>
      <c r="F336" s="99" t="s">
        <v>282</v>
      </c>
      <c r="G336" s="100" t="s">
        <v>7690</v>
      </c>
      <c r="H336" s="86" t="s">
        <v>7311</v>
      </c>
      <c r="I336" s="100">
        <v>7750.24</v>
      </c>
      <c r="J336" s="96">
        <v>6568</v>
      </c>
      <c r="K336" s="97" t="s">
        <v>216</v>
      </c>
      <c r="L336" s="96" t="s">
        <v>217</v>
      </c>
      <c r="M336" s="88" t="str">
        <f>VLOOKUP(L336,'Total Sales 24-25'!$AD$2:$AE$6,2,0)</f>
        <v>G-Suite Business</v>
      </c>
      <c r="N336" s="96" t="s">
        <v>218</v>
      </c>
      <c r="O336" s="84" t="s">
        <v>6341</v>
      </c>
      <c r="P336" s="89"/>
      <c r="Q336" s="89"/>
      <c r="R336" s="89"/>
      <c r="S336" s="84">
        <v>3</v>
      </c>
      <c r="T336" s="89"/>
      <c r="U336" s="84">
        <v>7750.24</v>
      </c>
    </row>
    <row r="337" spans="1:21" ht="17.25" customHeight="1" thickBot="1">
      <c r="A337" s="98">
        <v>45355</v>
      </c>
      <c r="B337" s="82" t="str">
        <f t="shared" si="5"/>
        <v>Mar</v>
      </c>
      <c r="C337" s="83">
        <v>45352</v>
      </c>
      <c r="D337" s="84">
        <v>10</v>
      </c>
      <c r="E337" s="84" t="s">
        <v>205</v>
      </c>
      <c r="F337" s="99" t="s">
        <v>7316</v>
      </c>
      <c r="G337" s="100" t="s">
        <v>7691</v>
      </c>
      <c r="H337" s="86" t="s">
        <v>7311</v>
      </c>
      <c r="I337" s="100">
        <v>6018</v>
      </c>
      <c r="J337" s="96">
        <v>5100</v>
      </c>
      <c r="K337" s="97" t="s">
        <v>216</v>
      </c>
      <c r="L337" s="96" t="s">
        <v>217</v>
      </c>
      <c r="M337" s="88" t="str">
        <f>VLOOKUP(L337,'Total Sales 24-25'!$AD$2:$AE$6,2,0)</f>
        <v>G-Suite Business</v>
      </c>
      <c r="N337" s="96" t="s">
        <v>218</v>
      </c>
      <c r="O337" s="84" t="s">
        <v>6341</v>
      </c>
      <c r="P337" s="89"/>
      <c r="Q337" s="89"/>
      <c r="R337" s="89"/>
      <c r="S337" s="84">
        <v>3</v>
      </c>
      <c r="T337" s="89"/>
      <c r="U337" s="84">
        <v>6018</v>
      </c>
    </row>
    <row r="338" spans="1:21" ht="17.25" customHeight="1" thickBot="1">
      <c r="A338" s="98">
        <v>45356</v>
      </c>
      <c r="B338" s="82" t="str">
        <f t="shared" si="5"/>
        <v>Mar</v>
      </c>
      <c r="C338" s="83">
        <v>45352</v>
      </c>
      <c r="D338" s="84">
        <v>10</v>
      </c>
      <c r="E338" s="84" t="s">
        <v>205</v>
      </c>
      <c r="F338" s="99" t="s">
        <v>1941</v>
      </c>
      <c r="G338" s="100" t="s">
        <v>7692</v>
      </c>
      <c r="H338" s="86" t="s">
        <v>7311</v>
      </c>
      <c r="I338" s="100">
        <v>1446</v>
      </c>
      <c r="J338" s="96">
        <v>1225</v>
      </c>
      <c r="K338" s="97" t="s">
        <v>216</v>
      </c>
      <c r="L338" s="96" t="s">
        <v>217</v>
      </c>
      <c r="M338" s="88" t="str">
        <f>VLOOKUP(L338,'Total Sales 24-25'!$AD$2:$AE$6,2,0)</f>
        <v>G-Suite Business</v>
      </c>
      <c r="N338" s="96" t="s">
        <v>218</v>
      </c>
      <c r="O338" s="84" t="s">
        <v>6341</v>
      </c>
      <c r="P338" s="89"/>
      <c r="Q338" s="89"/>
      <c r="R338" s="89"/>
      <c r="S338" s="84">
        <v>3</v>
      </c>
      <c r="T338" s="89"/>
      <c r="U338" s="84">
        <v>1446</v>
      </c>
    </row>
    <row r="339" spans="1:21" ht="17.25" customHeight="1" thickBot="1">
      <c r="A339" s="98">
        <v>45356</v>
      </c>
      <c r="B339" s="82" t="str">
        <f t="shared" si="5"/>
        <v>Mar</v>
      </c>
      <c r="C339" s="83">
        <v>45352</v>
      </c>
      <c r="D339" s="84">
        <v>10</v>
      </c>
      <c r="E339" s="84" t="s">
        <v>205</v>
      </c>
      <c r="F339" s="99" t="s">
        <v>6900</v>
      </c>
      <c r="G339" s="100" t="s">
        <v>7693</v>
      </c>
      <c r="H339" s="86" t="s">
        <v>7311</v>
      </c>
      <c r="I339" s="100">
        <v>60180</v>
      </c>
      <c r="J339" s="96">
        <v>51000</v>
      </c>
      <c r="K339" s="97" t="s">
        <v>216</v>
      </c>
      <c r="L339" s="96" t="s">
        <v>217</v>
      </c>
      <c r="M339" s="88" t="str">
        <f>VLOOKUP(L339,'Total Sales 24-25'!$AD$2:$AE$6,2,0)</f>
        <v>G-Suite Business</v>
      </c>
      <c r="N339" s="96" t="s">
        <v>218</v>
      </c>
      <c r="O339" s="84" t="s">
        <v>6341</v>
      </c>
      <c r="P339" s="89"/>
      <c r="Q339" s="89"/>
      <c r="R339" s="89"/>
      <c r="S339" s="84">
        <v>3</v>
      </c>
      <c r="T339" s="89"/>
      <c r="U339" s="84">
        <v>60180</v>
      </c>
    </row>
    <row r="340" spans="1:21" ht="17.25" customHeight="1" thickBot="1">
      <c r="A340" s="98">
        <v>45357</v>
      </c>
      <c r="B340" s="82" t="str">
        <f t="shared" si="5"/>
        <v>Mar</v>
      </c>
      <c r="C340" s="83">
        <v>45352</v>
      </c>
      <c r="D340" s="84">
        <v>10</v>
      </c>
      <c r="E340" s="84" t="s">
        <v>205</v>
      </c>
      <c r="F340" s="99" t="s">
        <v>6755</v>
      </c>
      <c r="G340" s="100" t="s">
        <v>7694</v>
      </c>
      <c r="H340" s="86" t="s">
        <v>7311</v>
      </c>
      <c r="I340" s="100">
        <v>21240</v>
      </c>
      <c r="J340" s="96">
        <v>18000</v>
      </c>
      <c r="K340" s="97" t="s">
        <v>216</v>
      </c>
      <c r="L340" s="96" t="s">
        <v>217</v>
      </c>
      <c r="M340" s="88" t="str">
        <f>VLOOKUP(L340,'Total Sales 24-25'!$AD$2:$AE$6,2,0)</f>
        <v>G-Suite Business</v>
      </c>
      <c r="N340" s="96" t="s">
        <v>218</v>
      </c>
      <c r="O340" s="84" t="s">
        <v>6341</v>
      </c>
      <c r="P340" s="89"/>
      <c r="Q340" s="89"/>
      <c r="R340" s="89"/>
      <c r="S340" s="84">
        <v>3</v>
      </c>
      <c r="T340" s="89"/>
      <c r="U340" s="84">
        <v>21240</v>
      </c>
    </row>
    <row r="341" spans="1:21" ht="17.25" customHeight="1" thickBot="1">
      <c r="A341" s="98">
        <v>45357</v>
      </c>
      <c r="B341" s="82" t="str">
        <f t="shared" si="5"/>
        <v>Mar</v>
      </c>
      <c r="C341" s="83">
        <v>45352</v>
      </c>
      <c r="D341" s="84">
        <v>10</v>
      </c>
      <c r="E341" s="84" t="s">
        <v>205</v>
      </c>
      <c r="F341" s="99" t="s">
        <v>6630</v>
      </c>
      <c r="G341" s="100" t="s">
        <v>7695</v>
      </c>
      <c r="H341" s="86" t="s">
        <v>7311</v>
      </c>
      <c r="I341" s="100">
        <v>6018</v>
      </c>
      <c r="J341" s="96">
        <v>5100</v>
      </c>
      <c r="K341" s="97" t="s">
        <v>216</v>
      </c>
      <c r="L341" s="96" t="s">
        <v>217</v>
      </c>
      <c r="M341" s="88" t="str">
        <f>VLOOKUP(L341,'Total Sales 24-25'!$AD$2:$AE$6,2,0)</f>
        <v>G-Suite Business</v>
      </c>
      <c r="N341" s="96" t="s">
        <v>218</v>
      </c>
      <c r="O341" s="84" t="s">
        <v>6341</v>
      </c>
      <c r="P341" s="89"/>
      <c r="Q341" s="89"/>
      <c r="R341" s="89"/>
      <c r="S341" s="84">
        <v>3</v>
      </c>
      <c r="T341" s="89"/>
      <c r="U341" s="84">
        <v>6018</v>
      </c>
    </row>
    <row r="342" spans="1:21" ht="17.25" customHeight="1" thickBot="1">
      <c r="A342" s="82">
        <v>45050</v>
      </c>
      <c r="B342" s="82" t="str">
        <f t="shared" si="5"/>
        <v>May</v>
      </c>
      <c r="C342" s="83">
        <v>45047</v>
      </c>
      <c r="D342" s="84">
        <v>18</v>
      </c>
      <c r="E342" s="84" t="s">
        <v>205</v>
      </c>
      <c r="F342" s="85" t="s">
        <v>628</v>
      </c>
      <c r="G342" s="86" t="s">
        <v>7696</v>
      </c>
      <c r="H342" s="86" t="s">
        <v>7311</v>
      </c>
      <c r="I342" s="86">
        <v>8319</v>
      </c>
      <c r="J342" s="84">
        <v>7050</v>
      </c>
      <c r="K342" s="87" t="s">
        <v>216</v>
      </c>
      <c r="L342" s="88" t="s">
        <v>217</v>
      </c>
      <c r="M342" s="88" t="str">
        <f>VLOOKUP(L342,'Total Sales 24-25'!$AD$2:$AE$6,2,0)</f>
        <v>G-Suite Business</v>
      </c>
      <c r="N342" s="88" t="s">
        <v>218</v>
      </c>
      <c r="O342" s="84" t="s">
        <v>6341</v>
      </c>
      <c r="P342" s="89"/>
      <c r="Q342" s="89"/>
      <c r="R342" s="89"/>
      <c r="S342" s="84">
        <v>5</v>
      </c>
      <c r="T342" s="89"/>
      <c r="U342" s="84">
        <v>8319</v>
      </c>
    </row>
    <row r="343" spans="1:21" ht="17.25" customHeight="1" thickBot="1">
      <c r="A343" s="98">
        <v>45357</v>
      </c>
      <c r="B343" s="82" t="str">
        <f t="shared" si="5"/>
        <v>Mar</v>
      </c>
      <c r="C343" s="83">
        <v>45352</v>
      </c>
      <c r="D343" s="84">
        <v>10</v>
      </c>
      <c r="E343" s="84" t="s">
        <v>205</v>
      </c>
      <c r="F343" s="99" t="s">
        <v>5604</v>
      </c>
      <c r="G343" s="100" t="s">
        <v>7697</v>
      </c>
      <c r="H343" s="86" t="s">
        <v>7311</v>
      </c>
      <c r="I343" s="100">
        <v>82423</v>
      </c>
      <c r="J343" s="96">
        <v>69850</v>
      </c>
      <c r="K343" s="97" t="s">
        <v>216</v>
      </c>
      <c r="L343" s="96" t="s">
        <v>217</v>
      </c>
      <c r="M343" s="88" t="str">
        <f>VLOOKUP(L343,'Total Sales 24-25'!$AD$2:$AE$6,2,0)</f>
        <v>G-Suite Business</v>
      </c>
      <c r="N343" s="96" t="s">
        <v>218</v>
      </c>
      <c r="O343" s="84" t="s">
        <v>6341</v>
      </c>
      <c r="P343" s="89"/>
      <c r="Q343" s="89"/>
      <c r="R343" s="89"/>
      <c r="S343" s="84">
        <v>3</v>
      </c>
      <c r="T343" s="89"/>
      <c r="U343" s="84">
        <v>82423</v>
      </c>
    </row>
    <row r="344" spans="1:21" ht="17.25" customHeight="1" thickBot="1">
      <c r="A344" s="98">
        <v>45358</v>
      </c>
      <c r="B344" s="82" t="str">
        <f t="shared" si="5"/>
        <v>Mar</v>
      </c>
      <c r="C344" s="83">
        <v>45352</v>
      </c>
      <c r="D344" s="84">
        <v>10</v>
      </c>
      <c r="E344" s="84" t="s">
        <v>205</v>
      </c>
      <c r="F344" s="99" t="s">
        <v>7698</v>
      </c>
      <c r="G344" s="100" t="s">
        <v>7699</v>
      </c>
      <c r="H344" s="86" t="s">
        <v>7311</v>
      </c>
      <c r="I344" s="100">
        <v>43365</v>
      </c>
      <c r="J344" s="96">
        <v>36750</v>
      </c>
      <c r="K344" s="97" t="s">
        <v>216</v>
      </c>
      <c r="L344" s="96" t="s">
        <v>217</v>
      </c>
      <c r="M344" s="88" t="str">
        <f>VLOOKUP(L344,'Total Sales 24-25'!$AD$2:$AE$6,2,0)</f>
        <v>G-Suite Business</v>
      </c>
      <c r="N344" s="96" t="s">
        <v>218</v>
      </c>
      <c r="O344" s="84" t="s">
        <v>6341</v>
      </c>
      <c r="P344" s="89"/>
      <c r="Q344" s="89"/>
      <c r="R344" s="89"/>
      <c r="S344" s="84">
        <v>3</v>
      </c>
      <c r="T344" s="89"/>
      <c r="U344" s="84">
        <v>43365</v>
      </c>
    </row>
    <row r="345" spans="1:21" ht="17.25" customHeight="1" thickBot="1">
      <c r="A345" s="98">
        <v>45359</v>
      </c>
      <c r="B345" s="82" t="str">
        <f t="shared" si="5"/>
        <v>Mar</v>
      </c>
      <c r="C345" s="83">
        <v>45352</v>
      </c>
      <c r="D345" s="84">
        <v>10</v>
      </c>
      <c r="E345" s="84" t="s">
        <v>205</v>
      </c>
      <c r="F345" s="99" t="s">
        <v>250</v>
      </c>
      <c r="G345" s="100" t="s">
        <v>7700</v>
      </c>
      <c r="H345" s="86" t="s">
        <v>7311</v>
      </c>
      <c r="I345" s="100">
        <v>35400</v>
      </c>
      <c r="J345" s="96">
        <v>30000</v>
      </c>
      <c r="K345" s="97" t="s">
        <v>216</v>
      </c>
      <c r="L345" s="96" t="s">
        <v>217</v>
      </c>
      <c r="M345" s="88" t="str">
        <f>VLOOKUP(L345,'Total Sales 24-25'!$AD$2:$AE$6,2,0)</f>
        <v>G-Suite Business</v>
      </c>
      <c r="N345" s="96" t="s">
        <v>218</v>
      </c>
      <c r="O345" s="84" t="s">
        <v>6341</v>
      </c>
      <c r="P345" s="89"/>
      <c r="Q345" s="89"/>
      <c r="R345" s="89"/>
      <c r="S345" s="84">
        <v>3</v>
      </c>
      <c r="T345" s="89"/>
      <c r="U345" s="84">
        <v>35400</v>
      </c>
    </row>
    <row r="346" spans="1:21" ht="17.25" customHeight="1" thickBot="1">
      <c r="A346" s="98">
        <v>45359</v>
      </c>
      <c r="B346" s="82" t="str">
        <f t="shared" si="5"/>
        <v>Mar</v>
      </c>
      <c r="C346" s="83">
        <v>45352</v>
      </c>
      <c r="D346" s="84">
        <v>10</v>
      </c>
      <c r="E346" s="84" t="s">
        <v>205</v>
      </c>
      <c r="F346" s="99" t="s">
        <v>3256</v>
      </c>
      <c r="G346" s="100" t="s">
        <v>7701</v>
      </c>
      <c r="H346" s="86" t="s">
        <v>7311</v>
      </c>
      <c r="I346" s="100">
        <v>173495</v>
      </c>
      <c r="J346" s="96">
        <v>147030</v>
      </c>
      <c r="K346" s="97" t="s">
        <v>216</v>
      </c>
      <c r="L346" s="96" t="s">
        <v>217</v>
      </c>
      <c r="M346" s="88" t="str">
        <f>VLOOKUP(L346,'Total Sales 24-25'!$AD$2:$AE$6,2,0)</f>
        <v>G-Suite Business</v>
      </c>
      <c r="N346" s="96" t="s">
        <v>218</v>
      </c>
      <c r="O346" s="84" t="s">
        <v>6341</v>
      </c>
      <c r="P346" s="89"/>
      <c r="Q346" s="89"/>
      <c r="R346" s="89"/>
      <c r="S346" s="84">
        <v>3</v>
      </c>
      <c r="T346" s="89"/>
      <c r="U346" s="84">
        <v>173495</v>
      </c>
    </row>
    <row r="347" spans="1:21" ht="17.25" customHeight="1" thickBot="1">
      <c r="A347" s="98">
        <v>45359</v>
      </c>
      <c r="B347" s="82" t="str">
        <f t="shared" si="5"/>
        <v>Mar</v>
      </c>
      <c r="C347" s="83">
        <v>45352</v>
      </c>
      <c r="D347" s="84">
        <v>10</v>
      </c>
      <c r="E347" s="84" t="s">
        <v>205</v>
      </c>
      <c r="F347" s="99" t="s">
        <v>7702</v>
      </c>
      <c r="G347" s="100" t="s">
        <v>7703</v>
      </c>
      <c r="H347" s="86" t="s">
        <v>7311</v>
      </c>
      <c r="I347" s="100">
        <v>3687.5</v>
      </c>
      <c r="J347" s="96">
        <v>3125</v>
      </c>
      <c r="K347" s="97" t="s">
        <v>216</v>
      </c>
      <c r="L347" s="96" t="s">
        <v>217</v>
      </c>
      <c r="M347" s="88" t="str">
        <f>VLOOKUP(L347,'Total Sales 24-25'!$AD$2:$AE$6,2,0)</f>
        <v>G-Suite Business</v>
      </c>
      <c r="N347" s="96" t="s">
        <v>218</v>
      </c>
      <c r="O347" s="84" t="s">
        <v>6341</v>
      </c>
      <c r="P347" s="89"/>
      <c r="Q347" s="89"/>
      <c r="R347" s="89"/>
      <c r="S347" s="84">
        <v>3</v>
      </c>
      <c r="T347" s="89"/>
      <c r="U347" s="84">
        <v>3687.5</v>
      </c>
    </row>
    <row r="348" spans="1:21" ht="17.25" customHeight="1" thickBot="1">
      <c r="A348" s="98">
        <v>45359</v>
      </c>
      <c r="B348" s="82" t="str">
        <f t="shared" si="5"/>
        <v>Mar</v>
      </c>
      <c r="C348" s="83">
        <v>45352</v>
      </c>
      <c r="D348" s="84">
        <v>10</v>
      </c>
      <c r="E348" s="84" t="s">
        <v>205</v>
      </c>
      <c r="F348" s="99" t="s">
        <v>6730</v>
      </c>
      <c r="G348" s="100" t="s">
        <v>7704</v>
      </c>
      <c r="H348" s="86" t="s">
        <v>7311</v>
      </c>
      <c r="I348" s="100">
        <v>1937</v>
      </c>
      <c r="J348" s="96">
        <v>1642</v>
      </c>
      <c r="K348" s="97" t="s">
        <v>216</v>
      </c>
      <c r="L348" s="96" t="s">
        <v>217</v>
      </c>
      <c r="M348" s="88" t="str">
        <f>VLOOKUP(L348,'Total Sales 24-25'!$AD$2:$AE$6,2,0)</f>
        <v>G-Suite Business</v>
      </c>
      <c r="N348" s="96" t="s">
        <v>218</v>
      </c>
      <c r="O348" s="84" t="s">
        <v>6341</v>
      </c>
      <c r="P348" s="89"/>
      <c r="Q348" s="89"/>
      <c r="R348" s="89"/>
      <c r="S348" s="84">
        <v>3</v>
      </c>
      <c r="T348" s="89"/>
      <c r="U348" s="84">
        <v>1937</v>
      </c>
    </row>
    <row r="349" spans="1:21" ht="17.25" customHeight="1" thickBot="1">
      <c r="A349" s="98">
        <v>45359</v>
      </c>
      <c r="B349" s="82" t="str">
        <f t="shared" si="5"/>
        <v>Mar</v>
      </c>
      <c r="C349" s="83">
        <v>45352</v>
      </c>
      <c r="D349" s="84">
        <v>10</v>
      </c>
      <c r="E349" s="84" t="s">
        <v>205</v>
      </c>
      <c r="F349" s="99" t="s">
        <v>1796</v>
      </c>
      <c r="G349" s="100" t="s">
        <v>7705</v>
      </c>
      <c r="H349" s="86" t="s">
        <v>7311</v>
      </c>
      <c r="I349" s="100">
        <v>11031</v>
      </c>
      <c r="J349" s="96">
        <v>9348</v>
      </c>
      <c r="K349" s="97" t="s">
        <v>216</v>
      </c>
      <c r="L349" s="96" t="s">
        <v>217</v>
      </c>
      <c r="M349" s="88" t="str">
        <f>VLOOKUP(L349,'Total Sales 24-25'!$AD$2:$AE$6,2,0)</f>
        <v>G-Suite Business</v>
      </c>
      <c r="N349" s="96" t="s">
        <v>218</v>
      </c>
      <c r="O349" s="84" t="s">
        <v>6341</v>
      </c>
      <c r="P349" s="89"/>
      <c r="Q349" s="89"/>
      <c r="R349" s="89"/>
      <c r="S349" s="84">
        <v>3</v>
      </c>
      <c r="T349" s="89"/>
      <c r="U349" s="84">
        <v>11031</v>
      </c>
    </row>
    <row r="350" spans="1:21" ht="17.25" customHeight="1" thickBot="1">
      <c r="A350" s="98">
        <v>45359</v>
      </c>
      <c r="B350" s="82" t="str">
        <f t="shared" si="5"/>
        <v>Mar</v>
      </c>
      <c r="C350" s="83">
        <v>45352</v>
      </c>
      <c r="D350" s="84">
        <v>10</v>
      </c>
      <c r="E350" s="84" t="s">
        <v>205</v>
      </c>
      <c r="F350" s="99" t="s">
        <v>2108</v>
      </c>
      <c r="G350" s="100" t="s">
        <v>7706</v>
      </c>
      <c r="H350" s="86" t="s">
        <v>7311</v>
      </c>
      <c r="I350" s="100">
        <v>33099</v>
      </c>
      <c r="J350" s="96">
        <v>28050</v>
      </c>
      <c r="K350" s="97" t="s">
        <v>216</v>
      </c>
      <c r="L350" s="96" t="s">
        <v>217</v>
      </c>
      <c r="M350" s="88" t="str">
        <f>VLOOKUP(L350,'Total Sales 24-25'!$AD$2:$AE$6,2,0)</f>
        <v>G-Suite Business</v>
      </c>
      <c r="N350" s="96" t="s">
        <v>218</v>
      </c>
      <c r="O350" s="84" t="s">
        <v>6341</v>
      </c>
      <c r="P350" s="89"/>
      <c r="Q350" s="89"/>
      <c r="R350" s="89"/>
      <c r="S350" s="84">
        <v>3</v>
      </c>
      <c r="T350" s="89"/>
      <c r="U350" s="84">
        <v>33099</v>
      </c>
    </row>
    <row r="351" spans="1:21" ht="17.25" customHeight="1" thickBot="1">
      <c r="A351" s="98">
        <v>45359</v>
      </c>
      <c r="B351" s="82" t="str">
        <f t="shared" si="5"/>
        <v>Mar</v>
      </c>
      <c r="C351" s="83">
        <v>45352</v>
      </c>
      <c r="D351" s="84">
        <v>10</v>
      </c>
      <c r="E351" s="84" t="s">
        <v>205</v>
      </c>
      <c r="F351" s="99" t="s">
        <v>1129</v>
      </c>
      <c r="G351" s="100" t="s">
        <v>7707</v>
      </c>
      <c r="H351" s="86" t="s">
        <v>7311</v>
      </c>
      <c r="I351" s="100">
        <v>1416</v>
      </c>
      <c r="J351" s="96">
        <v>1200</v>
      </c>
      <c r="K351" s="97" t="s">
        <v>216</v>
      </c>
      <c r="L351" s="96" t="s">
        <v>217</v>
      </c>
      <c r="M351" s="88" t="str">
        <f>VLOOKUP(L351,'Total Sales 24-25'!$AD$2:$AE$6,2,0)</f>
        <v>G-Suite Business</v>
      </c>
      <c r="N351" s="96" t="s">
        <v>218</v>
      </c>
      <c r="O351" s="84" t="s">
        <v>6341</v>
      </c>
      <c r="P351" s="89"/>
      <c r="Q351" s="89"/>
      <c r="R351" s="89"/>
      <c r="S351" s="84">
        <v>3</v>
      </c>
      <c r="T351" s="89"/>
      <c r="U351" s="84">
        <v>1416</v>
      </c>
    </row>
    <row r="352" spans="1:21" ht="17.25" customHeight="1" thickBot="1">
      <c r="A352" s="98">
        <v>45359</v>
      </c>
      <c r="B352" s="82" t="str">
        <f t="shared" si="5"/>
        <v>Mar</v>
      </c>
      <c r="C352" s="83">
        <v>45352</v>
      </c>
      <c r="D352" s="84">
        <v>10</v>
      </c>
      <c r="E352" s="84" t="s">
        <v>205</v>
      </c>
      <c r="F352" s="99" t="s">
        <v>455</v>
      </c>
      <c r="G352" s="100" t="s">
        <v>7708</v>
      </c>
      <c r="H352" s="86" t="s">
        <v>7311</v>
      </c>
      <c r="I352" s="100">
        <v>3540</v>
      </c>
      <c r="J352" s="96">
        <v>3000</v>
      </c>
      <c r="K352" s="97" t="s">
        <v>216</v>
      </c>
      <c r="L352" s="96" t="s">
        <v>217</v>
      </c>
      <c r="M352" s="88" t="str">
        <f>VLOOKUP(L352,'Total Sales 24-25'!$AD$2:$AE$6,2,0)</f>
        <v>G-Suite Business</v>
      </c>
      <c r="N352" s="96" t="s">
        <v>218</v>
      </c>
      <c r="O352" s="84" t="s">
        <v>6341</v>
      </c>
      <c r="P352" s="89"/>
      <c r="Q352" s="89"/>
      <c r="R352" s="89"/>
      <c r="S352" s="84">
        <v>3</v>
      </c>
      <c r="T352" s="89"/>
      <c r="U352" s="84">
        <v>3540</v>
      </c>
    </row>
    <row r="353" spans="1:21" ht="17.25" customHeight="1" thickBot="1">
      <c r="A353" s="82">
        <v>45050</v>
      </c>
      <c r="B353" s="82" t="str">
        <f t="shared" si="5"/>
        <v>May</v>
      </c>
      <c r="C353" s="83">
        <v>45047</v>
      </c>
      <c r="D353" s="84">
        <v>18</v>
      </c>
      <c r="E353" s="84" t="s">
        <v>205</v>
      </c>
      <c r="F353" s="85" t="s">
        <v>7709</v>
      </c>
      <c r="G353" s="86" t="s">
        <v>7710</v>
      </c>
      <c r="H353" s="86" t="s">
        <v>7311</v>
      </c>
      <c r="I353" s="86">
        <v>3009</v>
      </c>
      <c r="J353" s="84">
        <v>2550</v>
      </c>
      <c r="K353" s="87" t="s">
        <v>216</v>
      </c>
      <c r="L353" s="88" t="s">
        <v>217</v>
      </c>
      <c r="M353" s="88" t="str">
        <f>VLOOKUP(L353,'Total Sales 24-25'!$AD$2:$AE$6,2,0)</f>
        <v>G-Suite Business</v>
      </c>
      <c r="N353" s="88" t="s">
        <v>218</v>
      </c>
      <c r="O353" s="84" t="s">
        <v>6341</v>
      </c>
      <c r="P353" s="89"/>
      <c r="Q353" s="89"/>
      <c r="R353" s="89"/>
      <c r="S353" s="84">
        <v>5</v>
      </c>
      <c r="T353" s="89"/>
      <c r="U353" s="84">
        <v>3009</v>
      </c>
    </row>
    <row r="354" spans="1:21" ht="17.25" customHeight="1" thickBot="1">
      <c r="A354" s="98">
        <v>45359</v>
      </c>
      <c r="B354" s="82" t="str">
        <f t="shared" si="5"/>
        <v>Mar</v>
      </c>
      <c r="C354" s="83">
        <v>45352</v>
      </c>
      <c r="D354" s="84">
        <v>10</v>
      </c>
      <c r="E354" s="84" t="s">
        <v>205</v>
      </c>
      <c r="F354" s="99" t="s">
        <v>2597</v>
      </c>
      <c r="G354" s="100" t="s">
        <v>7711</v>
      </c>
      <c r="H354" s="86" t="s">
        <v>7311</v>
      </c>
      <c r="I354" s="100">
        <v>127</v>
      </c>
      <c r="J354" s="96">
        <v>108</v>
      </c>
      <c r="K354" s="97" t="s">
        <v>216</v>
      </c>
      <c r="L354" s="96" t="s">
        <v>217</v>
      </c>
      <c r="M354" s="88" t="str">
        <f>VLOOKUP(L354,'Total Sales 24-25'!$AD$2:$AE$6,2,0)</f>
        <v>G-Suite Business</v>
      </c>
      <c r="N354" s="96" t="s">
        <v>218</v>
      </c>
      <c r="O354" s="84" t="s">
        <v>6341</v>
      </c>
      <c r="P354" s="89"/>
      <c r="Q354" s="89"/>
      <c r="R354" s="89"/>
      <c r="S354" s="84">
        <v>3</v>
      </c>
      <c r="T354" s="89"/>
      <c r="U354" s="84">
        <v>127</v>
      </c>
    </row>
    <row r="355" spans="1:21" ht="17.25" customHeight="1" thickBot="1">
      <c r="A355" s="98">
        <v>45360</v>
      </c>
      <c r="B355" s="82" t="str">
        <f t="shared" si="5"/>
        <v>Mar</v>
      </c>
      <c r="C355" s="83">
        <v>45352</v>
      </c>
      <c r="D355" s="84">
        <v>10</v>
      </c>
      <c r="E355" s="84" t="s">
        <v>205</v>
      </c>
      <c r="F355" s="99" t="s">
        <v>599</v>
      </c>
      <c r="G355" s="100" t="s">
        <v>7712</v>
      </c>
      <c r="H355" s="86" t="s">
        <v>7311</v>
      </c>
      <c r="I355" s="100">
        <v>15045</v>
      </c>
      <c r="J355" s="96">
        <v>12750</v>
      </c>
      <c r="K355" s="97" t="s">
        <v>216</v>
      </c>
      <c r="L355" s="96" t="s">
        <v>217</v>
      </c>
      <c r="M355" s="88" t="str">
        <f>VLOOKUP(L355,'Total Sales 24-25'!$AD$2:$AE$6,2,0)</f>
        <v>G-Suite Business</v>
      </c>
      <c r="N355" s="96" t="s">
        <v>218</v>
      </c>
      <c r="O355" s="84" t="s">
        <v>6341</v>
      </c>
      <c r="P355" s="89"/>
      <c r="Q355" s="89"/>
      <c r="R355" s="89"/>
      <c r="S355" s="84">
        <v>3</v>
      </c>
      <c r="T355" s="89"/>
      <c r="U355" s="84">
        <v>15045</v>
      </c>
    </row>
    <row r="356" spans="1:21" ht="17.25" customHeight="1" thickBot="1">
      <c r="A356" s="98">
        <v>45362</v>
      </c>
      <c r="B356" s="82" t="str">
        <f t="shared" si="5"/>
        <v>Mar</v>
      </c>
      <c r="C356" s="83">
        <v>45352</v>
      </c>
      <c r="D356" s="84">
        <v>11</v>
      </c>
      <c r="E356" s="84" t="s">
        <v>205</v>
      </c>
      <c r="F356" s="99" t="s">
        <v>597</v>
      </c>
      <c r="G356" s="100" t="s">
        <v>7713</v>
      </c>
      <c r="H356" s="86" t="s">
        <v>7311</v>
      </c>
      <c r="I356" s="100">
        <v>52144</v>
      </c>
      <c r="J356" s="96">
        <v>44190</v>
      </c>
      <c r="K356" s="97" t="s">
        <v>216</v>
      </c>
      <c r="L356" s="96" t="s">
        <v>217</v>
      </c>
      <c r="M356" s="88" t="str">
        <f>VLOOKUP(L356,'Total Sales 24-25'!$AD$2:$AE$6,2,0)</f>
        <v>G-Suite Business</v>
      </c>
      <c r="N356" s="96" t="s">
        <v>218</v>
      </c>
      <c r="O356" s="84" t="s">
        <v>6341</v>
      </c>
      <c r="P356" s="89"/>
      <c r="Q356" s="89"/>
      <c r="R356" s="89"/>
      <c r="S356" s="84">
        <v>3</v>
      </c>
      <c r="T356" s="89"/>
      <c r="U356" s="84">
        <v>52144</v>
      </c>
    </row>
    <row r="357" spans="1:21" ht="17.25" customHeight="1" thickBot="1">
      <c r="A357" s="98">
        <v>45362</v>
      </c>
      <c r="B357" s="82" t="str">
        <f t="shared" si="5"/>
        <v>Mar</v>
      </c>
      <c r="C357" s="83">
        <v>45352</v>
      </c>
      <c r="D357" s="84">
        <v>11</v>
      </c>
      <c r="E357" s="84" t="s">
        <v>205</v>
      </c>
      <c r="F357" s="99" t="s">
        <v>6900</v>
      </c>
      <c r="G357" s="100" t="s">
        <v>7714</v>
      </c>
      <c r="H357" s="86" t="s">
        <v>7311</v>
      </c>
      <c r="I357" s="100">
        <v>2358.8200000000002</v>
      </c>
      <c r="J357" s="96">
        <v>1999</v>
      </c>
      <c r="K357" s="97" t="s">
        <v>216</v>
      </c>
      <c r="L357" s="96" t="s">
        <v>217</v>
      </c>
      <c r="M357" s="88" t="str">
        <f>VLOOKUP(L357,'Total Sales 24-25'!$AD$2:$AE$6,2,0)</f>
        <v>G-Suite Business</v>
      </c>
      <c r="N357" s="96" t="s">
        <v>218</v>
      </c>
      <c r="O357" s="84" t="s">
        <v>6341</v>
      </c>
      <c r="P357" s="89"/>
      <c r="Q357" s="89"/>
      <c r="R357" s="89"/>
      <c r="S357" s="84">
        <v>3</v>
      </c>
      <c r="T357" s="89"/>
      <c r="U357" s="84">
        <v>2358.8200000000002</v>
      </c>
    </row>
    <row r="358" spans="1:21" ht="17.25" customHeight="1" thickBot="1">
      <c r="A358" s="98">
        <v>45362</v>
      </c>
      <c r="B358" s="82" t="str">
        <f t="shared" si="5"/>
        <v>Mar</v>
      </c>
      <c r="C358" s="83">
        <v>45352</v>
      </c>
      <c r="D358" s="84">
        <v>11</v>
      </c>
      <c r="E358" s="84" t="s">
        <v>205</v>
      </c>
      <c r="F358" s="99" t="s">
        <v>465</v>
      </c>
      <c r="G358" s="100" t="s">
        <v>7715</v>
      </c>
      <c r="H358" s="86" t="s">
        <v>7311</v>
      </c>
      <c r="I358" s="100">
        <v>2891</v>
      </c>
      <c r="J358" s="96">
        <v>2450</v>
      </c>
      <c r="K358" s="97" t="s">
        <v>216</v>
      </c>
      <c r="L358" s="96" t="s">
        <v>217</v>
      </c>
      <c r="M358" s="88" t="str">
        <f>VLOOKUP(L358,'Total Sales 24-25'!$AD$2:$AE$6,2,0)</f>
        <v>G-Suite Business</v>
      </c>
      <c r="N358" s="96" t="s">
        <v>218</v>
      </c>
      <c r="O358" s="84" t="s">
        <v>6341</v>
      </c>
      <c r="P358" s="89"/>
      <c r="Q358" s="89"/>
      <c r="R358" s="89"/>
      <c r="S358" s="84">
        <v>3</v>
      </c>
      <c r="T358" s="89"/>
      <c r="U358" s="84">
        <v>2891</v>
      </c>
    </row>
    <row r="359" spans="1:21" ht="17.25" customHeight="1" thickBot="1">
      <c r="A359" s="98">
        <v>45362</v>
      </c>
      <c r="B359" s="82" t="str">
        <f t="shared" si="5"/>
        <v>Mar</v>
      </c>
      <c r="C359" s="83">
        <v>45352</v>
      </c>
      <c r="D359" s="84">
        <v>11</v>
      </c>
      <c r="E359" s="84" t="s">
        <v>205</v>
      </c>
      <c r="F359" s="99" t="s">
        <v>4263</v>
      </c>
      <c r="G359" s="100" t="s">
        <v>7716</v>
      </c>
      <c r="H359" s="86" t="s">
        <v>7311</v>
      </c>
      <c r="I359" s="100">
        <v>29205</v>
      </c>
      <c r="J359" s="96">
        <v>24750</v>
      </c>
      <c r="K359" s="97" t="s">
        <v>216</v>
      </c>
      <c r="L359" s="96" t="s">
        <v>217</v>
      </c>
      <c r="M359" s="88" t="str">
        <f>VLOOKUP(L359,'Total Sales 24-25'!$AD$2:$AE$6,2,0)</f>
        <v>G-Suite Business</v>
      </c>
      <c r="N359" s="96" t="s">
        <v>218</v>
      </c>
      <c r="O359" s="84" t="s">
        <v>6341</v>
      </c>
      <c r="P359" s="89"/>
      <c r="Q359" s="89"/>
      <c r="R359" s="89"/>
      <c r="S359" s="84">
        <v>3</v>
      </c>
      <c r="T359" s="89"/>
      <c r="U359" s="84">
        <v>29205</v>
      </c>
    </row>
    <row r="360" spans="1:21" ht="17.25" customHeight="1" thickBot="1">
      <c r="A360" s="98">
        <v>45363</v>
      </c>
      <c r="B360" s="82" t="str">
        <f t="shared" si="5"/>
        <v>Mar</v>
      </c>
      <c r="C360" s="83">
        <v>45352</v>
      </c>
      <c r="D360" s="84">
        <v>11</v>
      </c>
      <c r="E360" s="84" t="s">
        <v>205</v>
      </c>
      <c r="F360" s="99" t="s">
        <v>235</v>
      </c>
      <c r="G360" s="100" t="s">
        <v>7717</v>
      </c>
      <c r="H360" s="86" t="s">
        <v>7311</v>
      </c>
      <c r="I360" s="100">
        <v>13563</v>
      </c>
      <c r="J360" s="96">
        <v>11494</v>
      </c>
      <c r="K360" s="97" t="s">
        <v>216</v>
      </c>
      <c r="L360" s="96" t="s">
        <v>217</v>
      </c>
      <c r="M360" s="88" t="str">
        <f>VLOOKUP(L360,'Total Sales 24-25'!$AD$2:$AE$6,2,0)</f>
        <v>G-Suite Business</v>
      </c>
      <c r="N360" s="96" t="s">
        <v>218</v>
      </c>
      <c r="O360" s="84" t="s">
        <v>6341</v>
      </c>
      <c r="P360" s="89"/>
      <c r="Q360" s="89"/>
      <c r="R360" s="89"/>
      <c r="S360" s="84">
        <v>3</v>
      </c>
      <c r="T360" s="89"/>
      <c r="U360" s="84">
        <v>13563</v>
      </c>
    </row>
    <row r="361" spans="1:21" ht="17.25" customHeight="1" thickBot="1">
      <c r="A361" s="98">
        <v>45363</v>
      </c>
      <c r="B361" s="82" t="str">
        <f t="shared" si="5"/>
        <v>Mar</v>
      </c>
      <c r="C361" s="83">
        <v>45352</v>
      </c>
      <c r="D361" s="84">
        <v>11</v>
      </c>
      <c r="E361" s="84" t="s">
        <v>205</v>
      </c>
      <c r="F361" s="99" t="s">
        <v>562</v>
      </c>
      <c r="G361" s="100" t="s">
        <v>7718</v>
      </c>
      <c r="H361" s="86" t="s">
        <v>7311</v>
      </c>
      <c r="I361" s="100">
        <v>27730</v>
      </c>
      <c r="J361" s="96">
        <v>23500</v>
      </c>
      <c r="K361" s="97" t="s">
        <v>216</v>
      </c>
      <c r="L361" s="96" t="s">
        <v>217</v>
      </c>
      <c r="M361" s="88" t="str">
        <f>VLOOKUP(L361,'Total Sales 24-25'!$AD$2:$AE$6,2,0)</f>
        <v>G-Suite Business</v>
      </c>
      <c r="N361" s="96" t="s">
        <v>218</v>
      </c>
      <c r="O361" s="84" t="s">
        <v>6341</v>
      </c>
      <c r="P361" s="89"/>
      <c r="Q361" s="89"/>
      <c r="R361" s="89"/>
      <c r="S361" s="84">
        <v>3</v>
      </c>
      <c r="T361" s="89"/>
      <c r="U361" s="84">
        <v>27730</v>
      </c>
    </row>
    <row r="362" spans="1:21" ht="17.25" customHeight="1" thickBot="1">
      <c r="A362" s="98">
        <v>45364</v>
      </c>
      <c r="B362" s="82" t="str">
        <f t="shared" si="5"/>
        <v>Mar</v>
      </c>
      <c r="C362" s="83">
        <v>45352</v>
      </c>
      <c r="D362" s="84">
        <v>11</v>
      </c>
      <c r="E362" s="84" t="s">
        <v>205</v>
      </c>
      <c r="F362" s="99" t="s">
        <v>235</v>
      </c>
      <c r="G362" s="100" t="s">
        <v>7719</v>
      </c>
      <c r="H362" s="86" t="s">
        <v>7311</v>
      </c>
      <c r="I362" s="100">
        <v>6908</v>
      </c>
      <c r="J362" s="96">
        <v>5854</v>
      </c>
      <c r="K362" s="97" t="s">
        <v>216</v>
      </c>
      <c r="L362" s="96" t="s">
        <v>217</v>
      </c>
      <c r="M362" s="88" t="str">
        <f>VLOOKUP(L362,'Total Sales 24-25'!$AD$2:$AE$6,2,0)</f>
        <v>G-Suite Business</v>
      </c>
      <c r="N362" s="96" t="s">
        <v>218</v>
      </c>
      <c r="O362" s="84" t="s">
        <v>6341</v>
      </c>
      <c r="P362" s="89"/>
      <c r="Q362" s="89"/>
      <c r="R362" s="89"/>
      <c r="S362" s="84">
        <v>3</v>
      </c>
      <c r="T362" s="89"/>
      <c r="U362" s="84">
        <v>6908</v>
      </c>
    </row>
    <row r="363" spans="1:21" ht="17.25" customHeight="1" thickBot="1">
      <c r="A363" s="98">
        <v>45364</v>
      </c>
      <c r="B363" s="82" t="str">
        <f t="shared" si="5"/>
        <v>Mar</v>
      </c>
      <c r="C363" s="83">
        <v>45352</v>
      </c>
      <c r="D363" s="84">
        <v>11</v>
      </c>
      <c r="E363" s="84" t="s">
        <v>205</v>
      </c>
      <c r="F363" s="99" t="s">
        <v>7720</v>
      </c>
      <c r="G363" s="100" t="s">
        <v>7721</v>
      </c>
      <c r="H363" s="86" t="s">
        <v>7311</v>
      </c>
      <c r="I363" s="100">
        <v>1003</v>
      </c>
      <c r="J363" s="96">
        <v>850</v>
      </c>
      <c r="K363" s="97" t="s">
        <v>216</v>
      </c>
      <c r="L363" s="96" t="s">
        <v>217</v>
      </c>
      <c r="M363" s="88" t="str">
        <f>VLOOKUP(L363,'Total Sales 24-25'!$AD$2:$AE$6,2,0)</f>
        <v>G-Suite Business</v>
      </c>
      <c r="N363" s="96" t="s">
        <v>218</v>
      </c>
      <c r="O363" s="84" t="s">
        <v>6341</v>
      </c>
      <c r="P363" s="89"/>
      <c r="Q363" s="89"/>
      <c r="R363" s="89"/>
      <c r="S363" s="84">
        <v>3</v>
      </c>
      <c r="T363" s="89"/>
      <c r="U363" s="84">
        <v>1003</v>
      </c>
    </row>
    <row r="364" spans="1:21" ht="17.25" customHeight="1" thickBot="1">
      <c r="A364" s="82">
        <v>45051</v>
      </c>
      <c r="B364" s="82" t="str">
        <f t="shared" si="5"/>
        <v>May</v>
      </c>
      <c r="C364" s="83">
        <v>45047</v>
      </c>
      <c r="D364" s="84">
        <v>18</v>
      </c>
      <c r="E364" s="84" t="s">
        <v>205</v>
      </c>
      <c r="F364" s="85" t="s">
        <v>7722</v>
      </c>
      <c r="G364" s="86" t="s">
        <v>7723</v>
      </c>
      <c r="H364" s="86" t="s">
        <v>7311</v>
      </c>
      <c r="I364" s="86">
        <v>1560</v>
      </c>
      <c r="J364" s="84">
        <v>1322</v>
      </c>
      <c r="K364" s="87" t="s">
        <v>216</v>
      </c>
      <c r="L364" s="88" t="s">
        <v>217</v>
      </c>
      <c r="M364" s="88" t="str">
        <f>VLOOKUP(L364,'Total Sales 24-25'!$AD$2:$AE$6,2,0)</f>
        <v>G-Suite Business</v>
      </c>
      <c r="N364" s="88" t="s">
        <v>218</v>
      </c>
      <c r="O364" s="84" t="s">
        <v>6341</v>
      </c>
      <c r="P364" s="89"/>
      <c r="Q364" s="89"/>
      <c r="R364" s="89"/>
      <c r="S364" s="84">
        <v>5</v>
      </c>
      <c r="T364" s="89"/>
      <c r="U364" s="84">
        <v>1560</v>
      </c>
    </row>
    <row r="365" spans="1:21" ht="17.25" customHeight="1" thickBot="1">
      <c r="A365" s="98">
        <v>45364</v>
      </c>
      <c r="B365" s="82" t="str">
        <f t="shared" si="5"/>
        <v>Mar</v>
      </c>
      <c r="C365" s="83">
        <v>45352</v>
      </c>
      <c r="D365" s="84">
        <v>11</v>
      </c>
      <c r="E365" s="84" t="s">
        <v>205</v>
      </c>
      <c r="F365" s="99" t="s">
        <v>2329</v>
      </c>
      <c r="G365" s="100" t="s">
        <v>7724</v>
      </c>
      <c r="H365" s="86" t="s">
        <v>7311</v>
      </c>
      <c r="I365" s="100">
        <v>15045</v>
      </c>
      <c r="J365" s="96">
        <v>12750</v>
      </c>
      <c r="K365" s="97" t="s">
        <v>216</v>
      </c>
      <c r="L365" s="96" t="s">
        <v>217</v>
      </c>
      <c r="M365" s="88" t="str">
        <f>VLOOKUP(L365,'Total Sales 24-25'!$AD$2:$AE$6,2,0)</f>
        <v>G-Suite Business</v>
      </c>
      <c r="N365" s="96" t="s">
        <v>218</v>
      </c>
      <c r="O365" s="84" t="s">
        <v>6341</v>
      </c>
      <c r="P365" s="89"/>
      <c r="Q365" s="89"/>
      <c r="R365" s="89"/>
      <c r="S365" s="84">
        <v>3</v>
      </c>
      <c r="T365" s="89"/>
      <c r="U365" s="84">
        <v>15045</v>
      </c>
    </row>
    <row r="366" spans="1:21" ht="17.25" customHeight="1" thickBot="1">
      <c r="A366" s="98">
        <v>45364</v>
      </c>
      <c r="B366" s="82" t="str">
        <f t="shared" si="5"/>
        <v>Mar</v>
      </c>
      <c r="C366" s="83">
        <v>45352</v>
      </c>
      <c r="D366" s="84">
        <v>11</v>
      </c>
      <c r="E366" s="84" t="s">
        <v>205</v>
      </c>
      <c r="F366" s="99" t="s">
        <v>1458</v>
      </c>
      <c r="G366" s="100" t="s">
        <v>7725</v>
      </c>
      <c r="H366" s="86" t="s">
        <v>7311</v>
      </c>
      <c r="I366" s="100">
        <v>705640</v>
      </c>
      <c r="J366" s="96">
        <v>598000</v>
      </c>
      <c r="K366" s="104" t="s">
        <v>291</v>
      </c>
      <c r="L366" s="96" t="s">
        <v>226</v>
      </c>
      <c r="M366" s="88" t="str">
        <f>VLOOKUP(L366,'Total Sales 24-25'!$AD$2:$AE$6,2,0)</f>
        <v xml:space="preserve">Training Business </v>
      </c>
      <c r="N366" s="96" t="s">
        <v>292</v>
      </c>
      <c r="O366" s="84" t="s">
        <v>6341</v>
      </c>
      <c r="P366" s="84" t="s">
        <v>7726</v>
      </c>
      <c r="Q366" s="89"/>
      <c r="R366" s="89"/>
      <c r="S366" s="84">
        <v>3</v>
      </c>
      <c r="T366" s="89"/>
      <c r="U366" s="84">
        <v>705640</v>
      </c>
    </row>
    <row r="367" spans="1:21" ht="17.25" customHeight="1" thickBot="1">
      <c r="A367" s="98">
        <v>45365</v>
      </c>
      <c r="B367" s="82" t="str">
        <f t="shared" si="5"/>
        <v>Mar</v>
      </c>
      <c r="C367" s="83">
        <v>45352</v>
      </c>
      <c r="D367" s="84">
        <v>11</v>
      </c>
      <c r="E367" s="84" t="s">
        <v>205</v>
      </c>
      <c r="F367" s="99" t="s">
        <v>250</v>
      </c>
      <c r="G367" s="100" t="s">
        <v>7727</v>
      </c>
      <c r="H367" s="86" t="s">
        <v>7311</v>
      </c>
      <c r="I367" s="100">
        <v>1770</v>
      </c>
      <c r="J367" s="96">
        <v>1500</v>
      </c>
      <c r="K367" s="97" t="s">
        <v>216</v>
      </c>
      <c r="L367" s="96" t="s">
        <v>217</v>
      </c>
      <c r="M367" s="88" t="str">
        <f>VLOOKUP(L367,'Total Sales 24-25'!$AD$2:$AE$6,2,0)</f>
        <v>G-Suite Business</v>
      </c>
      <c r="N367" s="96" t="s">
        <v>218</v>
      </c>
      <c r="O367" s="84" t="s">
        <v>6341</v>
      </c>
      <c r="P367" s="89"/>
      <c r="Q367" s="89"/>
      <c r="R367" s="89"/>
      <c r="S367" s="84">
        <v>3</v>
      </c>
      <c r="T367" s="89"/>
      <c r="U367" s="84">
        <v>1770</v>
      </c>
    </row>
    <row r="368" spans="1:21" ht="17.25" customHeight="1" thickBot="1">
      <c r="A368" s="98">
        <v>45365</v>
      </c>
      <c r="B368" s="82" t="str">
        <f t="shared" si="5"/>
        <v>Mar</v>
      </c>
      <c r="C368" s="83">
        <v>45352</v>
      </c>
      <c r="D368" s="84">
        <v>11</v>
      </c>
      <c r="E368" s="84" t="s">
        <v>205</v>
      </c>
      <c r="F368" s="99" t="s">
        <v>630</v>
      </c>
      <c r="G368" s="100" t="s">
        <v>7728</v>
      </c>
      <c r="H368" s="86" t="s">
        <v>7311</v>
      </c>
      <c r="I368" s="100">
        <v>5327.7</v>
      </c>
      <c r="J368" s="96">
        <v>4515</v>
      </c>
      <c r="K368" s="97" t="s">
        <v>216</v>
      </c>
      <c r="L368" s="96" t="s">
        <v>217</v>
      </c>
      <c r="M368" s="88" t="str">
        <f>VLOOKUP(L368,'Total Sales 24-25'!$AD$2:$AE$6,2,0)</f>
        <v>G-Suite Business</v>
      </c>
      <c r="N368" s="96" t="s">
        <v>218</v>
      </c>
      <c r="O368" s="84" t="s">
        <v>6341</v>
      </c>
      <c r="P368" s="89"/>
      <c r="Q368" s="89"/>
      <c r="R368" s="89"/>
      <c r="S368" s="84">
        <v>3</v>
      </c>
      <c r="T368" s="89"/>
      <c r="U368" s="84">
        <v>5327.7</v>
      </c>
    </row>
    <row r="369" spans="1:21" ht="17.25" customHeight="1" thickBot="1">
      <c r="A369" s="98">
        <v>45366</v>
      </c>
      <c r="B369" s="82" t="str">
        <f t="shared" si="5"/>
        <v>Mar</v>
      </c>
      <c r="C369" s="83">
        <v>45352</v>
      </c>
      <c r="D369" s="84">
        <v>11</v>
      </c>
      <c r="E369" s="84" t="s">
        <v>205</v>
      </c>
      <c r="F369" s="99" t="s">
        <v>1327</v>
      </c>
      <c r="G369" s="100" t="s">
        <v>7729</v>
      </c>
      <c r="H369" s="86" t="s">
        <v>7311</v>
      </c>
      <c r="I369" s="100">
        <v>271</v>
      </c>
      <c r="J369" s="96">
        <v>230</v>
      </c>
      <c r="K369" s="97" t="s">
        <v>216</v>
      </c>
      <c r="L369" s="96" t="s">
        <v>217</v>
      </c>
      <c r="M369" s="88" t="str">
        <f>VLOOKUP(L369,'Total Sales 24-25'!$AD$2:$AE$6,2,0)</f>
        <v>G-Suite Business</v>
      </c>
      <c r="N369" s="96" t="s">
        <v>218</v>
      </c>
      <c r="O369" s="84" t="s">
        <v>6341</v>
      </c>
      <c r="P369" s="89"/>
      <c r="Q369" s="89"/>
      <c r="R369" s="89"/>
      <c r="S369" s="84">
        <v>3</v>
      </c>
      <c r="T369" s="89"/>
      <c r="U369" s="84">
        <v>271</v>
      </c>
    </row>
    <row r="370" spans="1:21" ht="17.25" customHeight="1" thickBot="1">
      <c r="A370" s="98">
        <v>45366</v>
      </c>
      <c r="B370" s="82" t="str">
        <f t="shared" si="5"/>
        <v>Mar</v>
      </c>
      <c r="C370" s="83">
        <v>45352</v>
      </c>
      <c r="D370" s="84">
        <v>11</v>
      </c>
      <c r="E370" s="84" t="s">
        <v>205</v>
      </c>
      <c r="F370" s="99" t="s">
        <v>5790</v>
      </c>
      <c r="G370" s="100" t="s">
        <v>7730</v>
      </c>
      <c r="H370" s="86" t="s">
        <v>7311</v>
      </c>
      <c r="I370" s="100">
        <v>2507.5</v>
      </c>
      <c r="J370" s="96">
        <v>2125</v>
      </c>
      <c r="K370" s="97" t="s">
        <v>216</v>
      </c>
      <c r="L370" s="96" t="s">
        <v>217</v>
      </c>
      <c r="M370" s="88" t="str">
        <f>VLOOKUP(L370,'Total Sales 24-25'!$AD$2:$AE$6,2,0)</f>
        <v>G-Suite Business</v>
      </c>
      <c r="N370" s="96" t="s">
        <v>218</v>
      </c>
      <c r="O370" s="84" t="s">
        <v>6341</v>
      </c>
      <c r="P370" s="89"/>
      <c r="Q370" s="89"/>
      <c r="R370" s="89"/>
      <c r="S370" s="84">
        <v>3</v>
      </c>
      <c r="T370" s="89"/>
      <c r="U370" s="84">
        <v>2507.5</v>
      </c>
    </row>
    <row r="371" spans="1:21" ht="17.25" customHeight="1" thickBot="1">
      <c r="A371" s="98">
        <v>45366</v>
      </c>
      <c r="B371" s="82" t="str">
        <f t="shared" si="5"/>
        <v>Mar</v>
      </c>
      <c r="C371" s="83">
        <v>45352</v>
      </c>
      <c r="D371" s="84">
        <v>11</v>
      </c>
      <c r="E371" s="84" t="s">
        <v>205</v>
      </c>
      <c r="F371" s="99" t="s">
        <v>2459</v>
      </c>
      <c r="G371" s="100" t="s">
        <v>7731</v>
      </c>
      <c r="H371" s="86" t="s">
        <v>7311</v>
      </c>
      <c r="I371" s="100">
        <v>121540</v>
      </c>
      <c r="J371" s="96">
        <v>103000</v>
      </c>
      <c r="K371" s="97" t="s">
        <v>216</v>
      </c>
      <c r="L371" s="96" t="s">
        <v>217</v>
      </c>
      <c r="M371" s="88" t="str">
        <f>VLOOKUP(L371,'Total Sales 24-25'!$AD$2:$AE$6,2,0)</f>
        <v>G-Suite Business</v>
      </c>
      <c r="N371" s="96" t="s">
        <v>218</v>
      </c>
      <c r="O371" s="84" t="s">
        <v>6341</v>
      </c>
      <c r="P371" s="89"/>
      <c r="Q371" s="89"/>
      <c r="R371" s="89"/>
      <c r="S371" s="84">
        <v>3</v>
      </c>
      <c r="T371" s="89"/>
      <c r="U371" s="84">
        <v>121540</v>
      </c>
    </row>
    <row r="372" spans="1:21" ht="17.25" customHeight="1" thickBot="1">
      <c r="A372" s="98">
        <v>45366</v>
      </c>
      <c r="B372" s="82" t="str">
        <f t="shared" si="5"/>
        <v>Mar</v>
      </c>
      <c r="C372" s="83">
        <v>45352</v>
      </c>
      <c r="D372" s="84">
        <v>11</v>
      </c>
      <c r="E372" s="84" t="s">
        <v>205</v>
      </c>
      <c r="F372" s="99" t="s">
        <v>415</v>
      </c>
      <c r="G372" s="100" t="s">
        <v>7732</v>
      </c>
      <c r="H372" s="86" t="s">
        <v>7311</v>
      </c>
      <c r="I372" s="100">
        <v>1415</v>
      </c>
      <c r="J372" s="96">
        <v>1199</v>
      </c>
      <c r="K372" s="97" t="s">
        <v>216</v>
      </c>
      <c r="L372" s="96" t="s">
        <v>217</v>
      </c>
      <c r="M372" s="88" t="str">
        <f>VLOOKUP(L372,'Total Sales 24-25'!$AD$2:$AE$6,2,0)</f>
        <v>G-Suite Business</v>
      </c>
      <c r="N372" s="96" t="s">
        <v>218</v>
      </c>
      <c r="O372" s="84" t="s">
        <v>6341</v>
      </c>
      <c r="P372" s="89"/>
      <c r="Q372" s="89"/>
      <c r="R372" s="89"/>
      <c r="S372" s="84">
        <v>3</v>
      </c>
      <c r="T372" s="89"/>
      <c r="U372" s="84">
        <v>1415</v>
      </c>
    </row>
    <row r="373" spans="1:21" ht="17.25" customHeight="1" thickBot="1">
      <c r="A373" s="98">
        <v>45366</v>
      </c>
      <c r="B373" s="82" t="str">
        <f t="shared" si="5"/>
        <v>Mar</v>
      </c>
      <c r="C373" s="83">
        <v>45352</v>
      </c>
      <c r="D373" s="84">
        <v>11</v>
      </c>
      <c r="E373" s="84" t="s">
        <v>205</v>
      </c>
      <c r="F373" s="99" t="s">
        <v>5418</v>
      </c>
      <c r="G373" s="100" t="s">
        <v>7733</v>
      </c>
      <c r="H373" s="86" t="s">
        <v>7311</v>
      </c>
      <c r="I373" s="100">
        <v>59295</v>
      </c>
      <c r="J373" s="96">
        <v>50250</v>
      </c>
      <c r="K373" s="97" t="s">
        <v>216</v>
      </c>
      <c r="L373" s="96" t="s">
        <v>217</v>
      </c>
      <c r="M373" s="88" t="str">
        <f>VLOOKUP(L373,'Total Sales 24-25'!$AD$2:$AE$6,2,0)</f>
        <v>G-Suite Business</v>
      </c>
      <c r="N373" s="96" t="s">
        <v>218</v>
      </c>
      <c r="O373" s="84" t="s">
        <v>6341</v>
      </c>
      <c r="P373" s="89"/>
      <c r="Q373" s="89"/>
      <c r="R373" s="89"/>
      <c r="S373" s="84">
        <v>3</v>
      </c>
      <c r="T373" s="89"/>
      <c r="U373" s="84">
        <v>59295</v>
      </c>
    </row>
    <row r="374" spans="1:21" ht="17.25" customHeight="1" thickBot="1">
      <c r="A374" s="98">
        <v>45367</v>
      </c>
      <c r="B374" s="82" t="str">
        <f t="shared" si="5"/>
        <v>Mar</v>
      </c>
      <c r="C374" s="83">
        <v>45352</v>
      </c>
      <c r="D374" s="84">
        <v>11</v>
      </c>
      <c r="E374" s="84" t="s">
        <v>205</v>
      </c>
      <c r="F374" s="99" t="s">
        <v>3882</v>
      </c>
      <c r="G374" s="100" t="s">
        <v>7734</v>
      </c>
      <c r="H374" s="86" t="s">
        <v>7311</v>
      </c>
      <c r="I374" s="100">
        <v>93456</v>
      </c>
      <c r="J374" s="96">
        <v>79200</v>
      </c>
      <c r="K374" s="97" t="s">
        <v>216</v>
      </c>
      <c r="L374" s="96" t="s">
        <v>217</v>
      </c>
      <c r="M374" s="88" t="str">
        <f>VLOOKUP(L374,'Total Sales 24-25'!$AD$2:$AE$6,2,0)</f>
        <v>G-Suite Business</v>
      </c>
      <c r="N374" s="96" t="s">
        <v>218</v>
      </c>
      <c r="O374" s="84" t="s">
        <v>6341</v>
      </c>
      <c r="P374" s="89"/>
      <c r="Q374" s="89"/>
      <c r="R374" s="89"/>
      <c r="S374" s="84">
        <v>3</v>
      </c>
      <c r="T374" s="89"/>
      <c r="U374" s="84">
        <v>93456</v>
      </c>
    </row>
    <row r="375" spans="1:21" ht="17.25" customHeight="1" thickBot="1">
      <c r="A375" s="82">
        <v>45051</v>
      </c>
      <c r="B375" s="82" t="str">
        <f t="shared" si="5"/>
        <v>May</v>
      </c>
      <c r="C375" s="83">
        <v>45047</v>
      </c>
      <c r="D375" s="84">
        <v>18</v>
      </c>
      <c r="E375" s="84" t="s">
        <v>205</v>
      </c>
      <c r="F375" s="85" t="s">
        <v>1143</v>
      </c>
      <c r="G375" s="86" t="s">
        <v>7735</v>
      </c>
      <c r="H375" s="86" t="s">
        <v>7311</v>
      </c>
      <c r="I375" s="86">
        <v>66198</v>
      </c>
      <c r="J375" s="84">
        <v>56100</v>
      </c>
      <c r="K375" s="87" t="s">
        <v>216</v>
      </c>
      <c r="L375" s="88" t="s">
        <v>217</v>
      </c>
      <c r="M375" s="88" t="str">
        <f>VLOOKUP(L375,'Total Sales 24-25'!$AD$2:$AE$6,2,0)</f>
        <v>G-Suite Business</v>
      </c>
      <c r="N375" s="88" t="s">
        <v>218</v>
      </c>
      <c r="O375" s="84" t="s">
        <v>6341</v>
      </c>
      <c r="P375" s="89"/>
      <c r="Q375" s="89"/>
      <c r="R375" s="89"/>
      <c r="S375" s="84">
        <v>5</v>
      </c>
      <c r="T375" s="89"/>
      <c r="U375" s="84">
        <v>66198</v>
      </c>
    </row>
    <row r="376" spans="1:21" ht="17.25" customHeight="1" thickBot="1">
      <c r="A376" s="98">
        <v>45367</v>
      </c>
      <c r="B376" s="82" t="str">
        <f t="shared" si="5"/>
        <v>Mar</v>
      </c>
      <c r="C376" s="83">
        <v>45352</v>
      </c>
      <c r="D376" s="84">
        <v>11</v>
      </c>
      <c r="E376" s="84" t="s">
        <v>205</v>
      </c>
      <c r="F376" s="99" t="s">
        <v>3463</v>
      </c>
      <c r="G376" s="100" t="s">
        <v>7736</v>
      </c>
      <c r="H376" s="86" t="s">
        <v>7311</v>
      </c>
      <c r="I376" s="100">
        <v>3009</v>
      </c>
      <c r="J376" s="96">
        <v>2550</v>
      </c>
      <c r="K376" s="97" t="s">
        <v>216</v>
      </c>
      <c r="L376" s="96" t="s">
        <v>217</v>
      </c>
      <c r="M376" s="88" t="str">
        <f>VLOOKUP(L376,'Total Sales 24-25'!$AD$2:$AE$6,2,0)</f>
        <v>G-Suite Business</v>
      </c>
      <c r="N376" s="96" t="s">
        <v>218</v>
      </c>
      <c r="O376" s="84" t="s">
        <v>6341</v>
      </c>
      <c r="P376" s="89"/>
      <c r="Q376" s="89"/>
      <c r="R376" s="89"/>
      <c r="S376" s="84">
        <v>3</v>
      </c>
      <c r="T376" s="89"/>
      <c r="U376" s="84">
        <v>3009</v>
      </c>
    </row>
    <row r="377" spans="1:21" ht="17.25" customHeight="1" thickBot="1">
      <c r="A377" s="98">
        <v>45367</v>
      </c>
      <c r="B377" s="82" t="str">
        <f t="shared" si="5"/>
        <v>Mar</v>
      </c>
      <c r="C377" s="83">
        <v>45352</v>
      </c>
      <c r="D377" s="84">
        <v>11</v>
      </c>
      <c r="E377" s="84" t="s">
        <v>205</v>
      </c>
      <c r="F377" s="99" t="s">
        <v>250</v>
      </c>
      <c r="G377" s="100" t="s">
        <v>7737</v>
      </c>
      <c r="H377" s="86" t="s">
        <v>7311</v>
      </c>
      <c r="I377" s="100">
        <v>14160</v>
      </c>
      <c r="J377" s="96">
        <v>12000</v>
      </c>
      <c r="K377" s="97" t="s">
        <v>216</v>
      </c>
      <c r="L377" s="96" t="s">
        <v>217</v>
      </c>
      <c r="M377" s="88" t="str">
        <f>VLOOKUP(L377,'Total Sales 24-25'!$AD$2:$AE$6,2,0)</f>
        <v>G-Suite Business</v>
      </c>
      <c r="N377" s="96" t="s">
        <v>218</v>
      </c>
      <c r="O377" s="84" t="s">
        <v>6341</v>
      </c>
      <c r="P377" s="89"/>
      <c r="Q377" s="89"/>
      <c r="R377" s="89"/>
      <c r="S377" s="84">
        <v>3</v>
      </c>
      <c r="T377" s="89"/>
      <c r="U377" s="84">
        <v>14160</v>
      </c>
    </row>
    <row r="378" spans="1:21" ht="17.25" customHeight="1" thickBot="1">
      <c r="A378" s="98">
        <v>45367</v>
      </c>
      <c r="B378" s="82" t="str">
        <f t="shared" si="5"/>
        <v>Mar</v>
      </c>
      <c r="C378" s="83">
        <v>45352</v>
      </c>
      <c r="D378" s="84">
        <v>11</v>
      </c>
      <c r="E378" s="84" t="s">
        <v>205</v>
      </c>
      <c r="F378" s="99" t="s">
        <v>3654</v>
      </c>
      <c r="G378" s="100" t="s">
        <v>7738</v>
      </c>
      <c r="H378" s="86" t="s">
        <v>7311</v>
      </c>
      <c r="I378" s="100">
        <v>2422</v>
      </c>
      <c r="J378" s="96">
        <v>2053</v>
      </c>
      <c r="K378" s="97" t="s">
        <v>216</v>
      </c>
      <c r="L378" s="96" t="s">
        <v>217</v>
      </c>
      <c r="M378" s="88" t="str">
        <f>VLOOKUP(L378,'Total Sales 24-25'!$AD$2:$AE$6,2,0)</f>
        <v>G-Suite Business</v>
      </c>
      <c r="N378" s="96" t="s">
        <v>218</v>
      </c>
      <c r="O378" s="84" t="s">
        <v>6341</v>
      </c>
      <c r="P378" s="89"/>
      <c r="Q378" s="89"/>
      <c r="R378" s="89"/>
      <c r="S378" s="84">
        <v>3</v>
      </c>
      <c r="T378" s="89"/>
      <c r="U378" s="84">
        <v>2422</v>
      </c>
    </row>
    <row r="379" spans="1:21" ht="17.25" customHeight="1" thickBot="1">
      <c r="A379" s="98">
        <v>45367</v>
      </c>
      <c r="B379" s="82" t="str">
        <f t="shared" si="5"/>
        <v>Mar</v>
      </c>
      <c r="C379" s="83">
        <v>45352</v>
      </c>
      <c r="D379" s="84">
        <v>11</v>
      </c>
      <c r="E379" s="84" t="s">
        <v>205</v>
      </c>
      <c r="F379" s="99" t="s">
        <v>6759</v>
      </c>
      <c r="G379" s="100" t="s">
        <v>7739</v>
      </c>
      <c r="H379" s="86" t="s">
        <v>7311</v>
      </c>
      <c r="I379" s="100">
        <v>99297</v>
      </c>
      <c r="J379" s="96">
        <v>84150</v>
      </c>
      <c r="K379" s="97" t="s">
        <v>216</v>
      </c>
      <c r="L379" s="96" t="s">
        <v>217</v>
      </c>
      <c r="M379" s="88" t="str">
        <f>VLOOKUP(L379,'Total Sales 24-25'!$AD$2:$AE$6,2,0)</f>
        <v>G-Suite Business</v>
      </c>
      <c r="N379" s="96" t="s">
        <v>218</v>
      </c>
      <c r="O379" s="84" t="s">
        <v>6341</v>
      </c>
      <c r="P379" s="89"/>
      <c r="Q379" s="89"/>
      <c r="R379" s="89"/>
      <c r="S379" s="84">
        <v>3</v>
      </c>
      <c r="T379" s="89"/>
      <c r="U379" s="84">
        <v>99297</v>
      </c>
    </row>
    <row r="380" spans="1:21" ht="17.25" customHeight="1" thickBot="1">
      <c r="A380" s="98">
        <v>45367</v>
      </c>
      <c r="B380" s="82" t="str">
        <f t="shared" si="5"/>
        <v>Mar</v>
      </c>
      <c r="C380" s="83">
        <v>45352</v>
      </c>
      <c r="D380" s="84">
        <v>11</v>
      </c>
      <c r="E380" s="84" t="s">
        <v>205</v>
      </c>
      <c r="F380" s="99" t="s">
        <v>4387</v>
      </c>
      <c r="G380" s="100" t="s">
        <v>7740</v>
      </c>
      <c r="H380" s="86" t="s">
        <v>7311</v>
      </c>
      <c r="I380" s="100">
        <v>1129.26</v>
      </c>
      <c r="J380" s="96">
        <v>957</v>
      </c>
      <c r="K380" s="97" t="s">
        <v>216</v>
      </c>
      <c r="L380" s="96" t="s">
        <v>217</v>
      </c>
      <c r="M380" s="88" t="str">
        <f>VLOOKUP(L380,'Total Sales 24-25'!$AD$2:$AE$6,2,0)</f>
        <v>G-Suite Business</v>
      </c>
      <c r="N380" s="96" t="s">
        <v>218</v>
      </c>
      <c r="O380" s="84" t="s">
        <v>6341</v>
      </c>
      <c r="P380" s="89"/>
      <c r="Q380" s="89"/>
      <c r="R380" s="89"/>
      <c r="S380" s="84">
        <v>3</v>
      </c>
      <c r="T380" s="89"/>
      <c r="U380" s="84">
        <v>1129.26</v>
      </c>
    </row>
    <row r="381" spans="1:21" ht="17.25" customHeight="1" thickBot="1">
      <c r="A381" s="98">
        <v>45367</v>
      </c>
      <c r="B381" s="82" t="str">
        <f t="shared" si="5"/>
        <v>Mar</v>
      </c>
      <c r="C381" s="83">
        <v>45352</v>
      </c>
      <c r="D381" s="84">
        <v>11</v>
      </c>
      <c r="E381" s="84" t="s">
        <v>205</v>
      </c>
      <c r="F381" s="99" t="s">
        <v>1327</v>
      </c>
      <c r="G381" s="100" t="s">
        <v>7741</v>
      </c>
      <c r="H381" s="86" t="s">
        <v>7311</v>
      </c>
      <c r="I381" s="100">
        <v>271</v>
      </c>
      <c r="J381" s="96">
        <v>230</v>
      </c>
      <c r="K381" s="97" t="s">
        <v>216</v>
      </c>
      <c r="L381" s="96" t="s">
        <v>217</v>
      </c>
      <c r="M381" s="88" t="str">
        <f>VLOOKUP(L381,'Total Sales 24-25'!$AD$2:$AE$6,2,0)</f>
        <v>G-Suite Business</v>
      </c>
      <c r="N381" s="96" t="s">
        <v>218</v>
      </c>
      <c r="O381" s="84" t="s">
        <v>6341</v>
      </c>
      <c r="P381" s="89"/>
      <c r="Q381" s="89"/>
      <c r="R381" s="89"/>
      <c r="S381" s="84">
        <v>3</v>
      </c>
      <c r="T381" s="89"/>
      <c r="U381" s="84">
        <v>271</v>
      </c>
    </row>
    <row r="382" spans="1:21" ht="17.25" customHeight="1" thickBot="1">
      <c r="A382" s="98">
        <v>45367</v>
      </c>
      <c r="B382" s="82" t="str">
        <f t="shared" si="5"/>
        <v>Mar</v>
      </c>
      <c r="C382" s="83">
        <v>45352</v>
      </c>
      <c r="D382" s="84">
        <v>11</v>
      </c>
      <c r="E382" s="84" t="s">
        <v>205</v>
      </c>
      <c r="F382" s="99" t="s">
        <v>1631</v>
      </c>
      <c r="G382" s="100" t="s">
        <v>7742</v>
      </c>
      <c r="H382" s="86" t="s">
        <v>7311</v>
      </c>
      <c r="I382" s="100">
        <v>5812</v>
      </c>
      <c r="J382" s="96">
        <v>4925</v>
      </c>
      <c r="K382" s="97" t="s">
        <v>216</v>
      </c>
      <c r="L382" s="96" t="s">
        <v>217</v>
      </c>
      <c r="M382" s="88" t="str">
        <f>VLOOKUP(L382,'Total Sales 24-25'!$AD$2:$AE$6,2,0)</f>
        <v>G-Suite Business</v>
      </c>
      <c r="N382" s="96" t="s">
        <v>218</v>
      </c>
      <c r="O382" s="84" t="s">
        <v>6341</v>
      </c>
      <c r="P382" s="89"/>
      <c r="Q382" s="89"/>
      <c r="R382" s="89"/>
      <c r="S382" s="84">
        <v>3</v>
      </c>
      <c r="T382" s="89"/>
      <c r="U382" s="84">
        <v>5812</v>
      </c>
    </row>
    <row r="383" spans="1:21" ht="17.25" customHeight="1" thickBot="1">
      <c r="A383" s="98">
        <v>45369</v>
      </c>
      <c r="B383" s="82" t="str">
        <f t="shared" si="5"/>
        <v>Mar</v>
      </c>
      <c r="C383" s="83">
        <v>45352</v>
      </c>
      <c r="D383" s="84">
        <v>12</v>
      </c>
      <c r="E383" s="84" t="s">
        <v>205</v>
      </c>
      <c r="F383" s="99" t="s">
        <v>4561</v>
      </c>
      <c r="G383" s="100" t="s">
        <v>7743</v>
      </c>
      <c r="H383" s="86" t="s">
        <v>7311</v>
      </c>
      <c r="I383" s="100">
        <v>3009</v>
      </c>
      <c r="J383" s="96">
        <v>2550</v>
      </c>
      <c r="K383" s="97" t="s">
        <v>216</v>
      </c>
      <c r="L383" s="96" t="s">
        <v>217</v>
      </c>
      <c r="M383" s="88" t="str">
        <f>VLOOKUP(L383,'Total Sales 24-25'!$AD$2:$AE$6,2,0)</f>
        <v>G-Suite Business</v>
      </c>
      <c r="N383" s="96" t="s">
        <v>218</v>
      </c>
      <c r="O383" s="84" t="s">
        <v>6341</v>
      </c>
      <c r="P383" s="89"/>
      <c r="Q383" s="89"/>
      <c r="R383" s="89"/>
      <c r="S383" s="84">
        <v>3</v>
      </c>
      <c r="T383" s="89"/>
      <c r="U383" s="84">
        <v>3009</v>
      </c>
    </row>
    <row r="384" spans="1:21" ht="17.25" customHeight="1" thickBot="1">
      <c r="A384" s="98">
        <v>45369</v>
      </c>
      <c r="B384" s="82" t="str">
        <f t="shared" si="5"/>
        <v>Mar</v>
      </c>
      <c r="C384" s="83">
        <v>45352</v>
      </c>
      <c r="D384" s="84">
        <v>12</v>
      </c>
      <c r="E384" s="84" t="s">
        <v>205</v>
      </c>
      <c r="F384" s="99" t="s">
        <v>6925</v>
      </c>
      <c r="G384" s="100" t="s">
        <v>7744</v>
      </c>
      <c r="H384" s="86" t="s">
        <v>7311</v>
      </c>
      <c r="I384" s="100">
        <v>12036</v>
      </c>
      <c r="J384" s="96">
        <v>10200</v>
      </c>
      <c r="K384" s="97" t="s">
        <v>216</v>
      </c>
      <c r="L384" s="96" t="s">
        <v>217</v>
      </c>
      <c r="M384" s="88" t="str">
        <f>VLOOKUP(L384,'Total Sales 24-25'!$AD$2:$AE$6,2,0)</f>
        <v>G-Suite Business</v>
      </c>
      <c r="N384" s="96" t="s">
        <v>218</v>
      </c>
      <c r="O384" s="84" t="s">
        <v>6341</v>
      </c>
      <c r="P384" s="89"/>
      <c r="Q384" s="89"/>
      <c r="R384" s="89"/>
      <c r="S384" s="84">
        <v>3</v>
      </c>
      <c r="T384" s="89"/>
      <c r="U384" s="84">
        <v>12036</v>
      </c>
    </row>
    <row r="385" spans="1:21" ht="17.25" customHeight="1" thickBot="1">
      <c r="A385" s="98">
        <v>45369</v>
      </c>
      <c r="B385" s="82" t="str">
        <f t="shared" si="5"/>
        <v>Mar</v>
      </c>
      <c r="C385" s="83">
        <v>45352</v>
      </c>
      <c r="D385" s="84">
        <v>12</v>
      </c>
      <c r="E385" s="84" t="s">
        <v>205</v>
      </c>
      <c r="F385" s="99" t="s">
        <v>463</v>
      </c>
      <c r="G385" s="100" t="s">
        <v>7745</v>
      </c>
      <c r="H385" s="86" t="s">
        <v>7311</v>
      </c>
      <c r="I385" s="100">
        <v>18054</v>
      </c>
      <c r="J385" s="96">
        <v>15300</v>
      </c>
      <c r="K385" s="97" t="s">
        <v>216</v>
      </c>
      <c r="L385" s="96" t="s">
        <v>217</v>
      </c>
      <c r="M385" s="88" t="str">
        <f>VLOOKUP(L385,'Total Sales 24-25'!$AD$2:$AE$6,2,0)</f>
        <v>G-Suite Business</v>
      </c>
      <c r="N385" s="96" t="s">
        <v>218</v>
      </c>
      <c r="O385" s="84" t="s">
        <v>6341</v>
      </c>
      <c r="P385" s="89"/>
      <c r="Q385" s="89"/>
      <c r="R385" s="89"/>
      <c r="S385" s="84">
        <v>3</v>
      </c>
      <c r="T385" s="89"/>
      <c r="U385" s="84">
        <v>18054</v>
      </c>
    </row>
    <row r="386" spans="1:21" ht="17.25" customHeight="1" thickBot="1">
      <c r="A386" s="82">
        <v>45051</v>
      </c>
      <c r="B386" s="82" t="str">
        <f t="shared" ref="B386:B449" si="6">TEXT(A386,"mmm")</f>
        <v>May</v>
      </c>
      <c r="C386" s="83">
        <v>45047</v>
      </c>
      <c r="D386" s="84">
        <v>18</v>
      </c>
      <c r="E386" s="84" t="s">
        <v>205</v>
      </c>
      <c r="F386" s="85" t="s">
        <v>2076</v>
      </c>
      <c r="G386" s="86" t="s">
        <v>7746</v>
      </c>
      <c r="H386" s="86" t="s">
        <v>7311</v>
      </c>
      <c r="I386" s="86">
        <v>12036</v>
      </c>
      <c r="J386" s="84">
        <v>10200</v>
      </c>
      <c r="K386" s="87" t="s">
        <v>216</v>
      </c>
      <c r="L386" s="88" t="s">
        <v>217</v>
      </c>
      <c r="M386" s="88" t="str">
        <f>VLOOKUP(L386,'Total Sales 24-25'!$AD$2:$AE$6,2,0)</f>
        <v>G-Suite Business</v>
      </c>
      <c r="N386" s="88" t="s">
        <v>218</v>
      </c>
      <c r="O386" s="84" t="s">
        <v>6341</v>
      </c>
      <c r="P386" s="89"/>
      <c r="Q386" s="89"/>
      <c r="R386" s="89"/>
      <c r="S386" s="84">
        <v>5</v>
      </c>
      <c r="T386" s="89"/>
      <c r="U386" s="84">
        <v>12036</v>
      </c>
    </row>
    <row r="387" spans="1:21" ht="17.25" customHeight="1" thickBot="1">
      <c r="A387" s="98">
        <v>45370</v>
      </c>
      <c r="B387" s="82" t="str">
        <f t="shared" si="6"/>
        <v>Mar</v>
      </c>
      <c r="C387" s="83">
        <v>45352</v>
      </c>
      <c r="D387" s="84">
        <v>12</v>
      </c>
      <c r="E387" s="84" t="s">
        <v>205</v>
      </c>
      <c r="F387" s="99" t="s">
        <v>4532</v>
      </c>
      <c r="G387" s="100" t="s">
        <v>7747</v>
      </c>
      <c r="H387" s="86" t="s">
        <v>7311</v>
      </c>
      <c r="I387" s="100">
        <v>396008</v>
      </c>
      <c r="J387" s="96">
        <v>335600</v>
      </c>
      <c r="K387" s="97" t="s">
        <v>216</v>
      </c>
      <c r="L387" s="96" t="s">
        <v>217</v>
      </c>
      <c r="M387" s="88" t="str">
        <f>VLOOKUP(L387,'Total Sales 24-25'!$AD$2:$AE$6,2,0)</f>
        <v>G-Suite Business</v>
      </c>
      <c r="N387" s="96" t="s">
        <v>218</v>
      </c>
      <c r="O387" s="84" t="s">
        <v>6341</v>
      </c>
      <c r="P387" s="89"/>
      <c r="Q387" s="89"/>
      <c r="R387" s="89"/>
      <c r="S387" s="84">
        <v>3</v>
      </c>
      <c r="T387" s="89"/>
      <c r="U387" s="84">
        <v>396008</v>
      </c>
    </row>
    <row r="388" spans="1:21" ht="17.25" customHeight="1" thickBot="1">
      <c r="A388" s="98">
        <v>45370</v>
      </c>
      <c r="B388" s="82" t="str">
        <f t="shared" si="6"/>
        <v>Mar</v>
      </c>
      <c r="C388" s="83">
        <v>45352</v>
      </c>
      <c r="D388" s="84">
        <v>12</v>
      </c>
      <c r="E388" s="84" t="s">
        <v>205</v>
      </c>
      <c r="F388" s="99" t="s">
        <v>299</v>
      </c>
      <c r="G388" s="100" t="s">
        <v>7748</v>
      </c>
      <c r="H388" s="86" t="s">
        <v>7311</v>
      </c>
      <c r="I388" s="100">
        <v>230100</v>
      </c>
      <c r="J388" s="96">
        <v>195000</v>
      </c>
      <c r="K388" s="97" t="s">
        <v>216</v>
      </c>
      <c r="L388" s="96" t="s">
        <v>217</v>
      </c>
      <c r="M388" s="88" t="str">
        <f>VLOOKUP(L388,'Total Sales 24-25'!$AD$2:$AE$6,2,0)</f>
        <v>G-Suite Business</v>
      </c>
      <c r="N388" s="96" t="s">
        <v>218</v>
      </c>
      <c r="O388" s="84" t="s">
        <v>6341</v>
      </c>
      <c r="P388" s="89"/>
      <c r="Q388" s="89"/>
      <c r="R388" s="89"/>
      <c r="S388" s="84">
        <v>3</v>
      </c>
      <c r="T388" s="89"/>
      <c r="U388" s="84">
        <v>230100</v>
      </c>
    </row>
    <row r="389" spans="1:21" ht="17.25" customHeight="1" thickBot="1">
      <c r="A389" s="98">
        <v>45370</v>
      </c>
      <c r="B389" s="82" t="str">
        <f t="shared" si="6"/>
        <v>Mar</v>
      </c>
      <c r="C389" s="83">
        <v>45352</v>
      </c>
      <c r="D389" s="84">
        <v>12</v>
      </c>
      <c r="E389" s="84" t="s">
        <v>205</v>
      </c>
      <c r="F389" s="99" t="s">
        <v>1211</v>
      </c>
      <c r="G389" s="100" t="s">
        <v>7749</v>
      </c>
      <c r="H389" s="86" t="s">
        <v>7311</v>
      </c>
      <c r="I389" s="100">
        <v>2163</v>
      </c>
      <c r="J389" s="96">
        <v>1833</v>
      </c>
      <c r="K389" s="97" t="s">
        <v>216</v>
      </c>
      <c r="L389" s="96" t="s">
        <v>217</v>
      </c>
      <c r="M389" s="88" t="str">
        <f>VLOOKUP(L389,'Total Sales 24-25'!$AD$2:$AE$6,2,0)</f>
        <v>G-Suite Business</v>
      </c>
      <c r="N389" s="96" t="s">
        <v>218</v>
      </c>
      <c r="O389" s="84" t="s">
        <v>6341</v>
      </c>
      <c r="P389" s="89"/>
      <c r="Q389" s="89"/>
      <c r="R389" s="89"/>
      <c r="S389" s="84">
        <v>3</v>
      </c>
      <c r="T389" s="89"/>
      <c r="U389" s="84">
        <v>2163</v>
      </c>
    </row>
    <row r="390" spans="1:21" ht="17.25" customHeight="1" thickBot="1">
      <c r="A390" s="98">
        <v>45370</v>
      </c>
      <c r="B390" s="82" t="str">
        <f t="shared" si="6"/>
        <v>Mar</v>
      </c>
      <c r="C390" s="83">
        <v>45352</v>
      </c>
      <c r="D390" s="84">
        <v>12</v>
      </c>
      <c r="E390" s="84" t="s">
        <v>205</v>
      </c>
      <c r="F390" s="99" t="s">
        <v>250</v>
      </c>
      <c r="G390" s="100" t="s">
        <v>7750</v>
      </c>
      <c r="H390" s="86" t="s">
        <v>7311</v>
      </c>
      <c r="I390" s="100">
        <v>2832</v>
      </c>
      <c r="J390" s="96">
        <v>2400</v>
      </c>
      <c r="K390" s="97" t="s">
        <v>216</v>
      </c>
      <c r="L390" s="96" t="s">
        <v>217</v>
      </c>
      <c r="M390" s="88" t="str">
        <f>VLOOKUP(L390,'Total Sales 24-25'!$AD$2:$AE$6,2,0)</f>
        <v>G-Suite Business</v>
      </c>
      <c r="N390" s="96" t="s">
        <v>218</v>
      </c>
      <c r="O390" s="84" t="s">
        <v>6341</v>
      </c>
      <c r="P390" s="89"/>
      <c r="Q390" s="89"/>
      <c r="R390" s="89"/>
      <c r="S390" s="84">
        <v>3</v>
      </c>
      <c r="T390" s="89"/>
      <c r="U390" s="84">
        <v>2832</v>
      </c>
    </row>
    <row r="391" spans="1:21" ht="17.25" customHeight="1" thickBot="1">
      <c r="A391" s="98">
        <v>45371</v>
      </c>
      <c r="B391" s="82" t="str">
        <f t="shared" si="6"/>
        <v>Mar</v>
      </c>
      <c r="C391" s="83">
        <v>45352</v>
      </c>
      <c r="D391" s="84">
        <v>12</v>
      </c>
      <c r="E391" s="84" t="s">
        <v>205</v>
      </c>
      <c r="F391" s="99" t="s">
        <v>3902</v>
      </c>
      <c r="G391" s="100" t="s">
        <v>7751</v>
      </c>
      <c r="H391" s="86" t="s">
        <v>7311</v>
      </c>
      <c r="I391" s="100">
        <v>27081</v>
      </c>
      <c r="J391" s="96">
        <v>22950</v>
      </c>
      <c r="K391" s="97" t="s">
        <v>216</v>
      </c>
      <c r="L391" s="96" t="s">
        <v>217</v>
      </c>
      <c r="M391" s="88" t="str">
        <f>VLOOKUP(L391,'Total Sales 24-25'!$AD$2:$AE$6,2,0)</f>
        <v>G-Suite Business</v>
      </c>
      <c r="N391" s="96" t="s">
        <v>218</v>
      </c>
      <c r="O391" s="84" t="s">
        <v>6341</v>
      </c>
      <c r="P391" s="89"/>
      <c r="Q391" s="89"/>
      <c r="R391" s="89"/>
      <c r="S391" s="84">
        <v>3</v>
      </c>
      <c r="T391" s="89"/>
      <c r="U391" s="84">
        <v>27081</v>
      </c>
    </row>
    <row r="392" spans="1:21" ht="17.25" customHeight="1" thickBot="1">
      <c r="A392" s="98">
        <v>45371</v>
      </c>
      <c r="B392" s="82" t="str">
        <f t="shared" si="6"/>
        <v>Mar</v>
      </c>
      <c r="C392" s="83">
        <v>45352</v>
      </c>
      <c r="D392" s="84">
        <v>12</v>
      </c>
      <c r="E392" s="84" t="s">
        <v>205</v>
      </c>
      <c r="F392" s="99" t="s">
        <v>1516</v>
      </c>
      <c r="G392" s="100" t="s">
        <v>7752</v>
      </c>
      <c r="H392" s="86" t="s">
        <v>7311</v>
      </c>
      <c r="I392" s="100">
        <v>1937.56</v>
      </c>
      <c r="J392" s="96">
        <v>1642</v>
      </c>
      <c r="K392" s="97" t="s">
        <v>216</v>
      </c>
      <c r="L392" s="96" t="s">
        <v>217</v>
      </c>
      <c r="M392" s="88" t="str">
        <f>VLOOKUP(L392,'Total Sales 24-25'!$AD$2:$AE$6,2,0)</f>
        <v>G-Suite Business</v>
      </c>
      <c r="N392" s="96" t="s">
        <v>218</v>
      </c>
      <c r="O392" s="84" t="s">
        <v>6341</v>
      </c>
      <c r="P392" s="89"/>
      <c r="Q392" s="89"/>
      <c r="R392" s="89"/>
      <c r="S392" s="84">
        <v>3</v>
      </c>
      <c r="T392" s="89"/>
      <c r="U392" s="84">
        <v>1937.56</v>
      </c>
    </row>
    <row r="393" spans="1:21" ht="17.25" customHeight="1" thickBot="1">
      <c r="A393" s="98">
        <v>45371</v>
      </c>
      <c r="B393" s="82" t="str">
        <f t="shared" si="6"/>
        <v>Mar</v>
      </c>
      <c r="C393" s="83">
        <v>45352</v>
      </c>
      <c r="D393" s="84">
        <v>12</v>
      </c>
      <c r="E393" s="84" t="s">
        <v>205</v>
      </c>
      <c r="F393" s="99" t="s">
        <v>1770</v>
      </c>
      <c r="G393" s="100" t="s">
        <v>7753</v>
      </c>
      <c r="H393" s="86" t="s">
        <v>7311</v>
      </c>
      <c r="I393" s="100">
        <v>21063</v>
      </c>
      <c r="J393" s="96">
        <v>17850</v>
      </c>
      <c r="K393" s="97" t="s">
        <v>216</v>
      </c>
      <c r="L393" s="96" t="s">
        <v>217</v>
      </c>
      <c r="M393" s="88" t="str">
        <f>VLOOKUP(L393,'Total Sales 24-25'!$AD$2:$AE$6,2,0)</f>
        <v>G-Suite Business</v>
      </c>
      <c r="N393" s="96" t="s">
        <v>218</v>
      </c>
      <c r="O393" s="84" t="s">
        <v>6341</v>
      </c>
      <c r="P393" s="89"/>
      <c r="Q393" s="89"/>
      <c r="R393" s="89"/>
      <c r="S393" s="84">
        <v>3</v>
      </c>
      <c r="T393" s="89"/>
      <c r="U393" s="84">
        <v>21063</v>
      </c>
    </row>
    <row r="394" spans="1:21" ht="17.25" customHeight="1" thickBot="1">
      <c r="A394" s="98">
        <v>45371</v>
      </c>
      <c r="B394" s="82" t="str">
        <f t="shared" si="6"/>
        <v>Mar</v>
      </c>
      <c r="C394" s="83">
        <v>45352</v>
      </c>
      <c r="D394" s="84">
        <v>12</v>
      </c>
      <c r="E394" s="84" t="s">
        <v>205</v>
      </c>
      <c r="F394" s="99" t="s">
        <v>6735</v>
      </c>
      <c r="G394" s="100" t="s">
        <v>7754</v>
      </c>
      <c r="H394" s="86" t="s">
        <v>7311</v>
      </c>
      <c r="I394" s="100">
        <v>30090</v>
      </c>
      <c r="J394" s="96">
        <v>25500</v>
      </c>
      <c r="K394" s="97" t="s">
        <v>216</v>
      </c>
      <c r="L394" s="96" t="s">
        <v>217</v>
      </c>
      <c r="M394" s="88" t="str">
        <f>VLOOKUP(L394,'Total Sales 24-25'!$AD$2:$AE$6,2,0)</f>
        <v>G-Suite Business</v>
      </c>
      <c r="N394" s="96" t="s">
        <v>218</v>
      </c>
      <c r="O394" s="84" t="s">
        <v>6341</v>
      </c>
      <c r="P394" s="89"/>
      <c r="Q394" s="89"/>
      <c r="R394" s="89"/>
      <c r="S394" s="84">
        <v>3</v>
      </c>
      <c r="T394" s="89"/>
      <c r="U394" s="84">
        <v>30090</v>
      </c>
    </row>
    <row r="395" spans="1:21" ht="17.25" customHeight="1" thickBot="1">
      <c r="A395" s="98">
        <v>45371</v>
      </c>
      <c r="B395" s="82" t="str">
        <f t="shared" si="6"/>
        <v>Mar</v>
      </c>
      <c r="C395" s="83">
        <v>45352</v>
      </c>
      <c r="D395" s="84">
        <v>12</v>
      </c>
      <c r="E395" s="84" t="s">
        <v>205</v>
      </c>
      <c r="F395" s="99" t="s">
        <v>250</v>
      </c>
      <c r="G395" s="100" t="s">
        <v>7755</v>
      </c>
      <c r="H395" s="86" t="s">
        <v>7311</v>
      </c>
      <c r="I395" s="100">
        <v>1770</v>
      </c>
      <c r="J395" s="96">
        <v>1500</v>
      </c>
      <c r="K395" s="97" t="s">
        <v>216</v>
      </c>
      <c r="L395" s="96" t="s">
        <v>217</v>
      </c>
      <c r="M395" s="88" t="str">
        <f>VLOOKUP(L395,'Total Sales 24-25'!$AD$2:$AE$6,2,0)</f>
        <v>G-Suite Business</v>
      </c>
      <c r="N395" s="96" t="s">
        <v>218</v>
      </c>
      <c r="O395" s="84" t="s">
        <v>6341</v>
      </c>
      <c r="P395" s="89"/>
      <c r="Q395" s="89"/>
      <c r="R395" s="89"/>
      <c r="S395" s="84">
        <v>3</v>
      </c>
      <c r="T395" s="89"/>
      <c r="U395" s="84">
        <v>1770</v>
      </c>
    </row>
    <row r="396" spans="1:21" ht="17.25" customHeight="1" thickBot="1">
      <c r="A396" s="98">
        <v>45371</v>
      </c>
      <c r="B396" s="82" t="str">
        <f t="shared" si="6"/>
        <v>Mar</v>
      </c>
      <c r="C396" s="83">
        <v>45352</v>
      </c>
      <c r="D396" s="84">
        <v>12</v>
      </c>
      <c r="E396" s="84" t="s">
        <v>205</v>
      </c>
      <c r="F396" s="99" t="s">
        <v>1599</v>
      </c>
      <c r="G396" s="100" t="s">
        <v>7756</v>
      </c>
      <c r="H396" s="86" t="s">
        <v>7311</v>
      </c>
      <c r="I396" s="100">
        <v>6018</v>
      </c>
      <c r="J396" s="96">
        <v>5100</v>
      </c>
      <c r="K396" s="97" t="s">
        <v>216</v>
      </c>
      <c r="L396" s="96" t="s">
        <v>217</v>
      </c>
      <c r="M396" s="88" t="str">
        <f>VLOOKUP(L396,'Total Sales 24-25'!$AD$2:$AE$6,2,0)</f>
        <v>G-Suite Business</v>
      </c>
      <c r="N396" s="96" t="s">
        <v>218</v>
      </c>
      <c r="O396" s="84" t="s">
        <v>6341</v>
      </c>
      <c r="P396" s="89"/>
      <c r="Q396" s="89"/>
      <c r="R396" s="89"/>
      <c r="S396" s="84">
        <v>3</v>
      </c>
      <c r="T396" s="89"/>
      <c r="U396" s="84">
        <v>6018</v>
      </c>
    </row>
    <row r="397" spans="1:21" ht="17.25" customHeight="1" thickBot="1">
      <c r="A397" s="82">
        <v>45051</v>
      </c>
      <c r="B397" s="82" t="str">
        <f t="shared" si="6"/>
        <v>May</v>
      </c>
      <c r="C397" s="83">
        <v>45047</v>
      </c>
      <c r="D397" s="84">
        <v>18</v>
      </c>
      <c r="E397" s="84" t="s">
        <v>205</v>
      </c>
      <c r="F397" s="85" t="s">
        <v>5721</v>
      </c>
      <c r="G397" s="86" t="s">
        <v>7757</v>
      </c>
      <c r="H397" s="86" t="s">
        <v>7311</v>
      </c>
      <c r="I397" s="86">
        <v>1239</v>
      </c>
      <c r="J397" s="84">
        <v>1050</v>
      </c>
      <c r="K397" s="87" t="s">
        <v>216</v>
      </c>
      <c r="L397" s="88" t="s">
        <v>217</v>
      </c>
      <c r="M397" s="88" t="str">
        <f>VLOOKUP(L397,'Total Sales 24-25'!$AD$2:$AE$6,2,0)</f>
        <v>G-Suite Business</v>
      </c>
      <c r="N397" s="88" t="s">
        <v>218</v>
      </c>
      <c r="O397" s="84" t="s">
        <v>6341</v>
      </c>
      <c r="P397" s="89"/>
      <c r="Q397" s="89"/>
      <c r="R397" s="89"/>
      <c r="S397" s="84">
        <v>5</v>
      </c>
      <c r="T397" s="89"/>
      <c r="U397" s="84">
        <v>1239</v>
      </c>
    </row>
    <row r="398" spans="1:21" ht="17.25" customHeight="1" thickBot="1">
      <c r="A398" s="98">
        <v>45372</v>
      </c>
      <c r="B398" s="82" t="str">
        <f t="shared" si="6"/>
        <v>Mar</v>
      </c>
      <c r="C398" s="83">
        <v>45352</v>
      </c>
      <c r="D398" s="84">
        <v>12</v>
      </c>
      <c r="E398" s="84" t="s">
        <v>205</v>
      </c>
      <c r="F398" s="99" t="s">
        <v>612</v>
      </c>
      <c r="G398" s="100" t="s">
        <v>7758</v>
      </c>
      <c r="H398" s="86" t="s">
        <v>7311</v>
      </c>
      <c r="I398" s="100">
        <v>352466</v>
      </c>
      <c r="J398" s="96">
        <v>298700</v>
      </c>
      <c r="K398" s="97" t="s">
        <v>216</v>
      </c>
      <c r="L398" s="96" t="s">
        <v>217</v>
      </c>
      <c r="M398" s="88" t="str">
        <f>VLOOKUP(L398,'Total Sales 24-25'!$AD$2:$AE$6,2,0)</f>
        <v>G-Suite Business</v>
      </c>
      <c r="N398" s="96" t="s">
        <v>218</v>
      </c>
      <c r="O398" s="84" t="s">
        <v>6341</v>
      </c>
      <c r="P398" s="89"/>
      <c r="Q398" s="89"/>
      <c r="R398" s="89"/>
      <c r="S398" s="84">
        <v>3</v>
      </c>
      <c r="T398" s="89"/>
      <c r="U398" s="84">
        <v>352466</v>
      </c>
    </row>
    <row r="399" spans="1:21" ht="17.25" customHeight="1" thickBot="1">
      <c r="A399" s="98">
        <v>45372</v>
      </c>
      <c r="B399" s="82" t="str">
        <f t="shared" si="6"/>
        <v>Mar</v>
      </c>
      <c r="C399" s="83">
        <v>45352</v>
      </c>
      <c r="D399" s="84">
        <v>12</v>
      </c>
      <c r="E399" s="84" t="s">
        <v>205</v>
      </c>
      <c r="F399" s="99" t="s">
        <v>7759</v>
      </c>
      <c r="G399" s="100" t="s">
        <v>7760</v>
      </c>
      <c r="H399" s="86" t="s">
        <v>7311</v>
      </c>
      <c r="I399" s="100">
        <v>37288</v>
      </c>
      <c r="J399" s="96">
        <v>31600</v>
      </c>
      <c r="K399" s="97" t="s">
        <v>216</v>
      </c>
      <c r="L399" s="96" t="s">
        <v>217</v>
      </c>
      <c r="M399" s="88" t="str">
        <f>VLOOKUP(L399,'Total Sales 24-25'!$AD$2:$AE$6,2,0)</f>
        <v>G-Suite Business</v>
      </c>
      <c r="N399" s="96" t="s">
        <v>218</v>
      </c>
      <c r="O399" s="84" t="s">
        <v>6341</v>
      </c>
      <c r="P399" s="89"/>
      <c r="Q399" s="89"/>
      <c r="R399" s="89"/>
      <c r="S399" s="84">
        <v>3</v>
      </c>
      <c r="T399" s="89"/>
      <c r="U399" s="84">
        <v>37288</v>
      </c>
    </row>
    <row r="400" spans="1:21" ht="17.25" customHeight="1" thickBot="1">
      <c r="A400" s="98">
        <v>45372</v>
      </c>
      <c r="B400" s="82" t="str">
        <f t="shared" si="6"/>
        <v>Mar</v>
      </c>
      <c r="C400" s="83">
        <v>45352</v>
      </c>
      <c r="D400" s="84">
        <v>12</v>
      </c>
      <c r="E400" s="84" t="s">
        <v>205</v>
      </c>
      <c r="F400" s="99" t="s">
        <v>6634</v>
      </c>
      <c r="G400" s="100" t="s">
        <v>7761</v>
      </c>
      <c r="H400" s="86" t="s">
        <v>7311</v>
      </c>
      <c r="I400" s="100">
        <v>23250</v>
      </c>
      <c r="J400" s="96">
        <v>19703</v>
      </c>
      <c r="K400" s="97" t="s">
        <v>216</v>
      </c>
      <c r="L400" s="96" t="s">
        <v>217</v>
      </c>
      <c r="M400" s="88" t="str">
        <f>VLOOKUP(L400,'Total Sales 24-25'!$AD$2:$AE$6,2,0)</f>
        <v>G-Suite Business</v>
      </c>
      <c r="N400" s="96" t="s">
        <v>218</v>
      </c>
      <c r="O400" s="84" t="s">
        <v>6341</v>
      </c>
      <c r="P400" s="89"/>
      <c r="Q400" s="89"/>
      <c r="R400" s="89"/>
      <c r="S400" s="84">
        <v>3</v>
      </c>
      <c r="T400" s="89"/>
      <c r="U400" s="84">
        <v>23250</v>
      </c>
    </row>
    <row r="401" spans="1:21" ht="17.25" customHeight="1" thickBot="1">
      <c r="A401" s="98">
        <v>45372</v>
      </c>
      <c r="B401" s="82" t="str">
        <f t="shared" si="6"/>
        <v>Mar</v>
      </c>
      <c r="C401" s="83">
        <v>45352</v>
      </c>
      <c r="D401" s="84">
        <v>12</v>
      </c>
      <c r="E401" s="84" t="s">
        <v>205</v>
      </c>
      <c r="F401" s="99" t="s">
        <v>4809</v>
      </c>
      <c r="G401" s="100" t="s">
        <v>7762</v>
      </c>
      <c r="H401" s="86" t="s">
        <v>7311</v>
      </c>
      <c r="I401" s="100">
        <v>12537</v>
      </c>
      <c r="J401" s="96">
        <v>10625</v>
      </c>
      <c r="K401" s="97" t="s">
        <v>216</v>
      </c>
      <c r="L401" s="96" t="s">
        <v>217</v>
      </c>
      <c r="M401" s="88" t="str">
        <f>VLOOKUP(L401,'Total Sales 24-25'!$AD$2:$AE$6,2,0)</f>
        <v>G-Suite Business</v>
      </c>
      <c r="N401" s="96" t="s">
        <v>218</v>
      </c>
      <c r="O401" s="84" t="s">
        <v>6341</v>
      </c>
      <c r="P401" s="89"/>
      <c r="Q401" s="89"/>
      <c r="R401" s="89"/>
      <c r="S401" s="84">
        <v>3</v>
      </c>
      <c r="T401" s="89"/>
      <c r="U401" s="84">
        <v>12537</v>
      </c>
    </row>
    <row r="402" spans="1:21" ht="17.25" customHeight="1" thickBot="1">
      <c r="A402" s="98">
        <v>45372</v>
      </c>
      <c r="B402" s="82" t="str">
        <f t="shared" si="6"/>
        <v>Mar</v>
      </c>
      <c r="C402" s="83">
        <v>45352</v>
      </c>
      <c r="D402" s="84">
        <v>12</v>
      </c>
      <c r="E402" s="84" t="s">
        <v>205</v>
      </c>
      <c r="F402" s="99" t="s">
        <v>2081</v>
      </c>
      <c r="G402" s="100" t="s">
        <v>7763</v>
      </c>
      <c r="H402" s="86" t="s">
        <v>7311</v>
      </c>
      <c r="I402" s="100">
        <v>1415</v>
      </c>
      <c r="J402" s="96">
        <v>1199</v>
      </c>
      <c r="K402" s="97" t="s">
        <v>216</v>
      </c>
      <c r="L402" s="96" t="s">
        <v>217</v>
      </c>
      <c r="M402" s="88" t="str">
        <f>VLOOKUP(L402,'Total Sales 24-25'!$AD$2:$AE$6,2,0)</f>
        <v>G-Suite Business</v>
      </c>
      <c r="N402" s="96" t="s">
        <v>218</v>
      </c>
      <c r="O402" s="84" t="s">
        <v>6341</v>
      </c>
      <c r="P402" s="89"/>
      <c r="Q402" s="89"/>
      <c r="R402" s="89"/>
      <c r="S402" s="84">
        <v>3</v>
      </c>
      <c r="T402" s="89"/>
      <c r="U402" s="84">
        <v>1415</v>
      </c>
    </row>
    <row r="403" spans="1:21" ht="17.25" customHeight="1" thickBot="1">
      <c r="A403" s="98">
        <v>45372</v>
      </c>
      <c r="B403" s="82" t="str">
        <f t="shared" si="6"/>
        <v>Mar</v>
      </c>
      <c r="C403" s="83">
        <v>45352</v>
      </c>
      <c r="D403" s="84">
        <v>12</v>
      </c>
      <c r="E403" s="84" t="s">
        <v>205</v>
      </c>
      <c r="F403" s="99" t="s">
        <v>654</v>
      </c>
      <c r="G403" s="100" t="s">
        <v>7764</v>
      </c>
      <c r="H403" s="86" t="s">
        <v>7311</v>
      </c>
      <c r="I403" s="100">
        <v>3470</v>
      </c>
      <c r="J403" s="96">
        <v>2941</v>
      </c>
      <c r="K403" s="97" t="s">
        <v>216</v>
      </c>
      <c r="L403" s="96" t="s">
        <v>217</v>
      </c>
      <c r="M403" s="88" t="str">
        <f>VLOOKUP(L403,'Total Sales 24-25'!$AD$2:$AE$6,2,0)</f>
        <v>G-Suite Business</v>
      </c>
      <c r="N403" s="96" t="s">
        <v>218</v>
      </c>
      <c r="O403" s="84" t="s">
        <v>6341</v>
      </c>
      <c r="P403" s="89"/>
      <c r="Q403" s="89"/>
      <c r="R403" s="89"/>
      <c r="S403" s="84">
        <v>3</v>
      </c>
      <c r="T403" s="89"/>
      <c r="U403" s="84">
        <v>3470</v>
      </c>
    </row>
    <row r="404" spans="1:21" ht="17.25" customHeight="1" thickBot="1">
      <c r="A404" s="98">
        <v>45372</v>
      </c>
      <c r="B404" s="82" t="str">
        <f t="shared" si="6"/>
        <v>Mar</v>
      </c>
      <c r="C404" s="83">
        <v>45352</v>
      </c>
      <c r="D404" s="84">
        <v>12</v>
      </c>
      <c r="E404" s="84" t="s">
        <v>205</v>
      </c>
      <c r="F404" s="99" t="s">
        <v>1955</v>
      </c>
      <c r="G404" s="100" t="s">
        <v>7765</v>
      </c>
      <c r="H404" s="86" t="s">
        <v>7311</v>
      </c>
      <c r="I404" s="100">
        <v>2758</v>
      </c>
      <c r="J404" s="96">
        <v>2337</v>
      </c>
      <c r="K404" s="97" t="s">
        <v>216</v>
      </c>
      <c r="L404" s="96" t="s">
        <v>217</v>
      </c>
      <c r="M404" s="88" t="str">
        <f>VLOOKUP(L404,'Total Sales 24-25'!$AD$2:$AE$6,2,0)</f>
        <v>G-Suite Business</v>
      </c>
      <c r="N404" s="96" t="s">
        <v>218</v>
      </c>
      <c r="O404" s="84" t="s">
        <v>6341</v>
      </c>
      <c r="P404" s="89"/>
      <c r="Q404" s="89"/>
      <c r="R404" s="89"/>
      <c r="S404" s="84">
        <v>3</v>
      </c>
      <c r="T404" s="89"/>
      <c r="U404" s="84">
        <v>2758</v>
      </c>
    </row>
    <row r="405" spans="1:21" ht="17.25" customHeight="1" thickBot="1">
      <c r="A405" s="98">
        <v>45372</v>
      </c>
      <c r="B405" s="82" t="str">
        <f t="shared" si="6"/>
        <v>Mar</v>
      </c>
      <c r="C405" s="83">
        <v>45352</v>
      </c>
      <c r="D405" s="84">
        <v>12</v>
      </c>
      <c r="E405" s="84" t="s">
        <v>205</v>
      </c>
      <c r="F405" s="99" t="s">
        <v>1590</v>
      </c>
      <c r="G405" s="100" t="s">
        <v>7766</v>
      </c>
      <c r="H405" s="86" t="s">
        <v>7311</v>
      </c>
      <c r="I405" s="100">
        <v>1239</v>
      </c>
      <c r="J405" s="96">
        <v>1050</v>
      </c>
      <c r="K405" s="97" t="s">
        <v>216</v>
      </c>
      <c r="L405" s="96" t="s">
        <v>217</v>
      </c>
      <c r="M405" s="88" t="str">
        <f>VLOOKUP(L405,'Total Sales 24-25'!$AD$2:$AE$6,2,0)</f>
        <v>G-Suite Business</v>
      </c>
      <c r="N405" s="96" t="s">
        <v>218</v>
      </c>
      <c r="O405" s="84" t="s">
        <v>6341</v>
      </c>
      <c r="P405" s="89"/>
      <c r="Q405" s="89"/>
      <c r="R405" s="89"/>
      <c r="S405" s="84">
        <v>3</v>
      </c>
      <c r="T405" s="89"/>
      <c r="U405" s="84">
        <v>1239</v>
      </c>
    </row>
    <row r="406" spans="1:21" ht="17.25" customHeight="1" thickBot="1">
      <c r="A406" s="98">
        <v>45372</v>
      </c>
      <c r="B406" s="82" t="str">
        <f t="shared" si="6"/>
        <v>Mar</v>
      </c>
      <c r="C406" s="83">
        <v>45352</v>
      </c>
      <c r="D406" s="84">
        <v>12</v>
      </c>
      <c r="E406" s="84" t="s">
        <v>205</v>
      </c>
      <c r="F406" s="99" t="s">
        <v>455</v>
      </c>
      <c r="G406" s="100" t="s">
        <v>7767</v>
      </c>
      <c r="H406" s="86" t="s">
        <v>7311</v>
      </c>
      <c r="I406" s="100">
        <v>8845</v>
      </c>
      <c r="J406" s="96">
        <v>7496</v>
      </c>
      <c r="K406" s="97" t="s">
        <v>216</v>
      </c>
      <c r="L406" s="96" t="s">
        <v>217</v>
      </c>
      <c r="M406" s="88" t="str">
        <f>VLOOKUP(L406,'Total Sales 24-25'!$AD$2:$AE$6,2,0)</f>
        <v>G-Suite Business</v>
      </c>
      <c r="N406" s="96" t="s">
        <v>218</v>
      </c>
      <c r="O406" s="84" t="s">
        <v>6341</v>
      </c>
      <c r="P406" s="89"/>
      <c r="Q406" s="89"/>
      <c r="R406" s="89"/>
      <c r="S406" s="84">
        <v>3</v>
      </c>
      <c r="T406" s="89"/>
      <c r="U406" s="84">
        <v>8845</v>
      </c>
    </row>
    <row r="407" spans="1:21" ht="17.25" customHeight="1" thickBot="1">
      <c r="A407" s="98">
        <v>45372</v>
      </c>
      <c r="B407" s="82" t="str">
        <f t="shared" si="6"/>
        <v>Mar</v>
      </c>
      <c r="C407" s="83">
        <v>45352</v>
      </c>
      <c r="D407" s="84">
        <v>12</v>
      </c>
      <c r="E407" s="84" t="s">
        <v>205</v>
      </c>
      <c r="F407" s="99" t="s">
        <v>384</v>
      </c>
      <c r="G407" s="100" t="s">
        <v>7768</v>
      </c>
      <c r="H407" s="86" t="s">
        <v>7311</v>
      </c>
      <c r="I407" s="100">
        <v>2758</v>
      </c>
      <c r="J407" s="96">
        <v>2337</v>
      </c>
      <c r="K407" s="97" t="s">
        <v>216</v>
      </c>
      <c r="L407" s="96" t="s">
        <v>217</v>
      </c>
      <c r="M407" s="88" t="str">
        <f>VLOOKUP(L407,'Total Sales 24-25'!$AD$2:$AE$6,2,0)</f>
        <v>G-Suite Business</v>
      </c>
      <c r="N407" s="96" t="s">
        <v>218</v>
      </c>
      <c r="O407" s="84" t="s">
        <v>6341</v>
      </c>
      <c r="P407" s="89"/>
      <c r="Q407" s="89"/>
      <c r="R407" s="89"/>
      <c r="S407" s="84">
        <v>3</v>
      </c>
      <c r="T407" s="89"/>
      <c r="U407" s="84">
        <v>2758</v>
      </c>
    </row>
    <row r="408" spans="1:21" ht="17.25" customHeight="1" thickBot="1">
      <c r="A408" s="82">
        <v>45052</v>
      </c>
      <c r="B408" s="82" t="str">
        <f t="shared" si="6"/>
        <v>May</v>
      </c>
      <c r="C408" s="83">
        <v>45047</v>
      </c>
      <c r="D408" s="84">
        <v>18</v>
      </c>
      <c r="E408" s="84" t="s">
        <v>205</v>
      </c>
      <c r="F408" s="85" t="s">
        <v>3303</v>
      </c>
      <c r="G408" s="86" t="s">
        <v>7769</v>
      </c>
      <c r="H408" s="86" t="s">
        <v>7311</v>
      </c>
      <c r="I408" s="86">
        <v>2921</v>
      </c>
      <c r="J408" s="84">
        <v>2475</v>
      </c>
      <c r="K408" s="87" t="s">
        <v>216</v>
      </c>
      <c r="L408" s="88" t="s">
        <v>217</v>
      </c>
      <c r="M408" s="88" t="str">
        <f>VLOOKUP(L408,'Total Sales 24-25'!$AD$2:$AE$6,2,0)</f>
        <v>G-Suite Business</v>
      </c>
      <c r="N408" s="88" t="s">
        <v>218</v>
      </c>
      <c r="O408" s="84" t="s">
        <v>6341</v>
      </c>
      <c r="P408" s="89"/>
      <c r="Q408" s="89"/>
      <c r="R408" s="89"/>
      <c r="S408" s="84">
        <v>5</v>
      </c>
      <c r="T408" s="89"/>
      <c r="U408" s="84">
        <v>2921</v>
      </c>
    </row>
    <row r="409" spans="1:21" ht="17.25" customHeight="1" thickBot="1">
      <c r="A409" s="98">
        <v>45372</v>
      </c>
      <c r="B409" s="82" t="str">
        <f t="shared" si="6"/>
        <v>Mar</v>
      </c>
      <c r="C409" s="83">
        <v>45352</v>
      </c>
      <c r="D409" s="84">
        <v>12</v>
      </c>
      <c r="E409" s="84" t="s">
        <v>205</v>
      </c>
      <c r="F409" s="99" t="s">
        <v>1941</v>
      </c>
      <c r="G409" s="100" t="s">
        <v>7770</v>
      </c>
      <c r="H409" s="86" t="s">
        <v>7311</v>
      </c>
      <c r="I409" s="100">
        <v>1446</v>
      </c>
      <c r="J409" s="96">
        <v>1225</v>
      </c>
      <c r="K409" s="97" t="s">
        <v>216</v>
      </c>
      <c r="L409" s="96" t="s">
        <v>217</v>
      </c>
      <c r="M409" s="88" t="str">
        <f>VLOOKUP(L409,'Total Sales 24-25'!$AD$2:$AE$6,2,0)</f>
        <v>G-Suite Business</v>
      </c>
      <c r="N409" s="96" t="s">
        <v>218</v>
      </c>
      <c r="O409" s="84" t="s">
        <v>6341</v>
      </c>
      <c r="P409" s="89"/>
      <c r="Q409" s="89"/>
      <c r="R409" s="89"/>
      <c r="S409" s="84">
        <v>3</v>
      </c>
      <c r="T409" s="89"/>
      <c r="U409" s="84">
        <v>1446</v>
      </c>
    </row>
    <row r="410" spans="1:21" ht="17.25" customHeight="1" thickBot="1">
      <c r="A410" s="98">
        <v>45372</v>
      </c>
      <c r="B410" s="82" t="str">
        <f t="shared" si="6"/>
        <v>Mar</v>
      </c>
      <c r="C410" s="83">
        <v>45352</v>
      </c>
      <c r="D410" s="84">
        <v>12</v>
      </c>
      <c r="E410" s="84" t="s">
        <v>205</v>
      </c>
      <c r="F410" s="99" t="s">
        <v>505</v>
      </c>
      <c r="G410" s="100" t="s">
        <v>7771</v>
      </c>
      <c r="H410" s="86" t="s">
        <v>7311</v>
      </c>
      <c r="I410" s="100">
        <v>752</v>
      </c>
      <c r="J410" s="96">
        <v>637</v>
      </c>
      <c r="K410" s="97" t="s">
        <v>216</v>
      </c>
      <c r="L410" s="96" t="s">
        <v>217</v>
      </c>
      <c r="M410" s="88" t="str">
        <f>VLOOKUP(L410,'Total Sales 24-25'!$AD$2:$AE$6,2,0)</f>
        <v>G-Suite Business</v>
      </c>
      <c r="N410" s="96" t="s">
        <v>218</v>
      </c>
      <c r="O410" s="84" t="s">
        <v>6341</v>
      </c>
      <c r="P410" s="89"/>
      <c r="Q410" s="89"/>
      <c r="R410" s="89"/>
      <c r="S410" s="84">
        <v>3</v>
      </c>
      <c r="T410" s="89"/>
      <c r="U410" s="84">
        <v>752</v>
      </c>
    </row>
    <row r="411" spans="1:21" ht="17.25" customHeight="1" thickBot="1">
      <c r="A411" s="98">
        <v>45372</v>
      </c>
      <c r="B411" s="82" t="str">
        <f t="shared" si="6"/>
        <v>Mar</v>
      </c>
      <c r="C411" s="83">
        <v>45352</v>
      </c>
      <c r="D411" s="84">
        <v>12</v>
      </c>
      <c r="E411" s="84" t="s">
        <v>205</v>
      </c>
      <c r="F411" s="99" t="s">
        <v>366</v>
      </c>
      <c r="G411" s="100" t="s">
        <v>7772</v>
      </c>
      <c r="H411" s="86" t="s">
        <v>7311</v>
      </c>
      <c r="I411" s="100">
        <v>1888</v>
      </c>
      <c r="J411" s="96">
        <v>1600</v>
      </c>
      <c r="K411" s="97" t="s">
        <v>216</v>
      </c>
      <c r="L411" s="96" t="s">
        <v>217</v>
      </c>
      <c r="M411" s="88" t="str">
        <f>VLOOKUP(L411,'Total Sales 24-25'!$AD$2:$AE$6,2,0)</f>
        <v>G-Suite Business</v>
      </c>
      <c r="N411" s="96" t="s">
        <v>218</v>
      </c>
      <c r="O411" s="84" t="s">
        <v>6341</v>
      </c>
      <c r="P411" s="89"/>
      <c r="Q411" s="89"/>
      <c r="R411" s="89"/>
      <c r="S411" s="84">
        <v>3</v>
      </c>
      <c r="T411" s="89"/>
      <c r="U411" s="84">
        <v>1888</v>
      </c>
    </row>
    <row r="412" spans="1:21" ht="17.25" customHeight="1" thickBot="1">
      <c r="A412" s="98">
        <v>45372</v>
      </c>
      <c r="B412" s="82" t="str">
        <f t="shared" si="6"/>
        <v>Mar</v>
      </c>
      <c r="C412" s="83">
        <v>45352</v>
      </c>
      <c r="D412" s="84">
        <v>12</v>
      </c>
      <c r="E412" s="84" t="s">
        <v>205</v>
      </c>
      <c r="F412" s="99" t="s">
        <v>4268</v>
      </c>
      <c r="G412" s="100" t="s">
        <v>7773</v>
      </c>
      <c r="H412" s="86" t="s">
        <v>7311</v>
      </c>
      <c r="I412" s="100">
        <v>22798</v>
      </c>
      <c r="J412" s="96">
        <v>19320</v>
      </c>
      <c r="K412" s="97" t="s">
        <v>216</v>
      </c>
      <c r="L412" s="96" t="s">
        <v>217</v>
      </c>
      <c r="M412" s="88" t="str">
        <f>VLOOKUP(L412,'Total Sales 24-25'!$AD$2:$AE$6,2,0)</f>
        <v>G-Suite Business</v>
      </c>
      <c r="N412" s="96" t="s">
        <v>218</v>
      </c>
      <c r="O412" s="84" t="s">
        <v>6341</v>
      </c>
      <c r="P412" s="89"/>
      <c r="Q412" s="89"/>
      <c r="R412" s="89"/>
      <c r="S412" s="84">
        <v>3</v>
      </c>
      <c r="T412" s="89"/>
      <c r="U412" s="84">
        <v>22798</v>
      </c>
    </row>
    <row r="413" spans="1:21" ht="17.25" customHeight="1" thickBot="1">
      <c r="A413" s="98">
        <v>45372</v>
      </c>
      <c r="B413" s="82" t="str">
        <f t="shared" si="6"/>
        <v>Mar</v>
      </c>
      <c r="C413" s="83">
        <v>45352</v>
      </c>
      <c r="D413" s="84">
        <v>12</v>
      </c>
      <c r="E413" s="84" t="s">
        <v>205</v>
      </c>
      <c r="F413" s="99" t="s">
        <v>674</v>
      </c>
      <c r="G413" s="100" t="s">
        <v>7774</v>
      </c>
      <c r="H413" s="86" t="s">
        <v>7311</v>
      </c>
      <c r="I413" s="100">
        <v>1376</v>
      </c>
      <c r="J413" s="96">
        <v>1166</v>
      </c>
      <c r="K413" s="97" t="s">
        <v>216</v>
      </c>
      <c r="L413" s="96" t="s">
        <v>217</v>
      </c>
      <c r="M413" s="88" t="str">
        <f>VLOOKUP(L413,'Total Sales 24-25'!$AD$2:$AE$6,2,0)</f>
        <v>G-Suite Business</v>
      </c>
      <c r="N413" s="96" t="s">
        <v>218</v>
      </c>
      <c r="O413" s="84" t="s">
        <v>6341</v>
      </c>
      <c r="P413" s="89"/>
      <c r="Q413" s="89"/>
      <c r="R413" s="89"/>
      <c r="S413" s="84">
        <v>3</v>
      </c>
      <c r="T413" s="89"/>
      <c r="U413" s="84">
        <v>1376</v>
      </c>
    </row>
    <row r="414" spans="1:21" ht="17.25" customHeight="1" thickBot="1">
      <c r="A414" s="98">
        <v>45372</v>
      </c>
      <c r="B414" s="82" t="str">
        <f t="shared" si="6"/>
        <v>Mar</v>
      </c>
      <c r="C414" s="83">
        <v>45352</v>
      </c>
      <c r="D414" s="84">
        <v>12</v>
      </c>
      <c r="E414" s="84" t="s">
        <v>205</v>
      </c>
      <c r="F414" s="99" t="s">
        <v>457</v>
      </c>
      <c r="G414" s="100" t="s">
        <v>7775</v>
      </c>
      <c r="H414" s="86" t="s">
        <v>7311</v>
      </c>
      <c r="I414" s="100">
        <v>1219</v>
      </c>
      <c r="J414" s="96">
        <v>1033</v>
      </c>
      <c r="K414" s="97" t="s">
        <v>216</v>
      </c>
      <c r="L414" s="96" t="s">
        <v>217</v>
      </c>
      <c r="M414" s="88" t="str">
        <f>VLOOKUP(L414,'Total Sales 24-25'!$AD$2:$AE$6,2,0)</f>
        <v>G-Suite Business</v>
      </c>
      <c r="N414" s="96" t="s">
        <v>218</v>
      </c>
      <c r="O414" s="84" t="s">
        <v>6341</v>
      </c>
      <c r="P414" s="89"/>
      <c r="Q414" s="89"/>
      <c r="R414" s="89"/>
      <c r="S414" s="84">
        <v>3</v>
      </c>
      <c r="T414" s="89"/>
      <c r="U414" s="84">
        <v>1219</v>
      </c>
    </row>
    <row r="415" spans="1:21" ht="17.25" customHeight="1" thickBot="1">
      <c r="A415" s="98">
        <v>45372</v>
      </c>
      <c r="B415" s="82" t="str">
        <f t="shared" si="6"/>
        <v>Mar</v>
      </c>
      <c r="C415" s="83">
        <v>45352</v>
      </c>
      <c r="D415" s="84">
        <v>12</v>
      </c>
      <c r="E415" s="84" t="s">
        <v>205</v>
      </c>
      <c r="F415" s="99" t="s">
        <v>3822</v>
      </c>
      <c r="G415" s="100" t="s">
        <v>7776</v>
      </c>
      <c r="H415" s="86" t="s">
        <v>7311</v>
      </c>
      <c r="I415" s="100">
        <v>3228</v>
      </c>
      <c r="J415" s="96">
        <v>2736</v>
      </c>
      <c r="K415" s="97" t="s">
        <v>216</v>
      </c>
      <c r="L415" s="96" t="s">
        <v>217</v>
      </c>
      <c r="M415" s="88" t="str">
        <f>VLOOKUP(L415,'Total Sales 24-25'!$AD$2:$AE$6,2,0)</f>
        <v>G-Suite Business</v>
      </c>
      <c r="N415" s="96" t="s">
        <v>218</v>
      </c>
      <c r="O415" s="84" t="s">
        <v>6341</v>
      </c>
      <c r="P415" s="89"/>
      <c r="Q415" s="89"/>
      <c r="R415" s="89"/>
      <c r="S415" s="84">
        <v>3</v>
      </c>
      <c r="T415" s="89"/>
      <c r="U415" s="84">
        <v>3228</v>
      </c>
    </row>
    <row r="416" spans="1:21" ht="17.25" customHeight="1" thickBot="1">
      <c r="A416" s="98">
        <v>45372</v>
      </c>
      <c r="B416" s="82" t="str">
        <f t="shared" si="6"/>
        <v>Mar</v>
      </c>
      <c r="C416" s="83">
        <v>45352</v>
      </c>
      <c r="D416" s="84">
        <v>12</v>
      </c>
      <c r="E416" s="84" t="s">
        <v>205</v>
      </c>
      <c r="F416" s="99" t="s">
        <v>5726</v>
      </c>
      <c r="G416" s="100" t="s">
        <v>7777</v>
      </c>
      <c r="H416" s="86" t="s">
        <v>7311</v>
      </c>
      <c r="I416" s="100">
        <v>3009</v>
      </c>
      <c r="J416" s="96">
        <v>2550</v>
      </c>
      <c r="K416" s="97" t="s">
        <v>216</v>
      </c>
      <c r="L416" s="96" t="s">
        <v>217</v>
      </c>
      <c r="M416" s="88" t="str">
        <f>VLOOKUP(L416,'Total Sales 24-25'!$AD$2:$AE$6,2,0)</f>
        <v>G-Suite Business</v>
      </c>
      <c r="N416" s="96" t="s">
        <v>218</v>
      </c>
      <c r="O416" s="84" t="s">
        <v>6341</v>
      </c>
      <c r="P416" s="89"/>
      <c r="Q416" s="89"/>
      <c r="R416" s="89"/>
      <c r="S416" s="84">
        <v>3</v>
      </c>
      <c r="T416" s="89"/>
      <c r="U416" s="84">
        <v>3009</v>
      </c>
    </row>
    <row r="417" spans="1:21" ht="17.25" customHeight="1" thickBot="1">
      <c r="A417" s="98">
        <v>45372</v>
      </c>
      <c r="B417" s="82" t="str">
        <f t="shared" si="6"/>
        <v>Mar</v>
      </c>
      <c r="C417" s="83">
        <v>45352</v>
      </c>
      <c r="D417" s="84">
        <v>12</v>
      </c>
      <c r="E417" s="84" t="s">
        <v>205</v>
      </c>
      <c r="F417" s="99" t="s">
        <v>233</v>
      </c>
      <c r="G417" s="100" t="s">
        <v>7778</v>
      </c>
      <c r="H417" s="86" t="s">
        <v>7311</v>
      </c>
      <c r="I417" s="100">
        <v>1652</v>
      </c>
      <c r="J417" s="96">
        <v>1400</v>
      </c>
      <c r="K417" s="97" t="s">
        <v>216</v>
      </c>
      <c r="L417" s="96" t="s">
        <v>217</v>
      </c>
      <c r="M417" s="88" t="str">
        <f>VLOOKUP(L417,'Total Sales 24-25'!$AD$2:$AE$6,2,0)</f>
        <v>G-Suite Business</v>
      </c>
      <c r="N417" s="96" t="s">
        <v>218</v>
      </c>
      <c r="O417" s="84" t="s">
        <v>6341</v>
      </c>
      <c r="P417" s="89"/>
      <c r="Q417" s="89"/>
      <c r="R417" s="89"/>
      <c r="S417" s="84">
        <v>3</v>
      </c>
      <c r="T417" s="89"/>
      <c r="U417" s="84">
        <v>1652</v>
      </c>
    </row>
    <row r="418" spans="1:21" ht="17.25" customHeight="1" thickBot="1">
      <c r="A418" s="98">
        <v>45374</v>
      </c>
      <c r="B418" s="82" t="str">
        <f t="shared" si="6"/>
        <v>Mar</v>
      </c>
      <c r="C418" s="83">
        <v>45352</v>
      </c>
      <c r="D418" s="84">
        <v>12</v>
      </c>
      <c r="E418" s="84" t="s">
        <v>205</v>
      </c>
      <c r="F418" s="99" t="s">
        <v>1975</v>
      </c>
      <c r="G418" s="100" t="s">
        <v>7779</v>
      </c>
      <c r="H418" s="86" t="s">
        <v>7311</v>
      </c>
      <c r="I418" s="100">
        <v>1941</v>
      </c>
      <c r="J418" s="96">
        <v>1645</v>
      </c>
      <c r="K418" s="97" t="s">
        <v>216</v>
      </c>
      <c r="L418" s="96" t="s">
        <v>217</v>
      </c>
      <c r="M418" s="88" t="str">
        <f>VLOOKUP(L418,'Total Sales 24-25'!$AD$2:$AE$6,2,0)</f>
        <v>G-Suite Business</v>
      </c>
      <c r="N418" s="96" t="s">
        <v>218</v>
      </c>
      <c r="O418" s="84" t="s">
        <v>6341</v>
      </c>
      <c r="P418" s="89"/>
      <c r="Q418" s="89"/>
      <c r="R418" s="89"/>
      <c r="S418" s="84">
        <v>3</v>
      </c>
      <c r="T418" s="89"/>
      <c r="U418" s="84">
        <v>1941</v>
      </c>
    </row>
    <row r="419" spans="1:21" ht="17.25" customHeight="1" thickBot="1">
      <c r="A419" s="82">
        <v>45052</v>
      </c>
      <c r="B419" s="82" t="str">
        <f t="shared" si="6"/>
        <v>May</v>
      </c>
      <c r="C419" s="83">
        <v>45047</v>
      </c>
      <c r="D419" s="84">
        <v>18</v>
      </c>
      <c r="E419" s="84" t="s">
        <v>205</v>
      </c>
      <c r="F419" s="85" t="s">
        <v>980</v>
      </c>
      <c r="G419" s="86" t="s">
        <v>7780</v>
      </c>
      <c r="H419" s="86" t="s">
        <v>7311</v>
      </c>
      <c r="I419" s="86">
        <v>26196</v>
      </c>
      <c r="J419" s="84">
        <v>22200</v>
      </c>
      <c r="K419" s="87" t="s">
        <v>216</v>
      </c>
      <c r="L419" s="88" t="s">
        <v>217</v>
      </c>
      <c r="M419" s="88" t="str">
        <f>VLOOKUP(L419,'Total Sales 24-25'!$AD$2:$AE$6,2,0)</f>
        <v>G-Suite Business</v>
      </c>
      <c r="N419" s="88" t="s">
        <v>218</v>
      </c>
      <c r="O419" s="84" t="s">
        <v>6341</v>
      </c>
      <c r="P419" s="89"/>
      <c r="Q419" s="89"/>
      <c r="R419" s="89"/>
      <c r="S419" s="84">
        <v>5</v>
      </c>
      <c r="T419" s="89"/>
      <c r="U419" s="84">
        <v>26196</v>
      </c>
    </row>
    <row r="420" spans="1:21" ht="17.25" customHeight="1" thickBot="1">
      <c r="A420" s="98">
        <v>45374</v>
      </c>
      <c r="B420" s="82" t="str">
        <f t="shared" si="6"/>
        <v>Mar</v>
      </c>
      <c r="C420" s="83">
        <v>45352</v>
      </c>
      <c r="D420" s="84">
        <v>12</v>
      </c>
      <c r="E420" s="84" t="s">
        <v>205</v>
      </c>
      <c r="F420" s="99" t="s">
        <v>2061</v>
      </c>
      <c r="G420" s="100" t="s">
        <v>7781</v>
      </c>
      <c r="H420" s="86" t="s">
        <v>7311</v>
      </c>
      <c r="I420" s="100">
        <v>1155</v>
      </c>
      <c r="J420" s="96">
        <v>979</v>
      </c>
      <c r="K420" s="97" t="s">
        <v>216</v>
      </c>
      <c r="L420" s="96" t="s">
        <v>217</v>
      </c>
      <c r="M420" s="88" t="str">
        <f>VLOOKUP(L420,'Total Sales 24-25'!$AD$2:$AE$6,2,0)</f>
        <v>G-Suite Business</v>
      </c>
      <c r="N420" s="96" t="s">
        <v>218</v>
      </c>
      <c r="O420" s="84" t="s">
        <v>6341</v>
      </c>
      <c r="P420" s="89"/>
      <c r="Q420" s="89"/>
      <c r="R420" s="89"/>
      <c r="S420" s="84">
        <v>3</v>
      </c>
      <c r="T420" s="89"/>
      <c r="U420" s="84">
        <v>1155</v>
      </c>
    </row>
    <row r="421" spans="1:21" ht="17.25" customHeight="1" thickBot="1">
      <c r="A421" s="98">
        <v>45374</v>
      </c>
      <c r="B421" s="82" t="str">
        <f t="shared" si="6"/>
        <v>Mar</v>
      </c>
      <c r="C421" s="83">
        <v>45352</v>
      </c>
      <c r="D421" s="84">
        <v>12</v>
      </c>
      <c r="E421" s="84" t="s">
        <v>205</v>
      </c>
      <c r="F421" s="99" t="s">
        <v>3539</v>
      </c>
      <c r="G421" s="100" t="s">
        <v>7782</v>
      </c>
      <c r="H421" s="86" t="s">
        <v>7311</v>
      </c>
      <c r="I421" s="100">
        <v>11859</v>
      </c>
      <c r="J421" s="96">
        <v>10050</v>
      </c>
      <c r="K421" s="97" t="s">
        <v>216</v>
      </c>
      <c r="L421" s="96" t="s">
        <v>217</v>
      </c>
      <c r="M421" s="88" t="str">
        <f>VLOOKUP(L421,'Total Sales 24-25'!$AD$2:$AE$6,2,0)</f>
        <v>G-Suite Business</v>
      </c>
      <c r="N421" s="96" t="s">
        <v>218</v>
      </c>
      <c r="O421" s="84" t="s">
        <v>6341</v>
      </c>
      <c r="P421" s="89"/>
      <c r="Q421" s="89"/>
      <c r="R421" s="89"/>
      <c r="S421" s="84">
        <v>3</v>
      </c>
      <c r="T421" s="89"/>
      <c r="U421" s="84">
        <v>11859</v>
      </c>
    </row>
    <row r="422" spans="1:21" ht="17.25" customHeight="1" thickBot="1">
      <c r="A422" s="98">
        <v>45374</v>
      </c>
      <c r="B422" s="82" t="str">
        <f t="shared" si="6"/>
        <v>Mar</v>
      </c>
      <c r="C422" s="83">
        <v>45352</v>
      </c>
      <c r="D422" s="84">
        <v>12</v>
      </c>
      <c r="E422" s="84" t="s">
        <v>205</v>
      </c>
      <c r="F422" s="99" t="s">
        <v>3120</v>
      </c>
      <c r="G422" s="100" t="s">
        <v>7783</v>
      </c>
      <c r="H422" s="86" t="s">
        <v>7311</v>
      </c>
      <c r="I422" s="100">
        <v>2419</v>
      </c>
      <c r="J422" s="96">
        <v>2050</v>
      </c>
      <c r="K422" s="97" t="s">
        <v>216</v>
      </c>
      <c r="L422" s="96" t="s">
        <v>217</v>
      </c>
      <c r="M422" s="88" t="str">
        <f>VLOOKUP(L422,'Total Sales 24-25'!$AD$2:$AE$6,2,0)</f>
        <v>G-Suite Business</v>
      </c>
      <c r="N422" s="96" t="s">
        <v>218</v>
      </c>
      <c r="O422" s="84" t="s">
        <v>6341</v>
      </c>
      <c r="P422" s="89"/>
      <c r="Q422" s="89"/>
      <c r="R422" s="89"/>
      <c r="S422" s="84">
        <v>3</v>
      </c>
      <c r="T422" s="89"/>
      <c r="U422" s="84">
        <v>2419</v>
      </c>
    </row>
    <row r="423" spans="1:21" ht="17.25" customHeight="1" thickBot="1">
      <c r="A423" s="98">
        <v>45374</v>
      </c>
      <c r="B423" s="82" t="str">
        <f t="shared" si="6"/>
        <v>Mar</v>
      </c>
      <c r="C423" s="83">
        <v>45352</v>
      </c>
      <c r="D423" s="84">
        <v>12</v>
      </c>
      <c r="E423" s="84" t="s">
        <v>205</v>
      </c>
      <c r="F423" s="99" t="s">
        <v>376</v>
      </c>
      <c r="G423" s="100" t="s">
        <v>7784</v>
      </c>
      <c r="H423" s="86" t="s">
        <v>7311</v>
      </c>
      <c r="I423" s="100">
        <v>767</v>
      </c>
      <c r="J423" s="96">
        <v>650</v>
      </c>
      <c r="K423" s="97" t="s">
        <v>216</v>
      </c>
      <c r="L423" s="96" t="s">
        <v>217</v>
      </c>
      <c r="M423" s="88" t="str">
        <f>VLOOKUP(L423,'Total Sales 24-25'!$AD$2:$AE$6,2,0)</f>
        <v>G-Suite Business</v>
      </c>
      <c r="N423" s="96" t="s">
        <v>218</v>
      </c>
      <c r="O423" s="84" t="s">
        <v>6341</v>
      </c>
      <c r="P423" s="89"/>
      <c r="Q423" s="89"/>
      <c r="R423" s="89"/>
      <c r="S423" s="84">
        <v>3</v>
      </c>
      <c r="T423" s="89"/>
      <c r="U423" s="84">
        <v>767</v>
      </c>
    </row>
    <row r="424" spans="1:21" ht="17.25" customHeight="1" thickBot="1">
      <c r="A424" s="98">
        <v>45374</v>
      </c>
      <c r="B424" s="82" t="str">
        <f t="shared" si="6"/>
        <v>Mar</v>
      </c>
      <c r="C424" s="83">
        <v>45352</v>
      </c>
      <c r="D424" s="84">
        <v>12</v>
      </c>
      <c r="E424" s="84" t="s">
        <v>205</v>
      </c>
      <c r="F424" s="99" t="s">
        <v>233</v>
      </c>
      <c r="G424" s="100" t="s">
        <v>7785</v>
      </c>
      <c r="H424" s="86" t="s">
        <v>7311</v>
      </c>
      <c r="I424" s="100">
        <v>276</v>
      </c>
      <c r="J424" s="96">
        <v>234</v>
      </c>
      <c r="K424" s="97" t="s">
        <v>216</v>
      </c>
      <c r="L424" s="96" t="s">
        <v>217</v>
      </c>
      <c r="M424" s="88" t="str">
        <f>VLOOKUP(L424,'Total Sales 24-25'!$AD$2:$AE$6,2,0)</f>
        <v>G-Suite Business</v>
      </c>
      <c r="N424" s="96" t="s">
        <v>218</v>
      </c>
      <c r="O424" s="84" t="s">
        <v>6341</v>
      </c>
      <c r="P424" s="89"/>
      <c r="Q424" s="89"/>
      <c r="R424" s="89"/>
      <c r="S424" s="84">
        <v>3</v>
      </c>
      <c r="T424" s="89"/>
      <c r="U424" s="84">
        <v>276</v>
      </c>
    </row>
    <row r="425" spans="1:21" ht="17.25" customHeight="1" thickBot="1">
      <c r="A425" s="98">
        <v>45374</v>
      </c>
      <c r="B425" s="82" t="str">
        <f t="shared" si="6"/>
        <v>Mar</v>
      </c>
      <c r="C425" s="83">
        <v>45352</v>
      </c>
      <c r="D425" s="84">
        <v>12</v>
      </c>
      <c r="E425" s="84" t="s">
        <v>205</v>
      </c>
      <c r="F425" s="99" t="s">
        <v>7374</v>
      </c>
      <c r="G425" s="100" t="s">
        <v>7786</v>
      </c>
      <c r="H425" s="86" t="s">
        <v>7311</v>
      </c>
      <c r="I425" s="100">
        <v>2211</v>
      </c>
      <c r="J425" s="96">
        <v>1874</v>
      </c>
      <c r="K425" s="97" t="s">
        <v>216</v>
      </c>
      <c r="L425" s="96" t="s">
        <v>217</v>
      </c>
      <c r="M425" s="88" t="str">
        <f>VLOOKUP(L425,'Total Sales 24-25'!$AD$2:$AE$6,2,0)</f>
        <v>G-Suite Business</v>
      </c>
      <c r="N425" s="96" t="s">
        <v>218</v>
      </c>
      <c r="O425" s="84" t="s">
        <v>6341</v>
      </c>
      <c r="P425" s="89"/>
      <c r="Q425" s="89"/>
      <c r="R425" s="89"/>
      <c r="S425" s="84">
        <v>3</v>
      </c>
      <c r="T425" s="89"/>
      <c r="U425" s="84">
        <v>2211</v>
      </c>
    </row>
    <row r="426" spans="1:21" ht="17.25" customHeight="1" thickBot="1">
      <c r="A426" s="98">
        <v>45374</v>
      </c>
      <c r="B426" s="82" t="str">
        <f t="shared" si="6"/>
        <v>Mar</v>
      </c>
      <c r="C426" s="83">
        <v>45352</v>
      </c>
      <c r="D426" s="84">
        <v>12</v>
      </c>
      <c r="E426" s="84" t="s">
        <v>205</v>
      </c>
      <c r="F426" s="99" t="s">
        <v>7787</v>
      </c>
      <c r="G426" s="100" t="s">
        <v>7788</v>
      </c>
      <c r="H426" s="86" t="s">
        <v>7311</v>
      </c>
      <c r="I426" s="100">
        <v>924</v>
      </c>
      <c r="J426" s="96">
        <v>783</v>
      </c>
      <c r="K426" s="97" t="s">
        <v>216</v>
      </c>
      <c r="L426" s="96" t="s">
        <v>217</v>
      </c>
      <c r="M426" s="88" t="str">
        <f>VLOOKUP(L426,'Total Sales 24-25'!$AD$2:$AE$6,2,0)</f>
        <v>G-Suite Business</v>
      </c>
      <c r="N426" s="96" t="s">
        <v>218</v>
      </c>
      <c r="O426" s="84" t="s">
        <v>6341</v>
      </c>
      <c r="P426" s="89"/>
      <c r="Q426" s="89"/>
      <c r="R426" s="89"/>
      <c r="S426" s="84">
        <v>3</v>
      </c>
      <c r="T426" s="89"/>
      <c r="U426" s="84">
        <v>924</v>
      </c>
    </row>
    <row r="427" spans="1:21" ht="17.25" customHeight="1" thickBot="1">
      <c r="A427" s="98">
        <v>45374</v>
      </c>
      <c r="B427" s="82" t="str">
        <f t="shared" si="6"/>
        <v>Mar</v>
      </c>
      <c r="C427" s="83">
        <v>45352</v>
      </c>
      <c r="D427" s="84">
        <v>12</v>
      </c>
      <c r="E427" s="84" t="s">
        <v>205</v>
      </c>
      <c r="F427" s="99" t="s">
        <v>612</v>
      </c>
      <c r="G427" s="100" t="s">
        <v>7789</v>
      </c>
      <c r="H427" s="86" t="s">
        <v>7311</v>
      </c>
      <c r="I427" s="100">
        <v>2714</v>
      </c>
      <c r="J427" s="96">
        <v>2300</v>
      </c>
      <c r="K427" s="97" t="s">
        <v>216</v>
      </c>
      <c r="L427" s="96" t="s">
        <v>217</v>
      </c>
      <c r="M427" s="88" t="str">
        <f>VLOOKUP(L427,'Total Sales 24-25'!$AD$2:$AE$6,2,0)</f>
        <v>G-Suite Business</v>
      </c>
      <c r="N427" s="96" t="s">
        <v>218</v>
      </c>
      <c r="O427" s="84" t="s">
        <v>6341</v>
      </c>
      <c r="P427" s="89"/>
      <c r="Q427" s="89"/>
      <c r="R427" s="89"/>
      <c r="S427" s="84">
        <v>3</v>
      </c>
      <c r="T427" s="89"/>
      <c r="U427" s="84">
        <v>2714</v>
      </c>
    </row>
    <row r="428" spans="1:21" ht="17.25" customHeight="1" thickBot="1">
      <c r="A428" s="98">
        <v>45377</v>
      </c>
      <c r="B428" s="82" t="str">
        <f t="shared" si="6"/>
        <v>Mar</v>
      </c>
      <c r="C428" s="83">
        <v>45352</v>
      </c>
      <c r="D428" s="84">
        <v>13</v>
      </c>
      <c r="E428" s="84" t="s">
        <v>205</v>
      </c>
      <c r="F428" s="105" t="s">
        <v>250</v>
      </c>
      <c r="G428" s="100" t="s">
        <v>7790</v>
      </c>
      <c r="H428" s="86" t="s">
        <v>7311</v>
      </c>
      <c r="I428" s="102">
        <v>8850</v>
      </c>
      <c r="J428" s="96">
        <v>7500</v>
      </c>
      <c r="K428" s="97" t="s">
        <v>216</v>
      </c>
      <c r="L428" s="96" t="s">
        <v>217</v>
      </c>
      <c r="M428" s="88" t="str">
        <f>VLOOKUP(L428,'Total Sales 24-25'!$AD$2:$AE$6,2,0)</f>
        <v>G-Suite Business</v>
      </c>
      <c r="N428" s="96" t="s">
        <v>218</v>
      </c>
      <c r="O428" s="84" t="s">
        <v>6341</v>
      </c>
      <c r="P428" s="89"/>
      <c r="Q428" s="89"/>
      <c r="R428" s="89"/>
      <c r="S428" s="84">
        <v>3</v>
      </c>
      <c r="T428" s="89"/>
      <c r="U428" s="84">
        <v>8850</v>
      </c>
    </row>
    <row r="429" spans="1:21" ht="17.25" customHeight="1" thickBot="1">
      <c r="A429" s="98">
        <v>45377</v>
      </c>
      <c r="B429" s="82" t="str">
        <f t="shared" si="6"/>
        <v>Mar</v>
      </c>
      <c r="C429" s="83">
        <v>45352</v>
      </c>
      <c r="D429" s="84">
        <v>13</v>
      </c>
      <c r="E429" s="84" t="s">
        <v>205</v>
      </c>
      <c r="F429" s="105" t="s">
        <v>250</v>
      </c>
      <c r="G429" s="100" t="s">
        <v>7791</v>
      </c>
      <c r="H429" s="86" t="s">
        <v>7311</v>
      </c>
      <c r="I429" s="102">
        <v>28957.200000000001</v>
      </c>
      <c r="J429" s="96">
        <v>24540</v>
      </c>
      <c r="K429" s="97" t="s">
        <v>216</v>
      </c>
      <c r="L429" s="96" t="s">
        <v>217</v>
      </c>
      <c r="M429" s="88" t="str">
        <f>VLOOKUP(L429,'Total Sales 24-25'!$AD$2:$AE$6,2,0)</f>
        <v>G-Suite Business</v>
      </c>
      <c r="N429" s="96" t="s">
        <v>218</v>
      </c>
      <c r="O429" s="84" t="s">
        <v>6341</v>
      </c>
      <c r="P429" s="89"/>
      <c r="Q429" s="89"/>
      <c r="R429" s="89"/>
      <c r="S429" s="84">
        <v>3</v>
      </c>
      <c r="T429" s="89"/>
      <c r="U429" s="84">
        <v>28957.200000000001</v>
      </c>
    </row>
    <row r="430" spans="1:21" ht="17.25" customHeight="1" thickBot="1">
      <c r="A430" s="82">
        <v>45052</v>
      </c>
      <c r="B430" s="82" t="str">
        <f t="shared" si="6"/>
        <v>May</v>
      </c>
      <c r="C430" s="83">
        <v>45047</v>
      </c>
      <c r="D430" s="84">
        <v>18</v>
      </c>
      <c r="E430" s="84" t="s">
        <v>205</v>
      </c>
      <c r="F430" s="85" t="s">
        <v>250</v>
      </c>
      <c r="G430" s="86" t="s">
        <v>7792</v>
      </c>
      <c r="H430" s="86" t="s">
        <v>7311</v>
      </c>
      <c r="I430" s="86">
        <v>3658</v>
      </c>
      <c r="J430" s="84">
        <v>3100</v>
      </c>
      <c r="K430" s="87" t="s">
        <v>216</v>
      </c>
      <c r="L430" s="88" t="s">
        <v>217</v>
      </c>
      <c r="M430" s="88" t="str">
        <f>VLOOKUP(L430,'Total Sales 24-25'!$AD$2:$AE$6,2,0)</f>
        <v>G-Suite Business</v>
      </c>
      <c r="N430" s="88" t="s">
        <v>218</v>
      </c>
      <c r="O430" s="84" t="s">
        <v>6341</v>
      </c>
      <c r="P430" s="89"/>
      <c r="Q430" s="89"/>
      <c r="R430" s="89"/>
      <c r="S430" s="84">
        <v>5</v>
      </c>
      <c r="T430" s="89"/>
      <c r="U430" s="84">
        <v>3658</v>
      </c>
    </row>
    <row r="431" spans="1:21" ht="17.25" customHeight="1" thickBot="1">
      <c r="A431" s="98">
        <v>45377</v>
      </c>
      <c r="B431" s="82" t="str">
        <f t="shared" si="6"/>
        <v>Mar</v>
      </c>
      <c r="C431" s="83">
        <v>45352</v>
      </c>
      <c r="D431" s="84">
        <v>13</v>
      </c>
      <c r="E431" s="84" t="s">
        <v>205</v>
      </c>
      <c r="F431" s="105" t="s">
        <v>3696</v>
      </c>
      <c r="G431" s="100" t="s">
        <v>7793</v>
      </c>
      <c r="H431" s="86" t="s">
        <v>7311</v>
      </c>
      <c r="I431" s="102">
        <v>9027</v>
      </c>
      <c r="J431" s="96">
        <v>7650</v>
      </c>
      <c r="K431" s="97" t="s">
        <v>216</v>
      </c>
      <c r="L431" s="96" t="s">
        <v>217</v>
      </c>
      <c r="M431" s="88" t="str">
        <f>VLOOKUP(L431,'Total Sales 24-25'!$AD$2:$AE$6,2,0)</f>
        <v>G-Suite Business</v>
      </c>
      <c r="N431" s="96" t="s">
        <v>218</v>
      </c>
      <c r="O431" s="84" t="s">
        <v>6341</v>
      </c>
      <c r="P431" s="89"/>
      <c r="Q431" s="89"/>
      <c r="R431" s="89"/>
      <c r="S431" s="84">
        <v>3</v>
      </c>
      <c r="T431" s="89"/>
      <c r="U431" s="84">
        <v>9027</v>
      </c>
    </row>
    <row r="432" spans="1:21" ht="17.25" customHeight="1" thickBot="1">
      <c r="A432" s="98">
        <v>45377</v>
      </c>
      <c r="B432" s="82" t="str">
        <f t="shared" si="6"/>
        <v>Mar</v>
      </c>
      <c r="C432" s="83">
        <v>45352</v>
      </c>
      <c r="D432" s="84">
        <v>13</v>
      </c>
      <c r="E432" s="84" t="s">
        <v>205</v>
      </c>
      <c r="F432" s="105" t="s">
        <v>1859</v>
      </c>
      <c r="G432" s="100" t="s">
        <v>7794</v>
      </c>
      <c r="H432" s="86" t="s">
        <v>7311</v>
      </c>
      <c r="I432" s="102">
        <v>22054.2</v>
      </c>
      <c r="J432" s="96">
        <v>18690</v>
      </c>
      <c r="K432" s="97" t="s">
        <v>216</v>
      </c>
      <c r="L432" s="96" t="s">
        <v>217</v>
      </c>
      <c r="M432" s="88" t="str">
        <f>VLOOKUP(L432,'Total Sales 24-25'!$AD$2:$AE$6,2,0)</f>
        <v>G-Suite Business</v>
      </c>
      <c r="N432" s="96" t="s">
        <v>218</v>
      </c>
      <c r="O432" s="84" t="s">
        <v>6341</v>
      </c>
      <c r="P432" s="89"/>
      <c r="Q432" s="89"/>
      <c r="R432" s="89"/>
      <c r="S432" s="84">
        <v>3</v>
      </c>
      <c r="T432" s="89"/>
      <c r="U432" s="84">
        <v>22054.2</v>
      </c>
    </row>
    <row r="433" spans="1:21" ht="17.25" customHeight="1" thickBot="1">
      <c r="A433" s="98">
        <v>45378</v>
      </c>
      <c r="B433" s="82" t="str">
        <f t="shared" si="6"/>
        <v>Mar</v>
      </c>
      <c r="C433" s="83">
        <v>45352</v>
      </c>
      <c r="D433" s="84">
        <v>13</v>
      </c>
      <c r="E433" s="84" t="s">
        <v>205</v>
      </c>
      <c r="F433" s="105" t="s">
        <v>489</v>
      </c>
      <c r="G433" s="100" t="s">
        <v>7795</v>
      </c>
      <c r="H433" s="86" t="s">
        <v>7311</v>
      </c>
      <c r="I433" s="102">
        <v>30090</v>
      </c>
      <c r="J433" s="96">
        <v>25500</v>
      </c>
      <c r="K433" s="97" t="s">
        <v>216</v>
      </c>
      <c r="L433" s="96" t="s">
        <v>217</v>
      </c>
      <c r="M433" s="88" t="str">
        <f>VLOOKUP(L433,'Total Sales 24-25'!$AD$2:$AE$6,2,0)</f>
        <v>G-Suite Business</v>
      </c>
      <c r="N433" s="96" t="s">
        <v>218</v>
      </c>
      <c r="O433" s="84" t="s">
        <v>6341</v>
      </c>
      <c r="P433" s="89"/>
      <c r="Q433" s="89"/>
      <c r="R433" s="89"/>
      <c r="S433" s="84">
        <v>3</v>
      </c>
      <c r="T433" s="89"/>
      <c r="U433" s="84">
        <v>30090</v>
      </c>
    </row>
    <row r="434" spans="1:21" ht="17.25" customHeight="1" thickBot="1">
      <c r="A434" s="98">
        <v>45378</v>
      </c>
      <c r="B434" s="82" t="str">
        <f t="shared" si="6"/>
        <v>Mar</v>
      </c>
      <c r="C434" s="83">
        <v>45352</v>
      </c>
      <c r="D434" s="84">
        <v>13</v>
      </c>
      <c r="E434" s="84" t="s">
        <v>205</v>
      </c>
      <c r="F434" s="105" t="s">
        <v>6667</v>
      </c>
      <c r="G434" s="100" t="s">
        <v>7796</v>
      </c>
      <c r="H434" s="86" t="s">
        <v>7311</v>
      </c>
      <c r="I434" s="102">
        <v>27081</v>
      </c>
      <c r="J434" s="96">
        <v>22950</v>
      </c>
      <c r="K434" s="97" t="s">
        <v>216</v>
      </c>
      <c r="L434" s="96" t="s">
        <v>217</v>
      </c>
      <c r="M434" s="88" t="str">
        <f>VLOOKUP(L434,'Total Sales 24-25'!$AD$2:$AE$6,2,0)</f>
        <v>G-Suite Business</v>
      </c>
      <c r="N434" s="96" t="s">
        <v>218</v>
      </c>
      <c r="O434" s="84" t="s">
        <v>6341</v>
      </c>
      <c r="P434" s="89"/>
      <c r="Q434" s="89"/>
      <c r="R434" s="89"/>
      <c r="S434" s="84">
        <v>3</v>
      </c>
      <c r="T434" s="89"/>
      <c r="U434" s="84">
        <v>27081</v>
      </c>
    </row>
    <row r="435" spans="1:21" ht="17.25" customHeight="1" thickBot="1">
      <c r="A435" s="98">
        <v>45378</v>
      </c>
      <c r="B435" s="82" t="str">
        <f t="shared" si="6"/>
        <v>Mar</v>
      </c>
      <c r="C435" s="83">
        <v>45352</v>
      </c>
      <c r="D435" s="84">
        <v>13</v>
      </c>
      <c r="E435" s="84" t="s">
        <v>205</v>
      </c>
      <c r="F435" s="105" t="s">
        <v>2474</v>
      </c>
      <c r="G435" s="100" t="s">
        <v>7797</v>
      </c>
      <c r="H435" s="86" t="s">
        <v>7311</v>
      </c>
      <c r="I435" s="102">
        <v>6186</v>
      </c>
      <c r="J435" s="96">
        <v>5242</v>
      </c>
      <c r="K435" s="97" t="s">
        <v>216</v>
      </c>
      <c r="L435" s="96" t="s">
        <v>217</v>
      </c>
      <c r="M435" s="88" t="str">
        <f>VLOOKUP(L435,'Total Sales 24-25'!$AD$2:$AE$6,2,0)</f>
        <v>G-Suite Business</v>
      </c>
      <c r="N435" s="96" t="s">
        <v>218</v>
      </c>
      <c r="O435" s="84" t="s">
        <v>6341</v>
      </c>
      <c r="P435" s="89"/>
      <c r="Q435" s="89"/>
      <c r="R435" s="89"/>
      <c r="S435" s="84">
        <v>3</v>
      </c>
      <c r="T435" s="89"/>
      <c r="U435" s="84">
        <v>6186</v>
      </c>
    </row>
    <row r="436" spans="1:21" ht="17.25" customHeight="1" thickBot="1">
      <c r="A436" s="98">
        <v>45378</v>
      </c>
      <c r="B436" s="82" t="str">
        <f t="shared" si="6"/>
        <v>Mar</v>
      </c>
      <c r="C436" s="83">
        <v>45352</v>
      </c>
      <c r="D436" s="84">
        <v>13</v>
      </c>
      <c r="E436" s="84" t="s">
        <v>205</v>
      </c>
      <c r="F436" s="105" t="s">
        <v>2794</v>
      </c>
      <c r="G436" s="100" t="s">
        <v>7798</v>
      </c>
      <c r="H436" s="86" t="s">
        <v>7311</v>
      </c>
      <c r="I436" s="102">
        <v>2006</v>
      </c>
      <c r="J436" s="96">
        <v>1700</v>
      </c>
      <c r="K436" s="97" t="s">
        <v>216</v>
      </c>
      <c r="L436" s="96" t="s">
        <v>217</v>
      </c>
      <c r="M436" s="88" t="str">
        <f>VLOOKUP(L436,'Total Sales 24-25'!$AD$2:$AE$6,2,0)</f>
        <v>G-Suite Business</v>
      </c>
      <c r="N436" s="96" t="s">
        <v>218</v>
      </c>
      <c r="O436" s="84" t="s">
        <v>6341</v>
      </c>
      <c r="P436" s="89"/>
      <c r="Q436" s="89"/>
      <c r="R436" s="89"/>
      <c r="S436" s="84">
        <v>3</v>
      </c>
      <c r="T436" s="89"/>
      <c r="U436" s="84">
        <v>2006</v>
      </c>
    </row>
    <row r="437" spans="1:21" ht="17.25" customHeight="1" thickBot="1">
      <c r="A437" s="98">
        <v>45378</v>
      </c>
      <c r="B437" s="82" t="str">
        <f t="shared" si="6"/>
        <v>Mar</v>
      </c>
      <c r="C437" s="83">
        <v>45352</v>
      </c>
      <c r="D437" s="84">
        <v>13</v>
      </c>
      <c r="E437" s="84" t="s">
        <v>205</v>
      </c>
      <c r="F437" s="105" t="s">
        <v>370</v>
      </c>
      <c r="G437" s="100" t="s">
        <v>7799</v>
      </c>
      <c r="H437" s="86" t="s">
        <v>7311</v>
      </c>
      <c r="I437" s="102">
        <v>38232</v>
      </c>
      <c r="J437" s="96">
        <v>32400</v>
      </c>
      <c r="K437" s="97" t="s">
        <v>216</v>
      </c>
      <c r="L437" s="96" t="s">
        <v>217</v>
      </c>
      <c r="M437" s="88" t="str">
        <f>VLOOKUP(L437,'Total Sales 24-25'!$AD$2:$AE$6,2,0)</f>
        <v>G-Suite Business</v>
      </c>
      <c r="N437" s="96" t="s">
        <v>218</v>
      </c>
      <c r="O437" s="84" t="s">
        <v>6341</v>
      </c>
      <c r="P437" s="89"/>
      <c r="Q437" s="89"/>
      <c r="R437" s="89"/>
      <c r="S437" s="84">
        <v>3</v>
      </c>
      <c r="T437" s="89"/>
      <c r="U437" s="84">
        <v>38232</v>
      </c>
    </row>
    <row r="438" spans="1:21" ht="17.25" customHeight="1" thickBot="1">
      <c r="A438" s="98">
        <v>45378</v>
      </c>
      <c r="B438" s="82" t="str">
        <f t="shared" si="6"/>
        <v>Mar</v>
      </c>
      <c r="C438" s="83">
        <v>45352</v>
      </c>
      <c r="D438" s="84">
        <v>13</v>
      </c>
      <c r="E438" s="84" t="s">
        <v>205</v>
      </c>
      <c r="F438" s="105" t="s">
        <v>496</v>
      </c>
      <c r="G438" s="100" t="s">
        <v>7800</v>
      </c>
      <c r="H438" s="86" t="s">
        <v>7311</v>
      </c>
      <c r="I438" s="102">
        <v>29063</v>
      </c>
      <c r="J438" s="96">
        <v>24630</v>
      </c>
      <c r="K438" s="97" t="s">
        <v>216</v>
      </c>
      <c r="L438" s="96" t="s">
        <v>217</v>
      </c>
      <c r="M438" s="88" t="str">
        <f>VLOOKUP(L438,'Total Sales 24-25'!$AD$2:$AE$6,2,0)</f>
        <v>G-Suite Business</v>
      </c>
      <c r="N438" s="96" t="s">
        <v>218</v>
      </c>
      <c r="O438" s="84" t="s">
        <v>6341</v>
      </c>
      <c r="P438" s="89"/>
      <c r="Q438" s="89"/>
      <c r="R438" s="89"/>
      <c r="S438" s="84">
        <v>3</v>
      </c>
      <c r="T438" s="89"/>
      <c r="U438" s="84">
        <v>29063</v>
      </c>
    </row>
    <row r="439" spans="1:21" ht="17.25" customHeight="1" thickBot="1">
      <c r="A439" s="98">
        <v>45378</v>
      </c>
      <c r="B439" s="82" t="str">
        <f t="shared" si="6"/>
        <v>Mar</v>
      </c>
      <c r="C439" s="83">
        <v>45352</v>
      </c>
      <c r="D439" s="84">
        <v>13</v>
      </c>
      <c r="E439" s="84" t="s">
        <v>205</v>
      </c>
      <c r="F439" s="105" t="s">
        <v>2079</v>
      </c>
      <c r="G439" s="100" t="s">
        <v>7801</v>
      </c>
      <c r="H439" s="86" t="s">
        <v>7311</v>
      </c>
      <c r="I439" s="102">
        <v>16926.810000000001</v>
      </c>
      <c r="J439" s="96">
        <v>14345</v>
      </c>
      <c r="K439" s="97" t="s">
        <v>216</v>
      </c>
      <c r="L439" s="96" t="s">
        <v>217</v>
      </c>
      <c r="M439" s="88" t="str">
        <f>VLOOKUP(L439,'Total Sales 24-25'!$AD$2:$AE$6,2,0)</f>
        <v>G-Suite Business</v>
      </c>
      <c r="N439" s="96" t="s">
        <v>218</v>
      </c>
      <c r="O439" s="84" t="s">
        <v>6341</v>
      </c>
      <c r="P439" s="89"/>
      <c r="Q439" s="89"/>
      <c r="R439" s="89"/>
      <c r="S439" s="84">
        <v>3</v>
      </c>
      <c r="T439" s="89"/>
      <c r="U439" s="84">
        <v>16926.810000000001</v>
      </c>
    </row>
    <row r="440" spans="1:21" ht="17.25" customHeight="1" thickBot="1">
      <c r="A440" s="98">
        <v>45379</v>
      </c>
      <c r="B440" s="82" t="str">
        <f t="shared" si="6"/>
        <v>Mar</v>
      </c>
      <c r="C440" s="83">
        <v>45352</v>
      </c>
      <c r="D440" s="84">
        <v>13</v>
      </c>
      <c r="E440" s="84" t="s">
        <v>205</v>
      </c>
      <c r="F440" s="105" t="s">
        <v>2551</v>
      </c>
      <c r="G440" s="100" t="s">
        <v>7802</v>
      </c>
      <c r="H440" s="86" t="s">
        <v>7311</v>
      </c>
      <c r="I440" s="102">
        <v>65136</v>
      </c>
      <c r="J440" s="96">
        <v>55200</v>
      </c>
      <c r="K440" s="97" t="s">
        <v>216</v>
      </c>
      <c r="L440" s="96" t="s">
        <v>217</v>
      </c>
      <c r="M440" s="88" t="str">
        <f>VLOOKUP(L440,'Total Sales 24-25'!$AD$2:$AE$6,2,0)</f>
        <v>G-Suite Business</v>
      </c>
      <c r="N440" s="96" t="s">
        <v>218</v>
      </c>
      <c r="O440" s="84" t="s">
        <v>6341</v>
      </c>
      <c r="P440" s="89"/>
      <c r="Q440" s="89"/>
      <c r="R440" s="89"/>
      <c r="S440" s="84">
        <v>3</v>
      </c>
      <c r="T440" s="89"/>
      <c r="U440" s="84">
        <v>65136</v>
      </c>
    </row>
    <row r="441" spans="1:21" ht="17.25" customHeight="1" thickBot="1">
      <c r="A441" s="82">
        <v>45052</v>
      </c>
      <c r="B441" s="82" t="str">
        <f t="shared" si="6"/>
        <v>May</v>
      </c>
      <c r="C441" s="83">
        <v>45047</v>
      </c>
      <c r="D441" s="84">
        <v>18</v>
      </c>
      <c r="E441" s="84" t="s">
        <v>205</v>
      </c>
      <c r="F441" s="85" t="s">
        <v>1202</v>
      </c>
      <c r="G441" s="86" t="s">
        <v>7803</v>
      </c>
      <c r="H441" s="86" t="s">
        <v>7311</v>
      </c>
      <c r="I441" s="86">
        <v>35046</v>
      </c>
      <c r="J441" s="84">
        <v>29700</v>
      </c>
      <c r="K441" s="87" t="s">
        <v>216</v>
      </c>
      <c r="L441" s="88" t="s">
        <v>217</v>
      </c>
      <c r="M441" s="88" t="str">
        <f>VLOOKUP(L441,'Total Sales 24-25'!$AD$2:$AE$6,2,0)</f>
        <v>G-Suite Business</v>
      </c>
      <c r="N441" s="88" t="s">
        <v>218</v>
      </c>
      <c r="O441" s="84" t="s">
        <v>6341</v>
      </c>
      <c r="P441" s="89"/>
      <c r="Q441" s="89"/>
      <c r="R441" s="89"/>
      <c r="S441" s="84">
        <v>5</v>
      </c>
      <c r="T441" s="89"/>
      <c r="U441" s="84">
        <v>35046</v>
      </c>
    </row>
    <row r="442" spans="1:21" ht="17.25" customHeight="1" thickBot="1">
      <c r="A442" s="98">
        <v>45379</v>
      </c>
      <c r="B442" s="82" t="str">
        <f t="shared" si="6"/>
        <v>Mar</v>
      </c>
      <c r="C442" s="83">
        <v>45352</v>
      </c>
      <c r="D442" s="84">
        <v>13</v>
      </c>
      <c r="E442" s="84" t="s">
        <v>205</v>
      </c>
      <c r="F442" s="105" t="s">
        <v>250</v>
      </c>
      <c r="G442" s="100" t="s">
        <v>7804</v>
      </c>
      <c r="H442" s="86" t="s">
        <v>7311</v>
      </c>
      <c r="I442" s="102">
        <v>1770</v>
      </c>
      <c r="J442" s="96">
        <v>1500</v>
      </c>
      <c r="K442" s="97" t="s">
        <v>216</v>
      </c>
      <c r="L442" s="96" t="s">
        <v>217</v>
      </c>
      <c r="M442" s="88" t="str">
        <f>VLOOKUP(L442,'Total Sales 24-25'!$AD$2:$AE$6,2,0)</f>
        <v>G-Suite Business</v>
      </c>
      <c r="N442" s="96" t="s">
        <v>218</v>
      </c>
      <c r="O442" s="84" t="s">
        <v>6341</v>
      </c>
      <c r="P442" s="89"/>
      <c r="Q442" s="89"/>
      <c r="R442" s="89"/>
      <c r="S442" s="84">
        <v>3</v>
      </c>
      <c r="T442" s="89"/>
      <c r="U442" s="84">
        <v>1770</v>
      </c>
    </row>
    <row r="443" spans="1:21" ht="17.25" customHeight="1" thickBot="1">
      <c r="A443" s="98">
        <v>45379</v>
      </c>
      <c r="B443" s="82" t="str">
        <f t="shared" si="6"/>
        <v>Mar</v>
      </c>
      <c r="C443" s="83">
        <v>45352</v>
      </c>
      <c r="D443" s="84">
        <v>13</v>
      </c>
      <c r="E443" s="84" t="s">
        <v>205</v>
      </c>
      <c r="F443" s="105" t="s">
        <v>5455</v>
      </c>
      <c r="G443" s="100" t="s">
        <v>7805</v>
      </c>
      <c r="H443" s="86" t="s">
        <v>7311</v>
      </c>
      <c r="I443" s="102">
        <v>279234</v>
      </c>
      <c r="J443" s="96">
        <v>236639</v>
      </c>
      <c r="K443" s="97" t="s">
        <v>216</v>
      </c>
      <c r="L443" s="96" t="s">
        <v>217</v>
      </c>
      <c r="M443" s="88" t="str">
        <f>VLOOKUP(L443,'Total Sales 24-25'!$AD$2:$AE$6,2,0)</f>
        <v>G-Suite Business</v>
      </c>
      <c r="N443" s="96" t="s">
        <v>218</v>
      </c>
      <c r="O443" s="84" t="s">
        <v>6341</v>
      </c>
      <c r="P443" s="89"/>
      <c r="Q443" s="89"/>
      <c r="R443" s="89"/>
      <c r="S443" s="84">
        <v>3</v>
      </c>
      <c r="T443" s="89"/>
      <c r="U443" s="84">
        <v>279234</v>
      </c>
    </row>
    <row r="444" spans="1:21" ht="17.25" customHeight="1" thickBot="1">
      <c r="A444" s="98">
        <v>45379</v>
      </c>
      <c r="B444" s="82" t="str">
        <f t="shared" si="6"/>
        <v>Mar</v>
      </c>
      <c r="C444" s="83">
        <v>45352</v>
      </c>
      <c r="D444" s="84">
        <v>13</v>
      </c>
      <c r="E444" s="84" t="s">
        <v>205</v>
      </c>
      <c r="F444" s="105" t="s">
        <v>467</v>
      </c>
      <c r="G444" s="100" t="s">
        <v>7806</v>
      </c>
      <c r="H444" s="86" t="s">
        <v>7311</v>
      </c>
      <c r="I444" s="102">
        <v>2891</v>
      </c>
      <c r="J444" s="96">
        <v>2450</v>
      </c>
      <c r="K444" s="97" t="s">
        <v>216</v>
      </c>
      <c r="L444" s="96" t="s">
        <v>217</v>
      </c>
      <c r="M444" s="88" t="str">
        <f>VLOOKUP(L444,'Total Sales 24-25'!$AD$2:$AE$6,2,0)</f>
        <v>G-Suite Business</v>
      </c>
      <c r="N444" s="96" t="s">
        <v>218</v>
      </c>
      <c r="O444" s="84" t="s">
        <v>6341</v>
      </c>
      <c r="P444" s="89"/>
      <c r="Q444" s="89"/>
      <c r="R444" s="89"/>
      <c r="S444" s="84">
        <v>3</v>
      </c>
      <c r="T444" s="89"/>
      <c r="U444" s="84">
        <v>2891</v>
      </c>
    </row>
    <row r="445" spans="1:21" ht="17.25" customHeight="1" thickBot="1">
      <c r="A445" s="98">
        <v>45380</v>
      </c>
      <c r="B445" s="82" t="str">
        <f t="shared" si="6"/>
        <v>Mar</v>
      </c>
      <c r="C445" s="83">
        <v>45352</v>
      </c>
      <c r="D445" s="84">
        <v>13</v>
      </c>
      <c r="E445" s="84" t="s">
        <v>205</v>
      </c>
      <c r="F445" s="105" t="s">
        <v>5343</v>
      </c>
      <c r="G445" s="100" t="s">
        <v>7807</v>
      </c>
      <c r="H445" s="86" t="s">
        <v>7311</v>
      </c>
      <c r="I445" s="102">
        <v>6855</v>
      </c>
      <c r="J445" s="96">
        <v>5809</v>
      </c>
      <c r="K445" s="97" t="s">
        <v>216</v>
      </c>
      <c r="L445" s="96" t="s">
        <v>217</v>
      </c>
      <c r="M445" s="88" t="str">
        <f>VLOOKUP(L445,'Total Sales 24-25'!$AD$2:$AE$6,2,0)</f>
        <v>G-Suite Business</v>
      </c>
      <c r="N445" s="96" t="s">
        <v>218</v>
      </c>
      <c r="O445" s="84" t="s">
        <v>6341</v>
      </c>
      <c r="P445" s="89"/>
      <c r="Q445" s="89"/>
      <c r="R445" s="89"/>
      <c r="S445" s="84">
        <v>3</v>
      </c>
      <c r="T445" s="89"/>
      <c r="U445" s="84">
        <v>6855</v>
      </c>
    </row>
    <row r="446" spans="1:21" ht="17.25" customHeight="1" thickBot="1">
      <c r="A446" s="98">
        <v>45380</v>
      </c>
      <c r="B446" s="82" t="str">
        <f t="shared" si="6"/>
        <v>Mar</v>
      </c>
      <c r="C446" s="83">
        <v>45352</v>
      </c>
      <c r="D446" s="84">
        <v>13</v>
      </c>
      <c r="E446" s="84" t="s">
        <v>205</v>
      </c>
      <c r="F446" s="105" t="s">
        <v>1075</v>
      </c>
      <c r="G446" s="100" t="s">
        <v>7808</v>
      </c>
      <c r="H446" s="86" t="s">
        <v>7311</v>
      </c>
      <c r="I446" s="102">
        <v>31718.400000000001</v>
      </c>
      <c r="J446" s="96">
        <v>26880</v>
      </c>
      <c r="K446" s="97" t="s">
        <v>216</v>
      </c>
      <c r="L446" s="96" t="s">
        <v>217</v>
      </c>
      <c r="M446" s="88" t="str">
        <f>VLOOKUP(L446,'Total Sales 24-25'!$AD$2:$AE$6,2,0)</f>
        <v>G-Suite Business</v>
      </c>
      <c r="N446" s="96" t="s">
        <v>218</v>
      </c>
      <c r="O446" s="84" t="s">
        <v>6341</v>
      </c>
      <c r="P446" s="89"/>
      <c r="Q446" s="89"/>
      <c r="R446" s="89"/>
      <c r="S446" s="84">
        <v>3</v>
      </c>
      <c r="T446" s="89"/>
      <c r="U446" s="84">
        <v>31718.400000000001</v>
      </c>
    </row>
    <row r="447" spans="1:21" ht="17.25" customHeight="1" thickBot="1">
      <c r="A447" s="98">
        <v>45380</v>
      </c>
      <c r="B447" s="82" t="str">
        <f t="shared" si="6"/>
        <v>Mar</v>
      </c>
      <c r="C447" s="83">
        <v>45352</v>
      </c>
      <c r="D447" s="84">
        <v>13</v>
      </c>
      <c r="E447" s="84" t="s">
        <v>205</v>
      </c>
      <c r="F447" s="105" t="s">
        <v>2972</v>
      </c>
      <c r="G447" s="100" t="s">
        <v>7809</v>
      </c>
      <c r="H447" s="86" t="s">
        <v>7311</v>
      </c>
      <c r="I447" s="102">
        <v>6195</v>
      </c>
      <c r="J447" s="96">
        <v>5250</v>
      </c>
      <c r="K447" s="97" t="s">
        <v>216</v>
      </c>
      <c r="L447" s="96" t="s">
        <v>217</v>
      </c>
      <c r="M447" s="88" t="str">
        <f>VLOOKUP(L447,'Total Sales 24-25'!$AD$2:$AE$6,2,0)</f>
        <v>G-Suite Business</v>
      </c>
      <c r="N447" s="96" t="s">
        <v>218</v>
      </c>
      <c r="O447" s="84" t="s">
        <v>6341</v>
      </c>
      <c r="P447" s="89"/>
      <c r="Q447" s="89"/>
      <c r="R447" s="89"/>
      <c r="S447" s="84">
        <v>3</v>
      </c>
      <c r="T447" s="89"/>
      <c r="U447" s="84">
        <v>6195</v>
      </c>
    </row>
    <row r="448" spans="1:21" ht="17.25" customHeight="1" thickBot="1">
      <c r="A448" s="98">
        <v>45380</v>
      </c>
      <c r="B448" s="82" t="str">
        <f t="shared" si="6"/>
        <v>Mar</v>
      </c>
      <c r="C448" s="83">
        <v>45352</v>
      </c>
      <c r="D448" s="84">
        <v>13</v>
      </c>
      <c r="E448" s="84" t="s">
        <v>205</v>
      </c>
      <c r="F448" s="105" t="s">
        <v>7071</v>
      </c>
      <c r="G448" s="100" t="s">
        <v>7810</v>
      </c>
      <c r="H448" s="86" t="s">
        <v>7311</v>
      </c>
      <c r="I448" s="102">
        <v>67968</v>
      </c>
      <c r="J448" s="96">
        <v>57600</v>
      </c>
      <c r="K448" s="97" t="s">
        <v>216</v>
      </c>
      <c r="L448" s="96" t="s">
        <v>217</v>
      </c>
      <c r="M448" s="88" t="str">
        <f>VLOOKUP(L448,'Total Sales 24-25'!$AD$2:$AE$6,2,0)</f>
        <v>G-Suite Business</v>
      </c>
      <c r="N448" s="96" t="s">
        <v>218</v>
      </c>
      <c r="O448" s="84" t="s">
        <v>6341</v>
      </c>
      <c r="P448" s="89"/>
      <c r="Q448" s="89"/>
      <c r="R448" s="89"/>
      <c r="S448" s="84">
        <v>3</v>
      </c>
      <c r="T448" s="89"/>
      <c r="U448" s="84">
        <v>67968</v>
      </c>
    </row>
    <row r="449" spans="1:21" ht="17.25" customHeight="1" thickBot="1">
      <c r="A449" s="98">
        <v>45380</v>
      </c>
      <c r="B449" s="82" t="str">
        <f t="shared" si="6"/>
        <v>Mar</v>
      </c>
      <c r="C449" s="83">
        <v>45352</v>
      </c>
      <c r="D449" s="84">
        <v>13</v>
      </c>
      <c r="E449" s="84" t="s">
        <v>205</v>
      </c>
      <c r="F449" s="105" t="s">
        <v>448</v>
      </c>
      <c r="G449" s="100" t="s">
        <v>7811</v>
      </c>
      <c r="H449" s="86" t="s">
        <v>7311</v>
      </c>
      <c r="I449" s="102">
        <v>19824</v>
      </c>
      <c r="J449" s="96">
        <v>16800</v>
      </c>
      <c r="K449" s="97" t="s">
        <v>216</v>
      </c>
      <c r="L449" s="96" t="s">
        <v>217</v>
      </c>
      <c r="M449" s="88" t="str">
        <f>VLOOKUP(L449,'Total Sales 24-25'!$AD$2:$AE$6,2,0)</f>
        <v>G-Suite Business</v>
      </c>
      <c r="N449" s="96" t="s">
        <v>218</v>
      </c>
      <c r="O449" s="84" t="s">
        <v>6341</v>
      </c>
      <c r="P449" s="89"/>
      <c r="Q449" s="89"/>
      <c r="R449" s="89"/>
      <c r="S449" s="84">
        <v>3</v>
      </c>
      <c r="T449" s="89"/>
      <c r="U449" s="84">
        <v>19824</v>
      </c>
    </row>
    <row r="450" spans="1:21" ht="17.25" customHeight="1" thickBot="1">
      <c r="A450" s="98">
        <v>45380</v>
      </c>
      <c r="B450" s="82" t="str">
        <f t="shared" ref="B450:B513" si="7">TEXT(A450,"mmm")</f>
        <v>Mar</v>
      </c>
      <c r="C450" s="83">
        <v>45352</v>
      </c>
      <c r="D450" s="84">
        <v>13</v>
      </c>
      <c r="E450" s="84" t="s">
        <v>205</v>
      </c>
      <c r="F450" s="105" t="s">
        <v>1443</v>
      </c>
      <c r="G450" s="100" t="s">
        <v>7812</v>
      </c>
      <c r="H450" s="86" t="s">
        <v>7311</v>
      </c>
      <c r="I450" s="102">
        <v>456.66</v>
      </c>
      <c r="J450" s="96">
        <v>387</v>
      </c>
      <c r="K450" s="97" t="s">
        <v>216</v>
      </c>
      <c r="L450" s="96" t="s">
        <v>217</v>
      </c>
      <c r="M450" s="88" t="str">
        <f>VLOOKUP(L450,'Total Sales 24-25'!$AD$2:$AE$6,2,0)</f>
        <v>G-Suite Business</v>
      </c>
      <c r="N450" s="96" t="s">
        <v>218</v>
      </c>
      <c r="O450" s="84" t="s">
        <v>6341</v>
      </c>
      <c r="P450" s="89"/>
      <c r="Q450" s="89"/>
      <c r="R450" s="89"/>
      <c r="S450" s="84">
        <v>3</v>
      </c>
      <c r="T450" s="89"/>
      <c r="U450" s="84">
        <v>456.66</v>
      </c>
    </row>
    <row r="451" spans="1:21" ht="17.25" customHeight="1" thickBot="1">
      <c r="A451" s="98">
        <v>45380</v>
      </c>
      <c r="B451" s="82" t="str">
        <f t="shared" si="7"/>
        <v>Mar</v>
      </c>
      <c r="C451" s="83">
        <v>45352</v>
      </c>
      <c r="D451" s="84">
        <v>13</v>
      </c>
      <c r="E451" s="84" t="s">
        <v>205</v>
      </c>
      <c r="F451" s="105" t="s">
        <v>250</v>
      </c>
      <c r="G451" s="100" t="s">
        <v>7813</v>
      </c>
      <c r="H451" s="86" t="s">
        <v>7311</v>
      </c>
      <c r="I451" s="102">
        <v>7080</v>
      </c>
      <c r="J451" s="96">
        <v>6000</v>
      </c>
      <c r="K451" s="97" t="s">
        <v>216</v>
      </c>
      <c r="L451" s="96" t="s">
        <v>217</v>
      </c>
      <c r="M451" s="88" t="str">
        <f>VLOOKUP(L451,'Total Sales 24-25'!$AD$2:$AE$6,2,0)</f>
        <v>G-Suite Business</v>
      </c>
      <c r="N451" s="96" t="s">
        <v>218</v>
      </c>
      <c r="O451" s="84" t="s">
        <v>6341</v>
      </c>
      <c r="P451" s="89"/>
      <c r="Q451" s="89"/>
      <c r="R451" s="89"/>
      <c r="S451" s="84">
        <v>3</v>
      </c>
      <c r="T451" s="89"/>
      <c r="U451" s="84">
        <v>7080</v>
      </c>
    </row>
    <row r="452" spans="1:21" ht="17.25" customHeight="1" thickBot="1">
      <c r="A452" s="82">
        <v>45052</v>
      </c>
      <c r="B452" s="82" t="str">
        <f t="shared" si="7"/>
        <v>May</v>
      </c>
      <c r="C452" s="83">
        <v>45047</v>
      </c>
      <c r="D452" s="84">
        <v>18</v>
      </c>
      <c r="E452" s="84" t="s">
        <v>205</v>
      </c>
      <c r="F452" s="85" t="s">
        <v>7709</v>
      </c>
      <c r="G452" s="86" t="s">
        <v>7814</v>
      </c>
      <c r="H452" s="86" t="s">
        <v>7311</v>
      </c>
      <c r="I452" s="86">
        <v>3776</v>
      </c>
      <c r="J452" s="84">
        <v>3200</v>
      </c>
      <c r="K452" s="87" t="s">
        <v>216</v>
      </c>
      <c r="L452" s="88" t="s">
        <v>217</v>
      </c>
      <c r="M452" s="88" t="str">
        <f>VLOOKUP(L452,'Total Sales 24-25'!$AD$2:$AE$6,2,0)</f>
        <v>G-Suite Business</v>
      </c>
      <c r="N452" s="88" t="s">
        <v>218</v>
      </c>
      <c r="O452" s="84" t="s">
        <v>6341</v>
      </c>
      <c r="P452" s="89"/>
      <c r="Q452" s="89"/>
      <c r="R452" s="89"/>
      <c r="S452" s="84">
        <v>5</v>
      </c>
      <c r="T452" s="89"/>
      <c r="U452" s="84">
        <v>3776</v>
      </c>
    </row>
    <row r="453" spans="1:21" ht="17.25" customHeight="1" thickBot="1">
      <c r="A453" s="98">
        <v>45380</v>
      </c>
      <c r="B453" s="82" t="str">
        <f t="shared" si="7"/>
        <v>Mar</v>
      </c>
      <c r="C453" s="83">
        <v>45352</v>
      </c>
      <c r="D453" s="84">
        <v>13</v>
      </c>
      <c r="E453" s="84" t="s">
        <v>205</v>
      </c>
      <c r="F453" s="105" t="s">
        <v>250</v>
      </c>
      <c r="G453" s="100" t="s">
        <v>7815</v>
      </c>
      <c r="H453" s="86" t="s">
        <v>7311</v>
      </c>
      <c r="I453" s="102">
        <v>5310</v>
      </c>
      <c r="J453" s="96">
        <v>4500</v>
      </c>
      <c r="K453" s="97" t="s">
        <v>216</v>
      </c>
      <c r="L453" s="96" t="s">
        <v>217</v>
      </c>
      <c r="M453" s="88" t="str">
        <f>VLOOKUP(L453,'Total Sales 24-25'!$AD$2:$AE$6,2,0)</f>
        <v>G-Suite Business</v>
      </c>
      <c r="N453" s="96" t="s">
        <v>218</v>
      </c>
      <c r="O453" s="84" t="s">
        <v>6341</v>
      </c>
      <c r="P453" s="89"/>
      <c r="Q453" s="89"/>
      <c r="R453" s="89"/>
      <c r="S453" s="84">
        <v>3</v>
      </c>
      <c r="T453" s="89"/>
      <c r="U453" s="84">
        <v>5310</v>
      </c>
    </row>
    <row r="454" spans="1:21" ht="17.25" customHeight="1" thickBot="1">
      <c r="A454" s="98">
        <v>45381</v>
      </c>
      <c r="B454" s="82" t="str">
        <f t="shared" si="7"/>
        <v>Mar</v>
      </c>
      <c r="C454" s="83">
        <v>45352</v>
      </c>
      <c r="D454" s="84">
        <v>13</v>
      </c>
      <c r="E454" s="84" t="s">
        <v>205</v>
      </c>
      <c r="F454" s="105" t="s">
        <v>7816</v>
      </c>
      <c r="G454" s="100" t="s">
        <v>7817</v>
      </c>
      <c r="H454" s="86" t="s">
        <v>7311</v>
      </c>
      <c r="I454" s="102">
        <v>3009</v>
      </c>
      <c r="J454" s="96">
        <v>2550</v>
      </c>
      <c r="K454" s="97" t="s">
        <v>216</v>
      </c>
      <c r="L454" s="96" t="s">
        <v>217</v>
      </c>
      <c r="M454" s="88" t="str">
        <f>VLOOKUP(L454,'Total Sales 24-25'!$AD$2:$AE$6,2,0)</f>
        <v>G-Suite Business</v>
      </c>
      <c r="N454" s="96" t="s">
        <v>218</v>
      </c>
      <c r="O454" s="84" t="s">
        <v>6341</v>
      </c>
      <c r="P454" s="89"/>
      <c r="Q454" s="89"/>
      <c r="R454" s="89"/>
      <c r="S454" s="84">
        <v>3</v>
      </c>
      <c r="T454" s="89"/>
      <c r="U454" s="84">
        <v>3009</v>
      </c>
    </row>
    <row r="455" spans="1:21" ht="17.25" customHeight="1" thickBot="1">
      <c r="A455" s="98">
        <v>45381</v>
      </c>
      <c r="B455" s="82" t="str">
        <f t="shared" si="7"/>
        <v>Mar</v>
      </c>
      <c r="C455" s="83">
        <v>45352</v>
      </c>
      <c r="D455" s="84">
        <v>13</v>
      </c>
      <c r="E455" s="84" t="s">
        <v>205</v>
      </c>
      <c r="F455" s="105" t="s">
        <v>2288</v>
      </c>
      <c r="G455" s="100" t="s">
        <v>7818</v>
      </c>
      <c r="H455" s="86" t="s">
        <v>7311</v>
      </c>
      <c r="I455" s="102">
        <v>1770</v>
      </c>
      <c r="J455" s="96">
        <v>1500</v>
      </c>
      <c r="K455" s="97" t="s">
        <v>216</v>
      </c>
      <c r="L455" s="96" t="s">
        <v>217</v>
      </c>
      <c r="M455" s="88" t="str">
        <f>VLOOKUP(L455,'Total Sales 24-25'!$AD$2:$AE$6,2,0)</f>
        <v>G-Suite Business</v>
      </c>
      <c r="N455" s="96" t="s">
        <v>218</v>
      </c>
      <c r="O455" s="84" t="s">
        <v>6341</v>
      </c>
      <c r="P455" s="89"/>
      <c r="Q455" s="89"/>
      <c r="R455" s="89"/>
      <c r="S455" s="84">
        <v>3</v>
      </c>
      <c r="T455" s="89"/>
      <c r="U455" s="84">
        <v>1770</v>
      </c>
    </row>
    <row r="456" spans="1:21" ht="17.25" customHeight="1" thickBot="1">
      <c r="A456" s="98">
        <v>45381</v>
      </c>
      <c r="B456" s="82" t="str">
        <f t="shared" si="7"/>
        <v>Mar</v>
      </c>
      <c r="C456" s="83">
        <v>45352</v>
      </c>
      <c r="D456" s="84">
        <v>13</v>
      </c>
      <c r="E456" s="84" t="s">
        <v>205</v>
      </c>
      <c r="F456" s="105" t="s">
        <v>413</v>
      </c>
      <c r="G456" s="100" t="s">
        <v>7819</v>
      </c>
      <c r="H456" s="86" t="s">
        <v>7311</v>
      </c>
      <c r="I456" s="102">
        <v>19470</v>
      </c>
      <c r="J456" s="96">
        <v>16500</v>
      </c>
      <c r="K456" s="97" t="s">
        <v>216</v>
      </c>
      <c r="L456" s="96" t="s">
        <v>217</v>
      </c>
      <c r="M456" s="88" t="str">
        <f>VLOOKUP(L456,'Total Sales 24-25'!$AD$2:$AE$6,2,0)</f>
        <v>G-Suite Business</v>
      </c>
      <c r="N456" s="96" t="s">
        <v>218</v>
      </c>
      <c r="O456" s="84" t="s">
        <v>6341</v>
      </c>
      <c r="P456" s="89"/>
      <c r="Q456" s="89"/>
      <c r="R456" s="89"/>
      <c r="S456" s="84">
        <v>3</v>
      </c>
      <c r="T456" s="89"/>
      <c r="U456" s="84">
        <v>19470</v>
      </c>
    </row>
    <row r="457" spans="1:21" ht="17.25" customHeight="1" thickBot="1">
      <c r="A457" s="98">
        <v>45381</v>
      </c>
      <c r="B457" s="82" t="str">
        <f t="shared" si="7"/>
        <v>Mar</v>
      </c>
      <c r="C457" s="83">
        <v>45352</v>
      </c>
      <c r="D457" s="84">
        <v>13</v>
      </c>
      <c r="E457" s="84" t="s">
        <v>205</v>
      </c>
      <c r="F457" s="105" t="s">
        <v>1467</v>
      </c>
      <c r="G457" s="100" t="s">
        <v>7820</v>
      </c>
      <c r="H457" s="86" t="s">
        <v>7311</v>
      </c>
      <c r="I457" s="102">
        <v>12213</v>
      </c>
      <c r="J457" s="96">
        <v>10350</v>
      </c>
      <c r="K457" s="97" t="s">
        <v>216</v>
      </c>
      <c r="L457" s="96" t="s">
        <v>217</v>
      </c>
      <c r="M457" s="88" t="str">
        <f>VLOOKUP(L457,'Total Sales 24-25'!$AD$2:$AE$6,2,0)</f>
        <v>G-Suite Business</v>
      </c>
      <c r="N457" s="96" t="s">
        <v>218</v>
      </c>
      <c r="O457" s="84" t="s">
        <v>6341</v>
      </c>
      <c r="P457" s="89"/>
      <c r="Q457" s="89"/>
      <c r="R457" s="89"/>
      <c r="S457" s="84">
        <v>3</v>
      </c>
      <c r="T457" s="89"/>
      <c r="U457" s="84">
        <v>12213</v>
      </c>
    </row>
    <row r="458" spans="1:21" ht="17.25" customHeight="1" thickBot="1">
      <c r="A458" s="98">
        <v>45381</v>
      </c>
      <c r="B458" s="82" t="str">
        <f t="shared" si="7"/>
        <v>Mar</v>
      </c>
      <c r="C458" s="83">
        <v>45352</v>
      </c>
      <c r="D458" s="84">
        <v>13</v>
      </c>
      <c r="E458" s="84" t="s">
        <v>205</v>
      </c>
      <c r="F458" s="105" t="s">
        <v>621</v>
      </c>
      <c r="G458" s="100" t="s">
        <v>7821</v>
      </c>
      <c r="H458" s="86" t="s">
        <v>7311</v>
      </c>
      <c r="I458" s="102">
        <v>9027</v>
      </c>
      <c r="J458" s="96">
        <v>7650</v>
      </c>
      <c r="K458" s="97" t="s">
        <v>216</v>
      </c>
      <c r="L458" s="96" t="s">
        <v>217</v>
      </c>
      <c r="M458" s="88" t="str">
        <f>VLOOKUP(L458,'Total Sales 24-25'!$AD$2:$AE$6,2,0)</f>
        <v>G-Suite Business</v>
      </c>
      <c r="N458" s="96" t="s">
        <v>218</v>
      </c>
      <c r="O458" s="84" t="s">
        <v>6341</v>
      </c>
      <c r="P458" s="89"/>
      <c r="Q458" s="89"/>
      <c r="R458" s="89"/>
      <c r="S458" s="84">
        <v>3</v>
      </c>
      <c r="T458" s="89"/>
      <c r="U458" s="84">
        <v>9027</v>
      </c>
    </row>
    <row r="459" spans="1:21" ht="17.25" customHeight="1" thickBot="1">
      <c r="A459" s="98">
        <v>45381</v>
      </c>
      <c r="B459" s="82" t="str">
        <f t="shared" si="7"/>
        <v>Mar</v>
      </c>
      <c r="C459" s="83">
        <v>45352</v>
      </c>
      <c r="D459" s="84">
        <v>13</v>
      </c>
      <c r="E459" s="84" t="s">
        <v>205</v>
      </c>
      <c r="F459" s="105" t="s">
        <v>250</v>
      </c>
      <c r="G459" s="100" t="s">
        <v>7822</v>
      </c>
      <c r="H459" s="86" t="s">
        <v>7311</v>
      </c>
      <c r="I459" s="102">
        <v>1180</v>
      </c>
      <c r="J459" s="96">
        <v>1000</v>
      </c>
      <c r="K459" s="97" t="s">
        <v>216</v>
      </c>
      <c r="L459" s="96" t="s">
        <v>217</v>
      </c>
      <c r="M459" s="88" t="str">
        <f>VLOOKUP(L459,'Total Sales 24-25'!$AD$2:$AE$6,2,0)</f>
        <v>G-Suite Business</v>
      </c>
      <c r="N459" s="96" t="s">
        <v>218</v>
      </c>
      <c r="O459" s="84" t="s">
        <v>6341</v>
      </c>
      <c r="P459" s="89"/>
      <c r="Q459" s="89"/>
      <c r="R459" s="89"/>
      <c r="S459" s="84">
        <v>3</v>
      </c>
      <c r="T459" s="89"/>
      <c r="U459" s="84">
        <v>1180</v>
      </c>
    </row>
    <row r="460" spans="1:21" ht="17.25" customHeight="1" thickBot="1">
      <c r="A460" s="98">
        <v>45381</v>
      </c>
      <c r="B460" s="82" t="str">
        <f t="shared" si="7"/>
        <v>Mar</v>
      </c>
      <c r="C460" s="83">
        <v>45352</v>
      </c>
      <c r="D460" s="84">
        <v>13</v>
      </c>
      <c r="E460" s="84" t="s">
        <v>205</v>
      </c>
      <c r="F460" s="105" t="s">
        <v>608</v>
      </c>
      <c r="G460" s="100" t="s">
        <v>7823</v>
      </c>
      <c r="H460" s="86" t="s">
        <v>7311</v>
      </c>
      <c r="I460" s="102">
        <v>9492</v>
      </c>
      <c r="J460" s="96">
        <v>8044</v>
      </c>
      <c r="K460" s="97" t="s">
        <v>216</v>
      </c>
      <c r="L460" s="96" t="s">
        <v>217</v>
      </c>
      <c r="M460" s="88" t="str">
        <f>VLOOKUP(L460,'Total Sales 24-25'!$AD$2:$AE$6,2,0)</f>
        <v>G-Suite Business</v>
      </c>
      <c r="N460" s="96" t="s">
        <v>218</v>
      </c>
      <c r="O460" s="84" t="s">
        <v>6341</v>
      </c>
      <c r="P460" s="89"/>
      <c r="Q460" s="89"/>
      <c r="R460" s="89"/>
      <c r="S460" s="84">
        <v>3</v>
      </c>
      <c r="T460" s="89"/>
      <c r="U460" s="84">
        <v>9492</v>
      </c>
    </row>
    <row r="461" spans="1:21" ht="17.25" customHeight="1" thickBot="1">
      <c r="A461" s="98">
        <v>45381</v>
      </c>
      <c r="B461" s="82" t="str">
        <f t="shared" si="7"/>
        <v>Mar</v>
      </c>
      <c r="C461" s="83">
        <v>45352</v>
      </c>
      <c r="D461" s="84">
        <v>13</v>
      </c>
      <c r="E461" s="84" t="s">
        <v>205</v>
      </c>
      <c r="F461" s="105" t="s">
        <v>2597</v>
      </c>
      <c r="G461" s="100" t="s">
        <v>7824</v>
      </c>
      <c r="H461" s="86" t="s">
        <v>7311</v>
      </c>
      <c r="I461" s="102">
        <v>396008</v>
      </c>
      <c r="J461" s="96">
        <v>335600</v>
      </c>
      <c r="K461" s="97" t="s">
        <v>216</v>
      </c>
      <c r="L461" s="96" t="s">
        <v>217</v>
      </c>
      <c r="M461" s="88" t="str">
        <f>VLOOKUP(L461,'Total Sales 24-25'!$AD$2:$AE$6,2,0)</f>
        <v>G-Suite Business</v>
      </c>
      <c r="N461" s="96" t="s">
        <v>218</v>
      </c>
      <c r="O461" s="84" t="s">
        <v>6341</v>
      </c>
      <c r="P461" s="89"/>
      <c r="Q461" s="89"/>
      <c r="R461" s="89"/>
      <c r="S461" s="84">
        <v>3</v>
      </c>
      <c r="T461" s="89"/>
      <c r="U461" s="84">
        <v>396008</v>
      </c>
    </row>
    <row r="462" spans="1:21" ht="17.25" customHeight="1" thickBot="1">
      <c r="A462" s="98">
        <v>45381</v>
      </c>
      <c r="B462" s="82" t="str">
        <f t="shared" si="7"/>
        <v>Mar</v>
      </c>
      <c r="C462" s="83">
        <v>45352</v>
      </c>
      <c r="D462" s="84">
        <v>13</v>
      </c>
      <c r="E462" s="84" t="s">
        <v>205</v>
      </c>
      <c r="F462" s="105" t="s">
        <v>3068</v>
      </c>
      <c r="G462" s="100" t="s">
        <v>7825</v>
      </c>
      <c r="H462" s="86" t="s">
        <v>7311</v>
      </c>
      <c r="I462" s="102">
        <v>38940</v>
      </c>
      <c r="J462" s="96">
        <v>33000</v>
      </c>
      <c r="K462" s="97" t="s">
        <v>216</v>
      </c>
      <c r="L462" s="96" t="s">
        <v>217</v>
      </c>
      <c r="M462" s="88" t="str">
        <f>VLOOKUP(L462,'Total Sales 24-25'!$AD$2:$AE$6,2,0)</f>
        <v>G-Suite Business</v>
      </c>
      <c r="N462" s="96" t="s">
        <v>218</v>
      </c>
      <c r="O462" s="84" t="s">
        <v>6341</v>
      </c>
      <c r="P462" s="89"/>
      <c r="Q462" s="89"/>
      <c r="R462" s="89"/>
      <c r="S462" s="84">
        <v>3</v>
      </c>
      <c r="T462" s="89"/>
      <c r="U462" s="84">
        <v>38940</v>
      </c>
    </row>
    <row r="463" spans="1:21" ht="17.25" customHeight="1" thickBot="1">
      <c r="A463" s="82">
        <v>45054</v>
      </c>
      <c r="B463" s="82" t="str">
        <f t="shared" si="7"/>
        <v>May</v>
      </c>
      <c r="C463" s="83">
        <v>45047</v>
      </c>
      <c r="D463" s="84">
        <v>19</v>
      </c>
      <c r="E463" s="84" t="s">
        <v>205</v>
      </c>
      <c r="F463" s="85" t="s">
        <v>1339</v>
      </c>
      <c r="G463" s="86" t="s">
        <v>7826</v>
      </c>
      <c r="H463" s="86" t="s">
        <v>7311</v>
      </c>
      <c r="I463" s="86">
        <v>1415</v>
      </c>
      <c r="J463" s="84">
        <v>1199</v>
      </c>
      <c r="K463" s="87" t="s">
        <v>216</v>
      </c>
      <c r="L463" s="88" t="s">
        <v>217</v>
      </c>
      <c r="M463" s="88" t="str">
        <f>VLOOKUP(L463,'Total Sales 24-25'!$AD$2:$AE$6,2,0)</f>
        <v>G-Suite Business</v>
      </c>
      <c r="N463" s="88" t="s">
        <v>218</v>
      </c>
      <c r="O463" s="84" t="s">
        <v>6341</v>
      </c>
      <c r="P463" s="89"/>
      <c r="Q463" s="89"/>
      <c r="R463" s="89"/>
      <c r="S463" s="84">
        <v>5</v>
      </c>
      <c r="T463" s="89"/>
      <c r="U463" s="84">
        <v>1415</v>
      </c>
    </row>
    <row r="464" spans="1:21" ht="17.25" customHeight="1" thickBot="1">
      <c r="A464" s="98">
        <v>45381</v>
      </c>
      <c r="B464" s="82" t="str">
        <f t="shared" si="7"/>
        <v>Mar</v>
      </c>
      <c r="C464" s="83">
        <v>45352</v>
      </c>
      <c r="D464" s="84">
        <v>13</v>
      </c>
      <c r="E464" s="84" t="s">
        <v>205</v>
      </c>
      <c r="F464" s="105" t="s">
        <v>7827</v>
      </c>
      <c r="G464" s="100" t="s">
        <v>7828</v>
      </c>
      <c r="H464" s="86" t="s">
        <v>7311</v>
      </c>
      <c r="I464" s="102">
        <v>19470</v>
      </c>
      <c r="J464" s="96">
        <v>16500</v>
      </c>
      <c r="K464" s="97" t="s">
        <v>216</v>
      </c>
      <c r="L464" s="96" t="s">
        <v>217</v>
      </c>
      <c r="M464" s="88" t="str">
        <f>VLOOKUP(L464,'Total Sales 24-25'!$AD$2:$AE$6,2,0)</f>
        <v>G-Suite Business</v>
      </c>
      <c r="N464" s="96" t="s">
        <v>218</v>
      </c>
      <c r="O464" s="84" t="s">
        <v>6341</v>
      </c>
      <c r="P464" s="89"/>
      <c r="Q464" s="89"/>
      <c r="R464" s="89"/>
      <c r="S464" s="84">
        <v>3</v>
      </c>
      <c r="T464" s="89"/>
      <c r="U464" s="84">
        <v>19470</v>
      </c>
    </row>
    <row r="465" spans="1:21" ht="17.25" customHeight="1" thickBot="1">
      <c r="A465" s="98">
        <v>45381</v>
      </c>
      <c r="B465" s="82" t="str">
        <f t="shared" si="7"/>
        <v>Mar</v>
      </c>
      <c r="C465" s="83">
        <v>45352</v>
      </c>
      <c r="D465" s="84">
        <v>13</v>
      </c>
      <c r="E465" s="84" t="s">
        <v>205</v>
      </c>
      <c r="F465" s="103" t="s">
        <v>362</v>
      </c>
      <c r="G465" s="100" t="s">
        <v>7829</v>
      </c>
      <c r="H465" s="86" t="s">
        <v>7311</v>
      </c>
      <c r="I465" s="91"/>
      <c r="J465" s="96">
        <v>0</v>
      </c>
      <c r="K465" s="106"/>
      <c r="L465" s="89"/>
      <c r="M465" s="88" t="e">
        <f>VLOOKUP(L465,'Total Sales 24-25'!$AD$2:$AE$6,2,0)</f>
        <v>#N/A</v>
      </c>
      <c r="N465" s="89"/>
      <c r="O465" s="84" t="s">
        <v>6341</v>
      </c>
      <c r="P465" s="89"/>
      <c r="Q465" s="89"/>
      <c r="R465" s="89"/>
      <c r="S465" s="84">
        <v>3</v>
      </c>
      <c r="T465" s="89"/>
      <c r="U465" s="89"/>
    </row>
    <row r="466" spans="1:21" ht="17.25" customHeight="1" thickBot="1">
      <c r="A466" s="82">
        <v>45054</v>
      </c>
      <c r="B466" s="82" t="str">
        <f t="shared" si="7"/>
        <v>May</v>
      </c>
      <c r="C466" s="83">
        <v>45047</v>
      </c>
      <c r="D466" s="84">
        <v>19</v>
      </c>
      <c r="E466" s="84" t="s">
        <v>205</v>
      </c>
      <c r="F466" s="85" t="s">
        <v>7709</v>
      </c>
      <c r="G466" s="86" t="s">
        <v>7830</v>
      </c>
      <c r="H466" s="86" t="s">
        <v>7311</v>
      </c>
      <c r="I466" s="86">
        <v>2065</v>
      </c>
      <c r="J466" s="84">
        <v>1750</v>
      </c>
      <c r="K466" s="87" t="s">
        <v>216</v>
      </c>
      <c r="L466" s="88" t="s">
        <v>217</v>
      </c>
      <c r="M466" s="88" t="str">
        <f>VLOOKUP(L466,'Total Sales 24-25'!$AD$2:$AE$6,2,0)</f>
        <v>G-Suite Business</v>
      </c>
      <c r="N466" s="88" t="s">
        <v>218</v>
      </c>
      <c r="O466" s="84" t="s">
        <v>6341</v>
      </c>
      <c r="P466" s="89"/>
      <c r="Q466" s="89"/>
      <c r="R466" s="89"/>
      <c r="S466" s="84">
        <v>5</v>
      </c>
      <c r="T466" s="89"/>
      <c r="U466" s="84">
        <v>2065</v>
      </c>
    </row>
    <row r="467" spans="1:21" ht="17.25" customHeight="1" thickBot="1">
      <c r="A467" s="82">
        <v>45054</v>
      </c>
      <c r="B467" s="82" t="str">
        <f t="shared" si="7"/>
        <v>May</v>
      </c>
      <c r="C467" s="83">
        <v>45047</v>
      </c>
      <c r="D467" s="84">
        <v>19</v>
      </c>
      <c r="E467" s="84" t="s">
        <v>205</v>
      </c>
      <c r="F467" s="85" t="s">
        <v>712</v>
      </c>
      <c r="G467" s="86" t="s">
        <v>7831</v>
      </c>
      <c r="H467" s="86" t="s">
        <v>7311</v>
      </c>
      <c r="I467" s="86">
        <v>120360</v>
      </c>
      <c r="J467" s="84">
        <v>102000</v>
      </c>
      <c r="K467" s="87" t="s">
        <v>216</v>
      </c>
      <c r="L467" s="88" t="s">
        <v>217</v>
      </c>
      <c r="M467" s="88" t="str">
        <f>VLOOKUP(L467,'Total Sales 24-25'!$AD$2:$AE$6,2,0)</f>
        <v>G-Suite Business</v>
      </c>
      <c r="N467" s="88" t="s">
        <v>218</v>
      </c>
      <c r="O467" s="84" t="s">
        <v>6341</v>
      </c>
      <c r="P467" s="89"/>
      <c r="Q467" s="89"/>
      <c r="R467" s="89"/>
      <c r="S467" s="84">
        <v>5</v>
      </c>
      <c r="T467" s="89"/>
      <c r="U467" s="84">
        <v>120360</v>
      </c>
    </row>
    <row r="468" spans="1:21" ht="17.25" customHeight="1" thickBot="1">
      <c r="A468" s="82">
        <v>45055</v>
      </c>
      <c r="B468" s="82" t="str">
        <f t="shared" si="7"/>
        <v>May</v>
      </c>
      <c r="C468" s="83">
        <v>45047</v>
      </c>
      <c r="D468" s="84">
        <v>19</v>
      </c>
      <c r="E468" s="84" t="s">
        <v>205</v>
      </c>
      <c r="F468" s="85" t="s">
        <v>233</v>
      </c>
      <c r="G468" s="86" t="s">
        <v>7832</v>
      </c>
      <c r="H468" s="86" t="s">
        <v>7311</v>
      </c>
      <c r="I468" s="86">
        <v>11894</v>
      </c>
      <c r="J468" s="84">
        <v>10080</v>
      </c>
      <c r="K468" s="87" t="s">
        <v>216</v>
      </c>
      <c r="L468" s="88" t="s">
        <v>217</v>
      </c>
      <c r="M468" s="88" t="str">
        <f>VLOOKUP(L468,'Total Sales 24-25'!$AD$2:$AE$6,2,0)</f>
        <v>G-Suite Business</v>
      </c>
      <c r="N468" s="88" t="s">
        <v>218</v>
      </c>
      <c r="O468" s="84" t="s">
        <v>6341</v>
      </c>
      <c r="P468" s="89"/>
      <c r="Q468" s="89"/>
      <c r="R468" s="89"/>
      <c r="S468" s="84">
        <v>5</v>
      </c>
      <c r="T468" s="89"/>
      <c r="U468" s="84">
        <v>11894</v>
      </c>
    </row>
    <row r="469" spans="1:21" ht="17.25" customHeight="1" thickBot="1">
      <c r="A469" s="82">
        <v>45055</v>
      </c>
      <c r="B469" s="82" t="str">
        <f t="shared" si="7"/>
        <v>May</v>
      </c>
      <c r="C469" s="83">
        <v>45047</v>
      </c>
      <c r="D469" s="84">
        <v>19</v>
      </c>
      <c r="E469" s="84" t="s">
        <v>205</v>
      </c>
      <c r="F469" s="85" t="s">
        <v>1335</v>
      </c>
      <c r="G469" s="86" t="s">
        <v>7833</v>
      </c>
      <c r="H469" s="86" t="s">
        <v>7311</v>
      </c>
      <c r="I469" s="86">
        <v>4366</v>
      </c>
      <c r="J469" s="84">
        <v>3700</v>
      </c>
      <c r="K469" s="87" t="s">
        <v>216</v>
      </c>
      <c r="L469" s="88" t="s">
        <v>217</v>
      </c>
      <c r="M469" s="88" t="str">
        <f>VLOOKUP(L469,'Total Sales 24-25'!$AD$2:$AE$6,2,0)</f>
        <v>G-Suite Business</v>
      </c>
      <c r="N469" s="88" t="s">
        <v>218</v>
      </c>
      <c r="O469" s="84" t="s">
        <v>6341</v>
      </c>
      <c r="P469" s="89"/>
      <c r="Q469" s="89"/>
      <c r="R469" s="89"/>
      <c r="S469" s="84">
        <v>5</v>
      </c>
      <c r="T469" s="89"/>
      <c r="U469" s="84">
        <v>4366</v>
      </c>
    </row>
    <row r="470" spans="1:21" ht="17.25" customHeight="1" thickBot="1">
      <c r="A470" s="82">
        <v>45055</v>
      </c>
      <c r="B470" s="82" t="str">
        <f t="shared" si="7"/>
        <v>May</v>
      </c>
      <c r="C470" s="83">
        <v>45047</v>
      </c>
      <c r="D470" s="84">
        <v>19</v>
      </c>
      <c r="E470" s="84" t="s">
        <v>205</v>
      </c>
      <c r="F470" s="85" t="s">
        <v>1026</v>
      </c>
      <c r="G470" s="86" t="s">
        <v>7834</v>
      </c>
      <c r="H470" s="86" t="s">
        <v>7311</v>
      </c>
      <c r="I470" s="86">
        <v>21063</v>
      </c>
      <c r="J470" s="84">
        <v>17850</v>
      </c>
      <c r="K470" s="87" t="s">
        <v>216</v>
      </c>
      <c r="L470" s="88" t="s">
        <v>217</v>
      </c>
      <c r="M470" s="88" t="str">
        <f>VLOOKUP(L470,'Total Sales 24-25'!$AD$2:$AE$6,2,0)</f>
        <v>G-Suite Business</v>
      </c>
      <c r="N470" s="88" t="s">
        <v>218</v>
      </c>
      <c r="O470" s="84" t="s">
        <v>6341</v>
      </c>
      <c r="P470" s="89"/>
      <c r="Q470" s="89"/>
      <c r="R470" s="89"/>
      <c r="S470" s="84">
        <v>5</v>
      </c>
      <c r="T470" s="89"/>
      <c r="U470" s="84">
        <v>21063</v>
      </c>
    </row>
    <row r="471" spans="1:21" ht="17.25" customHeight="1" thickBot="1">
      <c r="A471" s="82">
        <v>45056</v>
      </c>
      <c r="B471" s="82" t="str">
        <f t="shared" si="7"/>
        <v>May</v>
      </c>
      <c r="C471" s="83">
        <v>45047</v>
      </c>
      <c r="D471" s="84">
        <v>19</v>
      </c>
      <c r="E471" s="84" t="s">
        <v>205</v>
      </c>
      <c r="F471" s="85" t="s">
        <v>2367</v>
      </c>
      <c r="G471" s="86" t="s">
        <v>7835</v>
      </c>
      <c r="H471" s="86" t="s">
        <v>7311</v>
      </c>
      <c r="I471" s="86">
        <v>45312</v>
      </c>
      <c r="J471" s="84">
        <v>38400</v>
      </c>
      <c r="K471" s="87" t="s">
        <v>216</v>
      </c>
      <c r="L471" s="88" t="s">
        <v>217</v>
      </c>
      <c r="M471" s="88" t="str">
        <f>VLOOKUP(L471,'Total Sales 24-25'!$AD$2:$AE$6,2,0)</f>
        <v>G-Suite Business</v>
      </c>
      <c r="N471" s="88" t="s">
        <v>218</v>
      </c>
      <c r="O471" s="84" t="s">
        <v>6341</v>
      </c>
      <c r="P471" s="89"/>
      <c r="Q471" s="89"/>
      <c r="R471" s="89"/>
      <c r="S471" s="84">
        <v>5</v>
      </c>
      <c r="T471" s="89"/>
      <c r="U471" s="84">
        <v>45312</v>
      </c>
    </row>
    <row r="472" spans="1:21" ht="17.25" customHeight="1" thickBot="1">
      <c r="A472" s="82">
        <v>45056</v>
      </c>
      <c r="B472" s="82" t="str">
        <f t="shared" si="7"/>
        <v>May</v>
      </c>
      <c r="C472" s="83">
        <v>45047</v>
      </c>
      <c r="D472" s="84">
        <v>19</v>
      </c>
      <c r="E472" s="84" t="s">
        <v>205</v>
      </c>
      <c r="F472" s="85" t="s">
        <v>903</v>
      </c>
      <c r="G472" s="86" t="s">
        <v>7836</v>
      </c>
      <c r="H472" s="86" t="s">
        <v>7311</v>
      </c>
      <c r="I472" s="86">
        <v>18054</v>
      </c>
      <c r="J472" s="84">
        <v>15300</v>
      </c>
      <c r="K472" s="87" t="s">
        <v>216</v>
      </c>
      <c r="L472" s="88" t="s">
        <v>217</v>
      </c>
      <c r="M472" s="88" t="str">
        <f>VLOOKUP(L472,'Total Sales 24-25'!$AD$2:$AE$6,2,0)</f>
        <v>G-Suite Business</v>
      </c>
      <c r="N472" s="88" t="s">
        <v>218</v>
      </c>
      <c r="O472" s="84" t="s">
        <v>6341</v>
      </c>
      <c r="P472" s="89"/>
      <c r="Q472" s="89"/>
      <c r="R472" s="89"/>
      <c r="S472" s="84">
        <v>5</v>
      </c>
      <c r="T472" s="89"/>
      <c r="U472" s="84">
        <v>18054</v>
      </c>
    </row>
    <row r="473" spans="1:21" ht="17.25" customHeight="1" thickBot="1">
      <c r="A473" s="82">
        <v>45056</v>
      </c>
      <c r="B473" s="82" t="str">
        <f t="shared" si="7"/>
        <v>May</v>
      </c>
      <c r="C473" s="83">
        <v>45047</v>
      </c>
      <c r="D473" s="84">
        <v>19</v>
      </c>
      <c r="E473" s="84" t="s">
        <v>205</v>
      </c>
      <c r="F473" s="85" t="s">
        <v>2581</v>
      </c>
      <c r="G473" s="86" t="s">
        <v>7837</v>
      </c>
      <c r="H473" s="86" t="s">
        <v>7311</v>
      </c>
      <c r="I473" s="86">
        <v>1251</v>
      </c>
      <c r="J473" s="84">
        <v>1060</v>
      </c>
      <c r="K473" s="87" t="s">
        <v>216</v>
      </c>
      <c r="L473" s="88" t="s">
        <v>217</v>
      </c>
      <c r="M473" s="88" t="str">
        <f>VLOOKUP(L473,'Total Sales 24-25'!$AD$2:$AE$6,2,0)</f>
        <v>G-Suite Business</v>
      </c>
      <c r="N473" s="88" t="s">
        <v>218</v>
      </c>
      <c r="O473" s="84" t="s">
        <v>6341</v>
      </c>
      <c r="P473" s="89"/>
      <c r="Q473" s="89"/>
      <c r="R473" s="89"/>
      <c r="S473" s="84">
        <v>5</v>
      </c>
      <c r="T473" s="89"/>
      <c r="U473" s="84">
        <v>1250.8</v>
      </c>
    </row>
    <row r="474" spans="1:21" ht="17.25" customHeight="1" thickBot="1">
      <c r="A474" s="82">
        <v>45056</v>
      </c>
      <c r="B474" s="82" t="str">
        <f t="shared" si="7"/>
        <v>May</v>
      </c>
      <c r="C474" s="83">
        <v>45047</v>
      </c>
      <c r="D474" s="84">
        <v>19</v>
      </c>
      <c r="E474" s="84" t="s">
        <v>205</v>
      </c>
      <c r="F474" s="85" t="s">
        <v>2387</v>
      </c>
      <c r="G474" s="86" t="s">
        <v>7838</v>
      </c>
      <c r="H474" s="86" t="s">
        <v>7311</v>
      </c>
      <c r="I474" s="86">
        <v>3009</v>
      </c>
      <c r="J474" s="84">
        <v>2550</v>
      </c>
      <c r="K474" s="87" t="s">
        <v>216</v>
      </c>
      <c r="L474" s="88" t="s">
        <v>217</v>
      </c>
      <c r="M474" s="88" t="str">
        <f>VLOOKUP(L474,'Total Sales 24-25'!$AD$2:$AE$6,2,0)</f>
        <v>G-Suite Business</v>
      </c>
      <c r="N474" s="88" t="s">
        <v>218</v>
      </c>
      <c r="O474" s="84" t="s">
        <v>6341</v>
      </c>
      <c r="P474" s="89"/>
      <c r="Q474" s="89"/>
      <c r="R474" s="89"/>
      <c r="S474" s="84">
        <v>5</v>
      </c>
      <c r="T474" s="89"/>
      <c r="U474" s="84">
        <v>3009</v>
      </c>
    </row>
    <row r="475" spans="1:21" ht="17.25" customHeight="1" thickBot="1">
      <c r="A475" s="82">
        <v>45057</v>
      </c>
      <c r="B475" s="82" t="str">
        <f t="shared" si="7"/>
        <v>May</v>
      </c>
      <c r="C475" s="83">
        <v>45047</v>
      </c>
      <c r="D475" s="84">
        <v>19</v>
      </c>
      <c r="E475" s="84" t="s">
        <v>205</v>
      </c>
      <c r="F475" s="85" t="s">
        <v>7839</v>
      </c>
      <c r="G475" s="86" t="s">
        <v>7840</v>
      </c>
      <c r="H475" s="86" t="s">
        <v>7311</v>
      </c>
      <c r="I475" s="86">
        <v>15045</v>
      </c>
      <c r="J475" s="84">
        <v>12750</v>
      </c>
      <c r="K475" s="87" t="s">
        <v>216</v>
      </c>
      <c r="L475" s="88" t="s">
        <v>217</v>
      </c>
      <c r="M475" s="88" t="str">
        <f>VLOOKUP(L475,'Total Sales 24-25'!$AD$2:$AE$6,2,0)</f>
        <v>G-Suite Business</v>
      </c>
      <c r="N475" s="88" t="s">
        <v>218</v>
      </c>
      <c r="O475" s="84" t="s">
        <v>6341</v>
      </c>
      <c r="P475" s="89"/>
      <c r="Q475" s="89"/>
      <c r="R475" s="89"/>
      <c r="S475" s="84">
        <v>5</v>
      </c>
      <c r="T475" s="89"/>
      <c r="U475" s="84">
        <v>15045</v>
      </c>
    </row>
    <row r="476" spans="1:21" ht="17.25" customHeight="1" thickBot="1">
      <c r="A476" s="82">
        <v>45057</v>
      </c>
      <c r="B476" s="82" t="str">
        <f t="shared" si="7"/>
        <v>May</v>
      </c>
      <c r="C476" s="83">
        <v>45047</v>
      </c>
      <c r="D476" s="84">
        <v>19</v>
      </c>
      <c r="E476" s="84" t="s">
        <v>205</v>
      </c>
      <c r="F476" s="85" t="s">
        <v>558</v>
      </c>
      <c r="G476" s="86" t="s">
        <v>7841</v>
      </c>
      <c r="H476" s="86" t="s">
        <v>7311</v>
      </c>
      <c r="I476" s="86">
        <v>26149</v>
      </c>
      <c r="J476" s="84">
        <v>22160</v>
      </c>
      <c r="K476" s="87" t="s">
        <v>216</v>
      </c>
      <c r="L476" s="88" t="s">
        <v>217</v>
      </c>
      <c r="M476" s="88" t="str">
        <f>VLOOKUP(L476,'Total Sales 24-25'!$AD$2:$AE$6,2,0)</f>
        <v>G-Suite Business</v>
      </c>
      <c r="N476" s="88" t="s">
        <v>218</v>
      </c>
      <c r="O476" s="84" t="s">
        <v>6341</v>
      </c>
      <c r="P476" s="89"/>
      <c r="Q476" s="89"/>
      <c r="R476" s="89"/>
      <c r="S476" s="84">
        <v>5</v>
      </c>
      <c r="T476" s="89"/>
      <c r="U476" s="84">
        <v>26149</v>
      </c>
    </row>
    <row r="477" spans="1:21" ht="17.25" customHeight="1" thickBot="1">
      <c r="A477" s="82">
        <v>45057</v>
      </c>
      <c r="B477" s="82" t="str">
        <f t="shared" si="7"/>
        <v>May</v>
      </c>
      <c r="C477" s="83">
        <v>45047</v>
      </c>
      <c r="D477" s="84">
        <v>19</v>
      </c>
      <c r="E477" s="84" t="s">
        <v>205</v>
      </c>
      <c r="F477" s="85" t="s">
        <v>3058</v>
      </c>
      <c r="G477" s="86" t="s">
        <v>7842</v>
      </c>
      <c r="H477" s="86" t="s">
        <v>7311</v>
      </c>
      <c r="I477" s="86">
        <v>752</v>
      </c>
      <c r="J477" s="84">
        <v>637</v>
      </c>
      <c r="K477" s="87" t="s">
        <v>216</v>
      </c>
      <c r="L477" s="88" t="s">
        <v>217</v>
      </c>
      <c r="M477" s="88" t="str">
        <f>VLOOKUP(L477,'Total Sales 24-25'!$AD$2:$AE$6,2,0)</f>
        <v>G-Suite Business</v>
      </c>
      <c r="N477" s="88" t="s">
        <v>218</v>
      </c>
      <c r="O477" s="84" t="s">
        <v>6341</v>
      </c>
      <c r="P477" s="89"/>
      <c r="Q477" s="89"/>
      <c r="R477" s="89"/>
      <c r="S477" s="84">
        <v>5</v>
      </c>
      <c r="T477" s="89"/>
      <c r="U477" s="84">
        <v>752</v>
      </c>
    </row>
    <row r="478" spans="1:21" ht="17.25" customHeight="1" thickBot="1">
      <c r="A478" s="82">
        <v>45058</v>
      </c>
      <c r="B478" s="82" t="str">
        <f t="shared" si="7"/>
        <v>May</v>
      </c>
      <c r="C478" s="83">
        <v>45047</v>
      </c>
      <c r="D478" s="84">
        <v>19</v>
      </c>
      <c r="E478" s="84" t="s">
        <v>205</v>
      </c>
      <c r="F478" s="85" t="s">
        <v>7406</v>
      </c>
      <c r="G478" s="86" t="s">
        <v>7843</v>
      </c>
      <c r="H478" s="86" t="s">
        <v>7311</v>
      </c>
      <c r="I478" s="86">
        <v>61171</v>
      </c>
      <c r="J478" s="84">
        <v>51840</v>
      </c>
      <c r="K478" s="87" t="s">
        <v>216</v>
      </c>
      <c r="L478" s="88" t="s">
        <v>217</v>
      </c>
      <c r="M478" s="88" t="str">
        <f>VLOOKUP(L478,'Total Sales 24-25'!$AD$2:$AE$6,2,0)</f>
        <v>G-Suite Business</v>
      </c>
      <c r="N478" s="88" t="s">
        <v>218</v>
      </c>
      <c r="O478" s="84" t="s">
        <v>6341</v>
      </c>
      <c r="P478" s="89"/>
      <c r="Q478" s="89"/>
      <c r="R478" s="89"/>
      <c r="S478" s="84">
        <v>5</v>
      </c>
      <c r="T478" s="89"/>
      <c r="U478" s="84">
        <v>61171</v>
      </c>
    </row>
    <row r="479" spans="1:21" ht="17.25" customHeight="1" thickBot="1">
      <c r="A479" s="82">
        <v>45058</v>
      </c>
      <c r="B479" s="82" t="str">
        <f t="shared" si="7"/>
        <v>May</v>
      </c>
      <c r="C479" s="83">
        <v>45047</v>
      </c>
      <c r="D479" s="84">
        <v>19</v>
      </c>
      <c r="E479" s="84" t="s">
        <v>205</v>
      </c>
      <c r="F479" s="85" t="s">
        <v>2387</v>
      </c>
      <c r="G479" s="86" t="s">
        <v>7844</v>
      </c>
      <c r="H479" s="86" t="s">
        <v>7311</v>
      </c>
      <c r="I479" s="86">
        <v>1887</v>
      </c>
      <c r="J479" s="84">
        <v>1599</v>
      </c>
      <c r="K479" s="87" t="s">
        <v>216</v>
      </c>
      <c r="L479" s="88" t="s">
        <v>217</v>
      </c>
      <c r="M479" s="88" t="str">
        <f>VLOOKUP(L479,'Total Sales 24-25'!$AD$2:$AE$6,2,0)</f>
        <v>G-Suite Business</v>
      </c>
      <c r="N479" s="88" t="s">
        <v>218</v>
      </c>
      <c r="O479" s="84" t="s">
        <v>6341</v>
      </c>
      <c r="P479" s="89"/>
      <c r="Q479" s="89"/>
      <c r="R479" s="89"/>
      <c r="S479" s="84">
        <v>5</v>
      </c>
      <c r="T479" s="89"/>
      <c r="U479" s="84">
        <v>1886.82</v>
      </c>
    </row>
    <row r="480" spans="1:21" ht="17.25" customHeight="1" thickBot="1">
      <c r="A480" s="82">
        <v>45058</v>
      </c>
      <c r="B480" s="82" t="str">
        <f t="shared" si="7"/>
        <v>May</v>
      </c>
      <c r="C480" s="83">
        <v>45047</v>
      </c>
      <c r="D480" s="84">
        <v>19</v>
      </c>
      <c r="E480" s="84" t="s">
        <v>205</v>
      </c>
      <c r="F480" s="85" t="s">
        <v>250</v>
      </c>
      <c r="G480" s="86" t="s">
        <v>7845</v>
      </c>
      <c r="H480" s="86" t="s">
        <v>7311</v>
      </c>
      <c r="I480" s="86">
        <v>18290</v>
      </c>
      <c r="J480" s="84">
        <v>15500</v>
      </c>
      <c r="K480" s="87" t="s">
        <v>216</v>
      </c>
      <c r="L480" s="88" t="s">
        <v>217</v>
      </c>
      <c r="M480" s="88" t="str">
        <f>VLOOKUP(L480,'Total Sales 24-25'!$AD$2:$AE$6,2,0)</f>
        <v>G-Suite Business</v>
      </c>
      <c r="N480" s="88" t="s">
        <v>218</v>
      </c>
      <c r="O480" s="84" t="s">
        <v>6341</v>
      </c>
      <c r="P480" s="89"/>
      <c r="Q480" s="89"/>
      <c r="R480" s="89"/>
      <c r="S480" s="84">
        <v>5</v>
      </c>
      <c r="T480" s="89"/>
      <c r="U480" s="84">
        <v>18290</v>
      </c>
    </row>
    <row r="481" spans="1:21" ht="17.25" customHeight="1" thickBot="1">
      <c r="A481" s="82">
        <v>45061</v>
      </c>
      <c r="B481" s="82" t="str">
        <f t="shared" si="7"/>
        <v>May</v>
      </c>
      <c r="C481" s="83">
        <v>45047</v>
      </c>
      <c r="D481" s="84">
        <v>20</v>
      </c>
      <c r="E481" s="84" t="s">
        <v>205</v>
      </c>
      <c r="F481" s="85" t="s">
        <v>441</v>
      </c>
      <c r="G481" s="86" t="s">
        <v>7846</v>
      </c>
      <c r="H481" s="86" t="s">
        <v>7311</v>
      </c>
      <c r="I481" s="86">
        <v>49135</v>
      </c>
      <c r="J481" s="84">
        <v>41640</v>
      </c>
      <c r="K481" s="87" t="s">
        <v>216</v>
      </c>
      <c r="L481" s="88" t="s">
        <v>217</v>
      </c>
      <c r="M481" s="88" t="str">
        <f>VLOOKUP(L481,'Total Sales 24-25'!$AD$2:$AE$6,2,0)</f>
        <v>G-Suite Business</v>
      </c>
      <c r="N481" s="88" t="s">
        <v>218</v>
      </c>
      <c r="O481" s="84" t="s">
        <v>6341</v>
      </c>
      <c r="P481" s="89"/>
      <c r="Q481" s="89"/>
      <c r="R481" s="89"/>
      <c r="S481" s="84">
        <v>5</v>
      </c>
      <c r="T481" s="89"/>
      <c r="U481" s="84">
        <v>49135</v>
      </c>
    </row>
    <row r="482" spans="1:21" ht="17.25" customHeight="1" thickBot="1">
      <c r="A482" s="82">
        <v>45061</v>
      </c>
      <c r="B482" s="82" t="str">
        <f t="shared" si="7"/>
        <v>May</v>
      </c>
      <c r="C482" s="83">
        <v>45047</v>
      </c>
      <c r="D482" s="84">
        <v>20</v>
      </c>
      <c r="E482" s="84" t="s">
        <v>205</v>
      </c>
      <c r="F482" s="85" t="s">
        <v>2551</v>
      </c>
      <c r="G482" s="86" t="s">
        <v>7847</v>
      </c>
      <c r="H482" s="86" t="s">
        <v>7311</v>
      </c>
      <c r="I482" s="86">
        <v>24155</v>
      </c>
      <c r="J482" s="84">
        <v>20470</v>
      </c>
      <c r="K482" s="87" t="s">
        <v>216</v>
      </c>
      <c r="L482" s="88" t="s">
        <v>217</v>
      </c>
      <c r="M482" s="88" t="str">
        <f>VLOOKUP(L482,'Total Sales 24-25'!$AD$2:$AE$6,2,0)</f>
        <v>G-Suite Business</v>
      </c>
      <c r="N482" s="88" t="s">
        <v>218</v>
      </c>
      <c r="O482" s="84" t="s">
        <v>6341</v>
      </c>
      <c r="P482" s="89"/>
      <c r="Q482" s="89"/>
      <c r="R482" s="89"/>
      <c r="S482" s="84">
        <v>5</v>
      </c>
      <c r="T482" s="89"/>
      <c r="U482" s="84">
        <v>24155</v>
      </c>
    </row>
    <row r="483" spans="1:21" ht="17.25" customHeight="1" thickBot="1">
      <c r="A483" s="82">
        <v>45061</v>
      </c>
      <c r="B483" s="82" t="str">
        <f t="shared" si="7"/>
        <v>May</v>
      </c>
      <c r="C483" s="83">
        <v>45047</v>
      </c>
      <c r="D483" s="84">
        <v>20</v>
      </c>
      <c r="E483" s="84" t="s">
        <v>205</v>
      </c>
      <c r="F483" s="85" t="s">
        <v>250</v>
      </c>
      <c r="G483" s="86" t="s">
        <v>7848</v>
      </c>
      <c r="H483" s="86" t="s">
        <v>7311</v>
      </c>
      <c r="I483" s="86">
        <v>3422</v>
      </c>
      <c r="J483" s="84">
        <v>2900</v>
      </c>
      <c r="K483" s="87" t="s">
        <v>216</v>
      </c>
      <c r="L483" s="88" t="s">
        <v>217</v>
      </c>
      <c r="M483" s="88" t="str">
        <f>VLOOKUP(L483,'Total Sales 24-25'!$AD$2:$AE$6,2,0)</f>
        <v>G-Suite Business</v>
      </c>
      <c r="N483" s="88" t="s">
        <v>218</v>
      </c>
      <c r="O483" s="84" t="s">
        <v>6341</v>
      </c>
      <c r="P483" s="89"/>
      <c r="Q483" s="89"/>
      <c r="R483" s="89"/>
      <c r="S483" s="84">
        <v>5</v>
      </c>
      <c r="T483" s="89"/>
      <c r="U483" s="84">
        <v>3422</v>
      </c>
    </row>
    <row r="484" spans="1:21" ht="17.25" customHeight="1" thickBot="1">
      <c r="A484" s="82">
        <v>45061</v>
      </c>
      <c r="B484" s="82" t="str">
        <f t="shared" si="7"/>
        <v>May</v>
      </c>
      <c r="C484" s="83">
        <v>45047</v>
      </c>
      <c r="D484" s="84">
        <v>20</v>
      </c>
      <c r="E484" s="84" t="s">
        <v>205</v>
      </c>
      <c r="F484" s="85" t="s">
        <v>1590</v>
      </c>
      <c r="G484" s="86" t="s">
        <v>7849</v>
      </c>
      <c r="H484" s="86" t="s">
        <v>7311</v>
      </c>
      <c r="I484" s="86">
        <v>40598</v>
      </c>
      <c r="J484" s="84">
        <v>34405</v>
      </c>
      <c r="K484" s="87" t="s">
        <v>216</v>
      </c>
      <c r="L484" s="88" t="s">
        <v>217</v>
      </c>
      <c r="M484" s="88" t="str">
        <f>VLOOKUP(L484,'Total Sales 24-25'!$AD$2:$AE$6,2,0)</f>
        <v>G-Suite Business</v>
      </c>
      <c r="N484" s="88" t="s">
        <v>218</v>
      </c>
      <c r="O484" s="84" t="s">
        <v>6341</v>
      </c>
      <c r="P484" s="89"/>
      <c r="Q484" s="89"/>
      <c r="R484" s="89"/>
      <c r="S484" s="84">
        <v>5</v>
      </c>
      <c r="T484" s="89"/>
      <c r="U484" s="84">
        <v>40598</v>
      </c>
    </row>
    <row r="485" spans="1:21" ht="17.25" customHeight="1" thickBot="1">
      <c r="A485" s="82">
        <v>45062</v>
      </c>
      <c r="B485" s="82" t="str">
        <f t="shared" si="7"/>
        <v>May</v>
      </c>
      <c r="C485" s="83">
        <v>45047</v>
      </c>
      <c r="D485" s="84">
        <v>20</v>
      </c>
      <c r="E485" s="84" t="s">
        <v>205</v>
      </c>
      <c r="F485" s="85" t="s">
        <v>250</v>
      </c>
      <c r="G485" s="86" t="s">
        <v>7850</v>
      </c>
      <c r="H485" s="86" t="s">
        <v>7311</v>
      </c>
      <c r="I485" s="86">
        <v>8496</v>
      </c>
      <c r="J485" s="84">
        <v>7200</v>
      </c>
      <c r="K485" s="87" t="s">
        <v>216</v>
      </c>
      <c r="L485" s="88" t="s">
        <v>217</v>
      </c>
      <c r="M485" s="88" t="str">
        <f>VLOOKUP(L485,'Total Sales 24-25'!$AD$2:$AE$6,2,0)</f>
        <v>G-Suite Business</v>
      </c>
      <c r="N485" s="88" t="s">
        <v>218</v>
      </c>
      <c r="O485" s="84" t="s">
        <v>6341</v>
      </c>
      <c r="P485" s="89"/>
      <c r="Q485" s="89"/>
      <c r="R485" s="89"/>
      <c r="S485" s="84">
        <v>5</v>
      </c>
      <c r="T485" s="89"/>
      <c r="U485" s="84">
        <v>8496</v>
      </c>
    </row>
    <row r="486" spans="1:21" ht="17.25" customHeight="1" thickBot="1">
      <c r="A486" s="82">
        <v>45062</v>
      </c>
      <c r="B486" s="82" t="str">
        <f t="shared" si="7"/>
        <v>May</v>
      </c>
      <c r="C486" s="83">
        <v>45047</v>
      </c>
      <c r="D486" s="84">
        <v>20</v>
      </c>
      <c r="E486" s="84" t="s">
        <v>205</v>
      </c>
      <c r="F486" s="85" t="s">
        <v>250</v>
      </c>
      <c r="G486" s="86" t="s">
        <v>7851</v>
      </c>
      <c r="H486" s="86" t="s">
        <v>7311</v>
      </c>
      <c r="I486" s="86">
        <v>1829</v>
      </c>
      <c r="J486" s="84">
        <v>1550</v>
      </c>
      <c r="K486" s="87" t="s">
        <v>216</v>
      </c>
      <c r="L486" s="88" t="s">
        <v>217</v>
      </c>
      <c r="M486" s="88" t="str">
        <f>VLOOKUP(L486,'Total Sales 24-25'!$AD$2:$AE$6,2,0)</f>
        <v>G-Suite Business</v>
      </c>
      <c r="N486" s="88" t="s">
        <v>218</v>
      </c>
      <c r="O486" s="84" t="s">
        <v>6341</v>
      </c>
      <c r="P486" s="89"/>
      <c r="Q486" s="89"/>
      <c r="R486" s="89"/>
      <c r="S486" s="84">
        <v>5</v>
      </c>
      <c r="T486" s="89"/>
      <c r="U486" s="84">
        <v>1829</v>
      </c>
    </row>
    <row r="487" spans="1:21" ht="17.25" customHeight="1" thickBot="1">
      <c r="A487" s="82">
        <v>45062</v>
      </c>
      <c r="B487" s="82" t="str">
        <f t="shared" si="7"/>
        <v>May</v>
      </c>
      <c r="C487" s="83">
        <v>45047</v>
      </c>
      <c r="D487" s="84">
        <v>20</v>
      </c>
      <c r="E487" s="84" t="s">
        <v>205</v>
      </c>
      <c r="F487" s="85" t="s">
        <v>905</v>
      </c>
      <c r="G487" s="86" t="s">
        <v>7852</v>
      </c>
      <c r="H487" s="86" t="s">
        <v>7311</v>
      </c>
      <c r="I487" s="86">
        <v>8850</v>
      </c>
      <c r="J487" s="84">
        <v>7500</v>
      </c>
      <c r="K487" s="87" t="s">
        <v>216</v>
      </c>
      <c r="L487" s="88" t="s">
        <v>217</v>
      </c>
      <c r="M487" s="88" t="str">
        <f>VLOOKUP(L487,'Total Sales 24-25'!$AD$2:$AE$6,2,0)</f>
        <v>G-Suite Business</v>
      </c>
      <c r="N487" s="88" t="s">
        <v>218</v>
      </c>
      <c r="O487" s="84" t="s">
        <v>6341</v>
      </c>
      <c r="P487" s="89"/>
      <c r="Q487" s="89"/>
      <c r="R487" s="89"/>
      <c r="S487" s="84">
        <v>5</v>
      </c>
      <c r="T487" s="89"/>
      <c r="U487" s="84">
        <v>8850</v>
      </c>
    </row>
    <row r="488" spans="1:21" ht="17.25" customHeight="1" thickBot="1">
      <c r="A488" s="82">
        <v>45063</v>
      </c>
      <c r="B488" s="82" t="str">
        <f t="shared" si="7"/>
        <v>May</v>
      </c>
      <c r="C488" s="83">
        <v>45047</v>
      </c>
      <c r="D488" s="84">
        <v>20</v>
      </c>
      <c r="E488" s="84" t="s">
        <v>205</v>
      </c>
      <c r="F488" s="85" t="s">
        <v>1518</v>
      </c>
      <c r="G488" s="86" t="s">
        <v>7853</v>
      </c>
      <c r="H488" s="86" t="s">
        <v>7311</v>
      </c>
      <c r="I488" s="86">
        <v>82600</v>
      </c>
      <c r="J488" s="84">
        <v>70000</v>
      </c>
      <c r="K488" s="87" t="s">
        <v>216</v>
      </c>
      <c r="L488" s="88" t="s">
        <v>217</v>
      </c>
      <c r="M488" s="88" t="str">
        <f>VLOOKUP(L488,'Total Sales 24-25'!$AD$2:$AE$6,2,0)</f>
        <v>G-Suite Business</v>
      </c>
      <c r="N488" s="88" t="s">
        <v>218</v>
      </c>
      <c r="O488" s="84" t="s">
        <v>6341</v>
      </c>
      <c r="P488" s="89"/>
      <c r="Q488" s="89"/>
      <c r="R488" s="89"/>
      <c r="S488" s="84">
        <v>5</v>
      </c>
      <c r="T488" s="89"/>
      <c r="U488" s="84">
        <v>82600</v>
      </c>
    </row>
    <row r="489" spans="1:21" ht="17.25" customHeight="1" thickBot="1">
      <c r="A489" s="82">
        <v>45063</v>
      </c>
      <c r="B489" s="82" t="str">
        <f t="shared" si="7"/>
        <v>May</v>
      </c>
      <c r="C489" s="83">
        <v>45047</v>
      </c>
      <c r="D489" s="84">
        <v>20</v>
      </c>
      <c r="E489" s="84" t="s">
        <v>205</v>
      </c>
      <c r="F489" s="85" t="s">
        <v>405</v>
      </c>
      <c r="G489" s="86" t="s">
        <v>7854</v>
      </c>
      <c r="H489" s="86" t="s">
        <v>7311</v>
      </c>
      <c r="I489" s="86">
        <v>14160</v>
      </c>
      <c r="J489" s="84">
        <v>12000</v>
      </c>
      <c r="K489" s="87" t="s">
        <v>216</v>
      </c>
      <c r="L489" s="88" t="s">
        <v>217</v>
      </c>
      <c r="M489" s="88" t="str">
        <f>VLOOKUP(L489,'Total Sales 24-25'!$AD$2:$AE$6,2,0)</f>
        <v>G-Suite Business</v>
      </c>
      <c r="N489" s="88" t="s">
        <v>218</v>
      </c>
      <c r="O489" s="84" t="s">
        <v>6341</v>
      </c>
      <c r="P489" s="89"/>
      <c r="Q489" s="89"/>
      <c r="R489" s="89"/>
      <c r="S489" s="84">
        <v>5</v>
      </c>
      <c r="T489" s="89"/>
      <c r="U489" s="84">
        <v>14160</v>
      </c>
    </row>
    <row r="490" spans="1:21" ht="17.25" customHeight="1" thickBot="1">
      <c r="A490" s="82">
        <v>45063</v>
      </c>
      <c r="B490" s="82" t="str">
        <f t="shared" si="7"/>
        <v>May</v>
      </c>
      <c r="C490" s="83">
        <v>45047</v>
      </c>
      <c r="D490" s="84">
        <v>20</v>
      </c>
      <c r="E490" s="84" t="s">
        <v>205</v>
      </c>
      <c r="F490" s="85" t="s">
        <v>7855</v>
      </c>
      <c r="G490" s="86" t="s">
        <v>7856</v>
      </c>
      <c r="H490" s="86" t="s">
        <v>7311</v>
      </c>
      <c r="I490" s="86">
        <v>1947</v>
      </c>
      <c r="J490" s="84">
        <v>1650</v>
      </c>
      <c r="K490" s="87" t="s">
        <v>216</v>
      </c>
      <c r="L490" s="88" t="s">
        <v>217</v>
      </c>
      <c r="M490" s="88" t="str">
        <f>VLOOKUP(L490,'Total Sales 24-25'!$AD$2:$AE$6,2,0)</f>
        <v>G-Suite Business</v>
      </c>
      <c r="N490" s="88" t="s">
        <v>218</v>
      </c>
      <c r="O490" s="84" t="s">
        <v>6341</v>
      </c>
      <c r="P490" s="89"/>
      <c r="Q490" s="89"/>
      <c r="R490" s="89"/>
      <c r="S490" s="84">
        <v>5</v>
      </c>
      <c r="T490" s="89"/>
      <c r="U490" s="84">
        <v>1947</v>
      </c>
    </row>
    <row r="491" spans="1:21" ht="17.25" customHeight="1" thickBot="1">
      <c r="A491" s="82">
        <v>45064</v>
      </c>
      <c r="B491" s="82" t="str">
        <f t="shared" si="7"/>
        <v>May</v>
      </c>
      <c r="C491" s="83">
        <v>45047</v>
      </c>
      <c r="D491" s="84">
        <v>20</v>
      </c>
      <c r="E491" s="84" t="s">
        <v>205</v>
      </c>
      <c r="F491" s="85" t="s">
        <v>347</v>
      </c>
      <c r="G491" s="86" t="s">
        <v>7857</v>
      </c>
      <c r="H491" s="86" t="s">
        <v>7311</v>
      </c>
      <c r="I491" s="86">
        <v>60180</v>
      </c>
      <c r="J491" s="84">
        <v>51000</v>
      </c>
      <c r="K491" s="87" t="s">
        <v>216</v>
      </c>
      <c r="L491" s="88" t="s">
        <v>217</v>
      </c>
      <c r="M491" s="88" t="str">
        <f>VLOOKUP(L491,'Total Sales 24-25'!$AD$2:$AE$6,2,0)</f>
        <v>G-Suite Business</v>
      </c>
      <c r="N491" s="88" t="s">
        <v>218</v>
      </c>
      <c r="O491" s="84" t="s">
        <v>6341</v>
      </c>
      <c r="P491" s="89"/>
      <c r="Q491" s="89"/>
      <c r="R491" s="89"/>
      <c r="S491" s="84">
        <v>5</v>
      </c>
      <c r="T491" s="89"/>
      <c r="U491" s="84">
        <v>60180</v>
      </c>
    </row>
    <row r="492" spans="1:21" ht="17.25" customHeight="1" thickBot="1">
      <c r="A492" s="82">
        <v>45064</v>
      </c>
      <c r="B492" s="82" t="str">
        <f t="shared" si="7"/>
        <v>May</v>
      </c>
      <c r="C492" s="83">
        <v>45047</v>
      </c>
      <c r="D492" s="84">
        <v>20</v>
      </c>
      <c r="E492" s="84" t="s">
        <v>205</v>
      </c>
      <c r="F492" s="85" t="s">
        <v>2516</v>
      </c>
      <c r="G492" s="86" t="s">
        <v>7858</v>
      </c>
      <c r="H492" s="86" t="s">
        <v>7311</v>
      </c>
      <c r="I492" s="86">
        <v>84960</v>
      </c>
      <c r="J492" s="84">
        <v>72000</v>
      </c>
      <c r="K492" s="87" t="s">
        <v>216</v>
      </c>
      <c r="L492" s="88" t="s">
        <v>217</v>
      </c>
      <c r="M492" s="88" t="str">
        <f>VLOOKUP(L492,'Total Sales 24-25'!$AD$2:$AE$6,2,0)</f>
        <v>G-Suite Business</v>
      </c>
      <c r="N492" s="88" t="s">
        <v>218</v>
      </c>
      <c r="O492" s="84" t="s">
        <v>6341</v>
      </c>
      <c r="P492" s="89"/>
      <c r="Q492" s="89"/>
      <c r="R492" s="89"/>
      <c r="S492" s="84">
        <v>5</v>
      </c>
      <c r="T492" s="89"/>
      <c r="U492" s="84">
        <v>84960</v>
      </c>
    </row>
    <row r="493" spans="1:21" ht="17.25" customHeight="1" thickBot="1">
      <c r="A493" s="82">
        <v>45064</v>
      </c>
      <c r="B493" s="82" t="str">
        <f t="shared" si="7"/>
        <v>May</v>
      </c>
      <c r="C493" s="83">
        <v>45047</v>
      </c>
      <c r="D493" s="84">
        <v>20</v>
      </c>
      <c r="E493" s="84" t="s">
        <v>205</v>
      </c>
      <c r="F493" s="85" t="s">
        <v>3077</v>
      </c>
      <c r="G493" s="86" t="s">
        <v>7859</v>
      </c>
      <c r="H493" s="86" t="s">
        <v>7311</v>
      </c>
      <c r="I493" s="86">
        <v>6514</v>
      </c>
      <c r="J493" s="84">
        <v>5520</v>
      </c>
      <c r="K493" s="87" t="s">
        <v>216</v>
      </c>
      <c r="L493" s="88" t="s">
        <v>217</v>
      </c>
      <c r="M493" s="88" t="str">
        <f>VLOOKUP(L493,'Total Sales 24-25'!$AD$2:$AE$6,2,0)</f>
        <v>G-Suite Business</v>
      </c>
      <c r="N493" s="88" t="s">
        <v>218</v>
      </c>
      <c r="O493" s="84" t="s">
        <v>6341</v>
      </c>
      <c r="P493" s="89"/>
      <c r="Q493" s="89"/>
      <c r="R493" s="89"/>
      <c r="S493" s="84">
        <v>5</v>
      </c>
      <c r="T493" s="89"/>
      <c r="U493" s="84">
        <v>6514</v>
      </c>
    </row>
    <row r="494" spans="1:21" ht="17.25" customHeight="1" thickBot="1">
      <c r="A494" s="82">
        <v>45064</v>
      </c>
      <c r="B494" s="82" t="str">
        <f t="shared" si="7"/>
        <v>May</v>
      </c>
      <c r="C494" s="83">
        <v>45047</v>
      </c>
      <c r="D494" s="84">
        <v>20</v>
      </c>
      <c r="E494" s="84" t="s">
        <v>205</v>
      </c>
      <c r="F494" s="85" t="s">
        <v>1264</v>
      </c>
      <c r="G494" s="86" t="s">
        <v>7860</v>
      </c>
      <c r="H494" s="86" t="s">
        <v>7311</v>
      </c>
      <c r="I494" s="86">
        <v>15045</v>
      </c>
      <c r="J494" s="84">
        <v>12750</v>
      </c>
      <c r="K494" s="87" t="s">
        <v>216</v>
      </c>
      <c r="L494" s="88" t="s">
        <v>217</v>
      </c>
      <c r="M494" s="88" t="str">
        <f>VLOOKUP(L494,'Total Sales 24-25'!$AD$2:$AE$6,2,0)</f>
        <v>G-Suite Business</v>
      </c>
      <c r="N494" s="88" t="s">
        <v>218</v>
      </c>
      <c r="O494" s="84" t="s">
        <v>6341</v>
      </c>
      <c r="P494" s="89"/>
      <c r="Q494" s="89"/>
      <c r="R494" s="89"/>
      <c r="S494" s="84">
        <v>5</v>
      </c>
      <c r="T494" s="89"/>
      <c r="U494" s="84">
        <v>15045</v>
      </c>
    </row>
    <row r="495" spans="1:21" ht="17.25" customHeight="1" thickBot="1">
      <c r="A495" s="82">
        <v>45064</v>
      </c>
      <c r="B495" s="82" t="str">
        <f t="shared" si="7"/>
        <v>May</v>
      </c>
      <c r="C495" s="83">
        <v>45047</v>
      </c>
      <c r="D495" s="84">
        <v>20</v>
      </c>
      <c r="E495" s="84" t="s">
        <v>205</v>
      </c>
      <c r="F495" s="85" t="s">
        <v>7861</v>
      </c>
      <c r="G495" s="86" t="s">
        <v>7862</v>
      </c>
      <c r="H495" s="86" t="s">
        <v>7311</v>
      </c>
      <c r="I495" s="86">
        <v>57171</v>
      </c>
      <c r="J495" s="84">
        <v>48450</v>
      </c>
      <c r="K495" s="87" t="s">
        <v>216</v>
      </c>
      <c r="L495" s="88" t="s">
        <v>217</v>
      </c>
      <c r="M495" s="88" t="str">
        <f>VLOOKUP(L495,'Total Sales 24-25'!$AD$2:$AE$6,2,0)</f>
        <v>G-Suite Business</v>
      </c>
      <c r="N495" s="88" t="s">
        <v>218</v>
      </c>
      <c r="O495" s="84" t="s">
        <v>6341</v>
      </c>
      <c r="P495" s="89"/>
      <c r="Q495" s="89"/>
      <c r="R495" s="89"/>
      <c r="S495" s="84">
        <v>5</v>
      </c>
      <c r="T495" s="89"/>
      <c r="U495" s="84">
        <v>57171</v>
      </c>
    </row>
    <row r="496" spans="1:21" ht="17.25" customHeight="1" thickBot="1">
      <c r="A496" s="82">
        <v>45065</v>
      </c>
      <c r="B496" s="82" t="str">
        <f t="shared" si="7"/>
        <v>May</v>
      </c>
      <c r="C496" s="83">
        <v>45047</v>
      </c>
      <c r="D496" s="84">
        <v>20</v>
      </c>
      <c r="E496" s="84" t="s">
        <v>205</v>
      </c>
      <c r="F496" s="85" t="s">
        <v>7393</v>
      </c>
      <c r="G496" s="86" t="s">
        <v>7863</v>
      </c>
      <c r="H496" s="86" t="s">
        <v>7311</v>
      </c>
      <c r="I496" s="86">
        <v>1357</v>
      </c>
      <c r="J496" s="84">
        <v>1150</v>
      </c>
      <c r="K496" s="87" t="s">
        <v>216</v>
      </c>
      <c r="L496" s="88" t="s">
        <v>217</v>
      </c>
      <c r="M496" s="88" t="str">
        <f>VLOOKUP(L496,'Total Sales 24-25'!$AD$2:$AE$6,2,0)</f>
        <v>G-Suite Business</v>
      </c>
      <c r="N496" s="88" t="s">
        <v>218</v>
      </c>
      <c r="O496" s="84" t="s">
        <v>6341</v>
      </c>
      <c r="P496" s="89"/>
      <c r="Q496" s="89"/>
      <c r="R496" s="89"/>
      <c r="S496" s="84">
        <v>5</v>
      </c>
      <c r="T496" s="89"/>
      <c r="U496" s="84">
        <v>1357</v>
      </c>
    </row>
    <row r="497" spans="1:21" ht="17.25" customHeight="1" thickBot="1">
      <c r="A497" s="82">
        <v>45065</v>
      </c>
      <c r="B497" s="82" t="str">
        <f t="shared" si="7"/>
        <v>May</v>
      </c>
      <c r="C497" s="83">
        <v>45047</v>
      </c>
      <c r="D497" s="84">
        <v>20</v>
      </c>
      <c r="E497" s="84" t="s">
        <v>205</v>
      </c>
      <c r="F497" s="85" t="s">
        <v>514</v>
      </c>
      <c r="G497" s="86" t="s">
        <v>7864</v>
      </c>
      <c r="H497" s="86" t="s">
        <v>7311</v>
      </c>
      <c r="I497" s="86">
        <v>3776</v>
      </c>
      <c r="J497" s="84">
        <v>3200</v>
      </c>
      <c r="K497" s="87" t="s">
        <v>216</v>
      </c>
      <c r="L497" s="88" t="s">
        <v>217</v>
      </c>
      <c r="M497" s="88" t="str">
        <f>VLOOKUP(L497,'Total Sales 24-25'!$AD$2:$AE$6,2,0)</f>
        <v>G-Suite Business</v>
      </c>
      <c r="N497" s="88" t="s">
        <v>218</v>
      </c>
      <c r="O497" s="84" t="s">
        <v>6341</v>
      </c>
      <c r="P497" s="89"/>
      <c r="Q497" s="89"/>
      <c r="R497" s="89"/>
      <c r="S497" s="84">
        <v>5</v>
      </c>
      <c r="T497" s="89"/>
      <c r="U497" s="84">
        <v>3776</v>
      </c>
    </row>
    <row r="498" spans="1:21" ht="17.25" customHeight="1" thickBot="1">
      <c r="A498" s="82">
        <v>45065</v>
      </c>
      <c r="B498" s="82" t="str">
        <f t="shared" si="7"/>
        <v>May</v>
      </c>
      <c r="C498" s="83">
        <v>45047</v>
      </c>
      <c r="D498" s="84">
        <v>20</v>
      </c>
      <c r="E498" s="84" t="s">
        <v>205</v>
      </c>
      <c r="F498" s="85" t="s">
        <v>1065</v>
      </c>
      <c r="G498" s="86" t="s">
        <v>7865</v>
      </c>
      <c r="H498" s="86" t="s">
        <v>7311</v>
      </c>
      <c r="I498" s="86">
        <v>78234</v>
      </c>
      <c r="J498" s="84">
        <v>66300</v>
      </c>
      <c r="K498" s="87" t="s">
        <v>216</v>
      </c>
      <c r="L498" s="88" t="s">
        <v>217</v>
      </c>
      <c r="M498" s="88" t="str">
        <f>VLOOKUP(L498,'Total Sales 24-25'!$AD$2:$AE$6,2,0)</f>
        <v>G-Suite Business</v>
      </c>
      <c r="N498" s="88" t="s">
        <v>218</v>
      </c>
      <c r="O498" s="84" t="s">
        <v>6341</v>
      </c>
      <c r="P498" s="89"/>
      <c r="Q498" s="89"/>
      <c r="R498" s="89"/>
      <c r="S498" s="84">
        <v>5</v>
      </c>
      <c r="T498" s="89"/>
      <c r="U498" s="84">
        <v>78234</v>
      </c>
    </row>
    <row r="499" spans="1:21" ht="17.25" customHeight="1" thickBot="1">
      <c r="A499" s="82">
        <v>45065</v>
      </c>
      <c r="B499" s="82" t="str">
        <f t="shared" si="7"/>
        <v>May</v>
      </c>
      <c r="C499" s="83">
        <v>45047</v>
      </c>
      <c r="D499" s="84">
        <v>20</v>
      </c>
      <c r="E499" s="84" t="s">
        <v>205</v>
      </c>
      <c r="F499" s="85" t="s">
        <v>1035</v>
      </c>
      <c r="G499" s="86" t="s">
        <v>7866</v>
      </c>
      <c r="H499" s="86" t="s">
        <v>7311</v>
      </c>
      <c r="I499" s="86">
        <v>15989</v>
      </c>
      <c r="J499" s="84">
        <v>13550</v>
      </c>
      <c r="K499" s="87" t="s">
        <v>216</v>
      </c>
      <c r="L499" s="88" t="s">
        <v>217</v>
      </c>
      <c r="M499" s="88" t="str">
        <f>VLOOKUP(L499,'Total Sales 24-25'!$AD$2:$AE$6,2,0)</f>
        <v>G-Suite Business</v>
      </c>
      <c r="N499" s="88" t="s">
        <v>218</v>
      </c>
      <c r="O499" s="84" t="s">
        <v>6341</v>
      </c>
      <c r="P499" s="89"/>
      <c r="Q499" s="89"/>
      <c r="R499" s="89"/>
      <c r="S499" s="84">
        <v>5</v>
      </c>
      <c r="T499" s="89"/>
      <c r="U499" s="84">
        <v>15989</v>
      </c>
    </row>
    <row r="500" spans="1:21" ht="17.25" customHeight="1" thickBot="1">
      <c r="A500" s="82">
        <v>45066</v>
      </c>
      <c r="B500" s="82" t="str">
        <f t="shared" si="7"/>
        <v>May</v>
      </c>
      <c r="C500" s="83">
        <v>45047</v>
      </c>
      <c r="D500" s="84">
        <v>20</v>
      </c>
      <c r="E500" s="84" t="s">
        <v>205</v>
      </c>
      <c r="F500" s="85" t="s">
        <v>2326</v>
      </c>
      <c r="G500" s="86" t="s">
        <v>7867</v>
      </c>
      <c r="H500" s="86" t="s">
        <v>7311</v>
      </c>
      <c r="I500" s="86">
        <v>3875</v>
      </c>
      <c r="J500" s="84">
        <v>3284</v>
      </c>
      <c r="K500" s="87" t="s">
        <v>216</v>
      </c>
      <c r="L500" s="88" t="s">
        <v>217</v>
      </c>
      <c r="M500" s="88" t="str">
        <f>VLOOKUP(L500,'Total Sales 24-25'!$AD$2:$AE$6,2,0)</f>
        <v>G-Suite Business</v>
      </c>
      <c r="N500" s="88" t="s">
        <v>218</v>
      </c>
      <c r="O500" s="84" t="s">
        <v>6341</v>
      </c>
      <c r="P500" s="89"/>
      <c r="Q500" s="89"/>
      <c r="R500" s="89"/>
      <c r="S500" s="84">
        <v>5</v>
      </c>
      <c r="T500" s="89"/>
      <c r="U500" s="84">
        <v>3875.12</v>
      </c>
    </row>
    <row r="501" spans="1:21" ht="17.25" customHeight="1" thickBot="1">
      <c r="A501" s="82">
        <v>45066</v>
      </c>
      <c r="B501" s="82" t="str">
        <f t="shared" si="7"/>
        <v>May</v>
      </c>
      <c r="C501" s="83">
        <v>45047</v>
      </c>
      <c r="D501" s="84">
        <v>20</v>
      </c>
      <c r="E501" s="84" t="s">
        <v>205</v>
      </c>
      <c r="F501" s="85" t="s">
        <v>3672</v>
      </c>
      <c r="G501" s="86" t="s">
        <v>7868</v>
      </c>
      <c r="H501" s="86" t="s">
        <v>7311</v>
      </c>
      <c r="I501" s="86">
        <v>7236</v>
      </c>
      <c r="J501" s="84">
        <v>6132</v>
      </c>
      <c r="K501" s="87" t="s">
        <v>216</v>
      </c>
      <c r="L501" s="88" t="s">
        <v>217</v>
      </c>
      <c r="M501" s="88" t="str">
        <f>VLOOKUP(L501,'Total Sales 24-25'!$AD$2:$AE$6,2,0)</f>
        <v>G-Suite Business</v>
      </c>
      <c r="N501" s="88" t="s">
        <v>218</v>
      </c>
      <c r="O501" s="84" t="s">
        <v>6341</v>
      </c>
      <c r="P501" s="89"/>
      <c r="Q501" s="89"/>
      <c r="R501" s="89"/>
      <c r="S501" s="84">
        <v>5</v>
      </c>
      <c r="T501" s="89"/>
      <c r="U501" s="84">
        <v>7236</v>
      </c>
    </row>
    <row r="502" spans="1:21" ht="17.25" customHeight="1" thickBot="1">
      <c r="A502" s="82">
        <v>45066</v>
      </c>
      <c r="B502" s="82" t="str">
        <f t="shared" si="7"/>
        <v>May</v>
      </c>
      <c r="C502" s="83">
        <v>45047</v>
      </c>
      <c r="D502" s="84">
        <v>20</v>
      </c>
      <c r="E502" s="84" t="s">
        <v>205</v>
      </c>
      <c r="F502" s="85" t="s">
        <v>1071</v>
      </c>
      <c r="G502" s="86" t="s">
        <v>7869</v>
      </c>
      <c r="H502" s="86" t="s">
        <v>7311</v>
      </c>
      <c r="I502" s="86">
        <v>63189</v>
      </c>
      <c r="J502" s="84">
        <v>53550</v>
      </c>
      <c r="K502" s="87" t="s">
        <v>216</v>
      </c>
      <c r="L502" s="88" t="s">
        <v>217</v>
      </c>
      <c r="M502" s="88" t="str">
        <f>VLOOKUP(L502,'Total Sales 24-25'!$AD$2:$AE$6,2,0)</f>
        <v>G-Suite Business</v>
      </c>
      <c r="N502" s="88" t="s">
        <v>218</v>
      </c>
      <c r="O502" s="84" t="s">
        <v>6341</v>
      </c>
      <c r="P502" s="89"/>
      <c r="Q502" s="89"/>
      <c r="R502" s="89"/>
      <c r="S502" s="84">
        <v>5</v>
      </c>
      <c r="T502" s="89"/>
      <c r="U502" s="84">
        <v>63189</v>
      </c>
    </row>
    <row r="503" spans="1:21" ht="17.25" customHeight="1" thickBot="1">
      <c r="A503" s="82">
        <v>45066</v>
      </c>
      <c r="B503" s="82" t="str">
        <f t="shared" si="7"/>
        <v>May</v>
      </c>
      <c r="C503" s="83">
        <v>45047</v>
      </c>
      <c r="D503" s="84">
        <v>20</v>
      </c>
      <c r="E503" s="84" t="s">
        <v>205</v>
      </c>
      <c r="F503" s="85" t="s">
        <v>2810</v>
      </c>
      <c r="G503" s="86" t="s">
        <v>7870</v>
      </c>
      <c r="H503" s="86" t="s">
        <v>7311</v>
      </c>
      <c r="I503" s="86">
        <v>87792</v>
      </c>
      <c r="J503" s="84">
        <v>74400</v>
      </c>
      <c r="K503" s="87" t="s">
        <v>216</v>
      </c>
      <c r="L503" s="88" t="s">
        <v>217</v>
      </c>
      <c r="M503" s="88" t="str">
        <f>VLOOKUP(L503,'Total Sales 24-25'!$AD$2:$AE$6,2,0)</f>
        <v>G-Suite Business</v>
      </c>
      <c r="N503" s="88" t="s">
        <v>218</v>
      </c>
      <c r="O503" s="84" t="s">
        <v>6341</v>
      </c>
      <c r="P503" s="89"/>
      <c r="Q503" s="89"/>
      <c r="R503" s="89"/>
      <c r="S503" s="84">
        <v>5</v>
      </c>
      <c r="T503" s="89"/>
      <c r="U503" s="84">
        <v>87792</v>
      </c>
    </row>
    <row r="504" spans="1:21" ht="17.25" customHeight="1" thickBot="1">
      <c r="A504" s="82">
        <v>45066</v>
      </c>
      <c r="B504" s="82" t="str">
        <f t="shared" si="7"/>
        <v>May</v>
      </c>
      <c r="C504" s="83">
        <v>45047</v>
      </c>
      <c r="D504" s="84">
        <v>20</v>
      </c>
      <c r="E504" s="84" t="s">
        <v>205</v>
      </c>
      <c r="F504" s="85" t="s">
        <v>250</v>
      </c>
      <c r="G504" s="86" t="s">
        <v>7871</v>
      </c>
      <c r="H504" s="86" t="s">
        <v>7311</v>
      </c>
      <c r="I504" s="86">
        <v>1829</v>
      </c>
      <c r="J504" s="84">
        <v>1550</v>
      </c>
      <c r="K504" s="87" t="s">
        <v>216</v>
      </c>
      <c r="L504" s="88" t="s">
        <v>217</v>
      </c>
      <c r="M504" s="88" t="str">
        <f>VLOOKUP(L504,'Total Sales 24-25'!$AD$2:$AE$6,2,0)</f>
        <v>G-Suite Business</v>
      </c>
      <c r="N504" s="88" t="s">
        <v>218</v>
      </c>
      <c r="O504" s="84" t="s">
        <v>6341</v>
      </c>
      <c r="P504" s="89"/>
      <c r="Q504" s="89"/>
      <c r="R504" s="89"/>
      <c r="S504" s="84">
        <v>5</v>
      </c>
      <c r="T504" s="89"/>
      <c r="U504" s="84">
        <v>1829</v>
      </c>
    </row>
    <row r="505" spans="1:21" ht="17.25" customHeight="1" thickBot="1">
      <c r="A505" s="82">
        <v>45066</v>
      </c>
      <c r="B505" s="82" t="str">
        <f t="shared" si="7"/>
        <v>May</v>
      </c>
      <c r="C505" s="83">
        <v>45047</v>
      </c>
      <c r="D505" s="84">
        <v>20</v>
      </c>
      <c r="E505" s="84" t="s">
        <v>205</v>
      </c>
      <c r="F505" s="85" t="s">
        <v>1367</v>
      </c>
      <c r="G505" s="86" t="s">
        <v>7872</v>
      </c>
      <c r="H505" s="86" t="s">
        <v>7311</v>
      </c>
      <c r="I505" s="86">
        <v>12036</v>
      </c>
      <c r="J505" s="84">
        <v>10200</v>
      </c>
      <c r="K505" s="87" t="s">
        <v>216</v>
      </c>
      <c r="L505" s="88" t="s">
        <v>217</v>
      </c>
      <c r="M505" s="88" t="str">
        <f>VLOOKUP(L505,'Total Sales 24-25'!$AD$2:$AE$6,2,0)</f>
        <v>G-Suite Business</v>
      </c>
      <c r="N505" s="88" t="s">
        <v>218</v>
      </c>
      <c r="O505" s="84" t="s">
        <v>6341</v>
      </c>
      <c r="P505" s="89"/>
      <c r="Q505" s="89"/>
      <c r="R505" s="89"/>
      <c r="S505" s="84">
        <v>5</v>
      </c>
      <c r="T505" s="89"/>
      <c r="U505" s="84">
        <v>12036</v>
      </c>
    </row>
    <row r="506" spans="1:21" ht="17.25" customHeight="1" thickBot="1">
      <c r="A506" s="82">
        <v>45068</v>
      </c>
      <c r="B506" s="82" t="str">
        <f t="shared" si="7"/>
        <v>May</v>
      </c>
      <c r="C506" s="83">
        <v>45047</v>
      </c>
      <c r="D506" s="84">
        <v>21</v>
      </c>
      <c r="E506" s="84" t="s">
        <v>205</v>
      </c>
      <c r="F506" s="85" t="s">
        <v>1622</v>
      </c>
      <c r="G506" s="86" t="s">
        <v>7873</v>
      </c>
      <c r="H506" s="86" t="s">
        <v>7311</v>
      </c>
      <c r="I506" s="86">
        <v>41099</v>
      </c>
      <c r="J506" s="84">
        <v>34830</v>
      </c>
      <c r="K506" s="87" t="s">
        <v>216</v>
      </c>
      <c r="L506" s="88" t="s">
        <v>217</v>
      </c>
      <c r="M506" s="88" t="str">
        <f>VLOOKUP(L506,'Total Sales 24-25'!$AD$2:$AE$6,2,0)</f>
        <v>G-Suite Business</v>
      </c>
      <c r="N506" s="88" t="s">
        <v>218</v>
      </c>
      <c r="O506" s="84" t="s">
        <v>6341</v>
      </c>
      <c r="P506" s="89"/>
      <c r="Q506" s="89"/>
      <c r="R506" s="89"/>
      <c r="S506" s="84">
        <v>5</v>
      </c>
      <c r="T506" s="89"/>
      <c r="U506" s="84">
        <v>41099</v>
      </c>
    </row>
    <row r="507" spans="1:21" ht="17.25" customHeight="1" thickBot="1">
      <c r="A507" s="82">
        <v>45068</v>
      </c>
      <c r="B507" s="82" t="str">
        <f t="shared" si="7"/>
        <v>May</v>
      </c>
      <c r="C507" s="83">
        <v>45047</v>
      </c>
      <c r="D507" s="84">
        <v>21</v>
      </c>
      <c r="E507" s="84" t="s">
        <v>205</v>
      </c>
      <c r="F507" s="85" t="s">
        <v>1413</v>
      </c>
      <c r="G507" s="86" t="s">
        <v>7874</v>
      </c>
      <c r="H507" s="86" t="s">
        <v>7311</v>
      </c>
      <c r="I507" s="86">
        <v>23364</v>
      </c>
      <c r="J507" s="84">
        <v>19800</v>
      </c>
      <c r="K507" s="87" t="s">
        <v>216</v>
      </c>
      <c r="L507" s="88" t="s">
        <v>217</v>
      </c>
      <c r="M507" s="88" t="str">
        <f>VLOOKUP(L507,'Total Sales 24-25'!$AD$2:$AE$6,2,0)</f>
        <v>G-Suite Business</v>
      </c>
      <c r="N507" s="88" t="s">
        <v>218</v>
      </c>
      <c r="O507" s="84" t="s">
        <v>6341</v>
      </c>
      <c r="P507" s="89"/>
      <c r="Q507" s="89"/>
      <c r="R507" s="89"/>
      <c r="S507" s="84">
        <v>5</v>
      </c>
      <c r="T507" s="89"/>
      <c r="U507" s="84">
        <v>23364</v>
      </c>
    </row>
    <row r="508" spans="1:21" ht="17.25" customHeight="1" thickBot="1">
      <c r="A508" s="82">
        <v>45069</v>
      </c>
      <c r="B508" s="82" t="str">
        <f t="shared" si="7"/>
        <v>May</v>
      </c>
      <c r="C508" s="83">
        <v>45047</v>
      </c>
      <c r="D508" s="84">
        <v>21</v>
      </c>
      <c r="E508" s="84" t="s">
        <v>205</v>
      </c>
      <c r="F508" s="85" t="s">
        <v>868</v>
      </c>
      <c r="G508" s="86" t="s">
        <v>7875</v>
      </c>
      <c r="H508" s="86" t="s">
        <v>7311</v>
      </c>
      <c r="I508" s="86">
        <v>116820</v>
      </c>
      <c r="J508" s="84">
        <v>99000</v>
      </c>
      <c r="K508" s="87" t="s">
        <v>216</v>
      </c>
      <c r="L508" s="88" t="s">
        <v>217</v>
      </c>
      <c r="M508" s="88" t="str">
        <f>VLOOKUP(L508,'Total Sales 24-25'!$AD$2:$AE$6,2,0)</f>
        <v>G-Suite Business</v>
      </c>
      <c r="N508" s="88" t="s">
        <v>218</v>
      </c>
      <c r="O508" s="84" t="s">
        <v>6341</v>
      </c>
      <c r="P508" s="89"/>
      <c r="Q508" s="89"/>
      <c r="R508" s="89"/>
      <c r="S508" s="84">
        <v>5</v>
      </c>
      <c r="T508" s="89"/>
      <c r="U508" s="84">
        <v>116820</v>
      </c>
    </row>
    <row r="509" spans="1:21" ht="17.25" customHeight="1" thickBot="1">
      <c r="A509" s="82">
        <v>45069</v>
      </c>
      <c r="B509" s="82" t="str">
        <f t="shared" si="7"/>
        <v>May</v>
      </c>
      <c r="C509" s="83">
        <v>45047</v>
      </c>
      <c r="D509" s="84">
        <v>21</v>
      </c>
      <c r="E509" s="84" t="s">
        <v>205</v>
      </c>
      <c r="F509" s="85" t="s">
        <v>2975</v>
      </c>
      <c r="G509" s="86" t="s">
        <v>7876</v>
      </c>
      <c r="H509" s="86" t="s">
        <v>7311</v>
      </c>
      <c r="I509" s="86">
        <v>79066</v>
      </c>
      <c r="J509" s="84">
        <v>67005</v>
      </c>
      <c r="K509" s="87" t="s">
        <v>216</v>
      </c>
      <c r="L509" s="88" t="s">
        <v>217</v>
      </c>
      <c r="M509" s="88" t="str">
        <f>VLOOKUP(L509,'Total Sales 24-25'!$AD$2:$AE$6,2,0)</f>
        <v>G-Suite Business</v>
      </c>
      <c r="N509" s="88" t="s">
        <v>218</v>
      </c>
      <c r="O509" s="84" t="s">
        <v>6341</v>
      </c>
      <c r="P509" s="89"/>
      <c r="Q509" s="89"/>
      <c r="R509" s="89"/>
      <c r="S509" s="84">
        <v>5</v>
      </c>
      <c r="T509" s="89"/>
      <c r="U509" s="84">
        <v>79066</v>
      </c>
    </row>
    <row r="510" spans="1:21" ht="17.25" customHeight="1" thickBot="1">
      <c r="A510" s="82">
        <v>45070</v>
      </c>
      <c r="B510" s="82" t="str">
        <f t="shared" si="7"/>
        <v>May</v>
      </c>
      <c r="C510" s="83">
        <v>45047</v>
      </c>
      <c r="D510" s="84">
        <v>21</v>
      </c>
      <c r="E510" s="84" t="s">
        <v>205</v>
      </c>
      <c r="F510" s="85" t="s">
        <v>7877</v>
      </c>
      <c r="G510" s="86" t="s">
        <v>7878</v>
      </c>
      <c r="H510" s="86" t="s">
        <v>7311</v>
      </c>
      <c r="I510" s="86">
        <v>42126</v>
      </c>
      <c r="J510" s="84">
        <v>35700</v>
      </c>
      <c r="K510" s="107" t="s">
        <v>261</v>
      </c>
      <c r="L510" s="88" t="s">
        <v>232</v>
      </c>
      <c r="M510" s="88" t="str">
        <f>VLOOKUP(L510,'Total Sales 24-25'!$AD$2:$AE$6,2,0)</f>
        <v>Other Services</v>
      </c>
      <c r="N510" s="89"/>
      <c r="O510" s="84" t="s">
        <v>6341</v>
      </c>
      <c r="P510" s="89"/>
      <c r="Q510" s="89"/>
      <c r="R510" s="89"/>
      <c r="S510" s="84">
        <v>5</v>
      </c>
      <c r="T510" s="89"/>
      <c r="U510" s="84">
        <v>42126</v>
      </c>
    </row>
    <row r="511" spans="1:21" ht="17.25" customHeight="1" thickBot="1">
      <c r="A511" s="82">
        <v>45070</v>
      </c>
      <c r="B511" s="82" t="str">
        <f t="shared" si="7"/>
        <v>May</v>
      </c>
      <c r="C511" s="83">
        <v>45047</v>
      </c>
      <c r="D511" s="84">
        <v>21</v>
      </c>
      <c r="E511" s="84" t="s">
        <v>205</v>
      </c>
      <c r="F511" s="85" t="s">
        <v>1157</v>
      </c>
      <c r="G511" s="86" t="s">
        <v>7879</v>
      </c>
      <c r="H511" s="86" t="s">
        <v>7311</v>
      </c>
      <c r="I511" s="86">
        <v>15045</v>
      </c>
      <c r="J511" s="84">
        <v>12750</v>
      </c>
      <c r="K511" s="87" t="s">
        <v>216</v>
      </c>
      <c r="L511" s="88" t="s">
        <v>217</v>
      </c>
      <c r="M511" s="88" t="str">
        <f>VLOOKUP(L511,'Total Sales 24-25'!$AD$2:$AE$6,2,0)</f>
        <v>G-Suite Business</v>
      </c>
      <c r="N511" s="88" t="s">
        <v>218</v>
      </c>
      <c r="O511" s="84" t="s">
        <v>6341</v>
      </c>
      <c r="P511" s="89"/>
      <c r="Q511" s="89"/>
      <c r="R511" s="89"/>
      <c r="S511" s="84">
        <v>5</v>
      </c>
      <c r="T511" s="89"/>
      <c r="U511" s="84">
        <v>15045</v>
      </c>
    </row>
    <row r="512" spans="1:21" ht="17.25" customHeight="1" thickBot="1">
      <c r="A512" s="82">
        <v>45070</v>
      </c>
      <c r="B512" s="82" t="str">
        <f t="shared" si="7"/>
        <v>May</v>
      </c>
      <c r="C512" s="83">
        <v>45047</v>
      </c>
      <c r="D512" s="84">
        <v>21</v>
      </c>
      <c r="E512" s="84" t="s">
        <v>205</v>
      </c>
      <c r="F512" s="85" t="s">
        <v>2813</v>
      </c>
      <c r="G512" s="86" t="s">
        <v>7880</v>
      </c>
      <c r="H512" s="86" t="s">
        <v>7311</v>
      </c>
      <c r="I512" s="86">
        <v>7434</v>
      </c>
      <c r="J512" s="84">
        <v>6300</v>
      </c>
      <c r="K512" s="87" t="s">
        <v>216</v>
      </c>
      <c r="L512" s="88" t="s">
        <v>217</v>
      </c>
      <c r="M512" s="88" t="str">
        <f>VLOOKUP(L512,'Total Sales 24-25'!$AD$2:$AE$6,2,0)</f>
        <v>G-Suite Business</v>
      </c>
      <c r="N512" s="88" t="s">
        <v>218</v>
      </c>
      <c r="O512" s="84" t="s">
        <v>6341</v>
      </c>
      <c r="P512" s="89"/>
      <c r="Q512" s="89"/>
      <c r="R512" s="89"/>
      <c r="S512" s="84">
        <v>5</v>
      </c>
      <c r="T512" s="89"/>
      <c r="U512" s="84">
        <v>7434</v>
      </c>
    </row>
    <row r="513" spans="1:21" ht="17.25" customHeight="1" thickBot="1">
      <c r="A513" s="82">
        <v>45071</v>
      </c>
      <c r="B513" s="82" t="str">
        <f t="shared" si="7"/>
        <v>May</v>
      </c>
      <c r="C513" s="83">
        <v>45047</v>
      </c>
      <c r="D513" s="84">
        <v>21</v>
      </c>
      <c r="E513" s="84" t="s">
        <v>205</v>
      </c>
      <c r="F513" s="85" t="s">
        <v>7881</v>
      </c>
      <c r="G513" s="86" t="s">
        <v>7882</v>
      </c>
      <c r="H513" s="86" t="s">
        <v>7311</v>
      </c>
      <c r="I513" s="86">
        <v>51212</v>
      </c>
      <c r="J513" s="84">
        <v>43400</v>
      </c>
      <c r="K513" s="87" t="s">
        <v>216</v>
      </c>
      <c r="L513" s="88" t="s">
        <v>217</v>
      </c>
      <c r="M513" s="88" t="str">
        <f>VLOOKUP(L513,'Total Sales 24-25'!$AD$2:$AE$6,2,0)</f>
        <v>G-Suite Business</v>
      </c>
      <c r="N513" s="88" t="s">
        <v>218</v>
      </c>
      <c r="O513" s="84" t="s">
        <v>6341</v>
      </c>
      <c r="P513" s="89"/>
      <c r="Q513" s="89"/>
      <c r="R513" s="89"/>
      <c r="S513" s="84">
        <v>5</v>
      </c>
      <c r="T513" s="89"/>
      <c r="U513" s="84">
        <v>51212</v>
      </c>
    </row>
    <row r="514" spans="1:21" ht="17.25" customHeight="1" thickBot="1">
      <c r="A514" s="82">
        <v>45071</v>
      </c>
      <c r="B514" s="82" t="str">
        <f t="shared" ref="B514:B577" si="8">TEXT(A514,"mmm")</f>
        <v>May</v>
      </c>
      <c r="C514" s="83">
        <v>45047</v>
      </c>
      <c r="D514" s="84">
        <v>21</v>
      </c>
      <c r="E514" s="84" t="s">
        <v>205</v>
      </c>
      <c r="F514" s="85" t="s">
        <v>2808</v>
      </c>
      <c r="G514" s="86" t="s">
        <v>7883</v>
      </c>
      <c r="H514" s="86" t="s">
        <v>7311</v>
      </c>
      <c r="I514" s="86">
        <v>30090</v>
      </c>
      <c r="J514" s="84">
        <v>25500</v>
      </c>
      <c r="K514" s="87" t="s">
        <v>216</v>
      </c>
      <c r="L514" s="88" t="s">
        <v>217</v>
      </c>
      <c r="M514" s="88" t="str">
        <f>VLOOKUP(L514,'Total Sales 24-25'!$AD$2:$AE$6,2,0)</f>
        <v>G-Suite Business</v>
      </c>
      <c r="N514" s="88" t="s">
        <v>218</v>
      </c>
      <c r="O514" s="84" t="s">
        <v>6341</v>
      </c>
      <c r="P514" s="89"/>
      <c r="Q514" s="89"/>
      <c r="R514" s="89"/>
      <c r="S514" s="84">
        <v>5</v>
      </c>
      <c r="T514" s="89"/>
      <c r="U514" s="84">
        <v>30090</v>
      </c>
    </row>
    <row r="515" spans="1:21" ht="17.25" customHeight="1" thickBot="1">
      <c r="A515" s="82">
        <v>45071</v>
      </c>
      <c r="B515" s="82" t="str">
        <f t="shared" si="8"/>
        <v>May</v>
      </c>
      <c r="C515" s="83">
        <v>45047</v>
      </c>
      <c r="D515" s="84">
        <v>21</v>
      </c>
      <c r="E515" s="84" t="s">
        <v>205</v>
      </c>
      <c r="F515" s="85" t="s">
        <v>2915</v>
      </c>
      <c r="G515" s="86" t="s">
        <v>7884</v>
      </c>
      <c r="H515" s="86" t="s">
        <v>7311</v>
      </c>
      <c r="I515" s="86">
        <v>69030</v>
      </c>
      <c r="J515" s="84">
        <v>58500</v>
      </c>
      <c r="K515" s="87" t="s">
        <v>216</v>
      </c>
      <c r="L515" s="88" t="s">
        <v>217</v>
      </c>
      <c r="M515" s="88" t="str">
        <f>VLOOKUP(L515,'Total Sales 24-25'!$AD$2:$AE$6,2,0)</f>
        <v>G-Suite Business</v>
      </c>
      <c r="N515" s="88" t="s">
        <v>218</v>
      </c>
      <c r="O515" s="84" t="s">
        <v>6341</v>
      </c>
      <c r="P515" s="89"/>
      <c r="Q515" s="89"/>
      <c r="R515" s="89"/>
      <c r="S515" s="84">
        <v>5</v>
      </c>
      <c r="T515" s="89"/>
      <c r="U515" s="84">
        <v>69030</v>
      </c>
    </row>
    <row r="516" spans="1:21" ht="17.25" customHeight="1" thickBot="1">
      <c r="A516" s="82">
        <v>45071</v>
      </c>
      <c r="B516" s="82" t="str">
        <f t="shared" si="8"/>
        <v>May</v>
      </c>
      <c r="C516" s="83">
        <v>45047</v>
      </c>
      <c r="D516" s="84">
        <v>21</v>
      </c>
      <c r="E516" s="84" t="s">
        <v>205</v>
      </c>
      <c r="F516" s="85" t="s">
        <v>1392</v>
      </c>
      <c r="G516" s="86" t="s">
        <v>7885</v>
      </c>
      <c r="H516" s="86" t="s">
        <v>7311</v>
      </c>
      <c r="I516" s="86">
        <v>27081</v>
      </c>
      <c r="J516" s="84">
        <v>22950</v>
      </c>
      <c r="K516" s="87" t="s">
        <v>216</v>
      </c>
      <c r="L516" s="88" t="s">
        <v>217</v>
      </c>
      <c r="M516" s="88" t="str">
        <f>VLOOKUP(L516,'Total Sales 24-25'!$AD$2:$AE$6,2,0)</f>
        <v>G-Suite Business</v>
      </c>
      <c r="N516" s="88" t="s">
        <v>218</v>
      </c>
      <c r="O516" s="84" t="s">
        <v>6341</v>
      </c>
      <c r="P516" s="89"/>
      <c r="Q516" s="89"/>
      <c r="R516" s="89"/>
      <c r="S516" s="84">
        <v>5</v>
      </c>
      <c r="T516" s="89"/>
      <c r="U516" s="84">
        <v>27081</v>
      </c>
    </row>
    <row r="517" spans="1:21" ht="17.25" customHeight="1" thickBot="1">
      <c r="A517" s="82">
        <v>45071</v>
      </c>
      <c r="B517" s="82" t="str">
        <f t="shared" si="8"/>
        <v>May</v>
      </c>
      <c r="C517" s="83">
        <v>45047</v>
      </c>
      <c r="D517" s="84">
        <v>21</v>
      </c>
      <c r="E517" s="84" t="s">
        <v>205</v>
      </c>
      <c r="F517" s="85" t="s">
        <v>2977</v>
      </c>
      <c r="G517" s="86" t="s">
        <v>7886</v>
      </c>
      <c r="H517" s="86" t="s">
        <v>7311</v>
      </c>
      <c r="I517" s="86">
        <v>67172</v>
      </c>
      <c r="J517" s="84">
        <v>56925</v>
      </c>
      <c r="K517" s="87" t="s">
        <v>216</v>
      </c>
      <c r="L517" s="88" t="s">
        <v>217</v>
      </c>
      <c r="M517" s="88" t="str">
        <f>VLOOKUP(L517,'Total Sales 24-25'!$AD$2:$AE$6,2,0)</f>
        <v>G-Suite Business</v>
      </c>
      <c r="N517" s="88" t="s">
        <v>218</v>
      </c>
      <c r="O517" s="84" t="s">
        <v>6341</v>
      </c>
      <c r="P517" s="89"/>
      <c r="Q517" s="89"/>
      <c r="R517" s="89"/>
      <c r="S517" s="84">
        <v>5</v>
      </c>
      <c r="T517" s="89"/>
      <c r="U517" s="84">
        <v>67171.5</v>
      </c>
    </row>
    <row r="518" spans="1:21" ht="17.25" customHeight="1" thickBot="1">
      <c r="A518" s="82">
        <v>45072</v>
      </c>
      <c r="B518" s="82" t="str">
        <f t="shared" si="8"/>
        <v>May</v>
      </c>
      <c r="C518" s="83">
        <v>45047</v>
      </c>
      <c r="D518" s="84">
        <v>21</v>
      </c>
      <c r="E518" s="84" t="s">
        <v>205</v>
      </c>
      <c r="F518" s="85" t="s">
        <v>250</v>
      </c>
      <c r="G518" s="86" t="s">
        <v>7887</v>
      </c>
      <c r="H518" s="86" t="s">
        <v>7311</v>
      </c>
      <c r="I518" s="86">
        <v>5487</v>
      </c>
      <c r="J518" s="84">
        <v>4650</v>
      </c>
      <c r="K518" s="87" t="s">
        <v>216</v>
      </c>
      <c r="L518" s="88" t="s">
        <v>217</v>
      </c>
      <c r="M518" s="88" t="str">
        <f>VLOOKUP(L518,'Total Sales 24-25'!$AD$2:$AE$6,2,0)</f>
        <v>G-Suite Business</v>
      </c>
      <c r="N518" s="88" t="s">
        <v>218</v>
      </c>
      <c r="O518" s="84" t="s">
        <v>6341</v>
      </c>
      <c r="P518" s="89"/>
      <c r="Q518" s="89"/>
      <c r="R518" s="89"/>
      <c r="S518" s="84">
        <v>5</v>
      </c>
      <c r="T518" s="89"/>
      <c r="U518" s="84">
        <v>5487</v>
      </c>
    </row>
    <row r="519" spans="1:21" ht="17.25" customHeight="1" thickBot="1">
      <c r="A519" s="82">
        <v>45072</v>
      </c>
      <c r="B519" s="82" t="str">
        <f t="shared" si="8"/>
        <v>May</v>
      </c>
      <c r="C519" s="83">
        <v>45047</v>
      </c>
      <c r="D519" s="84">
        <v>21</v>
      </c>
      <c r="E519" s="84" t="s">
        <v>205</v>
      </c>
      <c r="F519" s="85" t="s">
        <v>2526</v>
      </c>
      <c r="G519" s="86" t="s">
        <v>7888</v>
      </c>
      <c r="H519" s="86" t="s">
        <v>7311</v>
      </c>
      <c r="I519" s="86">
        <v>88500</v>
      </c>
      <c r="J519" s="84">
        <v>75000</v>
      </c>
      <c r="K519" s="87" t="s">
        <v>216</v>
      </c>
      <c r="L519" s="88" t="s">
        <v>217</v>
      </c>
      <c r="M519" s="88" t="str">
        <f>VLOOKUP(L519,'Total Sales 24-25'!$AD$2:$AE$6,2,0)</f>
        <v>G-Suite Business</v>
      </c>
      <c r="N519" s="88" t="s">
        <v>218</v>
      </c>
      <c r="O519" s="84" t="s">
        <v>6341</v>
      </c>
      <c r="P519" s="89"/>
      <c r="Q519" s="89"/>
      <c r="R519" s="89"/>
      <c r="S519" s="84">
        <v>5</v>
      </c>
      <c r="T519" s="89"/>
      <c r="U519" s="84">
        <v>88500</v>
      </c>
    </row>
    <row r="520" spans="1:21" ht="17.25" customHeight="1" thickBot="1">
      <c r="A520" s="82">
        <v>45073</v>
      </c>
      <c r="B520" s="82" t="str">
        <f t="shared" si="8"/>
        <v>May</v>
      </c>
      <c r="C520" s="83">
        <v>45047</v>
      </c>
      <c r="D520" s="84">
        <v>21</v>
      </c>
      <c r="E520" s="84" t="s">
        <v>205</v>
      </c>
      <c r="F520" s="85" t="s">
        <v>6325</v>
      </c>
      <c r="G520" s="86" t="s">
        <v>7889</v>
      </c>
      <c r="H520" s="86" t="s">
        <v>7311</v>
      </c>
      <c r="I520" s="86">
        <v>4142</v>
      </c>
      <c r="J520" s="84">
        <v>3510</v>
      </c>
      <c r="K520" s="87" t="s">
        <v>216</v>
      </c>
      <c r="L520" s="88" t="s">
        <v>217</v>
      </c>
      <c r="M520" s="88" t="str">
        <f>VLOOKUP(L520,'Total Sales 24-25'!$AD$2:$AE$6,2,0)</f>
        <v>G-Suite Business</v>
      </c>
      <c r="N520" s="88" t="s">
        <v>218</v>
      </c>
      <c r="O520" s="84" t="s">
        <v>6341</v>
      </c>
      <c r="P520" s="89"/>
      <c r="Q520" s="89"/>
      <c r="R520" s="89"/>
      <c r="S520" s="84">
        <v>5</v>
      </c>
      <c r="T520" s="89"/>
      <c r="U520" s="84">
        <v>4141.8</v>
      </c>
    </row>
    <row r="521" spans="1:21" ht="17.25" customHeight="1" thickBot="1">
      <c r="A521" s="82">
        <v>45073</v>
      </c>
      <c r="B521" s="82" t="str">
        <f t="shared" si="8"/>
        <v>May</v>
      </c>
      <c r="C521" s="83">
        <v>45047</v>
      </c>
      <c r="D521" s="84">
        <v>21</v>
      </c>
      <c r="E521" s="84" t="s">
        <v>205</v>
      </c>
      <c r="F521" s="85" t="s">
        <v>1490</v>
      </c>
      <c r="G521" s="86" t="s">
        <v>7890</v>
      </c>
      <c r="H521" s="86" t="s">
        <v>7311</v>
      </c>
      <c r="I521" s="86">
        <v>23010</v>
      </c>
      <c r="J521" s="84">
        <v>19500</v>
      </c>
      <c r="K521" s="87" t="s">
        <v>216</v>
      </c>
      <c r="L521" s="88" t="s">
        <v>217</v>
      </c>
      <c r="M521" s="88" t="str">
        <f>VLOOKUP(L521,'Total Sales 24-25'!$AD$2:$AE$6,2,0)</f>
        <v>G-Suite Business</v>
      </c>
      <c r="N521" s="88" t="s">
        <v>218</v>
      </c>
      <c r="O521" s="84" t="s">
        <v>6341</v>
      </c>
      <c r="P521" s="89"/>
      <c r="Q521" s="89"/>
      <c r="R521" s="89"/>
      <c r="S521" s="84">
        <v>5</v>
      </c>
      <c r="T521" s="89"/>
      <c r="U521" s="84">
        <v>23010</v>
      </c>
    </row>
    <row r="522" spans="1:21" ht="17.25" customHeight="1" thickBot="1">
      <c r="A522" s="82">
        <v>45073</v>
      </c>
      <c r="B522" s="82" t="str">
        <f t="shared" si="8"/>
        <v>May</v>
      </c>
      <c r="C522" s="83">
        <v>45047</v>
      </c>
      <c r="D522" s="84">
        <v>21</v>
      </c>
      <c r="E522" s="84" t="s">
        <v>205</v>
      </c>
      <c r="F522" s="85" t="s">
        <v>953</v>
      </c>
      <c r="G522" s="86" t="s">
        <v>7891</v>
      </c>
      <c r="H522" s="86" t="s">
        <v>7311</v>
      </c>
      <c r="I522" s="86">
        <v>12036</v>
      </c>
      <c r="J522" s="84">
        <v>10200</v>
      </c>
      <c r="K522" s="87" t="s">
        <v>216</v>
      </c>
      <c r="L522" s="88" t="s">
        <v>217</v>
      </c>
      <c r="M522" s="88" t="str">
        <f>VLOOKUP(L522,'Total Sales 24-25'!$AD$2:$AE$6,2,0)</f>
        <v>G-Suite Business</v>
      </c>
      <c r="N522" s="88" t="s">
        <v>218</v>
      </c>
      <c r="O522" s="84" t="s">
        <v>6341</v>
      </c>
      <c r="P522" s="89"/>
      <c r="Q522" s="89"/>
      <c r="R522" s="89"/>
      <c r="S522" s="84">
        <v>5</v>
      </c>
      <c r="T522" s="89"/>
      <c r="U522" s="84">
        <v>12036</v>
      </c>
    </row>
    <row r="523" spans="1:21" ht="17.25" customHeight="1" thickBot="1">
      <c r="A523" s="82">
        <v>45075</v>
      </c>
      <c r="B523" s="82" t="str">
        <f t="shared" si="8"/>
        <v>May</v>
      </c>
      <c r="C523" s="83">
        <v>45047</v>
      </c>
      <c r="D523" s="84">
        <v>22</v>
      </c>
      <c r="E523" s="84" t="s">
        <v>205</v>
      </c>
      <c r="F523" s="85" t="s">
        <v>1431</v>
      </c>
      <c r="G523" s="86" t="s">
        <v>7892</v>
      </c>
      <c r="H523" s="86" t="s">
        <v>7311</v>
      </c>
      <c r="I523" s="86">
        <v>39117</v>
      </c>
      <c r="J523" s="84">
        <v>33150</v>
      </c>
      <c r="K523" s="87" t="s">
        <v>216</v>
      </c>
      <c r="L523" s="88" t="s">
        <v>217</v>
      </c>
      <c r="M523" s="88" t="str">
        <f>VLOOKUP(L523,'Total Sales 24-25'!$AD$2:$AE$6,2,0)</f>
        <v>G-Suite Business</v>
      </c>
      <c r="N523" s="88" t="s">
        <v>218</v>
      </c>
      <c r="O523" s="84" t="s">
        <v>6341</v>
      </c>
      <c r="P523" s="89"/>
      <c r="Q523" s="89"/>
      <c r="R523" s="89"/>
      <c r="S523" s="84">
        <v>5</v>
      </c>
      <c r="T523" s="89"/>
      <c r="U523" s="84">
        <v>39117</v>
      </c>
    </row>
    <row r="524" spans="1:21" ht="17.25" customHeight="1" thickBot="1">
      <c r="A524" s="82">
        <v>45075</v>
      </c>
      <c r="B524" s="82" t="str">
        <f t="shared" si="8"/>
        <v>May</v>
      </c>
      <c r="C524" s="83">
        <v>45047</v>
      </c>
      <c r="D524" s="84">
        <v>22</v>
      </c>
      <c r="E524" s="84" t="s">
        <v>205</v>
      </c>
      <c r="F524" s="85" t="s">
        <v>7893</v>
      </c>
      <c r="G524" s="86" t="s">
        <v>7894</v>
      </c>
      <c r="H524" s="86" t="s">
        <v>7311</v>
      </c>
      <c r="I524" s="86">
        <v>226560</v>
      </c>
      <c r="J524" s="84">
        <v>192000</v>
      </c>
      <c r="K524" s="87" t="s">
        <v>216</v>
      </c>
      <c r="L524" s="88" t="s">
        <v>217</v>
      </c>
      <c r="M524" s="88" t="str">
        <f>VLOOKUP(L524,'Total Sales 24-25'!$AD$2:$AE$6,2,0)</f>
        <v>G-Suite Business</v>
      </c>
      <c r="N524" s="88" t="s">
        <v>218</v>
      </c>
      <c r="O524" s="84" t="s">
        <v>6341</v>
      </c>
      <c r="P524" s="89"/>
      <c r="Q524" s="89"/>
      <c r="R524" s="89"/>
      <c r="S524" s="84">
        <v>5</v>
      </c>
      <c r="T524" s="89"/>
      <c r="U524" s="84">
        <v>226560</v>
      </c>
    </row>
    <row r="525" spans="1:21" ht="17.25" customHeight="1" thickBot="1">
      <c r="A525" s="82">
        <v>45075</v>
      </c>
      <c r="B525" s="82" t="str">
        <f t="shared" si="8"/>
        <v>May</v>
      </c>
      <c r="C525" s="83">
        <v>45047</v>
      </c>
      <c r="D525" s="84">
        <v>22</v>
      </c>
      <c r="E525" s="84" t="s">
        <v>205</v>
      </c>
      <c r="F525" s="85" t="s">
        <v>415</v>
      </c>
      <c r="G525" s="86" t="s">
        <v>7895</v>
      </c>
      <c r="H525" s="86" t="s">
        <v>7311</v>
      </c>
      <c r="I525" s="86">
        <v>3002</v>
      </c>
      <c r="J525" s="84">
        <v>2544</v>
      </c>
      <c r="K525" s="87" t="s">
        <v>216</v>
      </c>
      <c r="L525" s="88" t="s">
        <v>217</v>
      </c>
      <c r="M525" s="88" t="str">
        <f>VLOOKUP(L525,'Total Sales 24-25'!$AD$2:$AE$6,2,0)</f>
        <v>G-Suite Business</v>
      </c>
      <c r="N525" s="88" t="s">
        <v>218</v>
      </c>
      <c r="O525" s="84" t="s">
        <v>6341</v>
      </c>
      <c r="P525" s="89"/>
      <c r="Q525" s="89"/>
      <c r="R525" s="89"/>
      <c r="S525" s="84">
        <v>5</v>
      </c>
      <c r="T525" s="89"/>
      <c r="U525" s="84">
        <v>3002</v>
      </c>
    </row>
    <row r="526" spans="1:21" ht="17.25" customHeight="1" thickBot="1">
      <c r="A526" s="82">
        <v>45075</v>
      </c>
      <c r="B526" s="82" t="str">
        <f t="shared" si="8"/>
        <v>May</v>
      </c>
      <c r="C526" s="83">
        <v>45047</v>
      </c>
      <c r="D526" s="84">
        <v>22</v>
      </c>
      <c r="E526" s="84" t="s">
        <v>205</v>
      </c>
      <c r="F526" s="85" t="s">
        <v>3176</v>
      </c>
      <c r="G526" s="86" t="s">
        <v>7896</v>
      </c>
      <c r="H526" s="86" t="s">
        <v>7311</v>
      </c>
      <c r="I526" s="86">
        <v>45135</v>
      </c>
      <c r="J526" s="84">
        <v>38250</v>
      </c>
      <c r="K526" s="87" t="s">
        <v>216</v>
      </c>
      <c r="L526" s="88" t="s">
        <v>217</v>
      </c>
      <c r="M526" s="88" t="str">
        <f>VLOOKUP(L526,'Total Sales 24-25'!$AD$2:$AE$6,2,0)</f>
        <v>G-Suite Business</v>
      </c>
      <c r="N526" s="88" t="s">
        <v>218</v>
      </c>
      <c r="O526" s="84" t="s">
        <v>6341</v>
      </c>
      <c r="P526" s="89"/>
      <c r="Q526" s="89"/>
      <c r="R526" s="89"/>
      <c r="S526" s="84">
        <v>5</v>
      </c>
      <c r="T526" s="89"/>
      <c r="U526" s="84">
        <v>45135</v>
      </c>
    </row>
    <row r="527" spans="1:21" ht="17.25" customHeight="1" thickBot="1">
      <c r="A527" s="82">
        <v>45075</v>
      </c>
      <c r="B527" s="82" t="str">
        <f t="shared" si="8"/>
        <v>May</v>
      </c>
      <c r="C527" s="83">
        <v>45047</v>
      </c>
      <c r="D527" s="84">
        <v>22</v>
      </c>
      <c r="E527" s="84" t="s">
        <v>205</v>
      </c>
      <c r="F527" s="85" t="s">
        <v>1518</v>
      </c>
      <c r="G527" s="86" t="s">
        <v>7897</v>
      </c>
      <c r="H527" s="86" t="s">
        <v>7311</v>
      </c>
      <c r="I527" s="86">
        <v>12036</v>
      </c>
      <c r="J527" s="84">
        <v>10200</v>
      </c>
      <c r="K527" s="87" t="s">
        <v>216</v>
      </c>
      <c r="L527" s="88" t="s">
        <v>217</v>
      </c>
      <c r="M527" s="88" t="str">
        <f>VLOOKUP(L527,'Total Sales 24-25'!$AD$2:$AE$6,2,0)</f>
        <v>G-Suite Business</v>
      </c>
      <c r="N527" s="88" t="s">
        <v>218</v>
      </c>
      <c r="O527" s="84" t="s">
        <v>6341</v>
      </c>
      <c r="P527" s="89"/>
      <c r="Q527" s="89"/>
      <c r="R527" s="89"/>
      <c r="S527" s="84">
        <v>5</v>
      </c>
      <c r="T527" s="89"/>
      <c r="U527" s="84">
        <v>12036</v>
      </c>
    </row>
    <row r="528" spans="1:21" ht="17.25" customHeight="1" thickBot="1">
      <c r="A528" s="82">
        <v>45076</v>
      </c>
      <c r="B528" s="82" t="str">
        <f t="shared" si="8"/>
        <v>May</v>
      </c>
      <c r="C528" s="83">
        <v>45047</v>
      </c>
      <c r="D528" s="84">
        <v>22</v>
      </c>
      <c r="E528" s="84" t="s">
        <v>205</v>
      </c>
      <c r="F528" s="85" t="s">
        <v>3939</v>
      </c>
      <c r="G528" s="86" t="s">
        <v>7898</v>
      </c>
      <c r="H528" s="86" t="s">
        <v>7311</v>
      </c>
      <c r="I528" s="86">
        <v>6030</v>
      </c>
      <c r="J528" s="84">
        <v>5110</v>
      </c>
      <c r="K528" s="87" t="s">
        <v>216</v>
      </c>
      <c r="L528" s="88" t="s">
        <v>217</v>
      </c>
      <c r="M528" s="88" t="str">
        <f>VLOOKUP(L528,'Total Sales 24-25'!$AD$2:$AE$6,2,0)</f>
        <v>G-Suite Business</v>
      </c>
      <c r="N528" s="88" t="s">
        <v>218</v>
      </c>
      <c r="O528" s="84" t="s">
        <v>6341</v>
      </c>
      <c r="P528" s="89"/>
      <c r="Q528" s="89"/>
      <c r="R528" s="89"/>
      <c r="S528" s="84">
        <v>5</v>
      </c>
      <c r="T528" s="89"/>
      <c r="U528" s="84">
        <v>6030</v>
      </c>
    </row>
    <row r="529" spans="1:21" ht="17.25" customHeight="1" thickBot="1">
      <c r="A529" s="82">
        <v>45076</v>
      </c>
      <c r="B529" s="82" t="str">
        <f t="shared" si="8"/>
        <v>May</v>
      </c>
      <c r="C529" s="83">
        <v>45047</v>
      </c>
      <c r="D529" s="84">
        <v>22</v>
      </c>
      <c r="E529" s="84" t="s">
        <v>205</v>
      </c>
      <c r="F529" s="85" t="s">
        <v>263</v>
      </c>
      <c r="G529" s="86" t="s">
        <v>7899</v>
      </c>
      <c r="H529" s="86" t="s">
        <v>7311</v>
      </c>
      <c r="I529" s="86">
        <v>15045</v>
      </c>
      <c r="J529" s="84">
        <v>12750</v>
      </c>
      <c r="K529" s="87" t="s">
        <v>216</v>
      </c>
      <c r="L529" s="88" t="s">
        <v>217</v>
      </c>
      <c r="M529" s="88" t="str">
        <f>VLOOKUP(L529,'Total Sales 24-25'!$AD$2:$AE$6,2,0)</f>
        <v>G-Suite Business</v>
      </c>
      <c r="N529" s="88" t="s">
        <v>218</v>
      </c>
      <c r="O529" s="84" t="s">
        <v>6341</v>
      </c>
      <c r="P529" s="89"/>
      <c r="Q529" s="89"/>
      <c r="R529" s="89"/>
      <c r="S529" s="84">
        <v>5</v>
      </c>
      <c r="T529" s="89"/>
      <c r="U529" s="84">
        <v>15045</v>
      </c>
    </row>
    <row r="530" spans="1:21" ht="17.25" customHeight="1" thickBot="1">
      <c r="A530" s="82">
        <v>45076</v>
      </c>
      <c r="B530" s="82" t="str">
        <f t="shared" si="8"/>
        <v>May</v>
      </c>
      <c r="C530" s="83">
        <v>45047</v>
      </c>
      <c r="D530" s="84">
        <v>22</v>
      </c>
      <c r="E530" s="84" t="s">
        <v>205</v>
      </c>
      <c r="F530" s="85" t="s">
        <v>393</v>
      </c>
      <c r="G530" s="86" t="s">
        <v>7900</v>
      </c>
      <c r="H530" s="86" t="s">
        <v>7311</v>
      </c>
      <c r="I530" s="86">
        <v>1703</v>
      </c>
      <c r="J530" s="84">
        <v>1443</v>
      </c>
      <c r="K530" s="87" t="s">
        <v>216</v>
      </c>
      <c r="L530" s="88" t="s">
        <v>217</v>
      </c>
      <c r="M530" s="88" t="str">
        <f>VLOOKUP(L530,'Total Sales 24-25'!$AD$2:$AE$6,2,0)</f>
        <v>G-Suite Business</v>
      </c>
      <c r="N530" s="88" t="s">
        <v>218</v>
      </c>
      <c r="O530" s="84" t="s">
        <v>6341</v>
      </c>
      <c r="P530" s="89"/>
      <c r="Q530" s="89"/>
      <c r="R530" s="89"/>
      <c r="S530" s="84">
        <v>5</v>
      </c>
      <c r="T530" s="89"/>
      <c r="U530" s="84">
        <v>1703</v>
      </c>
    </row>
    <row r="531" spans="1:21" ht="17.25" customHeight="1" thickBot="1">
      <c r="A531" s="82">
        <v>45076</v>
      </c>
      <c r="B531" s="82" t="str">
        <f t="shared" si="8"/>
        <v>May</v>
      </c>
      <c r="C531" s="83">
        <v>45047</v>
      </c>
      <c r="D531" s="84">
        <v>22</v>
      </c>
      <c r="E531" s="84" t="s">
        <v>205</v>
      </c>
      <c r="F531" s="85" t="s">
        <v>463</v>
      </c>
      <c r="G531" s="86" t="s">
        <v>7901</v>
      </c>
      <c r="H531" s="86" t="s">
        <v>7311</v>
      </c>
      <c r="I531" s="86">
        <v>5428</v>
      </c>
      <c r="J531" s="84">
        <v>4600</v>
      </c>
      <c r="K531" s="87" t="s">
        <v>216</v>
      </c>
      <c r="L531" s="88" t="s">
        <v>217</v>
      </c>
      <c r="M531" s="88" t="str">
        <f>VLOOKUP(L531,'Total Sales 24-25'!$AD$2:$AE$6,2,0)</f>
        <v>G-Suite Business</v>
      </c>
      <c r="N531" s="88" t="s">
        <v>218</v>
      </c>
      <c r="O531" s="84" t="s">
        <v>6341</v>
      </c>
      <c r="P531" s="89"/>
      <c r="Q531" s="89"/>
      <c r="R531" s="89"/>
      <c r="S531" s="84">
        <v>5</v>
      </c>
      <c r="T531" s="89"/>
      <c r="U531" s="84">
        <v>5428</v>
      </c>
    </row>
    <row r="532" spans="1:21" ht="17.25" customHeight="1" thickBot="1">
      <c r="A532" s="82">
        <v>45076</v>
      </c>
      <c r="B532" s="82" t="str">
        <f t="shared" si="8"/>
        <v>May</v>
      </c>
      <c r="C532" s="83">
        <v>45047</v>
      </c>
      <c r="D532" s="84">
        <v>22</v>
      </c>
      <c r="E532" s="84" t="s">
        <v>205</v>
      </c>
      <c r="F532" s="85" t="s">
        <v>7902</v>
      </c>
      <c r="G532" s="86" t="s">
        <v>7903</v>
      </c>
      <c r="H532" s="86" t="s">
        <v>7311</v>
      </c>
      <c r="I532" s="86">
        <v>1156</v>
      </c>
      <c r="J532" s="84">
        <v>980</v>
      </c>
      <c r="K532" s="87" t="s">
        <v>216</v>
      </c>
      <c r="L532" s="88" t="s">
        <v>217</v>
      </c>
      <c r="M532" s="88" t="str">
        <f>VLOOKUP(L532,'Total Sales 24-25'!$AD$2:$AE$6,2,0)</f>
        <v>G-Suite Business</v>
      </c>
      <c r="N532" s="88" t="s">
        <v>218</v>
      </c>
      <c r="O532" s="84" t="s">
        <v>6341</v>
      </c>
      <c r="P532" s="89"/>
      <c r="Q532" s="89"/>
      <c r="R532" s="89"/>
      <c r="S532" s="84">
        <v>5</v>
      </c>
      <c r="T532" s="89"/>
      <c r="U532" s="84">
        <v>1156</v>
      </c>
    </row>
    <row r="533" spans="1:21" ht="17.25" customHeight="1" thickBot="1">
      <c r="A533" s="82">
        <v>45076</v>
      </c>
      <c r="B533" s="82" t="str">
        <f t="shared" si="8"/>
        <v>May</v>
      </c>
      <c r="C533" s="83">
        <v>45047</v>
      </c>
      <c r="D533" s="84">
        <v>22</v>
      </c>
      <c r="E533" s="84" t="s">
        <v>205</v>
      </c>
      <c r="F533" s="85" t="s">
        <v>1871</v>
      </c>
      <c r="G533" s="86" t="s">
        <v>7904</v>
      </c>
      <c r="H533" s="86" t="s">
        <v>7311</v>
      </c>
      <c r="I533" s="86">
        <v>1180</v>
      </c>
      <c r="J533" s="84">
        <v>1000</v>
      </c>
      <c r="K533" s="87" t="s">
        <v>216</v>
      </c>
      <c r="L533" s="88" t="s">
        <v>217</v>
      </c>
      <c r="M533" s="88" t="str">
        <f>VLOOKUP(L533,'Total Sales 24-25'!$AD$2:$AE$6,2,0)</f>
        <v>G-Suite Business</v>
      </c>
      <c r="N533" s="88" t="s">
        <v>218</v>
      </c>
      <c r="O533" s="84" t="s">
        <v>6341</v>
      </c>
      <c r="P533" s="89"/>
      <c r="Q533" s="89"/>
      <c r="R533" s="89"/>
      <c r="S533" s="84">
        <v>5</v>
      </c>
      <c r="T533" s="89"/>
      <c r="U533" s="84">
        <v>1180</v>
      </c>
    </row>
    <row r="534" spans="1:21" ht="17.25" customHeight="1" thickBot="1">
      <c r="A534" s="82">
        <v>45076</v>
      </c>
      <c r="B534" s="82" t="str">
        <f t="shared" si="8"/>
        <v>May</v>
      </c>
      <c r="C534" s="83">
        <v>45047</v>
      </c>
      <c r="D534" s="84">
        <v>22</v>
      </c>
      <c r="E534" s="84" t="s">
        <v>205</v>
      </c>
      <c r="F534" s="85" t="s">
        <v>2288</v>
      </c>
      <c r="G534" s="86" t="s">
        <v>7905</v>
      </c>
      <c r="H534" s="86" t="s">
        <v>7311</v>
      </c>
      <c r="I534" s="86">
        <v>705640</v>
      </c>
      <c r="J534" s="84">
        <v>598000</v>
      </c>
      <c r="K534" s="108" t="s">
        <v>291</v>
      </c>
      <c r="L534" s="88" t="s">
        <v>226</v>
      </c>
      <c r="M534" s="88" t="str">
        <f>VLOOKUP(L534,'Total Sales 24-25'!$AD$2:$AE$6,2,0)</f>
        <v xml:space="preserve">Training Business </v>
      </c>
      <c r="N534" s="88" t="s">
        <v>7906</v>
      </c>
      <c r="O534" s="84" t="s">
        <v>6341</v>
      </c>
      <c r="P534" s="84" t="s">
        <v>7726</v>
      </c>
      <c r="Q534" s="89"/>
      <c r="R534" s="89"/>
      <c r="S534" s="84">
        <v>5</v>
      </c>
      <c r="T534" s="89"/>
      <c r="U534" s="84">
        <v>705640</v>
      </c>
    </row>
    <row r="535" spans="1:21" ht="17.25" customHeight="1" thickBot="1">
      <c r="A535" s="82">
        <v>45076</v>
      </c>
      <c r="B535" s="82" t="str">
        <f t="shared" si="8"/>
        <v>May</v>
      </c>
      <c r="C535" s="83">
        <v>45047</v>
      </c>
      <c r="D535" s="84">
        <v>22</v>
      </c>
      <c r="E535" s="84" t="s">
        <v>205</v>
      </c>
      <c r="F535" s="85" t="s">
        <v>3558</v>
      </c>
      <c r="G535" s="86" t="s">
        <v>7907</v>
      </c>
      <c r="H535" s="86" t="s">
        <v>7311</v>
      </c>
      <c r="I535" s="86">
        <v>12036</v>
      </c>
      <c r="J535" s="84">
        <v>10200</v>
      </c>
      <c r="K535" s="87" t="s">
        <v>216</v>
      </c>
      <c r="L535" s="88" t="s">
        <v>217</v>
      </c>
      <c r="M535" s="88" t="str">
        <f>VLOOKUP(L535,'Total Sales 24-25'!$AD$2:$AE$6,2,0)</f>
        <v>G-Suite Business</v>
      </c>
      <c r="N535" s="88" t="s">
        <v>218</v>
      </c>
      <c r="O535" s="84" t="s">
        <v>6341</v>
      </c>
      <c r="P535" s="89"/>
      <c r="Q535" s="89"/>
      <c r="R535" s="89"/>
      <c r="S535" s="84">
        <v>5</v>
      </c>
      <c r="T535" s="89"/>
      <c r="U535" s="84">
        <v>12036</v>
      </c>
    </row>
    <row r="536" spans="1:21" ht="17.25" customHeight="1" thickBot="1">
      <c r="A536" s="82">
        <v>45076</v>
      </c>
      <c r="B536" s="82" t="str">
        <f t="shared" si="8"/>
        <v>May</v>
      </c>
      <c r="C536" s="83">
        <v>45047</v>
      </c>
      <c r="D536" s="84">
        <v>22</v>
      </c>
      <c r="E536" s="84" t="s">
        <v>205</v>
      </c>
      <c r="F536" s="85" t="s">
        <v>2672</v>
      </c>
      <c r="G536" s="86" t="s">
        <v>7908</v>
      </c>
      <c r="H536" s="86" t="s">
        <v>7311</v>
      </c>
      <c r="I536" s="86">
        <v>8496</v>
      </c>
      <c r="J536" s="84">
        <v>7200</v>
      </c>
      <c r="K536" s="87" t="s">
        <v>216</v>
      </c>
      <c r="L536" s="88" t="s">
        <v>217</v>
      </c>
      <c r="M536" s="88" t="str">
        <f>VLOOKUP(L536,'Total Sales 24-25'!$AD$2:$AE$6,2,0)</f>
        <v>G-Suite Business</v>
      </c>
      <c r="N536" s="88" t="s">
        <v>218</v>
      </c>
      <c r="O536" s="84" t="s">
        <v>6341</v>
      </c>
      <c r="P536" s="89"/>
      <c r="Q536" s="89"/>
      <c r="R536" s="89"/>
      <c r="S536" s="84">
        <v>5</v>
      </c>
      <c r="T536" s="89"/>
      <c r="U536" s="84">
        <v>8496</v>
      </c>
    </row>
    <row r="537" spans="1:21" ht="17.25" customHeight="1" thickBot="1">
      <c r="A537" s="82">
        <v>45076</v>
      </c>
      <c r="B537" s="82" t="str">
        <f t="shared" si="8"/>
        <v>May</v>
      </c>
      <c r="C537" s="83">
        <v>45047</v>
      </c>
      <c r="D537" s="84">
        <v>22</v>
      </c>
      <c r="E537" s="84" t="s">
        <v>205</v>
      </c>
      <c r="F537" s="85" t="s">
        <v>221</v>
      </c>
      <c r="G537" s="86" t="s">
        <v>7909</v>
      </c>
      <c r="H537" s="86" t="s">
        <v>7311</v>
      </c>
      <c r="I537" s="86">
        <v>25063</v>
      </c>
      <c r="J537" s="84">
        <v>21240</v>
      </c>
      <c r="K537" s="87" t="s">
        <v>216</v>
      </c>
      <c r="L537" s="88" t="s">
        <v>217</v>
      </c>
      <c r="M537" s="88" t="str">
        <f>VLOOKUP(L537,'Total Sales 24-25'!$AD$2:$AE$6,2,0)</f>
        <v>G-Suite Business</v>
      </c>
      <c r="N537" s="88" t="s">
        <v>218</v>
      </c>
      <c r="O537" s="84" t="s">
        <v>6341</v>
      </c>
      <c r="P537" s="89"/>
      <c r="Q537" s="89"/>
      <c r="R537" s="89"/>
      <c r="S537" s="84">
        <v>5</v>
      </c>
      <c r="T537" s="89"/>
      <c r="U537" s="84">
        <v>25063</v>
      </c>
    </row>
    <row r="538" spans="1:21" ht="17.25" customHeight="1" thickBot="1">
      <c r="A538" s="82">
        <v>45076</v>
      </c>
      <c r="B538" s="82" t="str">
        <f t="shared" si="8"/>
        <v>May</v>
      </c>
      <c r="C538" s="83">
        <v>45047</v>
      </c>
      <c r="D538" s="84">
        <v>22</v>
      </c>
      <c r="E538" s="84" t="s">
        <v>205</v>
      </c>
      <c r="F538" s="85" t="s">
        <v>7910</v>
      </c>
      <c r="G538" s="86" t="s">
        <v>7911</v>
      </c>
      <c r="H538" s="86" t="s">
        <v>7311</v>
      </c>
      <c r="I538" s="86">
        <v>28320</v>
      </c>
      <c r="J538" s="84">
        <v>24000</v>
      </c>
      <c r="K538" s="87" t="s">
        <v>216</v>
      </c>
      <c r="L538" s="88" t="s">
        <v>217</v>
      </c>
      <c r="M538" s="88" t="str">
        <f>VLOOKUP(L538,'Total Sales 24-25'!$AD$2:$AE$6,2,0)</f>
        <v>G-Suite Business</v>
      </c>
      <c r="N538" s="88" t="s">
        <v>218</v>
      </c>
      <c r="O538" s="84" t="s">
        <v>6341</v>
      </c>
      <c r="P538" s="89"/>
      <c r="Q538" s="89"/>
      <c r="R538" s="89"/>
      <c r="S538" s="84">
        <v>5</v>
      </c>
      <c r="T538" s="89"/>
      <c r="U538" s="84">
        <v>28320</v>
      </c>
    </row>
    <row r="539" spans="1:21" ht="17.25" customHeight="1" thickBot="1">
      <c r="A539" s="82">
        <v>45076</v>
      </c>
      <c r="B539" s="82" t="str">
        <f t="shared" si="8"/>
        <v>May</v>
      </c>
      <c r="C539" s="83">
        <v>45047</v>
      </c>
      <c r="D539" s="84">
        <v>22</v>
      </c>
      <c r="E539" s="84" t="s">
        <v>205</v>
      </c>
      <c r="F539" s="85" t="s">
        <v>250</v>
      </c>
      <c r="G539" s="86" t="s">
        <v>7912</v>
      </c>
      <c r="H539" s="86" t="s">
        <v>7311</v>
      </c>
      <c r="I539" s="86">
        <v>512</v>
      </c>
      <c r="J539" s="84">
        <v>434</v>
      </c>
      <c r="K539" s="87" t="s">
        <v>216</v>
      </c>
      <c r="L539" s="88" t="s">
        <v>217</v>
      </c>
      <c r="M539" s="88" t="str">
        <f>VLOOKUP(L539,'Total Sales 24-25'!$AD$2:$AE$6,2,0)</f>
        <v>G-Suite Business</v>
      </c>
      <c r="N539" s="88" t="s">
        <v>218</v>
      </c>
      <c r="O539" s="84" t="s">
        <v>6341</v>
      </c>
      <c r="P539" s="89"/>
      <c r="Q539" s="89"/>
      <c r="R539" s="89"/>
      <c r="S539" s="84">
        <v>5</v>
      </c>
      <c r="T539" s="89"/>
      <c r="U539" s="84">
        <v>512.12</v>
      </c>
    </row>
    <row r="540" spans="1:21" ht="17.25" customHeight="1" thickBot="1">
      <c r="A540" s="82">
        <v>45076</v>
      </c>
      <c r="B540" s="82" t="str">
        <f t="shared" si="8"/>
        <v>May</v>
      </c>
      <c r="C540" s="83">
        <v>45047</v>
      </c>
      <c r="D540" s="84">
        <v>22</v>
      </c>
      <c r="E540" s="84" t="s">
        <v>205</v>
      </c>
      <c r="F540" s="85" t="s">
        <v>2079</v>
      </c>
      <c r="G540" s="86" t="s">
        <v>7913</v>
      </c>
      <c r="H540" s="86" t="s">
        <v>7311</v>
      </c>
      <c r="I540" s="86">
        <v>2371</v>
      </c>
      <c r="J540" s="84">
        <v>2010</v>
      </c>
      <c r="K540" s="87" t="s">
        <v>216</v>
      </c>
      <c r="L540" s="88" t="s">
        <v>217</v>
      </c>
      <c r="M540" s="88" t="str">
        <f>VLOOKUP(L540,'Total Sales 24-25'!$AD$2:$AE$6,2,0)</f>
        <v>G-Suite Business</v>
      </c>
      <c r="N540" s="88" t="s">
        <v>218</v>
      </c>
      <c r="O540" s="84" t="s">
        <v>6341</v>
      </c>
      <c r="P540" s="89"/>
      <c r="Q540" s="89"/>
      <c r="R540" s="89"/>
      <c r="S540" s="84">
        <v>5</v>
      </c>
      <c r="T540" s="89"/>
      <c r="U540" s="84">
        <v>2371.2199999999998</v>
      </c>
    </row>
    <row r="541" spans="1:21" ht="17.25" customHeight="1" thickBot="1">
      <c r="A541" s="82">
        <v>45077</v>
      </c>
      <c r="B541" s="82" t="str">
        <f t="shared" si="8"/>
        <v>May</v>
      </c>
      <c r="C541" s="83">
        <v>45047</v>
      </c>
      <c r="D541" s="84">
        <v>22</v>
      </c>
      <c r="E541" s="84" t="s">
        <v>205</v>
      </c>
      <c r="F541" s="85" t="s">
        <v>405</v>
      </c>
      <c r="G541" s="86" t="s">
        <v>7914</v>
      </c>
      <c r="H541" s="86" t="s">
        <v>7311</v>
      </c>
      <c r="I541" s="86">
        <v>1770</v>
      </c>
      <c r="J541" s="84">
        <v>1500</v>
      </c>
      <c r="K541" s="87" t="s">
        <v>216</v>
      </c>
      <c r="L541" s="88" t="s">
        <v>217</v>
      </c>
      <c r="M541" s="88" t="str">
        <f>VLOOKUP(L541,'Total Sales 24-25'!$AD$2:$AE$6,2,0)</f>
        <v>G-Suite Business</v>
      </c>
      <c r="N541" s="88" t="s">
        <v>218</v>
      </c>
      <c r="O541" s="84" t="s">
        <v>6341</v>
      </c>
      <c r="P541" s="89"/>
      <c r="Q541" s="89"/>
      <c r="R541" s="89"/>
      <c r="S541" s="84">
        <v>5</v>
      </c>
      <c r="T541" s="89"/>
      <c r="U541" s="84">
        <v>1770</v>
      </c>
    </row>
    <row r="542" spans="1:21" ht="17.25" customHeight="1" thickBot="1">
      <c r="A542" s="82">
        <v>45077</v>
      </c>
      <c r="B542" s="82" t="str">
        <f t="shared" si="8"/>
        <v>May</v>
      </c>
      <c r="C542" s="83">
        <v>45047</v>
      </c>
      <c r="D542" s="84">
        <v>22</v>
      </c>
      <c r="E542" s="84" t="s">
        <v>205</v>
      </c>
      <c r="F542" s="85" t="s">
        <v>7915</v>
      </c>
      <c r="G542" s="86" t="s">
        <v>7916</v>
      </c>
      <c r="H542" s="86" t="s">
        <v>7311</v>
      </c>
      <c r="I542" s="86">
        <v>1938</v>
      </c>
      <c r="J542" s="84">
        <v>1642</v>
      </c>
      <c r="K542" s="87" t="s">
        <v>216</v>
      </c>
      <c r="L542" s="88" t="s">
        <v>217</v>
      </c>
      <c r="M542" s="88" t="str">
        <f>VLOOKUP(L542,'Total Sales 24-25'!$AD$2:$AE$6,2,0)</f>
        <v>G-Suite Business</v>
      </c>
      <c r="N542" s="88" t="s">
        <v>218</v>
      </c>
      <c r="O542" s="84" t="s">
        <v>6341</v>
      </c>
      <c r="P542" s="89"/>
      <c r="Q542" s="89"/>
      <c r="R542" s="89"/>
      <c r="S542" s="84">
        <v>5</v>
      </c>
      <c r="T542" s="89"/>
      <c r="U542" s="84">
        <v>1937.56</v>
      </c>
    </row>
    <row r="543" spans="1:21" ht="17.25" customHeight="1" thickBot="1">
      <c r="A543" s="82">
        <v>45077</v>
      </c>
      <c r="B543" s="82" t="str">
        <f t="shared" si="8"/>
        <v>May</v>
      </c>
      <c r="C543" s="83">
        <v>45047</v>
      </c>
      <c r="D543" s="84">
        <v>22</v>
      </c>
      <c r="E543" s="84" t="s">
        <v>205</v>
      </c>
      <c r="F543" s="85" t="s">
        <v>405</v>
      </c>
      <c r="G543" s="86" t="s">
        <v>7917</v>
      </c>
      <c r="H543" s="86" t="s">
        <v>7311</v>
      </c>
      <c r="I543" s="86">
        <v>17700</v>
      </c>
      <c r="J543" s="84">
        <v>15000</v>
      </c>
      <c r="K543" s="87" t="s">
        <v>216</v>
      </c>
      <c r="L543" s="88" t="s">
        <v>217</v>
      </c>
      <c r="M543" s="88" t="str">
        <f>VLOOKUP(L543,'Total Sales 24-25'!$AD$2:$AE$6,2,0)</f>
        <v>G-Suite Business</v>
      </c>
      <c r="N543" s="88" t="s">
        <v>218</v>
      </c>
      <c r="O543" s="84" t="s">
        <v>6341</v>
      </c>
      <c r="P543" s="89"/>
      <c r="Q543" s="89"/>
      <c r="R543" s="89"/>
      <c r="S543" s="84">
        <v>5</v>
      </c>
      <c r="T543" s="89"/>
      <c r="U543" s="84">
        <v>17700</v>
      </c>
    </row>
    <row r="544" spans="1:21" ht="17.25" customHeight="1" thickBot="1">
      <c r="A544" s="82">
        <v>45077</v>
      </c>
      <c r="B544" s="82" t="str">
        <f t="shared" si="8"/>
        <v>May</v>
      </c>
      <c r="C544" s="83">
        <v>45047</v>
      </c>
      <c r="D544" s="84">
        <v>22</v>
      </c>
      <c r="E544" s="84" t="s">
        <v>205</v>
      </c>
      <c r="F544" s="85" t="s">
        <v>7902</v>
      </c>
      <c r="G544" s="86" t="s">
        <v>7918</v>
      </c>
      <c r="H544" s="86" t="s">
        <v>7311</v>
      </c>
      <c r="I544" s="86">
        <v>11894</v>
      </c>
      <c r="J544" s="84">
        <v>10080</v>
      </c>
      <c r="K544" s="87" t="s">
        <v>216</v>
      </c>
      <c r="L544" s="88" t="s">
        <v>217</v>
      </c>
      <c r="M544" s="88" t="str">
        <f>VLOOKUP(L544,'Total Sales 24-25'!$AD$2:$AE$6,2,0)</f>
        <v>G-Suite Business</v>
      </c>
      <c r="N544" s="88" t="s">
        <v>218</v>
      </c>
      <c r="O544" s="84" t="s">
        <v>6341</v>
      </c>
      <c r="P544" s="89"/>
      <c r="Q544" s="89"/>
      <c r="R544" s="89"/>
      <c r="S544" s="84">
        <v>5</v>
      </c>
      <c r="T544" s="89"/>
      <c r="U544" s="84">
        <v>11894</v>
      </c>
    </row>
    <row r="545" spans="1:21" ht="17.25" customHeight="1" thickBot="1">
      <c r="A545" s="82">
        <v>45078</v>
      </c>
      <c r="B545" s="82" t="str">
        <f t="shared" si="8"/>
        <v>Jun</v>
      </c>
      <c r="C545" s="83">
        <v>45078</v>
      </c>
      <c r="D545" s="84">
        <v>22</v>
      </c>
      <c r="E545" s="84" t="s">
        <v>205</v>
      </c>
      <c r="F545" s="85" t="s">
        <v>3048</v>
      </c>
      <c r="G545" s="86" t="s">
        <v>7919</v>
      </c>
      <c r="H545" s="86" t="s">
        <v>7311</v>
      </c>
      <c r="I545" s="86">
        <v>79650</v>
      </c>
      <c r="J545" s="84">
        <v>67500</v>
      </c>
      <c r="K545" s="87" t="s">
        <v>216</v>
      </c>
      <c r="L545" s="88" t="s">
        <v>217</v>
      </c>
      <c r="M545" s="88" t="str">
        <f>VLOOKUP(L545,'Total Sales 24-25'!$AD$2:$AE$6,2,0)</f>
        <v>G-Suite Business</v>
      </c>
      <c r="N545" s="88" t="s">
        <v>218</v>
      </c>
      <c r="O545" s="84" t="s">
        <v>6341</v>
      </c>
      <c r="P545" s="89"/>
      <c r="Q545" s="89"/>
      <c r="R545" s="89"/>
      <c r="S545" s="84">
        <v>6</v>
      </c>
      <c r="T545" s="89"/>
      <c r="U545" s="84">
        <v>79650</v>
      </c>
    </row>
    <row r="546" spans="1:21" ht="17.25" customHeight="1" thickBot="1">
      <c r="A546" s="82">
        <v>45078</v>
      </c>
      <c r="B546" s="82" t="str">
        <f t="shared" si="8"/>
        <v>Jun</v>
      </c>
      <c r="C546" s="83">
        <v>45078</v>
      </c>
      <c r="D546" s="84">
        <v>22</v>
      </c>
      <c r="E546" s="84" t="s">
        <v>205</v>
      </c>
      <c r="F546" s="85" t="s">
        <v>7920</v>
      </c>
      <c r="G546" s="86" t="s">
        <v>7921</v>
      </c>
      <c r="H546" s="86" t="s">
        <v>7311</v>
      </c>
      <c r="I546" s="86">
        <v>3009</v>
      </c>
      <c r="J546" s="84">
        <v>2550</v>
      </c>
      <c r="K546" s="87" t="s">
        <v>216</v>
      </c>
      <c r="L546" s="88" t="s">
        <v>217</v>
      </c>
      <c r="M546" s="88" t="str">
        <f>VLOOKUP(L546,'Total Sales 24-25'!$AD$2:$AE$6,2,0)</f>
        <v>G-Suite Business</v>
      </c>
      <c r="N546" s="88" t="s">
        <v>218</v>
      </c>
      <c r="O546" s="84" t="s">
        <v>6341</v>
      </c>
      <c r="P546" s="89"/>
      <c r="Q546" s="89"/>
      <c r="R546" s="89"/>
      <c r="S546" s="84">
        <v>6</v>
      </c>
      <c r="T546" s="89"/>
      <c r="U546" s="84">
        <v>3009</v>
      </c>
    </row>
    <row r="547" spans="1:21" ht="17.25" customHeight="1" thickBot="1">
      <c r="A547" s="82">
        <v>45078</v>
      </c>
      <c r="B547" s="82" t="str">
        <f t="shared" si="8"/>
        <v>Jun</v>
      </c>
      <c r="C547" s="83">
        <v>45078</v>
      </c>
      <c r="D547" s="84">
        <v>22</v>
      </c>
      <c r="E547" s="84" t="s">
        <v>205</v>
      </c>
      <c r="F547" s="85" t="s">
        <v>963</v>
      </c>
      <c r="G547" s="86" t="s">
        <v>7922</v>
      </c>
      <c r="H547" s="86" t="s">
        <v>7311</v>
      </c>
      <c r="I547" s="86">
        <v>12036</v>
      </c>
      <c r="J547" s="84">
        <v>10200</v>
      </c>
      <c r="K547" s="87" t="s">
        <v>216</v>
      </c>
      <c r="L547" s="88" t="s">
        <v>217</v>
      </c>
      <c r="M547" s="88" t="str">
        <f>VLOOKUP(L547,'Total Sales 24-25'!$AD$2:$AE$6,2,0)</f>
        <v>G-Suite Business</v>
      </c>
      <c r="N547" s="88" t="s">
        <v>218</v>
      </c>
      <c r="O547" s="84" t="s">
        <v>6341</v>
      </c>
      <c r="P547" s="89"/>
      <c r="Q547" s="89"/>
      <c r="R547" s="89"/>
      <c r="S547" s="84">
        <v>6</v>
      </c>
      <c r="T547" s="89"/>
      <c r="U547" s="84">
        <v>12036</v>
      </c>
    </row>
    <row r="548" spans="1:21" ht="17.25" customHeight="1" thickBot="1">
      <c r="A548" s="82">
        <v>45079</v>
      </c>
      <c r="B548" s="82" t="str">
        <f t="shared" si="8"/>
        <v>Jun</v>
      </c>
      <c r="C548" s="83">
        <v>45078</v>
      </c>
      <c r="D548" s="84">
        <v>22</v>
      </c>
      <c r="E548" s="84" t="s">
        <v>205</v>
      </c>
      <c r="F548" s="85" t="s">
        <v>2640</v>
      </c>
      <c r="G548" s="86" t="s">
        <v>7923</v>
      </c>
      <c r="H548" s="86" t="s">
        <v>7311</v>
      </c>
      <c r="I548" s="86">
        <v>164610</v>
      </c>
      <c r="J548" s="84">
        <v>139500</v>
      </c>
      <c r="K548" s="87" t="s">
        <v>216</v>
      </c>
      <c r="L548" s="88" t="s">
        <v>217</v>
      </c>
      <c r="M548" s="88" t="str">
        <f>VLOOKUP(L548,'Total Sales 24-25'!$AD$2:$AE$6,2,0)</f>
        <v>G-Suite Business</v>
      </c>
      <c r="N548" s="88" t="s">
        <v>218</v>
      </c>
      <c r="O548" s="84" t="s">
        <v>6341</v>
      </c>
      <c r="P548" s="89"/>
      <c r="Q548" s="89"/>
      <c r="R548" s="89"/>
      <c r="S548" s="84">
        <v>6</v>
      </c>
      <c r="T548" s="89"/>
      <c r="U548" s="84">
        <v>164610</v>
      </c>
    </row>
    <row r="549" spans="1:21" ht="17.25" customHeight="1" thickBot="1">
      <c r="A549" s="82">
        <v>45079</v>
      </c>
      <c r="B549" s="82" t="str">
        <f t="shared" si="8"/>
        <v>Jun</v>
      </c>
      <c r="C549" s="83">
        <v>45078</v>
      </c>
      <c r="D549" s="84">
        <v>22</v>
      </c>
      <c r="E549" s="84" t="s">
        <v>205</v>
      </c>
      <c r="F549" s="85" t="s">
        <v>2636</v>
      </c>
      <c r="G549" s="86" t="s">
        <v>7924</v>
      </c>
      <c r="H549" s="86" t="s">
        <v>7311</v>
      </c>
      <c r="I549" s="86">
        <v>31386</v>
      </c>
      <c r="J549" s="84">
        <v>26598</v>
      </c>
      <c r="K549" s="87" t="s">
        <v>216</v>
      </c>
      <c r="L549" s="88" t="s">
        <v>217</v>
      </c>
      <c r="M549" s="88" t="str">
        <f>VLOOKUP(L549,'Total Sales 24-25'!$AD$2:$AE$6,2,0)</f>
        <v>G-Suite Business</v>
      </c>
      <c r="N549" s="88" t="s">
        <v>218</v>
      </c>
      <c r="O549" s="84" t="s">
        <v>6341</v>
      </c>
      <c r="P549" s="89"/>
      <c r="Q549" s="89"/>
      <c r="R549" s="89"/>
      <c r="S549" s="84">
        <v>6</v>
      </c>
      <c r="T549" s="89"/>
      <c r="U549" s="84">
        <v>31386</v>
      </c>
    </row>
    <row r="550" spans="1:21" ht="17.25" customHeight="1" thickBot="1">
      <c r="A550" s="82">
        <v>45082</v>
      </c>
      <c r="B550" s="82" t="str">
        <f t="shared" si="8"/>
        <v>Jun</v>
      </c>
      <c r="C550" s="83">
        <v>45078</v>
      </c>
      <c r="D550" s="84">
        <v>23</v>
      </c>
      <c r="E550" s="84" t="s">
        <v>205</v>
      </c>
      <c r="F550" s="85" t="s">
        <v>405</v>
      </c>
      <c r="G550" s="86" t="s">
        <v>7925</v>
      </c>
      <c r="H550" s="86" t="s">
        <v>7311</v>
      </c>
      <c r="I550" s="86">
        <v>8850</v>
      </c>
      <c r="J550" s="84">
        <v>7500</v>
      </c>
      <c r="K550" s="87" t="s">
        <v>216</v>
      </c>
      <c r="L550" s="88" t="s">
        <v>217</v>
      </c>
      <c r="M550" s="88" t="str">
        <f>VLOOKUP(L550,'Total Sales 24-25'!$AD$2:$AE$6,2,0)</f>
        <v>G-Suite Business</v>
      </c>
      <c r="N550" s="88" t="s">
        <v>218</v>
      </c>
      <c r="O550" s="84" t="s">
        <v>6341</v>
      </c>
      <c r="P550" s="89"/>
      <c r="Q550" s="89"/>
      <c r="R550" s="89"/>
      <c r="S550" s="84">
        <v>6</v>
      </c>
      <c r="T550" s="89"/>
      <c r="U550" s="84">
        <v>8850</v>
      </c>
    </row>
    <row r="551" spans="1:21" ht="17.25" customHeight="1" thickBot="1">
      <c r="A551" s="82">
        <v>45082</v>
      </c>
      <c r="B551" s="82" t="str">
        <f t="shared" si="8"/>
        <v>Jun</v>
      </c>
      <c r="C551" s="83">
        <v>45078</v>
      </c>
      <c r="D551" s="84">
        <v>23</v>
      </c>
      <c r="E551" s="84" t="s">
        <v>205</v>
      </c>
      <c r="F551" s="85" t="s">
        <v>3070</v>
      </c>
      <c r="G551" s="86" t="s">
        <v>7926</v>
      </c>
      <c r="H551" s="86" t="s">
        <v>7311</v>
      </c>
      <c r="I551" s="86">
        <v>31801</v>
      </c>
      <c r="J551" s="84">
        <v>26950</v>
      </c>
      <c r="K551" s="87" t="s">
        <v>216</v>
      </c>
      <c r="L551" s="88" t="s">
        <v>217</v>
      </c>
      <c r="M551" s="88" t="str">
        <f>VLOOKUP(L551,'Total Sales 24-25'!$AD$2:$AE$6,2,0)</f>
        <v>G-Suite Business</v>
      </c>
      <c r="N551" s="88" t="s">
        <v>218</v>
      </c>
      <c r="O551" s="84" t="s">
        <v>6341</v>
      </c>
      <c r="P551" s="89"/>
      <c r="Q551" s="89"/>
      <c r="R551" s="89"/>
      <c r="S551" s="84">
        <v>6</v>
      </c>
      <c r="T551" s="89"/>
      <c r="U551" s="84">
        <v>31801</v>
      </c>
    </row>
    <row r="552" spans="1:21" ht="17.25" customHeight="1" thickBot="1">
      <c r="A552" s="82">
        <v>45082</v>
      </c>
      <c r="B552" s="82" t="str">
        <f t="shared" si="8"/>
        <v>Jun</v>
      </c>
      <c r="C552" s="83">
        <v>45078</v>
      </c>
      <c r="D552" s="84">
        <v>23</v>
      </c>
      <c r="E552" s="84" t="s">
        <v>205</v>
      </c>
      <c r="F552" s="85" t="s">
        <v>7927</v>
      </c>
      <c r="G552" s="86" t="s">
        <v>7928</v>
      </c>
      <c r="H552" s="86" t="s">
        <v>7311</v>
      </c>
      <c r="I552" s="86">
        <v>136927</v>
      </c>
      <c r="J552" s="84">
        <v>116040</v>
      </c>
      <c r="K552" s="87" t="s">
        <v>216</v>
      </c>
      <c r="L552" s="88" t="s">
        <v>217</v>
      </c>
      <c r="M552" s="88" t="str">
        <f>VLOOKUP(L552,'Total Sales 24-25'!$AD$2:$AE$6,2,0)</f>
        <v>G-Suite Business</v>
      </c>
      <c r="N552" s="88" t="s">
        <v>218</v>
      </c>
      <c r="O552" s="84" t="s">
        <v>6341</v>
      </c>
      <c r="P552" s="89"/>
      <c r="Q552" s="89"/>
      <c r="R552" s="89"/>
      <c r="S552" s="84">
        <v>6</v>
      </c>
      <c r="T552" s="89"/>
      <c r="U552" s="84">
        <v>136927</v>
      </c>
    </row>
    <row r="553" spans="1:21" ht="17.25" customHeight="1" thickBot="1">
      <c r="A553" s="82">
        <v>45082</v>
      </c>
      <c r="B553" s="82" t="str">
        <f t="shared" si="8"/>
        <v>Jun</v>
      </c>
      <c r="C553" s="83">
        <v>45078</v>
      </c>
      <c r="D553" s="84">
        <v>23</v>
      </c>
      <c r="E553" s="84" t="s">
        <v>205</v>
      </c>
      <c r="F553" s="85" t="s">
        <v>221</v>
      </c>
      <c r="G553" s="86" t="s">
        <v>7929</v>
      </c>
      <c r="H553" s="86" t="s">
        <v>7311</v>
      </c>
      <c r="I553" s="86">
        <v>1297</v>
      </c>
      <c r="J553" s="84">
        <v>1099</v>
      </c>
      <c r="K553" s="87" t="s">
        <v>216</v>
      </c>
      <c r="L553" s="88" t="s">
        <v>217</v>
      </c>
      <c r="M553" s="88" t="str">
        <f>VLOOKUP(L553,'Total Sales 24-25'!$AD$2:$AE$6,2,0)</f>
        <v>G-Suite Business</v>
      </c>
      <c r="N553" s="88" t="s">
        <v>218</v>
      </c>
      <c r="O553" s="84" t="s">
        <v>6341</v>
      </c>
      <c r="P553" s="89"/>
      <c r="Q553" s="89"/>
      <c r="R553" s="89"/>
      <c r="S553" s="84">
        <v>6</v>
      </c>
      <c r="T553" s="89"/>
      <c r="U553" s="84">
        <v>1297</v>
      </c>
    </row>
    <row r="554" spans="1:21" ht="17.25" customHeight="1" thickBot="1">
      <c r="A554" s="82">
        <v>45082</v>
      </c>
      <c r="B554" s="82" t="str">
        <f t="shared" si="8"/>
        <v>Jun</v>
      </c>
      <c r="C554" s="83">
        <v>45078</v>
      </c>
      <c r="D554" s="84">
        <v>23</v>
      </c>
      <c r="E554" s="84" t="s">
        <v>205</v>
      </c>
      <c r="F554" s="85" t="s">
        <v>7720</v>
      </c>
      <c r="G554" s="86" t="s">
        <v>7930</v>
      </c>
      <c r="H554" s="86" t="s">
        <v>7311</v>
      </c>
      <c r="I554" s="86">
        <v>1297</v>
      </c>
      <c r="J554" s="84">
        <v>1099</v>
      </c>
      <c r="K554" s="87" t="s">
        <v>216</v>
      </c>
      <c r="L554" s="88" t="s">
        <v>217</v>
      </c>
      <c r="M554" s="88" t="str">
        <f>VLOOKUP(L554,'Total Sales 24-25'!$AD$2:$AE$6,2,0)</f>
        <v>G-Suite Business</v>
      </c>
      <c r="N554" s="88" t="s">
        <v>218</v>
      </c>
      <c r="O554" s="84" t="s">
        <v>6341</v>
      </c>
      <c r="P554" s="89"/>
      <c r="Q554" s="89"/>
      <c r="R554" s="89"/>
      <c r="S554" s="84">
        <v>6</v>
      </c>
      <c r="T554" s="89"/>
      <c r="U554" s="84">
        <v>1297</v>
      </c>
    </row>
    <row r="555" spans="1:21" ht="17.25" customHeight="1" thickBot="1">
      <c r="A555" s="82">
        <v>45083</v>
      </c>
      <c r="B555" s="82" t="str">
        <f t="shared" si="8"/>
        <v>Jun</v>
      </c>
      <c r="C555" s="83">
        <v>45078</v>
      </c>
      <c r="D555" s="84">
        <v>23</v>
      </c>
      <c r="E555" s="84" t="s">
        <v>205</v>
      </c>
      <c r="F555" s="85" t="s">
        <v>250</v>
      </c>
      <c r="G555" s="86" t="s">
        <v>7931</v>
      </c>
      <c r="H555" s="86" t="s">
        <v>7311</v>
      </c>
      <c r="I555" s="86">
        <v>1770</v>
      </c>
      <c r="J555" s="84">
        <v>1500</v>
      </c>
      <c r="K555" s="87" t="s">
        <v>216</v>
      </c>
      <c r="L555" s="88" t="s">
        <v>217</v>
      </c>
      <c r="M555" s="88" t="str">
        <f>VLOOKUP(L555,'Total Sales 24-25'!$AD$2:$AE$6,2,0)</f>
        <v>G-Suite Business</v>
      </c>
      <c r="N555" s="88" t="s">
        <v>218</v>
      </c>
      <c r="O555" s="84" t="s">
        <v>6341</v>
      </c>
      <c r="P555" s="89"/>
      <c r="Q555" s="89"/>
      <c r="R555" s="89"/>
      <c r="S555" s="84">
        <v>6</v>
      </c>
      <c r="T555" s="89"/>
      <c r="U555" s="84">
        <v>1770</v>
      </c>
    </row>
    <row r="556" spans="1:21" ht="17.25" customHeight="1" thickBot="1">
      <c r="A556" s="82">
        <v>45083</v>
      </c>
      <c r="B556" s="82" t="str">
        <f t="shared" si="8"/>
        <v>Jun</v>
      </c>
      <c r="C556" s="83">
        <v>45078</v>
      </c>
      <c r="D556" s="84">
        <v>23</v>
      </c>
      <c r="E556" s="84" t="s">
        <v>205</v>
      </c>
      <c r="F556" s="85" t="s">
        <v>4170</v>
      </c>
      <c r="G556" s="86" t="s">
        <v>7932</v>
      </c>
      <c r="H556" s="86" t="s">
        <v>7311</v>
      </c>
      <c r="I556" s="86">
        <v>413</v>
      </c>
      <c r="J556" s="84">
        <v>350</v>
      </c>
      <c r="K556" s="87" t="s">
        <v>216</v>
      </c>
      <c r="L556" s="88" t="s">
        <v>217</v>
      </c>
      <c r="M556" s="88" t="str">
        <f>VLOOKUP(L556,'Total Sales 24-25'!$AD$2:$AE$6,2,0)</f>
        <v>G-Suite Business</v>
      </c>
      <c r="N556" s="88" t="s">
        <v>218</v>
      </c>
      <c r="O556" s="84" t="s">
        <v>6341</v>
      </c>
      <c r="P556" s="89"/>
      <c r="Q556" s="89"/>
      <c r="R556" s="89"/>
      <c r="S556" s="84">
        <v>6</v>
      </c>
      <c r="T556" s="89"/>
      <c r="U556" s="84">
        <v>413</v>
      </c>
    </row>
    <row r="557" spans="1:21" ht="17.25" customHeight="1" thickBot="1">
      <c r="A557" s="82">
        <v>45083</v>
      </c>
      <c r="B557" s="82" t="str">
        <f t="shared" si="8"/>
        <v>Jun</v>
      </c>
      <c r="C557" s="83">
        <v>45078</v>
      </c>
      <c r="D557" s="84">
        <v>23</v>
      </c>
      <c r="E557" s="84" t="s">
        <v>205</v>
      </c>
      <c r="F557" s="85" t="s">
        <v>7933</v>
      </c>
      <c r="G557" s="86" t="s">
        <v>7934</v>
      </c>
      <c r="H557" s="86" t="s">
        <v>7311</v>
      </c>
      <c r="I557" s="86">
        <v>73632</v>
      </c>
      <c r="J557" s="84">
        <v>62400</v>
      </c>
      <c r="K557" s="87" t="s">
        <v>216</v>
      </c>
      <c r="L557" s="88" t="s">
        <v>217</v>
      </c>
      <c r="M557" s="88" t="str">
        <f>VLOOKUP(L557,'Total Sales 24-25'!$AD$2:$AE$6,2,0)</f>
        <v>G-Suite Business</v>
      </c>
      <c r="N557" s="88" t="s">
        <v>218</v>
      </c>
      <c r="O557" s="84" t="s">
        <v>6341</v>
      </c>
      <c r="P557" s="89"/>
      <c r="Q557" s="89"/>
      <c r="R557" s="89"/>
      <c r="S557" s="84">
        <v>6</v>
      </c>
      <c r="T557" s="89"/>
      <c r="U557" s="84">
        <v>73632</v>
      </c>
    </row>
    <row r="558" spans="1:21" ht="17.25" customHeight="1" thickBot="1">
      <c r="A558" s="82">
        <v>45084</v>
      </c>
      <c r="B558" s="82" t="str">
        <f t="shared" si="8"/>
        <v>Jun</v>
      </c>
      <c r="C558" s="83">
        <v>45078</v>
      </c>
      <c r="D558" s="84">
        <v>23</v>
      </c>
      <c r="E558" s="84" t="s">
        <v>205</v>
      </c>
      <c r="F558" s="85" t="s">
        <v>2949</v>
      </c>
      <c r="G558" s="86" t="s">
        <v>7935</v>
      </c>
      <c r="H558" s="86" t="s">
        <v>7311</v>
      </c>
      <c r="I558" s="86">
        <v>95261</v>
      </c>
      <c r="J558" s="84">
        <v>80730</v>
      </c>
      <c r="K558" s="87" t="s">
        <v>216</v>
      </c>
      <c r="L558" s="88" t="s">
        <v>217</v>
      </c>
      <c r="M558" s="88" t="str">
        <f>VLOOKUP(L558,'Total Sales 24-25'!$AD$2:$AE$6,2,0)</f>
        <v>G-Suite Business</v>
      </c>
      <c r="N558" s="88" t="s">
        <v>218</v>
      </c>
      <c r="O558" s="84" t="s">
        <v>6341</v>
      </c>
      <c r="P558" s="89"/>
      <c r="Q558" s="89"/>
      <c r="R558" s="89"/>
      <c r="S558" s="84">
        <v>6</v>
      </c>
      <c r="T558" s="89"/>
      <c r="U558" s="84">
        <v>95261</v>
      </c>
    </row>
    <row r="559" spans="1:21" ht="17.25" customHeight="1" thickBot="1">
      <c r="A559" s="82">
        <v>45084</v>
      </c>
      <c r="B559" s="82" t="str">
        <f t="shared" si="8"/>
        <v>Jun</v>
      </c>
      <c r="C559" s="83">
        <v>45078</v>
      </c>
      <c r="D559" s="84">
        <v>23</v>
      </c>
      <c r="E559" s="84" t="s">
        <v>205</v>
      </c>
      <c r="F559" s="85" t="s">
        <v>2642</v>
      </c>
      <c r="G559" s="86" t="s">
        <v>7936</v>
      </c>
      <c r="H559" s="86" t="s">
        <v>7311</v>
      </c>
      <c r="I559" s="86">
        <v>75165</v>
      </c>
      <c r="J559" s="84">
        <v>63699</v>
      </c>
      <c r="K559" s="87" t="s">
        <v>216</v>
      </c>
      <c r="L559" s="88" t="s">
        <v>217</v>
      </c>
      <c r="M559" s="88" t="str">
        <f>VLOOKUP(L559,'Total Sales 24-25'!$AD$2:$AE$6,2,0)</f>
        <v>G-Suite Business</v>
      </c>
      <c r="N559" s="88" t="s">
        <v>218</v>
      </c>
      <c r="O559" s="84" t="s">
        <v>6341</v>
      </c>
      <c r="P559" s="89"/>
      <c r="Q559" s="89"/>
      <c r="R559" s="89"/>
      <c r="S559" s="84">
        <v>6</v>
      </c>
      <c r="T559" s="89"/>
      <c r="U559" s="84">
        <v>75165</v>
      </c>
    </row>
    <row r="560" spans="1:21" ht="17.25" customHeight="1" thickBot="1">
      <c r="A560" s="82">
        <v>45084</v>
      </c>
      <c r="B560" s="82" t="str">
        <f t="shared" si="8"/>
        <v>Jun</v>
      </c>
      <c r="C560" s="83">
        <v>45078</v>
      </c>
      <c r="D560" s="84">
        <v>23</v>
      </c>
      <c r="E560" s="84" t="s">
        <v>205</v>
      </c>
      <c r="F560" s="85" t="s">
        <v>7902</v>
      </c>
      <c r="G560" s="86" t="s">
        <v>7937</v>
      </c>
      <c r="H560" s="86" t="s">
        <v>7311</v>
      </c>
      <c r="I560" s="86">
        <v>157459</v>
      </c>
      <c r="J560" s="84">
        <v>133440</v>
      </c>
      <c r="K560" s="87" t="s">
        <v>216</v>
      </c>
      <c r="L560" s="88" t="s">
        <v>217</v>
      </c>
      <c r="M560" s="88" t="str">
        <f>VLOOKUP(L560,'Total Sales 24-25'!$AD$2:$AE$6,2,0)</f>
        <v>G-Suite Business</v>
      </c>
      <c r="N560" s="88" t="s">
        <v>218</v>
      </c>
      <c r="O560" s="84" t="s">
        <v>6341</v>
      </c>
      <c r="P560" s="89"/>
      <c r="Q560" s="89"/>
      <c r="R560" s="89"/>
      <c r="S560" s="84">
        <v>6</v>
      </c>
      <c r="T560" s="89"/>
      <c r="U560" s="84">
        <v>157459</v>
      </c>
    </row>
    <row r="561" spans="1:21" ht="17.25" customHeight="1" thickBot="1">
      <c r="A561" s="82">
        <v>45085</v>
      </c>
      <c r="B561" s="82" t="str">
        <f t="shared" si="8"/>
        <v>Jun</v>
      </c>
      <c r="C561" s="83">
        <v>45078</v>
      </c>
      <c r="D561" s="84">
        <v>23</v>
      </c>
      <c r="E561" s="84" t="s">
        <v>205</v>
      </c>
      <c r="F561" s="85" t="s">
        <v>3551</v>
      </c>
      <c r="G561" s="86" t="s">
        <v>7938</v>
      </c>
      <c r="H561" s="86" t="s">
        <v>7311</v>
      </c>
      <c r="I561" s="86">
        <v>181720</v>
      </c>
      <c r="J561" s="84">
        <v>154000</v>
      </c>
      <c r="K561" s="87" t="s">
        <v>216</v>
      </c>
      <c r="L561" s="88" t="s">
        <v>217</v>
      </c>
      <c r="M561" s="88" t="str">
        <f>VLOOKUP(L561,'Total Sales 24-25'!$AD$2:$AE$6,2,0)</f>
        <v>G-Suite Business</v>
      </c>
      <c r="N561" s="88" t="s">
        <v>218</v>
      </c>
      <c r="O561" s="84" t="s">
        <v>6341</v>
      </c>
      <c r="P561" s="89"/>
      <c r="Q561" s="89"/>
      <c r="R561" s="89"/>
      <c r="S561" s="84">
        <v>6</v>
      </c>
      <c r="T561" s="89"/>
      <c r="U561" s="84">
        <v>181720</v>
      </c>
    </row>
    <row r="562" spans="1:21" ht="17.25" customHeight="1" thickBot="1">
      <c r="A562" s="82">
        <v>45085</v>
      </c>
      <c r="B562" s="82" t="str">
        <f t="shared" si="8"/>
        <v>Jun</v>
      </c>
      <c r="C562" s="83">
        <v>45078</v>
      </c>
      <c r="D562" s="84">
        <v>23</v>
      </c>
      <c r="E562" s="84" t="s">
        <v>205</v>
      </c>
      <c r="F562" s="85" t="s">
        <v>2146</v>
      </c>
      <c r="G562" s="86" t="s">
        <v>7939</v>
      </c>
      <c r="H562" s="86" t="s">
        <v>7311</v>
      </c>
      <c r="I562" s="86">
        <v>693</v>
      </c>
      <c r="J562" s="84">
        <v>587</v>
      </c>
      <c r="K562" s="87" t="s">
        <v>216</v>
      </c>
      <c r="L562" s="88" t="s">
        <v>217</v>
      </c>
      <c r="M562" s="88" t="str">
        <f>VLOOKUP(L562,'Total Sales 24-25'!$AD$2:$AE$6,2,0)</f>
        <v>G-Suite Business</v>
      </c>
      <c r="N562" s="88" t="s">
        <v>218</v>
      </c>
      <c r="O562" s="84" t="s">
        <v>6341</v>
      </c>
      <c r="P562" s="89"/>
      <c r="Q562" s="89"/>
      <c r="R562" s="89"/>
      <c r="S562" s="84">
        <v>6</v>
      </c>
      <c r="T562" s="89"/>
      <c r="U562" s="84">
        <v>693</v>
      </c>
    </row>
    <row r="563" spans="1:21" ht="17.25" customHeight="1" thickBot="1">
      <c r="A563" s="82">
        <v>45085</v>
      </c>
      <c r="B563" s="82" t="str">
        <f t="shared" si="8"/>
        <v>Jun</v>
      </c>
      <c r="C563" s="83">
        <v>45078</v>
      </c>
      <c r="D563" s="84">
        <v>23</v>
      </c>
      <c r="E563" s="84" t="s">
        <v>205</v>
      </c>
      <c r="F563" s="85" t="s">
        <v>2059</v>
      </c>
      <c r="G563" s="86" t="s">
        <v>7940</v>
      </c>
      <c r="H563" s="86" t="s">
        <v>7311</v>
      </c>
      <c r="I563" s="86">
        <v>2080</v>
      </c>
      <c r="J563" s="84">
        <v>1763</v>
      </c>
      <c r="K563" s="87" t="s">
        <v>216</v>
      </c>
      <c r="L563" s="88" t="s">
        <v>217</v>
      </c>
      <c r="M563" s="88" t="str">
        <f>VLOOKUP(L563,'Total Sales 24-25'!$AD$2:$AE$6,2,0)</f>
        <v>G-Suite Business</v>
      </c>
      <c r="N563" s="88" t="s">
        <v>218</v>
      </c>
      <c r="O563" s="84" t="s">
        <v>6341</v>
      </c>
      <c r="P563" s="89"/>
      <c r="Q563" s="89"/>
      <c r="R563" s="89"/>
      <c r="S563" s="84">
        <v>6</v>
      </c>
      <c r="T563" s="89"/>
      <c r="U563" s="84">
        <v>2080</v>
      </c>
    </row>
    <row r="564" spans="1:21" ht="17.25" customHeight="1" thickBot="1">
      <c r="A564" s="82">
        <v>45085</v>
      </c>
      <c r="B564" s="82" t="str">
        <f t="shared" si="8"/>
        <v>Jun</v>
      </c>
      <c r="C564" s="83">
        <v>45078</v>
      </c>
      <c r="D564" s="84">
        <v>23</v>
      </c>
      <c r="E564" s="84" t="s">
        <v>205</v>
      </c>
      <c r="F564" s="85" t="s">
        <v>957</v>
      </c>
      <c r="G564" s="86" t="s">
        <v>7941</v>
      </c>
      <c r="H564" s="86" t="s">
        <v>7311</v>
      </c>
      <c r="I564" s="86">
        <v>924</v>
      </c>
      <c r="J564" s="84">
        <v>783</v>
      </c>
      <c r="K564" s="87" t="s">
        <v>216</v>
      </c>
      <c r="L564" s="88" t="s">
        <v>217</v>
      </c>
      <c r="M564" s="88" t="str">
        <f>VLOOKUP(L564,'Total Sales 24-25'!$AD$2:$AE$6,2,0)</f>
        <v>G-Suite Business</v>
      </c>
      <c r="N564" s="88" t="s">
        <v>218</v>
      </c>
      <c r="O564" s="84" t="s">
        <v>6341</v>
      </c>
      <c r="P564" s="89"/>
      <c r="Q564" s="89"/>
      <c r="R564" s="89"/>
      <c r="S564" s="84">
        <v>6</v>
      </c>
      <c r="T564" s="89"/>
      <c r="U564" s="84">
        <v>924</v>
      </c>
    </row>
    <row r="565" spans="1:21" ht="17.25" customHeight="1" thickBot="1">
      <c r="A565" s="82">
        <v>45085</v>
      </c>
      <c r="B565" s="82" t="str">
        <f t="shared" si="8"/>
        <v>Jun</v>
      </c>
      <c r="C565" s="83">
        <v>45078</v>
      </c>
      <c r="D565" s="84">
        <v>23</v>
      </c>
      <c r="E565" s="84" t="s">
        <v>205</v>
      </c>
      <c r="F565" s="85" t="s">
        <v>1590</v>
      </c>
      <c r="G565" s="86" t="s">
        <v>7942</v>
      </c>
      <c r="H565" s="86" t="s">
        <v>7311</v>
      </c>
      <c r="I565" s="86">
        <v>4543</v>
      </c>
      <c r="J565" s="84">
        <v>3850</v>
      </c>
      <c r="K565" s="87" t="s">
        <v>216</v>
      </c>
      <c r="L565" s="88" t="s">
        <v>217</v>
      </c>
      <c r="M565" s="88" t="str">
        <f>VLOOKUP(L565,'Total Sales 24-25'!$AD$2:$AE$6,2,0)</f>
        <v>G-Suite Business</v>
      </c>
      <c r="N565" s="88" t="s">
        <v>218</v>
      </c>
      <c r="O565" s="84" t="s">
        <v>6341</v>
      </c>
      <c r="P565" s="89"/>
      <c r="Q565" s="89"/>
      <c r="R565" s="89"/>
      <c r="S565" s="84">
        <v>6</v>
      </c>
      <c r="T565" s="89"/>
      <c r="U565" s="84">
        <v>4543</v>
      </c>
    </row>
    <row r="566" spans="1:21" ht="17.25" customHeight="1" thickBot="1">
      <c r="A566" s="82">
        <v>45085</v>
      </c>
      <c r="B566" s="82" t="str">
        <f t="shared" si="8"/>
        <v>Jun</v>
      </c>
      <c r="C566" s="83">
        <v>45078</v>
      </c>
      <c r="D566" s="84">
        <v>23</v>
      </c>
      <c r="E566" s="84" t="s">
        <v>205</v>
      </c>
      <c r="F566" s="85" t="s">
        <v>3058</v>
      </c>
      <c r="G566" s="86" t="s">
        <v>7943</v>
      </c>
      <c r="H566" s="86" t="s">
        <v>7311</v>
      </c>
      <c r="I566" s="86">
        <v>463</v>
      </c>
      <c r="J566" s="84">
        <v>392</v>
      </c>
      <c r="K566" s="87" t="s">
        <v>216</v>
      </c>
      <c r="L566" s="88" t="s">
        <v>217</v>
      </c>
      <c r="M566" s="88" t="str">
        <f>VLOOKUP(L566,'Total Sales 24-25'!$AD$2:$AE$6,2,0)</f>
        <v>G-Suite Business</v>
      </c>
      <c r="N566" s="88" t="s">
        <v>218</v>
      </c>
      <c r="O566" s="84" t="s">
        <v>6341</v>
      </c>
      <c r="P566" s="89"/>
      <c r="Q566" s="89"/>
      <c r="R566" s="89"/>
      <c r="S566" s="84">
        <v>6</v>
      </c>
      <c r="T566" s="89"/>
      <c r="U566" s="84">
        <v>463</v>
      </c>
    </row>
    <row r="567" spans="1:21" ht="17.25" customHeight="1" thickBot="1">
      <c r="A567" s="82">
        <v>45085</v>
      </c>
      <c r="B567" s="82" t="str">
        <f t="shared" si="8"/>
        <v>Jun</v>
      </c>
      <c r="C567" s="83">
        <v>45078</v>
      </c>
      <c r="D567" s="84">
        <v>23</v>
      </c>
      <c r="E567" s="84" t="s">
        <v>205</v>
      </c>
      <c r="F567" s="85" t="s">
        <v>3902</v>
      </c>
      <c r="G567" s="86" t="s">
        <v>7944</v>
      </c>
      <c r="H567" s="86" t="s">
        <v>7311</v>
      </c>
      <c r="I567" s="86">
        <v>4623</v>
      </c>
      <c r="J567" s="84">
        <v>3918</v>
      </c>
      <c r="K567" s="87" t="s">
        <v>216</v>
      </c>
      <c r="L567" s="88" t="s">
        <v>217</v>
      </c>
      <c r="M567" s="88" t="str">
        <f>VLOOKUP(L567,'Total Sales 24-25'!$AD$2:$AE$6,2,0)</f>
        <v>G-Suite Business</v>
      </c>
      <c r="N567" s="88" t="s">
        <v>218</v>
      </c>
      <c r="O567" s="84" t="s">
        <v>6341</v>
      </c>
      <c r="P567" s="89"/>
      <c r="Q567" s="89"/>
      <c r="R567" s="89"/>
      <c r="S567" s="84">
        <v>6</v>
      </c>
      <c r="T567" s="89"/>
      <c r="U567" s="84">
        <v>4623</v>
      </c>
    </row>
    <row r="568" spans="1:21" ht="17.25" customHeight="1" thickBot="1">
      <c r="A568" s="82">
        <v>45085</v>
      </c>
      <c r="B568" s="82" t="str">
        <f t="shared" si="8"/>
        <v>Jun</v>
      </c>
      <c r="C568" s="83">
        <v>45078</v>
      </c>
      <c r="D568" s="84">
        <v>23</v>
      </c>
      <c r="E568" s="84" t="s">
        <v>205</v>
      </c>
      <c r="F568" s="85" t="s">
        <v>7443</v>
      </c>
      <c r="G568" s="86" t="s">
        <v>7945</v>
      </c>
      <c r="H568" s="86" t="s">
        <v>7311</v>
      </c>
      <c r="I568" s="86">
        <v>649</v>
      </c>
      <c r="J568" s="84">
        <v>550</v>
      </c>
      <c r="K568" s="87" t="s">
        <v>216</v>
      </c>
      <c r="L568" s="88" t="s">
        <v>217</v>
      </c>
      <c r="M568" s="88" t="str">
        <f>VLOOKUP(L568,'Total Sales 24-25'!$AD$2:$AE$6,2,0)</f>
        <v>G-Suite Business</v>
      </c>
      <c r="N568" s="88" t="s">
        <v>218</v>
      </c>
      <c r="O568" s="84" t="s">
        <v>6341</v>
      </c>
      <c r="P568" s="89"/>
      <c r="Q568" s="89"/>
      <c r="R568" s="89"/>
      <c r="S568" s="84">
        <v>6</v>
      </c>
      <c r="T568" s="89"/>
      <c r="U568" s="84">
        <v>649</v>
      </c>
    </row>
    <row r="569" spans="1:21" ht="17.25" customHeight="1" thickBot="1">
      <c r="A569" s="82">
        <v>45085</v>
      </c>
      <c r="B569" s="82" t="str">
        <f t="shared" si="8"/>
        <v>Jun</v>
      </c>
      <c r="C569" s="83">
        <v>45078</v>
      </c>
      <c r="D569" s="84">
        <v>23</v>
      </c>
      <c r="E569" s="84" t="s">
        <v>205</v>
      </c>
      <c r="F569" s="85" t="s">
        <v>2597</v>
      </c>
      <c r="G569" s="86" t="s">
        <v>7946</v>
      </c>
      <c r="H569" s="86" t="s">
        <v>7311</v>
      </c>
      <c r="I569" s="86">
        <v>4218</v>
      </c>
      <c r="J569" s="84">
        <v>3575</v>
      </c>
      <c r="K569" s="87" t="s">
        <v>216</v>
      </c>
      <c r="L569" s="88" t="s">
        <v>217</v>
      </c>
      <c r="M569" s="88" t="str">
        <f>VLOOKUP(L569,'Total Sales 24-25'!$AD$2:$AE$6,2,0)</f>
        <v>G-Suite Business</v>
      </c>
      <c r="N569" s="88" t="s">
        <v>218</v>
      </c>
      <c r="O569" s="84" t="s">
        <v>6341</v>
      </c>
      <c r="P569" s="89"/>
      <c r="Q569" s="89"/>
      <c r="R569" s="89"/>
      <c r="S569" s="84">
        <v>6</v>
      </c>
      <c r="T569" s="89"/>
      <c r="U569" s="84">
        <v>4218</v>
      </c>
    </row>
    <row r="570" spans="1:21" ht="17.25" customHeight="1" thickBot="1">
      <c r="A570" s="82">
        <v>45085</v>
      </c>
      <c r="B570" s="82" t="str">
        <f t="shared" si="8"/>
        <v>Jun</v>
      </c>
      <c r="C570" s="83">
        <v>45078</v>
      </c>
      <c r="D570" s="84">
        <v>23</v>
      </c>
      <c r="E570" s="84" t="s">
        <v>205</v>
      </c>
      <c r="F570" s="85" t="s">
        <v>7371</v>
      </c>
      <c r="G570" s="86" t="s">
        <v>7947</v>
      </c>
      <c r="H570" s="86" t="s">
        <v>7311</v>
      </c>
      <c r="I570" s="86">
        <v>5192</v>
      </c>
      <c r="J570" s="84">
        <v>4400</v>
      </c>
      <c r="K570" s="87" t="s">
        <v>216</v>
      </c>
      <c r="L570" s="88" t="s">
        <v>217</v>
      </c>
      <c r="M570" s="88" t="str">
        <f>VLOOKUP(L570,'Total Sales 24-25'!$AD$2:$AE$6,2,0)</f>
        <v>G-Suite Business</v>
      </c>
      <c r="N570" s="88" t="s">
        <v>218</v>
      </c>
      <c r="O570" s="84" t="s">
        <v>6341</v>
      </c>
      <c r="P570" s="89"/>
      <c r="Q570" s="89"/>
      <c r="R570" s="89"/>
      <c r="S570" s="84">
        <v>6</v>
      </c>
      <c r="T570" s="89"/>
      <c r="U570" s="84">
        <v>5192</v>
      </c>
    </row>
    <row r="571" spans="1:21" ht="17.25" customHeight="1" thickBot="1">
      <c r="A571" s="82">
        <v>45085</v>
      </c>
      <c r="B571" s="82" t="str">
        <f t="shared" si="8"/>
        <v>Jun</v>
      </c>
      <c r="C571" s="83">
        <v>45078</v>
      </c>
      <c r="D571" s="84">
        <v>23</v>
      </c>
      <c r="E571" s="84" t="s">
        <v>205</v>
      </c>
      <c r="F571" s="85" t="s">
        <v>5970</v>
      </c>
      <c r="G571" s="86" t="s">
        <v>7948</v>
      </c>
      <c r="H571" s="86" t="s">
        <v>7311</v>
      </c>
      <c r="I571" s="86">
        <v>2773</v>
      </c>
      <c r="J571" s="84">
        <v>2350</v>
      </c>
      <c r="K571" s="87" t="s">
        <v>216</v>
      </c>
      <c r="L571" s="88" t="s">
        <v>217</v>
      </c>
      <c r="M571" s="88" t="str">
        <f>VLOOKUP(L571,'Total Sales 24-25'!$AD$2:$AE$6,2,0)</f>
        <v>G-Suite Business</v>
      </c>
      <c r="N571" s="88" t="s">
        <v>218</v>
      </c>
      <c r="O571" s="84" t="s">
        <v>6341</v>
      </c>
      <c r="P571" s="89"/>
      <c r="Q571" s="89"/>
      <c r="R571" s="89"/>
      <c r="S571" s="84">
        <v>6</v>
      </c>
      <c r="T571" s="89"/>
      <c r="U571" s="84">
        <v>2773</v>
      </c>
    </row>
    <row r="572" spans="1:21" ht="17.25" customHeight="1" thickBot="1">
      <c r="A572" s="82">
        <v>45085</v>
      </c>
      <c r="B572" s="82" t="str">
        <f t="shared" si="8"/>
        <v>Jun</v>
      </c>
      <c r="C572" s="83">
        <v>45078</v>
      </c>
      <c r="D572" s="84">
        <v>23</v>
      </c>
      <c r="E572" s="84" t="s">
        <v>205</v>
      </c>
      <c r="F572" s="85" t="s">
        <v>3151</v>
      </c>
      <c r="G572" s="86" t="s">
        <v>7949</v>
      </c>
      <c r="H572" s="86" t="s">
        <v>7311</v>
      </c>
      <c r="I572" s="86">
        <v>708</v>
      </c>
      <c r="J572" s="84">
        <v>600</v>
      </c>
      <c r="K572" s="87" t="s">
        <v>216</v>
      </c>
      <c r="L572" s="88" t="s">
        <v>217</v>
      </c>
      <c r="M572" s="88" t="str">
        <f>VLOOKUP(L572,'Total Sales 24-25'!$AD$2:$AE$6,2,0)</f>
        <v>G-Suite Business</v>
      </c>
      <c r="N572" s="88" t="s">
        <v>218</v>
      </c>
      <c r="O572" s="84" t="s">
        <v>6341</v>
      </c>
      <c r="P572" s="89"/>
      <c r="Q572" s="89"/>
      <c r="R572" s="89"/>
      <c r="S572" s="84">
        <v>6</v>
      </c>
      <c r="T572" s="89"/>
      <c r="U572" s="84">
        <v>708</v>
      </c>
    </row>
    <row r="573" spans="1:21" ht="17.25" customHeight="1" thickBot="1">
      <c r="A573" s="82">
        <v>45085</v>
      </c>
      <c r="B573" s="82" t="str">
        <f t="shared" si="8"/>
        <v>Jun</v>
      </c>
      <c r="C573" s="83">
        <v>45078</v>
      </c>
      <c r="D573" s="84">
        <v>23</v>
      </c>
      <c r="E573" s="84" t="s">
        <v>205</v>
      </c>
      <c r="F573" s="85" t="s">
        <v>2421</v>
      </c>
      <c r="G573" s="86" t="s">
        <v>7950</v>
      </c>
      <c r="H573" s="86" t="s">
        <v>7311</v>
      </c>
      <c r="I573" s="86">
        <v>4720</v>
      </c>
      <c r="J573" s="84">
        <v>4000</v>
      </c>
      <c r="K573" s="87" t="s">
        <v>216</v>
      </c>
      <c r="L573" s="88" t="s">
        <v>217</v>
      </c>
      <c r="M573" s="88" t="str">
        <f>VLOOKUP(L573,'Total Sales 24-25'!$AD$2:$AE$6,2,0)</f>
        <v>G-Suite Business</v>
      </c>
      <c r="N573" s="88" t="s">
        <v>218</v>
      </c>
      <c r="O573" s="84" t="s">
        <v>6341</v>
      </c>
      <c r="P573" s="89"/>
      <c r="Q573" s="89"/>
      <c r="R573" s="89"/>
      <c r="S573" s="84">
        <v>6</v>
      </c>
      <c r="T573" s="89"/>
      <c r="U573" s="84">
        <v>4720</v>
      </c>
    </row>
    <row r="574" spans="1:21" ht="17.25" customHeight="1" thickBot="1">
      <c r="A574" s="82">
        <v>45085</v>
      </c>
      <c r="B574" s="82" t="str">
        <f t="shared" si="8"/>
        <v>Jun</v>
      </c>
      <c r="C574" s="83">
        <v>45078</v>
      </c>
      <c r="D574" s="84">
        <v>23</v>
      </c>
      <c r="E574" s="84" t="s">
        <v>205</v>
      </c>
      <c r="F574" s="85" t="s">
        <v>7376</v>
      </c>
      <c r="G574" s="86" t="s">
        <v>7951</v>
      </c>
      <c r="H574" s="86" t="s">
        <v>7311</v>
      </c>
      <c r="I574" s="86">
        <v>276</v>
      </c>
      <c r="J574" s="84">
        <v>234</v>
      </c>
      <c r="K574" s="87" t="s">
        <v>216</v>
      </c>
      <c r="L574" s="88" t="s">
        <v>217</v>
      </c>
      <c r="M574" s="88" t="str">
        <f>VLOOKUP(L574,'Total Sales 24-25'!$AD$2:$AE$6,2,0)</f>
        <v>G-Suite Business</v>
      </c>
      <c r="N574" s="88" t="s">
        <v>218</v>
      </c>
      <c r="O574" s="84" t="s">
        <v>6341</v>
      </c>
      <c r="P574" s="89"/>
      <c r="Q574" s="89"/>
      <c r="R574" s="89"/>
      <c r="S574" s="84">
        <v>6</v>
      </c>
      <c r="T574" s="89"/>
      <c r="U574" s="84">
        <v>276</v>
      </c>
    </row>
    <row r="575" spans="1:21" ht="17.25" customHeight="1" thickBot="1">
      <c r="A575" s="82">
        <v>45085</v>
      </c>
      <c r="B575" s="82" t="str">
        <f t="shared" si="8"/>
        <v>Jun</v>
      </c>
      <c r="C575" s="83">
        <v>45078</v>
      </c>
      <c r="D575" s="84">
        <v>23</v>
      </c>
      <c r="E575" s="84" t="s">
        <v>205</v>
      </c>
      <c r="F575" s="85" t="s">
        <v>7684</v>
      </c>
      <c r="G575" s="86" t="s">
        <v>7952</v>
      </c>
      <c r="H575" s="86" t="s">
        <v>7311</v>
      </c>
      <c r="I575" s="86">
        <v>1387</v>
      </c>
      <c r="J575" s="84">
        <v>1175</v>
      </c>
      <c r="K575" s="87" t="s">
        <v>216</v>
      </c>
      <c r="L575" s="88" t="s">
        <v>217</v>
      </c>
      <c r="M575" s="88" t="str">
        <f>VLOOKUP(L575,'Total Sales 24-25'!$AD$2:$AE$6,2,0)</f>
        <v>G-Suite Business</v>
      </c>
      <c r="N575" s="88" t="s">
        <v>218</v>
      </c>
      <c r="O575" s="84" t="s">
        <v>6341</v>
      </c>
      <c r="P575" s="89"/>
      <c r="Q575" s="89"/>
      <c r="R575" s="89"/>
      <c r="S575" s="84">
        <v>6</v>
      </c>
      <c r="T575" s="89"/>
      <c r="U575" s="84">
        <v>1387</v>
      </c>
    </row>
    <row r="576" spans="1:21" ht="17.25" customHeight="1" thickBot="1">
      <c r="A576" s="82">
        <v>45085</v>
      </c>
      <c r="B576" s="82" t="str">
        <f t="shared" si="8"/>
        <v>Jun</v>
      </c>
      <c r="C576" s="83">
        <v>45078</v>
      </c>
      <c r="D576" s="84">
        <v>23</v>
      </c>
      <c r="E576" s="84" t="s">
        <v>205</v>
      </c>
      <c r="F576" s="85" t="s">
        <v>250</v>
      </c>
      <c r="G576" s="86" t="s">
        <v>7953</v>
      </c>
      <c r="H576" s="86" t="s">
        <v>7311</v>
      </c>
      <c r="I576" s="86">
        <v>19470</v>
      </c>
      <c r="J576" s="84">
        <v>16500</v>
      </c>
      <c r="K576" s="87" t="s">
        <v>216</v>
      </c>
      <c r="L576" s="88" t="s">
        <v>217</v>
      </c>
      <c r="M576" s="88" t="str">
        <f>VLOOKUP(L576,'Total Sales 24-25'!$AD$2:$AE$6,2,0)</f>
        <v>G-Suite Business</v>
      </c>
      <c r="N576" s="88" t="s">
        <v>218</v>
      </c>
      <c r="O576" s="84" t="s">
        <v>6341</v>
      </c>
      <c r="P576" s="89"/>
      <c r="Q576" s="89"/>
      <c r="R576" s="89"/>
      <c r="S576" s="84">
        <v>6</v>
      </c>
      <c r="T576" s="89"/>
      <c r="U576" s="84">
        <v>19470</v>
      </c>
    </row>
    <row r="577" spans="1:21" ht="17.25" customHeight="1" thickBot="1">
      <c r="A577" s="82">
        <v>45085</v>
      </c>
      <c r="B577" s="82" t="str">
        <f t="shared" si="8"/>
        <v>Jun</v>
      </c>
      <c r="C577" s="83">
        <v>45078</v>
      </c>
      <c r="D577" s="84">
        <v>23</v>
      </c>
      <c r="E577" s="84" t="s">
        <v>205</v>
      </c>
      <c r="F577" s="85" t="s">
        <v>7954</v>
      </c>
      <c r="G577" s="86" t="s">
        <v>7955</v>
      </c>
      <c r="H577" s="86" t="s">
        <v>7311</v>
      </c>
      <c r="I577" s="86">
        <v>7750</v>
      </c>
      <c r="J577" s="84">
        <v>6568</v>
      </c>
      <c r="K577" s="87" t="s">
        <v>216</v>
      </c>
      <c r="L577" s="88" t="s">
        <v>217</v>
      </c>
      <c r="M577" s="88" t="str">
        <f>VLOOKUP(L577,'Total Sales 24-25'!$AD$2:$AE$6,2,0)</f>
        <v>G-Suite Business</v>
      </c>
      <c r="N577" s="88" t="s">
        <v>218</v>
      </c>
      <c r="O577" s="84" t="s">
        <v>6341</v>
      </c>
      <c r="P577" s="89"/>
      <c r="Q577" s="89"/>
      <c r="R577" s="89"/>
      <c r="S577" s="84">
        <v>6</v>
      </c>
      <c r="T577" s="89"/>
      <c r="U577" s="84">
        <v>7750.24</v>
      </c>
    </row>
    <row r="578" spans="1:21" ht="17.25" customHeight="1" thickBot="1">
      <c r="A578" s="82">
        <v>45085</v>
      </c>
      <c r="B578" s="82" t="str">
        <f t="shared" ref="B578:B641" si="9">TEXT(A578,"mmm")</f>
        <v>Jun</v>
      </c>
      <c r="C578" s="83">
        <v>45078</v>
      </c>
      <c r="D578" s="84">
        <v>23</v>
      </c>
      <c r="E578" s="84" t="s">
        <v>205</v>
      </c>
      <c r="F578" s="85" t="s">
        <v>3120</v>
      </c>
      <c r="G578" s="86" t="s">
        <v>7956</v>
      </c>
      <c r="H578" s="86" t="s">
        <v>7311</v>
      </c>
      <c r="I578" s="86">
        <v>79827</v>
      </c>
      <c r="J578" s="84">
        <v>67650</v>
      </c>
      <c r="K578" s="87" t="s">
        <v>216</v>
      </c>
      <c r="L578" s="88" t="s">
        <v>217</v>
      </c>
      <c r="M578" s="88" t="str">
        <f>VLOOKUP(L578,'Total Sales 24-25'!$AD$2:$AE$6,2,0)</f>
        <v>G-Suite Business</v>
      </c>
      <c r="N578" s="88" t="s">
        <v>218</v>
      </c>
      <c r="O578" s="84" t="s">
        <v>6341</v>
      </c>
      <c r="P578" s="89"/>
      <c r="Q578" s="89"/>
      <c r="R578" s="89"/>
      <c r="S578" s="84">
        <v>6</v>
      </c>
      <c r="T578" s="89"/>
      <c r="U578" s="84">
        <v>79827</v>
      </c>
    </row>
    <row r="579" spans="1:21" ht="17.25" customHeight="1" thickBot="1">
      <c r="A579" s="82">
        <v>45085</v>
      </c>
      <c r="B579" s="82" t="str">
        <f t="shared" si="9"/>
        <v>Jun</v>
      </c>
      <c r="C579" s="83">
        <v>45078</v>
      </c>
      <c r="D579" s="84">
        <v>23</v>
      </c>
      <c r="E579" s="84" t="s">
        <v>205</v>
      </c>
      <c r="F579" s="85" t="s">
        <v>7957</v>
      </c>
      <c r="G579" s="86" t="s">
        <v>7958</v>
      </c>
      <c r="H579" s="86" t="s">
        <v>7311</v>
      </c>
      <c r="I579" s="86">
        <v>108654</v>
      </c>
      <c r="J579" s="84">
        <v>92080</v>
      </c>
      <c r="K579" s="87" t="s">
        <v>216</v>
      </c>
      <c r="L579" s="88" t="s">
        <v>217</v>
      </c>
      <c r="M579" s="88" t="str">
        <f>VLOOKUP(L579,'Total Sales 24-25'!$AD$2:$AE$6,2,0)</f>
        <v>G-Suite Business</v>
      </c>
      <c r="N579" s="88" t="s">
        <v>218</v>
      </c>
      <c r="O579" s="84" t="s">
        <v>6341</v>
      </c>
      <c r="P579" s="89"/>
      <c r="Q579" s="89"/>
      <c r="R579" s="89"/>
      <c r="S579" s="84">
        <v>6</v>
      </c>
      <c r="T579" s="89"/>
      <c r="U579" s="84">
        <v>108654</v>
      </c>
    </row>
    <row r="580" spans="1:21" ht="17.25" customHeight="1" thickBot="1">
      <c r="A580" s="82">
        <v>45085</v>
      </c>
      <c r="B580" s="82" t="str">
        <f t="shared" si="9"/>
        <v>Jun</v>
      </c>
      <c r="C580" s="83">
        <v>45078</v>
      </c>
      <c r="D580" s="84">
        <v>23</v>
      </c>
      <c r="E580" s="84" t="s">
        <v>205</v>
      </c>
      <c r="F580" s="85" t="s">
        <v>3124</v>
      </c>
      <c r="G580" s="86" t="s">
        <v>7959</v>
      </c>
      <c r="H580" s="86" t="s">
        <v>7311</v>
      </c>
      <c r="I580" s="86">
        <v>24072</v>
      </c>
      <c r="J580" s="84">
        <v>20400</v>
      </c>
      <c r="K580" s="87" t="s">
        <v>216</v>
      </c>
      <c r="L580" s="88" t="s">
        <v>217</v>
      </c>
      <c r="M580" s="88" t="str">
        <f>VLOOKUP(L580,'Total Sales 24-25'!$AD$2:$AE$6,2,0)</f>
        <v>G-Suite Business</v>
      </c>
      <c r="N580" s="88" t="s">
        <v>218</v>
      </c>
      <c r="O580" s="84" t="s">
        <v>6341</v>
      </c>
      <c r="P580" s="89"/>
      <c r="Q580" s="89"/>
      <c r="R580" s="89"/>
      <c r="S580" s="84">
        <v>6</v>
      </c>
      <c r="T580" s="89"/>
      <c r="U580" s="84">
        <v>24072</v>
      </c>
    </row>
    <row r="581" spans="1:21" ht="17.25" customHeight="1" thickBot="1">
      <c r="A581" s="82">
        <v>45085</v>
      </c>
      <c r="B581" s="82" t="str">
        <f t="shared" si="9"/>
        <v>Jun</v>
      </c>
      <c r="C581" s="83">
        <v>45078</v>
      </c>
      <c r="D581" s="84">
        <v>23</v>
      </c>
      <c r="E581" s="84" t="s">
        <v>205</v>
      </c>
      <c r="F581" s="85" t="s">
        <v>577</v>
      </c>
      <c r="G581" s="86" t="s">
        <v>7960</v>
      </c>
      <c r="H581" s="86" t="s">
        <v>7311</v>
      </c>
      <c r="I581" s="86">
        <v>135700</v>
      </c>
      <c r="J581" s="84">
        <v>115000</v>
      </c>
      <c r="K581" s="87" t="s">
        <v>216</v>
      </c>
      <c r="L581" s="88" t="s">
        <v>217</v>
      </c>
      <c r="M581" s="88" t="str">
        <f>VLOOKUP(L581,'Total Sales 24-25'!$AD$2:$AE$6,2,0)</f>
        <v>G-Suite Business</v>
      </c>
      <c r="N581" s="88" t="s">
        <v>218</v>
      </c>
      <c r="O581" s="84" t="s">
        <v>6341</v>
      </c>
      <c r="P581" s="89"/>
      <c r="Q581" s="89"/>
      <c r="R581" s="89"/>
      <c r="S581" s="84">
        <v>6</v>
      </c>
      <c r="T581" s="89"/>
      <c r="U581" s="84">
        <v>135700</v>
      </c>
    </row>
    <row r="582" spans="1:21" ht="17.25" customHeight="1" thickBot="1">
      <c r="A582" s="82">
        <v>45085</v>
      </c>
      <c r="B582" s="82" t="str">
        <f t="shared" si="9"/>
        <v>Jun</v>
      </c>
      <c r="C582" s="83">
        <v>45078</v>
      </c>
      <c r="D582" s="84">
        <v>23</v>
      </c>
      <c r="E582" s="84" t="s">
        <v>205</v>
      </c>
      <c r="F582" s="85" t="s">
        <v>237</v>
      </c>
      <c r="G582" s="86" t="s">
        <v>7961</v>
      </c>
      <c r="H582" s="86" t="s">
        <v>7311</v>
      </c>
      <c r="I582" s="86">
        <v>21063</v>
      </c>
      <c r="J582" s="84">
        <v>17850</v>
      </c>
      <c r="K582" s="87" t="s">
        <v>216</v>
      </c>
      <c r="L582" s="88" t="s">
        <v>217</v>
      </c>
      <c r="M582" s="88" t="str">
        <f>VLOOKUP(L582,'Total Sales 24-25'!$AD$2:$AE$6,2,0)</f>
        <v>G-Suite Business</v>
      </c>
      <c r="N582" s="88" t="s">
        <v>218</v>
      </c>
      <c r="O582" s="84" t="s">
        <v>6341</v>
      </c>
      <c r="P582" s="89"/>
      <c r="Q582" s="89"/>
      <c r="R582" s="89"/>
      <c r="S582" s="84">
        <v>6</v>
      </c>
      <c r="T582" s="89"/>
      <c r="U582" s="84">
        <v>21063</v>
      </c>
    </row>
    <row r="583" spans="1:21" ht="17.25" customHeight="1" thickBot="1">
      <c r="A583" s="82">
        <v>45086</v>
      </c>
      <c r="B583" s="82" t="str">
        <f t="shared" si="9"/>
        <v>Jun</v>
      </c>
      <c r="C583" s="83">
        <v>45078</v>
      </c>
      <c r="D583" s="84">
        <v>23</v>
      </c>
      <c r="E583" s="84" t="s">
        <v>205</v>
      </c>
      <c r="F583" s="85" t="s">
        <v>3920</v>
      </c>
      <c r="G583" s="86" t="s">
        <v>7962</v>
      </c>
      <c r="H583" s="86" t="s">
        <v>7311</v>
      </c>
      <c r="I583" s="86">
        <v>30090</v>
      </c>
      <c r="J583" s="84">
        <v>25500</v>
      </c>
      <c r="K583" s="87" t="s">
        <v>216</v>
      </c>
      <c r="L583" s="88" t="s">
        <v>217</v>
      </c>
      <c r="M583" s="88" t="str">
        <f>VLOOKUP(L583,'Total Sales 24-25'!$AD$2:$AE$6,2,0)</f>
        <v>G-Suite Business</v>
      </c>
      <c r="N583" s="88" t="s">
        <v>218</v>
      </c>
      <c r="O583" s="84" t="s">
        <v>6341</v>
      </c>
      <c r="P583" s="89"/>
      <c r="Q583" s="89"/>
      <c r="R583" s="89"/>
      <c r="S583" s="84">
        <v>6</v>
      </c>
      <c r="T583" s="89"/>
      <c r="U583" s="84">
        <v>30090</v>
      </c>
    </row>
    <row r="584" spans="1:21" ht="17.25" customHeight="1" thickBot="1">
      <c r="A584" s="82">
        <v>45086</v>
      </c>
      <c r="B584" s="82" t="str">
        <f t="shared" si="9"/>
        <v>Jun</v>
      </c>
      <c r="C584" s="83">
        <v>45078</v>
      </c>
      <c r="D584" s="84">
        <v>23</v>
      </c>
      <c r="E584" s="84" t="s">
        <v>205</v>
      </c>
      <c r="F584" s="85" t="s">
        <v>1686</v>
      </c>
      <c r="G584" s="86" t="s">
        <v>7963</v>
      </c>
      <c r="H584" s="86" t="s">
        <v>7311</v>
      </c>
      <c r="I584" s="86">
        <v>24072</v>
      </c>
      <c r="J584" s="84">
        <v>20400</v>
      </c>
      <c r="K584" s="87" t="s">
        <v>216</v>
      </c>
      <c r="L584" s="88" t="s">
        <v>217</v>
      </c>
      <c r="M584" s="88" t="str">
        <f>VLOOKUP(L584,'Total Sales 24-25'!$AD$2:$AE$6,2,0)</f>
        <v>G-Suite Business</v>
      </c>
      <c r="N584" s="88" t="s">
        <v>218</v>
      </c>
      <c r="O584" s="84" t="s">
        <v>6341</v>
      </c>
      <c r="P584" s="89"/>
      <c r="Q584" s="89"/>
      <c r="R584" s="89"/>
      <c r="S584" s="84">
        <v>6</v>
      </c>
      <c r="T584" s="89"/>
      <c r="U584" s="84">
        <v>24072</v>
      </c>
    </row>
    <row r="585" spans="1:21" ht="17.25" customHeight="1" thickBot="1">
      <c r="A585" s="82">
        <v>45086</v>
      </c>
      <c r="B585" s="82" t="str">
        <f t="shared" si="9"/>
        <v>Jun</v>
      </c>
      <c r="C585" s="83">
        <v>45078</v>
      </c>
      <c r="D585" s="84">
        <v>23</v>
      </c>
      <c r="E585" s="84" t="s">
        <v>205</v>
      </c>
      <c r="F585" s="85" t="s">
        <v>1604</v>
      </c>
      <c r="G585" s="86" t="s">
        <v>7964</v>
      </c>
      <c r="H585" s="86" t="s">
        <v>7311</v>
      </c>
      <c r="I585" s="86">
        <v>5098</v>
      </c>
      <c r="J585" s="84">
        <v>4320</v>
      </c>
      <c r="K585" s="87" t="s">
        <v>216</v>
      </c>
      <c r="L585" s="88" t="s">
        <v>217</v>
      </c>
      <c r="M585" s="88" t="str">
        <f>VLOOKUP(L585,'Total Sales 24-25'!$AD$2:$AE$6,2,0)</f>
        <v>G-Suite Business</v>
      </c>
      <c r="N585" s="88" t="s">
        <v>218</v>
      </c>
      <c r="O585" s="84" t="s">
        <v>6341</v>
      </c>
      <c r="P585" s="89"/>
      <c r="Q585" s="89"/>
      <c r="R585" s="89"/>
      <c r="S585" s="84">
        <v>6</v>
      </c>
      <c r="T585" s="89"/>
      <c r="U585" s="84">
        <v>5098</v>
      </c>
    </row>
    <row r="586" spans="1:21" ht="17.25" customHeight="1" thickBot="1">
      <c r="A586" s="82">
        <v>45086</v>
      </c>
      <c r="B586" s="82" t="str">
        <f t="shared" si="9"/>
        <v>Jun</v>
      </c>
      <c r="C586" s="83">
        <v>45078</v>
      </c>
      <c r="D586" s="84">
        <v>23</v>
      </c>
      <c r="E586" s="84" t="s">
        <v>205</v>
      </c>
      <c r="F586" s="85" t="s">
        <v>2636</v>
      </c>
      <c r="G586" s="86" t="s">
        <v>7965</v>
      </c>
      <c r="H586" s="86" t="s">
        <v>7311</v>
      </c>
      <c r="I586" s="86">
        <v>1297</v>
      </c>
      <c r="J586" s="84">
        <v>1099</v>
      </c>
      <c r="K586" s="87" t="s">
        <v>216</v>
      </c>
      <c r="L586" s="88" t="s">
        <v>217</v>
      </c>
      <c r="M586" s="88" t="str">
        <f>VLOOKUP(L586,'Total Sales 24-25'!$AD$2:$AE$6,2,0)</f>
        <v>G-Suite Business</v>
      </c>
      <c r="N586" s="88" t="s">
        <v>218</v>
      </c>
      <c r="O586" s="84" t="s">
        <v>6341</v>
      </c>
      <c r="P586" s="89"/>
      <c r="Q586" s="89"/>
      <c r="R586" s="89"/>
      <c r="S586" s="84">
        <v>6</v>
      </c>
      <c r="T586" s="89"/>
      <c r="U586" s="84">
        <v>1297</v>
      </c>
    </row>
    <row r="587" spans="1:21" ht="17.25" customHeight="1" thickBot="1">
      <c r="A587" s="82">
        <v>45086</v>
      </c>
      <c r="B587" s="82" t="str">
        <f t="shared" si="9"/>
        <v>Jun</v>
      </c>
      <c r="C587" s="83">
        <v>45078</v>
      </c>
      <c r="D587" s="84">
        <v>23</v>
      </c>
      <c r="E587" s="84" t="s">
        <v>205</v>
      </c>
      <c r="F587" s="85" t="s">
        <v>7966</v>
      </c>
      <c r="G587" s="86" t="s">
        <v>7967</v>
      </c>
      <c r="H587" s="86" t="s">
        <v>7311</v>
      </c>
      <c r="I587" s="86">
        <v>95627</v>
      </c>
      <c r="J587" s="84">
        <v>81040</v>
      </c>
      <c r="K587" s="87" t="s">
        <v>216</v>
      </c>
      <c r="L587" s="88" t="s">
        <v>217</v>
      </c>
      <c r="M587" s="88" t="str">
        <f>VLOOKUP(L587,'Total Sales 24-25'!$AD$2:$AE$6,2,0)</f>
        <v>G-Suite Business</v>
      </c>
      <c r="N587" s="88" t="s">
        <v>218</v>
      </c>
      <c r="O587" s="84" t="s">
        <v>6341</v>
      </c>
      <c r="P587" s="89"/>
      <c r="Q587" s="89"/>
      <c r="R587" s="89"/>
      <c r="S587" s="84">
        <v>6</v>
      </c>
      <c r="T587" s="89"/>
      <c r="U587" s="84">
        <v>95627</v>
      </c>
    </row>
    <row r="588" spans="1:21" ht="17.25" customHeight="1" thickBot="1">
      <c r="A588" s="82">
        <v>45086</v>
      </c>
      <c r="B588" s="82" t="str">
        <f t="shared" si="9"/>
        <v>Jun</v>
      </c>
      <c r="C588" s="83">
        <v>45078</v>
      </c>
      <c r="D588" s="84">
        <v>23</v>
      </c>
      <c r="E588" s="84" t="s">
        <v>205</v>
      </c>
      <c r="F588" s="85" t="s">
        <v>3264</v>
      </c>
      <c r="G588" s="86" t="s">
        <v>7968</v>
      </c>
      <c r="H588" s="86" t="s">
        <v>7311</v>
      </c>
      <c r="I588" s="86">
        <v>460</v>
      </c>
      <c r="J588" s="84">
        <v>390</v>
      </c>
      <c r="K588" s="87" t="s">
        <v>216</v>
      </c>
      <c r="L588" s="88" t="s">
        <v>217</v>
      </c>
      <c r="M588" s="88" t="str">
        <f>VLOOKUP(L588,'Total Sales 24-25'!$AD$2:$AE$6,2,0)</f>
        <v>G-Suite Business</v>
      </c>
      <c r="N588" s="88" t="s">
        <v>218</v>
      </c>
      <c r="O588" s="84" t="s">
        <v>6341</v>
      </c>
      <c r="P588" s="89"/>
      <c r="Q588" s="89"/>
      <c r="R588" s="89"/>
      <c r="S588" s="84">
        <v>6</v>
      </c>
      <c r="T588" s="89"/>
      <c r="U588" s="84">
        <v>460.2</v>
      </c>
    </row>
    <row r="589" spans="1:21" ht="17.25" customHeight="1" thickBot="1">
      <c r="A589" s="82">
        <v>45087</v>
      </c>
      <c r="B589" s="82" t="str">
        <f t="shared" si="9"/>
        <v>Jun</v>
      </c>
      <c r="C589" s="83">
        <v>45078</v>
      </c>
      <c r="D589" s="84">
        <v>23</v>
      </c>
      <c r="E589" s="84" t="s">
        <v>205</v>
      </c>
      <c r="F589" s="85" t="s">
        <v>7421</v>
      </c>
      <c r="G589" s="86" t="s">
        <v>7969</v>
      </c>
      <c r="H589" s="86" t="s">
        <v>7311</v>
      </c>
      <c r="I589" s="86">
        <v>137</v>
      </c>
      <c r="J589" s="84">
        <v>116</v>
      </c>
      <c r="K589" s="87" t="s">
        <v>216</v>
      </c>
      <c r="L589" s="88" t="s">
        <v>217</v>
      </c>
      <c r="M589" s="88" t="str">
        <f>VLOOKUP(L589,'Total Sales 24-25'!$AD$2:$AE$6,2,0)</f>
        <v>G-Suite Business</v>
      </c>
      <c r="N589" s="88" t="s">
        <v>218</v>
      </c>
      <c r="O589" s="84" t="s">
        <v>6341</v>
      </c>
      <c r="P589" s="89"/>
      <c r="Q589" s="89"/>
      <c r="R589" s="89"/>
      <c r="S589" s="84">
        <v>6</v>
      </c>
      <c r="T589" s="89"/>
      <c r="U589" s="84">
        <v>137</v>
      </c>
    </row>
    <row r="590" spans="1:21" ht="17.25" customHeight="1" thickBot="1">
      <c r="A590" s="82">
        <v>45089</v>
      </c>
      <c r="B590" s="82" t="str">
        <f t="shared" si="9"/>
        <v>Jun</v>
      </c>
      <c r="C590" s="83">
        <v>45078</v>
      </c>
      <c r="D590" s="84">
        <v>24</v>
      </c>
      <c r="E590" s="84" t="s">
        <v>205</v>
      </c>
      <c r="F590" s="86" t="s">
        <v>7970</v>
      </c>
      <c r="G590" s="86" t="s">
        <v>7971</v>
      </c>
      <c r="H590" s="86" t="s">
        <v>7311</v>
      </c>
      <c r="I590" s="86">
        <v>12036</v>
      </c>
      <c r="J590" s="84">
        <v>10200</v>
      </c>
      <c r="K590" s="87" t="s">
        <v>216</v>
      </c>
      <c r="L590" s="88" t="s">
        <v>217</v>
      </c>
      <c r="M590" s="88" t="str">
        <f>VLOOKUP(L590,'Total Sales 24-25'!$AD$2:$AE$6,2,0)</f>
        <v>G-Suite Business</v>
      </c>
      <c r="N590" s="88" t="s">
        <v>218</v>
      </c>
      <c r="O590" s="84" t="s">
        <v>6341</v>
      </c>
      <c r="P590" s="89"/>
      <c r="Q590" s="89"/>
      <c r="R590" s="89"/>
      <c r="S590" s="84">
        <v>6</v>
      </c>
      <c r="T590" s="86">
        <v>12036</v>
      </c>
      <c r="U590" s="84">
        <v>0</v>
      </c>
    </row>
    <row r="591" spans="1:21" ht="17.25" customHeight="1" thickBot="1">
      <c r="A591" s="82">
        <v>45089</v>
      </c>
      <c r="B591" s="82" t="str">
        <f t="shared" si="9"/>
        <v>Jun</v>
      </c>
      <c r="C591" s="83">
        <v>45078</v>
      </c>
      <c r="D591" s="84">
        <v>24</v>
      </c>
      <c r="E591" s="84" t="s">
        <v>205</v>
      </c>
      <c r="F591" s="86" t="s">
        <v>4515</v>
      </c>
      <c r="G591" s="86" t="s">
        <v>7972</v>
      </c>
      <c r="H591" s="86" t="s">
        <v>7311</v>
      </c>
      <c r="I591" s="86">
        <v>3002</v>
      </c>
      <c r="J591" s="84">
        <v>2544</v>
      </c>
      <c r="K591" s="87" t="s">
        <v>216</v>
      </c>
      <c r="L591" s="88" t="s">
        <v>217</v>
      </c>
      <c r="M591" s="88" t="str">
        <f>VLOOKUP(L591,'Total Sales 24-25'!$AD$2:$AE$6,2,0)</f>
        <v>G-Suite Business</v>
      </c>
      <c r="N591" s="88" t="s">
        <v>218</v>
      </c>
      <c r="O591" s="84" t="s">
        <v>6341</v>
      </c>
      <c r="P591" s="89"/>
      <c r="Q591" s="89"/>
      <c r="R591" s="89"/>
      <c r="S591" s="84">
        <v>6</v>
      </c>
      <c r="T591" s="86">
        <v>3002</v>
      </c>
      <c r="U591" s="84">
        <v>0</v>
      </c>
    </row>
    <row r="592" spans="1:21" ht="17.25" customHeight="1" thickBot="1">
      <c r="A592" s="82">
        <v>45090</v>
      </c>
      <c r="B592" s="82" t="str">
        <f t="shared" si="9"/>
        <v>Jun</v>
      </c>
      <c r="C592" s="83">
        <v>45078</v>
      </c>
      <c r="D592" s="84">
        <v>24</v>
      </c>
      <c r="E592" s="84" t="s">
        <v>205</v>
      </c>
      <c r="F592" s="86" t="s">
        <v>4385</v>
      </c>
      <c r="G592" s="86" t="s">
        <v>7973</v>
      </c>
      <c r="H592" s="86" t="s">
        <v>7311</v>
      </c>
      <c r="I592" s="86">
        <v>12744</v>
      </c>
      <c r="J592" s="84">
        <v>10800</v>
      </c>
      <c r="K592" s="87" t="s">
        <v>216</v>
      </c>
      <c r="L592" s="88" t="s">
        <v>217</v>
      </c>
      <c r="M592" s="88" t="str">
        <f>VLOOKUP(L592,'Total Sales 24-25'!$AD$2:$AE$6,2,0)</f>
        <v>G-Suite Business</v>
      </c>
      <c r="N592" s="88" t="s">
        <v>218</v>
      </c>
      <c r="O592" s="84" t="s">
        <v>6341</v>
      </c>
      <c r="P592" s="89"/>
      <c r="Q592" s="89"/>
      <c r="R592" s="89"/>
      <c r="S592" s="84">
        <v>6</v>
      </c>
      <c r="T592" s="86">
        <v>12744</v>
      </c>
      <c r="U592" s="84">
        <v>0</v>
      </c>
    </row>
    <row r="593" spans="1:21" ht="17.25" customHeight="1" thickBot="1">
      <c r="A593" s="82">
        <v>45090</v>
      </c>
      <c r="B593" s="82" t="str">
        <f t="shared" si="9"/>
        <v>Jun</v>
      </c>
      <c r="C593" s="83">
        <v>45078</v>
      </c>
      <c r="D593" s="84">
        <v>24</v>
      </c>
      <c r="E593" s="84" t="s">
        <v>205</v>
      </c>
      <c r="F593" s="86" t="s">
        <v>455</v>
      </c>
      <c r="G593" s="86" t="s">
        <v>7974</v>
      </c>
      <c r="H593" s="86" t="s">
        <v>7311</v>
      </c>
      <c r="I593" s="86">
        <v>209533</v>
      </c>
      <c r="J593" s="84">
        <v>177570</v>
      </c>
      <c r="K593" s="87" t="s">
        <v>216</v>
      </c>
      <c r="L593" s="88" t="s">
        <v>217</v>
      </c>
      <c r="M593" s="88" t="str">
        <f>VLOOKUP(L593,'Total Sales 24-25'!$AD$2:$AE$6,2,0)</f>
        <v>G-Suite Business</v>
      </c>
      <c r="N593" s="88" t="s">
        <v>218</v>
      </c>
      <c r="O593" s="84" t="s">
        <v>6341</v>
      </c>
      <c r="P593" s="89"/>
      <c r="Q593" s="89"/>
      <c r="R593" s="89"/>
      <c r="S593" s="84">
        <v>6</v>
      </c>
      <c r="T593" s="86">
        <v>209533</v>
      </c>
      <c r="U593" s="84">
        <v>0</v>
      </c>
    </row>
    <row r="594" spans="1:21" ht="17.25" customHeight="1" thickBot="1">
      <c r="A594" s="82">
        <v>45090</v>
      </c>
      <c r="B594" s="82" t="str">
        <f t="shared" si="9"/>
        <v>Jun</v>
      </c>
      <c r="C594" s="83">
        <v>45078</v>
      </c>
      <c r="D594" s="84">
        <v>24</v>
      </c>
      <c r="E594" s="84" t="s">
        <v>205</v>
      </c>
      <c r="F594" s="86" t="s">
        <v>2638</v>
      </c>
      <c r="G594" s="86" t="s">
        <v>7975</v>
      </c>
      <c r="H594" s="86" t="s">
        <v>7311</v>
      </c>
      <c r="I594" s="86">
        <v>10324</v>
      </c>
      <c r="J594" s="84">
        <v>8749</v>
      </c>
      <c r="K594" s="87" t="s">
        <v>216</v>
      </c>
      <c r="L594" s="88" t="s">
        <v>217</v>
      </c>
      <c r="M594" s="88" t="str">
        <f>VLOOKUP(L594,'Total Sales 24-25'!$AD$2:$AE$6,2,0)</f>
        <v>G-Suite Business</v>
      </c>
      <c r="N594" s="88" t="s">
        <v>218</v>
      </c>
      <c r="O594" s="84" t="s">
        <v>6341</v>
      </c>
      <c r="P594" s="89"/>
      <c r="Q594" s="89"/>
      <c r="R594" s="89"/>
      <c r="S594" s="84">
        <v>6</v>
      </c>
      <c r="T594" s="86">
        <v>10324</v>
      </c>
      <c r="U594" s="84">
        <v>0</v>
      </c>
    </row>
    <row r="595" spans="1:21" ht="17.25" customHeight="1" thickBot="1">
      <c r="A595" s="82">
        <v>45090</v>
      </c>
      <c r="B595" s="82" t="str">
        <f t="shared" si="9"/>
        <v>Jun</v>
      </c>
      <c r="C595" s="83">
        <v>45078</v>
      </c>
      <c r="D595" s="84">
        <v>24</v>
      </c>
      <c r="E595" s="84" t="s">
        <v>205</v>
      </c>
      <c r="F595" s="86" t="s">
        <v>3939</v>
      </c>
      <c r="G595" s="86" t="s">
        <v>7976</v>
      </c>
      <c r="H595" s="86" t="s">
        <v>7311</v>
      </c>
      <c r="I595" s="86">
        <v>21948</v>
      </c>
      <c r="J595" s="84">
        <v>18600</v>
      </c>
      <c r="K595" s="87" t="s">
        <v>216</v>
      </c>
      <c r="L595" s="88" t="s">
        <v>217</v>
      </c>
      <c r="M595" s="88" t="str">
        <f>VLOOKUP(L595,'Total Sales 24-25'!$AD$2:$AE$6,2,0)</f>
        <v>G-Suite Business</v>
      </c>
      <c r="N595" s="88" t="s">
        <v>218</v>
      </c>
      <c r="O595" s="84" t="s">
        <v>6341</v>
      </c>
      <c r="P595" s="89"/>
      <c r="Q595" s="89"/>
      <c r="R595" s="89"/>
      <c r="S595" s="84">
        <v>6</v>
      </c>
      <c r="T595" s="86">
        <v>21948</v>
      </c>
      <c r="U595" s="84">
        <v>0</v>
      </c>
    </row>
    <row r="596" spans="1:21" ht="17.25" customHeight="1" thickBot="1">
      <c r="A596" s="82">
        <v>45090</v>
      </c>
      <c r="B596" s="82" t="str">
        <f t="shared" si="9"/>
        <v>Jun</v>
      </c>
      <c r="C596" s="83">
        <v>45078</v>
      </c>
      <c r="D596" s="84">
        <v>24</v>
      </c>
      <c r="E596" s="84" t="s">
        <v>205</v>
      </c>
      <c r="F596" s="86" t="s">
        <v>405</v>
      </c>
      <c r="G596" s="86" t="s">
        <v>7977</v>
      </c>
      <c r="H596" s="86" t="s">
        <v>7311</v>
      </c>
      <c r="I596" s="86">
        <v>31860</v>
      </c>
      <c r="J596" s="84">
        <v>27000</v>
      </c>
      <c r="K596" s="87" t="s">
        <v>216</v>
      </c>
      <c r="L596" s="88" t="s">
        <v>217</v>
      </c>
      <c r="M596" s="88" t="str">
        <f>VLOOKUP(L596,'Total Sales 24-25'!$AD$2:$AE$6,2,0)</f>
        <v>G-Suite Business</v>
      </c>
      <c r="N596" s="88" t="s">
        <v>218</v>
      </c>
      <c r="O596" s="84" t="s">
        <v>6341</v>
      </c>
      <c r="P596" s="89"/>
      <c r="Q596" s="89"/>
      <c r="R596" s="89"/>
      <c r="S596" s="84">
        <v>6</v>
      </c>
      <c r="T596" s="86">
        <v>31860</v>
      </c>
      <c r="U596" s="84">
        <v>0</v>
      </c>
    </row>
    <row r="597" spans="1:21" ht="17.25" customHeight="1" thickBot="1">
      <c r="A597" s="82">
        <v>45090</v>
      </c>
      <c r="B597" s="82" t="str">
        <f t="shared" si="9"/>
        <v>Jun</v>
      </c>
      <c r="C597" s="83">
        <v>45078</v>
      </c>
      <c r="D597" s="84">
        <v>24</v>
      </c>
      <c r="E597" s="84" t="s">
        <v>205</v>
      </c>
      <c r="F597" s="86" t="s">
        <v>405</v>
      </c>
      <c r="G597" s="86" t="s">
        <v>7978</v>
      </c>
      <c r="H597" s="86" t="s">
        <v>7311</v>
      </c>
      <c r="I597" s="86">
        <v>1033</v>
      </c>
      <c r="J597" s="84">
        <v>875</v>
      </c>
      <c r="K597" s="87" t="s">
        <v>216</v>
      </c>
      <c r="L597" s="88" t="s">
        <v>217</v>
      </c>
      <c r="M597" s="88" t="str">
        <f>VLOOKUP(L597,'Total Sales 24-25'!$AD$2:$AE$6,2,0)</f>
        <v>G-Suite Business</v>
      </c>
      <c r="N597" s="88" t="s">
        <v>218</v>
      </c>
      <c r="O597" s="84" t="s">
        <v>6341</v>
      </c>
      <c r="P597" s="89"/>
      <c r="Q597" s="89"/>
      <c r="R597" s="89"/>
      <c r="S597" s="84">
        <v>6</v>
      </c>
      <c r="T597" s="86">
        <v>1033</v>
      </c>
      <c r="U597" s="84">
        <v>0</v>
      </c>
    </row>
    <row r="598" spans="1:21" ht="17.25" customHeight="1" thickBot="1">
      <c r="A598" s="82">
        <v>45090</v>
      </c>
      <c r="B598" s="82" t="str">
        <f t="shared" si="9"/>
        <v>Jun</v>
      </c>
      <c r="C598" s="83">
        <v>45078</v>
      </c>
      <c r="D598" s="84">
        <v>24</v>
      </c>
      <c r="E598" s="84" t="s">
        <v>205</v>
      </c>
      <c r="F598" s="86" t="s">
        <v>3075</v>
      </c>
      <c r="G598" s="86" t="s">
        <v>7979</v>
      </c>
      <c r="H598" s="86" t="s">
        <v>7311</v>
      </c>
      <c r="I598" s="86">
        <v>18290</v>
      </c>
      <c r="J598" s="84">
        <v>15500</v>
      </c>
      <c r="K598" s="87" t="s">
        <v>216</v>
      </c>
      <c r="L598" s="88" t="s">
        <v>217</v>
      </c>
      <c r="M598" s="88" t="str">
        <f>VLOOKUP(L598,'Total Sales 24-25'!$AD$2:$AE$6,2,0)</f>
        <v>G-Suite Business</v>
      </c>
      <c r="N598" s="88" t="s">
        <v>218</v>
      </c>
      <c r="O598" s="84" t="s">
        <v>6341</v>
      </c>
      <c r="P598" s="89"/>
      <c r="Q598" s="89"/>
      <c r="R598" s="89"/>
      <c r="S598" s="84">
        <v>6</v>
      </c>
      <c r="T598" s="86">
        <v>18290</v>
      </c>
      <c r="U598" s="84">
        <v>0</v>
      </c>
    </row>
    <row r="599" spans="1:21" ht="17.25" customHeight="1" thickBot="1">
      <c r="A599" s="82">
        <v>45090</v>
      </c>
      <c r="B599" s="82" t="str">
        <f t="shared" si="9"/>
        <v>Jun</v>
      </c>
      <c r="C599" s="83">
        <v>45078</v>
      </c>
      <c r="D599" s="84">
        <v>24</v>
      </c>
      <c r="E599" s="84" t="s">
        <v>205</v>
      </c>
      <c r="F599" s="86" t="s">
        <v>233</v>
      </c>
      <c r="G599" s="86" t="s">
        <v>7980</v>
      </c>
      <c r="H599" s="86" t="s">
        <v>7311</v>
      </c>
      <c r="I599" s="86">
        <v>3894</v>
      </c>
      <c r="J599" s="84">
        <v>3300</v>
      </c>
      <c r="K599" s="87" t="s">
        <v>216</v>
      </c>
      <c r="L599" s="88" t="s">
        <v>217</v>
      </c>
      <c r="M599" s="88" t="str">
        <f>VLOOKUP(L599,'Total Sales 24-25'!$AD$2:$AE$6,2,0)</f>
        <v>G-Suite Business</v>
      </c>
      <c r="N599" s="88" t="s">
        <v>218</v>
      </c>
      <c r="O599" s="84" t="s">
        <v>6341</v>
      </c>
      <c r="P599" s="89"/>
      <c r="Q599" s="89"/>
      <c r="R599" s="89"/>
      <c r="S599" s="84">
        <v>6</v>
      </c>
      <c r="T599" s="86">
        <v>3894</v>
      </c>
      <c r="U599" s="84">
        <v>0</v>
      </c>
    </row>
    <row r="600" spans="1:21" ht="17.25" customHeight="1" thickBot="1">
      <c r="A600" s="82">
        <v>45090</v>
      </c>
      <c r="B600" s="82" t="str">
        <f t="shared" si="9"/>
        <v>Jun</v>
      </c>
      <c r="C600" s="83">
        <v>45078</v>
      </c>
      <c r="D600" s="84">
        <v>24</v>
      </c>
      <c r="E600" s="84" t="s">
        <v>205</v>
      </c>
      <c r="F600" s="86" t="s">
        <v>2380</v>
      </c>
      <c r="G600" s="86" t="s">
        <v>7981</v>
      </c>
      <c r="H600" s="86" t="s">
        <v>7311</v>
      </c>
      <c r="I600" s="86">
        <v>50240</v>
      </c>
      <c r="J600" s="84">
        <v>42576</v>
      </c>
      <c r="K600" s="87" t="s">
        <v>216</v>
      </c>
      <c r="L600" s="88" t="s">
        <v>217</v>
      </c>
      <c r="M600" s="88" t="str">
        <f>VLOOKUP(L600,'Total Sales 24-25'!$AD$2:$AE$6,2,0)</f>
        <v>G-Suite Business</v>
      </c>
      <c r="N600" s="88" t="s">
        <v>218</v>
      </c>
      <c r="O600" s="84" t="s">
        <v>6341</v>
      </c>
      <c r="P600" s="89"/>
      <c r="Q600" s="89"/>
      <c r="R600" s="89"/>
      <c r="S600" s="84">
        <v>6</v>
      </c>
      <c r="T600" s="86">
        <v>50240</v>
      </c>
      <c r="U600" s="84">
        <v>0</v>
      </c>
    </row>
    <row r="601" spans="1:21" ht="17.25" customHeight="1" thickBot="1">
      <c r="A601" s="82">
        <v>45090</v>
      </c>
      <c r="B601" s="82" t="str">
        <f t="shared" si="9"/>
        <v>Jun</v>
      </c>
      <c r="C601" s="83">
        <v>45078</v>
      </c>
      <c r="D601" s="84">
        <v>24</v>
      </c>
      <c r="E601" s="84" t="s">
        <v>205</v>
      </c>
      <c r="F601" s="86" t="s">
        <v>7982</v>
      </c>
      <c r="G601" s="86" t="s">
        <v>7983</v>
      </c>
      <c r="H601" s="86" t="s">
        <v>7311</v>
      </c>
      <c r="I601" s="86">
        <v>98943</v>
      </c>
      <c r="J601" s="84">
        <v>83850</v>
      </c>
      <c r="K601" s="87" t="s">
        <v>216</v>
      </c>
      <c r="L601" s="88" t="s">
        <v>217</v>
      </c>
      <c r="M601" s="88" t="str">
        <f>VLOOKUP(L601,'Total Sales 24-25'!$AD$2:$AE$6,2,0)</f>
        <v>G-Suite Business</v>
      </c>
      <c r="N601" s="88" t="s">
        <v>218</v>
      </c>
      <c r="O601" s="84" t="s">
        <v>6341</v>
      </c>
      <c r="P601" s="89"/>
      <c r="Q601" s="89"/>
      <c r="R601" s="89"/>
      <c r="S601" s="84">
        <v>6</v>
      </c>
      <c r="T601" s="86">
        <v>98943</v>
      </c>
      <c r="U601" s="84">
        <v>0</v>
      </c>
    </row>
    <row r="602" spans="1:21" ht="17.25" customHeight="1" thickBot="1">
      <c r="A602" s="82">
        <v>45090</v>
      </c>
      <c r="B602" s="82" t="str">
        <f t="shared" si="9"/>
        <v>Jun</v>
      </c>
      <c r="C602" s="83">
        <v>45078</v>
      </c>
      <c r="D602" s="84">
        <v>24</v>
      </c>
      <c r="E602" s="84" t="s">
        <v>205</v>
      </c>
      <c r="F602" s="86" t="s">
        <v>1211</v>
      </c>
      <c r="G602" s="86" t="s">
        <v>7984</v>
      </c>
      <c r="H602" s="86" t="s">
        <v>7311</v>
      </c>
      <c r="I602" s="86">
        <v>16107</v>
      </c>
      <c r="J602" s="84">
        <v>13650</v>
      </c>
      <c r="K602" s="87" t="s">
        <v>216</v>
      </c>
      <c r="L602" s="88" t="s">
        <v>217</v>
      </c>
      <c r="M602" s="88" t="str">
        <f>VLOOKUP(L602,'Total Sales 24-25'!$AD$2:$AE$6,2,0)</f>
        <v>G-Suite Business</v>
      </c>
      <c r="N602" s="88" t="s">
        <v>218</v>
      </c>
      <c r="O602" s="84" t="s">
        <v>6341</v>
      </c>
      <c r="P602" s="89"/>
      <c r="Q602" s="89"/>
      <c r="R602" s="89"/>
      <c r="S602" s="84">
        <v>6</v>
      </c>
      <c r="T602" s="86">
        <v>16107</v>
      </c>
      <c r="U602" s="84">
        <v>0</v>
      </c>
    </row>
    <row r="603" spans="1:21" ht="17.25" customHeight="1" thickBot="1">
      <c r="A603" s="82">
        <v>45090</v>
      </c>
      <c r="B603" s="82" t="str">
        <f t="shared" si="9"/>
        <v>Jun</v>
      </c>
      <c r="C603" s="83">
        <v>45078</v>
      </c>
      <c r="D603" s="84">
        <v>24</v>
      </c>
      <c r="E603" s="84" t="s">
        <v>205</v>
      </c>
      <c r="F603" s="86" t="s">
        <v>7985</v>
      </c>
      <c r="G603" s="86" t="s">
        <v>7986</v>
      </c>
      <c r="H603" s="86" t="s">
        <v>7311</v>
      </c>
      <c r="I603" s="86">
        <v>3540</v>
      </c>
      <c r="J603" s="84">
        <v>3000</v>
      </c>
      <c r="K603" s="87" t="s">
        <v>216</v>
      </c>
      <c r="L603" s="88" t="s">
        <v>217</v>
      </c>
      <c r="M603" s="88" t="str">
        <f>VLOOKUP(L603,'Total Sales 24-25'!$AD$2:$AE$6,2,0)</f>
        <v>G-Suite Business</v>
      </c>
      <c r="N603" s="88" t="s">
        <v>218</v>
      </c>
      <c r="O603" s="84" t="s">
        <v>6341</v>
      </c>
      <c r="P603" s="89"/>
      <c r="Q603" s="89"/>
      <c r="R603" s="89"/>
      <c r="S603" s="84">
        <v>6</v>
      </c>
      <c r="T603" s="86">
        <v>3540</v>
      </c>
      <c r="U603" s="84">
        <v>0</v>
      </c>
    </row>
    <row r="604" spans="1:21" ht="17.25" customHeight="1" thickBot="1">
      <c r="A604" s="82">
        <v>45090</v>
      </c>
      <c r="B604" s="82" t="str">
        <f t="shared" si="9"/>
        <v>Jun</v>
      </c>
      <c r="C604" s="83">
        <v>45078</v>
      </c>
      <c r="D604" s="84">
        <v>24</v>
      </c>
      <c r="E604" s="84" t="s">
        <v>205</v>
      </c>
      <c r="F604" s="86" t="s">
        <v>405</v>
      </c>
      <c r="G604" s="86" t="s">
        <v>7987</v>
      </c>
      <c r="H604" s="86" t="s">
        <v>7311</v>
      </c>
      <c r="I604" s="86">
        <v>3540</v>
      </c>
      <c r="J604" s="84">
        <v>3000</v>
      </c>
      <c r="K604" s="87" t="s">
        <v>216</v>
      </c>
      <c r="L604" s="88" t="s">
        <v>217</v>
      </c>
      <c r="M604" s="88" t="str">
        <f>VLOOKUP(L604,'Total Sales 24-25'!$AD$2:$AE$6,2,0)</f>
        <v>G-Suite Business</v>
      </c>
      <c r="N604" s="88" t="s">
        <v>218</v>
      </c>
      <c r="O604" s="84" t="s">
        <v>6341</v>
      </c>
      <c r="P604" s="89"/>
      <c r="Q604" s="89"/>
      <c r="R604" s="89"/>
      <c r="S604" s="84">
        <v>6</v>
      </c>
      <c r="T604" s="86">
        <v>3540</v>
      </c>
      <c r="U604" s="84">
        <v>0</v>
      </c>
    </row>
    <row r="605" spans="1:21" ht="17.25" customHeight="1" thickBot="1">
      <c r="A605" s="82">
        <v>45090</v>
      </c>
      <c r="B605" s="82" t="str">
        <f t="shared" si="9"/>
        <v>Jun</v>
      </c>
      <c r="C605" s="83">
        <v>45078</v>
      </c>
      <c r="D605" s="84">
        <v>24</v>
      </c>
      <c r="E605" s="84" t="s">
        <v>205</v>
      </c>
      <c r="F605" s="86" t="s">
        <v>405</v>
      </c>
      <c r="G605" s="86" t="s">
        <v>7988</v>
      </c>
      <c r="H605" s="86" t="s">
        <v>7311</v>
      </c>
      <c r="I605" s="86">
        <v>3540</v>
      </c>
      <c r="J605" s="84">
        <v>3000</v>
      </c>
      <c r="K605" s="87" t="s">
        <v>216</v>
      </c>
      <c r="L605" s="88" t="s">
        <v>217</v>
      </c>
      <c r="M605" s="88" t="str">
        <f>VLOOKUP(L605,'Total Sales 24-25'!$AD$2:$AE$6,2,0)</f>
        <v>G-Suite Business</v>
      </c>
      <c r="N605" s="88" t="s">
        <v>218</v>
      </c>
      <c r="O605" s="84" t="s">
        <v>6341</v>
      </c>
      <c r="P605" s="89"/>
      <c r="Q605" s="89"/>
      <c r="R605" s="89"/>
      <c r="S605" s="84">
        <v>6</v>
      </c>
      <c r="T605" s="86">
        <v>3540</v>
      </c>
      <c r="U605" s="84">
        <v>0</v>
      </c>
    </row>
    <row r="606" spans="1:21" ht="17.25" customHeight="1" thickBot="1">
      <c r="A606" s="82">
        <v>45090</v>
      </c>
      <c r="B606" s="82" t="str">
        <f t="shared" si="9"/>
        <v>Jun</v>
      </c>
      <c r="C606" s="83">
        <v>45078</v>
      </c>
      <c r="D606" s="84">
        <v>24</v>
      </c>
      <c r="E606" s="84" t="s">
        <v>205</v>
      </c>
      <c r="F606" s="86" t="s">
        <v>7989</v>
      </c>
      <c r="G606" s="86" t="s">
        <v>7990</v>
      </c>
      <c r="H606" s="86" t="s">
        <v>7311</v>
      </c>
      <c r="I606" s="86">
        <v>4342</v>
      </c>
      <c r="J606" s="84">
        <v>3680</v>
      </c>
      <c r="K606" s="87" t="s">
        <v>216</v>
      </c>
      <c r="L606" s="88" t="s">
        <v>217</v>
      </c>
      <c r="M606" s="88" t="str">
        <f>VLOOKUP(L606,'Total Sales 24-25'!$AD$2:$AE$6,2,0)</f>
        <v>G-Suite Business</v>
      </c>
      <c r="N606" s="88" t="s">
        <v>218</v>
      </c>
      <c r="O606" s="84" t="s">
        <v>6341</v>
      </c>
      <c r="P606" s="89"/>
      <c r="Q606" s="89"/>
      <c r="R606" s="89"/>
      <c r="S606" s="84">
        <v>6</v>
      </c>
      <c r="T606" s="86">
        <v>4342</v>
      </c>
      <c r="U606" s="84">
        <v>0</v>
      </c>
    </row>
    <row r="607" spans="1:21" ht="17.25" customHeight="1" thickBot="1">
      <c r="A607" s="82">
        <v>45090</v>
      </c>
      <c r="B607" s="82" t="str">
        <f t="shared" si="9"/>
        <v>Jun</v>
      </c>
      <c r="C607" s="83">
        <v>45078</v>
      </c>
      <c r="D607" s="84">
        <v>24</v>
      </c>
      <c r="E607" s="84" t="s">
        <v>205</v>
      </c>
      <c r="F607" s="86" t="s">
        <v>3602</v>
      </c>
      <c r="G607" s="86" t="s">
        <v>7991</v>
      </c>
      <c r="H607" s="86" t="s">
        <v>7311</v>
      </c>
      <c r="I607" s="86">
        <v>856</v>
      </c>
      <c r="J607" s="84">
        <v>725</v>
      </c>
      <c r="K607" s="87" t="s">
        <v>216</v>
      </c>
      <c r="L607" s="88" t="s">
        <v>217</v>
      </c>
      <c r="M607" s="88" t="str">
        <f>VLOOKUP(L607,'Total Sales 24-25'!$AD$2:$AE$6,2,0)</f>
        <v>G-Suite Business</v>
      </c>
      <c r="N607" s="88" t="s">
        <v>218</v>
      </c>
      <c r="O607" s="84" t="s">
        <v>6341</v>
      </c>
      <c r="P607" s="89"/>
      <c r="Q607" s="89"/>
      <c r="R607" s="89"/>
      <c r="S607" s="84">
        <v>6</v>
      </c>
      <c r="T607" s="86">
        <v>856</v>
      </c>
      <c r="U607" s="84">
        <v>0</v>
      </c>
    </row>
    <row r="608" spans="1:21" ht="17.25" customHeight="1" thickBot="1">
      <c r="A608" s="82">
        <v>45091</v>
      </c>
      <c r="B608" s="82" t="str">
        <f t="shared" si="9"/>
        <v>Jun</v>
      </c>
      <c r="C608" s="83">
        <v>45078</v>
      </c>
      <c r="D608" s="84">
        <v>24</v>
      </c>
      <c r="E608" s="84" t="s">
        <v>205</v>
      </c>
      <c r="F608" s="86" t="s">
        <v>3086</v>
      </c>
      <c r="G608" s="86" t="s">
        <v>7992</v>
      </c>
      <c r="H608" s="86" t="s">
        <v>7311</v>
      </c>
      <c r="I608" s="86">
        <v>10856</v>
      </c>
      <c r="J608" s="84">
        <v>9200</v>
      </c>
      <c r="K608" s="87" t="s">
        <v>216</v>
      </c>
      <c r="L608" s="88" t="s">
        <v>217</v>
      </c>
      <c r="M608" s="88" t="str">
        <f>VLOOKUP(L608,'Total Sales 24-25'!$AD$2:$AE$6,2,0)</f>
        <v>G-Suite Business</v>
      </c>
      <c r="N608" s="88" t="s">
        <v>218</v>
      </c>
      <c r="O608" s="84" t="s">
        <v>6341</v>
      </c>
      <c r="P608" s="89"/>
      <c r="Q608" s="89"/>
      <c r="R608" s="89"/>
      <c r="S608" s="84">
        <v>6</v>
      </c>
      <c r="T608" s="86">
        <v>10856</v>
      </c>
      <c r="U608" s="84">
        <v>0</v>
      </c>
    </row>
    <row r="609" spans="1:21" ht="17.25" customHeight="1" thickBot="1">
      <c r="A609" s="82">
        <v>45091</v>
      </c>
      <c r="B609" s="82" t="str">
        <f t="shared" si="9"/>
        <v>Jun</v>
      </c>
      <c r="C609" s="83">
        <v>45078</v>
      </c>
      <c r="D609" s="84">
        <v>24</v>
      </c>
      <c r="E609" s="84" t="s">
        <v>205</v>
      </c>
      <c r="F609" s="86" t="s">
        <v>2518</v>
      </c>
      <c r="G609" s="86" t="s">
        <v>7993</v>
      </c>
      <c r="H609" s="86" t="s">
        <v>7311</v>
      </c>
      <c r="I609" s="86">
        <v>82600</v>
      </c>
      <c r="J609" s="84">
        <v>70000</v>
      </c>
      <c r="K609" s="87" t="s">
        <v>216</v>
      </c>
      <c r="L609" s="88" t="s">
        <v>217</v>
      </c>
      <c r="M609" s="88" t="str">
        <f>VLOOKUP(L609,'Total Sales 24-25'!$AD$2:$AE$6,2,0)</f>
        <v>G-Suite Business</v>
      </c>
      <c r="N609" s="88" t="s">
        <v>218</v>
      </c>
      <c r="O609" s="84" t="s">
        <v>6341</v>
      </c>
      <c r="P609" s="89"/>
      <c r="Q609" s="89"/>
      <c r="R609" s="89"/>
      <c r="S609" s="84">
        <v>6</v>
      </c>
      <c r="T609" s="86">
        <v>82600</v>
      </c>
      <c r="U609" s="84">
        <v>0</v>
      </c>
    </row>
    <row r="610" spans="1:21" ht="17.25" customHeight="1" thickBot="1">
      <c r="A610" s="82">
        <v>45092</v>
      </c>
      <c r="B610" s="82" t="str">
        <f t="shared" si="9"/>
        <v>Jun</v>
      </c>
      <c r="C610" s="83">
        <v>45078</v>
      </c>
      <c r="D610" s="84">
        <v>24</v>
      </c>
      <c r="E610" s="84" t="s">
        <v>205</v>
      </c>
      <c r="F610" s="86" t="s">
        <v>7374</v>
      </c>
      <c r="G610" s="86" t="s">
        <v>7994</v>
      </c>
      <c r="H610" s="86" t="s">
        <v>7311</v>
      </c>
      <c r="I610" s="86">
        <v>925</v>
      </c>
      <c r="J610" s="84">
        <v>784</v>
      </c>
      <c r="K610" s="87" t="s">
        <v>216</v>
      </c>
      <c r="L610" s="88" t="s">
        <v>217</v>
      </c>
      <c r="M610" s="88" t="str">
        <f>VLOOKUP(L610,'Total Sales 24-25'!$AD$2:$AE$6,2,0)</f>
        <v>G-Suite Business</v>
      </c>
      <c r="N610" s="88" t="s">
        <v>218</v>
      </c>
      <c r="O610" s="84" t="s">
        <v>6341</v>
      </c>
      <c r="P610" s="89"/>
      <c r="Q610" s="89"/>
      <c r="R610" s="89"/>
      <c r="S610" s="84">
        <v>6</v>
      </c>
      <c r="T610" s="86">
        <v>925</v>
      </c>
      <c r="U610" s="84">
        <v>0</v>
      </c>
    </row>
    <row r="611" spans="1:21" ht="17.25" customHeight="1" thickBot="1">
      <c r="A611" s="82">
        <v>45093</v>
      </c>
      <c r="B611" s="82" t="str">
        <f t="shared" si="9"/>
        <v>Jun</v>
      </c>
      <c r="C611" s="83">
        <v>45078</v>
      </c>
      <c r="D611" s="84">
        <v>24</v>
      </c>
      <c r="E611" s="84" t="s">
        <v>205</v>
      </c>
      <c r="F611" s="86" t="s">
        <v>437</v>
      </c>
      <c r="G611" s="86" t="s">
        <v>7995</v>
      </c>
      <c r="H611" s="86" t="s">
        <v>7311</v>
      </c>
      <c r="I611" s="86">
        <v>587640</v>
      </c>
      <c r="J611" s="84">
        <v>498000</v>
      </c>
      <c r="K611" s="108" t="s">
        <v>291</v>
      </c>
      <c r="L611" s="88" t="s">
        <v>226</v>
      </c>
      <c r="M611" s="88" t="str">
        <f>VLOOKUP(L611,'Total Sales 24-25'!$AD$2:$AE$6,2,0)</f>
        <v xml:space="preserve">Training Business </v>
      </c>
      <c r="N611" s="88" t="s">
        <v>7906</v>
      </c>
      <c r="O611" s="84" t="s">
        <v>6341</v>
      </c>
      <c r="P611" s="84" t="s">
        <v>7726</v>
      </c>
      <c r="Q611" s="89"/>
      <c r="R611" s="89"/>
      <c r="S611" s="84">
        <v>6</v>
      </c>
      <c r="T611" s="86">
        <v>587640</v>
      </c>
      <c r="U611" s="84">
        <v>0</v>
      </c>
    </row>
    <row r="612" spans="1:21" ht="17.25" customHeight="1" thickBot="1">
      <c r="A612" s="82">
        <v>45093</v>
      </c>
      <c r="B612" s="82" t="str">
        <f t="shared" si="9"/>
        <v>Jun</v>
      </c>
      <c r="C612" s="83">
        <v>45078</v>
      </c>
      <c r="D612" s="84">
        <v>24</v>
      </c>
      <c r="E612" s="84" t="s">
        <v>205</v>
      </c>
      <c r="F612" s="86" t="s">
        <v>916</v>
      </c>
      <c r="G612" s="86" t="s">
        <v>7996</v>
      </c>
      <c r="H612" s="86" t="s">
        <v>7311</v>
      </c>
      <c r="I612" s="86">
        <v>10383</v>
      </c>
      <c r="J612" s="84">
        <v>8799</v>
      </c>
      <c r="K612" s="87" t="s">
        <v>216</v>
      </c>
      <c r="L612" s="88" t="s">
        <v>217</v>
      </c>
      <c r="M612" s="88" t="str">
        <f>VLOOKUP(L612,'Total Sales 24-25'!$AD$2:$AE$6,2,0)</f>
        <v>G-Suite Business</v>
      </c>
      <c r="N612" s="88" t="s">
        <v>218</v>
      </c>
      <c r="O612" s="84" t="s">
        <v>6341</v>
      </c>
      <c r="P612" s="89"/>
      <c r="Q612" s="89"/>
      <c r="R612" s="89"/>
      <c r="S612" s="84">
        <v>6</v>
      </c>
      <c r="T612" s="86">
        <v>10383</v>
      </c>
      <c r="U612" s="84">
        <v>0</v>
      </c>
    </row>
    <row r="613" spans="1:21" ht="17.25" customHeight="1" thickBot="1">
      <c r="A613" s="82">
        <v>45093</v>
      </c>
      <c r="B613" s="82" t="str">
        <f t="shared" si="9"/>
        <v>Jun</v>
      </c>
      <c r="C613" s="83">
        <v>45078</v>
      </c>
      <c r="D613" s="84">
        <v>24</v>
      </c>
      <c r="E613" s="84" t="s">
        <v>205</v>
      </c>
      <c r="F613" s="86" t="s">
        <v>7416</v>
      </c>
      <c r="G613" s="86" t="s">
        <v>7997</v>
      </c>
      <c r="H613" s="86" t="s">
        <v>7311</v>
      </c>
      <c r="I613" s="86">
        <v>1674</v>
      </c>
      <c r="J613" s="84">
        <v>1419</v>
      </c>
      <c r="K613" s="87" t="s">
        <v>216</v>
      </c>
      <c r="L613" s="88" t="s">
        <v>217</v>
      </c>
      <c r="M613" s="88" t="str">
        <f>VLOOKUP(L613,'Total Sales 24-25'!$AD$2:$AE$6,2,0)</f>
        <v>G-Suite Business</v>
      </c>
      <c r="N613" s="88" t="s">
        <v>218</v>
      </c>
      <c r="O613" s="84" t="s">
        <v>6341</v>
      </c>
      <c r="P613" s="89"/>
      <c r="Q613" s="89"/>
      <c r="R613" s="89"/>
      <c r="S613" s="84">
        <v>6</v>
      </c>
      <c r="T613" s="86">
        <v>1674</v>
      </c>
      <c r="U613" s="84">
        <v>0</v>
      </c>
    </row>
    <row r="614" spans="1:21" ht="17.25" customHeight="1" thickBot="1">
      <c r="A614" s="82">
        <v>45093</v>
      </c>
      <c r="B614" s="82" t="str">
        <f t="shared" si="9"/>
        <v>Jun</v>
      </c>
      <c r="C614" s="83">
        <v>45078</v>
      </c>
      <c r="D614" s="84">
        <v>24</v>
      </c>
      <c r="E614" s="84" t="s">
        <v>205</v>
      </c>
      <c r="F614" s="86" t="s">
        <v>7998</v>
      </c>
      <c r="G614" s="86" t="s">
        <v>7999</v>
      </c>
      <c r="H614" s="86" t="s">
        <v>7311</v>
      </c>
      <c r="I614" s="86">
        <v>1947</v>
      </c>
      <c r="J614" s="84">
        <v>1650</v>
      </c>
      <c r="K614" s="87" t="s">
        <v>216</v>
      </c>
      <c r="L614" s="88" t="s">
        <v>217</v>
      </c>
      <c r="M614" s="88" t="str">
        <f>VLOOKUP(L614,'Total Sales 24-25'!$AD$2:$AE$6,2,0)</f>
        <v>G-Suite Business</v>
      </c>
      <c r="N614" s="88" t="s">
        <v>218</v>
      </c>
      <c r="O614" s="84" t="s">
        <v>6341</v>
      </c>
      <c r="P614" s="89"/>
      <c r="Q614" s="89"/>
      <c r="R614" s="89"/>
      <c r="S614" s="84">
        <v>6</v>
      </c>
      <c r="T614" s="86">
        <v>1947</v>
      </c>
      <c r="U614" s="84">
        <v>0</v>
      </c>
    </row>
    <row r="615" spans="1:21" ht="17.25" customHeight="1" thickBot="1">
      <c r="A615" s="82">
        <v>45093</v>
      </c>
      <c r="B615" s="82" t="str">
        <f t="shared" si="9"/>
        <v>Jun</v>
      </c>
      <c r="C615" s="83">
        <v>45078</v>
      </c>
      <c r="D615" s="84">
        <v>24</v>
      </c>
      <c r="E615" s="84" t="s">
        <v>205</v>
      </c>
      <c r="F615" s="86" t="s">
        <v>4515</v>
      </c>
      <c r="G615" s="86" t="s">
        <v>8000</v>
      </c>
      <c r="H615" s="86" t="s">
        <v>7311</v>
      </c>
      <c r="I615" s="86">
        <v>4622</v>
      </c>
      <c r="J615" s="84">
        <v>3917</v>
      </c>
      <c r="K615" s="87" t="s">
        <v>216</v>
      </c>
      <c r="L615" s="88" t="s">
        <v>217</v>
      </c>
      <c r="M615" s="88" t="str">
        <f>VLOOKUP(L615,'Total Sales 24-25'!$AD$2:$AE$6,2,0)</f>
        <v>G-Suite Business</v>
      </c>
      <c r="N615" s="88" t="s">
        <v>218</v>
      </c>
      <c r="O615" s="84" t="s">
        <v>6341</v>
      </c>
      <c r="P615" s="89"/>
      <c r="Q615" s="89"/>
      <c r="R615" s="89"/>
      <c r="S615" s="84">
        <v>6</v>
      </c>
      <c r="T615" s="86">
        <v>4622</v>
      </c>
      <c r="U615" s="84">
        <v>0</v>
      </c>
    </row>
    <row r="616" spans="1:21" ht="17.25" customHeight="1" thickBot="1">
      <c r="A616" s="82">
        <v>45093</v>
      </c>
      <c r="B616" s="82" t="str">
        <f t="shared" si="9"/>
        <v>Jun</v>
      </c>
      <c r="C616" s="83">
        <v>45078</v>
      </c>
      <c r="D616" s="84">
        <v>24</v>
      </c>
      <c r="E616" s="84" t="s">
        <v>205</v>
      </c>
      <c r="F616" s="86" t="s">
        <v>5555</v>
      </c>
      <c r="G616" s="86" t="s">
        <v>8001</v>
      </c>
      <c r="H616" s="86" t="s">
        <v>7311</v>
      </c>
      <c r="I616" s="86">
        <v>7859</v>
      </c>
      <c r="J616" s="84">
        <v>6660</v>
      </c>
      <c r="K616" s="87" t="s">
        <v>216</v>
      </c>
      <c r="L616" s="88" t="s">
        <v>217</v>
      </c>
      <c r="M616" s="88" t="str">
        <f>VLOOKUP(L616,'Total Sales 24-25'!$AD$2:$AE$6,2,0)</f>
        <v>G-Suite Business</v>
      </c>
      <c r="N616" s="88" t="s">
        <v>218</v>
      </c>
      <c r="O616" s="84" t="s">
        <v>6341</v>
      </c>
      <c r="P616" s="89"/>
      <c r="Q616" s="89"/>
      <c r="R616" s="89"/>
      <c r="S616" s="84">
        <v>6</v>
      </c>
      <c r="T616" s="86">
        <v>7859</v>
      </c>
      <c r="U616" s="84">
        <v>0</v>
      </c>
    </row>
    <row r="617" spans="1:21" ht="17.25" customHeight="1" thickBot="1">
      <c r="A617" s="82">
        <v>45093</v>
      </c>
      <c r="B617" s="82" t="str">
        <f t="shared" si="9"/>
        <v>Jun</v>
      </c>
      <c r="C617" s="83">
        <v>45078</v>
      </c>
      <c r="D617" s="84">
        <v>24</v>
      </c>
      <c r="E617" s="84" t="s">
        <v>205</v>
      </c>
      <c r="F617" s="86" t="s">
        <v>957</v>
      </c>
      <c r="G617" s="86" t="s">
        <v>8002</v>
      </c>
      <c r="H617" s="86" t="s">
        <v>7311</v>
      </c>
      <c r="I617" s="86">
        <v>2759</v>
      </c>
      <c r="J617" s="84">
        <v>2338</v>
      </c>
      <c r="K617" s="87" t="s">
        <v>216</v>
      </c>
      <c r="L617" s="88" t="s">
        <v>217</v>
      </c>
      <c r="M617" s="88" t="str">
        <f>VLOOKUP(L617,'Total Sales 24-25'!$AD$2:$AE$6,2,0)</f>
        <v>G-Suite Business</v>
      </c>
      <c r="N617" s="88" t="s">
        <v>218</v>
      </c>
      <c r="O617" s="84" t="s">
        <v>6341</v>
      </c>
      <c r="P617" s="89"/>
      <c r="Q617" s="89"/>
      <c r="R617" s="89"/>
      <c r="S617" s="84">
        <v>6</v>
      </c>
      <c r="T617" s="86">
        <v>2759</v>
      </c>
      <c r="U617" s="84">
        <v>0</v>
      </c>
    </row>
    <row r="618" spans="1:21" ht="17.25" customHeight="1" thickBot="1">
      <c r="A618" s="82">
        <v>45094</v>
      </c>
      <c r="B618" s="82" t="str">
        <f t="shared" si="9"/>
        <v>Jun</v>
      </c>
      <c r="C618" s="83">
        <v>45078</v>
      </c>
      <c r="D618" s="84">
        <v>24</v>
      </c>
      <c r="E618" s="84" t="s">
        <v>205</v>
      </c>
      <c r="F618" s="86" t="s">
        <v>2353</v>
      </c>
      <c r="G618" s="86" t="s">
        <v>8003</v>
      </c>
      <c r="H618" s="86" t="s">
        <v>7311</v>
      </c>
      <c r="I618" s="86">
        <v>3233</v>
      </c>
      <c r="J618" s="84">
        <v>2740</v>
      </c>
      <c r="K618" s="87" t="s">
        <v>216</v>
      </c>
      <c r="L618" s="88" t="s">
        <v>217</v>
      </c>
      <c r="M618" s="88" t="str">
        <f>VLOOKUP(L618,'Total Sales 24-25'!$AD$2:$AE$6,2,0)</f>
        <v>G-Suite Business</v>
      </c>
      <c r="N618" s="88" t="s">
        <v>218</v>
      </c>
      <c r="O618" s="84" t="s">
        <v>6341</v>
      </c>
      <c r="P618" s="89"/>
      <c r="Q618" s="89"/>
      <c r="R618" s="89"/>
      <c r="S618" s="84">
        <v>6</v>
      </c>
      <c r="T618" s="86">
        <v>3233</v>
      </c>
      <c r="U618" s="84">
        <v>0</v>
      </c>
    </row>
    <row r="619" spans="1:21" ht="17.25" customHeight="1" thickBot="1">
      <c r="A619" s="82">
        <v>45094</v>
      </c>
      <c r="B619" s="82" t="str">
        <f t="shared" si="9"/>
        <v>Jun</v>
      </c>
      <c r="C619" s="83">
        <v>45078</v>
      </c>
      <c r="D619" s="84">
        <v>24</v>
      </c>
      <c r="E619" s="84" t="s">
        <v>205</v>
      </c>
      <c r="F619" s="86" t="s">
        <v>3178</v>
      </c>
      <c r="G619" s="86" t="s">
        <v>8004</v>
      </c>
      <c r="H619" s="86" t="s">
        <v>7311</v>
      </c>
      <c r="I619" s="86">
        <v>9027</v>
      </c>
      <c r="J619" s="84">
        <v>7650</v>
      </c>
      <c r="K619" s="87" t="s">
        <v>216</v>
      </c>
      <c r="L619" s="88" t="s">
        <v>217</v>
      </c>
      <c r="M619" s="88" t="str">
        <f>VLOOKUP(L619,'Total Sales 24-25'!$AD$2:$AE$6,2,0)</f>
        <v>G-Suite Business</v>
      </c>
      <c r="N619" s="88" t="s">
        <v>218</v>
      </c>
      <c r="O619" s="84" t="s">
        <v>6341</v>
      </c>
      <c r="P619" s="89"/>
      <c r="Q619" s="89"/>
      <c r="R619" s="89"/>
      <c r="S619" s="84">
        <v>6</v>
      </c>
      <c r="T619" s="86">
        <v>9027</v>
      </c>
      <c r="U619" s="84">
        <v>0</v>
      </c>
    </row>
    <row r="620" spans="1:21" ht="17.25" customHeight="1" thickBot="1">
      <c r="A620" s="82">
        <v>45094</v>
      </c>
      <c r="B620" s="82" t="str">
        <f t="shared" si="9"/>
        <v>Jun</v>
      </c>
      <c r="C620" s="83">
        <v>45078</v>
      </c>
      <c r="D620" s="84">
        <v>24</v>
      </c>
      <c r="E620" s="84" t="s">
        <v>205</v>
      </c>
      <c r="F620" s="86" t="s">
        <v>1309</v>
      </c>
      <c r="G620" s="86" t="s">
        <v>8005</v>
      </c>
      <c r="H620" s="86" t="s">
        <v>7311</v>
      </c>
      <c r="I620" s="86">
        <v>98034</v>
      </c>
      <c r="J620" s="84">
        <v>83080</v>
      </c>
      <c r="K620" s="87" t="s">
        <v>216</v>
      </c>
      <c r="L620" s="88" t="s">
        <v>217</v>
      </c>
      <c r="M620" s="88" t="str">
        <f>VLOOKUP(L620,'Total Sales 24-25'!$AD$2:$AE$6,2,0)</f>
        <v>G-Suite Business</v>
      </c>
      <c r="N620" s="88" t="s">
        <v>218</v>
      </c>
      <c r="O620" s="84" t="s">
        <v>6341</v>
      </c>
      <c r="P620" s="89"/>
      <c r="Q620" s="89"/>
      <c r="R620" s="89"/>
      <c r="S620" s="84">
        <v>6</v>
      </c>
      <c r="T620" s="86">
        <v>98034</v>
      </c>
      <c r="U620" s="84">
        <v>0</v>
      </c>
    </row>
    <row r="621" spans="1:21" ht="17.25" customHeight="1" thickBot="1">
      <c r="A621" s="82">
        <v>45096</v>
      </c>
      <c r="B621" s="82" t="str">
        <f t="shared" si="9"/>
        <v>Jun</v>
      </c>
      <c r="C621" s="83">
        <v>45078</v>
      </c>
      <c r="D621" s="84">
        <v>25</v>
      </c>
      <c r="E621" s="84" t="s">
        <v>205</v>
      </c>
      <c r="F621" s="86" t="s">
        <v>3537</v>
      </c>
      <c r="G621" s="86" t="s">
        <v>8006</v>
      </c>
      <c r="H621" s="86" t="s">
        <v>7311</v>
      </c>
      <c r="I621" s="86">
        <v>141600</v>
      </c>
      <c r="J621" s="84">
        <v>120000</v>
      </c>
      <c r="K621" s="87" t="s">
        <v>216</v>
      </c>
      <c r="L621" s="88" t="s">
        <v>217</v>
      </c>
      <c r="M621" s="88" t="str">
        <f>VLOOKUP(L621,'Total Sales 24-25'!$AD$2:$AE$6,2,0)</f>
        <v>G-Suite Business</v>
      </c>
      <c r="N621" s="88" t="s">
        <v>218</v>
      </c>
      <c r="O621" s="84" t="s">
        <v>6341</v>
      </c>
      <c r="P621" s="89"/>
      <c r="Q621" s="89"/>
      <c r="R621" s="89"/>
      <c r="S621" s="84">
        <v>6</v>
      </c>
      <c r="T621" s="86">
        <v>141600</v>
      </c>
      <c r="U621" s="84">
        <v>0</v>
      </c>
    </row>
    <row r="622" spans="1:21" ht="17.25" customHeight="1" thickBot="1">
      <c r="A622" s="82">
        <v>45096</v>
      </c>
      <c r="B622" s="82" t="str">
        <f t="shared" si="9"/>
        <v>Jun</v>
      </c>
      <c r="C622" s="83">
        <v>45078</v>
      </c>
      <c r="D622" s="84">
        <v>25</v>
      </c>
      <c r="E622" s="84" t="s">
        <v>205</v>
      </c>
      <c r="F622" s="86" t="s">
        <v>3072</v>
      </c>
      <c r="G622" s="86" t="s">
        <v>8007</v>
      </c>
      <c r="H622" s="86" t="s">
        <v>7311</v>
      </c>
      <c r="I622" s="86">
        <v>3009</v>
      </c>
      <c r="J622" s="84">
        <v>2550</v>
      </c>
      <c r="K622" s="87" t="s">
        <v>216</v>
      </c>
      <c r="L622" s="88" t="s">
        <v>217</v>
      </c>
      <c r="M622" s="88" t="str">
        <f>VLOOKUP(L622,'Total Sales 24-25'!$AD$2:$AE$6,2,0)</f>
        <v>G-Suite Business</v>
      </c>
      <c r="N622" s="88" t="s">
        <v>218</v>
      </c>
      <c r="O622" s="84" t="s">
        <v>6341</v>
      </c>
      <c r="P622" s="89"/>
      <c r="Q622" s="89"/>
      <c r="R622" s="89"/>
      <c r="S622" s="84">
        <v>6</v>
      </c>
      <c r="T622" s="86">
        <v>3009</v>
      </c>
      <c r="U622" s="84">
        <v>0</v>
      </c>
    </row>
    <row r="623" spans="1:21" ht="17.25" customHeight="1" thickBot="1">
      <c r="A623" s="82">
        <v>45096</v>
      </c>
      <c r="B623" s="82" t="str">
        <f t="shared" si="9"/>
        <v>Jun</v>
      </c>
      <c r="C623" s="83">
        <v>45078</v>
      </c>
      <c r="D623" s="84">
        <v>25</v>
      </c>
      <c r="E623" s="84" t="s">
        <v>205</v>
      </c>
      <c r="F623" s="86" t="s">
        <v>2516</v>
      </c>
      <c r="G623" s="86" t="s">
        <v>8008</v>
      </c>
      <c r="H623" s="86" t="s">
        <v>7311</v>
      </c>
      <c r="I623" s="86">
        <v>13027</v>
      </c>
      <c r="J623" s="84">
        <v>11040</v>
      </c>
      <c r="K623" s="87" t="s">
        <v>216</v>
      </c>
      <c r="L623" s="88" t="s">
        <v>217</v>
      </c>
      <c r="M623" s="88" t="str">
        <f>VLOOKUP(L623,'Total Sales 24-25'!$AD$2:$AE$6,2,0)</f>
        <v>G-Suite Business</v>
      </c>
      <c r="N623" s="88" t="s">
        <v>218</v>
      </c>
      <c r="O623" s="84" t="s">
        <v>6341</v>
      </c>
      <c r="P623" s="89"/>
      <c r="Q623" s="89"/>
      <c r="R623" s="89"/>
      <c r="S623" s="84">
        <v>6</v>
      </c>
      <c r="T623" s="86">
        <v>13027</v>
      </c>
      <c r="U623" s="84">
        <v>0</v>
      </c>
    </row>
    <row r="624" spans="1:21" ht="17.25" customHeight="1" thickBot="1">
      <c r="A624" s="82">
        <v>45097</v>
      </c>
      <c r="B624" s="82" t="str">
        <f t="shared" si="9"/>
        <v>Jun</v>
      </c>
      <c r="C624" s="83">
        <v>45078</v>
      </c>
      <c r="D624" s="84">
        <v>25</v>
      </c>
      <c r="E624" s="84" t="s">
        <v>205</v>
      </c>
      <c r="F624" s="86" t="s">
        <v>437</v>
      </c>
      <c r="G624" s="86" t="s">
        <v>8009</v>
      </c>
      <c r="H624" s="86" t="s">
        <v>7311</v>
      </c>
      <c r="I624" s="86">
        <v>12506</v>
      </c>
      <c r="J624" s="84">
        <v>10598</v>
      </c>
      <c r="K624" s="87" t="s">
        <v>216</v>
      </c>
      <c r="L624" s="88" t="s">
        <v>217</v>
      </c>
      <c r="M624" s="88" t="str">
        <f>VLOOKUP(L624,'Total Sales 24-25'!$AD$2:$AE$6,2,0)</f>
        <v>G-Suite Business</v>
      </c>
      <c r="N624" s="88" t="s">
        <v>218</v>
      </c>
      <c r="O624" s="84" t="s">
        <v>6341</v>
      </c>
      <c r="P624" s="89"/>
      <c r="Q624" s="89"/>
      <c r="R624" s="89"/>
      <c r="S624" s="84">
        <v>6</v>
      </c>
      <c r="T624" s="86">
        <v>12506</v>
      </c>
      <c r="U624" s="84">
        <v>0</v>
      </c>
    </row>
    <row r="625" spans="1:21" ht="17.25" customHeight="1" thickBot="1">
      <c r="A625" s="82">
        <v>45097</v>
      </c>
      <c r="B625" s="82" t="str">
        <f t="shared" si="9"/>
        <v>Jun</v>
      </c>
      <c r="C625" s="83">
        <v>45078</v>
      </c>
      <c r="D625" s="84">
        <v>25</v>
      </c>
      <c r="E625" s="84" t="s">
        <v>205</v>
      </c>
      <c r="F625" s="86" t="s">
        <v>603</v>
      </c>
      <c r="G625" s="86" t="s">
        <v>8010</v>
      </c>
      <c r="H625" s="86" t="s">
        <v>7311</v>
      </c>
      <c r="I625" s="86">
        <v>43660</v>
      </c>
      <c r="J625" s="84">
        <v>37000</v>
      </c>
      <c r="K625" s="87" t="s">
        <v>216</v>
      </c>
      <c r="L625" s="88" t="s">
        <v>217</v>
      </c>
      <c r="M625" s="88" t="str">
        <f>VLOOKUP(L625,'Total Sales 24-25'!$AD$2:$AE$6,2,0)</f>
        <v>G-Suite Business</v>
      </c>
      <c r="N625" s="88" t="s">
        <v>218</v>
      </c>
      <c r="O625" s="84" t="s">
        <v>6341</v>
      </c>
      <c r="P625" s="89"/>
      <c r="Q625" s="89"/>
      <c r="R625" s="89"/>
      <c r="S625" s="84">
        <v>6</v>
      </c>
      <c r="T625" s="86">
        <v>43660</v>
      </c>
      <c r="U625" s="84">
        <v>0</v>
      </c>
    </row>
    <row r="626" spans="1:21" ht="17.25" customHeight="1" thickBot="1">
      <c r="A626" s="82">
        <v>45097</v>
      </c>
      <c r="B626" s="82" t="str">
        <f t="shared" si="9"/>
        <v>Jun</v>
      </c>
      <c r="C626" s="83">
        <v>45078</v>
      </c>
      <c r="D626" s="84">
        <v>25</v>
      </c>
      <c r="E626" s="84" t="s">
        <v>205</v>
      </c>
      <c r="F626" s="86" t="s">
        <v>8011</v>
      </c>
      <c r="G626" s="86" t="s">
        <v>8012</v>
      </c>
      <c r="H626" s="86" t="s">
        <v>7311</v>
      </c>
      <c r="I626" s="86">
        <v>125174</v>
      </c>
      <c r="J626" s="84">
        <v>106080</v>
      </c>
      <c r="K626" s="87" t="s">
        <v>216</v>
      </c>
      <c r="L626" s="88" t="s">
        <v>217</v>
      </c>
      <c r="M626" s="88" t="str">
        <f>VLOOKUP(L626,'Total Sales 24-25'!$AD$2:$AE$6,2,0)</f>
        <v>G-Suite Business</v>
      </c>
      <c r="N626" s="88" t="s">
        <v>218</v>
      </c>
      <c r="O626" s="84" t="s">
        <v>6341</v>
      </c>
      <c r="P626" s="89"/>
      <c r="Q626" s="89"/>
      <c r="R626" s="89"/>
      <c r="S626" s="84">
        <v>6</v>
      </c>
      <c r="T626" s="86">
        <v>125174</v>
      </c>
      <c r="U626" s="84">
        <v>0</v>
      </c>
    </row>
    <row r="627" spans="1:21" ht="17.25" customHeight="1" thickBot="1">
      <c r="A627" s="82">
        <v>45097</v>
      </c>
      <c r="B627" s="82" t="str">
        <f t="shared" si="9"/>
        <v>Jun</v>
      </c>
      <c r="C627" s="83">
        <v>45078</v>
      </c>
      <c r="D627" s="84">
        <v>25</v>
      </c>
      <c r="E627" s="84" t="s">
        <v>205</v>
      </c>
      <c r="F627" s="86" t="s">
        <v>2987</v>
      </c>
      <c r="G627" s="86" t="s">
        <v>8013</v>
      </c>
      <c r="H627" s="86" t="s">
        <v>7311</v>
      </c>
      <c r="I627" s="86">
        <v>79650</v>
      </c>
      <c r="J627" s="84">
        <v>67500</v>
      </c>
      <c r="K627" s="87" t="s">
        <v>216</v>
      </c>
      <c r="L627" s="88" t="s">
        <v>217</v>
      </c>
      <c r="M627" s="88" t="str">
        <f>VLOOKUP(L627,'Total Sales 24-25'!$AD$2:$AE$6,2,0)</f>
        <v>G-Suite Business</v>
      </c>
      <c r="N627" s="88" t="s">
        <v>218</v>
      </c>
      <c r="O627" s="84" t="s">
        <v>6341</v>
      </c>
      <c r="P627" s="89"/>
      <c r="Q627" s="89"/>
      <c r="R627" s="89"/>
      <c r="S627" s="84">
        <v>6</v>
      </c>
      <c r="T627" s="86">
        <v>79650</v>
      </c>
      <c r="U627" s="84">
        <v>0</v>
      </c>
    </row>
    <row r="628" spans="1:21" ht="17.25" customHeight="1" thickBot="1">
      <c r="A628" s="82">
        <v>45097</v>
      </c>
      <c r="B628" s="82" t="str">
        <f t="shared" si="9"/>
        <v>Jun</v>
      </c>
      <c r="C628" s="83">
        <v>45078</v>
      </c>
      <c r="D628" s="84">
        <v>25</v>
      </c>
      <c r="E628" s="84" t="s">
        <v>205</v>
      </c>
      <c r="F628" s="86" t="s">
        <v>8014</v>
      </c>
      <c r="G628" s="86" t="s">
        <v>8015</v>
      </c>
      <c r="H628" s="86" t="s">
        <v>7311</v>
      </c>
      <c r="I628" s="86">
        <v>4306</v>
      </c>
      <c r="J628" s="84">
        <v>3649</v>
      </c>
      <c r="K628" s="87" t="s">
        <v>216</v>
      </c>
      <c r="L628" s="88" t="s">
        <v>217</v>
      </c>
      <c r="M628" s="88" t="str">
        <f>VLOOKUP(L628,'Total Sales 24-25'!$AD$2:$AE$6,2,0)</f>
        <v>G-Suite Business</v>
      </c>
      <c r="N628" s="88" t="s">
        <v>218</v>
      </c>
      <c r="O628" s="84" t="s">
        <v>6341</v>
      </c>
      <c r="P628" s="89"/>
      <c r="Q628" s="89"/>
      <c r="R628" s="89"/>
      <c r="S628" s="84">
        <v>6</v>
      </c>
      <c r="T628" s="86">
        <v>4306</v>
      </c>
      <c r="U628" s="84">
        <v>0</v>
      </c>
    </row>
    <row r="629" spans="1:21" ht="17.25" customHeight="1" thickBot="1">
      <c r="A629" s="82">
        <v>45097</v>
      </c>
      <c r="B629" s="82" t="str">
        <f t="shared" si="9"/>
        <v>Jun</v>
      </c>
      <c r="C629" s="83">
        <v>45078</v>
      </c>
      <c r="D629" s="84">
        <v>25</v>
      </c>
      <c r="E629" s="84" t="s">
        <v>205</v>
      </c>
      <c r="F629" s="86" t="s">
        <v>1533</v>
      </c>
      <c r="G629" s="86" t="s">
        <v>8016</v>
      </c>
      <c r="H629" s="86" t="s">
        <v>7311</v>
      </c>
      <c r="I629" s="86">
        <v>3009</v>
      </c>
      <c r="J629" s="84">
        <v>2550</v>
      </c>
      <c r="K629" s="87" t="s">
        <v>216</v>
      </c>
      <c r="L629" s="88" t="s">
        <v>217</v>
      </c>
      <c r="M629" s="88" t="str">
        <f>VLOOKUP(L629,'Total Sales 24-25'!$AD$2:$AE$6,2,0)</f>
        <v>G-Suite Business</v>
      </c>
      <c r="N629" s="88" t="s">
        <v>218</v>
      </c>
      <c r="O629" s="84" t="s">
        <v>6341</v>
      </c>
      <c r="P629" s="89"/>
      <c r="Q629" s="89"/>
      <c r="R629" s="89"/>
      <c r="S629" s="84">
        <v>6</v>
      </c>
      <c r="T629" s="86">
        <v>3009</v>
      </c>
      <c r="U629" s="84">
        <v>0</v>
      </c>
    </row>
    <row r="630" spans="1:21" ht="17.25" customHeight="1" thickBot="1">
      <c r="A630" s="82">
        <v>45098</v>
      </c>
      <c r="B630" s="82" t="str">
        <f t="shared" si="9"/>
        <v>Jun</v>
      </c>
      <c r="C630" s="83">
        <v>45078</v>
      </c>
      <c r="D630" s="84">
        <v>25</v>
      </c>
      <c r="E630" s="84" t="s">
        <v>205</v>
      </c>
      <c r="F630" s="86" t="s">
        <v>250</v>
      </c>
      <c r="G630" s="86" t="s">
        <v>8017</v>
      </c>
      <c r="H630" s="86" t="s">
        <v>7311</v>
      </c>
      <c r="I630" s="86">
        <v>1770</v>
      </c>
      <c r="J630" s="84">
        <v>1500</v>
      </c>
      <c r="K630" s="87" t="s">
        <v>216</v>
      </c>
      <c r="L630" s="88" t="s">
        <v>217</v>
      </c>
      <c r="M630" s="88" t="str">
        <f>VLOOKUP(L630,'Total Sales 24-25'!$AD$2:$AE$6,2,0)</f>
        <v>G-Suite Business</v>
      </c>
      <c r="N630" s="88" t="s">
        <v>218</v>
      </c>
      <c r="O630" s="84" t="s">
        <v>6341</v>
      </c>
      <c r="P630" s="89"/>
      <c r="Q630" s="89"/>
      <c r="R630" s="89"/>
      <c r="S630" s="84">
        <v>6</v>
      </c>
      <c r="T630" s="86">
        <v>1770</v>
      </c>
      <c r="U630" s="84">
        <v>0</v>
      </c>
    </row>
    <row r="631" spans="1:21" ht="17.25" customHeight="1" thickBot="1">
      <c r="A631" s="82">
        <v>45098</v>
      </c>
      <c r="B631" s="82" t="str">
        <f t="shared" si="9"/>
        <v>Jun</v>
      </c>
      <c r="C631" s="83">
        <v>45078</v>
      </c>
      <c r="D631" s="84">
        <v>25</v>
      </c>
      <c r="E631" s="84" t="s">
        <v>205</v>
      </c>
      <c r="F631" s="86" t="s">
        <v>250</v>
      </c>
      <c r="G631" s="86" t="s">
        <v>8018</v>
      </c>
      <c r="H631" s="86" t="s">
        <v>7311</v>
      </c>
      <c r="I631" s="86">
        <v>81208</v>
      </c>
      <c r="J631" s="84">
        <v>68820</v>
      </c>
      <c r="K631" s="87" t="s">
        <v>216</v>
      </c>
      <c r="L631" s="88" t="s">
        <v>217</v>
      </c>
      <c r="M631" s="88" t="str">
        <f>VLOOKUP(L631,'Total Sales 24-25'!$AD$2:$AE$6,2,0)</f>
        <v>G-Suite Business</v>
      </c>
      <c r="N631" s="88" t="s">
        <v>218</v>
      </c>
      <c r="O631" s="84" t="s">
        <v>6341</v>
      </c>
      <c r="P631" s="89"/>
      <c r="Q631" s="89"/>
      <c r="R631" s="89"/>
      <c r="S631" s="84">
        <v>6</v>
      </c>
      <c r="T631" s="86">
        <v>81208</v>
      </c>
      <c r="U631" s="84">
        <v>0</v>
      </c>
    </row>
    <row r="632" spans="1:21" ht="17.25" customHeight="1" thickBot="1">
      <c r="A632" s="82">
        <v>45098</v>
      </c>
      <c r="B632" s="82" t="str">
        <f t="shared" si="9"/>
        <v>Jun</v>
      </c>
      <c r="C632" s="83">
        <v>45078</v>
      </c>
      <c r="D632" s="84">
        <v>25</v>
      </c>
      <c r="E632" s="84" t="s">
        <v>205</v>
      </c>
      <c r="F632" s="86" t="s">
        <v>250</v>
      </c>
      <c r="G632" s="86" t="s">
        <v>8019</v>
      </c>
      <c r="H632" s="86" t="s">
        <v>7311</v>
      </c>
      <c r="I632" s="86">
        <v>7080</v>
      </c>
      <c r="J632" s="84">
        <v>6000</v>
      </c>
      <c r="K632" s="87" t="s">
        <v>216</v>
      </c>
      <c r="L632" s="88" t="s">
        <v>217</v>
      </c>
      <c r="M632" s="88" t="str">
        <f>VLOOKUP(L632,'Total Sales 24-25'!$AD$2:$AE$6,2,0)</f>
        <v>G-Suite Business</v>
      </c>
      <c r="N632" s="88" t="s">
        <v>218</v>
      </c>
      <c r="O632" s="84" t="s">
        <v>6341</v>
      </c>
      <c r="P632" s="89"/>
      <c r="Q632" s="89"/>
      <c r="R632" s="89"/>
      <c r="S632" s="84">
        <v>6</v>
      </c>
      <c r="T632" s="86">
        <v>7080</v>
      </c>
      <c r="U632" s="84">
        <v>0</v>
      </c>
    </row>
    <row r="633" spans="1:21" ht="17.25" customHeight="1" thickBot="1">
      <c r="A633" s="82">
        <v>45098</v>
      </c>
      <c r="B633" s="82" t="str">
        <f t="shared" si="9"/>
        <v>Jun</v>
      </c>
      <c r="C633" s="83">
        <v>45078</v>
      </c>
      <c r="D633" s="84">
        <v>25</v>
      </c>
      <c r="E633" s="84" t="s">
        <v>205</v>
      </c>
      <c r="F633" s="86" t="s">
        <v>3893</v>
      </c>
      <c r="G633" s="86" t="s">
        <v>8020</v>
      </c>
      <c r="H633" s="86" t="s">
        <v>7311</v>
      </c>
      <c r="I633" s="86">
        <v>694</v>
      </c>
      <c r="J633" s="84">
        <v>588</v>
      </c>
      <c r="K633" s="87" t="s">
        <v>216</v>
      </c>
      <c r="L633" s="88" t="s">
        <v>217</v>
      </c>
      <c r="M633" s="88" t="str">
        <f>VLOOKUP(L633,'Total Sales 24-25'!$AD$2:$AE$6,2,0)</f>
        <v>G-Suite Business</v>
      </c>
      <c r="N633" s="88" t="s">
        <v>218</v>
      </c>
      <c r="O633" s="84" t="s">
        <v>6341</v>
      </c>
      <c r="P633" s="89"/>
      <c r="Q633" s="89"/>
      <c r="R633" s="89"/>
      <c r="S633" s="84">
        <v>6</v>
      </c>
      <c r="T633" s="86">
        <v>694</v>
      </c>
      <c r="U633" s="84">
        <v>0</v>
      </c>
    </row>
    <row r="634" spans="1:21" ht="17.25" customHeight="1" thickBot="1">
      <c r="A634" s="82">
        <v>45098</v>
      </c>
      <c r="B634" s="82" t="str">
        <f t="shared" si="9"/>
        <v>Jun</v>
      </c>
      <c r="C634" s="83">
        <v>45078</v>
      </c>
      <c r="D634" s="84">
        <v>25</v>
      </c>
      <c r="E634" s="84" t="s">
        <v>205</v>
      </c>
      <c r="F634" s="86" t="s">
        <v>224</v>
      </c>
      <c r="G634" s="86" t="s">
        <v>8021</v>
      </c>
      <c r="H634" s="86" t="s">
        <v>7311</v>
      </c>
      <c r="I634" s="86">
        <v>3009</v>
      </c>
      <c r="J634" s="84">
        <v>2550</v>
      </c>
      <c r="K634" s="87" t="s">
        <v>216</v>
      </c>
      <c r="L634" s="88" t="s">
        <v>217</v>
      </c>
      <c r="M634" s="88" t="str">
        <f>VLOOKUP(L634,'Total Sales 24-25'!$AD$2:$AE$6,2,0)</f>
        <v>G-Suite Business</v>
      </c>
      <c r="N634" s="88" t="s">
        <v>218</v>
      </c>
      <c r="O634" s="84" t="s">
        <v>6341</v>
      </c>
      <c r="P634" s="89"/>
      <c r="Q634" s="89"/>
      <c r="R634" s="89"/>
      <c r="S634" s="84">
        <v>6</v>
      </c>
      <c r="T634" s="86">
        <v>3009</v>
      </c>
      <c r="U634" s="84">
        <v>0</v>
      </c>
    </row>
    <row r="635" spans="1:21" ht="17.25" customHeight="1" thickBot="1">
      <c r="A635" s="82">
        <v>45098</v>
      </c>
      <c r="B635" s="82" t="str">
        <f t="shared" si="9"/>
        <v>Jun</v>
      </c>
      <c r="C635" s="83">
        <v>45078</v>
      </c>
      <c r="D635" s="84">
        <v>25</v>
      </c>
      <c r="E635" s="84" t="s">
        <v>205</v>
      </c>
      <c r="F635" s="86" t="s">
        <v>7376</v>
      </c>
      <c r="G635" s="86" t="s">
        <v>8022</v>
      </c>
      <c r="H635" s="86" t="s">
        <v>7311</v>
      </c>
      <c r="I635" s="86">
        <v>97279</v>
      </c>
      <c r="J635" s="84">
        <v>82440</v>
      </c>
      <c r="K635" s="87" t="s">
        <v>216</v>
      </c>
      <c r="L635" s="88" t="s">
        <v>217</v>
      </c>
      <c r="M635" s="88" t="str">
        <f>VLOOKUP(L635,'Total Sales 24-25'!$AD$2:$AE$6,2,0)</f>
        <v>G-Suite Business</v>
      </c>
      <c r="N635" s="88" t="s">
        <v>218</v>
      </c>
      <c r="O635" s="84" t="s">
        <v>6341</v>
      </c>
      <c r="P635" s="89"/>
      <c r="Q635" s="89"/>
      <c r="R635" s="89"/>
      <c r="S635" s="84">
        <v>6</v>
      </c>
      <c r="T635" s="86">
        <v>97279</v>
      </c>
      <c r="U635" s="84">
        <v>0</v>
      </c>
    </row>
    <row r="636" spans="1:21" ht="17.25" customHeight="1" thickBot="1">
      <c r="A636" s="82">
        <v>45099</v>
      </c>
      <c r="B636" s="82" t="str">
        <f t="shared" si="9"/>
        <v>Jun</v>
      </c>
      <c r="C636" s="83">
        <v>45078</v>
      </c>
      <c r="D636" s="84">
        <v>25</v>
      </c>
      <c r="E636" s="84" t="s">
        <v>205</v>
      </c>
      <c r="F636" s="86" t="s">
        <v>3184</v>
      </c>
      <c r="G636" s="86" t="s">
        <v>8023</v>
      </c>
      <c r="H636" s="86" t="s">
        <v>7311</v>
      </c>
      <c r="I636" s="86">
        <v>12036</v>
      </c>
      <c r="J636" s="84">
        <v>10200</v>
      </c>
      <c r="K636" s="87" t="s">
        <v>216</v>
      </c>
      <c r="L636" s="88" t="s">
        <v>217</v>
      </c>
      <c r="M636" s="88" t="str">
        <f>VLOOKUP(L636,'Total Sales 24-25'!$AD$2:$AE$6,2,0)</f>
        <v>G-Suite Business</v>
      </c>
      <c r="N636" s="88" t="s">
        <v>218</v>
      </c>
      <c r="O636" s="84" t="s">
        <v>6341</v>
      </c>
      <c r="P636" s="89"/>
      <c r="Q636" s="89"/>
      <c r="R636" s="89"/>
      <c r="S636" s="84">
        <v>6</v>
      </c>
      <c r="T636" s="86">
        <v>12036</v>
      </c>
      <c r="U636" s="84">
        <v>0</v>
      </c>
    </row>
    <row r="637" spans="1:21" ht="17.25" customHeight="1" thickBot="1">
      <c r="A637" s="82">
        <v>45099</v>
      </c>
      <c r="B637" s="82" t="str">
        <f t="shared" si="9"/>
        <v>Jun</v>
      </c>
      <c r="C637" s="83">
        <v>45078</v>
      </c>
      <c r="D637" s="84">
        <v>25</v>
      </c>
      <c r="E637" s="84" t="s">
        <v>205</v>
      </c>
      <c r="F637" s="86" t="s">
        <v>3077</v>
      </c>
      <c r="G637" s="86" t="s">
        <v>8024</v>
      </c>
      <c r="H637" s="86" t="s">
        <v>7311</v>
      </c>
      <c r="I637" s="86">
        <v>123900</v>
      </c>
      <c r="J637" s="84">
        <v>105000</v>
      </c>
      <c r="K637" s="87" t="s">
        <v>216</v>
      </c>
      <c r="L637" s="88" t="s">
        <v>217</v>
      </c>
      <c r="M637" s="88" t="str">
        <f>VLOOKUP(L637,'Total Sales 24-25'!$AD$2:$AE$6,2,0)</f>
        <v>G-Suite Business</v>
      </c>
      <c r="N637" s="88" t="s">
        <v>218</v>
      </c>
      <c r="O637" s="84" t="s">
        <v>6341</v>
      </c>
      <c r="P637" s="89"/>
      <c r="Q637" s="89"/>
      <c r="R637" s="89"/>
      <c r="S637" s="84">
        <v>6</v>
      </c>
      <c r="T637" s="86">
        <v>123900</v>
      </c>
      <c r="U637" s="84">
        <v>0</v>
      </c>
    </row>
    <row r="638" spans="1:21" ht="17.25" customHeight="1" thickBot="1">
      <c r="A638" s="82">
        <v>45099</v>
      </c>
      <c r="B638" s="82" t="str">
        <f t="shared" si="9"/>
        <v>Jun</v>
      </c>
      <c r="C638" s="83">
        <v>45078</v>
      </c>
      <c r="D638" s="84">
        <v>25</v>
      </c>
      <c r="E638" s="84" t="s">
        <v>205</v>
      </c>
      <c r="F638" s="86" t="s">
        <v>8025</v>
      </c>
      <c r="G638" s="86" t="s">
        <v>8026</v>
      </c>
      <c r="H638" s="86" t="s">
        <v>7311</v>
      </c>
      <c r="I638" s="86">
        <v>7315</v>
      </c>
      <c r="J638" s="84">
        <v>6199</v>
      </c>
      <c r="K638" s="87" t="s">
        <v>216</v>
      </c>
      <c r="L638" s="88" t="s">
        <v>217</v>
      </c>
      <c r="M638" s="88" t="str">
        <f>VLOOKUP(L638,'Total Sales 24-25'!$AD$2:$AE$6,2,0)</f>
        <v>G-Suite Business</v>
      </c>
      <c r="N638" s="88" t="s">
        <v>218</v>
      </c>
      <c r="O638" s="84" t="s">
        <v>6341</v>
      </c>
      <c r="P638" s="89"/>
      <c r="Q638" s="89"/>
      <c r="R638" s="89"/>
      <c r="S638" s="84">
        <v>6</v>
      </c>
      <c r="T638" s="86">
        <v>7315</v>
      </c>
      <c r="U638" s="84">
        <v>0</v>
      </c>
    </row>
    <row r="639" spans="1:21" ht="17.25" customHeight="1" thickBot="1">
      <c r="A639" s="82">
        <v>45100</v>
      </c>
      <c r="B639" s="82" t="str">
        <f t="shared" si="9"/>
        <v>Jun</v>
      </c>
      <c r="C639" s="83">
        <v>45078</v>
      </c>
      <c r="D639" s="84">
        <v>25</v>
      </c>
      <c r="E639" s="84" t="s">
        <v>205</v>
      </c>
      <c r="F639" s="86" t="s">
        <v>8027</v>
      </c>
      <c r="G639" s="86" t="s">
        <v>8028</v>
      </c>
      <c r="H639" s="86" t="s">
        <v>7311</v>
      </c>
      <c r="I639" s="86">
        <v>598000</v>
      </c>
      <c r="J639" s="84">
        <v>598000</v>
      </c>
      <c r="K639" s="108" t="s">
        <v>291</v>
      </c>
      <c r="L639" s="88" t="s">
        <v>226</v>
      </c>
      <c r="M639" s="88" t="str">
        <f>VLOOKUP(L639,'Total Sales 24-25'!$AD$2:$AE$6,2,0)</f>
        <v xml:space="preserve">Training Business </v>
      </c>
      <c r="N639" s="88" t="s">
        <v>7906</v>
      </c>
      <c r="O639" s="84" t="s">
        <v>6341</v>
      </c>
      <c r="P639" s="84" t="s">
        <v>7726</v>
      </c>
      <c r="Q639" s="89"/>
      <c r="R639" s="89"/>
      <c r="S639" s="84">
        <v>6</v>
      </c>
      <c r="T639" s="86">
        <v>598000</v>
      </c>
      <c r="U639" s="84">
        <v>0</v>
      </c>
    </row>
    <row r="640" spans="1:21" ht="17.25" customHeight="1" thickBot="1">
      <c r="A640" s="82">
        <v>45100</v>
      </c>
      <c r="B640" s="82" t="str">
        <f t="shared" si="9"/>
        <v>Jun</v>
      </c>
      <c r="C640" s="83">
        <v>45078</v>
      </c>
      <c r="D640" s="84">
        <v>25</v>
      </c>
      <c r="E640" s="84" t="s">
        <v>205</v>
      </c>
      <c r="F640" s="86" t="s">
        <v>7426</v>
      </c>
      <c r="G640" s="86" t="s">
        <v>8029</v>
      </c>
      <c r="H640" s="86" t="s">
        <v>7311</v>
      </c>
      <c r="I640" s="86">
        <v>21712</v>
      </c>
      <c r="J640" s="84">
        <v>18400</v>
      </c>
      <c r="K640" s="87" t="s">
        <v>216</v>
      </c>
      <c r="L640" s="88" t="s">
        <v>217</v>
      </c>
      <c r="M640" s="88" t="str">
        <f>VLOOKUP(L640,'Total Sales 24-25'!$AD$2:$AE$6,2,0)</f>
        <v>G-Suite Business</v>
      </c>
      <c r="N640" s="88" t="s">
        <v>218</v>
      </c>
      <c r="O640" s="84" t="s">
        <v>6341</v>
      </c>
      <c r="P640" s="89"/>
      <c r="Q640" s="89"/>
      <c r="R640" s="89"/>
      <c r="S640" s="84">
        <v>6</v>
      </c>
      <c r="T640" s="86">
        <v>21712</v>
      </c>
      <c r="U640" s="84">
        <v>0</v>
      </c>
    </row>
    <row r="641" spans="1:21" ht="17.25" customHeight="1" thickBot="1">
      <c r="A641" s="82">
        <v>45100</v>
      </c>
      <c r="B641" s="82" t="str">
        <f t="shared" si="9"/>
        <v>Jun</v>
      </c>
      <c r="C641" s="83">
        <v>45078</v>
      </c>
      <c r="D641" s="84">
        <v>25</v>
      </c>
      <c r="E641" s="84" t="s">
        <v>205</v>
      </c>
      <c r="F641" s="86" t="s">
        <v>8030</v>
      </c>
      <c r="G641" s="86" t="s">
        <v>8031</v>
      </c>
      <c r="H641" s="86" t="s">
        <v>7311</v>
      </c>
      <c r="I641" s="86">
        <v>150450</v>
      </c>
      <c r="J641" s="84">
        <v>127500</v>
      </c>
      <c r="K641" s="87" t="s">
        <v>216</v>
      </c>
      <c r="L641" s="88" t="s">
        <v>217</v>
      </c>
      <c r="M641" s="88" t="str">
        <f>VLOOKUP(L641,'Total Sales 24-25'!$AD$2:$AE$6,2,0)</f>
        <v>G-Suite Business</v>
      </c>
      <c r="N641" s="88" t="s">
        <v>218</v>
      </c>
      <c r="O641" s="84" t="s">
        <v>6341</v>
      </c>
      <c r="P641" s="89"/>
      <c r="Q641" s="89"/>
      <c r="R641" s="89"/>
      <c r="S641" s="84">
        <v>6</v>
      </c>
      <c r="T641" s="86">
        <v>150450</v>
      </c>
      <c r="U641" s="84">
        <v>0</v>
      </c>
    </row>
    <row r="642" spans="1:21" ht="17.25" customHeight="1" thickBot="1">
      <c r="A642" s="82">
        <v>45100</v>
      </c>
      <c r="B642" s="82" t="str">
        <f t="shared" ref="B642:B705" si="10">TEXT(A642,"mmm")</f>
        <v>Jun</v>
      </c>
      <c r="C642" s="83">
        <v>45078</v>
      </c>
      <c r="D642" s="84">
        <v>25</v>
      </c>
      <c r="E642" s="84" t="s">
        <v>205</v>
      </c>
      <c r="F642" s="86" t="s">
        <v>2488</v>
      </c>
      <c r="G642" s="86" t="s">
        <v>8032</v>
      </c>
      <c r="H642" s="86" t="s">
        <v>7311</v>
      </c>
      <c r="I642" s="86">
        <v>27081</v>
      </c>
      <c r="J642" s="84">
        <v>22950</v>
      </c>
      <c r="K642" s="87" t="s">
        <v>216</v>
      </c>
      <c r="L642" s="88" t="s">
        <v>217</v>
      </c>
      <c r="M642" s="88" t="str">
        <f>VLOOKUP(L642,'Total Sales 24-25'!$AD$2:$AE$6,2,0)</f>
        <v>G-Suite Business</v>
      </c>
      <c r="N642" s="88" t="s">
        <v>218</v>
      </c>
      <c r="O642" s="84" t="s">
        <v>6341</v>
      </c>
      <c r="P642" s="89"/>
      <c r="Q642" s="89"/>
      <c r="R642" s="89"/>
      <c r="S642" s="84">
        <v>6</v>
      </c>
      <c r="T642" s="86">
        <v>27081</v>
      </c>
      <c r="U642" s="84">
        <v>0</v>
      </c>
    </row>
    <row r="643" spans="1:21" ht="17.25" customHeight="1" thickBot="1">
      <c r="A643" s="82">
        <v>45100</v>
      </c>
      <c r="B643" s="82" t="str">
        <f t="shared" si="10"/>
        <v>Jun</v>
      </c>
      <c r="C643" s="83">
        <v>45078</v>
      </c>
      <c r="D643" s="84">
        <v>25</v>
      </c>
      <c r="E643" s="84" t="s">
        <v>205</v>
      </c>
      <c r="F643" s="86" t="s">
        <v>3457</v>
      </c>
      <c r="G643" s="86" t="s">
        <v>8033</v>
      </c>
      <c r="H643" s="86" t="s">
        <v>7311</v>
      </c>
      <c r="I643" s="86">
        <v>3009</v>
      </c>
      <c r="J643" s="84">
        <v>2550</v>
      </c>
      <c r="K643" s="87" t="s">
        <v>216</v>
      </c>
      <c r="L643" s="88" t="s">
        <v>217</v>
      </c>
      <c r="M643" s="88" t="str">
        <f>VLOOKUP(L643,'Total Sales 24-25'!$AD$2:$AE$6,2,0)</f>
        <v>G-Suite Business</v>
      </c>
      <c r="N643" s="88" t="s">
        <v>218</v>
      </c>
      <c r="O643" s="84" t="s">
        <v>6341</v>
      </c>
      <c r="P643" s="89"/>
      <c r="Q643" s="89"/>
      <c r="R643" s="89"/>
      <c r="S643" s="84">
        <v>6</v>
      </c>
      <c r="T643" s="86">
        <v>3009</v>
      </c>
      <c r="U643" s="84">
        <v>0</v>
      </c>
    </row>
    <row r="644" spans="1:21" ht="17.25" customHeight="1" thickBot="1">
      <c r="A644" s="82">
        <v>45100</v>
      </c>
      <c r="B644" s="82" t="str">
        <f t="shared" si="10"/>
        <v>Jun</v>
      </c>
      <c r="C644" s="83">
        <v>45078</v>
      </c>
      <c r="D644" s="84">
        <v>25</v>
      </c>
      <c r="E644" s="84" t="s">
        <v>205</v>
      </c>
      <c r="F644" s="86" t="s">
        <v>3009</v>
      </c>
      <c r="G644" s="86" t="s">
        <v>8034</v>
      </c>
      <c r="H644" s="86" t="s">
        <v>7311</v>
      </c>
      <c r="I644" s="86">
        <v>239021</v>
      </c>
      <c r="J644" s="84">
        <v>202560</v>
      </c>
      <c r="K644" s="87" t="s">
        <v>216</v>
      </c>
      <c r="L644" s="88" t="s">
        <v>217</v>
      </c>
      <c r="M644" s="88" t="str">
        <f>VLOOKUP(L644,'Total Sales 24-25'!$AD$2:$AE$6,2,0)</f>
        <v>G-Suite Business</v>
      </c>
      <c r="N644" s="88" t="s">
        <v>218</v>
      </c>
      <c r="O644" s="84" t="s">
        <v>6341</v>
      </c>
      <c r="P644" s="89"/>
      <c r="Q644" s="89"/>
      <c r="R644" s="89"/>
      <c r="S644" s="84">
        <v>6</v>
      </c>
      <c r="T644" s="86">
        <v>239021</v>
      </c>
      <c r="U644" s="84">
        <v>0</v>
      </c>
    </row>
    <row r="645" spans="1:21" ht="17.25" customHeight="1" thickBot="1">
      <c r="A645" s="82">
        <v>45104</v>
      </c>
      <c r="B645" s="82" t="str">
        <f t="shared" si="10"/>
        <v>Jun</v>
      </c>
      <c r="C645" s="83">
        <v>45078</v>
      </c>
      <c r="D645" s="84">
        <v>26</v>
      </c>
      <c r="E645" s="84" t="s">
        <v>205</v>
      </c>
      <c r="F645" s="86" t="s">
        <v>250</v>
      </c>
      <c r="G645" s="86" t="s">
        <v>8035</v>
      </c>
      <c r="H645" s="86" t="s">
        <v>7311</v>
      </c>
      <c r="I645" s="86">
        <v>12390</v>
      </c>
      <c r="J645" s="84">
        <v>10500</v>
      </c>
      <c r="K645" s="87" t="s">
        <v>216</v>
      </c>
      <c r="L645" s="88" t="s">
        <v>217</v>
      </c>
      <c r="M645" s="88" t="str">
        <f>VLOOKUP(L645,'Total Sales 24-25'!$AD$2:$AE$6,2,0)</f>
        <v>G-Suite Business</v>
      </c>
      <c r="N645" s="88" t="s">
        <v>218</v>
      </c>
      <c r="O645" s="84" t="s">
        <v>6341</v>
      </c>
      <c r="P645" s="89"/>
      <c r="Q645" s="89"/>
      <c r="R645" s="89"/>
      <c r="S645" s="84">
        <v>6</v>
      </c>
      <c r="T645" s="86">
        <v>12390</v>
      </c>
      <c r="U645" s="84">
        <v>0</v>
      </c>
    </row>
    <row r="646" spans="1:21" ht="17.25" customHeight="1" thickBot="1">
      <c r="A646" s="82">
        <v>45104</v>
      </c>
      <c r="B646" s="82" t="str">
        <f t="shared" si="10"/>
        <v>Jun</v>
      </c>
      <c r="C646" s="83">
        <v>45078</v>
      </c>
      <c r="D646" s="84">
        <v>26</v>
      </c>
      <c r="E646" s="84" t="s">
        <v>205</v>
      </c>
      <c r="F646" s="86" t="s">
        <v>250</v>
      </c>
      <c r="G646" s="86" t="s">
        <v>8036</v>
      </c>
      <c r="H646" s="86" t="s">
        <v>7311</v>
      </c>
      <c r="I646" s="86">
        <v>3540</v>
      </c>
      <c r="J646" s="84">
        <v>3000</v>
      </c>
      <c r="K646" s="87" t="s">
        <v>216</v>
      </c>
      <c r="L646" s="88" t="s">
        <v>217</v>
      </c>
      <c r="M646" s="88" t="str">
        <f>VLOOKUP(L646,'Total Sales 24-25'!$AD$2:$AE$6,2,0)</f>
        <v>G-Suite Business</v>
      </c>
      <c r="N646" s="88" t="s">
        <v>218</v>
      </c>
      <c r="O646" s="84" t="s">
        <v>6341</v>
      </c>
      <c r="P646" s="89"/>
      <c r="Q646" s="89"/>
      <c r="R646" s="89"/>
      <c r="S646" s="84">
        <v>6</v>
      </c>
      <c r="T646" s="86">
        <v>3540</v>
      </c>
      <c r="U646" s="84">
        <v>0</v>
      </c>
    </row>
    <row r="647" spans="1:21" ht="17.25" customHeight="1" thickBot="1">
      <c r="A647" s="82">
        <v>45104</v>
      </c>
      <c r="B647" s="82" t="str">
        <f t="shared" si="10"/>
        <v>Jun</v>
      </c>
      <c r="C647" s="83">
        <v>45078</v>
      </c>
      <c r="D647" s="84">
        <v>26</v>
      </c>
      <c r="E647" s="84" t="s">
        <v>205</v>
      </c>
      <c r="F647" s="86" t="s">
        <v>250</v>
      </c>
      <c r="G647" s="86" t="s">
        <v>8037</v>
      </c>
      <c r="H647" s="86" t="s">
        <v>7311</v>
      </c>
      <c r="I647" s="86">
        <v>3540</v>
      </c>
      <c r="J647" s="84">
        <v>3000</v>
      </c>
      <c r="K647" s="87" t="s">
        <v>216</v>
      </c>
      <c r="L647" s="88" t="s">
        <v>217</v>
      </c>
      <c r="M647" s="88" t="str">
        <f>VLOOKUP(L647,'Total Sales 24-25'!$AD$2:$AE$6,2,0)</f>
        <v>G-Suite Business</v>
      </c>
      <c r="N647" s="88" t="s">
        <v>218</v>
      </c>
      <c r="O647" s="84" t="s">
        <v>6341</v>
      </c>
      <c r="P647" s="89"/>
      <c r="Q647" s="89"/>
      <c r="R647" s="89"/>
      <c r="S647" s="84">
        <v>6</v>
      </c>
      <c r="T647" s="86">
        <v>3540</v>
      </c>
      <c r="U647" s="84">
        <v>0</v>
      </c>
    </row>
    <row r="648" spans="1:21" ht="17.25" customHeight="1" thickBot="1">
      <c r="A648" s="82">
        <v>45104</v>
      </c>
      <c r="B648" s="82" t="str">
        <f t="shared" si="10"/>
        <v>Jun</v>
      </c>
      <c r="C648" s="83">
        <v>45078</v>
      </c>
      <c r="D648" s="84">
        <v>26</v>
      </c>
      <c r="E648" s="84" t="s">
        <v>205</v>
      </c>
      <c r="F648" s="86" t="s">
        <v>250</v>
      </c>
      <c r="G648" s="86" t="s">
        <v>8038</v>
      </c>
      <c r="H648" s="86" t="s">
        <v>7311</v>
      </c>
      <c r="I648" s="86">
        <v>5310</v>
      </c>
      <c r="J648" s="84">
        <v>4500</v>
      </c>
      <c r="K648" s="87" t="s">
        <v>216</v>
      </c>
      <c r="L648" s="88" t="s">
        <v>217</v>
      </c>
      <c r="M648" s="88" t="str">
        <f>VLOOKUP(L648,'Total Sales 24-25'!$AD$2:$AE$6,2,0)</f>
        <v>G-Suite Business</v>
      </c>
      <c r="N648" s="88" t="s">
        <v>218</v>
      </c>
      <c r="O648" s="84" t="s">
        <v>6341</v>
      </c>
      <c r="P648" s="89"/>
      <c r="Q648" s="89"/>
      <c r="R648" s="89"/>
      <c r="S648" s="84">
        <v>6</v>
      </c>
      <c r="T648" s="86">
        <v>5310</v>
      </c>
      <c r="U648" s="84">
        <v>0</v>
      </c>
    </row>
    <row r="649" spans="1:21" ht="17.25" customHeight="1" thickBot="1">
      <c r="A649" s="82">
        <v>45104</v>
      </c>
      <c r="B649" s="82" t="str">
        <f t="shared" si="10"/>
        <v>Jun</v>
      </c>
      <c r="C649" s="83">
        <v>45078</v>
      </c>
      <c r="D649" s="84">
        <v>26</v>
      </c>
      <c r="E649" s="84" t="s">
        <v>205</v>
      </c>
      <c r="F649" s="86" t="s">
        <v>250</v>
      </c>
      <c r="G649" s="86" t="s">
        <v>8039</v>
      </c>
      <c r="H649" s="86" t="s">
        <v>7311</v>
      </c>
      <c r="I649" s="86">
        <v>5310</v>
      </c>
      <c r="J649" s="84">
        <v>4500</v>
      </c>
      <c r="K649" s="87" t="s">
        <v>216</v>
      </c>
      <c r="L649" s="88" t="s">
        <v>217</v>
      </c>
      <c r="M649" s="88" t="str">
        <f>VLOOKUP(L649,'Total Sales 24-25'!$AD$2:$AE$6,2,0)</f>
        <v>G-Suite Business</v>
      </c>
      <c r="N649" s="88" t="s">
        <v>218</v>
      </c>
      <c r="O649" s="84" t="s">
        <v>6341</v>
      </c>
      <c r="P649" s="89"/>
      <c r="Q649" s="89"/>
      <c r="R649" s="89"/>
      <c r="S649" s="84">
        <v>6</v>
      </c>
      <c r="T649" s="86">
        <v>5310</v>
      </c>
      <c r="U649" s="84">
        <v>0</v>
      </c>
    </row>
    <row r="650" spans="1:21" ht="17.25" customHeight="1" thickBot="1">
      <c r="A650" s="82">
        <v>45104</v>
      </c>
      <c r="B650" s="82" t="str">
        <f t="shared" si="10"/>
        <v>Jun</v>
      </c>
      <c r="C650" s="83">
        <v>45078</v>
      </c>
      <c r="D650" s="84">
        <v>26</v>
      </c>
      <c r="E650" s="84" t="s">
        <v>205</v>
      </c>
      <c r="F650" s="86" t="s">
        <v>1245</v>
      </c>
      <c r="G650" s="86" t="s">
        <v>8040</v>
      </c>
      <c r="H650" s="86" t="s">
        <v>7311</v>
      </c>
      <c r="I650" s="86">
        <v>67083</v>
      </c>
      <c r="J650" s="84">
        <v>56850</v>
      </c>
      <c r="K650" s="87" t="s">
        <v>216</v>
      </c>
      <c r="L650" s="88" t="s">
        <v>217</v>
      </c>
      <c r="M650" s="88" t="str">
        <f>VLOOKUP(L650,'Total Sales 24-25'!$AD$2:$AE$6,2,0)</f>
        <v>G-Suite Business</v>
      </c>
      <c r="N650" s="88" t="s">
        <v>218</v>
      </c>
      <c r="O650" s="84" t="s">
        <v>6341</v>
      </c>
      <c r="P650" s="89"/>
      <c r="Q650" s="89"/>
      <c r="R650" s="89"/>
      <c r="S650" s="84">
        <v>6</v>
      </c>
      <c r="T650" s="86">
        <v>67083</v>
      </c>
      <c r="U650" s="84">
        <v>0</v>
      </c>
    </row>
    <row r="651" spans="1:21" ht="17.25" customHeight="1" thickBot="1">
      <c r="A651" s="82">
        <v>45104</v>
      </c>
      <c r="B651" s="82" t="str">
        <f t="shared" si="10"/>
        <v>Jun</v>
      </c>
      <c r="C651" s="83">
        <v>45078</v>
      </c>
      <c r="D651" s="84">
        <v>26</v>
      </c>
      <c r="E651" s="84" t="s">
        <v>205</v>
      </c>
      <c r="F651" s="86" t="s">
        <v>2048</v>
      </c>
      <c r="G651" s="86" t="s">
        <v>8041</v>
      </c>
      <c r="H651" s="86" t="s">
        <v>7311</v>
      </c>
      <c r="I651" s="86">
        <v>60180</v>
      </c>
      <c r="J651" s="84">
        <v>51000</v>
      </c>
      <c r="K651" s="87" t="s">
        <v>216</v>
      </c>
      <c r="L651" s="88" t="s">
        <v>217</v>
      </c>
      <c r="M651" s="88" t="str">
        <f>VLOOKUP(L651,'Total Sales 24-25'!$AD$2:$AE$6,2,0)</f>
        <v>G-Suite Business</v>
      </c>
      <c r="N651" s="88" t="s">
        <v>218</v>
      </c>
      <c r="O651" s="84" t="s">
        <v>6341</v>
      </c>
      <c r="P651" s="89"/>
      <c r="Q651" s="89"/>
      <c r="R651" s="89"/>
      <c r="S651" s="84">
        <v>6</v>
      </c>
      <c r="T651" s="86">
        <v>60180</v>
      </c>
      <c r="U651" s="84">
        <v>0</v>
      </c>
    </row>
    <row r="652" spans="1:21" ht="17.25" customHeight="1" thickBot="1">
      <c r="A652" s="82">
        <v>45104</v>
      </c>
      <c r="B652" s="82" t="str">
        <f t="shared" si="10"/>
        <v>Jun</v>
      </c>
      <c r="C652" s="83">
        <v>45078</v>
      </c>
      <c r="D652" s="84">
        <v>26</v>
      </c>
      <c r="E652" s="84" t="s">
        <v>205</v>
      </c>
      <c r="F652" s="86" t="s">
        <v>8042</v>
      </c>
      <c r="G652" s="86" t="s">
        <v>8043</v>
      </c>
      <c r="H652" s="86" t="s">
        <v>7311</v>
      </c>
      <c r="I652" s="86">
        <v>9027</v>
      </c>
      <c r="J652" s="84">
        <v>7650</v>
      </c>
      <c r="K652" s="87" t="s">
        <v>216</v>
      </c>
      <c r="L652" s="88" t="s">
        <v>217</v>
      </c>
      <c r="M652" s="88" t="str">
        <f>VLOOKUP(L652,'Total Sales 24-25'!$AD$2:$AE$6,2,0)</f>
        <v>G-Suite Business</v>
      </c>
      <c r="N652" s="88" t="s">
        <v>218</v>
      </c>
      <c r="O652" s="84" t="s">
        <v>6341</v>
      </c>
      <c r="P652" s="89"/>
      <c r="Q652" s="89"/>
      <c r="R652" s="89"/>
      <c r="S652" s="84">
        <v>6</v>
      </c>
      <c r="T652" s="86">
        <v>9027</v>
      </c>
      <c r="U652" s="84">
        <v>0</v>
      </c>
    </row>
    <row r="653" spans="1:21" ht="17.25" customHeight="1" thickBot="1">
      <c r="A653" s="82">
        <v>45105</v>
      </c>
      <c r="B653" s="82" t="str">
        <f t="shared" si="10"/>
        <v>Jun</v>
      </c>
      <c r="C653" s="83">
        <v>45078</v>
      </c>
      <c r="D653" s="84">
        <v>26</v>
      </c>
      <c r="E653" s="84" t="s">
        <v>205</v>
      </c>
      <c r="F653" s="86" t="s">
        <v>1145</v>
      </c>
      <c r="G653" s="86" t="s">
        <v>8044</v>
      </c>
      <c r="H653" s="86" t="s">
        <v>7311</v>
      </c>
      <c r="I653" s="86">
        <v>41418</v>
      </c>
      <c r="J653" s="84">
        <v>35100</v>
      </c>
      <c r="K653" s="87" t="s">
        <v>216</v>
      </c>
      <c r="L653" s="88" t="s">
        <v>217</v>
      </c>
      <c r="M653" s="88" t="str">
        <f>VLOOKUP(L653,'Total Sales 24-25'!$AD$2:$AE$6,2,0)</f>
        <v>G-Suite Business</v>
      </c>
      <c r="N653" s="88" t="s">
        <v>218</v>
      </c>
      <c r="O653" s="84" t="s">
        <v>6341</v>
      </c>
      <c r="P653" s="89"/>
      <c r="Q653" s="89"/>
      <c r="R653" s="89"/>
      <c r="S653" s="84">
        <v>6</v>
      </c>
      <c r="T653" s="86">
        <v>41418</v>
      </c>
      <c r="U653" s="84">
        <v>0</v>
      </c>
    </row>
    <row r="654" spans="1:21" ht="17.25" customHeight="1" thickBot="1">
      <c r="A654" s="82">
        <v>45105</v>
      </c>
      <c r="B654" s="82" t="str">
        <f t="shared" si="10"/>
        <v>Jun</v>
      </c>
      <c r="C654" s="83">
        <v>45078</v>
      </c>
      <c r="D654" s="84">
        <v>26</v>
      </c>
      <c r="E654" s="84" t="s">
        <v>205</v>
      </c>
      <c r="F654" s="86" t="s">
        <v>453</v>
      </c>
      <c r="G654" s="86" t="s">
        <v>8045</v>
      </c>
      <c r="H654" s="86" t="s">
        <v>7311</v>
      </c>
      <c r="I654" s="86">
        <v>18054</v>
      </c>
      <c r="J654" s="84">
        <v>15300</v>
      </c>
      <c r="K654" s="87" t="s">
        <v>216</v>
      </c>
      <c r="L654" s="88" t="s">
        <v>217</v>
      </c>
      <c r="M654" s="88" t="str">
        <f>VLOOKUP(L654,'Total Sales 24-25'!$AD$2:$AE$6,2,0)</f>
        <v>G-Suite Business</v>
      </c>
      <c r="N654" s="88" t="s">
        <v>218</v>
      </c>
      <c r="O654" s="84" t="s">
        <v>6341</v>
      </c>
      <c r="P654" s="89"/>
      <c r="Q654" s="89"/>
      <c r="R654" s="89"/>
      <c r="S654" s="84">
        <v>6</v>
      </c>
      <c r="T654" s="86">
        <v>18054</v>
      </c>
      <c r="U654" s="84">
        <v>0</v>
      </c>
    </row>
    <row r="655" spans="1:21" ht="17.25" customHeight="1" thickBot="1">
      <c r="A655" s="82">
        <v>45105</v>
      </c>
      <c r="B655" s="82" t="str">
        <f t="shared" si="10"/>
        <v>Jun</v>
      </c>
      <c r="C655" s="83">
        <v>45078</v>
      </c>
      <c r="D655" s="84">
        <v>26</v>
      </c>
      <c r="E655" s="84" t="s">
        <v>205</v>
      </c>
      <c r="F655" s="86" t="s">
        <v>3145</v>
      </c>
      <c r="G655" s="86" t="s">
        <v>8046</v>
      </c>
      <c r="H655" s="86" t="s">
        <v>7311</v>
      </c>
      <c r="I655" s="86">
        <v>46610</v>
      </c>
      <c r="J655" s="84">
        <v>39500</v>
      </c>
      <c r="K655" s="87" t="s">
        <v>216</v>
      </c>
      <c r="L655" s="88" t="s">
        <v>217</v>
      </c>
      <c r="M655" s="88" t="str">
        <f>VLOOKUP(L655,'Total Sales 24-25'!$AD$2:$AE$6,2,0)</f>
        <v>G-Suite Business</v>
      </c>
      <c r="N655" s="88" t="s">
        <v>218</v>
      </c>
      <c r="O655" s="84" t="s">
        <v>6341</v>
      </c>
      <c r="P655" s="89"/>
      <c r="Q655" s="89"/>
      <c r="R655" s="89"/>
      <c r="S655" s="84">
        <v>6</v>
      </c>
      <c r="T655" s="86">
        <v>46610</v>
      </c>
      <c r="U655" s="84">
        <v>0</v>
      </c>
    </row>
    <row r="656" spans="1:21" ht="17.25" customHeight="1" thickBot="1">
      <c r="A656" s="82">
        <v>45105</v>
      </c>
      <c r="B656" s="82" t="str">
        <f t="shared" si="10"/>
        <v>Jun</v>
      </c>
      <c r="C656" s="83">
        <v>45078</v>
      </c>
      <c r="D656" s="84">
        <v>26</v>
      </c>
      <c r="E656" s="84" t="s">
        <v>205</v>
      </c>
      <c r="F656" s="86" t="s">
        <v>3433</v>
      </c>
      <c r="G656" s="86" t="s">
        <v>8047</v>
      </c>
      <c r="H656" s="86" t="s">
        <v>7311</v>
      </c>
      <c r="I656" s="86">
        <v>15045</v>
      </c>
      <c r="J656" s="84">
        <v>12750</v>
      </c>
      <c r="K656" s="87" t="s">
        <v>216</v>
      </c>
      <c r="L656" s="88" t="s">
        <v>217</v>
      </c>
      <c r="M656" s="88" t="str">
        <f>VLOOKUP(L656,'Total Sales 24-25'!$AD$2:$AE$6,2,0)</f>
        <v>G-Suite Business</v>
      </c>
      <c r="N656" s="88" t="s">
        <v>218</v>
      </c>
      <c r="O656" s="84" t="s">
        <v>6341</v>
      </c>
      <c r="P656" s="89"/>
      <c r="Q656" s="89"/>
      <c r="R656" s="89"/>
      <c r="S656" s="84">
        <v>6</v>
      </c>
      <c r="T656" s="86">
        <v>15045</v>
      </c>
      <c r="U656" s="84">
        <v>0</v>
      </c>
    </row>
    <row r="657" spans="1:21" ht="17.25" customHeight="1" thickBot="1">
      <c r="A657" s="82">
        <v>45106</v>
      </c>
      <c r="B657" s="82" t="str">
        <f t="shared" si="10"/>
        <v>Jun</v>
      </c>
      <c r="C657" s="83">
        <v>45078</v>
      </c>
      <c r="D657" s="84">
        <v>26</v>
      </c>
      <c r="E657" s="84" t="s">
        <v>205</v>
      </c>
      <c r="F657" s="86" t="s">
        <v>239</v>
      </c>
      <c r="G657" s="86" t="s">
        <v>8048</v>
      </c>
      <c r="H657" s="86" t="s">
        <v>7311</v>
      </c>
      <c r="I657" s="86">
        <v>705640</v>
      </c>
      <c r="J657" s="84">
        <v>598000</v>
      </c>
      <c r="K657" s="108" t="s">
        <v>291</v>
      </c>
      <c r="L657" s="88" t="s">
        <v>226</v>
      </c>
      <c r="M657" s="88" t="str">
        <f>VLOOKUP(L657,'Total Sales 24-25'!$AD$2:$AE$6,2,0)</f>
        <v xml:space="preserve">Training Business </v>
      </c>
      <c r="N657" s="88" t="s">
        <v>7906</v>
      </c>
      <c r="O657" s="84" t="s">
        <v>6341</v>
      </c>
      <c r="P657" s="84" t="s">
        <v>7726</v>
      </c>
      <c r="Q657" s="89"/>
      <c r="R657" s="89"/>
      <c r="S657" s="84">
        <v>6</v>
      </c>
      <c r="T657" s="86">
        <v>705640</v>
      </c>
      <c r="U657" s="84">
        <v>0</v>
      </c>
    </row>
    <row r="658" spans="1:21" ht="17.25" customHeight="1" thickBot="1">
      <c r="A658" s="82">
        <v>45106</v>
      </c>
      <c r="B658" s="82" t="str">
        <f t="shared" si="10"/>
        <v>Jun</v>
      </c>
      <c r="C658" s="83">
        <v>45078</v>
      </c>
      <c r="D658" s="84">
        <v>26</v>
      </c>
      <c r="E658" s="84" t="s">
        <v>205</v>
      </c>
      <c r="F658" s="86" t="s">
        <v>1604</v>
      </c>
      <c r="G658" s="86" t="s">
        <v>8049</v>
      </c>
      <c r="H658" s="86" t="s">
        <v>7311</v>
      </c>
      <c r="I658" s="86">
        <v>460200</v>
      </c>
      <c r="J658" s="84">
        <v>390000</v>
      </c>
      <c r="K658" s="87" t="s">
        <v>216</v>
      </c>
      <c r="L658" s="88" t="s">
        <v>217</v>
      </c>
      <c r="M658" s="88" t="str">
        <f>VLOOKUP(L658,'Total Sales 24-25'!$AD$2:$AE$6,2,0)</f>
        <v>G-Suite Business</v>
      </c>
      <c r="N658" s="88" t="s">
        <v>218</v>
      </c>
      <c r="O658" s="84" t="s">
        <v>6341</v>
      </c>
      <c r="P658" s="89"/>
      <c r="Q658" s="89"/>
      <c r="R658" s="89"/>
      <c r="S658" s="84">
        <v>6</v>
      </c>
      <c r="T658" s="86">
        <v>460200</v>
      </c>
      <c r="U658" s="84">
        <v>0</v>
      </c>
    </row>
    <row r="659" spans="1:21" ht="17.25" customHeight="1" thickBot="1">
      <c r="A659" s="82">
        <v>45106</v>
      </c>
      <c r="B659" s="82" t="str">
        <f t="shared" si="10"/>
        <v>Jun</v>
      </c>
      <c r="C659" s="83">
        <v>45078</v>
      </c>
      <c r="D659" s="84">
        <v>26</v>
      </c>
      <c r="E659" s="84" t="s">
        <v>205</v>
      </c>
      <c r="F659" s="86" t="s">
        <v>3081</v>
      </c>
      <c r="G659" s="86" t="s">
        <v>8050</v>
      </c>
      <c r="H659" s="86" t="s">
        <v>7311</v>
      </c>
      <c r="I659" s="86">
        <v>82600</v>
      </c>
      <c r="J659" s="84">
        <v>70000</v>
      </c>
      <c r="K659" s="87" t="s">
        <v>216</v>
      </c>
      <c r="L659" s="88" t="s">
        <v>217</v>
      </c>
      <c r="M659" s="88" t="str">
        <f>VLOOKUP(L659,'Total Sales 24-25'!$AD$2:$AE$6,2,0)</f>
        <v>G-Suite Business</v>
      </c>
      <c r="N659" s="88" t="s">
        <v>218</v>
      </c>
      <c r="O659" s="84" t="s">
        <v>6341</v>
      </c>
      <c r="P659" s="89"/>
      <c r="Q659" s="89"/>
      <c r="R659" s="89"/>
      <c r="S659" s="84">
        <v>6</v>
      </c>
      <c r="T659" s="86">
        <v>82600</v>
      </c>
      <c r="U659" s="84">
        <v>0</v>
      </c>
    </row>
    <row r="660" spans="1:21" ht="17.25" customHeight="1" thickBot="1">
      <c r="A660" s="82">
        <v>45106</v>
      </c>
      <c r="B660" s="82" t="str">
        <f t="shared" si="10"/>
        <v>Jun</v>
      </c>
      <c r="C660" s="83">
        <v>45078</v>
      </c>
      <c r="D660" s="84">
        <v>26</v>
      </c>
      <c r="E660" s="84" t="s">
        <v>205</v>
      </c>
      <c r="F660" s="86" t="s">
        <v>1443</v>
      </c>
      <c r="G660" s="86" t="s">
        <v>8051</v>
      </c>
      <c r="H660" s="86" t="s">
        <v>7311</v>
      </c>
      <c r="I660" s="86">
        <v>705640</v>
      </c>
      <c r="J660" s="84">
        <v>598000</v>
      </c>
      <c r="K660" s="108" t="s">
        <v>291</v>
      </c>
      <c r="L660" s="88" t="s">
        <v>226</v>
      </c>
      <c r="M660" s="88" t="str">
        <f>VLOOKUP(L660,'Total Sales 24-25'!$AD$2:$AE$6,2,0)</f>
        <v xml:space="preserve">Training Business </v>
      </c>
      <c r="N660" s="88" t="s">
        <v>7906</v>
      </c>
      <c r="O660" s="84" t="s">
        <v>6341</v>
      </c>
      <c r="P660" s="89"/>
      <c r="Q660" s="89"/>
      <c r="R660" s="89"/>
      <c r="S660" s="84">
        <v>6</v>
      </c>
      <c r="T660" s="86">
        <v>705640</v>
      </c>
      <c r="U660" s="84">
        <v>0</v>
      </c>
    </row>
    <row r="661" spans="1:21" ht="17.25" customHeight="1" thickBot="1">
      <c r="A661" s="82">
        <v>45106</v>
      </c>
      <c r="B661" s="82" t="str">
        <f t="shared" si="10"/>
        <v>Jun</v>
      </c>
      <c r="C661" s="83">
        <v>45078</v>
      </c>
      <c r="D661" s="84">
        <v>26</v>
      </c>
      <c r="E661" s="84" t="s">
        <v>205</v>
      </c>
      <c r="F661" s="86" t="s">
        <v>2523</v>
      </c>
      <c r="G661" s="86" t="s">
        <v>8052</v>
      </c>
      <c r="H661" s="86" t="s">
        <v>7311</v>
      </c>
      <c r="I661" s="86">
        <v>2758</v>
      </c>
      <c r="J661" s="84">
        <v>2337</v>
      </c>
      <c r="K661" s="87" t="s">
        <v>216</v>
      </c>
      <c r="L661" s="88" t="s">
        <v>217</v>
      </c>
      <c r="M661" s="88" t="str">
        <f>VLOOKUP(L661,'Total Sales 24-25'!$AD$2:$AE$6,2,0)</f>
        <v>G-Suite Business</v>
      </c>
      <c r="N661" s="88" t="s">
        <v>218</v>
      </c>
      <c r="O661" s="84" t="s">
        <v>6341</v>
      </c>
      <c r="P661" s="89"/>
      <c r="Q661" s="89"/>
      <c r="R661" s="89"/>
      <c r="S661" s="84">
        <v>6</v>
      </c>
      <c r="T661" s="86">
        <v>2758</v>
      </c>
      <c r="U661" s="84">
        <v>0</v>
      </c>
    </row>
    <row r="662" spans="1:21" ht="17.25" customHeight="1" thickBot="1">
      <c r="A662" s="82">
        <v>45106</v>
      </c>
      <c r="B662" s="82" t="str">
        <f t="shared" si="10"/>
        <v>Jun</v>
      </c>
      <c r="C662" s="83">
        <v>45078</v>
      </c>
      <c r="D662" s="84">
        <v>26</v>
      </c>
      <c r="E662" s="84" t="s">
        <v>205</v>
      </c>
      <c r="F662" s="86" t="s">
        <v>3210</v>
      </c>
      <c r="G662" s="86" t="s">
        <v>8053</v>
      </c>
      <c r="H662" s="86" t="s">
        <v>7311</v>
      </c>
      <c r="I662" s="86">
        <v>42480</v>
      </c>
      <c r="J662" s="84">
        <v>36000</v>
      </c>
      <c r="K662" s="87" t="s">
        <v>216</v>
      </c>
      <c r="L662" s="88" t="s">
        <v>217</v>
      </c>
      <c r="M662" s="88" t="str">
        <f>VLOOKUP(L662,'Total Sales 24-25'!$AD$2:$AE$6,2,0)</f>
        <v>G-Suite Business</v>
      </c>
      <c r="N662" s="88" t="s">
        <v>218</v>
      </c>
      <c r="O662" s="84" t="s">
        <v>6341</v>
      </c>
      <c r="P662" s="89"/>
      <c r="Q662" s="89"/>
      <c r="R662" s="89"/>
      <c r="S662" s="84">
        <v>6</v>
      </c>
      <c r="T662" s="86">
        <v>42480</v>
      </c>
      <c r="U662" s="84">
        <v>0</v>
      </c>
    </row>
    <row r="663" spans="1:21" ht="17.25" customHeight="1" thickBot="1">
      <c r="A663" s="82">
        <v>45106</v>
      </c>
      <c r="B663" s="82" t="str">
        <f t="shared" si="10"/>
        <v>Jun</v>
      </c>
      <c r="C663" s="83">
        <v>45078</v>
      </c>
      <c r="D663" s="84">
        <v>26</v>
      </c>
      <c r="E663" s="84" t="s">
        <v>205</v>
      </c>
      <c r="F663" s="86" t="s">
        <v>1604</v>
      </c>
      <c r="G663" s="86" t="s">
        <v>8054</v>
      </c>
      <c r="H663" s="86" t="s">
        <v>7311</v>
      </c>
      <c r="I663" s="86">
        <v>221250</v>
      </c>
      <c r="J663" s="84">
        <v>187500</v>
      </c>
      <c r="K663" s="87" t="s">
        <v>216</v>
      </c>
      <c r="L663" s="88" t="s">
        <v>217</v>
      </c>
      <c r="M663" s="88" t="str">
        <f>VLOOKUP(L663,'Total Sales 24-25'!$AD$2:$AE$6,2,0)</f>
        <v>G-Suite Business</v>
      </c>
      <c r="N663" s="88" t="s">
        <v>218</v>
      </c>
      <c r="O663" s="84" t="s">
        <v>6341</v>
      </c>
      <c r="P663" s="89"/>
      <c r="Q663" s="89"/>
      <c r="R663" s="89"/>
      <c r="S663" s="84">
        <v>6</v>
      </c>
      <c r="T663" s="86">
        <v>221250</v>
      </c>
      <c r="U663" s="84">
        <v>0</v>
      </c>
    </row>
    <row r="664" spans="1:21" ht="17.25" customHeight="1" thickBot="1">
      <c r="A664" s="82">
        <v>45106</v>
      </c>
      <c r="B664" s="82" t="str">
        <f t="shared" si="10"/>
        <v>Jun</v>
      </c>
      <c r="C664" s="83">
        <v>45078</v>
      </c>
      <c r="D664" s="84">
        <v>26</v>
      </c>
      <c r="E664" s="84" t="s">
        <v>205</v>
      </c>
      <c r="F664" s="86" t="s">
        <v>914</v>
      </c>
      <c r="G664" s="86" t="s">
        <v>8055</v>
      </c>
      <c r="H664" s="86" t="s">
        <v>7311</v>
      </c>
      <c r="I664" s="86">
        <v>2891</v>
      </c>
      <c r="J664" s="84">
        <v>2450</v>
      </c>
      <c r="K664" s="87" t="s">
        <v>216</v>
      </c>
      <c r="L664" s="88" t="s">
        <v>217</v>
      </c>
      <c r="M664" s="88" t="str">
        <f>VLOOKUP(L664,'Total Sales 24-25'!$AD$2:$AE$6,2,0)</f>
        <v>G-Suite Business</v>
      </c>
      <c r="N664" s="88" t="s">
        <v>218</v>
      </c>
      <c r="O664" s="84" t="s">
        <v>6341</v>
      </c>
      <c r="P664" s="89"/>
      <c r="Q664" s="89"/>
      <c r="R664" s="89"/>
      <c r="S664" s="84">
        <v>6</v>
      </c>
      <c r="T664" s="86">
        <v>2891</v>
      </c>
      <c r="U664" s="84">
        <v>0</v>
      </c>
    </row>
    <row r="665" spans="1:21" ht="17.25" customHeight="1" thickBot="1">
      <c r="A665" s="82">
        <v>45106</v>
      </c>
      <c r="B665" s="82" t="str">
        <f t="shared" si="10"/>
        <v>Jun</v>
      </c>
      <c r="C665" s="83">
        <v>45078</v>
      </c>
      <c r="D665" s="84">
        <v>26</v>
      </c>
      <c r="E665" s="84" t="s">
        <v>205</v>
      </c>
      <c r="F665" s="86" t="s">
        <v>8056</v>
      </c>
      <c r="G665" s="86" t="s">
        <v>8057</v>
      </c>
      <c r="H665" s="86" t="s">
        <v>7311</v>
      </c>
      <c r="I665" s="86">
        <v>29205</v>
      </c>
      <c r="J665" s="84">
        <v>24750</v>
      </c>
      <c r="K665" s="87" t="s">
        <v>216</v>
      </c>
      <c r="L665" s="88" t="s">
        <v>217</v>
      </c>
      <c r="M665" s="88" t="str">
        <f>VLOOKUP(L665,'Total Sales 24-25'!$AD$2:$AE$6,2,0)</f>
        <v>G-Suite Business</v>
      </c>
      <c r="N665" s="88" t="s">
        <v>218</v>
      </c>
      <c r="O665" s="84" t="s">
        <v>6341</v>
      </c>
      <c r="P665" s="89"/>
      <c r="Q665" s="89"/>
      <c r="R665" s="89"/>
      <c r="S665" s="84">
        <v>6</v>
      </c>
      <c r="T665" s="86">
        <v>29205</v>
      </c>
      <c r="U665" s="84">
        <v>0</v>
      </c>
    </row>
    <row r="666" spans="1:21" ht="17.25" customHeight="1" thickBot="1">
      <c r="A666" s="82">
        <v>45106</v>
      </c>
      <c r="B666" s="82" t="str">
        <f t="shared" si="10"/>
        <v>Jun</v>
      </c>
      <c r="C666" s="83">
        <v>45078</v>
      </c>
      <c r="D666" s="84">
        <v>26</v>
      </c>
      <c r="E666" s="84" t="s">
        <v>205</v>
      </c>
      <c r="F666" s="86" t="s">
        <v>1590</v>
      </c>
      <c r="G666" s="86" t="s">
        <v>8058</v>
      </c>
      <c r="H666" s="86" t="s">
        <v>7311</v>
      </c>
      <c r="I666" s="86">
        <v>2065</v>
      </c>
      <c r="J666" s="84">
        <v>1750</v>
      </c>
      <c r="K666" s="87" t="s">
        <v>216</v>
      </c>
      <c r="L666" s="88" t="s">
        <v>217</v>
      </c>
      <c r="M666" s="88" t="str">
        <f>VLOOKUP(L666,'Total Sales 24-25'!$AD$2:$AE$6,2,0)</f>
        <v>G-Suite Business</v>
      </c>
      <c r="N666" s="88" t="s">
        <v>218</v>
      </c>
      <c r="O666" s="84" t="s">
        <v>6341</v>
      </c>
      <c r="P666" s="89"/>
      <c r="Q666" s="89"/>
      <c r="R666" s="89"/>
      <c r="S666" s="84">
        <v>6</v>
      </c>
      <c r="T666" s="86">
        <v>2065</v>
      </c>
      <c r="U666" s="84">
        <v>0</v>
      </c>
    </row>
    <row r="667" spans="1:21" ht="17.25" customHeight="1" thickBot="1">
      <c r="A667" s="82">
        <v>45106</v>
      </c>
      <c r="B667" s="82" t="str">
        <f t="shared" si="10"/>
        <v>Jun</v>
      </c>
      <c r="C667" s="83">
        <v>45078</v>
      </c>
      <c r="D667" s="84">
        <v>26</v>
      </c>
      <c r="E667" s="84" t="s">
        <v>205</v>
      </c>
      <c r="F667" s="86" t="s">
        <v>8059</v>
      </c>
      <c r="G667" s="86" t="s">
        <v>8060</v>
      </c>
      <c r="H667" s="86" t="s">
        <v>7311</v>
      </c>
      <c r="I667" s="86">
        <v>6018</v>
      </c>
      <c r="J667" s="84">
        <v>5100</v>
      </c>
      <c r="K667" s="87" t="s">
        <v>216</v>
      </c>
      <c r="L667" s="88" t="s">
        <v>217</v>
      </c>
      <c r="M667" s="88" t="str">
        <f>VLOOKUP(L667,'Total Sales 24-25'!$AD$2:$AE$6,2,0)</f>
        <v>G-Suite Business</v>
      </c>
      <c r="N667" s="88" t="s">
        <v>218</v>
      </c>
      <c r="O667" s="84" t="s">
        <v>6341</v>
      </c>
      <c r="P667" s="89"/>
      <c r="Q667" s="89"/>
      <c r="R667" s="89"/>
      <c r="S667" s="84">
        <v>6</v>
      </c>
      <c r="T667" s="86">
        <v>6018</v>
      </c>
      <c r="U667" s="84">
        <v>0</v>
      </c>
    </row>
    <row r="668" spans="1:21" ht="17.25" customHeight="1" thickBot="1">
      <c r="A668" s="82">
        <v>45106</v>
      </c>
      <c r="B668" s="82" t="str">
        <f t="shared" si="10"/>
        <v>Jun</v>
      </c>
      <c r="C668" s="83">
        <v>45078</v>
      </c>
      <c r="D668" s="84">
        <v>26</v>
      </c>
      <c r="E668" s="84" t="s">
        <v>205</v>
      </c>
      <c r="F668" s="86" t="s">
        <v>3767</v>
      </c>
      <c r="G668" s="86" t="s">
        <v>8061</v>
      </c>
      <c r="H668" s="86" t="s">
        <v>7311</v>
      </c>
      <c r="I668" s="86">
        <v>59708</v>
      </c>
      <c r="J668" s="84">
        <v>50600</v>
      </c>
      <c r="K668" s="87" t="s">
        <v>216</v>
      </c>
      <c r="L668" s="88" t="s">
        <v>217</v>
      </c>
      <c r="M668" s="88" t="str">
        <f>VLOOKUP(L668,'Total Sales 24-25'!$AD$2:$AE$6,2,0)</f>
        <v>G-Suite Business</v>
      </c>
      <c r="N668" s="88" t="s">
        <v>218</v>
      </c>
      <c r="O668" s="84" t="s">
        <v>6341</v>
      </c>
      <c r="P668" s="89"/>
      <c r="Q668" s="89"/>
      <c r="R668" s="89"/>
      <c r="S668" s="84">
        <v>6</v>
      </c>
      <c r="T668" s="86">
        <v>59708</v>
      </c>
      <c r="U668" s="84">
        <v>0</v>
      </c>
    </row>
    <row r="669" spans="1:21" ht="17.25" customHeight="1" thickBot="1">
      <c r="A669" s="82">
        <v>45108</v>
      </c>
      <c r="B669" s="82" t="str">
        <f t="shared" si="10"/>
        <v>Jul</v>
      </c>
      <c r="C669" s="83">
        <v>45108</v>
      </c>
      <c r="D669" s="109">
        <v>26</v>
      </c>
      <c r="E669" s="84" t="s">
        <v>205</v>
      </c>
      <c r="F669" s="110" t="s">
        <v>8062</v>
      </c>
      <c r="G669" s="110" t="s">
        <v>8063</v>
      </c>
      <c r="H669" s="86" t="s">
        <v>7311</v>
      </c>
      <c r="I669" s="110">
        <v>24072</v>
      </c>
      <c r="J669" s="109">
        <v>20400</v>
      </c>
      <c r="K669" s="111" t="s">
        <v>216</v>
      </c>
      <c r="L669" s="109" t="s">
        <v>217</v>
      </c>
      <c r="M669" s="88" t="str">
        <f>VLOOKUP(L669,'Total Sales 24-25'!$AD$2:$AE$6,2,0)</f>
        <v>G-Suite Business</v>
      </c>
      <c r="N669" s="109" t="s">
        <v>218</v>
      </c>
      <c r="O669" s="109" t="s">
        <v>6341</v>
      </c>
      <c r="P669" s="89"/>
      <c r="Q669" s="89"/>
      <c r="R669" s="89"/>
      <c r="S669" s="109">
        <v>7</v>
      </c>
      <c r="T669" s="110">
        <v>24072</v>
      </c>
      <c r="U669" s="109">
        <v>0</v>
      </c>
    </row>
    <row r="670" spans="1:21" ht="17.25" customHeight="1" thickBot="1">
      <c r="A670" s="82">
        <v>45112</v>
      </c>
      <c r="B670" s="82" t="str">
        <f t="shared" si="10"/>
        <v>Jul</v>
      </c>
      <c r="C670" s="83">
        <v>45108</v>
      </c>
      <c r="D670" s="109">
        <v>27</v>
      </c>
      <c r="E670" s="84" t="s">
        <v>205</v>
      </c>
      <c r="F670" s="110" t="s">
        <v>3637</v>
      </c>
      <c r="G670" s="110" t="s">
        <v>8064</v>
      </c>
      <c r="H670" s="86" t="s">
        <v>7311</v>
      </c>
      <c r="I670" s="110">
        <v>6018</v>
      </c>
      <c r="J670" s="109">
        <v>5100</v>
      </c>
      <c r="K670" s="111" t="s">
        <v>216</v>
      </c>
      <c r="L670" s="109" t="s">
        <v>217</v>
      </c>
      <c r="M670" s="88" t="str">
        <f>VLOOKUP(L670,'Total Sales 24-25'!$AD$2:$AE$6,2,0)</f>
        <v>G-Suite Business</v>
      </c>
      <c r="N670" s="109" t="s">
        <v>218</v>
      </c>
      <c r="O670" s="109" t="s">
        <v>6341</v>
      </c>
      <c r="P670" s="89"/>
      <c r="Q670" s="89"/>
      <c r="R670" s="89"/>
      <c r="S670" s="109">
        <v>7</v>
      </c>
      <c r="T670" s="110">
        <v>6018</v>
      </c>
      <c r="U670" s="109">
        <v>0</v>
      </c>
    </row>
    <row r="671" spans="1:21" ht="17.25" customHeight="1" thickBot="1">
      <c r="A671" s="82">
        <v>45113</v>
      </c>
      <c r="B671" s="82" t="str">
        <f t="shared" si="10"/>
        <v>Jul</v>
      </c>
      <c r="C671" s="83">
        <v>45108</v>
      </c>
      <c r="D671" s="109">
        <v>27</v>
      </c>
      <c r="E671" s="84" t="s">
        <v>205</v>
      </c>
      <c r="F671" s="110" t="s">
        <v>250</v>
      </c>
      <c r="G671" s="110" t="s">
        <v>8065</v>
      </c>
      <c r="H671" s="86" t="s">
        <v>7311</v>
      </c>
      <c r="I671" s="110">
        <v>12390</v>
      </c>
      <c r="J671" s="112">
        <v>10500</v>
      </c>
      <c r="K671" s="111" t="s">
        <v>216</v>
      </c>
      <c r="L671" s="109" t="s">
        <v>217</v>
      </c>
      <c r="M671" s="88" t="str">
        <f>VLOOKUP(L671,'Total Sales 24-25'!$AD$2:$AE$6,2,0)</f>
        <v>G-Suite Business</v>
      </c>
      <c r="N671" s="109" t="s">
        <v>218</v>
      </c>
      <c r="O671" s="109" t="s">
        <v>6341</v>
      </c>
      <c r="P671" s="89"/>
      <c r="Q671" s="89"/>
      <c r="R671" s="89"/>
      <c r="S671" s="109">
        <v>7</v>
      </c>
      <c r="T671" s="110">
        <v>12390</v>
      </c>
      <c r="U671" s="109">
        <v>0</v>
      </c>
    </row>
    <row r="672" spans="1:21" ht="17.25" customHeight="1" thickBot="1">
      <c r="A672" s="82">
        <v>45113</v>
      </c>
      <c r="B672" s="82" t="str">
        <f t="shared" si="10"/>
        <v>Jul</v>
      </c>
      <c r="C672" s="83">
        <v>45108</v>
      </c>
      <c r="D672" s="109">
        <v>27</v>
      </c>
      <c r="E672" s="84" t="s">
        <v>205</v>
      </c>
      <c r="F672" s="110" t="s">
        <v>250</v>
      </c>
      <c r="G672" s="110" t="s">
        <v>8066</v>
      </c>
      <c r="H672" s="86" t="s">
        <v>7311</v>
      </c>
      <c r="I672" s="110">
        <v>3540</v>
      </c>
      <c r="J672" s="112">
        <v>3000</v>
      </c>
      <c r="K672" s="111" t="s">
        <v>216</v>
      </c>
      <c r="L672" s="109" t="s">
        <v>217</v>
      </c>
      <c r="M672" s="88" t="str">
        <f>VLOOKUP(L672,'Total Sales 24-25'!$AD$2:$AE$6,2,0)</f>
        <v>G-Suite Business</v>
      </c>
      <c r="N672" s="109" t="s">
        <v>218</v>
      </c>
      <c r="O672" s="109" t="s">
        <v>6341</v>
      </c>
      <c r="P672" s="89"/>
      <c r="Q672" s="89"/>
      <c r="R672" s="89"/>
      <c r="S672" s="109">
        <v>7</v>
      </c>
      <c r="T672" s="110">
        <v>3540</v>
      </c>
      <c r="U672" s="109">
        <v>0</v>
      </c>
    </row>
    <row r="673" spans="1:21" ht="17.25" customHeight="1" thickBot="1">
      <c r="A673" s="82">
        <v>45113</v>
      </c>
      <c r="B673" s="82" t="str">
        <f t="shared" si="10"/>
        <v>Jul</v>
      </c>
      <c r="C673" s="83">
        <v>45108</v>
      </c>
      <c r="D673" s="109">
        <v>27</v>
      </c>
      <c r="E673" s="84" t="s">
        <v>205</v>
      </c>
      <c r="F673" s="110" t="s">
        <v>455</v>
      </c>
      <c r="G673" s="110" t="s">
        <v>8067</v>
      </c>
      <c r="H673" s="86" t="s">
        <v>7311</v>
      </c>
      <c r="I673" s="110">
        <v>47790</v>
      </c>
      <c r="J673" s="109">
        <v>40500</v>
      </c>
      <c r="K673" s="111" t="s">
        <v>216</v>
      </c>
      <c r="L673" s="109" t="s">
        <v>217</v>
      </c>
      <c r="M673" s="88" t="str">
        <f>VLOOKUP(L673,'Total Sales 24-25'!$AD$2:$AE$6,2,0)</f>
        <v>G-Suite Business</v>
      </c>
      <c r="N673" s="109" t="s">
        <v>218</v>
      </c>
      <c r="O673" s="109" t="s">
        <v>6341</v>
      </c>
      <c r="P673" s="89"/>
      <c r="Q673" s="89"/>
      <c r="R673" s="89"/>
      <c r="S673" s="109">
        <v>7</v>
      </c>
      <c r="T673" s="110">
        <v>54162</v>
      </c>
      <c r="U673" s="109">
        <v>-6372</v>
      </c>
    </row>
    <row r="674" spans="1:21" ht="17.25" customHeight="1" thickBot="1">
      <c r="A674" s="82">
        <v>45113</v>
      </c>
      <c r="B674" s="82" t="str">
        <f t="shared" si="10"/>
        <v>Jul</v>
      </c>
      <c r="C674" s="83">
        <v>45108</v>
      </c>
      <c r="D674" s="109">
        <v>27</v>
      </c>
      <c r="E674" s="84" t="s">
        <v>205</v>
      </c>
      <c r="F674" s="110" t="s">
        <v>7902</v>
      </c>
      <c r="G674" s="110" t="s">
        <v>8068</v>
      </c>
      <c r="H674" s="86" t="s">
        <v>7311</v>
      </c>
      <c r="I674" s="110">
        <v>3009</v>
      </c>
      <c r="J674" s="109">
        <v>2550</v>
      </c>
      <c r="K674" s="111" t="s">
        <v>216</v>
      </c>
      <c r="L674" s="109" t="s">
        <v>217</v>
      </c>
      <c r="M674" s="88" t="str">
        <f>VLOOKUP(L674,'Total Sales 24-25'!$AD$2:$AE$6,2,0)</f>
        <v>G-Suite Business</v>
      </c>
      <c r="N674" s="109" t="s">
        <v>218</v>
      </c>
      <c r="O674" s="109" t="s">
        <v>6341</v>
      </c>
      <c r="P674" s="89"/>
      <c r="Q674" s="89"/>
      <c r="R674" s="89"/>
      <c r="S674" s="109">
        <v>7</v>
      </c>
      <c r="T674" s="110">
        <v>3009</v>
      </c>
      <c r="U674" s="109">
        <v>0</v>
      </c>
    </row>
    <row r="675" spans="1:21" ht="17.25" customHeight="1" thickBot="1">
      <c r="A675" s="82">
        <v>45113</v>
      </c>
      <c r="B675" s="82" t="str">
        <f t="shared" si="10"/>
        <v>Jul</v>
      </c>
      <c r="C675" s="83">
        <v>45108</v>
      </c>
      <c r="D675" s="109">
        <v>27</v>
      </c>
      <c r="E675" s="84" t="s">
        <v>205</v>
      </c>
      <c r="F675" s="110" t="s">
        <v>2523</v>
      </c>
      <c r="G675" s="110" t="s">
        <v>8069</v>
      </c>
      <c r="H675" s="86" t="s">
        <v>7311</v>
      </c>
      <c r="I675" s="110">
        <v>2832</v>
      </c>
      <c r="J675" s="112">
        <v>2400</v>
      </c>
      <c r="K675" s="111" t="s">
        <v>216</v>
      </c>
      <c r="L675" s="109" t="s">
        <v>217</v>
      </c>
      <c r="M675" s="88" t="str">
        <f>VLOOKUP(L675,'Total Sales 24-25'!$AD$2:$AE$6,2,0)</f>
        <v>G-Suite Business</v>
      </c>
      <c r="N675" s="109" t="s">
        <v>218</v>
      </c>
      <c r="O675" s="109" t="s">
        <v>6341</v>
      </c>
      <c r="P675" s="89"/>
      <c r="Q675" s="89"/>
      <c r="R675" s="89"/>
      <c r="S675" s="109">
        <v>7</v>
      </c>
      <c r="T675" s="110">
        <v>2832</v>
      </c>
      <c r="U675" s="109">
        <v>0</v>
      </c>
    </row>
    <row r="676" spans="1:21" ht="17.25" customHeight="1" thickBot="1">
      <c r="A676" s="82">
        <v>45113</v>
      </c>
      <c r="B676" s="82" t="str">
        <f t="shared" si="10"/>
        <v>Jul</v>
      </c>
      <c r="C676" s="83">
        <v>45108</v>
      </c>
      <c r="D676" s="109">
        <v>27</v>
      </c>
      <c r="E676" s="84" t="s">
        <v>205</v>
      </c>
      <c r="F676" s="110" t="s">
        <v>7443</v>
      </c>
      <c r="G676" s="110" t="s">
        <v>8070</v>
      </c>
      <c r="H676" s="86" t="s">
        <v>7311</v>
      </c>
      <c r="I676" s="110">
        <v>461</v>
      </c>
      <c r="J676" s="112">
        <v>391</v>
      </c>
      <c r="K676" s="111" t="s">
        <v>216</v>
      </c>
      <c r="L676" s="109" t="s">
        <v>217</v>
      </c>
      <c r="M676" s="88" t="str">
        <f>VLOOKUP(L676,'Total Sales 24-25'!$AD$2:$AE$6,2,0)</f>
        <v>G-Suite Business</v>
      </c>
      <c r="N676" s="109" t="s">
        <v>218</v>
      </c>
      <c r="O676" s="109" t="s">
        <v>6341</v>
      </c>
      <c r="P676" s="89"/>
      <c r="Q676" s="89"/>
      <c r="R676" s="89"/>
      <c r="S676" s="109">
        <v>7</v>
      </c>
      <c r="T676" s="110">
        <v>461</v>
      </c>
      <c r="U676" s="109">
        <v>0</v>
      </c>
    </row>
    <row r="677" spans="1:21" ht="17.25" customHeight="1" thickBot="1">
      <c r="A677" s="82">
        <v>45113</v>
      </c>
      <c r="B677" s="82" t="str">
        <f t="shared" si="10"/>
        <v>Jul</v>
      </c>
      <c r="C677" s="83">
        <v>45108</v>
      </c>
      <c r="D677" s="109">
        <v>27</v>
      </c>
      <c r="E677" s="84" t="s">
        <v>205</v>
      </c>
      <c r="F677" s="110" t="s">
        <v>5452</v>
      </c>
      <c r="G677" s="110" t="s">
        <v>8071</v>
      </c>
      <c r="H677" s="86" t="s">
        <v>7311</v>
      </c>
      <c r="I677" s="110">
        <v>1515</v>
      </c>
      <c r="J677" s="109">
        <v>1284</v>
      </c>
      <c r="K677" s="111" t="s">
        <v>216</v>
      </c>
      <c r="L677" s="109" t="s">
        <v>217</v>
      </c>
      <c r="M677" s="88" t="str">
        <f>VLOOKUP(L677,'Total Sales 24-25'!$AD$2:$AE$6,2,0)</f>
        <v>G-Suite Business</v>
      </c>
      <c r="N677" s="109" t="s">
        <v>218</v>
      </c>
      <c r="O677" s="109" t="s">
        <v>6341</v>
      </c>
      <c r="P677" s="89"/>
      <c r="Q677" s="89"/>
      <c r="R677" s="89"/>
      <c r="S677" s="109">
        <v>7</v>
      </c>
      <c r="T677" s="110">
        <v>1515</v>
      </c>
      <c r="U677" s="109">
        <v>0</v>
      </c>
    </row>
    <row r="678" spans="1:21" ht="17.25" customHeight="1" thickBot="1">
      <c r="A678" s="82">
        <v>45113</v>
      </c>
      <c r="B678" s="82" t="str">
        <f t="shared" si="10"/>
        <v>Jul</v>
      </c>
      <c r="C678" s="83">
        <v>45108</v>
      </c>
      <c r="D678" s="109">
        <v>27</v>
      </c>
      <c r="E678" s="84" t="s">
        <v>205</v>
      </c>
      <c r="F678" s="110" t="s">
        <v>7368</v>
      </c>
      <c r="G678" s="110" t="s">
        <v>8072</v>
      </c>
      <c r="H678" s="86" t="s">
        <v>7311</v>
      </c>
      <c r="I678" s="110">
        <v>2080</v>
      </c>
      <c r="J678" s="112">
        <v>1763</v>
      </c>
      <c r="K678" s="111" t="s">
        <v>216</v>
      </c>
      <c r="L678" s="109" t="s">
        <v>217</v>
      </c>
      <c r="M678" s="88" t="str">
        <f>VLOOKUP(L678,'Total Sales 24-25'!$AD$2:$AE$6,2,0)</f>
        <v>G-Suite Business</v>
      </c>
      <c r="N678" s="109" t="s">
        <v>218</v>
      </c>
      <c r="O678" s="109" t="s">
        <v>6341</v>
      </c>
      <c r="P678" s="89"/>
      <c r="Q678" s="89"/>
      <c r="R678" s="89"/>
      <c r="S678" s="109">
        <v>7</v>
      </c>
      <c r="T678" s="110">
        <v>2080</v>
      </c>
      <c r="U678" s="109">
        <v>0</v>
      </c>
    </row>
    <row r="679" spans="1:21" ht="17.25" customHeight="1" thickBot="1">
      <c r="A679" s="82">
        <v>45113</v>
      </c>
      <c r="B679" s="82" t="str">
        <f t="shared" si="10"/>
        <v>Jul</v>
      </c>
      <c r="C679" s="83">
        <v>45108</v>
      </c>
      <c r="D679" s="109">
        <v>27</v>
      </c>
      <c r="E679" s="84" t="s">
        <v>205</v>
      </c>
      <c r="F679" s="110" t="s">
        <v>1780</v>
      </c>
      <c r="G679" s="110" t="s">
        <v>8073</v>
      </c>
      <c r="H679" s="86" t="s">
        <v>7311</v>
      </c>
      <c r="I679" s="110">
        <v>1239</v>
      </c>
      <c r="J679" s="112">
        <v>1050</v>
      </c>
      <c r="K679" s="111" t="s">
        <v>216</v>
      </c>
      <c r="L679" s="109" t="s">
        <v>217</v>
      </c>
      <c r="M679" s="88" t="str">
        <f>VLOOKUP(L679,'Total Sales 24-25'!$AD$2:$AE$6,2,0)</f>
        <v>G-Suite Business</v>
      </c>
      <c r="N679" s="109" t="s">
        <v>218</v>
      </c>
      <c r="O679" s="109" t="s">
        <v>6341</v>
      </c>
      <c r="P679" s="89"/>
      <c r="Q679" s="89"/>
      <c r="R679" s="89"/>
      <c r="S679" s="109">
        <v>7</v>
      </c>
      <c r="T679" s="110">
        <v>1239</v>
      </c>
      <c r="U679" s="109">
        <v>0</v>
      </c>
    </row>
    <row r="680" spans="1:21" ht="17.25" customHeight="1" thickBot="1">
      <c r="A680" s="82">
        <v>45113</v>
      </c>
      <c r="B680" s="82" t="str">
        <f t="shared" si="10"/>
        <v>Jul</v>
      </c>
      <c r="C680" s="83">
        <v>45108</v>
      </c>
      <c r="D680" s="109">
        <v>27</v>
      </c>
      <c r="E680" s="84" t="s">
        <v>205</v>
      </c>
      <c r="F680" s="110" t="s">
        <v>5555</v>
      </c>
      <c r="G680" s="110" t="s">
        <v>8074</v>
      </c>
      <c r="H680" s="86" t="s">
        <v>7311</v>
      </c>
      <c r="I680" s="110">
        <v>2310</v>
      </c>
      <c r="J680" s="109">
        <v>1958</v>
      </c>
      <c r="K680" s="111" t="s">
        <v>216</v>
      </c>
      <c r="L680" s="109" t="s">
        <v>217</v>
      </c>
      <c r="M680" s="88" t="str">
        <f>VLOOKUP(L680,'Total Sales 24-25'!$AD$2:$AE$6,2,0)</f>
        <v>G-Suite Business</v>
      </c>
      <c r="N680" s="109" t="s">
        <v>218</v>
      </c>
      <c r="O680" s="109" t="s">
        <v>6341</v>
      </c>
      <c r="P680" s="89"/>
      <c r="Q680" s="89"/>
      <c r="R680" s="89"/>
      <c r="S680" s="109">
        <v>7</v>
      </c>
      <c r="T680" s="110">
        <v>2310</v>
      </c>
      <c r="U680" s="109">
        <v>0</v>
      </c>
    </row>
    <row r="681" spans="1:21" ht="17.25" customHeight="1" thickBot="1">
      <c r="A681" s="82">
        <v>45113</v>
      </c>
      <c r="B681" s="82" t="str">
        <f t="shared" si="10"/>
        <v>Jul</v>
      </c>
      <c r="C681" s="83">
        <v>45108</v>
      </c>
      <c r="D681" s="109">
        <v>27</v>
      </c>
      <c r="E681" s="84" t="s">
        <v>205</v>
      </c>
      <c r="F681" s="110" t="s">
        <v>8075</v>
      </c>
      <c r="G681" s="110" t="s">
        <v>8076</v>
      </c>
      <c r="H681" s="86" t="s">
        <v>7311</v>
      </c>
      <c r="I681" s="110">
        <v>6733</v>
      </c>
      <c r="J681" s="112">
        <v>5706</v>
      </c>
      <c r="K681" s="111" t="s">
        <v>216</v>
      </c>
      <c r="L681" s="109" t="s">
        <v>217</v>
      </c>
      <c r="M681" s="88" t="str">
        <f>VLOOKUP(L681,'Total Sales 24-25'!$AD$2:$AE$6,2,0)</f>
        <v>G-Suite Business</v>
      </c>
      <c r="N681" s="109" t="s">
        <v>218</v>
      </c>
      <c r="O681" s="109" t="s">
        <v>6341</v>
      </c>
      <c r="P681" s="89"/>
      <c r="Q681" s="89"/>
      <c r="R681" s="89"/>
      <c r="S681" s="109">
        <v>7</v>
      </c>
      <c r="T681" s="110">
        <v>6733</v>
      </c>
      <c r="U681" s="109">
        <v>0</v>
      </c>
    </row>
    <row r="682" spans="1:21" ht="17.25" customHeight="1" thickBot="1">
      <c r="A682" s="82">
        <v>45113</v>
      </c>
      <c r="B682" s="82" t="str">
        <f t="shared" si="10"/>
        <v>Jul</v>
      </c>
      <c r="C682" s="83">
        <v>45108</v>
      </c>
      <c r="D682" s="109">
        <v>27</v>
      </c>
      <c r="E682" s="84" t="s">
        <v>205</v>
      </c>
      <c r="F682" s="110" t="s">
        <v>8011</v>
      </c>
      <c r="G682" s="110" t="s">
        <v>8077</v>
      </c>
      <c r="H682" s="86" t="s">
        <v>7311</v>
      </c>
      <c r="I682" s="110">
        <v>8260</v>
      </c>
      <c r="J682" s="112">
        <v>7000</v>
      </c>
      <c r="K682" s="111" t="s">
        <v>216</v>
      </c>
      <c r="L682" s="109" t="s">
        <v>217</v>
      </c>
      <c r="M682" s="88" t="str">
        <f>VLOOKUP(L682,'Total Sales 24-25'!$AD$2:$AE$6,2,0)</f>
        <v>G-Suite Business</v>
      </c>
      <c r="N682" s="109" t="s">
        <v>218</v>
      </c>
      <c r="O682" s="109" t="s">
        <v>6341</v>
      </c>
      <c r="P682" s="89"/>
      <c r="Q682" s="89"/>
      <c r="R682" s="89"/>
      <c r="S682" s="109">
        <v>7</v>
      </c>
      <c r="T682" s="110">
        <v>8260</v>
      </c>
      <c r="U682" s="109">
        <v>0</v>
      </c>
    </row>
    <row r="683" spans="1:21" ht="17.25" customHeight="1" thickBot="1">
      <c r="A683" s="82">
        <v>45113</v>
      </c>
      <c r="B683" s="82" t="str">
        <f t="shared" si="10"/>
        <v>Jul</v>
      </c>
      <c r="C683" s="83">
        <v>45108</v>
      </c>
      <c r="D683" s="109">
        <v>27</v>
      </c>
      <c r="E683" s="84" t="s">
        <v>205</v>
      </c>
      <c r="F683" s="110" t="s">
        <v>714</v>
      </c>
      <c r="G683" s="110" t="s">
        <v>8078</v>
      </c>
      <c r="H683" s="86" t="s">
        <v>7311</v>
      </c>
      <c r="I683" s="110">
        <v>13027</v>
      </c>
      <c r="J683" s="112">
        <v>11040</v>
      </c>
      <c r="K683" s="111" t="s">
        <v>216</v>
      </c>
      <c r="L683" s="109" t="s">
        <v>217</v>
      </c>
      <c r="M683" s="88" t="str">
        <f>VLOOKUP(L683,'Total Sales 24-25'!$AD$2:$AE$6,2,0)</f>
        <v>G-Suite Business</v>
      </c>
      <c r="N683" s="109" t="s">
        <v>218</v>
      </c>
      <c r="O683" s="109" t="s">
        <v>6341</v>
      </c>
      <c r="P683" s="89"/>
      <c r="Q683" s="89"/>
      <c r="R683" s="89"/>
      <c r="S683" s="109">
        <v>7</v>
      </c>
      <c r="T683" s="110">
        <v>13027</v>
      </c>
      <c r="U683" s="109">
        <v>0</v>
      </c>
    </row>
    <row r="684" spans="1:21" ht="17.25" customHeight="1" thickBot="1">
      <c r="A684" s="82">
        <v>45113</v>
      </c>
      <c r="B684" s="82" t="str">
        <f t="shared" si="10"/>
        <v>Jul</v>
      </c>
      <c r="C684" s="83">
        <v>45108</v>
      </c>
      <c r="D684" s="109">
        <v>27</v>
      </c>
      <c r="E684" s="84" t="s">
        <v>205</v>
      </c>
      <c r="F684" s="110" t="s">
        <v>1346</v>
      </c>
      <c r="G684" s="110" t="s">
        <v>8079</v>
      </c>
      <c r="H684" s="86" t="s">
        <v>7311</v>
      </c>
      <c r="I684" s="110">
        <v>10903</v>
      </c>
      <c r="J684" s="112">
        <v>9240</v>
      </c>
      <c r="K684" s="111" t="s">
        <v>216</v>
      </c>
      <c r="L684" s="109" t="s">
        <v>217</v>
      </c>
      <c r="M684" s="88" t="str">
        <f>VLOOKUP(L684,'Total Sales 24-25'!$AD$2:$AE$6,2,0)</f>
        <v>G-Suite Business</v>
      </c>
      <c r="N684" s="109" t="s">
        <v>218</v>
      </c>
      <c r="O684" s="109" t="s">
        <v>6341</v>
      </c>
      <c r="P684" s="89"/>
      <c r="Q684" s="89"/>
      <c r="R684" s="89"/>
      <c r="S684" s="109">
        <v>7</v>
      </c>
      <c r="T684" s="110">
        <v>10903</v>
      </c>
      <c r="U684" s="109">
        <v>0</v>
      </c>
    </row>
    <row r="685" spans="1:21" ht="17.25" customHeight="1" thickBot="1">
      <c r="A685" s="82">
        <v>45113</v>
      </c>
      <c r="B685" s="82" t="str">
        <f t="shared" si="10"/>
        <v>Jul</v>
      </c>
      <c r="C685" s="83">
        <v>45108</v>
      </c>
      <c r="D685" s="109">
        <v>27</v>
      </c>
      <c r="E685" s="84" t="s">
        <v>205</v>
      </c>
      <c r="F685" s="110" t="s">
        <v>5059</v>
      </c>
      <c r="G685" s="110" t="s">
        <v>8080</v>
      </c>
      <c r="H685" s="86" t="s">
        <v>7311</v>
      </c>
      <c r="I685" s="110">
        <v>7599</v>
      </c>
      <c r="J685" s="112">
        <v>6440</v>
      </c>
      <c r="K685" s="111" t="s">
        <v>216</v>
      </c>
      <c r="L685" s="109" t="s">
        <v>217</v>
      </c>
      <c r="M685" s="88" t="str">
        <f>VLOOKUP(L685,'Total Sales 24-25'!$AD$2:$AE$6,2,0)</f>
        <v>G-Suite Business</v>
      </c>
      <c r="N685" s="109" t="s">
        <v>218</v>
      </c>
      <c r="O685" s="109" t="s">
        <v>6341</v>
      </c>
      <c r="P685" s="89"/>
      <c r="Q685" s="89"/>
      <c r="R685" s="89"/>
      <c r="S685" s="109">
        <v>7</v>
      </c>
      <c r="T685" s="110">
        <v>7599</v>
      </c>
      <c r="U685" s="109">
        <v>0</v>
      </c>
    </row>
    <row r="686" spans="1:21" ht="17.25" customHeight="1" thickBot="1">
      <c r="A686" s="82">
        <v>45113</v>
      </c>
      <c r="B686" s="82" t="str">
        <f t="shared" si="10"/>
        <v>Jul</v>
      </c>
      <c r="C686" s="83">
        <v>45108</v>
      </c>
      <c r="D686" s="109">
        <v>27</v>
      </c>
      <c r="E686" s="84" t="s">
        <v>205</v>
      </c>
      <c r="F686" s="110" t="s">
        <v>227</v>
      </c>
      <c r="G686" s="110" t="s">
        <v>8081</v>
      </c>
      <c r="H686" s="86" t="s">
        <v>7311</v>
      </c>
      <c r="I686" s="110">
        <v>13027</v>
      </c>
      <c r="J686" s="112">
        <v>11040</v>
      </c>
      <c r="K686" s="111" t="s">
        <v>216</v>
      </c>
      <c r="L686" s="109" t="s">
        <v>217</v>
      </c>
      <c r="M686" s="88" t="str">
        <f>VLOOKUP(L686,'Total Sales 24-25'!$AD$2:$AE$6,2,0)</f>
        <v>G-Suite Business</v>
      </c>
      <c r="N686" s="109" t="s">
        <v>218</v>
      </c>
      <c r="O686" s="109" t="s">
        <v>6341</v>
      </c>
      <c r="P686" s="89"/>
      <c r="Q686" s="89"/>
      <c r="R686" s="89"/>
      <c r="S686" s="109">
        <v>7</v>
      </c>
      <c r="T686" s="110">
        <v>13027</v>
      </c>
      <c r="U686" s="109">
        <v>0</v>
      </c>
    </row>
    <row r="687" spans="1:21" ht="17.25" customHeight="1" thickBot="1">
      <c r="A687" s="82">
        <v>45113</v>
      </c>
      <c r="B687" s="82" t="str">
        <f t="shared" si="10"/>
        <v>Jul</v>
      </c>
      <c r="C687" s="83">
        <v>45108</v>
      </c>
      <c r="D687" s="109">
        <v>27</v>
      </c>
      <c r="E687" s="84" t="s">
        <v>205</v>
      </c>
      <c r="F687" s="110" t="s">
        <v>597</v>
      </c>
      <c r="G687" s="110" t="s">
        <v>8082</v>
      </c>
      <c r="H687" s="86" t="s">
        <v>7311</v>
      </c>
      <c r="I687" s="110">
        <v>13027</v>
      </c>
      <c r="J687" s="112">
        <v>11040</v>
      </c>
      <c r="K687" s="111" t="s">
        <v>216</v>
      </c>
      <c r="L687" s="109" t="s">
        <v>217</v>
      </c>
      <c r="M687" s="88" t="str">
        <f>VLOOKUP(L687,'Total Sales 24-25'!$AD$2:$AE$6,2,0)</f>
        <v>G-Suite Business</v>
      </c>
      <c r="N687" s="109" t="s">
        <v>218</v>
      </c>
      <c r="O687" s="109" t="s">
        <v>6341</v>
      </c>
      <c r="P687" s="89"/>
      <c r="Q687" s="89"/>
      <c r="R687" s="89"/>
      <c r="S687" s="109">
        <v>7</v>
      </c>
      <c r="T687" s="110">
        <v>13027</v>
      </c>
      <c r="U687" s="109">
        <v>0</v>
      </c>
    </row>
    <row r="688" spans="1:21" ht="17.25" customHeight="1" thickBot="1">
      <c r="A688" s="82">
        <v>45113</v>
      </c>
      <c r="B688" s="82" t="str">
        <f t="shared" si="10"/>
        <v>Jul</v>
      </c>
      <c r="C688" s="83">
        <v>45108</v>
      </c>
      <c r="D688" s="109">
        <v>27</v>
      </c>
      <c r="E688" s="84" t="s">
        <v>205</v>
      </c>
      <c r="F688" s="110" t="s">
        <v>1017</v>
      </c>
      <c r="G688" s="110" t="s">
        <v>8083</v>
      </c>
      <c r="H688" s="86" t="s">
        <v>7311</v>
      </c>
      <c r="I688" s="110">
        <v>4342</v>
      </c>
      <c r="J688" s="112">
        <v>3680</v>
      </c>
      <c r="K688" s="111" t="s">
        <v>216</v>
      </c>
      <c r="L688" s="109" t="s">
        <v>217</v>
      </c>
      <c r="M688" s="88" t="str">
        <f>VLOOKUP(L688,'Total Sales 24-25'!$AD$2:$AE$6,2,0)</f>
        <v>G-Suite Business</v>
      </c>
      <c r="N688" s="109" t="s">
        <v>218</v>
      </c>
      <c r="O688" s="109" t="s">
        <v>6341</v>
      </c>
      <c r="P688" s="89"/>
      <c r="Q688" s="89"/>
      <c r="R688" s="89"/>
      <c r="S688" s="109">
        <v>7</v>
      </c>
      <c r="T688" s="110">
        <v>4342</v>
      </c>
      <c r="U688" s="109">
        <v>0</v>
      </c>
    </row>
    <row r="689" spans="1:21" ht="17.25" customHeight="1" thickBot="1">
      <c r="A689" s="82">
        <v>45113</v>
      </c>
      <c r="B689" s="82" t="str">
        <f t="shared" si="10"/>
        <v>Jul</v>
      </c>
      <c r="C689" s="83">
        <v>45108</v>
      </c>
      <c r="D689" s="109">
        <v>27</v>
      </c>
      <c r="E689" s="84" t="s">
        <v>205</v>
      </c>
      <c r="F689" s="110" t="s">
        <v>3996</v>
      </c>
      <c r="G689" s="110" t="s">
        <v>8084</v>
      </c>
      <c r="H689" s="86" t="s">
        <v>7311</v>
      </c>
      <c r="I689" s="110">
        <v>13027</v>
      </c>
      <c r="J689" s="112">
        <v>11040</v>
      </c>
      <c r="K689" s="111" t="s">
        <v>216</v>
      </c>
      <c r="L689" s="109" t="s">
        <v>217</v>
      </c>
      <c r="M689" s="88" t="str">
        <f>VLOOKUP(L689,'Total Sales 24-25'!$AD$2:$AE$6,2,0)</f>
        <v>G-Suite Business</v>
      </c>
      <c r="N689" s="109" t="s">
        <v>218</v>
      </c>
      <c r="O689" s="109" t="s">
        <v>6341</v>
      </c>
      <c r="P689" s="89"/>
      <c r="Q689" s="89"/>
      <c r="R689" s="89"/>
      <c r="S689" s="109">
        <v>7</v>
      </c>
      <c r="T689" s="110">
        <v>13027</v>
      </c>
      <c r="U689" s="109">
        <v>0</v>
      </c>
    </row>
    <row r="690" spans="1:21" ht="17.25" customHeight="1" thickBot="1">
      <c r="A690" s="82">
        <v>45113</v>
      </c>
      <c r="B690" s="82" t="str">
        <f t="shared" si="10"/>
        <v>Jul</v>
      </c>
      <c r="C690" s="83">
        <v>45108</v>
      </c>
      <c r="D690" s="109">
        <v>27</v>
      </c>
      <c r="E690" s="84" t="s">
        <v>205</v>
      </c>
      <c r="F690" s="110" t="s">
        <v>7421</v>
      </c>
      <c r="G690" s="110" t="s">
        <v>8085</v>
      </c>
      <c r="H690" s="86" t="s">
        <v>7311</v>
      </c>
      <c r="I690" s="110">
        <v>6514</v>
      </c>
      <c r="J690" s="112">
        <v>5520</v>
      </c>
      <c r="K690" s="111" t="s">
        <v>216</v>
      </c>
      <c r="L690" s="109" t="s">
        <v>217</v>
      </c>
      <c r="M690" s="88" t="str">
        <f>VLOOKUP(L690,'Total Sales 24-25'!$AD$2:$AE$6,2,0)</f>
        <v>G-Suite Business</v>
      </c>
      <c r="N690" s="109" t="s">
        <v>218</v>
      </c>
      <c r="O690" s="109" t="s">
        <v>6341</v>
      </c>
      <c r="P690" s="89"/>
      <c r="Q690" s="89"/>
      <c r="R690" s="89"/>
      <c r="S690" s="109">
        <v>7</v>
      </c>
      <c r="T690" s="110">
        <v>6514</v>
      </c>
      <c r="U690" s="109">
        <v>0</v>
      </c>
    </row>
    <row r="691" spans="1:21" ht="17.25" customHeight="1" thickBot="1">
      <c r="A691" s="82">
        <v>45113</v>
      </c>
      <c r="B691" s="82" t="str">
        <f t="shared" si="10"/>
        <v>Jul</v>
      </c>
      <c r="C691" s="83">
        <v>45108</v>
      </c>
      <c r="D691" s="109">
        <v>27</v>
      </c>
      <c r="E691" s="84" t="s">
        <v>205</v>
      </c>
      <c r="F691" s="110" t="s">
        <v>3545</v>
      </c>
      <c r="G691" s="110" t="s">
        <v>8086</v>
      </c>
      <c r="H691" s="86" t="s">
        <v>7311</v>
      </c>
      <c r="I691" s="110">
        <v>9440</v>
      </c>
      <c r="J691" s="112">
        <v>8000</v>
      </c>
      <c r="K691" s="111" t="s">
        <v>216</v>
      </c>
      <c r="L691" s="109" t="s">
        <v>217</v>
      </c>
      <c r="M691" s="88" t="str">
        <f>VLOOKUP(L691,'Total Sales 24-25'!$AD$2:$AE$6,2,0)</f>
        <v>G-Suite Business</v>
      </c>
      <c r="N691" s="109" t="s">
        <v>218</v>
      </c>
      <c r="O691" s="109" t="s">
        <v>6341</v>
      </c>
      <c r="P691" s="89"/>
      <c r="Q691" s="89"/>
      <c r="R691" s="89"/>
      <c r="S691" s="109">
        <v>7</v>
      </c>
      <c r="T691" s="110">
        <v>9440</v>
      </c>
      <c r="U691" s="109">
        <v>0</v>
      </c>
    </row>
    <row r="692" spans="1:21" ht="17.25" customHeight="1" thickBot="1">
      <c r="A692" s="82">
        <v>45113</v>
      </c>
      <c r="B692" s="82" t="str">
        <f t="shared" si="10"/>
        <v>Jul</v>
      </c>
      <c r="C692" s="83">
        <v>45108</v>
      </c>
      <c r="D692" s="109">
        <v>27</v>
      </c>
      <c r="E692" s="84" t="s">
        <v>205</v>
      </c>
      <c r="F692" s="110" t="s">
        <v>4722</v>
      </c>
      <c r="G692" s="110" t="s">
        <v>8087</v>
      </c>
      <c r="H692" s="86" t="s">
        <v>7311</v>
      </c>
      <c r="I692" s="110">
        <v>11894</v>
      </c>
      <c r="J692" s="112">
        <v>10080</v>
      </c>
      <c r="K692" s="111" t="s">
        <v>216</v>
      </c>
      <c r="L692" s="109" t="s">
        <v>217</v>
      </c>
      <c r="M692" s="88" t="str">
        <f>VLOOKUP(L692,'Total Sales 24-25'!$AD$2:$AE$6,2,0)</f>
        <v>G-Suite Business</v>
      </c>
      <c r="N692" s="109" t="s">
        <v>218</v>
      </c>
      <c r="O692" s="109" t="s">
        <v>6341</v>
      </c>
      <c r="P692" s="89"/>
      <c r="Q692" s="89"/>
      <c r="R692" s="89"/>
      <c r="S692" s="109">
        <v>7</v>
      </c>
      <c r="T692" s="110">
        <v>11894</v>
      </c>
      <c r="U692" s="109">
        <v>0</v>
      </c>
    </row>
    <row r="693" spans="1:21" ht="17.25" customHeight="1" thickBot="1">
      <c r="A693" s="82">
        <v>45113</v>
      </c>
      <c r="B693" s="82" t="str">
        <f t="shared" si="10"/>
        <v>Jul</v>
      </c>
      <c r="C693" s="83">
        <v>45108</v>
      </c>
      <c r="D693" s="109">
        <v>27</v>
      </c>
      <c r="E693" s="84" t="s">
        <v>205</v>
      </c>
      <c r="F693" s="110" t="s">
        <v>7371</v>
      </c>
      <c r="G693" s="110" t="s">
        <v>8088</v>
      </c>
      <c r="H693" s="86" t="s">
        <v>7311</v>
      </c>
      <c r="I693" s="110">
        <v>6514</v>
      </c>
      <c r="J693" s="112">
        <v>5520</v>
      </c>
      <c r="K693" s="111" t="s">
        <v>216</v>
      </c>
      <c r="L693" s="109" t="s">
        <v>217</v>
      </c>
      <c r="M693" s="88" t="str">
        <f>VLOOKUP(L693,'Total Sales 24-25'!$AD$2:$AE$6,2,0)</f>
        <v>G-Suite Business</v>
      </c>
      <c r="N693" s="109" t="s">
        <v>218</v>
      </c>
      <c r="O693" s="109" t="s">
        <v>6341</v>
      </c>
      <c r="P693" s="89"/>
      <c r="Q693" s="89"/>
      <c r="R693" s="89"/>
      <c r="S693" s="109">
        <v>7</v>
      </c>
      <c r="T693" s="110">
        <v>6514</v>
      </c>
      <c r="U693" s="109">
        <v>0</v>
      </c>
    </row>
    <row r="694" spans="1:21" ht="17.25" customHeight="1" thickBot="1">
      <c r="A694" s="82">
        <v>45113</v>
      </c>
      <c r="B694" s="82" t="str">
        <f t="shared" si="10"/>
        <v>Jul</v>
      </c>
      <c r="C694" s="83">
        <v>45108</v>
      </c>
      <c r="D694" s="109">
        <v>27</v>
      </c>
      <c r="E694" s="84" t="s">
        <v>205</v>
      </c>
      <c r="F694" s="110" t="s">
        <v>429</v>
      </c>
      <c r="G694" s="110" t="s">
        <v>8089</v>
      </c>
      <c r="H694" s="86" t="s">
        <v>7311</v>
      </c>
      <c r="I694" s="110">
        <v>1982</v>
      </c>
      <c r="J694" s="112">
        <v>1680</v>
      </c>
      <c r="K694" s="111" t="s">
        <v>216</v>
      </c>
      <c r="L694" s="109" t="s">
        <v>217</v>
      </c>
      <c r="M694" s="88" t="str">
        <f>VLOOKUP(L694,'Total Sales 24-25'!$AD$2:$AE$6,2,0)</f>
        <v>G-Suite Business</v>
      </c>
      <c r="N694" s="109" t="s">
        <v>218</v>
      </c>
      <c r="O694" s="109" t="s">
        <v>6341</v>
      </c>
      <c r="P694" s="89"/>
      <c r="Q694" s="89"/>
      <c r="R694" s="89"/>
      <c r="S694" s="109">
        <v>7</v>
      </c>
      <c r="T694" s="110">
        <v>1982</v>
      </c>
      <c r="U694" s="109">
        <v>0</v>
      </c>
    </row>
    <row r="695" spans="1:21" ht="17.25" customHeight="1" thickBot="1">
      <c r="A695" s="82">
        <v>45113</v>
      </c>
      <c r="B695" s="82" t="str">
        <f t="shared" si="10"/>
        <v>Jul</v>
      </c>
      <c r="C695" s="83">
        <v>45108</v>
      </c>
      <c r="D695" s="109">
        <v>27</v>
      </c>
      <c r="E695" s="84" t="s">
        <v>205</v>
      </c>
      <c r="F695" s="110" t="s">
        <v>7462</v>
      </c>
      <c r="G695" s="110" t="s">
        <v>8090</v>
      </c>
      <c r="H695" s="86" t="s">
        <v>7311</v>
      </c>
      <c r="I695" s="110">
        <v>11894</v>
      </c>
      <c r="J695" s="112">
        <v>10080</v>
      </c>
      <c r="K695" s="111" t="s">
        <v>216</v>
      </c>
      <c r="L695" s="109" t="s">
        <v>217</v>
      </c>
      <c r="M695" s="88" t="str">
        <f>VLOOKUP(L695,'Total Sales 24-25'!$AD$2:$AE$6,2,0)</f>
        <v>G-Suite Business</v>
      </c>
      <c r="N695" s="109" t="s">
        <v>218</v>
      </c>
      <c r="O695" s="109" t="s">
        <v>6341</v>
      </c>
      <c r="P695" s="89"/>
      <c r="Q695" s="89"/>
      <c r="R695" s="89"/>
      <c r="S695" s="109">
        <v>7</v>
      </c>
      <c r="T695" s="110">
        <v>11894</v>
      </c>
      <c r="U695" s="109">
        <v>0</v>
      </c>
    </row>
    <row r="696" spans="1:21" ht="17.25" customHeight="1" thickBot="1">
      <c r="A696" s="82">
        <v>45113</v>
      </c>
      <c r="B696" s="82" t="str">
        <f t="shared" si="10"/>
        <v>Jul</v>
      </c>
      <c r="C696" s="83">
        <v>45108</v>
      </c>
      <c r="D696" s="109">
        <v>27</v>
      </c>
      <c r="E696" s="84" t="s">
        <v>205</v>
      </c>
      <c r="F696" s="110" t="s">
        <v>1570</v>
      </c>
      <c r="G696" s="110" t="s">
        <v>8091</v>
      </c>
      <c r="H696" s="86" t="s">
        <v>7311</v>
      </c>
      <c r="I696" s="110">
        <v>8921</v>
      </c>
      <c r="J696" s="112">
        <v>7560</v>
      </c>
      <c r="K696" s="111" t="s">
        <v>216</v>
      </c>
      <c r="L696" s="109" t="s">
        <v>217</v>
      </c>
      <c r="M696" s="88" t="str">
        <f>VLOOKUP(L696,'Total Sales 24-25'!$AD$2:$AE$6,2,0)</f>
        <v>G-Suite Business</v>
      </c>
      <c r="N696" s="109" t="s">
        <v>218</v>
      </c>
      <c r="O696" s="109" t="s">
        <v>6341</v>
      </c>
      <c r="P696" s="89"/>
      <c r="Q696" s="89"/>
      <c r="R696" s="89"/>
      <c r="S696" s="109">
        <v>7</v>
      </c>
      <c r="T696" s="110">
        <v>8921</v>
      </c>
      <c r="U696" s="109">
        <v>0</v>
      </c>
    </row>
    <row r="697" spans="1:21" ht="17.25" customHeight="1" thickBot="1">
      <c r="A697" s="82">
        <v>45113</v>
      </c>
      <c r="B697" s="82" t="str">
        <f t="shared" si="10"/>
        <v>Jul</v>
      </c>
      <c r="C697" s="83">
        <v>45108</v>
      </c>
      <c r="D697" s="109">
        <v>27</v>
      </c>
      <c r="E697" s="84" t="s">
        <v>205</v>
      </c>
      <c r="F697" s="110" t="s">
        <v>3058</v>
      </c>
      <c r="G697" s="110" t="s">
        <v>8092</v>
      </c>
      <c r="H697" s="86" t="s">
        <v>7311</v>
      </c>
      <c r="I697" s="110">
        <v>23128</v>
      </c>
      <c r="J697" s="112">
        <v>19600</v>
      </c>
      <c r="K697" s="111" t="s">
        <v>216</v>
      </c>
      <c r="L697" s="109" t="s">
        <v>217</v>
      </c>
      <c r="M697" s="88" t="str">
        <f>VLOOKUP(L697,'Total Sales 24-25'!$AD$2:$AE$6,2,0)</f>
        <v>G-Suite Business</v>
      </c>
      <c r="N697" s="109" t="s">
        <v>218</v>
      </c>
      <c r="O697" s="109" t="s">
        <v>6341</v>
      </c>
      <c r="P697" s="89"/>
      <c r="Q697" s="89"/>
      <c r="R697" s="89"/>
      <c r="S697" s="109">
        <v>7</v>
      </c>
      <c r="T697" s="110">
        <v>23128</v>
      </c>
      <c r="U697" s="109">
        <v>0</v>
      </c>
    </row>
    <row r="698" spans="1:21" ht="17.25" customHeight="1" thickBot="1">
      <c r="A698" s="82">
        <v>45113</v>
      </c>
      <c r="B698" s="82" t="str">
        <f t="shared" si="10"/>
        <v>Jul</v>
      </c>
      <c r="C698" s="83">
        <v>45108</v>
      </c>
      <c r="D698" s="109">
        <v>27</v>
      </c>
      <c r="E698" s="84" t="s">
        <v>205</v>
      </c>
      <c r="F698" s="110" t="s">
        <v>2638</v>
      </c>
      <c r="G698" s="110" t="s">
        <v>8093</v>
      </c>
      <c r="H698" s="86" t="s">
        <v>7311</v>
      </c>
      <c r="I698" s="110">
        <v>16751</v>
      </c>
      <c r="J698" s="112">
        <v>14196</v>
      </c>
      <c r="K698" s="111" t="s">
        <v>216</v>
      </c>
      <c r="L698" s="109" t="s">
        <v>217</v>
      </c>
      <c r="M698" s="88" t="str">
        <f>VLOOKUP(L698,'Total Sales 24-25'!$AD$2:$AE$6,2,0)</f>
        <v>G-Suite Business</v>
      </c>
      <c r="N698" s="109" t="s">
        <v>218</v>
      </c>
      <c r="O698" s="109" t="s">
        <v>6341</v>
      </c>
      <c r="P698" s="89"/>
      <c r="Q698" s="89"/>
      <c r="R698" s="89"/>
      <c r="S698" s="109">
        <v>7</v>
      </c>
      <c r="T698" s="110">
        <v>16751</v>
      </c>
      <c r="U698" s="109">
        <v>0</v>
      </c>
    </row>
    <row r="699" spans="1:21" ht="17.25" customHeight="1" thickBot="1">
      <c r="A699" s="82">
        <v>45114</v>
      </c>
      <c r="B699" s="82" t="str">
        <f t="shared" si="10"/>
        <v>Jul</v>
      </c>
      <c r="C699" s="83">
        <v>45108</v>
      </c>
      <c r="D699" s="109">
        <v>27</v>
      </c>
      <c r="E699" s="84" t="s">
        <v>205</v>
      </c>
      <c r="F699" s="110" t="s">
        <v>8094</v>
      </c>
      <c r="G699" s="110" t="s">
        <v>8095</v>
      </c>
      <c r="H699" s="86" t="s">
        <v>7311</v>
      </c>
      <c r="I699" s="110">
        <v>126850</v>
      </c>
      <c r="J699" s="109">
        <v>107500</v>
      </c>
      <c r="K699" s="111" t="s">
        <v>216</v>
      </c>
      <c r="L699" s="109" t="s">
        <v>217</v>
      </c>
      <c r="M699" s="88" t="str">
        <f>VLOOKUP(L699,'Total Sales 24-25'!$AD$2:$AE$6,2,0)</f>
        <v>G-Suite Business</v>
      </c>
      <c r="N699" s="109" t="s">
        <v>218</v>
      </c>
      <c r="O699" s="109" t="s">
        <v>6341</v>
      </c>
      <c r="P699" s="89"/>
      <c r="Q699" s="89"/>
      <c r="R699" s="89"/>
      <c r="S699" s="109">
        <v>7</v>
      </c>
      <c r="T699" s="110">
        <v>126850</v>
      </c>
      <c r="U699" s="109">
        <v>0</v>
      </c>
    </row>
    <row r="700" spans="1:21" ht="17.25" customHeight="1" thickBot="1">
      <c r="A700" s="82">
        <v>45114</v>
      </c>
      <c r="B700" s="82" t="str">
        <f t="shared" si="10"/>
        <v>Jul</v>
      </c>
      <c r="C700" s="83">
        <v>45108</v>
      </c>
      <c r="D700" s="109">
        <v>27</v>
      </c>
      <c r="E700" s="84" t="s">
        <v>205</v>
      </c>
      <c r="F700" s="110" t="s">
        <v>2638</v>
      </c>
      <c r="G700" s="110" t="s">
        <v>8096</v>
      </c>
      <c r="H700" s="86" t="s">
        <v>7311</v>
      </c>
      <c r="I700" s="110">
        <v>16164</v>
      </c>
      <c r="J700" s="109">
        <v>13698</v>
      </c>
      <c r="K700" s="111" t="s">
        <v>216</v>
      </c>
      <c r="L700" s="109" t="s">
        <v>217</v>
      </c>
      <c r="M700" s="88" t="str">
        <f>VLOOKUP(L700,'Total Sales 24-25'!$AD$2:$AE$6,2,0)</f>
        <v>G-Suite Business</v>
      </c>
      <c r="N700" s="109" t="s">
        <v>218</v>
      </c>
      <c r="O700" s="109" t="s">
        <v>6341</v>
      </c>
      <c r="P700" s="89"/>
      <c r="Q700" s="89"/>
      <c r="R700" s="89"/>
      <c r="S700" s="109">
        <v>7</v>
      </c>
      <c r="T700" s="110">
        <v>16164</v>
      </c>
      <c r="U700" s="109">
        <v>0</v>
      </c>
    </row>
    <row r="701" spans="1:21" ht="17.25" customHeight="1" thickBot="1">
      <c r="A701" s="82">
        <v>45114</v>
      </c>
      <c r="B701" s="82" t="str">
        <f t="shared" si="10"/>
        <v>Jul</v>
      </c>
      <c r="C701" s="83">
        <v>45108</v>
      </c>
      <c r="D701" s="109">
        <v>27</v>
      </c>
      <c r="E701" s="84" t="s">
        <v>205</v>
      </c>
      <c r="F701" s="110" t="s">
        <v>1859</v>
      </c>
      <c r="G701" s="110" t="s">
        <v>8097</v>
      </c>
      <c r="H701" s="86" t="s">
        <v>7311</v>
      </c>
      <c r="I701" s="110">
        <v>71690</v>
      </c>
      <c r="J701" s="109">
        <v>60754</v>
      </c>
      <c r="K701" s="111" t="s">
        <v>216</v>
      </c>
      <c r="L701" s="109" t="s">
        <v>217</v>
      </c>
      <c r="M701" s="88" t="str">
        <f>VLOOKUP(L701,'Total Sales 24-25'!$AD$2:$AE$6,2,0)</f>
        <v>G-Suite Business</v>
      </c>
      <c r="N701" s="109" t="s">
        <v>218</v>
      </c>
      <c r="O701" s="109" t="s">
        <v>6341</v>
      </c>
      <c r="P701" s="89"/>
      <c r="Q701" s="89"/>
      <c r="R701" s="89"/>
      <c r="S701" s="109">
        <v>7</v>
      </c>
      <c r="T701" s="110">
        <v>71690</v>
      </c>
      <c r="U701" s="109">
        <v>0</v>
      </c>
    </row>
    <row r="702" spans="1:21" ht="17.25" customHeight="1" thickBot="1">
      <c r="A702" s="82">
        <v>45118</v>
      </c>
      <c r="B702" s="82" t="str">
        <f t="shared" si="10"/>
        <v>Jul</v>
      </c>
      <c r="C702" s="83">
        <v>45108</v>
      </c>
      <c r="D702" s="109">
        <v>28</v>
      </c>
      <c r="E702" s="84" t="s">
        <v>205</v>
      </c>
      <c r="F702" s="110" t="s">
        <v>239</v>
      </c>
      <c r="G702" s="110" t="s">
        <v>8098</v>
      </c>
      <c r="H702" s="86" t="s">
        <v>7311</v>
      </c>
      <c r="I702" s="110">
        <v>4983</v>
      </c>
      <c r="J702" s="109">
        <v>4223</v>
      </c>
      <c r="K702" s="111" t="s">
        <v>216</v>
      </c>
      <c r="L702" s="109" t="s">
        <v>217</v>
      </c>
      <c r="M702" s="88" t="str">
        <f>VLOOKUP(L702,'Total Sales 24-25'!$AD$2:$AE$6,2,0)</f>
        <v>G-Suite Business</v>
      </c>
      <c r="N702" s="109" t="s">
        <v>218</v>
      </c>
      <c r="O702" s="109" t="s">
        <v>6341</v>
      </c>
      <c r="P702" s="89"/>
      <c r="Q702" s="89"/>
      <c r="R702" s="89"/>
      <c r="S702" s="109">
        <v>7</v>
      </c>
      <c r="T702" s="110">
        <v>4983</v>
      </c>
      <c r="U702" s="109">
        <v>0</v>
      </c>
    </row>
    <row r="703" spans="1:21" ht="17.25" customHeight="1" thickBot="1">
      <c r="A703" s="82">
        <v>45118</v>
      </c>
      <c r="B703" s="82" t="str">
        <f t="shared" si="10"/>
        <v>Jul</v>
      </c>
      <c r="C703" s="83">
        <v>45108</v>
      </c>
      <c r="D703" s="109">
        <v>28</v>
      </c>
      <c r="E703" s="84" t="s">
        <v>205</v>
      </c>
      <c r="F703" s="110" t="s">
        <v>8099</v>
      </c>
      <c r="G703" s="110" t="s">
        <v>8100</v>
      </c>
      <c r="H703" s="86" t="s">
        <v>7311</v>
      </c>
      <c r="I703" s="110">
        <v>33630</v>
      </c>
      <c r="J703" s="109">
        <v>28500</v>
      </c>
      <c r="K703" s="111" t="s">
        <v>216</v>
      </c>
      <c r="L703" s="109" t="s">
        <v>217</v>
      </c>
      <c r="M703" s="88" t="str">
        <f>VLOOKUP(L703,'Total Sales 24-25'!$AD$2:$AE$6,2,0)</f>
        <v>G-Suite Business</v>
      </c>
      <c r="N703" s="109" t="s">
        <v>218</v>
      </c>
      <c r="O703" s="109" t="s">
        <v>6341</v>
      </c>
      <c r="P703" s="89"/>
      <c r="Q703" s="89"/>
      <c r="R703" s="89"/>
      <c r="S703" s="109">
        <v>7</v>
      </c>
      <c r="T703" s="110">
        <v>33630</v>
      </c>
      <c r="U703" s="109">
        <v>0</v>
      </c>
    </row>
    <row r="704" spans="1:21" ht="17.25" customHeight="1" thickBot="1">
      <c r="A704" s="82">
        <v>45118</v>
      </c>
      <c r="B704" s="82" t="str">
        <f t="shared" si="10"/>
        <v>Jul</v>
      </c>
      <c r="C704" s="83">
        <v>45108</v>
      </c>
      <c r="D704" s="109">
        <v>28</v>
      </c>
      <c r="E704" s="84" t="s">
        <v>205</v>
      </c>
      <c r="F704" s="110" t="s">
        <v>250</v>
      </c>
      <c r="G704" s="110" t="s">
        <v>8101</v>
      </c>
      <c r="H704" s="86" t="s">
        <v>7311</v>
      </c>
      <c r="I704" s="110">
        <v>5310</v>
      </c>
      <c r="J704" s="109">
        <v>4500</v>
      </c>
      <c r="K704" s="111" t="s">
        <v>216</v>
      </c>
      <c r="L704" s="109" t="s">
        <v>217</v>
      </c>
      <c r="M704" s="88" t="str">
        <f>VLOOKUP(L704,'Total Sales 24-25'!$AD$2:$AE$6,2,0)</f>
        <v>G-Suite Business</v>
      </c>
      <c r="N704" s="109" t="s">
        <v>218</v>
      </c>
      <c r="O704" s="109" t="s">
        <v>6341</v>
      </c>
      <c r="P704" s="89"/>
      <c r="Q704" s="89"/>
      <c r="R704" s="89"/>
      <c r="S704" s="109">
        <v>7</v>
      </c>
      <c r="T704" s="110">
        <v>5310</v>
      </c>
      <c r="U704" s="109">
        <v>0</v>
      </c>
    </row>
    <row r="705" spans="1:21" ht="17.25" customHeight="1" thickBot="1">
      <c r="A705" s="82">
        <v>45119</v>
      </c>
      <c r="B705" s="82" t="str">
        <f t="shared" si="10"/>
        <v>Jul</v>
      </c>
      <c r="C705" s="83">
        <v>45108</v>
      </c>
      <c r="D705" s="109">
        <v>28</v>
      </c>
      <c r="E705" s="84" t="s">
        <v>205</v>
      </c>
      <c r="F705" s="110" t="s">
        <v>3301</v>
      </c>
      <c r="G705" s="110" t="s">
        <v>8102</v>
      </c>
      <c r="H705" s="86" t="s">
        <v>7311</v>
      </c>
      <c r="I705" s="110">
        <v>18290</v>
      </c>
      <c r="J705" s="109">
        <v>15500</v>
      </c>
      <c r="K705" s="111" t="s">
        <v>216</v>
      </c>
      <c r="L705" s="109" t="s">
        <v>217</v>
      </c>
      <c r="M705" s="88" t="str">
        <f>VLOOKUP(L705,'Total Sales 24-25'!$AD$2:$AE$6,2,0)</f>
        <v>G-Suite Business</v>
      </c>
      <c r="N705" s="109" t="s">
        <v>218</v>
      </c>
      <c r="O705" s="109" t="s">
        <v>6341</v>
      </c>
      <c r="P705" s="89"/>
      <c r="Q705" s="89"/>
      <c r="R705" s="89"/>
      <c r="S705" s="109">
        <v>7</v>
      </c>
      <c r="T705" s="110">
        <v>18290</v>
      </c>
      <c r="U705" s="109">
        <v>0</v>
      </c>
    </row>
    <row r="706" spans="1:21" ht="17.25" customHeight="1" thickBot="1">
      <c r="A706" s="82">
        <v>45119</v>
      </c>
      <c r="B706" s="82" t="str">
        <f t="shared" ref="B706:B769" si="11">TEXT(A706,"mmm")</f>
        <v>Jul</v>
      </c>
      <c r="C706" s="83">
        <v>45108</v>
      </c>
      <c r="D706" s="109">
        <v>28</v>
      </c>
      <c r="E706" s="84" t="s">
        <v>205</v>
      </c>
      <c r="F706" s="110" t="s">
        <v>3099</v>
      </c>
      <c r="G706" s="110" t="s">
        <v>8103</v>
      </c>
      <c r="H706" s="86" t="s">
        <v>7311</v>
      </c>
      <c r="I706" s="110">
        <v>9027</v>
      </c>
      <c r="J706" s="109">
        <v>7650</v>
      </c>
      <c r="K706" s="111" t="s">
        <v>216</v>
      </c>
      <c r="L706" s="109" t="s">
        <v>217</v>
      </c>
      <c r="M706" s="88" t="str">
        <f>VLOOKUP(L706,'Total Sales 24-25'!$AD$2:$AE$6,2,0)</f>
        <v>G-Suite Business</v>
      </c>
      <c r="N706" s="109" t="s">
        <v>218</v>
      </c>
      <c r="O706" s="109" t="s">
        <v>6341</v>
      </c>
      <c r="P706" s="89"/>
      <c r="Q706" s="89"/>
      <c r="R706" s="89"/>
      <c r="S706" s="109">
        <v>7</v>
      </c>
      <c r="T706" s="110">
        <v>9027</v>
      </c>
      <c r="U706" s="109">
        <v>0</v>
      </c>
    </row>
    <row r="707" spans="1:21" ht="17.25" customHeight="1" thickBot="1">
      <c r="A707" s="82">
        <v>45119</v>
      </c>
      <c r="B707" s="82" t="str">
        <f t="shared" si="11"/>
        <v>Jul</v>
      </c>
      <c r="C707" s="83">
        <v>45108</v>
      </c>
      <c r="D707" s="109">
        <v>28</v>
      </c>
      <c r="E707" s="84" t="s">
        <v>205</v>
      </c>
      <c r="F707" s="110" t="s">
        <v>1413</v>
      </c>
      <c r="G707" s="110" t="s">
        <v>8104</v>
      </c>
      <c r="H707" s="86" t="s">
        <v>7311</v>
      </c>
      <c r="I707" s="110">
        <v>8022</v>
      </c>
      <c r="J707" s="109">
        <v>6798</v>
      </c>
      <c r="K707" s="111" t="s">
        <v>216</v>
      </c>
      <c r="L707" s="109" t="s">
        <v>217</v>
      </c>
      <c r="M707" s="88" t="str">
        <f>VLOOKUP(L707,'Total Sales 24-25'!$AD$2:$AE$6,2,0)</f>
        <v>G-Suite Business</v>
      </c>
      <c r="N707" s="109" t="s">
        <v>218</v>
      </c>
      <c r="O707" s="109" t="s">
        <v>6341</v>
      </c>
      <c r="P707" s="89"/>
      <c r="Q707" s="89"/>
      <c r="R707" s="89"/>
      <c r="S707" s="109">
        <v>7</v>
      </c>
      <c r="T707" s="110">
        <v>8022</v>
      </c>
      <c r="U707" s="109">
        <v>0</v>
      </c>
    </row>
    <row r="708" spans="1:21" ht="17.25" customHeight="1" thickBot="1">
      <c r="A708" s="82">
        <v>45119</v>
      </c>
      <c r="B708" s="82" t="str">
        <f t="shared" si="11"/>
        <v>Jul</v>
      </c>
      <c r="C708" s="83">
        <v>45108</v>
      </c>
      <c r="D708" s="109">
        <v>28</v>
      </c>
      <c r="E708" s="84" t="s">
        <v>205</v>
      </c>
      <c r="F708" s="110" t="s">
        <v>2503</v>
      </c>
      <c r="G708" s="110" t="s">
        <v>8105</v>
      </c>
      <c r="H708" s="86" t="s">
        <v>7311</v>
      </c>
      <c r="I708" s="110">
        <v>21063</v>
      </c>
      <c r="J708" s="109">
        <v>17850</v>
      </c>
      <c r="K708" s="111" t="s">
        <v>216</v>
      </c>
      <c r="L708" s="109" t="s">
        <v>217</v>
      </c>
      <c r="M708" s="88" t="str">
        <f>VLOOKUP(L708,'Total Sales 24-25'!$AD$2:$AE$6,2,0)</f>
        <v>G-Suite Business</v>
      </c>
      <c r="N708" s="109" t="s">
        <v>218</v>
      </c>
      <c r="O708" s="109" t="s">
        <v>6341</v>
      </c>
      <c r="P708" s="89"/>
      <c r="Q708" s="89"/>
      <c r="R708" s="89"/>
      <c r="S708" s="109">
        <v>7</v>
      </c>
      <c r="T708" s="110">
        <v>21063</v>
      </c>
      <c r="U708" s="109">
        <v>0</v>
      </c>
    </row>
    <row r="709" spans="1:21" ht="17.25" customHeight="1" thickBot="1">
      <c r="A709" s="82">
        <v>45119</v>
      </c>
      <c r="B709" s="82" t="str">
        <f t="shared" si="11"/>
        <v>Jul</v>
      </c>
      <c r="C709" s="83">
        <v>45108</v>
      </c>
      <c r="D709" s="109">
        <v>28</v>
      </c>
      <c r="E709" s="84" t="s">
        <v>205</v>
      </c>
      <c r="F709" s="110" t="s">
        <v>3147</v>
      </c>
      <c r="G709" s="110" t="s">
        <v>8106</v>
      </c>
      <c r="H709" s="86" t="s">
        <v>7311</v>
      </c>
      <c r="I709" s="110">
        <v>17842</v>
      </c>
      <c r="J709" s="109">
        <v>15120</v>
      </c>
      <c r="K709" s="111" t="s">
        <v>216</v>
      </c>
      <c r="L709" s="109" t="s">
        <v>217</v>
      </c>
      <c r="M709" s="88" t="str">
        <f>VLOOKUP(L709,'Total Sales 24-25'!$AD$2:$AE$6,2,0)</f>
        <v>G-Suite Business</v>
      </c>
      <c r="N709" s="109" t="s">
        <v>218</v>
      </c>
      <c r="O709" s="109" t="s">
        <v>6341</v>
      </c>
      <c r="P709" s="89"/>
      <c r="Q709" s="89"/>
      <c r="R709" s="89"/>
      <c r="S709" s="109">
        <v>7</v>
      </c>
      <c r="T709" s="110">
        <v>17842</v>
      </c>
      <c r="U709" s="109">
        <v>0</v>
      </c>
    </row>
    <row r="710" spans="1:21" ht="17.25" customHeight="1" thickBot="1">
      <c r="A710" s="82">
        <v>45119</v>
      </c>
      <c r="B710" s="82" t="str">
        <f t="shared" si="11"/>
        <v>Jul</v>
      </c>
      <c r="C710" s="83">
        <v>45108</v>
      </c>
      <c r="D710" s="109">
        <v>28</v>
      </c>
      <c r="E710" s="84" t="s">
        <v>205</v>
      </c>
      <c r="F710" s="110" t="s">
        <v>502</v>
      </c>
      <c r="G710" s="110" t="s">
        <v>8107</v>
      </c>
      <c r="H710" s="86" t="s">
        <v>7311</v>
      </c>
      <c r="I710" s="110">
        <v>18054</v>
      </c>
      <c r="J710" s="109">
        <v>15300</v>
      </c>
      <c r="K710" s="111" t="s">
        <v>216</v>
      </c>
      <c r="L710" s="109" t="s">
        <v>217</v>
      </c>
      <c r="M710" s="88" t="str">
        <f>VLOOKUP(L710,'Total Sales 24-25'!$AD$2:$AE$6,2,0)</f>
        <v>G-Suite Business</v>
      </c>
      <c r="N710" s="109" t="s">
        <v>218</v>
      </c>
      <c r="O710" s="109" t="s">
        <v>6341</v>
      </c>
      <c r="P710" s="89"/>
      <c r="Q710" s="89"/>
      <c r="R710" s="89"/>
      <c r="S710" s="109">
        <v>7</v>
      </c>
      <c r="T710" s="110">
        <v>18054</v>
      </c>
      <c r="U710" s="109">
        <v>0</v>
      </c>
    </row>
    <row r="711" spans="1:21" ht="17.25" customHeight="1" thickBot="1">
      <c r="A711" s="82">
        <v>45119</v>
      </c>
      <c r="B711" s="82" t="str">
        <f t="shared" si="11"/>
        <v>Jul</v>
      </c>
      <c r="C711" s="83">
        <v>45108</v>
      </c>
      <c r="D711" s="109">
        <v>28</v>
      </c>
      <c r="E711" s="84" t="s">
        <v>205</v>
      </c>
      <c r="F711" s="110" t="s">
        <v>3081</v>
      </c>
      <c r="G711" s="110" t="s">
        <v>8108</v>
      </c>
      <c r="H711" s="86" t="s">
        <v>7311</v>
      </c>
      <c r="I711" s="110">
        <v>23364</v>
      </c>
      <c r="J711" s="109">
        <v>19800</v>
      </c>
      <c r="K711" s="111" t="s">
        <v>216</v>
      </c>
      <c r="L711" s="109" t="s">
        <v>217</v>
      </c>
      <c r="M711" s="88" t="str">
        <f>VLOOKUP(L711,'Total Sales 24-25'!$AD$2:$AE$6,2,0)</f>
        <v>G-Suite Business</v>
      </c>
      <c r="N711" s="109" t="s">
        <v>218</v>
      </c>
      <c r="O711" s="109" t="s">
        <v>6341</v>
      </c>
      <c r="P711" s="89"/>
      <c r="Q711" s="89"/>
      <c r="R711" s="89"/>
      <c r="S711" s="109">
        <v>7</v>
      </c>
      <c r="T711" s="110">
        <v>23364</v>
      </c>
      <c r="U711" s="109">
        <v>0</v>
      </c>
    </row>
    <row r="712" spans="1:21" ht="17.25" customHeight="1" thickBot="1">
      <c r="A712" s="82">
        <v>45120</v>
      </c>
      <c r="B712" s="82" t="str">
        <f t="shared" si="11"/>
        <v>Jul</v>
      </c>
      <c r="C712" s="83">
        <v>45108</v>
      </c>
      <c r="D712" s="109">
        <v>28</v>
      </c>
      <c r="E712" s="84" t="s">
        <v>205</v>
      </c>
      <c r="F712" s="110" t="s">
        <v>2836</v>
      </c>
      <c r="G712" s="110" t="s">
        <v>8109</v>
      </c>
      <c r="H712" s="86" t="s">
        <v>7311</v>
      </c>
      <c r="I712" s="110">
        <v>27081</v>
      </c>
      <c r="J712" s="109">
        <v>22950</v>
      </c>
      <c r="K712" s="111" t="s">
        <v>216</v>
      </c>
      <c r="L712" s="109" t="s">
        <v>217</v>
      </c>
      <c r="M712" s="88" t="str">
        <f>VLOOKUP(L712,'Total Sales 24-25'!$AD$2:$AE$6,2,0)</f>
        <v>G-Suite Business</v>
      </c>
      <c r="N712" s="109" t="s">
        <v>218</v>
      </c>
      <c r="O712" s="109" t="s">
        <v>6341</v>
      </c>
      <c r="P712" s="89"/>
      <c r="Q712" s="89"/>
      <c r="R712" s="89"/>
      <c r="S712" s="109">
        <v>7</v>
      </c>
      <c r="T712" s="110">
        <v>27081</v>
      </c>
      <c r="U712" s="109">
        <v>0</v>
      </c>
    </row>
    <row r="713" spans="1:21" ht="17.25" customHeight="1" thickBot="1">
      <c r="A713" s="82">
        <v>45120</v>
      </c>
      <c r="B713" s="82" t="str">
        <f t="shared" si="11"/>
        <v>Jul</v>
      </c>
      <c r="C713" s="83">
        <v>45108</v>
      </c>
      <c r="D713" s="109">
        <v>28</v>
      </c>
      <c r="E713" s="84" t="s">
        <v>205</v>
      </c>
      <c r="F713" s="110" t="s">
        <v>250</v>
      </c>
      <c r="G713" s="110" t="s">
        <v>8110</v>
      </c>
      <c r="H713" s="86" t="s">
        <v>7311</v>
      </c>
      <c r="I713" s="110">
        <v>10620</v>
      </c>
      <c r="J713" s="109">
        <v>9000</v>
      </c>
      <c r="K713" s="111" t="s">
        <v>216</v>
      </c>
      <c r="L713" s="109" t="s">
        <v>217</v>
      </c>
      <c r="M713" s="88" t="str">
        <f>VLOOKUP(L713,'Total Sales 24-25'!$AD$2:$AE$6,2,0)</f>
        <v>G-Suite Business</v>
      </c>
      <c r="N713" s="109" t="s">
        <v>218</v>
      </c>
      <c r="O713" s="109" t="s">
        <v>6341</v>
      </c>
      <c r="P713" s="89"/>
      <c r="Q713" s="89"/>
      <c r="R713" s="89"/>
      <c r="S713" s="109">
        <v>7</v>
      </c>
      <c r="T713" s="110">
        <v>10620</v>
      </c>
      <c r="U713" s="109">
        <v>0</v>
      </c>
    </row>
    <row r="714" spans="1:21" ht="17.25" customHeight="1" thickBot="1">
      <c r="A714" s="82">
        <v>45120</v>
      </c>
      <c r="B714" s="82" t="str">
        <f t="shared" si="11"/>
        <v>Jul</v>
      </c>
      <c r="C714" s="83">
        <v>45108</v>
      </c>
      <c r="D714" s="109">
        <v>28</v>
      </c>
      <c r="E714" s="84" t="s">
        <v>205</v>
      </c>
      <c r="F714" s="110" t="s">
        <v>1590</v>
      </c>
      <c r="G714" s="110" t="s">
        <v>8111</v>
      </c>
      <c r="H714" s="86" t="s">
        <v>7311</v>
      </c>
      <c r="I714" s="110">
        <v>4543</v>
      </c>
      <c r="J714" s="109">
        <v>3850</v>
      </c>
      <c r="K714" s="111" t="s">
        <v>216</v>
      </c>
      <c r="L714" s="109" t="s">
        <v>217</v>
      </c>
      <c r="M714" s="88" t="str">
        <f>VLOOKUP(L714,'Total Sales 24-25'!$AD$2:$AE$6,2,0)</f>
        <v>G-Suite Business</v>
      </c>
      <c r="N714" s="109" t="s">
        <v>218</v>
      </c>
      <c r="O714" s="109" t="s">
        <v>6341</v>
      </c>
      <c r="P714" s="89"/>
      <c r="Q714" s="89"/>
      <c r="R714" s="89"/>
      <c r="S714" s="109">
        <v>7</v>
      </c>
      <c r="T714" s="110">
        <v>4543</v>
      </c>
      <c r="U714" s="109">
        <v>0</v>
      </c>
    </row>
    <row r="715" spans="1:21" ht="17.25" customHeight="1" thickBot="1">
      <c r="A715" s="82">
        <v>45120</v>
      </c>
      <c r="B715" s="82" t="str">
        <f t="shared" si="11"/>
        <v>Jul</v>
      </c>
      <c r="C715" s="83">
        <v>45108</v>
      </c>
      <c r="D715" s="109">
        <v>28</v>
      </c>
      <c r="E715" s="84" t="s">
        <v>205</v>
      </c>
      <c r="F715" s="110" t="s">
        <v>2421</v>
      </c>
      <c r="G715" s="110" t="s">
        <v>8112</v>
      </c>
      <c r="H715" s="86" t="s">
        <v>7311</v>
      </c>
      <c r="I715" s="110">
        <v>536286</v>
      </c>
      <c r="J715" s="109">
        <v>454480</v>
      </c>
      <c r="K715" s="111" t="s">
        <v>216</v>
      </c>
      <c r="L715" s="109" t="s">
        <v>217</v>
      </c>
      <c r="M715" s="88" t="str">
        <f>VLOOKUP(L715,'Total Sales 24-25'!$AD$2:$AE$6,2,0)</f>
        <v>G-Suite Business</v>
      </c>
      <c r="N715" s="109" t="s">
        <v>218</v>
      </c>
      <c r="O715" s="109" t="s">
        <v>6341</v>
      </c>
      <c r="P715" s="89"/>
      <c r="Q715" s="89"/>
      <c r="R715" s="89"/>
      <c r="S715" s="109">
        <v>7</v>
      </c>
      <c r="T715" s="110">
        <v>536286</v>
      </c>
      <c r="U715" s="109">
        <v>0</v>
      </c>
    </row>
    <row r="716" spans="1:21" ht="17.25" customHeight="1" thickBot="1">
      <c r="A716" s="82">
        <v>45120</v>
      </c>
      <c r="B716" s="82" t="str">
        <f t="shared" si="11"/>
        <v>Jul</v>
      </c>
      <c r="C716" s="83">
        <v>45108</v>
      </c>
      <c r="D716" s="109">
        <v>28</v>
      </c>
      <c r="E716" s="84" t="s">
        <v>205</v>
      </c>
      <c r="F716" s="110" t="s">
        <v>2597</v>
      </c>
      <c r="G716" s="110" t="s">
        <v>8113</v>
      </c>
      <c r="H716" s="86" t="s">
        <v>7311</v>
      </c>
      <c r="I716" s="110">
        <v>7169</v>
      </c>
      <c r="J716" s="109">
        <v>6075</v>
      </c>
      <c r="K716" s="111" t="s">
        <v>216</v>
      </c>
      <c r="L716" s="109" t="s">
        <v>217</v>
      </c>
      <c r="M716" s="88" t="str">
        <f>VLOOKUP(L716,'Total Sales 24-25'!$AD$2:$AE$6,2,0)</f>
        <v>G-Suite Business</v>
      </c>
      <c r="N716" s="109" t="s">
        <v>218</v>
      </c>
      <c r="O716" s="109" t="s">
        <v>6341</v>
      </c>
      <c r="P716" s="89"/>
      <c r="Q716" s="89"/>
      <c r="R716" s="89"/>
      <c r="S716" s="109">
        <v>7</v>
      </c>
      <c r="T716" s="110">
        <v>7169</v>
      </c>
      <c r="U716" s="109">
        <v>0</v>
      </c>
    </row>
    <row r="717" spans="1:21" ht="17.25" customHeight="1" thickBot="1">
      <c r="A717" s="82">
        <v>45120</v>
      </c>
      <c r="B717" s="82" t="str">
        <f t="shared" si="11"/>
        <v>Jul</v>
      </c>
      <c r="C717" s="83">
        <v>45108</v>
      </c>
      <c r="D717" s="109">
        <v>28</v>
      </c>
      <c r="E717" s="84" t="s">
        <v>205</v>
      </c>
      <c r="F717" s="110" t="s">
        <v>7902</v>
      </c>
      <c r="G717" s="110" t="s">
        <v>8114</v>
      </c>
      <c r="H717" s="86" t="s">
        <v>7311</v>
      </c>
      <c r="I717" s="110">
        <v>3009</v>
      </c>
      <c r="J717" s="109">
        <v>2550</v>
      </c>
      <c r="K717" s="111" t="s">
        <v>216</v>
      </c>
      <c r="L717" s="109" t="s">
        <v>217</v>
      </c>
      <c r="M717" s="88" t="str">
        <f>VLOOKUP(L717,'Total Sales 24-25'!$AD$2:$AE$6,2,0)</f>
        <v>G-Suite Business</v>
      </c>
      <c r="N717" s="109" t="s">
        <v>218</v>
      </c>
      <c r="O717" s="109" t="s">
        <v>6341</v>
      </c>
      <c r="P717" s="89"/>
      <c r="Q717" s="89"/>
      <c r="R717" s="89"/>
      <c r="S717" s="109">
        <v>7</v>
      </c>
      <c r="T717" s="110">
        <v>3009</v>
      </c>
      <c r="U717" s="109">
        <v>0</v>
      </c>
    </row>
    <row r="718" spans="1:21" ht="17.25" customHeight="1" thickBot="1">
      <c r="A718" s="82">
        <v>45120</v>
      </c>
      <c r="B718" s="82" t="str">
        <f t="shared" si="11"/>
        <v>Jul</v>
      </c>
      <c r="C718" s="83">
        <v>45108</v>
      </c>
      <c r="D718" s="109">
        <v>28</v>
      </c>
      <c r="E718" s="84" t="s">
        <v>205</v>
      </c>
      <c r="F718" s="110" t="s">
        <v>5555</v>
      </c>
      <c r="G718" s="110" t="s">
        <v>8115</v>
      </c>
      <c r="H718" s="86" t="s">
        <v>7311</v>
      </c>
      <c r="I718" s="110">
        <v>1155</v>
      </c>
      <c r="J718" s="109">
        <v>979</v>
      </c>
      <c r="K718" s="111" t="s">
        <v>216</v>
      </c>
      <c r="L718" s="109" t="s">
        <v>217</v>
      </c>
      <c r="M718" s="88" t="str">
        <f>VLOOKUP(L718,'Total Sales 24-25'!$AD$2:$AE$6,2,0)</f>
        <v>G-Suite Business</v>
      </c>
      <c r="N718" s="109" t="s">
        <v>218</v>
      </c>
      <c r="O718" s="109" t="s">
        <v>6341</v>
      </c>
      <c r="P718" s="89"/>
      <c r="Q718" s="89"/>
      <c r="R718" s="89"/>
      <c r="S718" s="109">
        <v>7</v>
      </c>
      <c r="T718" s="110">
        <v>1155</v>
      </c>
      <c r="U718" s="109">
        <v>0</v>
      </c>
    </row>
    <row r="719" spans="1:21" ht="17.25" customHeight="1" thickBot="1">
      <c r="A719" s="82">
        <v>45120</v>
      </c>
      <c r="B719" s="82" t="str">
        <f t="shared" si="11"/>
        <v>Jul</v>
      </c>
      <c r="C719" s="83">
        <v>45108</v>
      </c>
      <c r="D719" s="109">
        <v>28</v>
      </c>
      <c r="E719" s="84" t="s">
        <v>205</v>
      </c>
      <c r="F719" s="110" t="s">
        <v>4515</v>
      </c>
      <c r="G719" s="110" t="s">
        <v>8116</v>
      </c>
      <c r="H719" s="86" t="s">
        <v>7311</v>
      </c>
      <c r="I719" s="110">
        <v>1155</v>
      </c>
      <c r="J719" s="109">
        <v>979</v>
      </c>
      <c r="K719" s="111" t="s">
        <v>216</v>
      </c>
      <c r="L719" s="109" t="s">
        <v>217</v>
      </c>
      <c r="M719" s="88" t="str">
        <f>VLOOKUP(L719,'Total Sales 24-25'!$AD$2:$AE$6,2,0)</f>
        <v>G-Suite Business</v>
      </c>
      <c r="N719" s="109" t="s">
        <v>218</v>
      </c>
      <c r="O719" s="109" t="s">
        <v>6341</v>
      </c>
      <c r="P719" s="89"/>
      <c r="Q719" s="89"/>
      <c r="R719" s="89"/>
      <c r="S719" s="109">
        <v>7</v>
      </c>
      <c r="T719" s="110">
        <v>1155</v>
      </c>
      <c r="U719" s="109">
        <v>0</v>
      </c>
    </row>
    <row r="720" spans="1:21" ht="17.25" customHeight="1" thickBot="1">
      <c r="A720" s="82">
        <v>45120</v>
      </c>
      <c r="B720" s="82" t="str">
        <f t="shared" si="11"/>
        <v>Jul</v>
      </c>
      <c r="C720" s="83">
        <v>45108</v>
      </c>
      <c r="D720" s="109">
        <v>28</v>
      </c>
      <c r="E720" s="84" t="s">
        <v>205</v>
      </c>
      <c r="F720" s="110" t="s">
        <v>8117</v>
      </c>
      <c r="G720" s="110" t="s">
        <v>8118</v>
      </c>
      <c r="H720" s="86" t="s">
        <v>7311</v>
      </c>
      <c r="I720" s="110">
        <v>12036</v>
      </c>
      <c r="J720" s="109">
        <v>10200</v>
      </c>
      <c r="K720" s="111" t="s">
        <v>216</v>
      </c>
      <c r="L720" s="109" t="s">
        <v>217</v>
      </c>
      <c r="M720" s="88" t="str">
        <f>VLOOKUP(L720,'Total Sales 24-25'!$AD$2:$AE$6,2,0)</f>
        <v>G-Suite Business</v>
      </c>
      <c r="N720" s="109" t="s">
        <v>218</v>
      </c>
      <c r="O720" s="109" t="s">
        <v>6341</v>
      </c>
      <c r="P720" s="89"/>
      <c r="Q720" s="89"/>
      <c r="R720" s="89"/>
      <c r="S720" s="109">
        <v>7</v>
      </c>
      <c r="T720" s="110">
        <v>12036</v>
      </c>
      <c r="U720" s="109">
        <v>0</v>
      </c>
    </row>
    <row r="721" spans="1:21" ht="17.25" customHeight="1" thickBot="1">
      <c r="A721" s="82">
        <v>45120</v>
      </c>
      <c r="B721" s="82" t="str">
        <f t="shared" si="11"/>
        <v>Jul</v>
      </c>
      <c r="C721" s="83">
        <v>45108</v>
      </c>
      <c r="D721" s="109">
        <v>28</v>
      </c>
      <c r="E721" s="84" t="s">
        <v>205</v>
      </c>
      <c r="F721" s="110" t="s">
        <v>3925</v>
      </c>
      <c r="G721" s="110" t="s">
        <v>8119</v>
      </c>
      <c r="H721" s="86" t="s">
        <v>7311</v>
      </c>
      <c r="I721" s="110">
        <v>6018</v>
      </c>
      <c r="J721" s="109">
        <v>5100</v>
      </c>
      <c r="K721" s="111" t="s">
        <v>216</v>
      </c>
      <c r="L721" s="109" t="s">
        <v>217</v>
      </c>
      <c r="M721" s="88" t="str">
        <f>VLOOKUP(L721,'Total Sales 24-25'!$AD$2:$AE$6,2,0)</f>
        <v>G-Suite Business</v>
      </c>
      <c r="N721" s="109" t="s">
        <v>218</v>
      </c>
      <c r="O721" s="109" t="s">
        <v>6341</v>
      </c>
      <c r="P721" s="89"/>
      <c r="Q721" s="89"/>
      <c r="R721" s="89"/>
      <c r="S721" s="109">
        <v>7</v>
      </c>
      <c r="T721" s="110">
        <v>6018</v>
      </c>
      <c r="U721" s="109">
        <v>0</v>
      </c>
    </row>
    <row r="722" spans="1:21" ht="17.25" customHeight="1" thickBot="1">
      <c r="A722" s="82">
        <v>45121</v>
      </c>
      <c r="B722" s="82" t="str">
        <f t="shared" si="11"/>
        <v>Jul</v>
      </c>
      <c r="C722" s="83">
        <v>45108</v>
      </c>
      <c r="D722" s="109">
        <v>28</v>
      </c>
      <c r="E722" s="84" t="s">
        <v>205</v>
      </c>
      <c r="F722" s="110" t="s">
        <v>3003</v>
      </c>
      <c r="G722" s="110" t="s">
        <v>8120</v>
      </c>
      <c r="H722" s="86" t="s">
        <v>7311</v>
      </c>
      <c r="I722" s="110">
        <v>45312</v>
      </c>
      <c r="J722" s="109">
        <v>38400</v>
      </c>
      <c r="K722" s="111" t="s">
        <v>216</v>
      </c>
      <c r="L722" s="109" t="s">
        <v>217</v>
      </c>
      <c r="M722" s="88" t="str">
        <f>VLOOKUP(L722,'Total Sales 24-25'!$AD$2:$AE$6,2,0)</f>
        <v>G-Suite Business</v>
      </c>
      <c r="N722" s="109" t="s">
        <v>218</v>
      </c>
      <c r="O722" s="109" t="s">
        <v>6341</v>
      </c>
      <c r="P722" s="89"/>
      <c r="Q722" s="89"/>
      <c r="R722" s="89"/>
      <c r="S722" s="109">
        <v>7</v>
      </c>
      <c r="T722" s="110">
        <v>48144</v>
      </c>
      <c r="U722" s="109">
        <v>-2832</v>
      </c>
    </row>
    <row r="723" spans="1:21" ht="17.25" customHeight="1" thickBot="1">
      <c r="A723" s="82">
        <v>45121</v>
      </c>
      <c r="B723" s="82" t="str">
        <f t="shared" si="11"/>
        <v>Jul</v>
      </c>
      <c r="C723" s="83">
        <v>45108</v>
      </c>
      <c r="D723" s="109">
        <v>28</v>
      </c>
      <c r="E723" s="84" t="s">
        <v>205</v>
      </c>
      <c r="F723" s="110" t="s">
        <v>1511</v>
      </c>
      <c r="G723" s="110" t="s">
        <v>8121</v>
      </c>
      <c r="H723" s="86" t="s">
        <v>7311</v>
      </c>
      <c r="I723" s="110">
        <v>50551</v>
      </c>
      <c r="J723" s="109">
        <v>42840</v>
      </c>
      <c r="K723" s="111" t="s">
        <v>216</v>
      </c>
      <c r="L723" s="109" t="s">
        <v>217</v>
      </c>
      <c r="M723" s="88" t="str">
        <f>VLOOKUP(L723,'Total Sales 24-25'!$AD$2:$AE$6,2,0)</f>
        <v>G-Suite Business</v>
      </c>
      <c r="N723" s="109" t="s">
        <v>218</v>
      </c>
      <c r="O723" s="109" t="s">
        <v>6341</v>
      </c>
      <c r="P723" s="89"/>
      <c r="Q723" s="89"/>
      <c r="R723" s="89"/>
      <c r="S723" s="109">
        <v>7</v>
      </c>
      <c r="T723" s="110">
        <v>50551</v>
      </c>
      <c r="U723" s="109">
        <v>0</v>
      </c>
    </row>
    <row r="724" spans="1:21" ht="17.25" customHeight="1" thickBot="1">
      <c r="A724" s="82">
        <v>45122</v>
      </c>
      <c r="B724" s="82" t="str">
        <f t="shared" si="11"/>
        <v>Jul</v>
      </c>
      <c r="C724" s="83">
        <v>45108</v>
      </c>
      <c r="D724" s="109">
        <v>28</v>
      </c>
      <c r="E724" s="84" t="s">
        <v>205</v>
      </c>
      <c r="F724" s="110" t="s">
        <v>250</v>
      </c>
      <c r="G724" s="110" t="s">
        <v>8122</v>
      </c>
      <c r="H724" s="86" t="s">
        <v>7311</v>
      </c>
      <c r="I724" s="110">
        <v>1770</v>
      </c>
      <c r="J724" s="109">
        <v>1500</v>
      </c>
      <c r="K724" s="111" t="s">
        <v>216</v>
      </c>
      <c r="L724" s="109" t="s">
        <v>217</v>
      </c>
      <c r="M724" s="88" t="str">
        <f>VLOOKUP(L724,'Total Sales 24-25'!$AD$2:$AE$6,2,0)</f>
        <v>G-Suite Business</v>
      </c>
      <c r="N724" s="109" t="s">
        <v>218</v>
      </c>
      <c r="O724" s="109" t="s">
        <v>6341</v>
      </c>
      <c r="P724" s="89"/>
      <c r="Q724" s="89"/>
      <c r="R724" s="89"/>
      <c r="S724" s="109">
        <v>7</v>
      </c>
      <c r="T724" s="110">
        <v>1770</v>
      </c>
      <c r="U724" s="109">
        <v>0</v>
      </c>
    </row>
    <row r="725" spans="1:21" ht="17.25" customHeight="1" thickBot="1">
      <c r="A725" s="82">
        <v>45124</v>
      </c>
      <c r="B725" s="82" t="str">
        <f t="shared" si="11"/>
        <v>Jul</v>
      </c>
      <c r="C725" s="83">
        <v>45108</v>
      </c>
      <c r="D725" s="109">
        <v>29</v>
      </c>
      <c r="E725" s="84" t="s">
        <v>205</v>
      </c>
      <c r="F725" s="110" t="s">
        <v>2581</v>
      </c>
      <c r="G725" s="110" t="s">
        <v>8123</v>
      </c>
      <c r="H725" s="86" t="s">
        <v>7311</v>
      </c>
      <c r="I725" s="110">
        <v>690</v>
      </c>
      <c r="J725" s="109">
        <v>585</v>
      </c>
      <c r="K725" s="111" t="s">
        <v>216</v>
      </c>
      <c r="L725" s="109" t="s">
        <v>217</v>
      </c>
      <c r="M725" s="88" t="str">
        <f>VLOOKUP(L725,'Total Sales 24-25'!$AD$2:$AE$6,2,0)</f>
        <v>G-Suite Business</v>
      </c>
      <c r="N725" s="109" t="s">
        <v>218</v>
      </c>
      <c r="O725" s="109" t="s">
        <v>6341</v>
      </c>
      <c r="P725" s="89"/>
      <c r="Q725" s="89"/>
      <c r="R725" s="89"/>
      <c r="S725" s="109">
        <v>7</v>
      </c>
      <c r="T725" s="110">
        <v>690</v>
      </c>
      <c r="U725" s="109">
        <v>0</v>
      </c>
    </row>
    <row r="726" spans="1:21" ht="17.25" customHeight="1" thickBot="1">
      <c r="A726" s="82">
        <v>45124</v>
      </c>
      <c r="B726" s="82" t="str">
        <f t="shared" si="11"/>
        <v>Jul</v>
      </c>
      <c r="C726" s="83">
        <v>45108</v>
      </c>
      <c r="D726" s="109">
        <v>29</v>
      </c>
      <c r="E726" s="84" t="s">
        <v>205</v>
      </c>
      <c r="F726" s="113" t="s">
        <v>3631</v>
      </c>
      <c r="G726" s="110" t="s">
        <v>8124</v>
      </c>
      <c r="H726" s="86" t="s">
        <v>7311</v>
      </c>
      <c r="I726" s="110">
        <v>25936</v>
      </c>
      <c r="J726" s="109">
        <v>21980</v>
      </c>
      <c r="K726" s="111" t="s">
        <v>216</v>
      </c>
      <c r="L726" s="109" t="s">
        <v>217</v>
      </c>
      <c r="M726" s="88" t="str">
        <f>VLOOKUP(L726,'Total Sales 24-25'!$AD$2:$AE$6,2,0)</f>
        <v>G-Suite Business</v>
      </c>
      <c r="N726" s="109" t="s">
        <v>218</v>
      </c>
      <c r="O726" s="109" t="s">
        <v>6341</v>
      </c>
      <c r="P726" s="89"/>
      <c r="Q726" s="89"/>
      <c r="R726" s="89"/>
      <c r="S726" s="109">
        <v>7</v>
      </c>
      <c r="T726" s="110">
        <v>21980</v>
      </c>
      <c r="U726" s="109">
        <v>3956.4</v>
      </c>
    </row>
    <row r="727" spans="1:21" ht="17.25" customHeight="1" thickBot="1">
      <c r="A727" s="82">
        <v>45124</v>
      </c>
      <c r="B727" s="82" t="str">
        <f t="shared" si="11"/>
        <v>Jul</v>
      </c>
      <c r="C727" s="83">
        <v>45108</v>
      </c>
      <c r="D727" s="109">
        <v>29</v>
      </c>
      <c r="E727" s="84" t="s">
        <v>205</v>
      </c>
      <c r="F727" s="110" t="s">
        <v>4217</v>
      </c>
      <c r="G727" s="110" t="s">
        <v>8125</v>
      </c>
      <c r="H727" s="86" t="s">
        <v>7311</v>
      </c>
      <c r="I727" s="110">
        <v>60180</v>
      </c>
      <c r="J727" s="109">
        <v>51000</v>
      </c>
      <c r="K727" s="111" t="s">
        <v>216</v>
      </c>
      <c r="L727" s="109" t="s">
        <v>217</v>
      </c>
      <c r="M727" s="88" t="str">
        <f>VLOOKUP(L727,'Total Sales 24-25'!$AD$2:$AE$6,2,0)</f>
        <v>G-Suite Business</v>
      </c>
      <c r="N727" s="109" t="s">
        <v>218</v>
      </c>
      <c r="O727" s="109" t="s">
        <v>6341</v>
      </c>
      <c r="P727" s="89"/>
      <c r="Q727" s="89"/>
      <c r="R727" s="89"/>
      <c r="S727" s="109">
        <v>7</v>
      </c>
      <c r="T727" s="110">
        <v>60180</v>
      </c>
      <c r="U727" s="109">
        <v>0</v>
      </c>
    </row>
    <row r="728" spans="1:21" ht="17.25" customHeight="1" thickBot="1">
      <c r="A728" s="82">
        <v>45124</v>
      </c>
      <c r="B728" s="82" t="str">
        <f t="shared" si="11"/>
        <v>Jul</v>
      </c>
      <c r="C728" s="83">
        <v>45108</v>
      </c>
      <c r="D728" s="109">
        <v>29</v>
      </c>
      <c r="E728" s="84" t="s">
        <v>205</v>
      </c>
      <c r="F728" s="110" t="s">
        <v>2851</v>
      </c>
      <c r="G728" s="110" t="s">
        <v>8126</v>
      </c>
      <c r="H728" s="86" t="s">
        <v>7311</v>
      </c>
      <c r="I728" s="110">
        <v>1887</v>
      </c>
      <c r="J728" s="109">
        <v>1599</v>
      </c>
      <c r="K728" s="111" t="s">
        <v>216</v>
      </c>
      <c r="L728" s="109" t="s">
        <v>217</v>
      </c>
      <c r="M728" s="88" t="str">
        <f>VLOOKUP(L728,'Total Sales 24-25'!$AD$2:$AE$6,2,0)</f>
        <v>G-Suite Business</v>
      </c>
      <c r="N728" s="109" t="s">
        <v>218</v>
      </c>
      <c r="O728" s="109" t="s">
        <v>6341</v>
      </c>
      <c r="P728" s="89"/>
      <c r="Q728" s="89"/>
      <c r="R728" s="89"/>
      <c r="S728" s="109">
        <v>7</v>
      </c>
      <c r="T728" s="110">
        <v>1887</v>
      </c>
      <c r="U728" s="109">
        <v>0</v>
      </c>
    </row>
    <row r="729" spans="1:21" ht="17.25" customHeight="1" thickBot="1">
      <c r="A729" s="82">
        <v>45124</v>
      </c>
      <c r="B729" s="82" t="str">
        <f t="shared" si="11"/>
        <v>Jul</v>
      </c>
      <c r="C729" s="83">
        <v>45108</v>
      </c>
      <c r="D729" s="109">
        <v>29</v>
      </c>
      <c r="E729" s="84" t="s">
        <v>205</v>
      </c>
      <c r="F729" s="110" t="s">
        <v>8127</v>
      </c>
      <c r="G729" s="110" t="s">
        <v>8128</v>
      </c>
      <c r="H729" s="86" t="s">
        <v>7311</v>
      </c>
      <c r="I729" s="110">
        <v>12036</v>
      </c>
      <c r="J729" s="109">
        <v>10200</v>
      </c>
      <c r="K729" s="111" t="s">
        <v>216</v>
      </c>
      <c r="L729" s="109" t="s">
        <v>217</v>
      </c>
      <c r="M729" s="88" t="str">
        <f>VLOOKUP(L729,'Total Sales 24-25'!$AD$2:$AE$6,2,0)</f>
        <v>G-Suite Business</v>
      </c>
      <c r="N729" s="109" t="s">
        <v>218</v>
      </c>
      <c r="O729" s="109" t="s">
        <v>6341</v>
      </c>
      <c r="P729" s="89"/>
      <c r="Q729" s="89"/>
      <c r="R729" s="89"/>
      <c r="S729" s="109">
        <v>7</v>
      </c>
      <c r="T729" s="110">
        <v>12036</v>
      </c>
      <c r="U729" s="109">
        <v>0</v>
      </c>
    </row>
    <row r="730" spans="1:21" ht="17.25" customHeight="1" thickBot="1">
      <c r="A730" s="82">
        <v>45124</v>
      </c>
      <c r="B730" s="82" t="str">
        <f t="shared" si="11"/>
        <v>Jul</v>
      </c>
      <c r="C730" s="83">
        <v>45108</v>
      </c>
      <c r="D730" s="109">
        <v>29</v>
      </c>
      <c r="E730" s="84" t="s">
        <v>205</v>
      </c>
      <c r="F730" s="110" t="s">
        <v>405</v>
      </c>
      <c r="G730" s="110" t="s">
        <v>8129</v>
      </c>
      <c r="H730" s="86" t="s">
        <v>7311</v>
      </c>
      <c r="I730" s="110">
        <v>3245</v>
      </c>
      <c r="J730" s="109">
        <v>2750</v>
      </c>
      <c r="K730" s="111" t="s">
        <v>216</v>
      </c>
      <c r="L730" s="109" t="s">
        <v>217</v>
      </c>
      <c r="M730" s="88" t="str">
        <f>VLOOKUP(L730,'Total Sales 24-25'!$AD$2:$AE$6,2,0)</f>
        <v>G-Suite Business</v>
      </c>
      <c r="N730" s="109" t="s">
        <v>218</v>
      </c>
      <c r="O730" s="109" t="s">
        <v>6341</v>
      </c>
      <c r="P730" s="89"/>
      <c r="Q730" s="89"/>
      <c r="R730" s="89"/>
      <c r="S730" s="109">
        <v>7</v>
      </c>
      <c r="T730" s="110">
        <v>3245</v>
      </c>
      <c r="U730" s="109">
        <v>0</v>
      </c>
    </row>
    <row r="731" spans="1:21" ht="17.25" customHeight="1" thickBot="1">
      <c r="A731" s="82">
        <v>45124</v>
      </c>
      <c r="B731" s="82" t="str">
        <f t="shared" si="11"/>
        <v>Jul</v>
      </c>
      <c r="C731" s="83">
        <v>45108</v>
      </c>
      <c r="D731" s="109">
        <v>29</v>
      </c>
      <c r="E731" s="84" t="s">
        <v>205</v>
      </c>
      <c r="F731" s="110" t="s">
        <v>3264</v>
      </c>
      <c r="G731" s="110" t="s">
        <v>8130</v>
      </c>
      <c r="H731" s="86" t="s">
        <v>7311</v>
      </c>
      <c r="I731" s="110">
        <v>1086</v>
      </c>
      <c r="J731" s="109">
        <v>920</v>
      </c>
      <c r="K731" s="111" t="s">
        <v>216</v>
      </c>
      <c r="L731" s="109" t="s">
        <v>217</v>
      </c>
      <c r="M731" s="88" t="str">
        <f>VLOOKUP(L731,'Total Sales 24-25'!$AD$2:$AE$6,2,0)</f>
        <v>G-Suite Business</v>
      </c>
      <c r="N731" s="109" t="s">
        <v>218</v>
      </c>
      <c r="O731" s="109" t="s">
        <v>6341</v>
      </c>
      <c r="P731" s="89"/>
      <c r="Q731" s="89"/>
      <c r="R731" s="89"/>
      <c r="S731" s="109">
        <v>7</v>
      </c>
      <c r="T731" s="110">
        <v>1086</v>
      </c>
      <c r="U731" s="109">
        <v>0</v>
      </c>
    </row>
    <row r="732" spans="1:21" ht="17.25" customHeight="1" thickBot="1">
      <c r="A732" s="82">
        <v>45125</v>
      </c>
      <c r="B732" s="82" t="str">
        <f t="shared" si="11"/>
        <v>Jul</v>
      </c>
      <c r="C732" s="83">
        <v>45108</v>
      </c>
      <c r="D732" s="109">
        <v>29</v>
      </c>
      <c r="E732" s="84" t="s">
        <v>205</v>
      </c>
      <c r="F732" s="110" t="s">
        <v>3299</v>
      </c>
      <c r="G732" s="110" t="s">
        <v>8131</v>
      </c>
      <c r="H732" s="86" t="s">
        <v>7311</v>
      </c>
      <c r="I732" s="110">
        <v>103250</v>
      </c>
      <c r="J732" s="109">
        <v>87500</v>
      </c>
      <c r="K732" s="111" t="s">
        <v>216</v>
      </c>
      <c r="L732" s="109" t="s">
        <v>217</v>
      </c>
      <c r="M732" s="88" t="str">
        <f>VLOOKUP(L732,'Total Sales 24-25'!$AD$2:$AE$6,2,0)</f>
        <v>G-Suite Business</v>
      </c>
      <c r="N732" s="109" t="s">
        <v>218</v>
      </c>
      <c r="O732" s="109" t="s">
        <v>6341</v>
      </c>
      <c r="P732" s="89"/>
      <c r="Q732" s="89"/>
      <c r="R732" s="89"/>
      <c r="S732" s="109">
        <v>7</v>
      </c>
      <c r="T732" s="110">
        <v>103250</v>
      </c>
      <c r="U732" s="109">
        <v>0</v>
      </c>
    </row>
    <row r="733" spans="1:21" ht="17.25" customHeight="1" thickBot="1">
      <c r="A733" s="82">
        <v>45126</v>
      </c>
      <c r="B733" s="82" t="str">
        <f t="shared" si="11"/>
        <v>Jul</v>
      </c>
      <c r="C733" s="83">
        <v>45108</v>
      </c>
      <c r="D733" s="109">
        <v>29</v>
      </c>
      <c r="E733" s="84" t="s">
        <v>205</v>
      </c>
      <c r="F733" s="110" t="s">
        <v>3231</v>
      </c>
      <c r="G733" s="110" t="s">
        <v>8132</v>
      </c>
      <c r="H733" s="86" t="s">
        <v>7311</v>
      </c>
      <c r="I733" s="110">
        <v>48144</v>
      </c>
      <c r="J733" s="109">
        <v>40800</v>
      </c>
      <c r="K733" s="111" t="s">
        <v>216</v>
      </c>
      <c r="L733" s="109" t="s">
        <v>217</v>
      </c>
      <c r="M733" s="88" t="str">
        <f>VLOOKUP(L733,'Total Sales 24-25'!$AD$2:$AE$6,2,0)</f>
        <v>G-Suite Business</v>
      </c>
      <c r="N733" s="109" t="s">
        <v>218</v>
      </c>
      <c r="O733" s="109" t="s">
        <v>6341</v>
      </c>
      <c r="P733" s="89"/>
      <c r="Q733" s="89"/>
      <c r="R733" s="89"/>
      <c r="S733" s="109">
        <v>7</v>
      </c>
      <c r="T733" s="110">
        <v>48144</v>
      </c>
      <c r="U733" s="109">
        <v>0</v>
      </c>
    </row>
    <row r="734" spans="1:21" ht="17.25" customHeight="1" thickBot="1">
      <c r="A734" s="82">
        <v>45126</v>
      </c>
      <c r="B734" s="82" t="str">
        <f t="shared" si="11"/>
        <v>Jul</v>
      </c>
      <c r="C734" s="83">
        <v>45108</v>
      </c>
      <c r="D734" s="109">
        <v>29</v>
      </c>
      <c r="E734" s="84" t="s">
        <v>205</v>
      </c>
      <c r="F734" s="110" t="s">
        <v>1443</v>
      </c>
      <c r="G734" s="110" t="s">
        <v>8133</v>
      </c>
      <c r="H734" s="86" t="s">
        <v>7311</v>
      </c>
      <c r="I734" s="110">
        <v>13641</v>
      </c>
      <c r="J734" s="109">
        <v>11560</v>
      </c>
      <c r="K734" s="111" t="s">
        <v>216</v>
      </c>
      <c r="L734" s="109" t="s">
        <v>217</v>
      </c>
      <c r="M734" s="88" t="str">
        <f>VLOOKUP(L734,'Total Sales 24-25'!$AD$2:$AE$6,2,0)</f>
        <v>G-Suite Business</v>
      </c>
      <c r="N734" s="109" t="s">
        <v>218</v>
      </c>
      <c r="O734" s="109" t="s">
        <v>6341</v>
      </c>
      <c r="P734" s="89"/>
      <c r="Q734" s="89"/>
      <c r="R734" s="89"/>
      <c r="S734" s="109">
        <v>7</v>
      </c>
      <c r="T734" s="110">
        <v>13641</v>
      </c>
      <c r="U734" s="109">
        <v>0</v>
      </c>
    </row>
    <row r="735" spans="1:21" ht="17.25" customHeight="1" thickBot="1">
      <c r="A735" s="82">
        <v>45126</v>
      </c>
      <c r="B735" s="82" t="str">
        <f t="shared" si="11"/>
        <v>Jul</v>
      </c>
      <c r="C735" s="83">
        <v>45108</v>
      </c>
      <c r="D735" s="109">
        <v>29</v>
      </c>
      <c r="E735" s="84" t="s">
        <v>205</v>
      </c>
      <c r="F735" s="110" t="s">
        <v>3828</v>
      </c>
      <c r="G735" s="110" t="s">
        <v>8134</v>
      </c>
      <c r="H735" s="86" t="s">
        <v>7311</v>
      </c>
      <c r="I735" s="110">
        <v>42126</v>
      </c>
      <c r="J735" s="109">
        <v>35700</v>
      </c>
      <c r="K735" s="111" t="s">
        <v>216</v>
      </c>
      <c r="L735" s="109" t="s">
        <v>217</v>
      </c>
      <c r="M735" s="88" t="str">
        <f>VLOOKUP(L735,'Total Sales 24-25'!$AD$2:$AE$6,2,0)</f>
        <v>G-Suite Business</v>
      </c>
      <c r="N735" s="109" t="s">
        <v>218</v>
      </c>
      <c r="O735" s="109" t="s">
        <v>6341</v>
      </c>
      <c r="P735" s="89"/>
      <c r="Q735" s="89"/>
      <c r="R735" s="89"/>
      <c r="S735" s="109">
        <v>7</v>
      </c>
      <c r="T735" s="110">
        <v>42126</v>
      </c>
      <c r="U735" s="109">
        <v>0</v>
      </c>
    </row>
    <row r="736" spans="1:21" ht="17.25" customHeight="1" thickBot="1">
      <c r="A736" s="82">
        <v>45126</v>
      </c>
      <c r="B736" s="82" t="str">
        <f t="shared" si="11"/>
        <v>Jul</v>
      </c>
      <c r="C736" s="83">
        <v>45108</v>
      </c>
      <c r="D736" s="109">
        <v>29</v>
      </c>
      <c r="E736" s="84" t="s">
        <v>205</v>
      </c>
      <c r="F736" s="110" t="s">
        <v>3516</v>
      </c>
      <c r="G736" s="110" t="s">
        <v>8135</v>
      </c>
      <c r="H736" s="86" t="s">
        <v>7311</v>
      </c>
      <c r="I736" s="110">
        <v>12036</v>
      </c>
      <c r="J736" s="109">
        <v>10200</v>
      </c>
      <c r="K736" s="111" t="s">
        <v>216</v>
      </c>
      <c r="L736" s="109" t="s">
        <v>217</v>
      </c>
      <c r="M736" s="88" t="str">
        <f>VLOOKUP(L736,'Total Sales 24-25'!$AD$2:$AE$6,2,0)</f>
        <v>G-Suite Business</v>
      </c>
      <c r="N736" s="109" t="s">
        <v>218</v>
      </c>
      <c r="O736" s="109" t="s">
        <v>6341</v>
      </c>
      <c r="P736" s="89"/>
      <c r="Q736" s="89"/>
      <c r="R736" s="89"/>
      <c r="S736" s="109">
        <v>7</v>
      </c>
      <c r="T736" s="110">
        <v>12036</v>
      </c>
      <c r="U736" s="109">
        <v>0</v>
      </c>
    </row>
    <row r="737" spans="1:21" ht="17.25" customHeight="1" thickBot="1">
      <c r="A737" s="82">
        <v>45126</v>
      </c>
      <c r="B737" s="82" t="str">
        <f t="shared" si="11"/>
        <v>Jul</v>
      </c>
      <c r="C737" s="83">
        <v>45108</v>
      </c>
      <c r="D737" s="109">
        <v>29</v>
      </c>
      <c r="E737" s="84" t="s">
        <v>205</v>
      </c>
      <c r="F737" s="110" t="s">
        <v>2551</v>
      </c>
      <c r="G737" s="110" t="s">
        <v>8136</v>
      </c>
      <c r="H737" s="86" t="s">
        <v>7311</v>
      </c>
      <c r="I737" s="110">
        <v>49234</v>
      </c>
      <c r="J737" s="109">
        <v>41724</v>
      </c>
      <c r="K737" s="111" t="s">
        <v>216</v>
      </c>
      <c r="L737" s="109" t="s">
        <v>217</v>
      </c>
      <c r="M737" s="88" t="str">
        <f>VLOOKUP(L737,'Total Sales 24-25'!$AD$2:$AE$6,2,0)</f>
        <v>G-Suite Business</v>
      </c>
      <c r="N737" s="109" t="s">
        <v>218</v>
      </c>
      <c r="O737" s="109" t="s">
        <v>6341</v>
      </c>
      <c r="P737" s="89"/>
      <c r="Q737" s="89"/>
      <c r="R737" s="89"/>
      <c r="S737" s="109">
        <v>7</v>
      </c>
      <c r="T737" s="110">
        <v>49234</v>
      </c>
      <c r="U737" s="109">
        <v>0</v>
      </c>
    </row>
    <row r="738" spans="1:21" ht="17.25" customHeight="1" thickBot="1">
      <c r="A738" s="82">
        <v>45126</v>
      </c>
      <c r="B738" s="82" t="str">
        <f t="shared" si="11"/>
        <v>Jul</v>
      </c>
      <c r="C738" s="83">
        <v>45108</v>
      </c>
      <c r="D738" s="109">
        <v>29</v>
      </c>
      <c r="E738" s="84" t="s">
        <v>205</v>
      </c>
      <c r="F738" s="110" t="s">
        <v>3459</v>
      </c>
      <c r="G738" s="110" t="s">
        <v>8137</v>
      </c>
      <c r="H738" s="86" t="s">
        <v>7311</v>
      </c>
      <c r="I738" s="110">
        <v>88500</v>
      </c>
      <c r="J738" s="109">
        <v>75000</v>
      </c>
      <c r="K738" s="111" t="s">
        <v>216</v>
      </c>
      <c r="L738" s="109" t="s">
        <v>217</v>
      </c>
      <c r="M738" s="88" t="str">
        <f>VLOOKUP(L738,'Total Sales 24-25'!$AD$2:$AE$6,2,0)</f>
        <v>G-Suite Business</v>
      </c>
      <c r="N738" s="109" t="s">
        <v>218</v>
      </c>
      <c r="O738" s="109" t="s">
        <v>6341</v>
      </c>
      <c r="P738" s="89"/>
      <c r="Q738" s="89"/>
      <c r="R738" s="89"/>
      <c r="S738" s="109">
        <v>7</v>
      </c>
      <c r="T738" s="110">
        <v>88500</v>
      </c>
      <c r="U738" s="109">
        <v>0</v>
      </c>
    </row>
    <row r="739" spans="1:21" ht="17.25" customHeight="1" thickBot="1">
      <c r="A739" s="82">
        <v>45126</v>
      </c>
      <c r="B739" s="82" t="str">
        <f t="shared" si="11"/>
        <v>Jul</v>
      </c>
      <c r="C739" s="83">
        <v>45108</v>
      </c>
      <c r="D739" s="109">
        <v>29</v>
      </c>
      <c r="E739" s="84" t="s">
        <v>205</v>
      </c>
      <c r="F739" s="110" t="s">
        <v>1019</v>
      </c>
      <c r="G739" s="110" t="s">
        <v>8138</v>
      </c>
      <c r="H739" s="86" t="s">
        <v>7311</v>
      </c>
      <c r="I739" s="110">
        <v>183372</v>
      </c>
      <c r="J739" s="109">
        <v>155400</v>
      </c>
      <c r="K739" s="111" t="s">
        <v>216</v>
      </c>
      <c r="L739" s="109" t="s">
        <v>217</v>
      </c>
      <c r="M739" s="88" t="str">
        <f>VLOOKUP(L739,'Total Sales 24-25'!$AD$2:$AE$6,2,0)</f>
        <v>G-Suite Business</v>
      </c>
      <c r="N739" s="109" t="s">
        <v>218</v>
      </c>
      <c r="O739" s="109" t="s">
        <v>6341</v>
      </c>
      <c r="P739" s="89"/>
      <c r="Q739" s="89"/>
      <c r="R739" s="89"/>
      <c r="S739" s="109">
        <v>7</v>
      </c>
      <c r="T739" s="110">
        <v>183372</v>
      </c>
      <c r="U739" s="109">
        <v>0</v>
      </c>
    </row>
    <row r="740" spans="1:21" ht="17.25" customHeight="1" thickBot="1">
      <c r="A740" s="82">
        <v>45127</v>
      </c>
      <c r="B740" s="82" t="str">
        <f t="shared" si="11"/>
        <v>Jul</v>
      </c>
      <c r="C740" s="83">
        <v>45108</v>
      </c>
      <c r="D740" s="109">
        <v>29</v>
      </c>
      <c r="E740" s="84" t="s">
        <v>205</v>
      </c>
      <c r="F740" s="110" t="s">
        <v>299</v>
      </c>
      <c r="G740" s="110" t="s">
        <v>8139</v>
      </c>
      <c r="H740" s="86" t="s">
        <v>7311</v>
      </c>
      <c r="I740" s="110">
        <v>13275</v>
      </c>
      <c r="J740" s="109">
        <v>11250</v>
      </c>
      <c r="K740" s="111" t="s">
        <v>216</v>
      </c>
      <c r="L740" s="109" t="s">
        <v>217</v>
      </c>
      <c r="M740" s="88" t="str">
        <f>VLOOKUP(L740,'Total Sales 24-25'!$AD$2:$AE$6,2,0)</f>
        <v>G-Suite Business</v>
      </c>
      <c r="N740" s="109" t="s">
        <v>218</v>
      </c>
      <c r="O740" s="109" t="s">
        <v>6341</v>
      </c>
      <c r="P740" s="89"/>
      <c r="Q740" s="89"/>
      <c r="R740" s="89"/>
      <c r="S740" s="109">
        <v>7</v>
      </c>
      <c r="T740" s="110">
        <v>13275</v>
      </c>
      <c r="U740" s="109">
        <v>0</v>
      </c>
    </row>
    <row r="741" spans="1:21" ht="17.25" customHeight="1" thickBot="1">
      <c r="A741" s="82">
        <v>45127</v>
      </c>
      <c r="B741" s="82" t="str">
        <f t="shared" si="11"/>
        <v>Jul</v>
      </c>
      <c r="C741" s="83">
        <v>45108</v>
      </c>
      <c r="D741" s="109">
        <v>29</v>
      </c>
      <c r="E741" s="84" t="s">
        <v>205</v>
      </c>
      <c r="F741" s="110" t="s">
        <v>455</v>
      </c>
      <c r="G741" s="110" t="s">
        <v>8140</v>
      </c>
      <c r="H741" s="86" t="s">
        <v>7311</v>
      </c>
      <c r="I741" s="110">
        <v>2434</v>
      </c>
      <c r="J741" s="109">
        <v>2063</v>
      </c>
      <c r="K741" s="111" t="s">
        <v>216</v>
      </c>
      <c r="L741" s="109" t="s">
        <v>217</v>
      </c>
      <c r="M741" s="88" t="str">
        <f>VLOOKUP(L741,'Total Sales 24-25'!$AD$2:$AE$6,2,0)</f>
        <v>G-Suite Business</v>
      </c>
      <c r="N741" s="109" t="s">
        <v>218</v>
      </c>
      <c r="O741" s="109" t="s">
        <v>6341</v>
      </c>
      <c r="P741" s="89"/>
      <c r="Q741" s="89"/>
      <c r="R741" s="89"/>
      <c r="S741" s="109">
        <v>7</v>
      </c>
      <c r="T741" s="110">
        <v>2434</v>
      </c>
      <c r="U741" s="109">
        <v>0</v>
      </c>
    </row>
    <row r="742" spans="1:21" ht="17.25" customHeight="1" thickBot="1">
      <c r="A742" s="82">
        <v>45127</v>
      </c>
      <c r="B742" s="82" t="str">
        <f t="shared" si="11"/>
        <v>Jul</v>
      </c>
      <c r="C742" s="83">
        <v>45108</v>
      </c>
      <c r="D742" s="109">
        <v>29</v>
      </c>
      <c r="E742" s="84" t="s">
        <v>205</v>
      </c>
      <c r="F742" s="110" t="s">
        <v>7609</v>
      </c>
      <c r="G742" s="110" t="s">
        <v>8141</v>
      </c>
      <c r="H742" s="86" t="s">
        <v>7311</v>
      </c>
      <c r="I742" s="110">
        <v>19063</v>
      </c>
      <c r="J742" s="112">
        <v>16155</v>
      </c>
      <c r="K742" s="111" t="s">
        <v>216</v>
      </c>
      <c r="L742" s="109" t="s">
        <v>217</v>
      </c>
      <c r="M742" s="88" t="str">
        <f>VLOOKUP(L742,'Total Sales 24-25'!$AD$2:$AE$6,2,0)</f>
        <v>G-Suite Business</v>
      </c>
      <c r="N742" s="109" t="s">
        <v>218</v>
      </c>
      <c r="O742" s="109" t="s">
        <v>6341</v>
      </c>
      <c r="P742" s="89"/>
      <c r="Q742" s="89"/>
      <c r="R742" s="89"/>
      <c r="S742" s="109">
        <v>7</v>
      </c>
      <c r="T742" s="110">
        <v>19063</v>
      </c>
      <c r="U742" s="109">
        <v>0</v>
      </c>
    </row>
    <row r="743" spans="1:21" ht="17.25" customHeight="1" thickBot="1">
      <c r="A743" s="82">
        <v>45127</v>
      </c>
      <c r="B743" s="82" t="str">
        <f t="shared" si="11"/>
        <v>Jul</v>
      </c>
      <c r="C743" s="83">
        <v>45108</v>
      </c>
      <c r="D743" s="109">
        <v>29</v>
      </c>
      <c r="E743" s="84" t="s">
        <v>205</v>
      </c>
      <c r="F743" s="110" t="s">
        <v>5287</v>
      </c>
      <c r="G743" s="110" t="s">
        <v>8142</v>
      </c>
      <c r="H743" s="86" t="s">
        <v>7311</v>
      </c>
      <c r="I743" s="110">
        <v>451</v>
      </c>
      <c r="J743" s="112">
        <v>382</v>
      </c>
      <c r="K743" s="111" t="s">
        <v>216</v>
      </c>
      <c r="L743" s="109" t="s">
        <v>217</v>
      </c>
      <c r="M743" s="88" t="str">
        <f>VLOOKUP(L743,'Total Sales 24-25'!$AD$2:$AE$6,2,0)</f>
        <v>G-Suite Business</v>
      </c>
      <c r="N743" s="109" t="s">
        <v>218</v>
      </c>
      <c r="O743" s="109" t="s">
        <v>6341</v>
      </c>
      <c r="P743" s="89"/>
      <c r="Q743" s="89"/>
      <c r="R743" s="89"/>
      <c r="S743" s="109">
        <v>7</v>
      </c>
      <c r="T743" s="110">
        <v>451</v>
      </c>
      <c r="U743" s="109">
        <v>0</v>
      </c>
    </row>
    <row r="744" spans="1:21" ht="17.25" customHeight="1" thickBot="1">
      <c r="A744" s="82">
        <v>45127</v>
      </c>
      <c r="B744" s="82" t="str">
        <f t="shared" si="11"/>
        <v>Jul</v>
      </c>
      <c r="C744" s="83">
        <v>45108</v>
      </c>
      <c r="D744" s="109">
        <v>29</v>
      </c>
      <c r="E744" s="84" t="s">
        <v>205</v>
      </c>
      <c r="F744" s="110" t="s">
        <v>2421</v>
      </c>
      <c r="G744" s="110" t="s">
        <v>8143</v>
      </c>
      <c r="H744" s="86" t="s">
        <v>7311</v>
      </c>
      <c r="I744" s="110">
        <v>1569</v>
      </c>
      <c r="J744" s="112">
        <v>1330</v>
      </c>
      <c r="K744" s="111" t="s">
        <v>216</v>
      </c>
      <c r="L744" s="109" t="s">
        <v>217</v>
      </c>
      <c r="M744" s="88" t="str">
        <f>VLOOKUP(L744,'Total Sales 24-25'!$AD$2:$AE$6,2,0)</f>
        <v>G-Suite Business</v>
      </c>
      <c r="N744" s="109" t="s">
        <v>218</v>
      </c>
      <c r="O744" s="109" t="s">
        <v>6341</v>
      </c>
      <c r="P744" s="89"/>
      <c r="Q744" s="89"/>
      <c r="R744" s="89"/>
      <c r="S744" s="109">
        <v>7</v>
      </c>
      <c r="T744" s="110">
        <v>1569</v>
      </c>
      <c r="U744" s="109">
        <v>0</v>
      </c>
    </row>
    <row r="745" spans="1:21" ht="17.25" customHeight="1" thickBot="1">
      <c r="A745" s="82">
        <v>45127</v>
      </c>
      <c r="B745" s="82" t="str">
        <f t="shared" si="11"/>
        <v>Jul</v>
      </c>
      <c r="C745" s="83">
        <v>45108</v>
      </c>
      <c r="D745" s="109">
        <v>29</v>
      </c>
      <c r="E745" s="84" t="s">
        <v>205</v>
      </c>
      <c r="F745" s="113" t="s">
        <v>4005</v>
      </c>
      <c r="G745" s="110" t="s">
        <v>8144</v>
      </c>
      <c r="H745" s="86" t="s">
        <v>7311</v>
      </c>
      <c r="I745" s="110">
        <v>461</v>
      </c>
      <c r="J745" s="109">
        <v>391</v>
      </c>
      <c r="K745" s="111" t="s">
        <v>216</v>
      </c>
      <c r="L745" s="109" t="s">
        <v>217</v>
      </c>
      <c r="M745" s="88" t="str">
        <f>VLOOKUP(L745,'Total Sales 24-25'!$AD$2:$AE$6,2,0)</f>
        <v>G-Suite Business</v>
      </c>
      <c r="N745" s="109" t="s">
        <v>218</v>
      </c>
      <c r="O745" s="109" t="s">
        <v>6341</v>
      </c>
      <c r="P745" s="89"/>
      <c r="Q745" s="89"/>
      <c r="R745" s="89"/>
      <c r="S745" s="109">
        <v>7</v>
      </c>
      <c r="T745" s="91"/>
      <c r="U745" s="109">
        <v>461</v>
      </c>
    </row>
    <row r="746" spans="1:21" ht="17.25" customHeight="1" thickBot="1">
      <c r="A746" s="82">
        <v>45127</v>
      </c>
      <c r="B746" s="82" t="str">
        <f t="shared" si="11"/>
        <v>Jul</v>
      </c>
      <c r="C746" s="83">
        <v>45108</v>
      </c>
      <c r="D746" s="109">
        <v>29</v>
      </c>
      <c r="E746" s="84" t="s">
        <v>205</v>
      </c>
      <c r="F746" s="110" t="s">
        <v>3226</v>
      </c>
      <c r="G746" s="110" t="s">
        <v>8145</v>
      </c>
      <c r="H746" s="86" t="s">
        <v>7311</v>
      </c>
      <c r="I746" s="110">
        <v>9145</v>
      </c>
      <c r="J746" s="112">
        <v>7750</v>
      </c>
      <c r="K746" s="111" t="s">
        <v>216</v>
      </c>
      <c r="L746" s="109" t="s">
        <v>217</v>
      </c>
      <c r="M746" s="88" t="str">
        <f>VLOOKUP(L746,'Total Sales 24-25'!$AD$2:$AE$6,2,0)</f>
        <v>G-Suite Business</v>
      </c>
      <c r="N746" s="109" t="s">
        <v>218</v>
      </c>
      <c r="O746" s="109" t="s">
        <v>6341</v>
      </c>
      <c r="P746" s="89"/>
      <c r="Q746" s="89"/>
      <c r="R746" s="89"/>
      <c r="S746" s="109">
        <v>7</v>
      </c>
      <c r="T746" s="110">
        <v>9145</v>
      </c>
      <c r="U746" s="109">
        <v>0</v>
      </c>
    </row>
    <row r="747" spans="1:21" ht="17.25" customHeight="1" thickBot="1">
      <c r="A747" s="82">
        <v>45127</v>
      </c>
      <c r="B747" s="82" t="str">
        <f t="shared" si="11"/>
        <v>Jul</v>
      </c>
      <c r="C747" s="83">
        <v>45108</v>
      </c>
      <c r="D747" s="109">
        <v>29</v>
      </c>
      <c r="E747" s="84" t="s">
        <v>205</v>
      </c>
      <c r="F747" s="110" t="s">
        <v>2353</v>
      </c>
      <c r="G747" s="110" t="s">
        <v>8146</v>
      </c>
      <c r="H747" s="86" t="s">
        <v>7311</v>
      </c>
      <c r="I747" s="110">
        <v>1616</v>
      </c>
      <c r="J747" s="112">
        <v>1369</v>
      </c>
      <c r="K747" s="111" t="s">
        <v>216</v>
      </c>
      <c r="L747" s="109" t="s">
        <v>217</v>
      </c>
      <c r="M747" s="88" t="str">
        <f>VLOOKUP(L747,'Total Sales 24-25'!$AD$2:$AE$6,2,0)</f>
        <v>G-Suite Business</v>
      </c>
      <c r="N747" s="109" t="s">
        <v>218</v>
      </c>
      <c r="O747" s="109" t="s">
        <v>6341</v>
      </c>
      <c r="P747" s="89"/>
      <c r="Q747" s="89"/>
      <c r="R747" s="89"/>
      <c r="S747" s="109">
        <v>7</v>
      </c>
      <c r="T747" s="110">
        <v>1616</v>
      </c>
      <c r="U747" s="109">
        <v>0</v>
      </c>
    </row>
    <row r="748" spans="1:21" ht="17.25" customHeight="1" thickBot="1">
      <c r="A748" s="82">
        <v>45128</v>
      </c>
      <c r="B748" s="82" t="str">
        <f t="shared" si="11"/>
        <v>Jul</v>
      </c>
      <c r="C748" s="83">
        <v>45108</v>
      </c>
      <c r="D748" s="109">
        <v>29</v>
      </c>
      <c r="E748" s="84" t="s">
        <v>205</v>
      </c>
      <c r="F748" s="113" t="s">
        <v>3297</v>
      </c>
      <c r="G748" s="110" t="s">
        <v>8147</v>
      </c>
      <c r="H748" s="86" t="s">
        <v>7311</v>
      </c>
      <c r="I748" s="110">
        <v>315945</v>
      </c>
      <c r="J748" s="109">
        <v>267750</v>
      </c>
      <c r="K748" s="111" t="s">
        <v>216</v>
      </c>
      <c r="L748" s="109" t="s">
        <v>217</v>
      </c>
      <c r="M748" s="88" t="str">
        <f>VLOOKUP(L748,'Total Sales 24-25'!$AD$2:$AE$6,2,0)</f>
        <v>G-Suite Business</v>
      </c>
      <c r="N748" s="109" t="s">
        <v>218</v>
      </c>
      <c r="O748" s="109" t="s">
        <v>6341</v>
      </c>
      <c r="P748" s="89"/>
      <c r="Q748" s="89"/>
      <c r="R748" s="89"/>
      <c r="S748" s="109">
        <v>7</v>
      </c>
      <c r="T748" s="89"/>
      <c r="U748" s="109">
        <v>315945</v>
      </c>
    </row>
    <row r="749" spans="1:21" ht="17.25" customHeight="1" thickBot="1">
      <c r="A749" s="82">
        <v>45128</v>
      </c>
      <c r="B749" s="82" t="str">
        <f t="shared" si="11"/>
        <v>Jul</v>
      </c>
      <c r="C749" s="83">
        <v>45108</v>
      </c>
      <c r="D749" s="109">
        <v>29</v>
      </c>
      <c r="E749" s="84" t="s">
        <v>205</v>
      </c>
      <c r="F749" s="113" t="s">
        <v>2059</v>
      </c>
      <c r="G749" s="110" t="s">
        <v>8148</v>
      </c>
      <c r="H749" s="86" t="s">
        <v>7311</v>
      </c>
      <c r="I749" s="110">
        <v>123900</v>
      </c>
      <c r="J749" s="109">
        <v>105000</v>
      </c>
      <c r="K749" s="111" t="s">
        <v>216</v>
      </c>
      <c r="L749" s="109" t="s">
        <v>217</v>
      </c>
      <c r="M749" s="88" t="str">
        <f>VLOOKUP(L749,'Total Sales 24-25'!$AD$2:$AE$6,2,0)</f>
        <v>G-Suite Business</v>
      </c>
      <c r="N749" s="109" t="s">
        <v>218</v>
      </c>
      <c r="O749" s="109" t="s">
        <v>6341</v>
      </c>
      <c r="P749" s="89"/>
      <c r="Q749" s="89"/>
      <c r="R749" s="89"/>
      <c r="S749" s="109">
        <v>7</v>
      </c>
      <c r="T749" s="89"/>
      <c r="U749" s="109">
        <v>123900</v>
      </c>
    </row>
    <row r="750" spans="1:21" ht="17.25" customHeight="1" thickBot="1">
      <c r="A750" s="82">
        <v>45128</v>
      </c>
      <c r="B750" s="82" t="str">
        <f t="shared" si="11"/>
        <v>Jul</v>
      </c>
      <c r="C750" s="83">
        <v>45108</v>
      </c>
      <c r="D750" s="109">
        <v>29</v>
      </c>
      <c r="E750" s="84" t="s">
        <v>205</v>
      </c>
      <c r="F750" s="110" t="s">
        <v>8149</v>
      </c>
      <c r="G750" s="110" t="s">
        <v>8150</v>
      </c>
      <c r="H750" s="86" t="s">
        <v>7311</v>
      </c>
      <c r="I750" s="110">
        <v>173655</v>
      </c>
      <c r="J750" s="109">
        <v>147165</v>
      </c>
      <c r="K750" s="111" t="s">
        <v>216</v>
      </c>
      <c r="L750" s="109" t="s">
        <v>217</v>
      </c>
      <c r="M750" s="88" t="str">
        <f>VLOOKUP(L750,'Total Sales 24-25'!$AD$2:$AE$6,2,0)</f>
        <v>G-Suite Business</v>
      </c>
      <c r="N750" s="109" t="s">
        <v>218</v>
      </c>
      <c r="O750" s="109" t="s">
        <v>6341</v>
      </c>
      <c r="P750" s="89"/>
      <c r="Q750" s="89"/>
      <c r="R750" s="89"/>
      <c r="S750" s="109">
        <v>7</v>
      </c>
      <c r="T750" s="110">
        <v>173655</v>
      </c>
      <c r="U750" s="109">
        <v>0</v>
      </c>
    </row>
    <row r="751" spans="1:21" ht="17.25" customHeight="1" thickBot="1">
      <c r="A751" s="82">
        <v>45128</v>
      </c>
      <c r="B751" s="82" t="str">
        <f t="shared" si="11"/>
        <v>Jul</v>
      </c>
      <c r="C751" s="83">
        <v>45108</v>
      </c>
      <c r="D751" s="109">
        <v>29</v>
      </c>
      <c r="E751" s="84" t="s">
        <v>205</v>
      </c>
      <c r="F751" s="110" t="s">
        <v>8151</v>
      </c>
      <c r="G751" s="110" t="s">
        <v>8152</v>
      </c>
      <c r="H751" s="86" t="s">
        <v>7311</v>
      </c>
      <c r="I751" s="110">
        <v>3009</v>
      </c>
      <c r="J751" s="109">
        <v>2550</v>
      </c>
      <c r="K751" s="111" t="s">
        <v>216</v>
      </c>
      <c r="L751" s="109" t="s">
        <v>217</v>
      </c>
      <c r="M751" s="88" t="str">
        <f>VLOOKUP(L751,'Total Sales 24-25'!$AD$2:$AE$6,2,0)</f>
        <v>G-Suite Business</v>
      </c>
      <c r="N751" s="109" t="s">
        <v>218</v>
      </c>
      <c r="O751" s="109" t="s">
        <v>6341</v>
      </c>
      <c r="P751" s="89"/>
      <c r="Q751" s="89"/>
      <c r="R751" s="89"/>
      <c r="S751" s="109">
        <v>7</v>
      </c>
      <c r="T751" s="110">
        <v>3009</v>
      </c>
      <c r="U751" s="109">
        <v>0</v>
      </c>
    </row>
    <row r="752" spans="1:21" ht="17.25" customHeight="1" thickBot="1">
      <c r="A752" s="82">
        <v>45128</v>
      </c>
      <c r="B752" s="82" t="str">
        <f t="shared" si="11"/>
        <v>Jul</v>
      </c>
      <c r="C752" s="83">
        <v>45108</v>
      </c>
      <c r="D752" s="109">
        <v>29</v>
      </c>
      <c r="E752" s="84" t="s">
        <v>205</v>
      </c>
      <c r="F752" s="110" t="s">
        <v>8153</v>
      </c>
      <c r="G752" s="110" t="s">
        <v>8154</v>
      </c>
      <c r="H752" s="86" t="s">
        <v>7311</v>
      </c>
      <c r="I752" s="110">
        <v>275000</v>
      </c>
      <c r="J752" s="110">
        <v>275000</v>
      </c>
      <c r="K752" s="111" t="s">
        <v>216</v>
      </c>
      <c r="L752" s="109" t="s">
        <v>217</v>
      </c>
      <c r="M752" s="88" t="str">
        <f>VLOOKUP(L752,'Total Sales 24-25'!$AD$2:$AE$6,2,0)</f>
        <v>G-Suite Business</v>
      </c>
      <c r="N752" s="109" t="s">
        <v>218</v>
      </c>
      <c r="O752" s="109" t="s">
        <v>6341</v>
      </c>
      <c r="P752" s="89"/>
      <c r="Q752" s="89"/>
      <c r="R752" s="89"/>
      <c r="S752" s="109">
        <v>7</v>
      </c>
      <c r="T752" s="110">
        <v>275000</v>
      </c>
      <c r="U752" s="109">
        <v>0</v>
      </c>
    </row>
    <row r="753" spans="1:21" ht="17.25" customHeight="1" thickBot="1">
      <c r="A753" s="82">
        <v>45128</v>
      </c>
      <c r="B753" s="82" t="str">
        <f t="shared" si="11"/>
        <v>Jul</v>
      </c>
      <c r="C753" s="83">
        <v>45108</v>
      </c>
      <c r="D753" s="109">
        <v>29</v>
      </c>
      <c r="E753" s="84" t="s">
        <v>205</v>
      </c>
      <c r="F753" s="110" t="s">
        <v>405</v>
      </c>
      <c r="G753" s="110" t="s">
        <v>8155</v>
      </c>
      <c r="H753" s="86" t="s">
        <v>7311</v>
      </c>
      <c r="I753" s="110">
        <v>41064</v>
      </c>
      <c r="J753" s="109">
        <v>34800</v>
      </c>
      <c r="K753" s="111" t="s">
        <v>216</v>
      </c>
      <c r="L753" s="109" t="s">
        <v>217</v>
      </c>
      <c r="M753" s="88" t="str">
        <f>VLOOKUP(L753,'Total Sales 24-25'!$AD$2:$AE$6,2,0)</f>
        <v>G-Suite Business</v>
      </c>
      <c r="N753" s="109" t="s">
        <v>218</v>
      </c>
      <c r="O753" s="109" t="s">
        <v>6341</v>
      </c>
      <c r="P753" s="89"/>
      <c r="Q753" s="89"/>
      <c r="R753" s="89"/>
      <c r="S753" s="109">
        <v>7</v>
      </c>
      <c r="T753" s="110">
        <v>41064</v>
      </c>
      <c r="U753" s="109">
        <v>0</v>
      </c>
    </row>
    <row r="754" spans="1:21" ht="17.25" customHeight="1" thickBot="1">
      <c r="A754" s="82">
        <v>45129</v>
      </c>
      <c r="B754" s="82" t="str">
        <f t="shared" si="11"/>
        <v>Jul</v>
      </c>
      <c r="C754" s="83">
        <v>45108</v>
      </c>
      <c r="D754" s="109">
        <v>29</v>
      </c>
      <c r="E754" s="84" t="s">
        <v>205</v>
      </c>
      <c r="F754" s="113" t="s">
        <v>8156</v>
      </c>
      <c r="G754" s="110" t="s">
        <v>8157</v>
      </c>
      <c r="H754" s="86" t="s">
        <v>7311</v>
      </c>
      <c r="I754" s="110">
        <v>395300</v>
      </c>
      <c r="J754" s="114">
        <v>335000</v>
      </c>
      <c r="K754" s="111" t="s">
        <v>216</v>
      </c>
      <c r="L754" s="109" t="s">
        <v>217</v>
      </c>
      <c r="M754" s="88" t="str">
        <f>VLOOKUP(L754,'Total Sales 24-25'!$AD$2:$AE$6,2,0)</f>
        <v>G-Suite Business</v>
      </c>
      <c r="N754" s="109" t="s">
        <v>218</v>
      </c>
      <c r="O754" s="109" t="s">
        <v>6341</v>
      </c>
      <c r="P754" s="89"/>
      <c r="Q754" s="89"/>
      <c r="R754" s="89"/>
      <c r="S754" s="109">
        <v>7</v>
      </c>
      <c r="T754" s="91"/>
      <c r="U754" s="109">
        <v>395300</v>
      </c>
    </row>
    <row r="755" spans="1:21" ht="17.25" customHeight="1" thickBot="1">
      <c r="A755" s="82">
        <v>45129</v>
      </c>
      <c r="B755" s="82" t="str">
        <f t="shared" si="11"/>
        <v>Jul</v>
      </c>
      <c r="C755" s="83">
        <v>45108</v>
      </c>
      <c r="D755" s="109">
        <v>29</v>
      </c>
      <c r="E755" s="84" t="s">
        <v>205</v>
      </c>
      <c r="F755" s="113" t="s">
        <v>3543</v>
      </c>
      <c r="G755" s="110" t="s">
        <v>8158</v>
      </c>
      <c r="H755" s="86" t="s">
        <v>7311</v>
      </c>
      <c r="I755" s="110">
        <v>165200</v>
      </c>
      <c r="J755" s="114">
        <v>140000</v>
      </c>
      <c r="K755" s="111" t="s">
        <v>216</v>
      </c>
      <c r="L755" s="109" t="s">
        <v>217</v>
      </c>
      <c r="M755" s="88" t="str">
        <f>VLOOKUP(L755,'Total Sales 24-25'!$AD$2:$AE$6,2,0)</f>
        <v>G-Suite Business</v>
      </c>
      <c r="N755" s="109" t="s">
        <v>218</v>
      </c>
      <c r="O755" s="109" t="s">
        <v>6341</v>
      </c>
      <c r="P755" s="89"/>
      <c r="Q755" s="89"/>
      <c r="R755" s="89"/>
      <c r="S755" s="109">
        <v>7</v>
      </c>
      <c r="T755" s="91"/>
      <c r="U755" s="109">
        <v>165200</v>
      </c>
    </row>
    <row r="756" spans="1:21" ht="17.25" customHeight="1" thickBot="1">
      <c r="A756" s="82">
        <v>45129</v>
      </c>
      <c r="B756" s="82" t="str">
        <f t="shared" si="11"/>
        <v>Jul</v>
      </c>
      <c r="C756" s="83">
        <v>45108</v>
      </c>
      <c r="D756" s="109">
        <v>29</v>
      </c>
      <c r="E756" s="84" t="s">
        <v>205</v>
      </c>
      <c r="F756" s="113" t="s">
        <v>8159</v>
      </c>
      <c r="G756" s="110" t="s">
        <v>8160</v>
      </c>
      <c r="H756" s="86" t="s">
        <v>7311</v>
      </c>
      <c r="I756" s="110">
        <v>159300</v>
      </c>
      <c r="J756" s="114">
        <v>135000</v>
      </c>
      <c r="K756" s="111" t="s">
        <v>216</v>
      </c>
      <c r="L756" s="109" t="s">
        <v>217</v>
      </c>
      <c r="M756" s="88" t="str">
        <f>VLOOKUP(L756,'Total Sales 24-25'!$AD$2:$AE$6,2,0)</f>
        <v>G-Suite Business</v>
      </c>
      <c r="N756" s="109" t="s">
        <v>218</v>
      </c>
      <c r="O756" s="109" t="s">
        <v>6341</v>
      </c>
      <c r="P756" s="89"/>
      <c r="Q756" s="89"/>
      <c r="R756" s="89"/>
      <c r="S756" s="109">
        <v>7</v>
      </c>
      <c r="T756" s="91"/>
      <c r="U756" s="109">
        <v>159300</v>
      </c>
    </row>
    <row r="757" spans="1:21" ht="17.25" customHeight="1" thickBot="1">
      <c r="A757" s="82">
        <v>45129</v>
      </c>
      <c r="B757" s="82" t="str">
        <f t="shared" si="11"/>
        <v>Jul</v>
      </c>
      <c r="C757" s="83">
        <v>45108</v>
      </c>
      <c r="D757" s="109">
        <v>29</v>
      </c>
      <c r="E757" s="84" t="s">
        <v>205</v>
      </c>
      <c r="F757" s="110" t="s">
        <v>6541</v>
      </c>
      <c r="G757" s="110" t="s">
        <v>8161</v>
      </c>
      <c r="H757" s="86" t="s">
        <v>7311</v>
      </c>
      <c r="I757" s="110">
        <v>1545</v>
      </c>
      <c r="J757" s="115">
        <v>1309</v>
      </c>
      <c r="K757" s="111" t="s">
        <v>216</v>
      </c>
      <c r="L757" s="109" t="s">
        <v>217</v>
      </c>
      <c r="M757" s="88" t="str">
        <f>VLOOKUP(L757,'Total Sales 24-25'!$AD$2:$AE$6,2,0)</f>
        <v>G-Suite Business</v>
      </c>
      <c r="N757" s="109" t="s">
        <v>218</v>
      </c>
      <c r="O757" s="109" t="s">
        <v>6341</v>
      </c>
      <c r="P757" s="89"/>
      <c r="Q757" s="89"/>
      <c r="R757" s="89"/>
      <c r="S757" s="109">
        <v>7</v>
      </c>
      <c r="T757" s="110">
        <v>1545</v>
      </c>
      <c r="U757" s="109">
        <v>0</v>
      </c>
    </row>
    <row r="758" spans="1:21" ht="17.25" customHeight="1" thickBot="1">
      <c r="A758" s="82">
        <v>45129</v>
      </c>
      <c r="B758" s="82" t="str">
        <f t="shared" si="11"/>
        <v>Jul</v>
      </c>
      <c r="C758" s="83">
        <v>45108</v>
      </c>
      <c r="D758" s="109">
        <v>29</v>
      </c>
      <c r="E758" s="84" t="s">
        <v>205</v>
      </c>
      <c r="F758" s="113" t="s">
        <v>3246</v>
      </c>
      <c r="G758" s="110" t="s">
        <v>8162</v>
      </c>
      <c r="H758" s="86" t="s">
        <v>7311</v>
      </c>
      <c r="I758" s="110">
        <v>13328</v>
      </c>
      <c r="J758" s="114">
        <v>11295</v>
      </c>
      <c r="K758" s="111" t="s">
        <v>216</v>
      </c>
      <c r="L758" s="109" t="s">
        <v>217</v>
      </c>
      <c r="M758" s="88" t="str">
        <f>VLOOKUP(L758,'Total Sales 24-25'!$AD$2:$AE$6,2,0)</f>
        <v>G-Suite Business</v>
      </c>
      <c r="N758" s="109" t="s">
        <v>218</v>
      </c>
      <c r="O758" s="109" t="s">
        <v>6341</v>
      </c>
      <c r="P758" s="89"/>
      <c r="Q758" s="89"/>
      <c r="R758" s="89"/>
      <c r="S758" s="109">
        <v>7</v>
      </c>
      <c r="T758" s="91"/>
      <c r="U758" s="109">
        <v>13328</v>
      </c>
    </row>
    <row r="759" spans="1:21" ht="17.25" customHeight="1" thickBot="1">
      <c r="A759" s="82">
        <v>45129</v>
      </c>
      <c r="B759" s="82" t="str">
        <f t="shared" si="11"/>
        <v>Jul</v>
      </c>
      <c r="C759" s="83">
        <v>45108</v>
      </c>
      <c r="D759" s="109">
        <v>29</v>
      </c>
      <c r="E759" s="84" t="s">
        <v>205</v>
      </c>
      <c r="F759" s="113" t="s">
        <v>3493</v>
      </c>
      <c r="G759" s="110" t="s">
        <v>8163</v>
      </c>
      <c r="H759" s="86" t="s">
        <v>7311</v>
      </c>
      <c r="I759" s="110">
        <v>10666</v>
      </c>
      <c r="J759" s="114">
        <v>9039</v>
      </c>
      <c r="K759" s="111" t="s">
        <v>216</v>
      </c>
      <c r="L759" s="109" t="s">
        <v>217</v>
      </c>
      <c r="M759" s="88" t="str">
        <f>VLOOKUP(L759,'Total Sales 24-25'!$AD$2:$AE$6,2,0)</f>
        <v>G-Suite Business</v>
      </c>
      <c r="N759" s="109" t="s">
        <v>218</v>
      </c>
      <c r="O759" s="109" t="s">
        <v>6341</v>
      </c>
      <c r="P759" s="89"/>
      <c r="Q759" s="89"/>
      <c r="R759" s="89"/>
      <c r="S759" s="109">
        <v>7</v>
      </c>
      <c r="T759" s="91"/>
      <c r="U759" s="109">
        <v>10666</v>
      </c>
    </row>
    <row r="760" spans="1:21" ht="17.25" customHeight="1" thickBot="1">
      <c r="A760" s="82">
        <v>45129</v>
      </c>
      <c r="B760" s="82" t="str">
        <f t="shared" si="11"/>
        <v>Jul</v>
      </c>
      <c r="C760" s="83">
        <v>45108</v>
      </c>
      <c r="D760" s="109">
        <v>29</v>
      </c>
      <c r="E760" s="84" t="s">
        <v>205</v>
      </c>
      <c r="F760" s="113" t="s">
        <v>8011</v>
      </c>
      <c r="G760" s="110" t="s">
        <v>8164</v>
      </c>
      <c r="H760" s="86" t="s">
        <v>7311</v>
      </c>
      <c r="I760" s="110">
        <v>6060</v>
      </c>
      <c r="J760" s="114">
        <v>5136</v>
      </c>
      <c r="K760" s="111" t="s">
        <v>216</v>
      </c>
      <c r="L760" s="109" t="s">
        <v>217</v>
      </c>
      <c r="M760" s="88" t="str">
        <f>VLOOKUP(L760,'Total Sales 24-25'!$AD$2:$AE$6,2,0)</f>
        <v>G-Suite Business</v>
      </c>
      <c r="N760" s="109" t="s">
        <v>218</v>
      </c>
      <c r="O760" s="109" t="s">
        <v>6341</v>
      </c>
      <c r="P760" s="89"/>
      <c r="Q760" s="89"/>
      <c r="R760" s="89"/>
      <c r="S760" s="109">
        <v>7</v>
      </c>
      <c r="T760" s="91"/>
      <c r="U760" s="109">
        <v>6060</v>
      </c>
    </row>
    <row r="761" spans="1:21" ht="17.25" customHeight="1" thickBot="1">
      <c r="A761" s="82">
        <v>45129</v>
      </c>
      <c r="B761" s="82" t="str">
        <f t="shared" si="11"/>
        <v>Jul</v>
      </c>
      <c r="C761" s="83">
        <v>45108</v>
      </c>
      <c r="D761" s="109">
        <v>29</v>
      </c>
      <c r="E761" s="84" t="s">
        <v>205</v>
      </c>
      <c r="F761" s="113" t="s">
        <v>7371</v>
      </c>
      <c r="G761" s="110" t="s">
        <v>8165</v>
      </c>
      <c r="H761" s="86" t="s">
        <v>7311</v>
      </c>
      <c r="I761" s="110">
        <v>1732</v>
      </c>
      <c r="J761" s="114">
        <v>1468</v>
      </c>
      <c r="K761" s="111" t="s">
        <v>216</v>
      </c>
      <c r="L761" s="109" t="s">
        <v>217</v>
      </c>
      <c r="M761" s="88" t="str">
        <f>VLOOKUP(L761,'Total Sales 24-25'!$AD$2:$AE$6,2,0)</f>
        <v>G-Suite Business</v>
      </c>
      <c r="N761" s="109" t="s">
        <v>218</v>
      </c>
      <c r="O761" s="109" t="s">
        <v>6341</v>
      </c>
      <c r="P761" s="89"/>
      <c r="Q761" s="89"/>
      <c r="R761" s="89"/>
      <c r="S761" s="109">
        <v>7</v>
      </c>
      <c r="T761" s="91"/>
      <c r="U761" s="109">
        <v>1732</v>
      </c>
    </row>
    <row r="762" spans="1:21" ht="17.25" customHeight="1" thickBot="1">
      <c r="A762" s="82">
        <v>45129</v>
      </c>
      <c r="B762" s="82" t="str">
        <f t="shared" si="11"/>
        <v>Jul</v>
      </c>
      <c r="C762" s="83">
        <v>45108</v>
      </c>
      <c r="D762" s="109">
        <v>29</v>
      </c>
      <c r="E762" s="84" t="s">
        <v>205</v>
      </c>
      <c r="F762" s="113" t="s">
        <v>1065</v>
      </c>
      <c r="G762" s="110" t="s">
        <v>8166</v>
      </c>
      <c r="H762" s="86" t="s">
        <v>7311</v>
      </c>
      <c r="I762" s="110">
        <v>2754</v>
      </c>
      <c r="J762" s="114">
        <v>2334</v>
      </c>
      <c r="K762" s="111" t="s">
        <v>216</v>
      </c>
      <c r="L762" s="109" t="s">
        <v>217</v>
      </c>
      <c r="M762" s="88" t="str">
        <f>VLOOKUP(L762,'Total Sales 24-25'!$AD$2:$AE$6,2,0)</f>
        <v>G-Suite Business</v>
      </c>
      <c r="N762" s="109" t="s">
        <v>218</v>
      </c>
      <c r="O762" s="109" t="s">
        <v>6341</v>
      </c>
      <c r="P762" s="89"/>
      <c r="Q762" s="89"/>
      <c r="R762" s="89"/>
      <c r="S762" s="109">
        <v>7</v>
      </c>
      <c r="T762" s="91"/>
      <c r="U762" s="109">
        <v>2754</v>
      </c>
    </row>
    <row r="763" spans="1:21" ht="17.25" customHeight="1" thickBot="1">
      <c r="A763" s="82">
        <v>45129</v>
      </c>
      <c r="B763" s="82" t="str">
        <f t="shared" si="11"/>
        <v>Jul</v>
      </c>
      <c r="C763" s="83">
        <v>45108</v>
      </c>
      <c r="D763" s="109">
        <v>29</v>
      </c>
      <c r="E763" s="84" t="s">
        <v>205</v>
      </c>
      <c r="F763" s="110" t="s">
        <v>2720</v>
      </c>
      <c r="G763" s="110" t="s">
        <v>8167</v>
      </c>
      <c r="H763" s="86" t="s">
        <v>7311</v>
      </c>
      <c r="I763" s="110">
        <v>6018</v>
      </c>
      <c r="J763" s="114">
        <v>5100</v>
      </c>
      <c r="K763" s="111" t="s">
        <v>216</v>
      </c>
      <c r="L763" s="109" t="s">
        <v>217</v>
      </c>
      <c r="M763" s="88" t="str">
        <f>VLOOKUP(L763,'Total Sales 24-25'!$AD$2:$AE$6,2,0)</f>
        <v>G-Suite Business</v>
      </c>
      <c r="N763" s="109" t="s">
        <v>218</v>
      </c>
      <c r="O763" s="109" t="s">
        <v>6341</v>
      </c>
      <c r="P763" s="89"/>
      <c r="Q763" s="89"/>
      <c r="R763" s="89"/>
      <c r="S763" s="109">
        <v>7</v>
      </c>
      <c r="T763" s="110">
        <v>6018</v>
      </c>
      <c r="U763" s="109">
        <v>0</v>
      </c>
    </row>
    <row r="764" spans="1:21" ht="17.25" customHeight="1" thickBot="1">
      <c r="A764" s="82">
        <v>45129</v>
      </c>
      <c r="B764" s="82" t="str">
        <f t="shared" si="11"/>
        <v>Jul</v>
      </c>
      <c r="C764" s="83">
        <v>45108</v>
      </c>
      <c r="D764" s="109">
        <v>29</v>
      </c>
      <c r="E764" s="84" t="s">
        <v>205</v>
      </c>
      <c r="F764" s="113" t="s">
        <v>8168</v>
      </c>
      <c r="G764" s="110" t="s">
        <v>8169</v>
      </c>
      <c r="H764" s="86" t="s">
        <v>7311</v>
      </c>
      <c r="I764" s="110">
        <v>75284</v>
      </c>
      <c r="J764" s="109">
        <v>63800</v>
      </c>
      <c r="K764" s="111" t="s">
        <v>216</v>
      </c>
      <c r="L764" s="109" t="s">
        <v>217</v>
      </c>
      <c r="M764" s="88" t="str">
        <f>VLOOKUP(L764,'Total Sales 24-25'!$AD$2:$AE$6,2,0)</f>
        <v>G-Suite Business</v>
      </c>
      <c r="N764" s="109" t="s">
        <v>218</v>
      </c>
      <c r="O764" s="109" t="s">
        <v>6341</v>
      </c>
      <c r="P764" s="89"/>
      <c r="Q764" s="89"/>
      <c r="R764" s="89"/>
      <c r="S764" s="109">
        <v>7</v>
      </c>
      <c r="T764" s="110">
        <v>43390</v>
      </c>
      <c r="U764" s="109">
        <v>31894</v>
      </c>
    </row>
    <row r="765" spans="1:21" ht="17.25" customHeight="1" thickBot="1">
      <c r="A765" s="82">
        <v>45129</v>
      </c>
      <c r="B765" s="82" t="str">
        <f t="shared" si="11"/>
        <v>Jul</v>
      </c>
      <c r="C765" s="83">
        <v>45108</v>
      </c>
      <c r="D765" s="109">
        <v>29</v>
      </c>
      <c r="E765" s="84" t="s">
        <v>205</v>
      </c>
      <c r="F765" s="110" t="s">
        <v>3669</v>
      </c>
      <c r="G765" s="110" t="s">
        <v>8170</v>
      </c>
      <c r="H765" s="86" t="s">
        <v>7311</v>
      </c>
      <c r="I765" s="110">
        <v>3009</v>
      </c>
      <c r="J765" s="114">
        <v>2550</v>
      </c>
      <c r="K765" s="111" t="s">
        <v>216</v>
      </c>
      <c r="L765" s="109" t="s">
        <v>217</v>
      </c>
      <c r="M765" s="88" t="str">
        <f>VLOOKUP(L765,'Total Sales 24-25'!$AD$2:$AE$6,2,0)</f>
        <v>G-Suite Business</v>
      </c>
      <c r="N765" s="109" t="s">
        <v>218</v>
      </c>
      <c r="O765" s="109" t="s">
        <v>6341</v>
      </c>
      <c r="P765" s="89"/>
      <c r="Q765" s="89"/>
      <c r="R765" s="89"/>
      <c r="S765" s="109">
        <v>7</v>
      </c>
      <c r="T765" s="110">
        <v>3009</v>
      </c>
      <c r="U765" s="109">
        <v>0</v>
      </c>
    </row>
    <row r="766" spans="1:21" ht="17.25" customHeight="1" thickBot="1">
      <c r="A766" s="82">
        <v>45129</v>
      </c>
      <c r="B766" s="82" t="str">
        <f t="shared" si="11"/>
        <v>Jul</v>
      </c>
      <c r="C766" s="83">
        <v>45108</v>
      </c>
      <c r="D766" s="109">
        <v>29</v>
      </c>
      <c r="E766" s="84" t="s">
        <v>205</v>
      </c>
      <c r="F766" s="110" t="s">
        <v>437</v>
      </c>
      <c r="G766" s="110" t="s">
        <v>8171</v>
      </c>
      <c r="H766" s="86" t="s">
        <v>7311</v>
      </c>
      <c r="I766" s="110">
        <v>1626</v>
      </c>
      <c r="J766" s="114">
        <v>1378</v>
      </c>
      <c r="K766" s="111" t="s">
        <v>216</v>
      </c>
      <c r="L766" s="109" t="s">
        <v>217</v>
      </c>
      <c r="M766" s="88" t="str">
        <f>VLOOKUP(L766,'Total Sales 24-25'!$AD$2:$AE$6,2,0)</f>
        <v>G-Suite Business</v>
      </c>
      <c r="N766" s="109" t="s">
        <v>218</v>
      </c>
      <c r="O766" s="109" t="s">
        <v>6341</v>
      </c>
      <c r="P766" s="89"/>
      <c r="Q766" s="89"/>
      <c r="R766" s="89"/>
      <c r="S766" s="109">
        <v>7</v>
      </c>
      <c r="T766" s="110">
        <v>11210</v>
      </c>
      <c r="U766" s="109">
        <v>-9584</v>
      </c>
    </row>
    <row r="767" spans="1:21" ht="17.25" customHeight="1" thickBot="1">
      <c r="A767" s="82">
        <v>45131</v>
      </c>
      <c r="B767" s="82" t="str">
        <f t="shared" si="11"/>
        <v>Jul</v>
      </c>
      <c r="C767" s="83">
        <v>45108</v>
      </c>
      <c r="D767" s="109">
        <v>30</v>
      </c>
      <c r="E767" s="84" t="s">
        <v>205</v>
      </c>
      <c r="F767" s="113" t="s">
        <v>5568</v>
      </c>
      <c r="G767" s="110" t="s">
        <v>8172</v>
      </c>
      <c r="H767" s="86" t="s">
        <v>7311</v>
      </c>
      <c r="I767" s="110">
        <v>32957</v>
      </c>
      <c r="J767" s="109">
        <v>27930</v>
      </c>
      <c r="K767" s="111" t="s">
        <v>216</v>
      </c>
      <c r="L767" s="109" t="s">
        <v>217</v>
      </c>
      <c r="M767" s="88" t="str">
        <f>VLOOKUP(L767,'Total Sales 24-25'!$AD$2:$AE$6,2,0)</f>
        <v>G-Suite Business</v>
      </c>
      <c r="N767" s="109" t="s">
        <v>218</v>
      </c>
      <c r="O767" s="109" t="s">
        <v>6341</v>
      </c>
      <c r="P767" s="89"/>
      <c r="Q767" s="89"/>
      <c r="R767" s="89"/>
      <c r="S767" s="109">
        <v>7</v>
      </c>
      <c r="T767" s="89"/>
      <c r="U767" s="109">
        <v>32957</v>
      </c>
    </row>
    <row r="768" spans="1:21" ht="17.25" customHeight="1" thickBot="1">
      <c r="A768" s="82">
        <v>45131</v>
      </c>
      <c r="B768" s="82" t="str">
        <f t="shared" si="11"/>
        <v>Jul</v>
      </c>
      <c r="C768" s="83">
        <v>45108</v>
      </c>
      <c r="D768" s="109">
        <v>30</v>
      </c>
      <c r="E768" s="84" t="s">
        <v>205</v>
      </c>
      <c r="F768" s="113" t="s">
        <v>3650</v>
      </c>
      <c r="G768" s="110" t="s">
        <v>8173</v>
      </c>
      <c r="H768" s="86" t="s">
        <v>7311</v>
      </c>
      <c r="I768" s="110">
        <v>43365</v>
      </c>
      <c r="J768" s="109">
        <v>36750</v>
      </c>
      <c r="K768" s="111" t="s">
        <v>216</v>
      </c>
      <c r="L768" s="109" t="s">
        <v>217</v>
      </c>
      <c r="M768" s="88" t="str">
        <f>VLOOKUP(L768,'Total Sales 24-25'!$AD$2:$AE$6,2,0)</f>
        <v>G-Suite Business</v>
      </c>
      <c r="N768" s="109" t="s">
        <v>218</v>
      </c>
      <c r="O768" s="109" t="s">
        <v>6341</v>
      </c>
      <c r="P768" s="89"/>
      <c r="Q768" s="89"/>
      <c r="R768" s="89"/>
      <c r="S768" s="109">
        <v>7</v>
      </c>
      <c r="T768" s="89"/>
      <c r="U768" s="109">
        <v>43365</v>
      </c>
    </row>
    <row r="769" spans="1:21" ht="17.25" customHeight="1" thickBot="1">
      <c r="A769" s="82">
        <v>45131</v>
      </c>
      <c r="B769" s="82" t="str">
        <f t="shared" si="11"/>
        <v>Jul</v>
      </c>
      <c r="C769" s="83">
        <v>45108</v>
      </c>
      <c r="D769" s="109">
        <v>30</v>
      </c>
      <c r="E769" s="84" t="s">
        <v>205</v>
      </c>
      <c r="F769" s="113" t="s">
        <v>7416</v>
      </c>
      <c r="G769" s="110" t="s">
        <v>8174</v>
      </c>
      <c r="H769" s="86" t="s">
        <v>7311</v>
      </c>
      <c r="I769" s="110">
        <v>2790</v>
      </c>
      <c r="J769" s="109">
        <v>2364</v>
      </c>
      <c r="K769" s="111" t="s">
        <v>216</v>
      </c>
      <c r="L769" s="109" t="s">
        <v>217</v>
      </c>
      <c r="M769" s="88" t="str">
        <f>VLOOKUP(L769,'Total Sales 24-25'!$AD$2:$AE$6,2,0)</f>
        <v>G-Suite Business</v>
      </c>
      <c r="N769" s="109" t="s">
        <v>218</v>
      </c>
      <c r="O769" s="109" t="s">
        <v>6341</v>
      </c>
      <c r="P769" s="89"/>
      <c r="Q769" s="89"/>
      <c r="R769" s="89"/>
      <c r="S769" s="109">
        <v>7</v>
      </c>
      <c r="T769" s="89"/>
      <c r="U769" s="109">
        <v>2789.52</v>
      </c>
    </row>
    <row r="770" spans="1:21" ht="17.25" customHeight="1" thickBot="1">
      <c r="A770" s="82">
        <v>45131</v>
      </c>
      <c r="B770" s="82" t="str">
        <f t="shared" ref="B770:B833" si="12">TEXT(A770,"mmm")</f>
        <v>Jul</v>
      </c>
      <c r="C770" s="83">
        <v>45108</v>
      </c>
      <c r="D770" s="109">
        <v>30</v>
      </c>
      <c r="E770" s="84" t="s">
        <v>205</v>
      </c>
      <c r="F770" s="113" t="s">
        <v>8175</v>
      </c>
      <c r="G770" s="110" t="s">
        <v>8176</v>
      </c>
      <c r="H770" s="86" t="s">
        <v>7311</v>
      </c>
      <c r="I770" s="110">
        <v>3009</v>
      </c>
      <c r="J770" s="109">
        <v>2550</v>
      </c>
      <c r="K770" s="111" t="s">
        <v>216</v>
      </c>
      <c r="L770" s="109" t="s">
        <v>217</v>
      </c>
      <c r="M770" s="88" t="str">
        <f>VLOOKUP(L770,'Total Sales 24-25'!$AD$2:$AE$6,2,0)</f>
        <v>G-Suite Business</v>
      </c>
      <c r="N770" s="109" t="s">
        <v>218</v>
      </c>
      <c r="O770" s="109" t="s">
        <v>6341</v>
      </c>
      <c r="P770" s="89"/>
      <c r="Q770" s="89"/>
      <c r="R770" s="89"/>
      <c r="S770" s="109">
        <v>7</v>
      </c>
      <c r="T770" s="89"/>
      <c r="U770" s="109">
        <v>3009</v>
      </c>
    </row>
    <row r="771" spans="1:21" ht="17.25" customHeight="1" thickBot="1">
      <c r="A771" s="82">
        <v>45131</v>
      </c>
      <c r="B771" s="82" t="str">
        <f t="shared" si="12"/>
        <v>Jul</v>
      </c>
      <c r="C771" s="83">
        <v>45108</v>
      </c>
      <c r="D771" s="109">
        <v>30</v>
      </c>
      <c r="E771" s="84" t="s">
        <v>205</v>
      </c>
      <c r="F771" s="113" t="s">
        <v>7393</v>
      </c>
      <c r="G771" s="110" t="s">
        <v>8177</v>
      </c>
      <c r="H771" s="86" t="s">
        <v>7311</v>
      </c>
      <c r="I771" s="110">
        <v>1357</v>
      </c>
      <c r="J771" s="109">
        <v>1150</v>
      </c>
      <c r="K771" s="111" t="s">
        <v>216</v>
      </c>
      <c r="L771" s="109" t="s">
        <v>217</v>
      </c>
      <c r="M771" s="88" t="str">
        <f>VLOOKUP(L771,'Total Sales 24-25'!$AD$2:$AE$6,2,0)</f>
        <v>G-Suite Business</v>
      </c>
      <c r="N771" s="109" t="s">
        <v>218</v>
      </c>
      <c r="O771" s="109" t="s">
        <v>6341</v>
      </c>
      <c r="P771" s="89"/>
      <c r="Q771" s="89"/>
      <c r="R771" s="89"/>
      <c r="S771" s="109">
        <v>7</v>
      </c>
      <c r="T771" s="89"/>
      <c r="U771" s="109">
        <v>1357</v>
      </c>
    </row>
    <row r="772" spans="1:21" ht="17.25" customHeight="1" thickBot="1">
      <c r="A772" s="82">
        <v>45132</v>
      </c>
      <c r="B772" s="82" t="str">
        <f t="shared" si="12"/>
        <v>Jul</v>
      </c>
      <c r="C772" s="83">
        <v>45108</v>
      </c>
      <c r="D772" s="109">
        <v>30</v>
      </c>
      <c r="E772" s="84" t="s">
        <v>205</v>
      </c>
      <c r="F772" s="113" t="s">
        <v>8178</v>
      </c>
      <c r="G772" s="110" t="s">
        <v>8179</v>
      </c>
      <c r="H772" s="86" t="s">
        <v>7311</v>
      </c>
      <c r="I772" s="110">
        <v>11328</v>
      </c>
      <c r="J772" s="109">
        <v>9600</v>
      </c>
      <c r="K772" s="111" t="s">
        <v>216</v>
      </c>
      <c r="L772" s="109" t="s">
        <v>217</v>
      </c>
      <c r="M772" s="88" t="str">
        <f>VLOOKUP(L772,'Total Sales 24-25'!$AD$2:$AE$6,2,0)</f>
        <v>G-Suite Business</v>
      </c>
      <c r="N772" s="109" t="s">
        <v>218</v>
      </c>
      <c r="O772" s="109" t="s">
        <v>6341</v>
      </c>
      <c r="P772" s="89"/>
      <c r="Q772" s="89"/>
      <c r="R772" s="89"/>
      <c r="S772" s="109">
        <v>7</v>
      </c>
      <c r="T772" s="89"/>
      <c r="U772" s="109">
        <v>11328</v>
      </c>
    </row>
    <row r="773" spans="1:21" ht="17.25" customHeight="1" thickBot="1">
      <c r="A773" s="82">
        <v>45132</v>
      </c>
      <c r="B773" s="82" t="str">
        <f t="shared" si="12"/>
        <v>Jul</v>
      </c>
      <c r="C773" s="83">
        <v>45108</v>
      </c>
      <c r="D773" s="109">
        <v>30</v>
      </c>
      <c r="E773" s="84" t="s">
        <v>205</v>
      </c>
      <c r="F773" s="113" t="s">
        <v>3798</v>
      </c>
      <c r="G773" s="110" t="s">
        <v>8180</v>
      </c>
      <c r="H773" s="86" t="s">
        <v>7311</v>
      </c>
      <c r="I773" s="110">
        <v>11631</v>
      </c>
      <c r="J773" s="109">
        <v>9857</v>
      </c>
      <c r="K773" s="111" t="s">
        <v>216</v>
      </c>
      <c r="L773" s="109" t="s">
        <v>217</v>
      </c>
      <c r="M773" s="88" t="str">
        <f>VLOOKUP(L773,'Total Sales 24-25'!$AD$2:$AE$6,2,0)</f>
        <v>G-Suite Business</v>
      </c>
      <c r="N773" s="109" t="s">
        <v>218</v>
      </c>
      <c r="O773" s="109" t="s">
        <v>6341</v>
      </c>
      <c r="P773" s="89"/>
      <c r="Q773" s="89"/>
      <c r="R773" s="89"/>
      <c r="S773" s="109">
        <v>7</v>
      </c>
      <c r="T773" s="89"/>
      <c r="U773" s="109">
        <v>11631</v>
      </c>
    </row>
    <row r="774" spans="1:21" ht="17.25" customHeight="1" thickBot="1">
      <c r="A774" s="82">
        <v>45132</v>
      </c>
      <c r="B774" s="82" t="str">
        <f t="shared" si="12"/>
        <v>Jul</v>
      </c>
      <c r="C774" s="83">
        <v>45108</v>
      </c>
      <c r="D774" s="109">
        <v>30</v>
      </c>
      <c r="E774" s="84" t="s">
        <v>205</v>
      </c>
      <c r="F774" s="113" t="s">
        <v>8181</v>
      </c>
      <c r="G774" s="110" t="s">
        <v>8182</v>
      </c>
      <c r="H774" s="86" t="s">
        <v>7311</v>
      </c>
      <c r="I774" s="110">
        <v>24780</v>
      </c>
      <c r="J774" s="109">
        <v>21000</v>
      </c>
      <c r="K774" s="111" t="s">
        <v>216</v>
      </c>
      <c r="L774" s="109" t="s">
        <v>217</v>
      </c>
      <c r="M774" s="88" t="str">
        <f>VLOOKUP(L774,'Total Sales 24-25'!$AD$2:$AE$6,2,0)</f>
        <v>G-Suite Business</v>
      </c>
      <c r="N774" s="109" t="s">
        <v>218</v>
      </c>
      <c r="O774" s="109" t="s">
        <v>6341</v>
      </c>
      <c r="P774" s="89"/>
      <c r="Q774" s="89"/>
      <c r="R774" s="89"/>
      <c r="S774" s="109">
        <v>7</v>
      </c>
      <c r="T774" s="89"/>
      <c r="U774" s="109">
        <v>24780</v>
      </c>
    </row>
    <row r="775" spans="1:21" ht="17.25" customHeight="1" thickBot="1">
      <c r="A775" s="82">
        <v>45133</v>
      </c>
      <c r="B775" s="82" t="str">
        <f t="shared" si="12"/>
        <v>Jul</v>
      </c>
      <c r="C775" s="83">
        <v>45108</v>
      </c>
      <c r="D775" s="109">
        <v>30</v>
      </c>
      <c r="E775" s="84" t="s">
        <v>205</v>
      </c>
      <c r="F775" s="113" t="s">
        <v>1443</v>
      </c>
      <c r="G775" s="110" t="s">
        <v>8183</v>
      </c>
      <c r="H775" s="86" t="s">
        <v>7311</v>
      </c>
      <c r="I775" s="110">
        <v>1782</v>
      </c>
      <c r="J775" s="109">
        <v>1510</v>
      </c>
      <c r="K775" s="111" t="s">
        <v>216</v>
      </c>
      <c r="L775" s="109" t="s">
        <v>217</v>
      </c>
      <c r="M775" s="88" t="str">
        <f>VLOOKUP(L775,'Total Sales 24-25'!$AD$2:$AE$6,2,0)</f>
        <v>G-Suite Business</v>
      </c>
      <c r="N775" s="109" t="s">
        <v>218</v>
      </c>
      <c r="O775" s="109" t="s">
        <v>6341</v>
      </c>
      <c r="P775" s="89"/>
      <c r="Q775" s="89"/>
      <c r="R775" s="89"/>
      <c r="S775" s="109">
        <v>7</v>
      </c>
      <c r="T775" s="89"/>
      <c r="U775" s="109">
        <v>1782</v>
      </c>
    </row>
    <row r="776" spans="1:21" ht="17.25" customHeight="1" thickBot="1">
      <c r="A776" s="82">
        <v>45133</v>
      </c>
      <c r="B776" s="82" t="str">
        <f t="shared" si="12"/>
        <v>Jul</v>
      </c>
      <c r="C776" s="83">
        <v>45108</v>
      </c>
      <c r="D776" s="109">
        <v>30</v>
      </c>
      <c r="E776" s="84" t="s">
        <v>205</v>
      </c>
      <c r="F776" s="113" t="s">
        <v>3142</v>
      </c>
      <c r="G776" s="110" t="s">
        <v>8184</v>
      </c>
      <c r="H776" s="86" t="s">
        <v>7311</v>
      </c>
      <c r="I776" s="110">
        <v>230336</v>
      </c>
      <c r="J776" s="109">
        <v>195200</v>
      </c>
      <c r="K776" s="111" t="s">
        <v>216</v>
      </c>
      <c r="L776" s="109" t="s">
        <v>217</v>
      </c>
      <c r="M776" s="88" t="str">
        <f>VLOOKUP(L776,'Total Sales 24-25'!$AD$2:$AE$6,2,0)</f>
        <v>G-Suite Business</v>
      </c>
      <c r="N776" s="109" t="s">
        <v>218</v>
      </c>
      <c r="O776" s="109" t="s">
        <v>6341</v>
      </c>
      <c r="P776" s="89"/>
      <c r="Q776" s="89"/>
      <c r="R776" s="89"/>
      <c r="S776" s="109">
        <v>7</v>
      </c>
      <c r="T776" s="89"/>
      <c r="U776" s="109">
        <v>230336</v>
      </c>
    </row>
    <row r="777" spans="1:21" ht="17.25" customHeight="1" thickBot="1">
      <c r="A777" s="82">
        <v>45133</v>
      </c>
      <c r="B777" s="82" t="str">
        <f t="shared" si="12"/>
        <v>Jul</v>
      </c>
      <c r="C777" s="83">
        <v>45108</v>
      </c>
      <c r="D777" s="109">
        <v>30</v>
      </c>
      <c r="E777" s="84" t="s">
        <v>205</v>
      </c>
      <c r="F777" s="113" t="s">
        <v>3264</v>
      </c>
      <c r="G777" s="110" t="s">
        <v>8185</v>
      </c>
      <c r="H777" s="86" t="s">
        <v>7311</v>
      </c>
      <c r="I777" s="110">
        <v>75190</v>
      </c>
      <c r="J777" s="109">
        <v>63720</v>
      </c>
      <c r="K777" s="111" t="s">
        <v>216</v>
      </c>
      <c r="L777" s="109" t="s">
        <v>217</v>
      </c>
      <c r="M777" s="88" t="str">
        <f>VLOOKUP(L777,'Total Sales 24-25'!$AD$2:$AE$6,2,0)</f>
        <v>G-Suite Business</v>
      </c>
      <c r="N777" s="109" t="s">
        <v>218</v>
      </c>
      <c r="O777" s="109" t="s">
        <v>6341</v>
      </c>
      <c r="P777" s="89"/>
      <c r="Q777" s="89"/>
      <c r="R777" s="89"/>
      <c r="S777" s="109">
        <v>7</v>
      </c>
      <c r="T777" s="89"/>
      <c r="U777" s="109">
        <v>75190</v>
      </c>
    </row>
    <row r="778" spans="1:21" ht="17.25" customHeight="1" thickBot="1">
      <c r="A778" s="82">
        <v>45133</v>
      </c>
      <c r="B778" s="82" t="str">
        <f t="shared" si="12"/>
        <v>Jul</v>
      </c>
      <c r="C778" s="83">
        <v>45108</v>
      </c>
      <c r="D778" s="109">
        <v>30</v>
      </c>
      <c r="E778" s="84" t="s">
        <v>205</v>
      </c>
      <c r="F778" s="113" t="s">
        <v>2045</v>
      </c>
      <c r="G778" s="110" t="s">
        <v>8186</v>
      </c>
      <c r="H778" s="86" t="s">
        <v>7311</v>
      </c>
      <c r="I778" s="110">
        <v>19376</v>
      </c>
      <c r="J778" s="109">
        <v>16420</v>
      </c>
      <c r="K778" s="111" t="s">
        <v>216</v>
      </c>
      <c r="L778" s="109" t="s">
        <v>217</v>
      </c>
      <c r="M778" s="88" t="str">
        <f>VLOOKUP(L778,'Total Sales 24-25'!$AD$2:$AE$6,2,0)</f>
        <v>G-Suite Business</v>
      </c>
      <c r="N778" s="109" t="s">
        <v>218</v>
      </c>
      <c r="O778" s="109" t="s">
        <v>6341</v>
      </c>
      <c r="P778" s="89"/>
      <c r="Q778" s="89"/>
      <c r="R778" s="89"/>
      <c r="S778" s="109">
        <v>7</v>
      </c>
      <c r="T778" s="89"/>
      <c r="U778" s="109">
        <v>19376</v>
      </c>
    </row>
    <row r="779" spans="1:21" ht="17.25" customHeight="1" thickBot="1">
      <c r="A779" s="82">
        <v>45134</v>
      </c>
      <c r="B779" s="82" t="str">
        <f t="shared" si="12"/>
        <v>Jul</v>
      </c>
      <c r="C779" s="83">
        <v>45108</v>
      </c>
      <c r="D779" s="109">
        <v>30</v>
      </c>
      <c r="E779" s="84" t="s">
        <v>205</v>
      </c>
      <c r="F779" s="113" t="s">
        <v>572</v>
      </c>
      <c r="G779" s="110" t="s">
        <v>8187</v>
      </c>
      <c r="H779" s="86" t="s">
        <v>7311</v>
      </c>
      <c r="I779" s="110">
        <v>63342</v>
      </c>
      <c r="J779" s="109">
        <v>53680</v>
      </c>
      <c r="K779" s="111" t="s">
        <v>216</v>
      </c>
      <c r="L779" s="109" t="s">
        <v>217</v>
      </c>
      <c r="M779" s="88" t="str">
        <f>VLOOKUP(L779,'Total Sales 24-25'!$AD$2:$AE$6,2,0)</f>
        <v>G-Suite Business</v>
      </c>
      <c r="N779" s="109" t="s">
        <v>218</v>
      </c>
      <c r="O779" s="109" t="s">
        <v>6341</v>
      </c>
      <c r="P779" s="89"/>
      <c r="Q779" s="89"/>
      <c r="R779" s="89"/>
      <c r="S779" s="109">
        <v>7</v>
      </c>
      <c r="T779" s="89"/>
      <c r="U779" s="109">
        <v>63342</v>
      </c>
    </row>
    <row r="780" spans="1:21" ht="17.25" customHeight="1" thickBot="1">
      <c r="A780" s="82">
        <v>45134</v>
      </c>
      <c r="B780" s="82" t="str">
        <f t="shared" si="12"/>
        <v>Jul</v>
      </c>
      <c r="C780" s="83">
        <v>45108</v>
      </c>
      <c r="D780" s="109">
        <v>30</v>
      </c>
      <c r="E780" s="84" t="s">
        <v>205</v>
      </c>
      <c r="F780" s="113" t="s">
        <v>1941</v>
      </c>
      <c r="G780" s="110" t="s">
        <v>8188</v>
      </c>
      <c r="H780" s="86" t="s">
        <v>7311</v>
      </c>
      <c r="I780" s="110">
        <v>37583</v>
      </c>
      <c r="J780" s="109">
        <v>31850</v>
      </c>
      <c r="K780" s="111" t="s">
        <v>216</v>
      </c>
      <c r="L780" s="109" t="s">
        <v>217</v>
      </c>
      <c r="M780" s="88" t="str">
        <f>VLOOKUP(L780,'Total Sales 24-25'!$AD$2:$AE$6,2,0)</f>
        <v>G-Suite Business</v>
      </c>
      <c r="N780" s="109" t="s">
        <v>218</v>
      </c>
      <c r="O780" s="109" t="s">
        <v>6341</v>
      </c>
      <c r="P780" s="89"/>
      <c r="Q780" s="89"/>
      <c r="R780" s="89"/>
      <c r="S780" s="109">
        <v>7</v>
      </c>
      <c r="T780" s="89"/>
      <c r="U780" s="109">
        <v>37583</v>
      </c>
    </row>
    <row r="781" spans="1:21" ht="17.25" customHeight="1" thickBot="1">
      <c r="A781" s="82">
        <v>45135</v>
      </c>
      <c r="B781" s="82" t="str">
        <f t="shared" si="12"/>
        <v>Jul</v>
      </c>
      <c r="C781" s="83">
        <v>45108</v>
      </c>
      <c r="D781" s="84">
        <v>30</v>
      </c>
      <c r="E781" s="84" t="s">
        <v>205</v>
      </c>
      <c r="F781" s="85" t="s">
        <v>7393</v>
      </c>
      <c r="G781" s="86" t="s">
        <v>8189</v>
      </c>
      <c r="H781" s="86" t="s">
        <v>7311</v>
      </c>
      <c r="I781" s="86">
        <v>1357</v>
      </c>
      <c r="J781" s="109">
        <v>1150</v>
      </c>
      <c r="K781" s="111" t="s">
        <v>216</v>
      </c>
      <c r="L781" s="109" t="s">
        <v>217</v>
      </c>
      <c r="M781" s="88" t="str">
        <f>VLOOKUP(L781,'Total Sales 24-25'!$AD$2:$AE$6,2,0)</f>
        <v>G-Suite Business</v>
      </c>
      <c r="N781" s="109" t="s">
        <v>218</v>
      </c>
      <c r="O781" s="84" t="s">
        <v>6341</v>
      </c>
      <c r="P781" s="89"/>
      <c r="Q781" s="89"/>
      <c r="R781" s="89"/>
      <c r="S781" s="84">
        <v>7</v>
      </c>
      <c r="T781" s="89"/>
      <c r="U781" s="84">
        <v>1357</v>
      </c>
    </row>
    <row r="782" spans="1:21" ht="17.25" customHeight="1" thickBot="1">
      <c r="A782" s="82">
        <v>45135</v>
      </c>
      <c r="B782" s="82" t="str">
        <f t="shared" si="12"/>
        <v>Jul</v>
      </c>
      <c r="C782" s="83">
        <v>45108</v>
      </c>
      <c r="D782" s="84">
        <v>30</v>
      </c>
      <c r="E782" s="84" t="s">
        <v>205</v>
      </c>
      <c r="F782" s="85" t="s">
        <v>2079</v>
      </c>
      <c r="G782" s="86" t="s">
        <v>8190</v>
      </c>
      <c r="H782" s="86" t="s">
        <v>7311</v>
      </c>
      <c r="I782" s="86">
        <v>5480</v>
      </c>
      <c r="J782" s="109">
        <v>4644</v>
      </c>
      <c r="K782" s="111" t="s">
        <v>216</v>
      </c>
      <c r="L782" s="109" t="s">
        <v>217</v>
      </c>
      <c r="M782" s="88" t="str">
        <f>VLOOKUP(L782,'Total Sales 24-25'!$AD$2:$AE$6,2,0)</f>
        <v>G-Suite Business</v>
      </c>
      <c r="N782" s="109" t="s">
        <v>218</v>
      </c>
      <c r="O782" s="84" t="s">
        <v>6341</v>
      </c>
      <c r="P782" s="89"/>
      <c r="Q782" s="89"/>
      <c r="R782" s="89"/>
      <c r="S782" s="84">
        <v>7</v>
      </c>
      <c r="T782" s="89"/>
      <c r="U782" s="84">
        <v>5479.82</v>
      </c>
    </row>
    <row r="783" spans="1:21" ht="17.25" customHeight="1" thickBot="1">
      <c r="A783" s="82">
        <v>45136</v>
      </c>
      <c r="B783" s="82" t="str">
        <f t="shared" si="12"/>
        <v>Jul</v>
      </c>
      <c r="C783" s="83">
        <v>45108</v>
      </c>
      <c r="D783" s="84">
        <v>30</v>
      </c>
      <c r="E783" s="84" t="s">
        <v>205</v>
      </c>
      <c r="F783" s="85" t="s">
        <v>8191</v>
      </c>
      <c r="G783" s="86" t="s">
        <v>8192</v>
      </c>
      <c r="H783" s="86" t="s">
        <v>7311</v>
      </c>
      <c r="I783" s="86">
        <v>3875</v>
      </c>
      <c r="J783" s="109">
        <v>3284</v>
      </c>
      <c r="K783" s="111" t="s">
        <v>216</v>
      </c>
      <c r="L783" s="109" t="s">
        <v>217</v>
      </c>
      <c r="M783" s="88" t="str">
        <f>VLOOKUP(L783,'Total Sales 24-25'!$AD$2:$AE$6,2,0)</f>
        <v>G-Suite Business</v>
      </c>
      <c r="N783" s="109" t="s">
        <v>218</v>
      </c>
      <c r="O783" s="84" t="s">
        <v>6341</v>
      </c>
      <c r="P783" s="89"/>
      <c r="Q783" s="89"/>
      <c r="R783" s="89"/>
      <c r="S783" s="84">
        <v>7</v>
      </c>
      <c r="T783" s="89"/>
      <c r="U783" s="84">
        <v>3875.12</v>
      </c>
    </row>
    <row r="784" spans="1:21" ht="17.25" customHeight="1" thickBot="1">
      <c r="A784" s="82">
        <v>45136</v>
      </c>
      <c r="B784" s="82" t="str">
        <f t="shared" si="12"/>
        <v>Jul</v>
      </c>
      <c r="C784" s="83">
        <v>45108</v>
      </c>
      <c r="D784" s="84">
        <v>30</v>
      </c>
      <c r="E784" s="84" t="s">
        <v>205</v>
      </c>
      <c r="F784" s="85" t="s">
        <v>1859</v>
      </c>
      <c r="G784" s="86" t="s">
        <v>8193</v>
      </c>
      <c r="H784" s="86" t="s">
        <v>7311</v>
      </c>
      <c r="I784" s="86">
        <v>140184</v>
      </c>
      <c r="J784" s="109">
        <v>118800</v>
      </c>
      <c r="K784" s="111" t="s">
        <v>216</v>
      </c>
      <c r="L784" s="109" t="s">
        <v>217</v>
      </c>
      <c r="M784" s="88" t="str">
        <f>VLOOKUP(L784,'Total Sales 24-25'!$AD$2:$AE$6,2,0)</f>
        <v>G-Suite Business</v>
      </c>
      <c r="N784" s="109" t="s">
        <v>218</v>
      </c>
      <c r="O784" s="84" t="s">
        <v>6341</v>
      </c>
      <c r="P784" s="89"/>
      <c r="Q784" s="89"/>
      <c r="R784" s="89"/>
      <c r="S784" s="84">
        <v>7</v>
      </c>
      <c r="T784" s="89"/>
      <c r="U784" s="84">
        <v>140184</v>
      </c>
    </row>
    <row r="785" spans="1:21" ht="17.25" customHeight="1" thickBot="1">
      <c r="A785" s="82">
        <v>45136</v>
      </c>
      <c r="B785" s="82" t="str">
        <f t="shared" si="12"/>
        <v>Jul</v>
      </c>
      <c r="C785" s="83">
        <v>45108</v>
      </c>
      <c r="D785" s="84">
        <v>30</v>
      </c>
      <c r="E785" s="84" t="s">
        <v>205</v>
      </c>
      <c r="F785" s="85" t="s">
        <v>8194</v>
      </c>
      <c r="G785" s="86" t="s">
        <v>8195</v>
      </c>
      <c r="H785" s="86" t="s">
        <v>7311</v>
      </c>
      <c r="I785" s="86">
        <v>18054</v>
      </c>
      <c r="J785" s="109">
        <v>15300</v>
      </c>
      <c r="K785" s="111" t="s">
        <v>216</v>
      </c>
      <c r="L785" s="109" t="s">
        <v>217</v>
      </c>
      <c r="M785" s="88" t="str">
        <f>VLOOKUP(L785,'Total Sales 24-25'!$AD$2:$AE$6,2,0)</f>
        <v>G-Suite Business</v>
      </c>
      <c r="N785" s="109" t="s">
        <v>218</v>
      </c>
      <c r="O785" s="84" t="s">
        <v>6341</v>
      </c>
      <c r="P785" s="89"/>
      <c r="Q785" s="89"/>
      <c r="R785" s="89"/>
      <c r="S785" s="84">
        <v>7</v>
      </c>
      <c r="T785" s="89"/>
      <c r="U785" s="84">
        <v>18054</v>
      </c>
    </row>
    <row r="786" spans="1:21" ht="17.25" customHeight="1" thickBot="1">
      <c r="A786" s="82">
        <v>45136</v>
      </c>
      <c r="B786" s="82" t="str">
        <f t="shared" si="12"/>
        <v>Jul</v>
      </c>
      <c r="C786" s="83">
        <v>45108</v>
      </c>
      <c r="D786" s="84">
        <v>30</v>
      </c>
      <c r="E786" s="84" t="s">
        <v>205</v>
      </c>
      <c r="F786" s="85" t="s">
        <v>3927</v>
      </c>
      <c r="G786" s="86" t="s">
        <v>8196</v>
      </c>
      <c r="H786" s="86" t="s">
        <v>7311</v>
      </c>
      <c r="I786" s="86">
        <v>21063</v>
      </c>
      <c r="J786" s="109">
        <v>17850</v>
      </c>
      <c r="K786" s="111" t="s">
        <v>216</v>
      </c>
      <c r="L786" s="109" t="s">
        <v>217</v>
      </c>
      <c r="M786" s="88" t="str">
        <f>VLOOKUP(L786,'Total Sales 24-25'!$AD$2:$AE$6,2,0)</f>
        <v>G-Suite Business</v>
      </c>
      <c r="N786" s="109" t="s">
        <v>218</v>
      </c>
      <c r="O786" s="84" t="s">
        <v>6341</v>
      </c>
      <c r="P786" s="89"/>
      <c r="Q786" s="89"/>
      <c r="R786" s="89"/>
      <c r="S786" s="84">
        <v>7</v>
      </c>
      <c r="T786" s="89"/>
      <c r="U786" s="84">
        <v>21063</v>
      </c>
    </row>
    <row r="787" spans="1:21" ht="17.25" customHeight="1" thickBot="1">
      <c r="A787" s="82">
        <v>45136</v>
      </c>
      <c r="B787" s="82" t="str">
        <f t="shared" si="12"/>
        <v>Jul</v>
      </c>
      <c r="C787" s="83">
        <v>45108</v>
      </c>
      <c r="D787" s="84">
        <v>30</v>
      </c>
      <c r="E787" s="84" t="s">
        <v>205</v>
      </c>
      <c r="F787" s="85" t="s">
        <v>3738</v>
      </c>
      <c r="G787" s="86" t="s">
        <v>8197</v>
      </c>
      <c r="H787" s="86" t="s">
        <v>7311</v>
      </c>
      <c r="I787" s="86">
        <v>60180</v>
      </c>
      <c r="J787" s="109">
        <v>51000</v>
      </c>
      <c r="K787" s="111" t="s">
        <v>216</v>
      </c>
      <c r="L787" s="109" t="s">
        <v>217</v>
      </c>
      <c r="M787" s="88" t="str">
        <f>VLOOKUP(L787,'Total Sales 24-25'!$AD$2:$AE$6,2,0)</f>
        <v>G-Suite Business</v>
      </c>
      <c r="N787" s="109" t="s">
        <v>218</v>
      </c>
      <c r="O787" s="84" t="s">
        <v>6341</v>
      </c>
      <c r="P787" s="89"/>
      <c r="Q787" s="89"/>
      <c r="R787" s="89"/>
      <c r="S787" s="84">
        <v>7</v>
      </c>
      <c r="T787" s="89"/>
      <c r="U787" s="84">
        <v>60180</v>
      </c>
    </row>
    <row r="788" spans="1:21" ht="17.25" customHeight="1" thickBot="1">
      <c r="A788" s="82">
        <v>45136</v>
      </c>
      <c r="B788" s="82" t="str">
        <f t="shared" si="12"/>
        <v>Jul</v>
      </c>
      <c r="C788" s="83">
        <v>45108</v>
      </c>
      <c r="D788" s="84">
        <v>30</v>
      </c>
      <c r="E788" s="84" t="s">
        <v>205</v>
      </c>
      <c r="F788" s="85" t="s">
        <v>250</v>
      </c>
      <c r="G788" s="86" t="s">
        <v>8198</v>
      </c>
      <c r="H788" s="86" t="s">
        <v>7311</v>
      </c>
      <c r="I788" s="86">
        <v>7080</v>
      </c>
      <c r="J788" s="109">
        <v>6000</v>
      </c>
      <c r="K788" s="111" t="s">
        <v>216</v>
      </c>
      <c r="L788" s="109" t="s">
        <v>217</v>
      </c>
      <c r="M788" s="88" t="str">
        <f>VLOOKUP(L788,'Total Sales 24-25'!$AD$2:$AE$6,2,0)</f>
        <v>G-Suite Business</v>
      </c>
      <c r="N788" s="109" t="s">
        <v>218</v>
      </c>
      <c r="O788" s="84" t="s">
        <v>6341</v>
      </c>
      <c r="P788" s="89"/>
      <c r="Q788" s="89"/>
      <c r="R788" s="89"/>
      <c r="S788" s="84">
        <v>7</v>
      </c>
      <c r="T788" s="89"/>
      <c r="U788" s="84">
        <v>7080</v>
      </c>
    </row>
    <row r="789" spans="1:21" ht="17.25" customHeight="1" thickBot="1">
      <c r="A789" s="82">
        <v>45136</v>
      </c>
      <c r="B789" s="82" t="str">
        <f t="shared" si="12"/>
        <v>Jul</v>
      </c>
      <c r="C789" s="83">
        <v>45108</v>
      </c>
      <c r="D789" s="84">
        <v>30</v>
      </c>
      <c r="E789" s="84" t="s">
        <v>205</v>
      </c>
      <c r="F789" s="85" t="s">
        <v>250</v>
      </c>
      <c r="G789" s="86" t="s">
        <v>8199</v>
      </c>
      <c r="H789" s="86" t="s">
        <v>7311</v>
      </c>
      <c r="I789" s="86">
        <v>24780</v>
      </c>
      <c r="J789" s="109">
        <v>21000</v>
      </c>
      <c r="K789" s="111" t="s">
        <v>216</v>
      </c>
      <c r="L789" s="109" t="s">
        <v>217</v>
      </c>
      <c r="M789" s="88" t="str">
        <f>VLOOKUP(L789,'Total Sales 24-25'!$AD$2:$AE$6,2,0)</f>
        <v>G-Suite Business</v>
      </c>
      <c r="N789" s="109" t="s">
        <v>218</v>
      </c>
      <c r="O789" s="84" t="s">
        <v>6341</v>
      </c>
      <c r="P789" s="89"/>
      <c r="Q789" s="89"/>
      <c r="R789" s="89"/>
      <c r="S789" s="84">
        <v>7</v>
      </c>
      <c r="T789" s="89"/>
      <c r="U789" s="84">
        <v>24780</v>
      </c>
    </row>
    <row r="790" spans="1:21" ht="17.25" customHeight="1" thickBot="1">
      <c r="A790" s="82">
        <v>45136</v>
      </c>
      <c r="B790" s="82" t="str">
        <f t="shared" si="12"/>
        <v>Jul</v>
      </c>
      <c r="C790" s="83">
        <v>45108</v>
      </c>
      <c r="D790" s="84">
        <v>30</v>
      </c>
      <c r="E790" s="84" t="s">
        <v>205</v>
      </c>
      <c r="F790" s="85" t="s">
        <v>250</v>
      </c>
      <c r="G790" s="86" t="s">
        <v>8200</v>
      </c>
      <c r="H790" s="86" t="s">
        <v>7311</v>
      </c>
      <c r="I790" s="86">
        <v>1770</v>
      </c>
      <c r="J790" s="109">
        <v>1500</v>
      </c>
      <c r="K790" s="111" t="s">
        <v>216</v>
      </c>
      <c r="L790" s="109" t="s">
        <v>217</v>
      </c>
      <c r="M790" s="88" t="str">
        <f>VLOOKUP(L790,'Total Sales 24-25'!$AD$2:$AE$6,2,0)</f>
        <v>G-Suite Business</v>
      </c>
      <c r="N790" s="109" t="s">
        <v>218</v>
      </c>
      <c r="O790" s="84" t="s">
        <v>6341</v>
      </c>
      <c r="P790" s="89"/>
      <c r="Q790" s="89"/>
      <c r="R790" s="89"/>
      <c r="S790" s="84">
        <v>7</v>
      </c>
      <c r="T790" s="89"/>
      <c r="U790" s="84">
        <v>1770</v>
      </c>
    </row>
    <row r="791" spans="1:21" ht="17.25" customHeight="1" thickBot="1">
      <c r="A791" s="82">
        <v>45136</v>
      </c>
      <c r="B791" s="82" t="str">
        <f t="shared" si="12"/>
        <v>Jul</v>
      </c>
      <c r="C791" s="83">
        <v>45108</v>
      </c>
      <c r="D791" s="84">
        <v>30</v>
      </c>
      <c r="E791" s="84" t="s">
        <v>205</v>
      </c>
      <c r="F791" s="85" t="s">
        <v>3961</v>
      </c>
      <c r="G791" s="86" t="s">
        <v>8201</v>
      </c>
      <c r="H791" s="86" t="s">
        <v>7311</v>
      </c>
      <c r="I791" s="86">
        <v>2909</v>
      </c>
      <c r="J791" s="109">
        <v>2465</v>
      </c>
      <c r="K791" s="111" t="s">
        <v>216</v>
      </c>
      <c r="L791" s="109" t="s">
        <v>217</v>
      </c>
      <c r="M791" s="88" t="str">
        <f>VLOOKUP(L791,'Total Sales 24-25'!$AD$2:$AE$6,2,0)</f>
        <v>G-Suite Business</v>
      </c>
      <c r="N791" s="109" t="s">
        <v>218</v>
      </c>
      <c r="O791" s="84" t="s">
        <v>6341</v>
      </c>
      <c r="P791" s="89"/>
      <c r="Q791" s="89"/>
      <c r="R791" s="89"/>
      <c r="S791" s="84">
        <v>7</v>
      </c>
      <c r="T791" s="89"/>
      <c r="U791" s="84">
        <v>2909</v>
      </c>
    </row>
    <row r="792" spans="1:21" ht="17.25" customHeight="1" thickBot="1">
      <c r="A792" s="82">
        <v>45138</v>
      </c>
      <c r="B792" s="82" t="str">
        <f t="shared" si="12"/>
        <v>Jul</v>
      </c>
      <c r="C792" s="83">
        <v>45108</v>
      </c>
      <c r="D792" s="84">
        <v>31</v>
      </c>
      <c r="E792" s="84" t="s">
        <v>205</v>
      </c>
      <c r="F792" s="85" t="s">
        <v>1339</v>
      </c>
      <c r="G792" s="86" t="s">
        <v>8202</v>
      </c>
      <c r="H792" s="86" t="s">
        <v>7311</v>
      </c>
      <c r="I792" s="86">
        <v>12036</v>
      </c>
      <c r="J792" s="109">
        <v>10200</v>
      </c>
      <c r="K792" s="111" t="s">
        <v>216</v>
      </c>
      <c r="L792" s="109" t="s">
        <v>217</v>
      </c>
      <c r="M792" s="88" t="str">
        <f>VLOOKUP(L792,'Total Sales 24-25'!$AD$2:$AE$6,2,0)</f>
        <v>G-Suite Business</v>
      </c>
      <c r="N792" s="109" t="s">
        <v>218</v>
      </c>
      <c r="O792" s="84" t="s">
        <v>6341</v>
      </c>
      <c r="P792" s="89"/>
      <c r="Q792" s="89"/>
      <c r="R792" s="89"/>
      <c r="S792" s="84">
        <v>7</v>
      </c>
      <c r="T792" s="89"/>
      <c r="U792" s="84">
        <v>12036</v>
      </c>
    </row>
    <row r="793" spans="1:21" ht="17.25" customHeight="1" thickBot="1">
      <c r="A793" s="82">
        <v>45138</v>
      </c>
      <c r="B793" s="82" t="str">
        <f t="shared" si="12"/>
        <v>Jul</v>
      </c>
      <c r="C793" s="83">
        <v>45108</v>
      </c>
      <c r="D793" s="84">
        <v>31</v>
      </c>
      <c r="E793" s="84" t="s">
        <v>205</v>
      </c>
      <c r="F793" s="85" t="s">
        <v>2364</v>
      </c>
      <c r="G793" s="86" t="s">
        <v>8203</v>
      </c>
      <c r="H793" s="86" t="s">
        <v>7311</v>
      </c>
      <c r="I793" s="86">
        <v>63720</v>
      </c>
      <c r="J793" s="109">
        <v>54000</v>
      </c>
      <c r="K793" s="111" t="s">
        <v>216</v>
      </c>
      <c r="L793" s="109" t="s">
        <v>217</v>
      </c>
      <c r="M793" s="88" t="str">
        <f>VLOOKUP(L793,'Total Sales 24-25'!$AD$2:$AE$6,2,0)</f>
        <v>G-Suite Business</v>
      </c>
      <c r="N793" s="109" t="s">
        <v>218</v>
      </c>
      <c r="O793" s="84" t="s">
        <v>6341</v>
      </c>
      <c r="P793" s="89"/>
      <c r="Q793" s="89"/>
      <c r="R793" s="89"/>
      <c r="S793" s="84">
        <v>7</v>
      </c>
      <c r="T793" s="89"/>
      <c r="U793" s="84">
        <v>63720</v>
      </c>
    </row>
    <row r="794" spans="1:21" ht="17.25" customHeight="1" thickBot="1">
      <c r="A794" s="82">
        <v>45138</v>
      </c>
      <c r="B794" s="82" t="str">
        <f t="shared" si="12"/>
        <v>Jul</v>
      </c>
      <c r="C794" s="83">
        <v>45108</v>
      </c>
      <c r="D794" s="84">
        <v>31</v>
      </c>
      <c r="E794" s="84" t="s">
        <v>205</v>
      </c>
      <c r="F794" s="85" t="s">
        <v>3654</v>
      </c>
      <c r="G794" s="86" t="s">
        <v>8204</v>
      </c>
      <c r="H794" s="86" t="s">
        <v>7311</v>
      </c>
      <c r="I794" s="86">
        <v>9688</v>
      </c>
      <c r="J794" s="109">
        <v>8210</v>
      </c>
      <c r="K794" s="111" t="s">
        <v>216</v>
      </c>
      <c r="L794" s="109" t="s">
        <v>217</v>
      </c>
      <c r="M794" s="88" t="str">
        <f>VLOOKUP(L794,'Total Sales 24-25'!$AD$2:$AE$6,2,0)</f>
        <v>G-Suite Business</v>
      </c>
      <c r="N794" s="109" t="s">
        <v>218</v>
      </c>
      <c r="O794" s="84" t="s">
        <v>6341</v>
      </c>
      <c r="P794" s="89"/>
      <c r="Q794" s="89"/>
      <c r="R794" s="89"/>
      <c r="S794" s="84">
        <v>7</v>
      </c>
      <c r="T794" s="89"/>
      <c r="U794" s="84">
        <v>9688</v>
      </c>
    </row>
    <row r="795" spans="1:21" ht="17.25" customHeight="1" thickBot="1">
      <c r="A795" s="82">
        <v>45138</v>
      </c>
      <c r="B795" s="82" t="str">
        <f t="shared" si="12"/>
        <v>Jul</v>
      </c>
      <c r="C795" s="83">
        <v>45108</v>
      </c>
      <c r="D795" s="84">
        <v>31</v>
      </c>
      <c r="E795" s="84" t="s">
        <v>205</v>
      </c>
      <c r="F795" s="85" t="s">
        <v>7966</v>
      </c>
      <c r="G795" s="86" t="s">
        <v>8205</v>
      </c>
      <c r="H795" s="86" t="s">
        <v>7311</v>
      </c>
      <c r="I795" s="86">
        <v>16638</v>
      </c>
      <c r="J795" s="109">
        <v>14100</v>
      </c>
      <c r="K795" s="111" t="s">
        <v>216</v>
      </c>
      <c r="L795" s="109" t="s">
        <v>217</v>
      </c>
      <c r="M795" s="88" t="str">
        <f>VLOOKUP(L795,'Total Sales 24-25'!$AD$2:$AE$6,2,0)</f>
        <v>G-Suite Business</v>
      </c>
      <c r="N795" s="109" t="s">
        <v>218</v>
      </c>
      <c r="O795" s="84" t="s">
        <v>6341</v>
      </c>
      <c r="P795" s="89"/>
      <c r="Q795" s="89"/>
      <c r="R795" s="89"/>
      <c r="S795" s="84">
        <v>7</v>
      </c>
      <c r="T795" s="89"/>
      <c r="U795" s="84">
        <v>16638</v>
      </c>
    </row>
    <row r="796" spans="1:21" ht="17.25" customHeight="1" thickBot="1">
      <c r="A796" s="82">
        <v>45138</v>
      </c>
      <c r="B796" s="82" t="str">
        <f t="shared" si="12"/>
        <v>Jul</v>
      </c>
      <c r="C796" s="83">
        <v>45108</v>
      </c>
      <c r="D796" s="84">
        <v>31</v>
      </c>
      <c r="E796" s="84" t="s">
        <v>205</v>
      </c>
      <c r="F796" s="85" t="s">
        <v>3578</v>
      </c>
      <c r="G796" s="86" t="s">
        <v>8206</v>
      </c>
      <c r="H796" s="86" t="s">
        <v>7311</v>
      </c>
      <c r="I796" s="86">
        <v>18880</v>
      </c>
      <c r="J796" s="109">
        <v>16000</v>
      </c>
      <c r="K796" s="111" t="s">
        <v>216</v>
      </c>
      <c r="L796" s="109" t="s">
        <v>217</v>
      </c>
      <c r="M796" s="88" t="str">
        <f>VLOOKUP(L796,'Total Sales 24-25'!$AD$2:$AE$6,2,0)</f>
        <v>G-Suite Business</v>
      </c>
      <c r="N796" s="109" t="s">
        <v>218</v>
      </c>
      <c r="O796" s="84" t="s">
        <v>6341</v>
      </c>
      <c r="P796" s="89"/>
      <c r="Q796" s="89"/>
      <c r="R796" s="89"/>
      <c r="S796" s="84">
        <v>7</v>
      </c>
      <c r="T796" s="89"/>
      <c r="U796" s="84">
        <v>18880</v>
      </c>
    </row>
    <row r="797" spans="1:21" ht="17.25" customHeight="1" thickBot="1">
      <c r="A797" s="82">
        <v>45139</v>
      </c>
      <c r="B797" s="82" t="str">
        <f t="shared" si="12"/>
        <v>Aug</v>
      </c>
      <c r="C797" s="83">
        <v>45139</v>
      </c>
      <c r="D797" s="84">
        <v>31</v>
      </c>
      <c r="E797" s="84" t="s">
        <v>205</v>
      </c>
      <c r="F797" s="85" t="s">
        <v>250</v>
      </c>
      <c r="G797" s="86" t="s">
        <v>8207</v>
      </c>
      <c r="H797" s="86" t="s">
        <v>7311</v>
      </c>
      <c r="I797" s="86">
        <v>3540</v>
      </c>
      <c r="J797" s="114">
        <v>3000</v>
      </c>
      <c r="K797" s="111" t="s">
        <v>216</v>
      </c>
      <c r="L797" s="109" t="s">
        <v>217</v>
      </c>
      <c r="M797" s="88" t="str">
        <f>VLOOKUP(L797,'Total Sales 24-25'!$AD$2:$AE$6,2,0)</f>
        <v>G-Suite Business</v>
      </c>
      <c r="N797" s="109" t="s">
        <v>218</v>
      </c>
      <c r="O797" s="84" t="s">
        <v>6341</v>
      </c>
      <c r="P797" s="89"/>
      <c r="Q797" s="89"/>
      <c r="R797" s="89"/>
      <c r="S797" s="84">
        <v>8</v>
      </c>
      <c r="T797" s="89"/>
      <c r="U797" s="84">
        <v>3540</v>
      </c>
    </row>
    <row r="798" spans="1:21" ht="17.25" customHeight="1" thickBot="1">
      <c r="A798" s="82">
        <v>45139</v>
      </c>
      <c r="B798" s="82" t="str">
        <f t="shared" si="12"/>
        <v>Aug</v>
      </c>
      <c r="C798" s="83">
        <v>45139</v>
      </c>
      <c r="D798" s="84">
        <v>31</v>
      </c>
      <c r="E798" s="84" t="s">
        <v>205</v>
      </c>
      <c r="F798" s="85" t="s">
        <v>1563</v>
      </c>
      <c r="G798" s="86" t="s">
        <v>8208</v>
      </c>
      <c r="H798" s="86" t="s">
        <v>7311</v>
      </c>
      <c r="I798" s="86">
        <v>6018</v>
      </c>
      <c r="J798" s="109">
        <v>5100</v>
      </c>
      <c r="K798" s="111" t="s">
        <v>216</v>
      </c>
      <c r="L798" s="109" t="s">
        <v>217</v>
      </c>
      <c r="M798" s="88" t="str">
        <f>VLOOKUP(L798,'Total Sales 24-25'!$AD$2:$AE$6,2,0)</f>
        <v>G-Suite Business</v>
      </c>
      <c r="N798" s="109" t="s">
        <v>218</v>
      </c>
      <c r="O798" s="84" t="s">
        <v>6341</v>
      </c>
      <c r="P798" s="89"/>
      <c r="Q798" s="89"/>
      <c r="R798" s="89"/>
      <c r="S798" s="84">
        <v>8</v>
      </c>
      <c r="T798" s="89"/>
      <c r="U798" s="84">
        <v>6018</v>
      </c>
    </row>
    <row r="799" spans="1:21" ht="17.25" customHeight="1" thickBot="1">
      <c r="A799" s="82">
        <v>45139</v>
      </c>
      <c r="B799" s="82" t="str">
        <f t="shared" si="12"/>
        <v>Aug</v>
      </c>
      <c r="C799" s="83">
        <v>45139</v>
      </c>
      <c r="D799" s="84">
        <v>31</v>
      </c>
      <c r="E799" s="84" t="s">
        <v>205</v>
      </c>
      <c r="F799" s="85" t="s">
        <v>1346</v>
      </c>
      <c r="G799" s="86" t="s">
        <v>8209</v>
      </c>
      <c r="H799" s="86" t="s">
        <v>7311</v>
      </c>
      <c r="I799" s="86">
        <v>119581</v>
      </c>
      <c r="J799" s="114">
        <v>101340</v>
      </c>
      <c r="K799" s="111" t="s">
        <v>216</v>
      </c>
      <c r="L799" s="109" t="s">
        <v>217</v>
      </c>
      <c r="M799" s="88" t="str">
        <f>VLOOKUP(L799,'Total Sales 24-25'!$AD$2:$AE$6,2,0)</f>
        <v>G-Suite Business</v>
      </c>
      <c r="N799" s="109" t="s">
        <v>218</v>
      </c>
      <c r="O799" s="84" t="s">
        <v>6341</v>
      </c>
      <c r="P799" s="89"/>
      <c r="Q799" s="89"/>
      <c r="R799" s="89"/>
      <c r="S799" s="84">
        <v>8</v>
      </c>
      <c r="T799" s="89"/>
      <c r="U799" s="84">
        <v>119581.2</v>
      </c>
    </row>
    <row r="800" spans="1:21" ht="17.25" customHeight="1" thickBot="1">
      <c r="A800" s="82">
        <v>45139</v>
      </c>
      <c r="B800" s="82" t="str">
        <f t="shared" si="12"/>
        <v>Aug</v>
      </c>
      <c r="C800" s="83">
        <v>45139</v>
      </c>
      <c r="D800" s="84">
        <v>31</v>
      </c>
      <c r="E800" s="84" t="s">
        <v>205</v>
      </c>
      <c r="F800" s="85" t="s">
        <v>429</v>
      </c>
      <c r="G800" s="86" t="s">
        <v>8210</v>
      </c>
      <c r="H800" s="86" t="s">
        <v>7311</v>
      </c>
      <c r="I800" s="86">
        <v>148727</v>
      </c>
      <c r="J800" s="109">
        <v>126040</v>
      </c>
      <c r="K800" s="111" t="s">
        <v>216</v>
      </c>
      <c r="L800" s="109" t="s">
        <v>217</v>
      </c>
      <c r="M800" s="88" t="str">
        <f>VLOOKUP(L800,'Total Sales 24-25'!$AD$2:$AE$6,2,0)</f>
        <v>G-Suite Business</v>
      </c>
      <c r="N800" s="109" t="s">
        <v>218</v>
      </c>
      <c r="O800" s="84" t="s">
        <v>6341</v>
      </c>
      <c r="P800" s="89"/>
      <c r="Q800" s="89"/>
      <c r="R800" s="89"/>
      <c r="S800" s="84">
        <v>8</v>
      </c>
      <c r="T800" s="89"/>
      <c r="U800" s="84">
        <v>148727</v>
      </c>
    </row>
    <row r="801" spans="1:21" ht="17.25" customHeight="1" thickBot="1">
      <c r="A801" s="82">
        <v>45140</v>
      </c>
      <c r="B801" s="82" t="str">
        <f t="shared" si="12"/>
        <v>Aug</v>
      </c>
      <c r="C801" s="83">
        <v>45139</v>
      </c>
      <c r="D801" s="84">
        <v>31</v>
      </c>
      <c r="E801" s="84" t="s">
        <v>205</v>
      </c>
      <c r="F801" s="85" t="s">
        <v>3560</v>
      </c>
      <c r="G801" s="86" t="s">
        <v>8211</v>
      </c>
      <c r="H801" s="86" t="s">
        <v>7311</v>
      </c>
      <c r="I801" s="86">
        <v>3009</v>
      </c>
      <c r="J801" s="109">
        <v>2550</v>
      </c>
      <c r="K801" s="111" t="s">
        <v>216</v>
      </c>
      <c r="L801" s="109" t="s">
        <v>217</v>
      </c>
      <c r="M801" s="88" t="str">
        <f>VLOOKUP(L801,'Total Sales 24-25'!$AD$2:$AE$6,2,0)</f>
        <v>G-Suite Business</v>
      </c>
      <c r="N801" s="109" t="s">
        <v>218</v>
      </c>
      <c r="O801" s="84" t="s">
        <v>6341</v>
      </c>
      <c r="P801" s="89"/>
      <c r="Q801" s="89"/>
      <c r="R801" s="89"/>
      <c r="S801" s="84">
        <v>8</v>
      </c>
      <c r="T801" s="89"/>
      <c r="U801" s="84">
        <v>3009</v>
      </c>
    </row>
    <row r="802" spans="1:21" ht="17.25" customHeight="1" thickBot="1">
      <c r="A802" s="82">
        <v>45140</v>
      </c>
      <c r="B802" s="82" t="str">
        <f t="shared" si="12"/>
        <v>Aug</v>
      </c>
      <c r="C802" s="83">
        <v>45139</v>
      </c>
      <c r="D802" s="84">
        <v>31</v>
      </c>
      <c r="E802" s="84" t="s">
        <v>205</v>
      </c>
      <c r="F802" s="85" t="s">
        <v>7443</v>
      </c>
      <c r="G802" s="86" t="s">
        <v>8212</v>
      </c>
      <c r="H802" s="86" t="s">
        <v>7311</v>
      </c>
      <c r="I802" s="86">
        <v>331344</v>
      </c>
      <c r="J802" s="109">
        <v>280800</v>
      </c>
      <c r="K802" s="111" t="s">
        <v>216</v>
      </c>
      <c r="L802" s="109" t="s">
        <v>217</v>
      </c>
      <c r="M802" s="88" t="str">
        <f>VLOOKUP(L802,'Total Sales 24-25'!$AD$2:$AE$6,2,0)</f>
        <v>G-Suite Business</v>
      </c>
      <c r="N802" s="109" t="s">
        <v>218</v>
      </c>
      <c r="O802" s="84" t="s">
        <v>6341</v>
      </c>
      <c r="P802" s="89"/>
      <c r="Q802" s="89"/>
      <c r="R802" s="89"/>
      <c r="S802" s="84">
        <v>8</v>
      </c>
      <c r="T802" s="89"/>
      <c r="U802" s="84">
        <v>331344</v>
      </c>
    </row>
    <row r="803" spans="1:21" ht="17.25" customHeight="1" thickBot="1">
      <c r="A803" s="82">
        <v>45140</v>
      </c>
      <c r="B803" s="82" t="str">
        <f t="shared" si="12"/>
        <v>Aug</v>
      </c>
      <c r="C803" s="83">
        <v>45139</v>
      </c>
      <c r="D803" s="84">
        <v>31</v>
      </c>
      <c r="E803" s="84" t="s">
        <v>205</v>
      </c>
      <c r="F803" s="85" t="s">
        <v>8213</v>
      </c>
      <c r="G803" s="86" t="s">
        <v>8214</v>
      </c>
      <c r="H803" s="86" t="s">
        <v>7311</v>
      </c>
      <c r="I803" s="86">
        <v>6490</v>
      </c>
      <c r="J803" s="109">
        <v>5500</v>
      </c>
      <c r="K803" s="111" t="s">
        <v>216</v>
      </c>
      <c r="L803" s="109" t="s">
        <v>217</v>
      </c>
      <c r="M803" s="88" t="str">
        <f>VLOOKUP(L803,'Total Sales 24-25'!$AD$2:$AE$6,2,0)</f>
        <v>G-Suite Business</v>
      </c>
      <c r="N803" s="109" t="s">
        <v>218</v>
      </c>
      <c r="O803" s="84" t="s">
        <v>6341</v>
      </c>
      <c r="P803" s="89"/>
      <c r="Q803" s="89"/>
      <c r="R803" s="89"/>
      <c r="S803" s="84">
        <v>8</v>
      </c>
      <c r="T803" s="89"/>
      <c r="U803" s="84">
        <v>6490</v>
      </c>
    </row>
    <row r="804" spans="1:21" ht="17.25" customHeight="1" thickBot="1">
      <c r="A804" s="82">
        <v>45140</v>
      </c>
      <c r="B804" s="82" t="str">
        <f t="shared" si="12"/>
        <v>Aug</v>
      </c>
      <c r="C804" s="83">
        <v>45139</v>
      </c>
      <c r="D804" s="84">
        <v>31</v>
      </c>
      <c r="E804" s="84" t="s">
        <v>205</v>
      </c>
      <c r="F804" s="85" t="s">
        <v>8215</v>
      </c>
      <c r="G804" s="86" t="s">
        <v>8216</v>
      </c>
      <c r="H804" s="86" t="s">
        <v>7311</v>
      </c>
      <c r="I804" s="86">
        <v>75225</v>
      </c>
      <c r="J804" s="109">
        <v>63750</v>
      </c>
      <c r="K804" s="111" t="s">
        <v>216</v>
      </c>
      <c r="L804" s="109" t="s">
        <v>217</v>
      </c>
      <c r="M804" s="88" t="str">
        <f>VLOOKUP(L804,'Total Sales 24-25'!$AD$2:$AE$6,2,0)</f>
        <v>G-Suite Business</v>
      </c>
      <c r="N804" s="109" t="s">
        <v>218</v>
      </c>
      <c r="O804" s="84" t="s">
        <v>6341</v>
      </c>
      <c r="P804" s="89"/>
      <c r="Q804" s="89"/>
      <c r="R804" s="89"/>
      <c r="S804" s="84">
        <v>8</v>
      </c>
      <c r="T804" s="89"/>
      <c r="U804" s="84">
        <v>75225</v>
      </c>
    </row>
    <row r="805" spans="1:21" ht="17.25" customHeight="1" thickBot="1">
      <c r="A805" s="82">
        <v>45140</v>
      </c>
      <c r="B805" s="82" t="str">
        <f t="shared" si="12"/>
        <v>Aug</v>
      </c>
      <c r="C805" s="83">
        <v>45139</v>
      </c>
      <c r="D805" s="84">
        <v>31</v>
      </c>
      <c r="E805" s="84" t="s">
        <v>205</v>
      </c>
      <c r="F805" s="85" t="s">
        <v>3248</v>
      </c>
      <c r="G805" s="86" t="s">
        <v>8217</v>
      </c>
      <c r="H805" s="86" t="s">
        <v>7311</v>
      </c>
      <c r="I805" s="86">
        <v>15045</v>
      </c>
      <c r="J805" s="109">
        <v>12750</v>
      </c>
      <c r="K805" s="111" t="s">
        <v>216</v>
      </c>
      <c r="L805" s="109" t="s">
        <v>217</v>
      </c>
      <c r="M805" s="88" t="str">
        <f>VLOOKUP(L805,'Total Sales 24-25'!$AD$2:$AE$6,2,0)</f>
        <v>G-Suite Business</v>
      </c>
      <c r="N805" s="109" t="s">
        <v>218</v>
      </c>
      <c r="O805" s="84" t="s">
        <v>6341</v>
      </c>
      <c r="P805" s="89"/>
      <c r="Q805" s="89"/>
      <c r="R805" s="89"/>
      <c r="S805" s="84">
        <v>8</v>
      </c>
      <c r="T805" s="89"/>
      <c r="U805" s="84">
        <v>15045</v>
      </c>
    </row>
    <row r="806" spans="1:21" ht="17.25" customHeight="1" thickBot="1">
      <c r="A806" s="82">
        <v>45140</v>
      </c>
      <c r="B806" s="82" t="str">
        <f t="shared" si="12"/>
        <v>Aug</v>
      </c>
      <c r="C806" s="83">
        <v>45139</v>
      </c>
      <c r="D806" s="84">
        <v>31</v>
      </c>
      <c r="E806" s="84" t="s">
        <v>205</v>
      </c>
      <c r="F806" s="85" t="s">
        <v>3553</v>
      </c>
      <c r="G806" s="86" t="s">
        <v>8218</v>
      </c>
      <c r="H806" s="86" t="s">
        <v>7311</v>
      </c>
      <c r="I806" s="86">
        <v>85243</v>
      </c>
      <c r="J806" s="109">
        <v>72240</v>
      </c>
      <c r="K806" s="111" t="s">
        <v>216</v>
      </c>
      <c r="L806" s="109" t="s">
        <v>217</v>
      </c>
      <c r="M806" s="88" t="str">
        <f>VLOOKUP(L806,'Total Sales 24-25'!$AD$2:$AE$6,2,0)</f>
        <v>G-Suite Business</v>
      </c>
      <c r="N806" s="109" t="s">
        <v>218</v>
      </c>
      <c r="O806" s="84" t="s">
        <v>6341</v>
      </c>
      <c r="P806" s="89"/>
      <c r="Q806" s="89"/>
      <c r="R806" s="89"/>
      <c r="S806" s="84">
        <v>8</v>
      </c>
      <c r="T806" s="89"/>
      <c r="U806" s="84">
        <v>85243.199999999997</v>
      </c>
    </row>
    <row r="807" spans="1:21" ht="17.25" customHeight="1" thickBot="1">
      <c r="A807" s="82">
        <v>45140</v>
      </c>
      <c r="B807" s="82" t="str">
        <f t="shared" si="12"/>
        <v>Aug</v>
      </c>
      <c r="C807" s="83">
        <v>45139</v>
      </c>
      <c r="D807" s="84">
        <v>31</v>
      </c>
      <c r="E807" s="84" t="s">
        <v>205</v>
      </c>
      <c r="F807" s="85" t="s">
        <v>429</v>
      </c>
      <c r="G807" s="86" t="s">
        <v>8219</v>
      </c>
      <c r="H807" s="86" t="s">
        <v>7311</v>
      </c>
      <c r="I807" s="86">
        <v>13570</v>
      </c>
      <c r="J807" s="109">
        <v>11500</v>
      </c>
      <c r="K807" s="111" t="s">
        <v>216</v>
      </c>
      <c r="L807" s="109" t="s">
        <v>217</v>
      </c>
      <c r="M807" s="88" t="str">
        <f>VLOOKUP(L807,'Total Sales 24-25'!$AD$2:$AE$6,2,0)</f>
        <v>G-Suite Business</v>
      </c>
      <c r="N807" s="109" t="s">
        <v>218</v>
      </c>
      <c r="O807" s="84" t="s">
        <v>6341</v>
      </c>
      <c r="P807" s="89"/>
      <c r="Q807" s="89"/>
      <c r="R807" s="89"/>
      <c r="S807" s="84">
        <v>8</v>
      </c>
      <c r="T807" s="89"/>
      <c r="U807" s="84">
        <v>13570</v>
      </c>
    </row>
    <row r="808" spans="1:21" ht="17.25" customHeight="1" thickBot="1">
      <c r="A808" s="82">
        <v>45140</v>
      </c>
      <c r="B808" s="82" t="str">
        <f t="shared" si="12"/>
        <v>Aug</v>
      </c>
      <c r="C808" s="83">
        <v>45139</v>
      </c>
      <c r="D808" s="84">
        <v>31</v>
      </c>
      <c r="E808" s="84" t="s">
        <v>205</v>
      </c>
      <c r="F808" s="85" t="s">
        <v>7368</v>
      </c>
      <c r="G808" s="86" t="s">
        <v>8220</v>
      </c>
      <c r="H808" s="86" t="s">
        <v>7311</v>
      </c>
      <c r="I808" s="86">
        <v>2080</v>
      </c>
      <c r="J808" s="109">
        <v>1763</v>
      </c>
      <c r="K808" s="111" t="s">
        <v>216</v>
      </c>
      <c r="L808" s="109" t="s">
        <v>217</v>
      </c>
      <c r="M808" s="88" t="str">
        <f>VLOOKUP(L808,'Total Sales 24-25'!$AD$2:$AE$6,2,0)</f>
        <v>G-Suite Business</v>
      </c>
      <c r="N808" s="109" t="s">
        <v>218</v>
      </c>
      <c r="O808" s="84" t="s">
        <v>6341</v>
      </c>
      <c r="P808" s="89"/>
      <c r="Q808" s="89"/>
      <c r="R808" s="89"/>
      <c r="S808" s="84">
        <v>8</v>
      </c>
      <c r="T808" s="89"/>
      <c r="U808" s="84">
        <v>2080</v>
      </c>
    </row>
    <row r="809" spans="1:21" ht="17.25" customHeight="1" thickBot="1">
      <c r="A809" s="82">
        <v>45140</v>
      </c>
      <c r="B809" s="82" t="str">
        <f t="shared" si="12"/>
        <v>Aug</v>
      </c>
      <c r="C809" s="83">
        <v>45139</v>
      </c>
      <c r="D809" s="84">
        <v>31</v>
      </c>
      <c r="E809" s="84" t="s">
        <v>205</v>
      </c>
      <c r="F809" s="85" t="s">
        <v>2972</v>
      </c>
      <c r="G809" s="86" t="s">
        <v>8221</v>
      </c>
      <c r="H809" s="86" t="s">
        <v>7311</v>
      </c>
      <c r="I809" s="86">
        <v>1770</v>
      </c>
      <c r="J809" s="109">
        <v>1500</v>
      </c>
      <c r="K809" s="111" t="s">
        <v>216</v>
      </c>
      <c r="L809" s="109" t="s">
        <v>217</v>
      </c>
      <c r="M809" s="88" t="str">
        <f>VLOOKUP(L809,'Total Sales 24-25'!$AD$2:$AE$6,2,0)</f>
        <v>G-Suite Business</v>
      </c>
      <c r="N809" s="109" t="s">
        <v>218</v>
      </c>
      <c r="O809" s="84" t="s">
        <v>6341</v>
      </c>
      <c r="P809" s="89"/>
      <c r="Q809" s="89"/>
      <c r="R809" s="89"/>
      <c r="S809" s="84">
        <v>8</v>
      </c>
      <c r="T809" s="89"/>
      <c r="U809" s="84">
        <v>1770</v>
      </c>
    </row>
    <row r="810" spans="1:21" ht="17.25" customHeight="1" thickBot="1">
      <c r="A810" s="82">
        <v>45140</v>
      </c>
      <c r="B810" s="82" t="str">
        <f t="shared" si="12"/>
        <v>Aug</v>
      </c>
      <c r="C810" s="83">
        <v>45139</v>
      </c>
      <c r="D810" s="84">
        <v>31</v>
      </c>
      <c r="E810" s="84" t="s">
        <v>205</v>
      </c>
      <c r="F810" s="85" t="s">
        <v>1404</v>
      </c>
      <c r="G810" s="86" t="s">
        <v>8222</v>
      </c>
      <c r="H810" s="86" t="s">
        <v>7311</v>
      </c>
      <c r="I810" s="86">
        <v>4869</v>
      </c>
      <c r="J810" s="109">
        <v>4126</v>
      </c>
      <c r="K810" s="111" t="s">
        <v>216</v>
      </c>
      <c r="L810" s="109" t="s">
        <v>217</v>
      </c>
      <c r="M810" s="88" t="str">
        <f>VLOOKUP(L810,'Total Sales 24-25'!$AD$2:$AE$6,2,0)</f>
        <v>G-Suite Business</v>
      </c>
      <c r="N810" s="109" t="s">
        <v>218</v>
      </c>
      <c r="O810" s="84" t="s">
        <v>6341</v>
      </c>
      <c r="P810" s="89"/>
      <c r="Q810" s="89"/>
      <c r="R810" s="89"/>
      <c r="S810" s="84">
        <v>8</v>
      </c>
      <c r="T810" s="89"/>
      <c r="U810" s="84">
        <v>4869</v>
      </c>
    </row>
    <row r="811" spans="1:21" ht="17.25" customHeight="1" thickBot="1">
      <c r="A811" s="82">
        <v>45140</v>
      </c>
      <c r="B811" s="82" t="str">
        <f t="shared" si="12"/>
        <v>Aug</v>
      </c>
      <c r="C811" s="83">
        <v>45139</v>
      </c>
      <c r="D811" s="84">
        <v>31</v>
      </c>
      <c r="E811" s="84" t="s">
        <v>205</v>
      </c>
      <c r="F811" s="85" t="s">
        <v>7861</v>
      </c>
      <c r="G811" s="86" t="s">
        <v>8223</v>
      </c>
      <c r="H811" s="86" t="s">
        <v>7311</v>
      </c>
      <c r="I811" s="86">
        <v>2508</v>
      </c>
      <c r="J811" s="109">
        <v>2125</v>
      </c>
      <c r="K811" s="111" t="s">
        <v>216</v>
      </c>
      <c r="L811" s="109" t="s">
        <v>217</v>
      </c>
      <c r="M811" s="88" t="str">
        <f>VLOOKUP(L811,'Total Sales 24-25'!$AD$2:$AE$6,2,0)</f>
        <v>G-Suite Business</v>
      </c>
      <c r="N811" s="109" t="s">
        <v>218</v>
      </c>
      <c r="O811" s="84" t="s">
        <v>6341</v>
      </c>
      <c r="P811" s="89"/>
      <c r="Q811" s="89"/>
      <c r="R811" s="89"/>
      <c r="S811" s="84">
        <v>8</v>
      </c>
      <c r="T811" s="89"/>
      <c r="U811" s="84">
        <v>2508</v>
      </c>
    </row>
    <row r="812" spans="1:21" ht="17.25" customHeight="1" thickBot="1">
      <c r="A812" s="82">
        <v>45140</v>
      </c>
      <c r="B812" s="82" t="str">
        <f t="shared" si="12"/>
        <v>Aug</v>
      </c>
      <c r="C812" s="83">
        <v>45139</v>
      </c>
      <c r="D812" s="84">
        <v>31</v>
      </c>
      <c r="E812" s="84" t="s">
        <v>205</v>
      </c>
      <c r="F812" s="85" t="s">
        <v>549</v>
      </c>
      <c r="G812" s="86" t="s">
        <v>8224</v>
      </c>
      <c r="H812" s="86" t="s">
        <v>7311</v>
      </c>
      <c r="I812" s="86">
        <v>1849</v>
      </c>
      <c r="J812" s="109">
        <v>1567</v>
      </c>
      <c r="K812" s="111" t="s">
        <v>216</v>
      </c>
      <c r="L812" s="109" t="s">
        <v>217</v>
      </c>
      <c r="M812" s="88" t="str">
        <f>VLOOKUP(L812,'Total Sales 24-25'!$AD$2:$AE$6,2,0)</f>
        <v>G-Suite Business</v>
      </c>
      <c r="N812" s="109" t="s">
        <v>218</v>
      </c>
      <c r="O812" s="84" t="s">
        <v>6341</v>
      </c>
      <c r="P812" s="89"/>
      <c r="Q812" s="89"/>
      <c r="R812" s="89"/>
      <c r="S812" s="84">
        <v>8</v>
      </c>
      <c r="T812" s="89"/>
      <c r="U812" s="84">
        <v>1849</v>
      </c>
    </row>
    <row r="813" spans="1:21" ht="17.25" customHeight="1" thickBot="1">
      <c r="A813" s="82">
        <v>45141</v>
      </c>
      <c r="B813" s="82" t="str">
        <f t="shared" si="12"/>
        <v>Aug</v>
      </c>
      <c r="C813" s="83">
        <v>45139</v>
      </c>
      <c r="D813" s="84">
        <v>31</v>
      </c>
      <c r="E813" s="84" t="s">
        <v>205</v>
      </c>
      <c r="F813" s="85" t="s">
        <v>1817</v>
      </c>
      <c r="G813" s="86" t="s">
        <v>8225</v>
      </c>
      <c r="H813" s="86" t="s">
        <v>7311</v>
      </c>
      <c r="I813" s="86">
        <v>17818</v>
      </c>
      <c r="J813" s="109">
        <v>15100</v>
      </c>
      <c r="K813" s="111" t="s">
        <v>216</v>
      </c>
      <c r="L813" s="109" t="s">
        <v>217</v>
      </c>
      <c r="M813" s="88" t="str">
        <f>VLOOKUP(L813,'Total Sales 24-25'!$AD$2:$AE$6,2,0)</f>
        <v>G-Suite Business</v>
      </c>
      <c r="N813" s="109" t="s">
        <v>218</v>
      </c>
      <c r="O813" s="84" t="s">
        <v>6341</v>
      </c>
      <c r="P813" s="89"/>
      <c r="Q813" s="89"/>
      <c r="R813" s="89"/>
      <c r="S813" s="84">
        <v>8</v>
      </c>
      <c r="T813" s="89"/>
      <c r="U813" s="84">
        <v>17818</v>
      </c>
    </row>
    <row r="814" spans="1:21" ht="17.25" customHeight="1" thickBot="1">
      <c r="A814" s="82">
        <v>45141</v>
      </c>
      <c r="B814" s="82" t="str">
        <f t="shared" si="12"/>
        <v>Aug</v>
      </c>
      <c r="C814" s="83">
        <v>45139</v>
      </c>
      <c r="D814" s="84">
        <v>31</v>
      </c>
      <c r="E814" s="84" t="s">
        <v>205</v>
      </c>
      <c r="F814" s="85" t="s">
        <v>3830</v>
      </c>
      <c r="G814" s="86" t="s">
        <v>8226</v>
      </c>
      <c r="H814" s="86" t="s">
        <v>7311</v>
      </c>
      <c r="I814" s="86">
        <v>2171</v>
      </c>
      <c r="J814" s="109">
        <v>1840</v>
      </c>
      <c r="K814" s="111" t="s">
        <v>216</v>
      </c>
      <c r="L814" s="109" t="s">
        <v>217</v>
      </c>
      <c r="M814" s="88" t="str">
        <f>VLOOKUP(L814,'Total Sales 24-25'!$AD$2:$AE$6,2,0)</f>
        <v>G-Suite Business</v>
      </c>
      <c r="N814" s="109" t="s">
        <v>218</v>
      </c>
      <c r="O814" s="84" t="s">
        <v>6341</v>
      </c>
      <c r="P814" s="89"/>
      <c r="Q814" s="89"/>
      <c r="R814" s="89"/>
      <c r="S814" s="84">
        <v>8</v>
      </c>
      <c r="T814" s="89"/>
      <c r="U814" s="84">
        <v>2171</v>
      </c>
    </row>
    <row r="815" spans="1:21" ht="17.25" customHeight="1" thickBot="1">
      <c r="A815" s="82">
        <v>45141</v>
      </c>
      <c r="B815" s="82" t="str">
        <f t="shared" si="12"/>
        <v>Aug</v>
      </c>
      <c r="C815" s="83">
        <v>45139</v>
      </c>
      <c r="D815" s="84">
        <v>31</v>
      </c>
      <c r="E815" s="84" t="s">
        <v>205</v>
      </c>
      <c r="F815" s="85" t="s">
        <v>2640</v>
      </c>
      <c r="G815" s="86" t="s">
        <v>8227</v>
      </c>
      <c r="H815" s="86" t="s">
        <v>7311</v>
      </c>
      <c r="I815" s="86">
        <v>76995</v>
      </c>
      <c r="J815" s="109">
        <v>65250</v>
      </c>
      <c r="K815" s="111" t="s">
        <v>216</v>
      </c>
      <c r="L815" s="109" t="s">
        <v>217</v>
      </c>
      <c r="M815" s="88" t="str">
        <f>VLOOKUP(L815,'Total Sales 24-25'!$AD$2:$AE$6,2,0)</f>
        <v>G-Suite Business</v>
      </c>
      <c r="N815" s="109" t="s">
        <v>218</v>
      </c>
      <c r="O815" s="84" t="s">
        <v>6341</v>
      </c>
      <c r="P815" s="89"/>
      <c r="Q815" s="89"/>
      <c r="R815" s="89"/>
      <c r="S815" s="84">
        <v>8</v>
      </c>
      <c r="T815" s="89"/>
      <c r="U815" s="84">
        <v>76995</v>
      </c>
    </row>
    <row r="816" spans="1:21" ht="17.25" customHeight="1" thickBot="1">
      <c r="A816" s="82">
        <v>45141</v>
      </c>
      <c r="B816" s="82" t="str">
        <f t="shared" si="12"/>
        <v>Aug</v>
      </c>
      <c r="C816" s="83">
        <v>45139</v>
      </c>
      <c r="D816" s="84">
        <v>31</v>
      </c>
      <c r="E816" s="84" t="s">
        <v>205</v>
      </c>
      <c r="F816" s="85" t="s">
        <v>3738</v>
      </c>
      <c r="G816" s="86" t="s">
        <v>8228</v>
      </c>
      <c r="H816" s="86" t="s">
        <v>7311</v>
      </c>
      <c r="I816" s="86">
        <v>1179</v>
      </c>
      <c r="J816" s="109">
        <v>999</v>
      </c>
      <c r="K816" s="111" t="s">
        <v>216</v>
      </c>
      <c r="L816" s="109" t="s">
        <v>217</v>
      </c>
      <c r="M816" s="88" t="str">
        <f>VLOOKUP(L816,'Total Sales 24-25'!$AD$2:$AE$6,2,0)</f>
        <v>G-Suite Business</v>
      </c>
      <c r="N816" s="109" t="s">
        <v>218</v>
      </c>
      <c r="O816" s="84" t="s">
        <v>6341</v>
      </c>
      <c r="P816" s="89"/>
      <c r="Q816" s="89"/>
      <c r="R816" s="89"/>
      <c r="S816" s="84">
        <v>8</v>
      </c>
      <c r="T816" s="89"/>
      <c r="U816" s="84">
        <v>1179</v>
      </c>
    </row>
    <row r="817" spans="1:21" ht="17.25" customHeight="1" thickBot="1">
      <c r="A817" s="82">
        <v>45141</v>
      </c>
      <c r="B817" s="82" t="str">
        <f t="shared" si="12"/>
        <v>Aug</v>
      </c>
      <c r="C817" s="83">
        <v>45139</v>
      </c>
      <c r="D817" s="84">
        <v>31</v>
      </c>
      <c r="E817" s="84" t="s">
        <v>205</v>
      </c>
      <c r="F817" s="85" t="s">
        <v>1285</v>
      </c>
      <c r="G817" s="86" t="s">
        <v>8229</v>
      </c>
      <c r="H817" s="86" t="s">
        <v>7311</v>
      </c>
      <c r="I817" s="86">
        <v>48144</v>
      </c>
      <c r="J817" s="109">
        <v>40800</v>
      </c>
      <c r="K817" s="111" t="s">
        <v>216</v>
      </c>
      <c r="L817" s="109" t="s">
        <v>217</v>
      </c>
      <c r="M817" s="88" t="str">
        <f>VLOOKUP(L817,'Total Sales 24-25'!$AD$2:$AE$6,2,0)</f>
        <v>G-Suite Business</v>
      </c>
      <c r="N817" s="109" t="s">
        <v>218</v>
      </c>
      <c r="O817" s="84" t="s">
        <v>6341</v>
      </c>
      <c r="P817" s="89"/>
      <c r="Q817" s="89"/>
      <c r="R817" s="89"/>
      <c r="S817" s="84">
        <v>8</v>
      </c>
      <c r="T817" s="89"/>
      <c r="U817" s="84">
        <v>48144</v>
      </c>
    </row>
    <row r="818" spans="1:21" ht="17.25" customHeight="1" thickBot="1">
      <c r="A818" s="82">
        <v>45142</v>
      </c>
      <c r="B818" s="82" t="str">
        <f t="shared" si="12"/>
        <v>Aug</v>
      </c>
      <c r="C818" s="83">
        <v>45139</v>
      </c>
      <c r="D818" s="84">
        <v>31</v>
      </c>
      <c r="E818" s="84" t="s">
        <v>205</v>
      </c>
      <c r="F818" s="85" t="s">
        <v>8230</v>
      </c>
      <c r="G818" s="86" t="s">
        <v>8231</v>
      </c>
      <c r="H818" s="86" t="s">
        <v>7311</v>
      </c>
      <c r="I818" s="86">
        <v>19470</v>
      </c>
      <c r="J818" s="109">
        <v>16500</v>
      </c>
      <c r="K818" s="111" t="s">
        <v>216</v>
      </c>
      <c r="L818" s="109" t="s">
        <v>217</v>
      </c>
      <c r="M818" s="88" t="str">
        <f>VLOOKUP(L818,'Total Sales 24-25'!$AD$2:$AE$6,2,0)</f>
        <v>G-Suite Business</v>
      </c>
      <c r="N818" s="109" t="s">
        <v>218</v>
      </c>
      <c r="O818" s="84" t="s">
        <v>6341</v>
      </c>
      <c r="P818" s="89"/>
      <c r="Q818" s="89"/>
      <c r="R818" s="89"/>
      <c r="S818" s="84">
        <v>8</v>
      </c>
      <c r="T818" s="89"/>
      <c r="U818" s="84">
        <v>19470</v>
      </c>
    </row>
    <row r="819" spans="1:21" ht="17.25" customHeight="1" thickBot="1">
      <c r="A819" s="82">
        <v>45143</v>
      </c>
      <c r="B819" s="82" t="str">
        <f t="shared" si="12"/>
        <v>Aug</v>
      </c>
      <c r="C819" s="83">
        <v>45139</v>
      </c>
      <c r="D819" s="84">
        <v>31</v>
      </c>
      <c r="E819" s="84" t="s">
        <v>205</v>
      </c>
      <c r="F819" s="85" t="s">
        <v>250</v>
      </c>
      <c r="G819" s="86" t="s">
        <v>8232</v>
      </c>
      <c r="H819" s="86" t="s">
        <v>7311</v>
      </c>
      <c r="I819" s="86">
        <v>1770</v>
      </c>
      <c r="J819" s="109">
        <v>1500</v>
      </c>
      <c r="K819" s="111" t="s">
        <v>216</v>
      </c>
      <c r="L819" s="109" t="s">
        <v>217</v>
      </c>
      <c r="M819" s="88" t="str">
        <f>VLOOKUP(L819,'Total Sales 24-25'!$AD$2:$AE$6,2,0)</f>
        <v>G-Suite Business</v>
      </c>
      <c r="N819" s="109" t="s">
        <v>218</v>
      </c>
      <c r="O819" s="84" t="s">
        <v>6341</v>
      </c>
      <c r="P819" s="89"/>
      <c r="Q819" s="89"/>
      <c r="R819" s="89"/>
      <c r="S819" s="84">
        <v>8</v>
      </c>
      <c r="T819" s="89"/>
      <c r="U819" s="84">
        <v>1770</v>
      </c>
    </row>
    <row r="820" spans="1:21" ht="17.25" customHeight="1" thickBot="1">
      <c r="A820" s="82">
        <v>45143</v>
      </c>
      <c r="B820" s="82" t="str">
        <f t="shared" si="12"/>
        <v>Aug</v>
      </c>
      <c r="C820" s="83">
        <v>45139</v>
      </c>
      <c r="D820" s="84">
        <v>31</v>
      </c>
      <c r="E820" s="84" t="s">
        <v>205</v>
      </c>
      <c r="F820" s="85" t="s">
        <v>3793</v>
      </c>
      <c r="G820" s="86" t="s">
        <v>8233</v>
      </c>
      <c r="H820" s="86" t="s">
        <v>7311</v>
      </c>
      <c r="I820" s="86">
        <v>13923</v>
      </c>
      <c r="J820" s="109">
        <v>11799</v>
      </c>
      <c r="K820" s="111" t="s">
        <v>216</v>
      </c>
      <c r="L820" s="109" t="s">
        <v>217</v>
      </c>
      <c r="M820" s="88" t="str">
        <f>VLOOKUP(L820,'Total Sales 24-25'!$AD$2:$AE$6,2,0)</f>
        <v>G-Suite Business</v>
      </c>
      <c r="N820" s="109" t="s">
        <v>218</v>
      </c>
      <c r="O820" s="84" t="s">
        <v>6341</v>
      </c>
      <c r="P820" s="89"/>
      <c r="Q820" s="89"/>
      <c r="R820" s="89"/>
      <c r="S820" s="84">
        <v>8</v>
      </c>
      <c r="T820" s="89"/>
      <c r="U820" s="84">
        <v>13923</v>
      </c>
    </row>
    <row r="821" spans="1:21" ht="17.25" customHeight="1" thickBot="1">
      <c r="A821" s="82">
        <v>45143</v>
      </c>
      <c r="B821" s="82" t="str">
        <f t="shared" si="12"/>
        <v>Aug</v>
      </c>
      <c r="C821" s="83">
        <v>45139</v>
      </c>
      <c r="D821" s="84">
        <v>31</v>
      </c>
      <c r="E821" s="84" t="s">
        <v>205</v>
      </c>
      <c r="F821" s="85" t="s">
        <v>7421</v>
      </c>
      <c r="G821" s="86" t="s">
        <v>8234</v>
      </c>
      <c r="H821" s="86" t="s">
        <v>7311</v>
      </c>
      <c r="I821" s="86">
        <v>159678</v>
      </c>
      <c r="J821" s="109">
        <v>135320</v>
      </c>
      <c r="K821" s="111" t="s">
        <v>216</v>
      </c>
      <c r="L821" s="109" t="s">
        <v>217</v>
      </c>
      <c r="M821" s="88" t="str">
        <f>VLOOKUP(L821,'Total Sales 24-25'!$AD$2:$AE$6,2,0)</f>
        <v>G-Suite Business</v>
      </c>
      <c r="N821" s="109" t="s">
        <v>218</v>
      </c>
      <c r="O821" s="84" t="s">
        <v>6341</v>
      </c>
      <c r="P821" s="89"/>
      <c r="Q821" s="89"/>
      <c r="R821" s="89"/>
      <c r="S821" s="84">
        <v>8</v>
      </c>
      <c r="T821" s="89"/>
      <c r="U821" s="84">
        <v>159678</v>
      </c>
    </row>
    <row r="822" spans="1:21" ht="17.25" customHeight="1" thickBot="1">
      <c r="A822" s="82">
        <v>45143</v>
      </c>
      <c r="B822" s="82" t="str">
        <f t="shared" si="12"/>
        <v>Aug</v>
      </c>
      <c r="C822" s="83">
        <v>45139</v>
      </c>
      <c r="D822" s="84">
        <v>31</v>
      </c>
      <c r="E822" s="84" t="s">
        <v>205</v>
      </c>
      <c r="F822" s="85" t="s">
        <v>8235</v>
      </c>
      <c r="G822" s="86" t="s">
        <v>8236</v>
      </c>
      <c r="H822" s="86" t="s">
        <v>7311</v>
      </c>
      <c r="I822" s="86">
        <v>3875</v>
      </c>
      <c r="J822" s="109">
        <v>3284</v>
      </c>
      <c r="K822" s="111" t="s">
        <v>216</v>
      </c>
      <c r="L822" s="109" t="s">
        <v>217</v>
      </c>
      <c r="M822" s="88" t="str">
        <f>VLOOKUP(L822,'Total Sales 24-25'!$AD$2:$AE$6,2,0)</f>
        <v>G-Suite Business</v>
      </c>
      <c r="N822" s="109" t="s">
        <v>218</v>
      </c>
      <c r="O822" s="84" t="s">
        <v>6341</v>
      </c>
      <c r="P822" s="89"/>
      <c r="Q822" s="89"/>
      <c r="R822" s="89"/>
      <c r="S822" s="84">
        <v>8</v>
      </c>
      <c r="T822" s="89"/>
      <c r="U822" s="84">
        <v>3875</v>
      </c>
    </row>
    <row r="823" spans="1:21" ht="17.25" customHeight="1" thickBot="1">
      <c r="A823" s="82">
        <v>45144</v>
      </c>
      <c r="B823" s="82" t="str">
        <f t="shared" si="12"/>
        <v>Aug</v>
      </c>
      <c r="C823" s="83">
        <v>45139</v>
      </c>
      <c r="D823" s="84">
        <v>32</v>
      </c>
      <c r="E823" s="84" t="s">
        <v>205</v>
      </c>
      <c r="F823" s="85" t="s">
        <v>250</v>
      </c>
      <c r="G823" s="86" t="s">
        <v>8237</v>
      </c>
      <c r="H823" s="86" t="s">
        <v>7311</v>
      </c>
      <c r="I823" s="86">
        <v>14160</v>
      </c>
      <c r="J823" s="112">
        <v>12000</v>
      </c>
      <c r="K823" s="111" t="s">
        <v>216</v>
      </c>
      <c r="L823" s="109" t="s">
        <v>217</v>
      </c>
      <c r="M823" s="88" t="str">
        <f>VLOOKUP(L823,'Total Sales 24-25'!$AD$2:$AE$6,2,0)</f>
        <v>G-Suite Business</v>
      </c>
      <c r="N823" s="109" t="s">
        <v>218</v>
      </c>
      <c r="O823" s="84" t="s">
        <v>6341</v>
      </c>
      <c r="P823" s="89"/>
      <c r="Q823" s="89"/>
      <c r="R823" s="89"/>
      <c r="S823" s="84">
        <v>8</v>
      </c>
      <c r="T823" s="89"/>
      <c r="U823" s="84">
        <v>14160</v>
      </c>
    </row>
    <row r="824" spans="1:21" ht="17.25" customHeight="1" thickBot="1">
      <c r="A824" s="82">
        <v>45145</v>
      </c>
      <c r="B824" s="82" t="str">
        <f t="shared" si="12"/>
        <v>Aug</v>
      </c>
      <c r="C824" s="83">
        <v>45139</v>
      </c>
      <c r="D824" s="84">
        <v>32</v>
      </c>
      <c r="E824" s="84" t="s">
        <v>205</v>
      </c>
      <c r="F824" s="85" t="s">
        <v>3747</v>
      </c>
      <c r="G824" s="86" t="s">
        <v>8238</v>
      </c>
      <c r="H824" s="86" t="s">
        <v>7311</v>
      </c>
      <c r="I824" s="86">
        <v>33099</v>
      </c>
      <c r="J824" s="109">
        <v>28050</v>
      </c>
      <c r="K824" s="111" t="s">
        <v>216</v>
      </c>
      <c r="L824" s="109" t="s">
        <v>217</v>
      </c>
      <c r="M824" s="88" t="str">
        <f>VLOOKUP(L824,'Total Sales 24-25'!$AD$2:$AE$6,2,0)</f>
        <v>G-Suite Business</v>
      </c>
      <c r="N824" s="109" t="s">
        <v>218</v>
      </c>
      <c r="O824" s="84" t="s">
        <v>6341</v>
      </c>
      <c r="P824" s="89"/>
      <c r="Q824" s="89"/>
      <c r="R824" s="89"/>
      <c r="S824" s="84">
        <v>8</v>
      </c>
      <c r="T824" s="89"/>
      <c r="U824" s="84">
        <v>33099</v>
      </c>
    </row>
    <row r="825" spans="1:21" ht="17.25" customHeight="1" thickBot="1">
      <c r="A825" s="82">
        <v>45147</v>
      </c>
      <c r="B825" s="82" t="str">
        <f t="shared" si="12"/>
        <v>Aug</v>
      </c>
      <c r="C825" s="83">
        <v>45139</v>
      </c>
      <c r="D825" s="84">
        <v>32</v>
      </c>
      <c r="E825" s="84" t="s">
        <v>205</v>
      </c>
      <c r="F825" s="90" t="s">
        <v>362</v>
      </c>
      <c r="G825" s="86" t="s">
        <v>8239</v>
      </c>
      <c r="H825" s="86" t="s">
        <v>7311</v>
      </c>
      <c r="I825" s="91"/>
      <c r="J825" s="112">
        <v>0</v>
      </c>
      <c r="K825" s="89"/>
      <c r="L825" s="89"/>
      <c r="M825" s="88" t="e">
        <f>VLOOKUP(L825,'Total Sales 24-25'!$AD$2:$AE$6,2,0)</f>
        <v>#N/A</v>
      </c>
      <c r="N825" s="89"/>
      <c r="O825" s="84" t="s">
        <v>6341</v>
      </c>
      <c r="P825" s="89"/>
      <c r="Q825" s="89"/>
      <c r="R825" s="89"/>
      <c r="S825" s="84">
        <v>8</v>
      </c>
      <c r="T825" s="89"/>
      <c r="U825" s="89"/>
    </row>
    <row r="826" spans="1:21" ht="17.25" customHeight="1" thickBot="1">
      <c r="A826" s="82">
        <v>45147</v>
      </c>
      <c r="B826" s="82" t="str">
        <f t="shared" si="12"/>
        <v>Aug</v>
      </c>
      <c r="C826" s="83">
        <v>45139</v>
      </c>
      <c r="D826" s="84">
        <v>32</v>
      </c>
      <c r="E826" s="84" t="s">
        <v>205</v>
      </c>
      <c r="F826" s="85" t="s">
        <v>4298</v>
      </c>
      <c r="G826" s="86" t="s">
        <v>8240</v>
      </c>
      <c r="H826" s="86" t="s">
        <v>7311</v>
      </c>
      <c r="I826" s="86">
        <v>15045</v>
      </c>
      <c r="J826" s="109">
        <v>12750</v>
      </c>
      <c r="K826" s="111" t="s">
        <v>216</v>
      </c>
      <c r="L826" s="109" t="s">
        <v>217</v>
      </c>
      <c r="M826" s="88" t="str">
        <f>VLOOKUP(L826,'Total Sales 24-25'!$AD$2:$AE$6,2,0)</f>
        <v>G-Suite Business</v>
      </c>
      <c r="N826" s="109" t="s">
        <v>218</v>
      </c>
      <c r="O826" s="84" t="s">
        <v>6341</v>
      </c>
      <c r="P826" s="89"/>
      <c r="Q826" s="89"/>
      <c r="R826" s="89"/>
      <c r="S826" s="84">
        <v>8</v>
      </c>
      <c r="T826" s="89"/>
      <c r="U826" s="84">
        <v>15045</v>
      </c>
    </row>
    <row r="827" spans="1:21" ht="17.25" customHeight="1" thickBot="1">
      <c r="A827" s="82">
        <v>45147</v>
      </c>
      <c r="B827" s="82" t="str">
        <f t="shared" si="12"/>
        <v>Aug</v>
      </c>
      <c r="C827" s="83">
        <v>45139</v>
      </c>
      <c r="D827" s="84">
        <v>32</v>
      </c>
      <c r="E827" s="84" t="s">
        <v>205</v>
      </c>
      <c r="F827" s="85" t="s">
        <v>3996</v>
      </c>
      <c r="G827" s="86" t="s">
        <v>8241</v>
      </c>
      <c r="H827" s="86" t="s">
        <v>7311</v>
      </c>
      <c r="I827" s="86">
        <v>148343</v>
      </c>
      <c r="J827" s="109">
        <v>125714</v>
      </c>
      <c r="K827" s="111" t="s">
        <v>216</v>
      </c>
      <c r="L827" s="109" t="s">
        <v>217</v>
      </c>
      <c r="M827" s="88" t="str">
        <f>VLOOKUP(L827,'Total Sales 24-25'!$AD$2:$AE$6,2,0)</f>
        <v>G-Suite Business</v>
      </c>
      <c r="N827" s="109" t="s">
        <v>218</v>
      </c>
      <c r="O827" s="84" t="s">
        <v>6341</v>
      </c>
      <c r="P827" s="89"/>
      <c r="Q827" s="89"/>
      <c r="R827" s="89"/>
      <c r="S827" s="84">
        <v>8</v>
      </c>
      <c r="T827" s="89"/>
      <c r="U827" s="84">
        <v>148343</v>
      </c>
    </row>
    <row r="828" spans="1:21" ht="17.25" customHeight="1" thickBot="1">
      <c r="A828" s="82">
        <v>45147</v>
      </c>
      <c r="B828" s="82" t="str">
        <f t="shared" si="12"/>
        <v>Aug</v>
      </c>
      <c r="C828" s="83">
        <v>45139</v>
      </c>
      <c r="D828" s="84">
        <v>32</v>
      </c>
      <c r="E828" s="84" t="s">
        <v>205</v>
      </c>
      <c r="F828" s="85" t="s">
        <v>3058</v>
      </c>
      <c r="G828" s="86" t="s">
        <v>8242</v>
      </c>
      <c r="H828" s="86" t="s">
        <v>7311</v>
      </c>
      <c r="I828" s="86">
        <v>2648</v>
      </c>
      <c r="J828" s="109">
        <v>2244</v>
      </c>
      <c r="K828" s="111" t="s">
        <v>216</v>
      </c>
      <c r="L828" s="109" t="s">
        <v>217</v>
      </c>
      <c r="M828" s="88" t="str">
        <f>VLOOKUP(L828,'Total Sales 24-25'!$AD$2:$AE$6,2,0)</f>
        <v>G-Suite Business</v>
      </c>
      <c r="N828" s="109" t="s">
        <v>218</v>
      </c>
      <c r="O828" s="84" t="s">
        <v>6341</v>
      </c>
      <c r="P828" s="89"/>
      <c r="Q828" s="89"/>
      <c r="R828" s="89"/>
      <c r="S828" s="84">
        <v>8</v>
      </c>
      <c r="T828" s="89"/>
      <c r="U828" s="84">
        <v>2648</v>
      </c>
    </row>
    <row r="829" spans="1:21" ht="17.25" customHeight="1" thickBot="1">
      <c r="A829" s="82">
        <v>45147</v>
      </c>
      <c r="B829" s="82" t="str">
        <f t="shared" si="12"/>
        <v>Aug</v>
      </c>
      <c r="C829" s="83">
        <v>45139</v>
      </c>
      <c r="D829" s="84">
        <v>32</v>
      </c>
      <c r="E829" s="84" t="s">
        <v>205</v>
      </c>
      <c r="F829" s="85" t="s">
        <v>250</v>
      </c>
      <c r="G829" s="86" t="s">
        <v>8243</v>
      </c>
      <c r="H829" s="86" t="s">
        <v>7311</v>
      </c>
      <c r="I829" s="86">
        <v>7080</v>
      </c>
      <c r="J829" s="109">
        <v>6000</v>
      </c>
      <c r="K829" s="111" t="s">
        <v>216</v>
      </c>
      <c r="L829" s="109" t="s">
        <v>217</v>
      </c>
      <c r="M829" s="88" t="str">
        <f>VLOOKUP(L829,'Total Sales 24-25'!$AD$2:$AE$6,2,0)</f>
        <v>G-Suite Business</v>
      </c>
      <c r="N829" s="109" t="s">
        <v>218</v>
      </c>
      <c r="O829" s="84" t="s">
        <v>6341</v>
      </c>
      <c r="P829" s="89"/>
      <c r="Q829" s="89"/>
      <c r="R829" s="89"/>
      <c r="S829" s="84">
        <v>8</v>
      </c>
      <c r="T829" s="89"/>
      <c r="U829" s="84">
        <v>7080</v>
      </c>
    </row>
    <row r="830" spans="1:21" ht="17.25" customHeight="1" thickBot="1">
      <c r="A830" s="82">
        <v>45147</v>
      </c>
      <c r="B830" s="82" t="str">
        <f t="shared" si="12"/>
        <v>Aug</v>
      </c>
      <c r="C830" s="83">
        <v>45139</v>
      </c>
      <c r="D830" s="84">
        <v>32</v>
      </c>
      <c r="E830" s="84" t="s">
        <v>205</v>
      </c>
      <c r="F830" s="85" t="s">
        <v>250</v>
      </c>
      <c r="G830" s="86" t="s">
        <v>8244</v>
      </c>
      <c r="H830" s="86" t="s">
        <v>7311</v>
      </c>
      <c r="I830" s="86">
        <v>8850</v>
      </c>
      <c r="J830" s="109">
        <v>7500</v>
      </c>
      <c r="K830" s="111" t="s">
        <v>216</v>
      </c>
      <c r="L830" s="109" t="s">
        <v>217</v>
      </c>
      <c r="M830" s="88" t="str">
        <f>VLOOKUP(L830,'Total Sales 24-25'!$AD$2:$AE$6,2,0)</f>
        <v>G-Suite Business</v>
      </c>
      <c r="N830" s="109" t="s">
        <v>218</v>
      </c>
      <c r="O830" s="84" t="s">
        <v>6341</v>
      </c>
      <c r="P830" s="89"/>
      <c r="Q830" s="89"/>
      <c r="R830" s="89"/>
      <c r="S830" s="84">
        <v>8</v>
      </c>
      <c r="T830" s="89"/>
      <c r="U830" s="84">
        <v>8850</v>
      </c>
    </row>
    <row r="831" spans="1:21" ht="17.25" customHeight="1" thickBot="1">
      <c r="A831" s="82">
        <v>45147</v>
      </c>
      <c r="B831" s="82" t="str">
        <f t="shared" si="12"/>
        <v>Aug</v>
      </c>
      <c r="C831" s="83">
        <v>45139</v>
      </c>
      <c r="D831" s="84">
        <v>32</v>
      </c>
      <c r="E831" s="84" t="s">
        <v>205</v>
      </c>
      <c r="F831" s="85" t="s">
        <v>250</v>
      </c>
      <c r="G831" s="86" t="s">
        <v>8245</v>
      </c>
      <c r="H831" s="86" t="s">
        <v>7311</v>
      </c>
      <c r="I831" s="86">
        <v>21240</v>
      </c>
      <c r="J831" s="109">
        <v>18000</v>
      </c>
      <c r="K831" s="111" t="s">
        <v>216</v>
      </c>
      <c r="L831" s="109" t="s">
        <v>217</v>
      </c>
      <c r="M831" s="88" t="str">
        <f>VLOOKUP(L831,'Total Sales 24-25'!$AD$2:$AE$6,2,0)</f>
        <v>G-Suite Business</v>
      </c>
      <c r="N831" s="109" t="s">
        <v>218</v>
      </c>
      <c r="O831" s="84" t="s">
        <v>6341</v>
      </c>
      <c r="P831" s="89"/>
      <c r="Q831" s="89"/>
      <c r="R831" s="89"/>
      <c r="S831" s="84">
        <v>8</v>
      </c>
      <c r="T831" s="89"/>
      <c r="U831" s="84">
        <v>21240</v>
      </c>
    </row>
    <row r="832" spans="1:21" ht="17.25" customHeight="1" thickBot="1">
      <c r="A832" s="82">
        <v>45147</v>
      </c>
      <c r="B832" s="82" t="str">
        <f t="shared" si="12"/>
        <v>Aug</v>
      </c>
      <c r="C832" s="83">
        <v>45139</v>
      </c>
      <c r="D832" s="84">
        <v>32</v>
      </c>
      <c r="E832" s="84" t="s">
        <v>205</v>
      </c>
      <c r="F832" s="85" t="s">
        <v>250</v>
      </c>
      <c r="G832" s="86" t="s">
        <v>8246</v>
      </c>
      <c r="H832" s="86" t="s">
        <v>7311</v>
      </c>
      <c r="I832" s="86">
        <v>1770</v>
      </c>
      <c r="J832" s="109">
        <v>1500</v>
      </c>
      <c r="K832" s="111" t="s">
        <v>216</v>
      </c>
      <c r="L832" s="109" t="s">
        <v>217</v>
      </c>
      <c r="M832" s="88" t="str">
        <f>VLOOKUP(L832,'Total Sales 24-25'!$AD$2:$AE$6,2,0)</f>
        <v>G-Suite Business</v>
      </c>
      <c r="N832" s="109" t="s">
        <v>218</v>
      </c>
      <c r="O832" s="84" t="s">
        <v>6341</v>
      </c>
      <c r="P832" s="89"/>
      <c r="Q832" s="89"/>
      <c r="R832" s="89"/>
      <c r="S832" s="84">
        <v>8</v>
      </c>
      <c r="T832" s="89"/>
      <c r="U832" s="84">
        <v>1770</v>
      </c>
    </row>
    <row r="833" spans="1:21" ht="17.25" customHeight="1" thickBot="1">
      <c r="A833" s="82">
        <v>45147</v>
      </c>
      <c r="B833" s="82" t="str">
        <f t="shared" si="12"/>
        <v>Aug</v>
      </c>
      <c r="C833" s="83">
        <v>45139</v>
      </c>
      <c r="D833" s="84">
        <v>32</v>
      </c>
      <c r="E833" s="84" t="s">
        <v>205</v>
      </c>
      <c r="F833" s="85" t="s">
        <v>250</v>
      </c>
      <c r="G833" s="86" t="s">
        <v>8247</v>
      </c>
      <c r="H833" s="86" t="s">
        <v>7311</v>
      </c>
      <c r="I833" s="86">
        <v>5310</v>
      </c>
      <c r="J833" s="109">
        <v>4500</v>
      </c>
      <c r="K833" s="111" t="s">
        <v>216</v>
      </c>
      <c r="L833" s="109" t="s">
        <v>217</v>
      </c>
      <c r="M833" s="88" t="str">
        <f>VLOOKUP(L833,'Total Sales 24-25'!$AD$2:$AE$6,2,0)</f>
        <v>G-Suite Business</v>
      </c>
      <c r="N833" s="109" t="s">
        <v>218</v>
      </c>
      <c r="O833" s="84" t="s">
        <v>6341</v>
      </c>
      <c r="P833" s="89"/>
      <c r="Q833" s="89"/>
      <c r="R833" s="89"/>
      <c r="S833" s="84">
        <v>8</v>
      </c>
      <c r="T833" s="89"/>
      <c r="U833" s="84">
        <v>5310</v>
      </c>
    </row>
    <row r="834" spans="1:21" ht="17.25" customHeight="1" thickBot="1">
      <c r="A834" s="82">
        <v>45147</v>
      </c>
      <c r="B834" s="82" t="str">
        <f t="shared" ref="B834:B897" si="13">TEXT(A834,"mmm")</f>
        <v>Aug</v>
      </c>
      <c r="C834" s="83">
        <v>45139</v>
      </c>
      <c r="D834" s="84">
        <v>32</v>
      </c>
      <c r="E834" s="84" t="s">
        <v>205</v>
      </c>
      <c r="F834" s="85" t="s">
        <v>250</v>
      </c>
      <c r="G834" s="86" t="s">
        <v>8248</v>
      </c>
      <c r="H834" s="86" t="s">
        <v>7311</v>
      </c>
      <c r="I834" s="86">
        <v>7080</v>
      </c>
      <c r="J834" s="109">
        <v>6000</v>
      </c>
      <c r="K834" s="111" t="s">
        <v>216</v>
      </c>
      <c r="L834" s="109" t="s">
        <v>217</v>
      </c>
      <c r="M834" s="88" t="str">
        <f>VLOOKUP(L834,'Total Sales 24-25'!$AD$2:$AE$6,2,0)</f>
        <v>G-Suite Business</v>
      </c>
      <c r="N834" s="109" t="s">
        <v>218</v>
      </c>
      <c r="O834" s="84" t="s">
        <v>6341</v>
      </c>
      <c r="P834" s="89"/>
      <c r="Q834" s="89"/>
      <c r="R834" s="89"/>
      <c r="S834" s="84">
        <v>8</v>
      </c>
      <c r="T834" s="89"/>
      <c r="U834" s="84">
        <v>7080</v>
      </c>
    </row>
    <row r="835" spans="1:21" ht="17.25" customHeight="1" thickBot="1">
      <c r="A835" s="82">
        <v>45147</v>
      </c>
      <c r="B835" s="82" t="str">
        <f t="shared" si="13"/>
        <v>Aug</v>
      </c>
      <c r="C835" s="83">
        <v>45139</v>
      </c>
      <c r="D835" s="84">
        <v>32</v>
      </c>
      <c r="E835" s="84" t="s">
        <v>205</v>
      </c>
      <c r="F835" s="85" t="s">
        <v>3151</v>
      </c>
      <c r="G835" s="86" t="s">
        <v>8249</v>
      </c>
      <c r="H835" s="86" t="s">
        <v>7311</v>
      </c>
      <c r="I835" s="86">
        <v>10620</v>
      </c>
      <c r="J835" s="109">
        <v>9000</v>
      </c>
      <c r="K835" s="111" t="s">
        <v>216</v>
      </c>
      <c r="L835" s="109" t="s">
        <v>217</v>
      </c>
      <c r="M835" s="88" t="str">
        <f>VLOOKUP(L835,'Total Sales 24-25'!$AD$2:$AE$6,2,0)</f>
        <v>G-Suite Business</v>
      </c>
      <c r="N835" s="109" t="s">
        <v>218</v>
      </c>
      <c r="O835" s="84" t="s">
        <v>6341</v>
      </c>
      <c r="P835" s="89"/>
      <c r="Q835" s="89"/>
      <c r="R835" s="89"/>
      <c r="S835" s="84">
        <v>8</v>
      </c>
      <c r="T835" s="89"/>
      <c r="U835" s="84">
        <v>10620</v>
      </c>
    </row>
    <row r="836" spans="1:21" ht="17.25" customHeight="1" thickBot="1">
      <c r="A836" s="82">
        <v>45147</v>
      </c>
      <c r="B836" s="82" t="str">
        <f t="shared" si="13"/>
        <v>Aug</v>
      </c>
      <c r="C836" s="83">
        <v>45139</v>
      </c>
      <c r="D836" s="84">
        <v>32</v>
      </c>
      <c r="E836" s="84" t="s">
        <v>205</v>
      </c>
      <c r="F836" s="85" t="s">
        <v>235</v>
      </c>
      <c r="G836" s="86" t="s">
        <v>8250</v>
      </c>
      <c r="H836" s="86" t="s">
        <v>7311</v>
      </c>
      <c r="I836" s="86">
        <v>65136</v>
      </c>
      <c r="J836" s="109">
        <v>55200</v>
      </c>
      <c r="K836" s="111" t="s">
        <v>216</v>
      </c>
      <c r="L836" s="109" t="s">
        <v>217</v>
      </c>
      <c r="M836" s="88" t="str">
        <f>VLOOKUP(L836,'Total Sales 24-25'!$AD$2:$AE$6,2,0)</f>
        <v>G-Suite Business</v>
      </c>
      <c r="N836" s="109" t="s">
        <v>218</v>
      </c>
      <c r="O836" s="84" t="s">
        <v>6341</v>
      </c>
      <c r="P836" s="89"/>
      <c r="Q836" s="89"/>
      <c r="R836" s="89"/>
      <c r="S836" s="84">
        <v>8</v>
      </c>
      <c r="T836" s="89"/>
      <c r="U836" s="84">
        <v>65136</v>
      </c>
    </row>
    <row r="837" spans="1:21" ht="17.25" customHeight="1" thickBot="1">
      <c r="A837" s="82">
        <v>45147</v>
      </c>
      <c r="B837" s="82" t="str">
        <f t="shared" si="13"/>
        <v>Aug</v>
      </c>
      <c r="C837" s="83">
        <v>45139</v>
      </c>
      <c r="D837" s="84">
        <v>32</v>
      </c>
      <c r="E837" s="84" t="s">
        <v>205</v>
      </c>
      <c r="F837" s="85" t="s">
        <v>267</v>
      </c>
      <c r="G837" s="86" t="s">
        <v>8251</v>
      </c>
      <c r="H837" s="86" t="s">
        <v>7311</v>
      </c>
      <c r="I837" s="86">
        <v>3009</v>
      </c>
      <c r="J837" s="109">
        <v>2550</v>
      </c>
      <c r="K837" s="111" t="s">
        <v>216</v>
      </c>
      <c r="L837" s="109" t="s">
        <v>217</v>
      </c>
      <c r="M837" s="88" t="str">
        <f>VLOOKUP(L837,'Total Sales 24-25'!$AD$2:$AE$6,2,0)</f>
        <v>G-Suite Business</v>
      </c>
      <c r="N837" s="109" t="s">
        <v>218</v>
      </c>
      <c r="O837" s="84" t="s">
        <v>6341</v>
      </c>
      <c r="P837" s="89"/>
      <c r="Q837" s="89"/>
      <c r="R837" s="89"/>
      <c r="S837" s="84">
        <v>8</v>
      </c>
      <c r="T837" s="89"/>
      <c r="U837" s="84">
        <v>3009</v>
      </c>
    </row>
    <row r="838" spans="1:21" ht="17.25" customHeight="1" thickBot="1">
      <c r="A838" s="82">
        <v>45147</v>
      </c>
      <c r="B838" s="82" t="str">
        <f t="shared" si="13"/>
        <v>Aug</v>
      </c>
      <c r="C838" s="83">
        <v>45139</v>
      </c>
      <c r="D838" s="84">
        <v>32</v>
      </c>
      <c r="E838" s="84" t="s">
        <v>205</v>
      </c>
      <c r="F838" s="85" t="s">
        <v>4005</v>
      </c>
      <c r="G838" s="86" t="s">
        <v>8252</v>
      </c>
      <c r="H838" s="86" t="s">
        <v>7311</v>
      </c>
      <c r="I838" s="86">
        <v>51153</v>
      </c>
      <c r="J838" s="109">
        <v>43350</v>
      </c>
      <c r="K838" s="111" t="s">
        <v>216</v>
      </c>
      <c r="L838" s="109" t="s">
        <v>217</v>
      </c>
      <c r="M838" s="88" t="str">
        <f>VLOOKUP(L838,'Total Sales 24-25'!$AD$2:$AE$6,2,0)</f>
        <v>G-Suite Business</v>
      </c>
      <c r="N838" s="109" t="s">
        <v>218</v>
      </c>
      <c r="O838" s="84" t="s">
        <v>6341</v>
      </c>
      <c r="P838" s="89"/>
      <c r="Q838" s="89"/>
      <c r="R838" s="89"/>
      <c r="S838" s="84">
        <v>8</v>
      </c>
      <c r="T838" s="89"/>
      <c r="U838" s="84">
        <v>51153</v>
      </c>
    </row>
    <row r="839" spans="1:21" ht="17.25" customHeight="1" thickBot="1">
      <c r="A839" s="82">
        <v>45148</v>
      </c>
      <c r="B839" s="82" t="str">
        <f t="shared" si="13"/>
        <v>Aug</v>
      </c>
      <c r="C839" s="83">
        <v>45139</v>
      </c>
      <c r="D839" s="84">
        <v>32</v>
      </c>
      <c r="E839" s="84" t="s">
        <v>205</v>
      </c>
      <c r="F839" s="85" t="s">
        <v>4139</v>
      </c>
      <c r="G839" s="86" t="s">
        <v>8253</v>
      </c>
      <c r="H839" s="86" t="s">
        <v>7311</v>
      </c>
      <c r="I839" s="86">
        <v>25603</v>
      </c>
      <c r="J839" s="109">
        <v>21697</v>
      </c>
      <c r="K839" s="111" t="s">
        <v>216</v>
      </c>
      <c r="L839" s="109" t="s">
        <v>217</v>
      </c>
      <c r="M839" s="88" t="str">
        <f>VLOOKUP(L839,'Total Sales 24-25'!$AD$2:$AE$6,2,0)</f>
        <v>G-Suite Business</v>
      </c>
      <c r="N839" s="109" t="s">
        <v>218</v>
      </c>
      <c r="O839" s="84" t="s">
        <v>6341</v>
      </c>
      <c r="P839" s="89"/>
      <c r="Q839" s="89"/>
      <c r="R839" s="89"/>
      <c r="S839" s="84">
        <v>8</v>
      </c>
      <c r="T839" s="89"/>
      <c r="U839" s="84">
        <v>25603</v>
      </c>
    </row>
    <row r="840" spans="1:21" ht="17.25" customHeight="1" thickBot="1">
      <c r="A840" s="82">
        <v>45148</v>
      </c>
      <c r="B840" s="82" t="str">
        <f t="shared" si="13"/>
        <v>Aug</v>
      </c>
      <c r="C840" s="83">
        <v>45139</v>
      </c>
      <c r="D840" s="84">
        <v>32</v>
      </c>
      <c r="E840" s="84" t="s">
        <v>205</v>
      </c>
      <c r="F840" s="85" t="s">
        <v>3735</v>
      </c>
      <c r="G840" s="86" t="s">
        <v>8254</v>
      </c>
      <c r="H840" s="86" t="s">
        <v>7311</v>
      </c>
      <c r="I840" s="86">
        <v>30090</v>
      </c>
      <c r="J840" s="109">
        <v>25500</v>
      </c>
      <c r="K840" s="111" t="s">
        <v>216</v>
      </c>
      <c r="L840" s="109" t="s">
        <v>217</v>
      </c>
      <c r="M840" s="88" t="str">
        <f>VLOOKUP(L840,'Total Sales 24-25'!$AD$2:$AE$6,2,0)</f>
        <v>G-Suite Business</v>
      </c>
      <c r="N840" s="109" t="s">
        <v>218</v>
      </c>
      <c r="O840" s="84" t="s">
        <v>6341</v>
      </c>
      <c r="P840" s="89"/>
      <c r="Q840" s="89"/>
      <c r="R840" s="89"/>
      <c r="S840" s="84">
        <v>8</v>
      </c>
      <c r="T840" s="89"/>
      <c r="U840" s="84">
        <v>30090</v>
      </c>
    </row>
    <row r="841" spans="1:21" ht="17.25" customHeight="1" thickBot="1">
      <c r="A841" s="82">
        <v>45148</v>
      </c>
      <c r="B841" s="82" t="str">
        <f t="shared" si="13"/>
        <v>Aug</v>
      </c>
      <c r="C841" s="83">
        <v>45139</v>
      </c>
      <c r="D841" s="84">
        <v>32</v>
      </c>
      <c r="E841" s="84" t="s">
        <v>205</v>
      </c>
      <c r="F841" s="85" t="s">
        <v>8230</v>
      </c>
      <c r="G841" s="86" t="s">
        <v>8255</v>
      </c>
      <c r="H841" s="86" t="s">
        <v>7311</v>
      </c>
      <c r="I841" s="86">
        <v>28320</v>
      </c>
      <c r="J841" s="109">
        <v>24000</v>
      </c>
      <c r="K841" s="111" t="s">
        <v>216</v>
      </c>
      <c r="L841" s="109" t="s">
        <v>217</v>
      </c>
      <c r="M841" s="88" t="str">
        <f>VLOOKUP(L841,'Total Sales 24-25'!$AD$2:$AE$6,2,0)</f>
        <v>G-Suite Business</v>
      </c>
      <c r="N841" s="109" t="s">
        <v>218</v>
      </c>
      <c r="O841" s="84" t="s">
        <v>6341</v>
      </c>
      <c r="P841" s="89"/>
      <c r="Q841" s="89"/>
      <c r="R841" s="89"/>
      <c r="S841" s="84">
        <v>8</v>
      </c>
      <c r="T841" s="89"/>
      <c r="U841" s="84">
        <v>28320</v>
      </c>
    </row>
    <row r="842" spans="1:21" ht="17.25" customHeight="1" thickBot="1">
      <c r="A842" s="82">
        <v>45149</v>
      </c>
      <c r="B842" s="82" t="str">
        <f t="shared" si="13"/>
        <v>Aug</v>
      </c>
      <c r="C842" s="83">
        <v>45139</v>
      </c>
      <c r="D842" s="84">
        <v>32</v>
      </c>
      <c r="E842" s="84" t="s">
        <v>205</v>
      </c>
      <c r="F842" s="85" t="s">
        <v>8256</v>
      </c>
      <c r="G842" s="86" t="s">
        <v>8257</v>
      </c>
      <c r="H842" s="86" t="s">
        <v>7311</v>
      </c>
      <c r="I842" s="86">
        <v>5664</v>
      </c>
      <c r="J842" s="109">
        <v>4800</v>
      </c>
      <c r="K842" s="111" t="s">
        <v>216</v>
      </c>
      <c r="L842" s="109" t="s">
        <v>217</v>
      </c>
      <c r="M842" s="88" t="str">
        <f>VLOOKUP(L842,'Total Sales 24-25'!$AD$2:$AE$6,2,0)</f>
        <v>G-Suite Business</v>
      </c>
      <c r="N842" s="109" t="s">
        <v>218</v>
      </c>
      <c r="O842" s="84" t="s">
        <v>6341</v>
      </c>
      <c r="P842" s="89"/>
      <c r="Q842" s="89"/>
      <c r="R842" s="89"/>
      <c r="S842" s="84">
        <v>8</v>
      </c>
      <c r="T842" s="89"/>
      <c r="U842" s="84">
        <v>5664</v>
      </c>
    </row>
    <row r="843" spans="1:21" ht="17.25" customHeight="1" thickBot="1">
      <c r="A843" s="82">
        <v>45149</v>
      </c>
      <c r="B843" s="82" t="str">
        <f t="shared" si="13"/>
        <v>Aug</v>
      </c>
      <c r="C843" s="83">
        <v>45139</v>
      </c>
      <c r="D843" s="84">
        <v>32</v>
      </c>
      <c r="E843" s="84" t="s">
        <v>205</v>
      </c>
      <c r="F843" s="85" t="s">
        <v>3868</v>
      </c>
      <c r="G843" s="86" t="s">
        <v>8258</v>
      </c>
      <c r="H843" s="86" t="s">
        <v>7311</v>
      </c>
      <c r="I843" s="86">
        <v>9027</v>
      </c>
      <c r="J843" s="109">
        <v>7650</v>
      </c>
      <c r="K843" s="111" t="s">
        <v>216</v>
      </c>
      <c r="L843" s="109" t="s">
        <v>217</v>
      </c>
      <c r="M843" s="88" t="str">
        <f>VLOOKUP(L843,'Total Sales 24-25'!$AD$2:$AE$6,2,0)</f>
        <v>G-Suite Business</v>
      </c>
      <c r="N843" s="109" t="s">
        <v>218</v>
      </c>
      <c r="O843" s="84" t="s">
        <v>6341</v>
      </c>
      <c r="P843" s="89"/>
      <c r="Q843" s="89"/>
      <c r="R843" s="89"/>
      <c r="S843" s="84">
        <v>8</v>
      </c>
      <c r="T843" s="89"/>
      <c r="U843" s="84">
        <v>9027</v>
      </c>
    </row>
    <row r="844" spans="1:21" ht="17.25" customHeight="1" thickBot="1">
      <c r="A844" s="82">
        <v>45150</v>
      </c>
      <c r="B844" s="82" t="str">
        <f t="shared" si="13"/>
        <v>Aug</v>
      </c>
      <c r="C844" s="83">
        <v>45139</v>
      </c>
      <c r="D844" s="84">
        <v>32</v>
      </c>
      <c r="E844" s="84" t="s">
        <v>205</v>
      </c>
      <c r="F844" s="85" t="s">
        <v>4178</v>
      </c>
      <c r="G844" s="86" t="s">
        <v>8259</v>
      </c>
      <c r="H844" s="86" t="s">
        <v>7311</v>
      </c>
      <c r="I844" s="86">
        <v>12036</v>
      </c>
      <c r="J844" s="109">
        <v>10200</v>
      </c>
      <c r="K844" s="111" t="s">
        <v>216</v>
      </c>
      <c r="L844" s="109" t="s">
        <v>217</v>
      </c>
      <c r="M844" s="88" t="str">
        <f>VLOOKUP(L844,'Total Sales 24-25'!$AD$2:$AE$6,2,0)</f>
        <v>G-Suite Business</v>
      </c>
      <c r="N844" s="109" t="s">
        <v>218</v>
      </c>
      <c r="O844" s="84" t="s">
        <v>6341</v>
      </c>
      <c r="P844" s="89"/>
      <c r="Q844" s="89"/>
      <c r="R844" s="89"/>
      <c r="S844" s="84">
        <v>8</v>
      </c>
      <c r="T844" s="89"/>
      <c r="U844" s="84">
        <v>12036</v>
      </c>
    </row>
    <row r="845" spans="1:21" ht="17.25" customHeight="1" thickBot="1">
      <c r="A845" s="82">
        <v>45150</v>
      </c>
      <c r="B845" s="82" t="str">
        <f t="shared" si="13"/>
        <v>Aug</v>
      </c>
      <c r="C845" s="83">
        <v>45139</v>
      </c>
      <c r="D845" s="84">
        <v>32</v>
      </c>
      <c r="E845" s="84" t="s">
        <v>205</v>
      </c>
      <c r="F845" s="85" t="s">
        <v>250</v>
      </c>
      <c r="G845" s="86" t="s">
        <v>8260</v>
      </c>
      <c r="H845" s="86" t="s">
        <v>7311</v>
      </c>
      <c r="I845" s="86">
        <v>3540</v>
      </c>
      <c r="J845" s="109">
        <v>3000</v>
      </c>
      <c r="K845" s="111" t="s">
        <v>216</v>
      </c>
      <c r="L845" s="109" t="s">
        <v>217</v>
      </c>
      <c r="M845" s="88" t="str">
        <f>VLOOKUP(L845,'Total Sales 24-25'!$AD$2:$AE$6,2,0)</f>
        <v>G-Suite Business</v>
      </c>
      <c r="N845" s="109" t="s">
        <v>218</v>
      </c>
      <c r="O845" s="84" t="s">
        <v>6341</v>
      </c>
      <c r="P845" s="89"/>
      <c r="Q845" s="89"/>
      <c r="R845" s="89"/>
      <c r="S845" s="84">
        <v>8</v>
      </c>
      <c r="T845" s="89"/>
      <c r="U845" s="84">
        <v>3540</v>
      </c>
    </row>
    <row r="846" spans="1:21" ht="17.25" customHeight="1" thickBot="1">
      <c r="A846" s="82">
        <v>45154</v>
      </c>
      <c r="B846" s="82" t="str">
        <f t="shared" si="13"/>
        <v>Aug</v>
      </c>
      <c r="C846" s="83">
        <v>45139</v>
      </c>
      <c r="D846" s="84">
        <v>33</v>
      </c>
      <c r="E846" s="84" t="s">
        <v>205</v>
      </c>
      <c r="F846" s="85" t="s">
        <v>417</v>
      </c>
      <c r="G846" s="86" t="s">
        <v>8261</v>
      </c>
      <c r="H846" s="86" t="s">
        <v>7311</v>
      </c>
      <c r="I846" s="86">
        <v>40689</v>
      </c>
      <c r="J846" s="109">
        <v>34482</v>
      </c>
      <c r="K846" s="111" t="s">
        <v>216</v>
      </c>
      <c r="L846" s="109" t="s">
        <v>217</v>
      </c>
      <c r="M846" s="88" t="str">
        <f>VLOOKUP(L846,'Total Sales 24-25'!$AD$2:$AE$6,2,0)</f>
        <v>G-Suite Business</v>
      </c>
      <c r="N846" s="109" t="s">
        <v>218</v>
      </c>
      <c r="O846" s="84" t="s">
        <v>6341</v>
      </c>
      <c r="P846" s="89"/>
      <c r="Q846" s="89"/>
      <c r="R846" s="89"/>
      <c r="S846" s="84">
        <v>8</v>
      </c>
      <c r="T846" s="89"/>
      <c r="U846" s="84">
        <v>40689</v>
      </c>
    </row>
    <row r="847" spans="1:21" ht="17.25" customHeight="1" thickBot="1">
      <c r="A847" s="82">
        <v>45154</v>
      </c>
      <c r="B847" s="82" t="str">
        <f t="shared" si="13"/>
        <v>Aug</v>
      </c>
      <c r="C847" s="83">
        <v>45139</v>
      </c>
      <c r="D847" s="84">
        <v>33</v>
      </c>
      <c r="E847" s="84" t="s">
        <v>205</v>
      </c>
      <c r="F847" s="85" t="s">
        <v>3648</v>
      </c>
      <c r="G847" s="86" t="s">
        <v>8262</v>
      </c>
      <c r="H847" s="86" t="s">
        <v>7311</v>
      </c>
      <c r="I847" s="86">
        <v>21063</v>
      </c>
      <c r="J847" s="109">
        <v>17850</v>
      </c>
      <c r="K847" s="111" t="s">
        <v>216</v>
      </c>
      <c r="L847" s="109" t="s">
        <v>217</v>
      </c>
      <c r="M847" s="88" t="str">
        <f>VLOOKUP(L847,'Total Sales 24-25'!$AD$2:$AE$6,2,0)</f>
        <v>G-Suite Business</v>
      </c>
      <c r="N847" s="109" t="s">
        <v>218</v>
      </c>
      <c r="O847" s="84" t="s">
        <v>6341</v>
      </c>
      <c r="P847" s="89"/>
      <c r="Q847" s="89"/>
      <c r="R847" s="89"/>
      <c r="S847" s="84">
        <v>8</v>
      </c>
      <c r="T847" s="89"/>
      <c r="U847" s="84">
        <v>21063</v>
      </c>
    </row>
    <row r="848" spans="1:21" ht="17.25" customHeight="1" thickBot="1">
      <c r="A848" s="82">
        <v>45154</v>
      </c>
      <c r="B848" s="82" t="str">
        <f t="shared" si="13"/>
        <v>Aug</v>
      </c>
      <c r="C848" s="83">
        <v>45139</v>
      </c>
      <c r="D848" s="84">
        <v>33</v>
      </c>
      <c r="E848" s="84" t="s">
        <v>205</v>
      </c>
      <c r="F848" s="85" t="s">
        <v>3629</v>
      </c>
      <c r="G848" s="86" t="s">
        <v>8263</v>
      </c>
      <c r="H848" s="86" t="s">
        <v>7311</v>
      </c>
      <c r="I848" s="86">
        <v>6018</v>
      </c>
      <c r="J848" s="109">
        <v>5100</v>
      </c>
      <c r="K848" s="111" t="s">
        <v>216</v>
      </c>
      <c r="L848" s="109" t="s">
        <v>217</v>
      </c>
      <c r="M848" s="88" t="str">
        <f>VLOOKUP(L848,'Total Sales 24-25'!$AD$2:$AE$6,2,0)</f>
        <v>G-Suite Business</v>
      </c>
      <c r="N848" s="109" t="s">
        <v>218</v>
      </c>
      <c r="O848" s="84" t="s">
        <v>6341</v>
      </c>
      <c r="P848" s="89"/>
      <c r="Q848" s="89"/>
      <c r="R848" s="89"/>
      <c r="S848" s="84">
        <v>8</v>
      </c>
      <c r="T848" s="89"/>
      <c r="U848" s="84">
        <v>6018</v>
      </c>
    </row>
    <row r="849" spans="1:21" ht="17.25" customHeight="1" thickBot="1">
      <c r="A849" s="82">
        <v>45154</v>
      </c>
      <c r="B849" s="82" t="str">
        <f t="shared" si="13"/>
        <v>Aug</v>
      </c>
      <c r="C849" s="83">
        <v>45139</v>
      </c>
      <c r="D849" s="84">
        <v>33</v>
      </c>
      <c r="E849" s="84" t="s">
        <v>205</v>
      </c>
      <c r="F849" s="85" t="s">
        <v>8264</v>
      </c>
      <c r="G849" s="86" t="s">
        <v>8265</v>
      </c>
      <c r="H849" s="86" t="s">
        <v>7311</v>
      </c>
      <c r="I849" s="86">
        <v>1938</v>
      </c>
      <c r="J849" s="109">
        <v>1642</v>
      </c>
      <c r="K849" s="111" t="s">
        <v>216</v>
      </c>
      <c r="L849" s="109" t="s">
        <v>217</v>
      </c>
      <c r="M849" s="88" t="str">
        <f>VLOOKUP(L849,'Total Sales 24-25'!$AD$2:$AE$6,2,0)</f>
        <v>G-Suite Business</v>
      </c>
      <c r="N849" s="109" t="s">
        <v>218</v>
      </c>
      <c r="O849" s="84" t="s">
        <v>6341</v>
      </c>
      <c r="P849" s="89"/>
      <c r="Q849" s="89"/>
      <c r="R849" s="89"/>
      <c r="S849" s="84">
        <v>8</v>
      </c>
      <c r="T849" s="89"/>
      <c r="U849" s="84">
        <v>1937.56</v>
      </c>
    </row>
    <row r="850" spans="1:21" ht="17.25" customHeight="1" thickBot="1">
      <c r="A850" s="82">
        <v>45154</v>
      </c>
      <c r="B850" s="82" t="str">
        <f t="shared" si="13"/>
        <v>Aug</v>
      </c>
      <c r="C850" s="83">
        <v>45139</v>
      </c>
      <c r="D850" s="84">
        <v>33</v>
      </c>
      <c r="E850" s="84" t="s">
        <v>205</v>
      </c>
      <c r="F850" s="85" t="s">
        <v>8266</v>
      </c>
      <c r="G850" s="86" t="s">
        <v>8267</v>
      </c>
      <c r="H850" s="86" t="s">
        <v>7311</v>
      </c>
      <c r="I850" s="86">
        <v>1938</v>
      </c>
      <c r="J850" s="109">
        <v>1642</v>
      </c>
      <c r="K850" s="111" t="s">
        <v>216</v>
      </c>
      <c r="L850" s="109" t="s">
        <v>217</v>
      </c>
      <c r="M850" s="88" t="str">
        <f>VLOOKUP(L850,'Total Sales 24-25'!$AD$2:$AE$6,2,0)</f>
        <v>G-Suite Business</v>
      </c>
      <c r="N850" s="109" t="s">
        <v>218</v>
      </c>
      <c r="O850" s="84" t="s">
        <v>6341</v>
      </c>
      <c r="P850" s="89"/>
      <c r="Q850" s="89"/>
      <c r="R850" s="89"/>
      <c r="S850" s="84">
        <v>8</v>
      </c>
      <c r="T850" s="89"/>
      <c r="U850" s="84">
        <v>1937.56</v>
      </c>
    </row>
    <row r="851" spans="1:21" ht="17.25" customHeight="1" thickBot="1">
      <c r="A851" s="82">
        <v>45154</v>
      </c>
      <c r="B851" s="82" t="str">
        <f t="shared" si="13"/>
        <v>Aug</v>
      </c>
      <c r="C851" s="83">
        <v>45139</v>
      </c>
      <c r="D851" s="84">
        <v>33</v>
      </c>
      <c r="E851" s="84" t="s">
        <v>205</v>
      </c>
      <c r="F851" s="85" t="s">
        <v>1069</v>
      </c>
      <c r="G851" s="86" t="s">
        <v>8268</v>
      </c>
      <c r="H851" s="86" t="s">
        <v>7311</v>
      </c>
      <c r="I851" s="86">
        <v>1849</v>
      </c>
      <c r="J851" s="109">
        <v>1567</v>
      </c>
      <c r="K851" s="111" t="s">
        <v>216</v>
      </c>
      <c r="L851" s="109" t="s">
        <v>217</v>
      </c>
      <c r="M851" s="88" t="str">
        <f>VLOOKUP(L851,'Total Sales 24-25'!$AD$2:$AE$6,2,0)</f>
        <v>G-Suite Business</v>
      </c>
      <c r="N851" s="109" t="s">
        <v>218</v>
      </c>
      <c r="O851" s="84" t="s">
        <v>6341</v>
      </c>
      <c r="P851" s="89"/>
      <c r="Q851" s="89"/>
      <c r="R851" s="89"/>
      <c r="S851" s="84">
        <v>8</v>
      </c>
      <c r="T851" s="89"/>
      <c r="U851" s="84">
        <v>1848.66</v>
      </c>
    </row>
    <row r="852" spans="1:21" ht="17.25" customHeight="1" thickBot="1">
      <c r="A852" s="82">
        <v>45155</v>
      </c>
      <c r="B852" s="82" t="str">
        <f t="shared" si="13"/>
        <v>Aug</v>
      </c>
      <c r="C852" s="83">
        <v>45139</v>
      </c>
      <c r="D852" s="84">
        <v>33</v>
      </c>
      <c r="E852" s="84" t="s">
        <v>205</v>
      </c>
      <c r="F852" s="85" t="s">
        <v>250</v>
      </c>
      <c r="G852" s="86" t="s">
        <v>8269</v>
      </c>
      <c r="H852" s="86" t="s">
        <v>7311</v>
      </c>
      <c r="I852" s="86">
        <v>3540</v>
      </c>
      <c r="J852" s="109">
        <v>3000</v>
      </c>
      <c r="K852" s="111" t="s">
        <v>216</v>
      </c>
      <c r="L852" s="109" t="s">
        <v>217</v>
      </c>
      <c r="M852" s="88" t="str">
        <f>VLOOKUP(L852,'Total Sales 24-25'!$AD$2:$AE$6,2,0)</f>
        <v>G-Suite Business</v>
      </c>
      <c r="N852" s="109" t="s">
        <v>218</v>
      </c>
      <c r="O852" s="84" t="s">
        <v>6341</v>
      </c>
      <c r="P852" s="89"/>
      <c r="Q852" s="89"/>
      <c r="R852" s="89"/>
      <c r="S852" s="84">
        <v>8</v>
      </c>
      <c r="T852" s="89"/>
      <c r="U852" s="84">
        <v>3540</v>
      </c>
    </row>
    <row r="853" spans="1:21" ht="17.25" customHeight="1" thickBot="1">
      <c r="A853" s="82">
        <v>45155</v>
      </c>
      <c r="B853" s="82" t="str">
        <f t="shared" si="13"/>
        <v>Aug</v>
      </c>
      <c r="C853" s="83">
        <v>45139</v>
      </c>
      <c r="D853" s="84">
        <v>33</v>
      </c>
      <c r="E853" s="84" t="s">
        <v>205</v>
      </c>
      <c r="F853" s="85" t="s">
        <v>250</v>
      </c>
      <c r="G853" s="86" t="s">
        <v>8270</v>
      </c>
      <c r="H853" s="86" t="s">
        <v>7311</v>
      </c>
      <c r="I853" s="86">
        <v>21877</v>
      </c>
      <c r="J853" s="109">
        <v>18540</v>
      </c>
      <c r="K853" s="111" t="s">
        <v>216</v>
      </c>
      <c r="L853" s="109" t="s">
        <v>217</v>
      </c>
      <c r="M853" s="88" t="str">
        <f>VLOOKUP(L853,'Total Sales 24-25'!$AD$2:$AE$6,2,0)</f>
        <v>G-Suite Business</v>
      </c>
      <c r="N853" s="109" t="s">
        <v>218</v>
      </c>
      <c r="O853" s="84" t="s">
        <v>6341</v>
      </c>
      <c r="P853" s="89"/>
      <c r="Q853" s="89"/>
      <c r="R853" s="89"/>
      <c r="S853" s="84">
        <v>8</v>
      </c>
      <c r="T853" s="89"/>
      <c r="U853" s="84">
        <v>21877.200000000001</v>
      </c>
    </row>
    <row r="854" spans="1:21" ht="17.25" customHeight="1" thickBot="1">
      <c r="A854" s="82">
        <v>45155</v>
      </c>
      <c r="B854" s="82" t="str">
        <f t="shared" si="13"/>
        <v>Aug</v>
      </c>
      <c r="C854" s="83">
        <v>45139</v>
      </c>
      <c r="D854" s="84">
        <v>33</v>
      </c>
      <c r="E854" s="84" t="s">
        <v>205</v>
      </c>
      <c r="F854" s="85" t="s">
        <v>250</v>
      </c>
      <c r="G854" s="86" t="s">
        <v>8271</v>
      </c>
      <c r="H854" s="86" t="s">
        <v>7311</v>
      </c>
      <c r="I854" s="86">
        <v>19470</v>
      </c>
      <c r="J854" s="109">
        <v>16500</v>
      </c>
      <c r="K854" s="111" t="s">
        <v>216</v>
      </c>
      <c r="L854" s="109" t="s">
        <v>217</v>
      </c>
      <c r="M854" s="88" t="str">
        <f>VLOOKUP(L854,'Total Sales 24-25'!$AD$2:$AE$6,2,0)</f>
        <v>G-Suite Business</v>
      </c>
      <c r="N854" s="109" t="s">
        <v>218</v>
      </c>
      <c r="O854" s="84" t="s">
        <v>6341</v>
      </c>
      <c r="P854" s="89"/>
      <c r="Q854" s="89"/>
      <c r="R854" s="89"/>
      <c r="S854" s="84">
        <v>8</v>
      </c>
      <c r="T854" s="89"/>
      <c r="U854" s="84">
        <v>19470</v>
      </c>
    </row>
    <row r="855" spans="1:21" ht="17.25" customHeight="1" thickBot="1">
      <c r="A855" s="82">
        <v>45155</v>
      </c>
      <c r="B855" s="82" t="str">
        <f t="shared" si="13"/>
        <v>Aug</v>
      </c>
      <c r="C855" s="83">
        <v>45139</v>
      </c>
      <c r="D855" s="84">
        <v>33</v>
      </c>
      <c r="E855" s="84" t="s">
        <v>205</v>
      </c>
      <c r="F855" s="85" t="s">
        <v>250</v>
      </c>
      <c r="G855" s="86" t="s">
        <v>8272</v>
      </c>
      <c r="H855" s="86" t="s">
        <v>7311</v>
      </c>
      <c r="I855" s="86">
        <v>14160</v>
      </c>
      <c r="J855" s="109">
        <v>12000</v>
      </c>
      <c r="K855" s="111" t="s">
        <v>216</v>
      </c>
      <c r="L855" s="109" t="s">
        <v>217</v>
      </c>
      <c r="M855" s="88" t="str">
        <f>VLOOKUP(L855,'Total Sales 24-25'!$AD$2:$AE$6,2,0)</f>
        <v>G-Suite Business</v>
      </c>
      <c r="N855" s="109" t="s">
        <v>218</v>
      </c>
      <c r="O855" s="84" t="s">
        <v>6341</v>
      </c>
      <c r="P855" s="89"/>
      <c r="Q855" s="89"/>
      <c r="R855" s="89"/>
      <c r="S855" s="84">
        <v>8</v>
      </c>
      <c r="T855" s="89"/>
      <c r="U855" s="84">
        <v>14160</v>
      </c>
    </row>
    <row r="856" spans="1:21" ht="17.25" customHeight="1" thickBot="1">
      <c r="A856" s="82">
        <v>45155</v>
      </c>
      <c r="B856" s="82" t="str">
        <f t="shared" si="13"/>
        <v>Aug</v>
      </c>
      <c r="C856" s="83">
        <v>45139</v>
      </c>
      <c r="D856" s="84">
        <v>33</v>
      </c>
      <c r="E856" s="84" t="s">
        <v>205</v>
      </c>
      <c r="F856" s="85" t="s">
        <v>250</v>
      </c>
      <c r="G856" s="86" t="s">
        <v>8273</v>
      </c>
      <c r="H856" s="86" t="s">
        <v>7311</v>
      </c>
      <c r="I856" s="86">
        <v>10620</v>
      </c>
      <c r="J856" s="109">
        <v>9000</v>
      </c>
      <c r="K856" s="111" t="s">
        <v>216</v>
      </c>
      <c r="L856" s="109" t="s">
        <v>217</v>
      </c>
      <c r="M856" s="88" t="str">
        <f>VLOOKUP(L856,'Total Sales 24-25'!$AD$2:$AE$6,2,0)</f>
        <v>G-Suite Business</v>
      </c>
      <c r="N856" s="109" t="s">
        <v>218</v>
      </c>
      <c r="O856" s="84" t="s">
        <v>6341</v>
      </c>
      <c r="P856" s="89"/>
      <c r="Q856" s="89"/>
      <c r="R856" s="89"/>
      <c r="S856" s="84">
        <v>8</v>
      </c>
      <c r="T856" s="89"/>
      <c r="U856" s="84">
        <v>10620</v>
      </c>
    </row>
    <row r="857" spans="1:21" ht="17.25" customHeight="1" thickBot="1">
      <c r="A857" s="82">
        <v>45155</v>
      </c>
      <c r="B857" s="82" t="str">
        <f t="shared" si="13"/>
        <v>Aug</v>
      </c>
      <c r="C857" s="83">
        <v>45139</v>
      </c>
      <c r="D857" s="84">
        <v>33</v>
      </c>
      <c r="E857" s="84" t="s">
        <v>205</v>
      </c>
      <c r="F857" s="85" t="s">
        <v>250</v>
      </c>
      <c r="G857" s="86" t="s">
        <v>8274</v>
      </c>
      <c r="H857" s="86" t="s">
        <v>7311</v>
      </c>
      <c r="I857" s="86">
        <v>5310</v>
      </c>
      <c r="J857" s="109">
        <v>4500</v>
      </c>
      <c r="K857" s="111" t="s">
        <v>216</v>
      </c>
      <c r="L857" s="109" t="s">
        <v>217</v>
      </c>
      <c r="M857" s="88" t="str">
        <f>VLOOKUP(L857,'Total Sales 24-25'!$AD$2:$AE$6,2,0)</f>
        <v>G-Suite Business</v>
      </c>
      <c r="N857" s="109" t="s">
        <v>218</v>
      </c>
      <c r="O857" s="84" t="s">
        <v>6341</v>
      </c>
      <c r="P857" s="89"/>
      <c r="Q857" s="89"/>
      <c r="R857" s="89"/>
      <c r="S857" s="84">
        <v>8</v>
      </c>
      <c r="T857" s="89"/>
      <c r="U857" s="84">
        <v>5310</v>
      </c>
    </row>
    <row r="858" spans="1:21" ht="17.25" customHeight="1" thickBot="1">
      <c r="A858" s="82">
        <v>45155</v>
      </c>
      <c r="B858" s="82" t="str">
        <f t="shared" si="13"/>
        <v>Aug</v>
      </c>
      <c r="C858" s="83">
        <v>45139</v>
      </c>
      <c r="D858" s="84">
        <v>33</v>
      </c>
      <c r="E858" s="84" t="s">
        <v>205</v>
      </c>
      <c r="F858" s="85" t="s">
        <v>250</v>
      </c>
      <c r="G858" s="86" t="s">
        <v>8275</v>
      </c>
      <c r="H858" s="86" t="s">
        <v>7311</v>
      </c>
      <c r="I858" s="86">
        <v>7080</v>
      </c>
      <c r="J858" s="109">
        <v>6000</v>
      </c>
      <c r="K858" s="111" t="s">
        <v>216</v>
      </c>
      <c r="L858" s="109" t="s">
        <v>217</v>
      </c>
      <c r="M858" s="88" t="str">
        <f>VLOOKUP(L858,'Total Sales 24-25'!$AD$2:$AE$6,2,0)</f>
        <v>G-Suite Business</v>
      </c>
      <c r="N858" s="109" t="s">
        <v>218</v>
      </c>
      <c r="O858" s="84" t="s">
        <v>6341</v>
      </c>
      <c r="P858" s="89"/>
      <c r="Q858" s="89"/>
      <c r="R858" s="89"/>
      <c r="S858" s="84">
        <v>8</v>
      </c>
      <c r="T858" s="89"/>
      <c r="U858" s="84">
        <v>7080</v>
      </c>
    </row>
    <row r="859" spans="1:21" ht="17.25" customHeight="1" thickBot="1">
      <c r="A859" s="82">
        <v>45155</v>
      </c>
      <c r="B859" s="82" t="str">
        <f t="shared" si="13"/>
        <v>Aug</v>
      </c>
      <c r="C859" s="83">
        <v>45139</v>
      </c>
      <c r="D859" s="84">
        <v>33</v>
      </c>
      <c r="E859" s="84" t="s">
        <v>205</v>
      </c>
      <c r="F859" s="85" t="s">
        <v>8276</v>
      </c>
      <c r="G859" s="86" t="s">
        <v>8277</v>
      </c>
      <c r="H859" s="86" t="s">
        <v>7311</v>
      </c>
      <c r="I859" s="86">
        <v>141954</v>
      </c>
      <c r="J859" s="109">
        <v>120300</v>
      </c>
      <c r="K859" s="111" t="s">
        <v>216</v>
      </c>
      <c r="L859" s="109" t="s">
        <v>217</v>
      </c>
      <c r="M859" s="88" t="str">
        <f>VLOOKUP(L859,'Total Sales 24-25'!$AD$2:$AE$6,2,0)</f>
        <v>G-Suite Business</v>
      </c>
      <c r="N859" s="109" t="s">
        <v>218</v>
      </c>
      <c r="O859" s="84" t="s">
        <v>6341</v>
      </c>
      <c r="P859" s="89"/>
      <c r="Q859" s="89"/>
      <c r="R859" s="89"/>
      <c r="S859" s="84">
        <v>8</v>
      </c>
      <c r="T859" s="89"/>
      <c r="U859" s="84">
        <v>141954</v>
      </c>
    </row>
    <row r="860" spans="1:21" ht="17.25" customHeight="1" thickBot="1">
      <c r="A860" s="82">
        <v>45156</v>
      </c>
      <c r="B860" s="82" t="str">
        <f t="shared" si="13"/>
        <v>Aug</v>
      </c>
      <c r="C860" s="83">
        <v>45139</v>
      </c>
      <c r="D860" s="84">
        <v>33</v>
      </c>
      <c r="E860" s="84" t="s">
        <v>205</v>
      </c>
      <c r="F860" s="85" t="s">
        <v>4779</v>
      </c>
      <c r="G860" s="86" t="s">
        <v>8278</v>
      </c>
      <c r="H860" s="86" t="s">
        <v>7311</v>
      </c>
      <c r="I860" s="86">
        <v>1938</v>
      </c>
      <c r="J860" s="109">
        <v>1642</v>
      </c>
      <c r="K860" s="111" t="s">
        <v>216</v>
      </c>
      <c r="L860" s="109" t="s">
        <v>217</v>
      </c>
      <c r="M860" s="88" t="str">
        <f>VLOOKUP(L860,'Total Sales 24-25'!$AD$2:$AE$6,2,0)</f>
        <v>G-Suite Business</v>
      </c>
      <c r="N860" s="109" t="s">
        <v>218</v>
      </c>
      <c r="O860" s="84" t="s">
        <v>6341</v>
      </c>
      <c r="P860" s="89"/>
      <c r="Q860" s="89"/>
      <c r="R860" s="89"/>
      <c r="S860" s="84">
        <v>8</v>
      </c>
      <c r="T860" s="89"/>
      <c r="U860" s="84">
        <v>1938</v>
      </c>
    </row>
    <row r="861" spans="1:21" ht="17.25" customHeight="1" thickBot="1">
      <c r="A861" s="82">
        <v>45156</v>
      </c>
      <c r="B861" s="82" t="str">
        <f t="shared" si="13"/>
        <v>Aug</v>
      </c>
      <c r="C861" s="83">
        <v>45139</v>
      </c>
      <c r="D861" s="84">
        <v>33</v>
      </c>
      <c r="E861" s="84" t="s">
        <v>205</v>
      </c>
      <c r="F861" s="85" t="s">
        <v>1528</v>
      </c>
      <c r="G861" s="86" t="s">
        <v>8279</v>
      </c>
      <c r="H861" s="86" t="s">
        <v>7311</v>
      </c>
      <c r="I861" s="86">
        <v>42126</v>
      </c>
      <c r="J861" s="109">
        <v>35700</v>
      </c>
      <c r="K861" s="111" t="s">
        <v>216</v>
      </c>
      <c r="L861" s="109" t="s">
        <v>217</v>
      </c>
      <c r="M861" s="88" t="str">
        <f>VLOOKUP(L861,'Total Sales 24-25'!$AD$2:$AE$6,2,0)</f>
        <v>G-Suite Business</v>
      </c>
      <c r="N861" s="109" t="s">
        <v>218</v>
      </c>
      <c r="O861" s="84" t="s">
        <v>6341</v>
      </c>
      <c r="P861" s="89"/>
      <c r="Q861" s="89"/>
      <c r="R861" s="89"/>
      <c r="S861" s="84">
        <v>8</v>
      </c>
      <c r="T861" s="89"/>
      <c r="U861" s="84">
        <v>42126</v>
      </c>
    </row>
    <row r="862" spans="1:21" ht="17.25" customHeight="1" thickBot="1">
      <c r="A862" s="82">
        <v>45157</v>
      </c>
      <c r="B862" s="82" t="str">
        <f t="shared" si="13"/>
        <v>Aug</v>
      </c>
      <c r="C862" s="83">
        <v>45139</v>
      </c>
      <c r="D862" s="84">
        <v>33</v>
      </c>
      <c r="E862" s="84" t="s">
        <v>205</v>
      </c>
      <c r="F862" s="85" t="s">
        <v>250</v>
      </c>
      <c r="G862" s="86" t="s">
        <v>8280</v>
      </c>
      <c r="H862" s="86" t="s">
        <v>7311</v>
      </c>
      <c r="I862" s="86">
        <v>1770</v>
      </c>
      <c r="J862" s="109">
        <v>1500</v>
      </c>
      <c r="K862" s="111" t="s">
        <v>216</v>
      </c>
      <c r="L862" s="109" t="s">
        <v>217</v>
      </c>
      <c r="M862" s="88" t="str">
        <f>VLOOKUP(L862,'Total Sales 24-25'!$AD$2:$AE$6,2,0)</f>
        <v>G-Suite Business</v>
      </c>
      <c r="N862" s="109" t="s">
        <v>218</v>
      </c>
      <c r="O862" s="84" t="s">
        <v>6341</v>
      </c>
      <c r="P862" s="89"/>
      <c r="Q862" s="89"/>
      <c r="R862" s="89"/>
      <c r="S862" s="84">
        <v>8</v>
      </c>
      <c r="T862" s="89"/>
      <c r="U862" s="84">
        <v>1770</v>
      </c>
    </row>
    <row r="863" spans="1:21" ht="17.25" customHeight="1" thickBot="1">
      <c r="A863" s="82">
        <v>45157</v>
      </c>
      <c r="B863" s="82" t="str">
        <f t="shared" si="13"/>
        <v>Aug</v>
      </c>
      <c r="C863" s="83">
        <v>45139</v>
      </c>
      <c r="D863" s="84">
        <v>33</v>
      </c>
      <c r="E863" s="84" t="s">
        <v>205</v>
      </c>
      <c r="F863" s="85" t="s">
        <v>7426</v>
      </c>
      <c r="G863" s="86" t="s">
        <v>8281</v>
      </c>
      <c r="H863" s="86" t="s">
        <v>7311</v>
      </c>
      <c r="I863" s="86">
        <v>1284</v>
      </c>
      <c r="J863" s="109">
        <v>1088</v>
      </c>
      <c r="K863" s="111" t="s">
        <v>216</v>
      </c>
      <c r="L863" s="109" t="s">
        <v>217</v>
      </c>
      <c r="M863" s="88" t="str">
        <f>VLOOKUP(L863,'Total Sales 24-25'!$AD$2:$AE$6,2,0)</f>
        <v>G-Suite Business</v>
      </c>
      <c r="N863" s="109" t="s">
        <v>218</v>
      </c>
      <c r="O863" s="84" t="s">
        <v>6341</v>
      </c>
      <c r="P863" s="89"/>
      <c r="Q863" s="89"/>
      <c r="R863" s="89"/>
      <c r="S863" s="84">
        <v>8</v>
      </c>
      <c r="T863" s="89"/>
      <c r="U863" s="84">
        <v>1284</v>
      </c>
    </row>
    <row r="864" spans="1:21" ht="17.25" customHeight="1" thickBot="1">
      <c r="A864" s="82">
        <v>45157</v>
      </c>
      <c r="B864" s="82" t="str">
        <f t="shared" si="13"/>
        <v>Aug</v>
      </c>
      <c r="C864" s="83">
        <v>45139</v>
      </c>
      <c r="D864" s="84">
        <v>33</v>
      </c>
      <c r="E864" s="84" t="s">
        <v>205</v>
      </c>
      <c r="F864" s="85" t="s">
        <v>7443</v>
      </c>
      <c r="G864" s="86" t="s">
        <v>8282</v>
      </c>
      <c r="H864" s="86" t="s">
        <v>7311</v>
      </c>
      <c r="I864" s="86">
        <v>11328</v>
      </c>
      <c r="J864" s="109">
        <v>9600</v>
      </c>
      <c r="K864" s="111" t="s">
        <v>216</v>
      </c>
      <c r="L864" s="109" t="s">
        <v>217</v>
      </c>
      <c r="M864" s="88" t="str">
        <f>VLOOKUP(L864,'Total Sales 24-25'!$AD$2:$AE$6,2,0)</f>
        <v>G-Suite Business</v>
      </c>
      <c r="N864" s="109" t="s">
        <v>218</v>
      </c>
      <c r="O864" s="84" t="s">
        <v>6341</v>
      </c>
      <c r="P864" s="89"/>
      <c r="Q864" s="89"/>
      <c r="R864" s="89"/>
      <c r="S864" s="84">
        <v>8</v>
      </c>
      <c r="T864" s="89"/>
      <c r="U864" s="84">
        <v>11328</v>
      </c>
    </row>
    <row r="865" spans="1:21" ht="17.25" customHeight="1" thickBot="1">
      <c r="A865" s="82">
        <v>45157</v>
      </c>
      <c r="B865" s="82" t="str">
        <f t="shared" si="13"/>
        <v>Aug</v>
      </c>
      <c r="C865" s="83">
        <v>45139</v>
      </c>
      <c r="D865" s="84">
        <v>33</v>
      </c>
      <c r="E865" s="84" t="s">
        <v>205</v>
      </c>
      <c r="F865" s="85" t="s">
        <v>2597</v>
      </c>
      <c r="G865" s="86" t="s">
        <v>8283</v>
      </c>
      <c r="H865" s="86" t="s">
        <v>7311</v>
      </c>
      <c r="I865" s="86">
        <v>1023</v>
      </c>
      <c r="J865" s="109">
        <v>867</v>
      </c>
      <c r="K865" s="111" t="s">
        <v>216</v>
      </c>
      <c r="L865" s="109" t="s">
        <v>217</v>
      </c>
      <c r="M865" s="88" t="str">
        <f>VLOOKUP(L865,'Total Sales 24-25'!$AD$2:$AE$6,2,0)</f>
        <v>G-Suite Business</v>
      </c>
      <c r="N865" s="109" t="s">
        <v>218</v>
      </c>
      <c r="O865" s="84" t="s">
        <v>6341</v>
      </c>
      <c r="P865" s="89"/>
      <c r="Q865" s="89"/>
      <c r="R865" s="89"/>
      <c r="S865" s="84">
        <v>8</v>
      </c>
      <c r="T865" s="89"/>
      <c r="U865" s="84">
        <v>1023</v>
      </c>
    </row>
    <row r="866" spans="1:21" ht="17.25" customHeight="1" thickBot="1">
      <c r="A866" s="82">
        <v>45157</v>
      </c>
      <c r="B866" s="82" t="str">
        <f t="shared" si="13"/>
        <v>Aug</v>
      </c>
      <c r="C866" s="83">
        <v>45139</v>
      </c>
      <c r="D866" s="84">
        <v>33</v>
      </c>
      <c r="E866" s="84" t="s">
        <v>205</v>
      </c>
      <c r="F866" s="85" t="s">
        <v>463</v>
      </c>
      <c r="G866" s="86" t="s">
        <v>8284</v>
      </c>
      <c r="H866" s="86" t="s">
        <v>7311</v>
      </c>
      <c r="I866" s="86">
        <v>8685</v>
      </c>
      <c r="J866" s="109">
        <v>7360</v>
      </c>
      <c r="K866" s="111" t="s">
        <v>216</v>
      </c>
      <c r="L866" s="109" t="s">
        <v>217</v>
      </c>
      <c r="M866" s="88" t="str">
        <f>VLOOKUP(L866,'Total Sales 24-25'!$AD$2:$AE$6,2,0)</f>
        <v>G-Suite Business</v>
      </c>
      <c r="N866" s="109" t="s">
        <v>218</v>
      </c>
      <c r="O866" s="84" t="s">
        <v>6341</v>
      </c>
      <c r="P866" s="89"/>
      <c r="Q866" s="89"/>
      <c r="R866" s="89"/>
      <c r="S866" s="84">
        <v>8</v>
      </c>
      <c r="T866" s="89"/>
      <c r="U866" s="84">
        <v>8685</v>
      </c>
    </row>
    <row r="867" spans="1:21" ht="17.25" customHeight="1" thickBot="1">
      <c r="A867" s="82">
        <v>45157</v>
      </c>
      <c r="B867" s="82" t="str">
        <f t="shared" si="13"/>
        <v>Aug</v>
      </c>
      <c r="C867" s="83">
        <v>45139</v>
      </c>
      <c r="D867" s="84">
        <v>33</v>
      </c>
      <c r="E867" s="84" t="s">
        <v>205</v>
      </c>
      <c r="F867" s="85" t="s">
        <v>1864</v>
      </c>
      <c r="G867" s="86" t="s">
        <v>8285</v>
      </c>
      <c r="H867" s="86" t="s">
        <v>7311</v>
      </c>
      <c r="I867" s="86">
        <v>4646</v>
      </c>
      <c r="J867" s="109">
        <v>3937</v>
      </c>
      <c r="K867" s="111" t="s">
        <v>216</v>
      </c>
      <c r="L867" s="109" t="s">
        <v>217</v>
      </c>
      <c r="M867" s="88" t="str">
        <f>VLOOKUP(L867,'Total Sales 24-25'!$AD$2:$AE$6,2,0)</f>
        <v>G-Suite Business</v>
      </c>
      <c r="N867" s="109" t="s">
        <v>218</v>
      </c>
      <c r="O867" s="84" t="s">
        <v>6341</v>
      </c>
      <c r="P867" s="89"/>
      <c r="Q867" s="89"/>
      <c r="R867" s="89"/>
      <c r="S867" s="84">
        <v>8</v>
      </c>
      <c r="T867" s="89"/>
      <c r="U867" s="84">
        <v>4646</v>
      </c>
    </row>
    <row r="868" spans="1:21" ht="17.25" customHeight="1" thickBot="1">
      <c r="A868" s="82">
        <v>45157</v>
      </c>
      <c r="B868" s="82" t="str">
        <f t="shared" si="13"/>
        <v>Aug</v>
      </c>
      <c r="C868" s="83">
        <v>45139</v>
      </c>
      <c r="D868" s="84">
        <v>33</v>
      </c>
      <c r="E868" s="84" t="s">
        <v>205</v>
      </c>
      <c r="F868" s="85" t="s">
        <v>8075</v>
      </c>
      <c r="G868" s="86" t="s">
        <v>8286</v>
      </c>
      <c r="H868" s="86" t="s">
        <v>7311</v>
      </c>
      <c r="I868" s="86">
        <v>1086</v>
      </c>
      <c r="J868" s="109">
        <v>920</v>
      </c>
      <c r="K868" s="111" t="s">
        <v>216</v>
      </c>
      <c r="L868" s="109" t="s">
        <v>217</v>
      </c>
      <c r="M868" s="88" t="str">
        <f>VLOOKUP(L868,'Total Sales 24-25'!$AD$2:$AE$6,2,0)</f>
        <v>G-Suite Business</v>
      </c>
      <c r="N868" s="109" t="s">
        <v>218</v>
      </c>
      <c r="O868" s="84" t="s">
        <v>6341</v>
      </c>
      <c r="P868" s="89"/>
      <c r="Q868" s="89"/>
      <c r="R868" s="89"/>
      <c r="S868" s="84">
        <v>8</v>
      </c>
      <c r="T868" s="89"/>
      <c r="U868" s="84">
        <v>1086</v>
      </c>
    </row>
    <row r="869" spans="1:21" ht="17.25" customHeight="1" thickBot="1">
      <c r="A869" s="82">
        <v>45157</v>
      </c>
      <c r="B869" s="82" t="str">
        <f t="shared" si="13"/>
        <v>Aug</v>
      </c>
      <c r="C869" s="83">
        <v>45139</v>
      </c>
      <c r="D869" s="84">
        <v>33</v>
      </c>
      <c r="E869" s="84" t="s">
        <v>205</v>
      </c>
      <c r="F869" s="85" t="s">
        <v>233</v>
      </c>
      <c r="G869" s="86" t="s">
        <v>8287</v>
      </c>
      <c r="H869" s="86" t="s">
        <v>7311</v>
      </c>
      <c r="I869" s="86">
        <v>1776</v>
      </c>
      <c r="J869" s="109">
        <v>1505</v>
      </c>
      <c r="K869" s="111" t="s">
        <v>216</v>
      </c>
      <c r="L869" s="109" t="s">
        <v>217</v>
      </c>
      <c r="M869" s="88" t="str">
        <f>VLOOKUP(L869,'Total Sales 24-25'!$AD$2:$AE$6,2,0)</f>
        <v>G-Suite Business</v>
      </c>
      <c r="N869" s="109" t="s">
        <v>218</v>
      </c>
      <c r="O869" s="84" t="s">
        <v>6341</v>
      </c>
      <c r="P869" s="89"/>
      <c r="Q869" s="89"/>
      <c r="R869" s="89"/>
      <c r="S869" s="84">
        <v>8</v>
      </c>
      <c r="T869" s="89"/>
      <c r="U869" s="84">
        <v>1776</v>
      </c>
    </row>
    <row r="870" spans="1:21" ht="17.25" customHeight="1" thickBot="1">
      <c r="A870" s="82">
        <v>45157</v>
      </c>
      <c r="B870" s="82" t="str">
        <f t="shared" si="13"/>
        <v>Aug</v>
      </c>
      <c r="C870" s="83">
        <v>45139</v>
      </c>
      <c r="D870" s="84">
        <v>33</v>
      </c>
      <c r="E870" s="84" t="s">
        <v>205</v>
      </c>
      <c r="F870" s="85" t="s">
        <v>455</v>
      </c>
      <c r="G870" s="86" t="s">
        <v>8288</v>
      </c>
      <c r="H870" s="86" t="s">
        <v>7311</v>
      </c>
      <c r="I870" s="86">
        <v>14603</v>
      </c>
      <c r="J870" s="109">
        <v>12375</v>
      </c>
      <c r="K870" s="111" t="s">
        <v>216</v>
      </c>
      <c r="L870" s="109" t="s">
        <v>217</v>
      </c>
      <c r="M870" s="88" t="str">
        <f>VLOOKUP(L870,'Total Sales 24-25'!$AD$2:$AE$6,2,0)</f>
        <v>G-Suite Business</v>
      </c>
      <c r="N870" s="109" t="s">
        <v>218</v>
      </c>
      <c r="O870" s="84" t="s">
        <v>6341</v>
      </c>
      <c r="P870" s="89"/>
      <c r="Q870" s="89"/>
      <c r="R870" s="89"/>
      <c r="S870" s="84">
        <v>8</v>
      </c>
      <c r="T870" s="89"/>
      <c r="U870" s="84">
        <v>14603</v>
      </c>
    </row>
    <row r="871" spans="1:21" ht="17.25" customHeight="1" thickBot="1">
      <c r="A871" s="82">
        <v>45157</v>
      </c>
      <c r="B871" s="82" t="str">
        <f t="shared" si="13"/>
        <v>Aug</v>
      </c>
      <c r="C871" s="83">
        <v>45139</v>
      </c>
      <c r="D871" s="84">
        <v>33</v>
      </c>
      <c r="E871" s="84" t="s">
        <v>205</v>
      </c>
      <c r="F871" s="85" t="s">
        <v>914</v>
      </c>
      <c r="G871" s="86" t="s">
        <v>8289</v>
      </c>
      <c r="H871" s="86" t="s">
        <v>7311</v>
      </c>
      <c r="I871" s="86">
        <v>2655</v>
      </c>
      <c r="J871" s="109">
        <v>2250</v>
      </c>
      <c r="K871" s="111" t="s">
        <v>216</v>
      </c>
      <c r="L871" s="109" t="s">
        <v>217</v>
      </c>
      <c r="M871" s="88" t="str">
        <f>VLOOKUP(L871,'Total Sales 24-25'!$AD$2:$AE$6,2,0)</f>
        <v>G-Suite Business</v>
      </c>
      <c r="N871" s="109" t="s">
        <v>218</v>
      </c>
      <c r="O871" s="84" t="s">
        <v>6341</v>
      </c>
      <c r="P871" s="89"/>
      <c r="Q871" s="89"/>
      <c r="R871" s="89"/>
      <c r="S871" s="84">
        <v>8</v>
      </c>
      <c r="T871" s="89"/>
      <c r="U871" s="84">
        <v>2655</v>
      </c>
    </row>
    <row r="872" spans="1:21" ht="17.25" customHeight="1" thickBot="1">
      <c r="A872" s="82">
        <v>45157</v>
      </c>
      <c r="B872" s="82" t="str">
        <f t="shared" si="13"/>
        <v>Aug</v>
      </c>
      <c r="C872" s="83">
        <v>45139</v>
      </c>
      <c r="D872" s="84">
        <v>33</v>
      </c>
      <c r="E872" s="84" t="s">
        <v>205</v>
      </c>
      <c r="F872" s="85" t="s">
        <v>7374</v>
      </c>
      <c r="G872" s="86" t="s">
        <v>8290</v>
      </c>
      <c r="H872" s="86" t="s">
        <v>7311</v>
      </c>
      <c r="I872" s="86">
        <v>2655</v>
      </c>
      <c r="J872" s="109">
        <v>2250</v>
      </c>
      <c r="K872" s="111" t="s">
        <v>216</v>
      </c>
      <c r="L872" s="109" t="s">
        <v>217</v>
      </c>
      <c r="M872" s="88" t="str">
        <f>VLOOKUP(L872,'Total Sales 24-25'!$AD$2:$AE$6,2,0)</f>
        <v>G-Suite Business</v>
      </c>
      <c r="N872" s="109" t="s">
        <v>218</v>
      </c>
      <c r="O872" s="84" t="s">
        <v>6341</v>
      </c>
      <c r="P872" s="89"/>
      <c r="Q872" s="89"/>
      <c r="R872" s="89"/>
      <c r="S872" s="84">
        <v>8</v>
      </c>
      <c r="T872" s="89"/>
      <c r="U872" s="84">
        <v>2655</v>
      </c>
    </row>
    <row r="873" spans="1:21" ht="17.25" customHeight="1" thickBot="1">
      <c r="A873" s="82">
        <v>45158</v>
      </c>
      <c r="B873" s="82" t="str">
        <f t="shared" si="13"/>
        <v>Aug</v>
      </c>
      <c r="C873" s="83">
        <v>45139</v>
      </c>
      <c r="D873" s="84">
        <v>34</v>
      </c>
      <c r="E873" s="84" t="s">
        <v>205</v>
      </c>
      <c r="F873" s="85" t="s">
        <v>8276</v>
      </c>
      <c r="G873" s="86" t="s">
        <v>8291</v>
      </c>
      <c r="H873" s="86" t="s">
        <v>7311</v>
      </c>
      <c r="I873" s="86">
        <v>5416</v>
      </c>
      <c r="J873" s="109">
        <v>4590</v>
      </c>
      <c r="K873" s="111" t="s">
        <v>216</v>
      </c>
      <c r="L873" s="109" t="s">
        <v>217</v>
      </c>
      <c r="M873" s="88" t="str">
        <f>VLOOKUP(L873,'Total Sales 24-25'!$AD$2:$AE$6,2,0)</f>
        <v>G-Suite Business</v>
      </c>
      <c r="N873" s="109" t="s">
        <v>218</v>
      </c>
      <c r="O873" s="84" t="s">
        <v>6341</v>
      </c>
      <c r="P873" s="89"/>
      <c r="Q873" s="89"/>
      <c r="R873" s="89"/>
      <c r="S873" s="84">
        <v>8</v>
      </c>
      <c r="T873" s="89"/>
      <c r="U873" s="84">
        <v>5416.2</v>
      </c>
    </row>
    <row r="874" spans="1:21" ht="17.25" customHeight="1" thickBot="1">
      <c r="A874" s="82">
        <v>45158</v>
      </c>
      <c r="B874" s="82" t="str">
        <f t="shared" si="13"/>
        <v>Aug</v>
      </c>
      <c r="C874" s="83">
        <v>45139</v>
      </c>
      <c r="D874" s="84">
        <v>34</v>
      </c>
      <c r="E874" s="84" t="s">
        <v>205</v>
      </c>
      <c r="F874" s="85" t="s">
        <v>263</v>
      </c>
      <c r="G874" s="86" t="s">
        <v>8292</v>
      </c>
      <c r="H874" s="86" t="s">
        <v>7311</v>
      </c>
      <c r="I874" s="86">
        <v>8850</v>
      </c>
      <c r="J874" s="109">
        <v>7500</v>
      </c>
      <c r="K874" s="111" t="s">
        <v>216</v>
      </c>
      <c r="L874" s="109" t="s">
        <v>217</v>
      </c>
      <c r="M874" s="88" t="str">
        <f>VLOOKUP(L874,'Total Sales 24-25'!$AD$2:$AE$6,2,0)</f>
        <v>G-Suite Business</v>
      </c>
      <c r="N874" s="109" t="s">
        <v>218</v>
      </c>
      <c r="O874" s="84" t="s">
        <v>6341</v>
      </c>
      <c r="P874" s="89"/>
      <c r="Q874" s="89"/>
      <c r="R874" s="89"/>
      <c r="S874" s="84">
        <v>8</v>
      </c>
      <c r="T874" s="89"/>
      <c r="U874" s="84">
        <v>8850</v>
      </c>
    </row>
    <row r="875" spans="1:21" ht="17.25" customHeight="1" thickBot="1">
      <c r="A875" s="82">
        <v>45158</v>
      </c>
      <c r="B875" s="82" t="str">
        <f t="shared" si="13"/>
        <v>Aug</v>
      </c>
      <c r="C875" s="83">
        <v>45139</v>
      </c>
      <c r="D875" s="84">
        <v>34</v>
      </c>
      <c r="E875" s="84" t="s">
        <v>205</v>
      </c>
      <c r="F875" s="85" t="s">
        <v>549</v>
      </c>
      <c r="G875" s="86" t="s">
        <v>8293</v>
      </c>
      <c r="H875" s="86" t="s">
        <v>7311</v>
      </c>
      <c r="I875" s="86">
        <v>3682</v>
      </c>
      <c r="J875" s="109">
        <v>3120</v>
      </c>
      <c r="K875" s="111" t="s">
        <v>216</v>
      </c>
      <c r="L875" s="109" t="s">
        <v>217</v>
      </c>
      <c r="M875" s="88" t="str">
        <f>VLOOKUP(L875,'Total Sales 24-25'!$AD$2:$AE$6,2,0)</f>
        <v>G-Suite Business</v>
      </c>
      <c r="N875" s="109" t="s">
        <v>218</v>
      </c>
      <c r="O875" s="84" t="s">
        <v>6341</v>
      </c>
      <c r="P875" s="89"/>
      <c r="Q875" s="89"/>
      <c r="R875" s="89"/>
      <c r="S875" s="84">
        <v>8</v>
      </c>
      <c r="T875" s="89"/>
      <c r="U875" s="84">
        <v>3682</v>
      </c>
    </row>
    <row r="876" spans="1:21" ht="17.25" customHeight="1" thickBot="1">
      <c r="A876" s="82">
        <v>45158</v>
      </c>
      <c r="B876" s="82" t="str">
        <f t="shared" si="13"/>
        <v>Aug</v>
      </c>
      <c r="C876" s="83">
        <v>45139</v>
      </c>
      <c r="D876" s="84">
        <v>34</v>
      </c>
      <c r="E876" s="84" t="s">
        <v>205</v>
      </c>
      <c r="F876" s="85" t="s">
        <v>8294</v>
      </c>
      <c r="G876" s="86" t="s">
        <v>8295</v>
      </c>
      <c r="H876" s="86" t="s">
        <v>7311</v>
      </c>
      <c r="I876" s="86">
        <v>1938</v>
      </c>
      <c r="J876" s="109">
        <v>1642</v>
      </c>
      <c r="K876" s="111" t="s">
        <v>216</v>
      </c>
      <c r="L876" s="109" t="s">
        <v>217</v>
      </c>
      <c r="M876" s="88" t="str">
        <f>VLOOKUP(L876,'Total Sales 24-25'!$AD$2:$AE$6,2,0)</f>
        <v>G-Suite Business</v>
      </c>
      <c r="N876" s="109" t="s">
        <v>218</v>
      </c>
      <c r="O876" s="84" t="s">
        <v>6341</v>
      </c>
      <c r="P876" s="89"/>
      <c r="Q876" s="89"/>
      <c r="R876" s="89"/>
      <c r="S876" s="84">
        <v>8</v>
      </c>
      <c r="T876" s="89"/>
      <c r="U876" s="84">
        <v>1937.56</v>
      </c>
    </row>
    <row r="877" spans="1:21" ht="17.25" customHeight="1" thickBot="1">
      <c r="A877" s="82">
        <v>45159</v>
      </c>
      <c r="B877" s="82" t="str">
        <f t="shared" si="13"/>
        <v>Aug</v>
      </c>
      <c r="C877" s="83">
        <v>45139</v>
      </c>
      <c r="D877" s="84">
        <v>34</v>
      </c>
      <c r="E877" s="84" t="s">
        <v>205</v>
      </c>
      <c r="F877" s="85" t="s">
        <v>695</v>
      </c>
      <c r="G877" s="86" t="s">
        <v>8296</v>
      </c>
      <c r="H877" s="86" t="s">
        <v>7311</v>
      </c>
      <c r="I877" s="86">
        <v>181248</v>
      </c>
      <c r="J877" s="109">
        <v>153600</v>
      </c>
      <c r="K877" s="111" t="s">
        <v>216</v>
      </c>
      <c r="L877" s="109" t="s">
        <v>217</v>
      </c>
      <c r="M877" s="88" t="str">
        <f>VLOOKUP(L877,'Total Sales 24-25'!$AD$2:$AE$6,2,0)</f>
        <v>G-Suite Business</v>
      </c>
      <c r="N877" s="109" t="s">
        <v>218</v>
      </c>
      <c r="O877" s="84" t="s">
        <v>6341</v>
      </c>
      <c r="P877" s="89"/>
      <c r="Q877" s="89"/>
      <c r="R877" s="89"/>
      <c r="S877" s="84">
        <v>8</v>
      </c>
      <c r="T877" s="89"/>
      <c r="U877" s="84">
        <v>181248</v>
      </c>
    </row>
    <row r="878" spans="1:21" ht="17.25" customHeight="1" thickBot="1">
      <c r="A878" s="82">
        <v>45159</v>
      </c>
      <c r="B878" s="82" t="str">
        <f t="shared" si="13"/>
        <v>Aug</v>
      </c>
      <c r="C878" s="83">
        <v>45139</v>
      </c>
      <c r="D878" s="84">
        <v>34</v>
      </c>
      <c r="E878" s="84" t="s">
        <v>205</v>
      </c>
      <c r="F878" s="85" t="s">
        <v>5100</v>
      </c>
      <c r="G878" s="86" t="s">
        <v>8297</v>
      </c>
      <c r="H878" s="86" t="s">
        <v>7311</v>
      </c>
      <c r="I878" s="86">
        <v>11456</v>
      </c>
      <c r="J878" s="109">
        <v>9708</v>
      </c>
      <c r="K878" s="111" t="s">
        <v>216</v>
      </c>
      <c r="L878" s="109" t="s">
        <v>217</v>
      </c>
      <c r="M878" s="88" t="str">
        <f>VLOOKUP(L878,'Total Sales 24-25'!$AD$2:$AE$6,2,0)</f>
        <v>G-Suite Business</v>
      </c>
      <c r="N878" s="109" t="s">
        <v>218</v>
      </c>
      <c r="O878" s="84" t="s">
        <v>6341</v>
      </c>
      <c r="P878" s="89"/>
      <c r="Q878" s="89"/>
      <c r="R878" s="89"/>
      <c r="S878" s="84">
        <v>8</v>
      </c>
      <c r="T878" s="89"/>
      <c r="U878" s="84">
        <v>11456</v>
      </c>
    </row>
    <row r="879" spans="1:21" ht="17.25" customHeight="1" thickBot="1">
      <c r="A879" s="82">
        <v>45159</v>
      </c>
      <c r="B879" s="82" t="str">
        <f t="shared" si="13"/>
        <v>Aug</v>
      </c>
      <c r="C879" s="83">
        <v>45139</v>
      </c>
      <c r="D879" s="84">
        <v>34</v>
      </c>
      <c r="E879" s="84" t="s">
        <v>205</v>
      </c>
      <c r="F879" s="85" t="s">
        <v>4175</v>
      </c>
      <c r="G879" s="86" t="s">
        <v>8298</v>
      </c>
      <c r="H879" s="86" t="s">
        <v>7311</v>
      </c>
      <c r="I879" s="86">
        <v>1938</v>
      </c>
      <c r="J879" s="109">
        <v>1642</v>
      </c>
      <c r="K879" s="111" t="s">
        <v>216</v>
      </c>
      <c r="L879" s="109" t="s">
        <v>217</v>
      </c>
      <c r="M879" s="88" t="str">
        <f>VLOOKUP(L879,'Total Sales 24-25'!$AD$2:$AE$6,2,0)</f>
        <v>G-Suite Business</v>
      </c>
      <c r="N879" s="109" t="s">
        <v>218</v>
      </c>
      <c r="O879" s="84" t="s">
        <v>6341</v>
      </c>
      <c r="P879" s="89"/>
      <c r="Q879" s="89"/>
      <c r="R879" s="89"/>
      <c r="S879" s="84">
        <v>8</v>
      </c>
      <c r="T879" s="89"/>
      <c r="U879" s="84">
        <v>1938</v>
      </c>
    </row>
    <row r="880" spans="1:21" ht="17.25" customHeight="1" thickBot="1">
      <c r="A880" s="82">
        <v>45159</v>
      </c>
      <c r="B880" s="82" t="str">
        <f t="shared" si="13"/>
        <v>Aug</v>
      </c>
      <c r="C880" s="83">
        <v>45139</v>
      </c>
      <c r="D880" s="84">
        <v>34</v>
      </c>
      <c r="E880" s="84" t="s">
        <v>205</v>
      </c>
      <c r="F880" s="85" t="s">
        <v>250</v>
      </c>
      <c r="G880" s="86" t="s">
        <v>8299</v>
      </c>
      <c r="H880" s="86" t="s">
        <v>7311</v>
      </c>
      <c r="I880" s="86">
        <v>148</v>
      </c>
      <c r="J880" s="109">
        <v>125</v>
      </c>
      <c r="K880" s="111" t="s">
        <v>216</v>
      </c>
      <c r="L880" s="109" t="s">
        <v>217</v>
      </c>
      <c r="M880" s="88" t="str">
        <f>VLOOKUP(L880,'Total Sales 24-25'!$AD$2:$AE$6,2,0)</f>
        <v>G-Suite Business</v>
      </c>
      <c r="N880" s="109" t="s">
        <v>218</v>
      </c>
      <c r="O880" s="84" t="s">
        <v>6341</v>
      </c>
      <c r="P880" s="89"/>
      <c r="Q880" s="89"/>
      <c r="R880" s="89"/>
      <c r="S880" s="84">
        <v>8</v>
      </c>
      <c r="T880" s="89"/>
      <c r="U880" s="84">
        <v>147.5</v>
      </c>
    </row>
    <row r="881" spans="1:21" ht="17.25" customHeight="1" thickBot="1">
      <c r="A881" s="82">
        <v>45159</v>
      </c>
      <c r="B881" s="82" t="str">
        <f t="shared" si="13"/>
        <v>Aug</v>
      </c>
      <c r="C881" s="83">
        <v>45139</v>
      </c>
      <c r="D881" s="84">
        <v>34</v>
      </c>
      <c r="E881" s="84" t="s">
        <v>205</v>
      </c>
      <c r="F881" s="85" t="s">
        <v>3907</v>
      </c>
      <c r="G881" s="86" t="s">
        <v>8300</v>
      </c>
      <c r="H881" s="86" t="s">
        <v>7311</v>
      </c>
      <c r="I881" s="86">
        <v>31081</v>
      </c>
      <c r="J881" s="109">
        <v>26340</v>
      </c>
      <c r="K881" s="111" t="s">
        <v>216</v>
      </c>
      <c r="L881" s="109" t="s">
        <v>217</v>
      </c>
      <c r="M881" s="88" t="str">
        <f>VLOOKUP(L881,'Total Sales 24-25'!$AD$2:$AE$6,2,0)</f>
        <v>G-Suite Business</v>
      </c>
      <c r="N881" s="109" t="s">
        <v>218</v>
      </c>
      <c r="O881" s="84" t="s">
        <v>6341</v>
      </c>
      <c r="P881" s="89"/>
      <c r="Q881" s="89"/>
      <c r="R881" s="89"/>
      <c r="S881" s="84">
        <v>8</v>
      </c>
      <c r="T881" s="89"/>
      <c r="U881" s="84">
        <v>31081.200000000001</v>
      </c>
    </row>
    <row r="882" spans="1:21" ht="17.25" customHeight="1" thickBot="1">
      <c r="A882" s="82">
        <v>45160</v>
      </c>
      <c r="B882" s="82" t="str">
        <f t="shared" si="13"/>
        <v>Aug</v>
      </c>
      <c r="C882" s="83">
        <v>45139</v>
      </c>
      <c r="D882" s="84">
        <v>34</v>
      </c>
      <c r="E882" s="84" t="s">
        <v>205</v>
      </c>
      <c r="F882" s="85" t="s">
        <v>2192</v>
      </c>
      <c r="G882" s="86" t="s">
        <v>8301</v>
      </c>
      <c r="H882" s="86" t="s">
        <v>7311</v>
      </c>
      <c r="I882" s="86">
        <v>125340</v>
      </c>
      <c r="J882" s="109">
        <v>106220</v>
      </c>
      <c r="K882" s="111" t="s">
        <v>216</v>
      </c>
      <c r="L882" s="109" t="s">
        <v>217</v>
      </c>
      <c r="M882" s="88" t="str">
        <f>VLOOKUP(L882,'Total Sales 24-25'!$AD$2:$AE$6,2,0)</f>
        <v>G-Suite Business</v>
      </c>
      <c r="N882" s="109" t="s">
        <v>218</v>
      </c>
      <c r="O882" s="84" t="s">
        <v>6341</v>
      </c>
      <c r="P882" s="89"/>
      <c r="Q882" s="89"/>
      <c r="R882" s="89"/>
      <c r="S882" s="84">
        <v>8</v>
      </c>
      <c r="T882" s="89"/>
      <c r="U882" s="84">
        <v>125340</v>
      </c>
    </row>
    <row r="883" spans="1:21" ht="17.25" customHeight="1" thickBot="1">
      <c r="A883" s="82">
        <v>45160</v>
      </c>
      <c r="B883" s="82" t="str">
        <f t="shared" si="13"/>
        <v>Aug</v>
      </c>
      <c r="C883" s="83">
        <v>45139</v>
      </c>
      <c r="D883" s="84">
        <v>34</v>
      </c>
      <c r="E883" s="84" t="s">
        <v>205</v>
      </c>
      <c r="F883" s="85" t="s">
        <v>2813</v>
      </c>
      <c r="G883" s="86" t="s">
        <v>8302</v>
      </c>
      <c r="H883" s="86" t="s">
        <v>7311</v>
      </c>
      <c r="I883" s="86">
        <v>30090</v>
      </c>
      <c r="J883" s="109">
        <v>25500</v>
      </c>
      <c r="K883" s="111" t="s">
        <v>216</v>
      </c>
      <c r="L883" s="109" t="s">
        <v>217</v>
      </c>
      <c r="M883" s="88" t="str">
        <f>VLOOKUP(L883,'Total Sales 24-25'!$AD$2:$AE$6,2,0)</f>
        <v>G-Suite Business</v>
      </c>
      <c r="N883" s="109" t="s">
        <v>218</v>
      </c>
      <c r="O883" s="84" t="s">
        <v>6341</v>
      </c>
      <c r="P883" s="89"/>
      <c r="Q883" s="89"/>
      <c r="R883" s="89"/>
      <c r="S883" s="84">
        <v>8</v>
      </c>
      <c r="T883" s="89"/>
      <c r="U883" s="84">
        <v>30090</v>
      </c>
    </row>
    <row r="884" spans="1:21" ht="17.25" customHeight="1" thickBot="1">
      <c r="A884" s="82">
        <v>45160</v>
      </c>
      <c r="B884" s="82" t="str">
        <f t="shared" si="13"/>
        <v>Aug</v>
      </c>
      <c r="C884" s="83">
        <v>45139</v>
      </c>
      <c r="D884" s="84">
        <v>34</v>
      </c>
      <c r="E884" s="84" t="s">
        <v>205</v>
      </c>
      <c r="F884" s="85" t="s">
        <v>8303</v>
      </c>
      <c r="G884" s="86" t="s">
        <v>8304</v>
      </c>
      <c r="H884" s="86" t="s">
        <v>7311</v>
      </c>
      <c r="I884" s="86">
        <v>6018</v>
      </c>
      <c r="J884" s="109">
        <v>5100</v>
      </c>
      <c r="K884" s="111" t="s">
        <v>216</v>
      </c>
      <c r="L884" s="109" t="s">
        <v>217</v>
      </c>
      <c r="M884" s="88" t="str">
        <f>VLOOKUP(L884,'Total Sales 24-25'!$AD$2:$AE$6,2,0)</f>
        <v>G-Suite Business</v>
      </c>
      <c r="N884" s="109" t="s">
        <v>218</v>
      </c>
      <c r="O884" s="84" t="s">
        <v>6341</v>
      </c>
      <c r="P884" s="89"/>
      <c r="Q884" s="89"/>
      <c r="R884" s="89"/>
      <c r="S884" s="84">
        <v>8</v>
      </c>
      <c r="T884" s="89"/>
      <c r="U884" s="84">
        <v>6018</v>
      </c>
    </row>
    <row r="885" spans="1:21" ht="17.25" customHeight="1" thickBot="1">
      <c r="A885" s="82">
        <v>45160</v>
      </c>
      <c r="B885" s="82" t="str">
        <f t="shared" si="13"/>
        <v>Aug</v>
      </c>
      <c r="C885" s="83">
        <v>45139</v>
      </c>
      <c r="D885" s="84">
        <v>34</v>
      </c>
      <c r="E885" s="84" t="s">
        <v>205</v>
      </c>
      <c r="F885" s="85" t="s">
        <v>951</v>
      </c>
      <c r="G885" s="86" t="s">
        <v>8305</v>
      </c>
      <c r="H885" s="86" t="s">
        <v>7311</v>
      </c>
      <c r="I885" s="86">
        <v>12803</v>
      </c>
      <c r="J885" s="109">
        <v>10850</v>
      </c>
      <c r="K885" s="111" t="s">
        <v>216</v>
      </c>
      <c r="L885" s="109" t="s">
        <v>217</v>
      </c>
      <c r="M885" s="88" t="str">
        <f>VLOOKUP(L885,'Total Sales 24-25'!$AD$2:$AE$6,2,0)</f>
        <v>G-Suite Business</v>
      </c>
      <c r="N885" s="109" t="s">
        <v>218</v>
      </c>
      <c r="O885" s="84" t="s">
        <v>6341</v>
      </c>
      <c r="P885" s="89"/>
      <c r="Q885" s="89"/>
      <c r="R885" s="89"/>
      <c r="S885" s="84">
        <v>8</v>
      </c>
      <c r="T885" s="89"/>
      <c r="U885" s="84">
        <v>12803</v>
      </c>
    </row>
    <row r="886" spans="1:21" ht="17.25" customHeight="1" thickBot="1">
      <c r="A886" s="82">
        <v>45160</v>
      </c>
      <c r="B886" s="82" t="str">
        <f t="shared" si="13"/>
        <v>Aug</v>
      </c>
      <c r="C886" s="83">
        <v>45139</v>
      </c>
      <c r="D886" s="84">
        <v>34</v>
      </c>
      <c r="E886" s="84" t="s">
        <v>205</v>
      </c>
      <c r="F886" s="85" t="s">
        <v>1017</v>
      </c>
      <c r="G886" s="86" t="s">
        <v>8306</v>
      </c>
      <c r="H886" s="86" t="s">
        <v>7311</v>
      </c>
      <c r="I886" s="86">
        <v>42126</v>
      </c>
      <c r="J886" s="109">
        <v>35700</v>
      </c>
      <c r="K886" s="111" t="s">
        <v>216</v>
      </c>
      <c r="L886" s="109" t="s">
        <v>217</v>
      </c>
      <c r="M886" s="88" t="str">
        <f>VLOOKUP(L886,'Total Sales 24-25'!$AD$2:$AE$6,2,0)</f>
        <v>G-Suite Business</v>
      </c>
      <c r="N886" s="109" t="s">
        <v>218</v>
      </c>
      <c r="O886" s="84" t="s">
        <v>6341</v>
      </c>
      <c r="P886" s="89"/>
      <c r="Q886" s="89"/>
      <c r="R886" s="89"/>
      <c r="S886" s="84">
        <v>8</v>
      </c>
      <c r="T886" s="89"/>
      <c r="U886" s="84">
        <v>42126</v>
      </c>
    </row>
    <row r="887" spans="1:21" ht="17.25" customHeight="1" thickBot="1">
      <c r="A887" s="82">
        <v>45162</v>
      </c>
      <c r="B887" s="82" t="str">
        <f t="shared" si="13"/>
        <v>Aug</v>
      </c>
      <c r="C887" s="83">
        <v>45139</v>
      </c>
      <c r="D887" s="84">
        <v>34</v>
      </c>
      <c r="E887" s="84" t="s">
        <v>205</v>
      </c>
      <c r="F887" s="85" t="s">
        <v>3870</v>
      </c>
      <c r="G887" s="86" t="s">
        <v>8307</v>
      </c>
      <c r="H887" s="86" t="s">
        <v>7311</v>
      </c>
      <c r="I887" s="86">
        <v>24591</v>
      </c>
      <c r="J887" s="109">
        <v>20840</v>
      </c>
      <c r="K887" s="111" t="s">
        <v>216</v>
      </c>
      <c r="L887" s="109" t="s">
        <v>217</v>
      </c>
      <c r="M887" s="88" t="str">
        <f>VLOOKUP(L887,'Total Sales 24-25'!$AD$2:$AE$6,2,0)</f>
        <v>G-Suite Business</v>
      </c>
      <c r="N887" s="109" t="s">
        <v>218</v>
      </c>
      <c r="O887" s="84" t="s">
        <v>6341</v>
      </c>
      <c r="P887" s="89"/>
      <c r="Q887" s="89"/>
      <c r="R887" s="89"/>
      <c r="S887" s="84">
        <v>8</v>
      </c>
      <c r="T887" s="89"/>
      <c r="U887" s="84">
        <v>24591.200000000001</v>
      </c>
    </row>
    <row r="888" spans="1:21" ht="17.25" customHeight="1" thickBot="1">
      <c r="A888" s="82">
        <v>45162</v>
      </c>
      <c r="B888" s="82" t="str">
        <f t="shared" si="13"/>
        <v>Aug</v>
      </c>
      <c r="C888" s="83">
        <v>45139</v>
      </c>
      <c r="D888" s="84">
        <v>34</v>
      </c>
      <c r="E888" s="84" t="s">
        <v>205</v>
      </c>
      <c r="F888" s="85" t="s">
        <v>8308</v>
      </c>
      <c r="G888" s="86" t="s">
        <v>8309</v>
      </c>
      <c r="H888" s="86" t="s">
        <v>7311</v>
      </c>
      <c r="I888" s="86">
        <v>6018</v>
      </c>
      <c r="J888" s="109">
        <v>5100</v>
      </c>
      <c r="K888" s="111" t="s">
        <v>216</v>
      </c>
      <c r="L888" s="109" t="s">
        <v>217</v>
      </c>
      <c r="M888" s="88" t="str">
        <f>VLOOKUP(L888,'Total Sales 24-25'!$AD$2:$AE$6,2,0)</f>
        <v>G-Suite Business</v>
      </c>
      <c r="N888" s="109" t="s">
        <v>218</v>
      </c>
      <c r="O888" s="84" t="s">
        <v>6341</v>
      </c>
      <c r="P888" s="89"/>
      <c r="Q888" s="89"/>
      <c r="R888" s="89"/>
      <c r="S888" s="84">
        <v>8</v>
      </c>
      <c r="T888" s="89"/>
      <c r="U888" s="84">
        <v>6018</v>
      </c>
    </row>
    <row r="889" spans="1:21" ht="17.25" customHeight="1" thickBot="1">
      <c r="A889" s="82">
        <v>45162</v>
      </c>
      <c r="B889" s="82" t="str">
        <f t="shared" si="13"/>
        <v>Aug</v>
      </c>
      <c r="C889" s="83">
        <v>45139</v>
      </c>
      <c r="D889" s="84">
        <v>34</v>
      </c>
      <c r="E889" s="84" t="s">
        <v>205</v>
      </c>
      <c r="F889" s="85" t="s">
        <v>4367</v>
      </c>
      <c r="G889" s="86" t="s">
        <v>8310</v>
      </c>
      <c r="H889" s="86" t="s">
        <v>7311</v>
      </c>
      <c r="I889" s="86">
        <v>21063</v>
      </c>
      <c r="J889" s="109">
        <v>17850</v>
      </c>
      <c r="K889" s="111" t="s">
        <v>216</v>
      </c>
      <c r="L889" s="109" t="s">
        <v>217</v>
      </c>
      <c r="M889" s="88" t="str">
        <f>VLOOKUP(L889,'Total Sales 24-25'!$AD$2:$AE$6,2,0)</f>
        <v>G-Suite Business</v>
      </c>
      <c r="N889" s="109" t="s">
        <v>218</v>
      </c>
      <c r="O889" s="84" t="s">
        <v>6341</v>
      </c>
      <c r="P889" s="89"/>
      <c r="Q889" s="89"/>
      <c r="R889" s="89"/>
      <c r="S889" s="84">
        <v>8</v>
      </c>
      <c r="T889" s="89"/>
      <c r="U889" s="84">
        <v>21063</v>
      </c>
    </row>
    <row r="890" spans="1:21" ht="17.25" customHeight="1" thickBot="1">
      <c r="A890" s="82">
        <v>45162</v>
      </c>
      <c r="B890" s="82" t="str">
        <f t="shared" si="13"/>
        <v>Aug</v>
      </c>
      <c r="C890" s="83">
        <v>45139</v>
      </c>
      <c r="D890" s="84">
        <v>34</v>
      </c>
      <c r="E890" s="84" t="s">
        <v>205</v>
      </c>
      <c r="F890" s="85" t="s">
        <v>3629</v>
      </c>
      <c r="G890" s="86" t="s">
        <v>8311</v>
      </c>
      <c r="H890" s="86" t="s">
        <v>7311</v>
      </c>
      <c r="I890" s="86">
        <v>3009</v>
      </c>
      <c r="J890" s="109">
        <v>2550</v>
      </c>
      <c r="K890" s="111" t="s">
        <v>216</v>
      </c>
      <c r="L890" s="109" t="s">
        <v>217</v>
      </c>
      <c r="M890" s="88" t="str">
        <f>VLOOKUP(L890,'Total Sales 24-25'!$AD$2:$AE$6,2,0)</f>
        <v>G-Suite Business</v>
      </c>
      <c r="N890" s="109" t="s">
        <v>218</v>
      </c>
      <c r="O890" s="84" t="s">
        <v>6341</v>
      </c>
      <c r="P890" s="89"/>
      <c r="Q890" s="89"/>
      <c r="R890" s="89"/>
      <c r="S890" s="84">
        <v>8</v>
      </c>
      <c r="T890" s="89"/>
      <c r="U890" s="84">
        <v>3009</v>
      </c>
    </row>
    <row r="891" spans="1:21" ht="17.25" customHeight="1" thickBot="1">
      <c r="A891" s="82">
        <v>45162</v>
      </c>
      <c r="B891" s="82" t="str">
        <f t="shared" si="13"/>
        <v>Aug</v>
      </c>
      <c r="C891" s="83">
        <v>45139</v>
      </c>
      <c r="D891" s="84">
        <v>34</v>
      </c>
      <c r="E891" s="84" t="s">
        <v>205</v>
      </c>
      <c r="F891" s="85" t="s">
        <v>4210</v>
      </c>
      <c r="G891" s="86" t="s">
        <v>8312</v>
      </c>
      <c r="H891" s="86" t="s">
        <v>7311</v>
      </c>
      <c r="I891" s="86">
        <v>56227</v>
      </c>
      <c r="J891" s="109">
        <v>47650</v>
      </c>
      <c r="K891" s="111" t="s">
        <v>216</v>
      </c>
      <c r="L891" s="109" t="s">
        <v>217</v>
      </c>
      <c r="M891" s="88" t="str">
        <f>VLOOKUP(L891,'Total Sales 24-25'!$AD$2:$AE$6,2,0)</f>
        <v>G-Suite Business</v>
      </c>
      <c r="N891" s="109" t="s">
        <v>218</v>
      </c>
      <c r="O891" s="84" t="s">
        <v>6341</v>
      </c>
      <c r="P891" s="89"/>
      <c r="Q891" s="89"/>
      <c r="R891" s="89"/>
      <c r="S891" s="84">
        <v>8</v>
      </c>
      <c r="T891" s="89"/>
      <c r="U891" s="84">
        <v>56227</v>
      </c>
    </row>
    <row r="892" spans="1:21" ht="17.25" customHeight="1" thickBot="1">
      <c r="A892" s="82">
        <v>45162</v>
      </c>
      <c r="B892" s="82" t="str">
        <f t="shared" si="13"/>
        <v>Aug</v>
      </c>
      <c r="C892" s="83">
        <v>45139</v>
      </c>
      <c r="D892" s="84">
        <v>34</v>
      </c>
      <c r="E892" s="84" t="s">
        <v>205</v>
      </c>
      <c r="F892" s="85" t="s">
        <v>4395</v>
      </c>
      <c r="G892" s="86" t="s">
        <v>8313</v>
      </c>
      <c r="H892" s="86" t="s">
        <v>7311</v>
      </c>
      <c r="I892" s="86">
        <v>9145</v>
      </c>
      <c r="J892" s="109">
        <v>7750</v>
      </c>
      <c r="K892" s="111" t="s">
        <v>216</v>
      </c>
      <c r="L892" s="109" t="s">
        <v>217</v>
      </c>
      <c r="M892" s="88" t="str">
        <f>VLOOKUP(L892,'Total Sales 24-25'!$AD$2:$AE$6,2,0)</f>
        <v>G-Suite Business</v>
      </c>
      <c r="N892" s="109" t="s">
        <v>218</v>
      </c>
      <c r="O892" s="84" t="s">
        <v>6341</v>
      </c>
      <c r="P892" s="89"/>
      <c r="Q892" s="89"/>
      <c r="R892" s="89"/>
      <c r="S892" s="84">
        <v>8</v>
      </c>
      <c r="T892" s="89"/>
      <c r="U892" s="84">
        <v>9145</v>
      </c>
    </row>
    <row r="893" spans="1:21" ht="17.25" customHeight="1" thickBot="1">
      <c r="A893" s="82">
        <v>45162</v>
      </c>
      <c r="B893" s="82" t="str">
        <f t="shared" si="13"/>
        <v>Aug</v>
      </c>
      <c r="C893" s="83">
        <v>45139</v>
      </c>
      <c r="D893" s="84">
        <v>34</v>
      </c>
      <c r="E893" s="84" t="s">
        <v>205</v>
      </c>
      <c r="F893" s="85" t="s">
        <v>299</v>
      </c>
      <c r="G893" s="86" t="s">
        <v>8314</v>
      </c>
      <c r="H893" s="86" t="s">
        <v>7311</v>
      </c>
      <c r="I893" s="86">
        <v>8496</v>
      </c>
      <c r="J893" s="109">
        <v>7200</v>
      </c>
      <c r="K893" s="111" t="s">
        <v>216</v>
      </c>
      <c r="L893" s="109" t="s">
        <v>217</v>
      </c>
      <c r="M893" s="88" t="str">
        <f>VLOOKUP(L893,'Total Sales 24-25'!$AD$2:$AE$6,2,0)</f>
        <v>G-Suite Business</v>
      </c>
      <c r="N893" s="109" t="s">
        <v>218</v>
      </c>
      <c r="O893" s="84" t="s">
        <v>6341</v>
      </c>
      <c r="P893" s="89"/>
      <c r="Q893" s="89"/>
      <c r="R893" s="89"/>
      <c r="S893" s="84">
        <v>8</v>
      </c>
      <c r="T893" s="89"/>
      <c r="U893" s="84">
        <v>8496</v>
      </c>
    </row>
    <row r="894" spans="1:21" ht="17.25" customHeight="1" thickBot="1">
      <c r="A894" s="82">
        <v>45163</v>
      </c>
      <c r="B894" s="82" t="str">
        <f t="shared" si="13"/>
        <v>Aug</v>
      </c>
      <c r="C894" s="83">
        <v>45139</v>
      </c>
      <c r="D894" s="84">
        <v>34</v>
      </c>
      <c r="E894" s="84" t="s">
        <v>205</v>
      </c>
      <c r="F894" s="85" t="s">
        <v>3971</v>
      </c>
      <c r="G894" s="86" t="s">
        <v>8315</v>
      </c>
      <c r="H894" s="86" t="s">
        <v>7311</v>
      </c>
      <c r="I894" s="86">
        <v>106200</v>
      </c>
      <c r="J894" s="109">
        <v>90000</v>
      </c>
      <c r="K894" s="111" t="s">
        <v>216</v>
      </c>
      <c r="L894" s="109" t="s">
        <v>217</v>
      </c>
      <c r="M894" s="88" t="str">
        <f>VLOOKUP(L894,'Total Sales 24-25'!$AD$2:$AE$6,2,0)</f>
        <v>G-Suite Business</v>
      </c>
      <c r="N894" s="109" t="s">
        <v>218</v>
      </c>
      <c r="O894" s="84" t="s">
        <v>6341</v>
      </c>
      <c r="P894" s="89"/>
      <c r="Q894" s="89"/>
      <c r="R894" s="89"/>
      <c r="S894" s="84">
        <v>8</v>
      </c>
      <c r="T894" s="89"/>
      <c r="U894" s="84">
        <v>106200</v>
      </c>
    </row>
    <row r="895" spans="1:21" ht="17.25" customHeight="1" thickBot="1">
      <c r="A895" s="82">
        <v>45163</v>
      </c>
      <c r="B895" s="82" t="str">
        <f t="shared" si="13"/>
        <v>Aug</v>
      </c>
      <c r="C895" s="83">
        <v>45139</v>
      </c>
      <c r="D895" s="84">
        <v>34</v>
      </c>
      <c r="E895" s="84" t="s">
        <v>205</v>
      </c>
      <c r="F895" s="85" t="s">
        <v>930</v>
      </c>
      <c r="G895" s="86" t="s">
        <v>8316</v>
      </c>
      <c r="H895" s="86" t="s">
        <v>7311</v>
      </c>
      <c r="I895" s="86">
        <v>56640</v>
      </c>
      <c r="J895" s="109">
        <v>48000</v>
      </c>
      <c r="K895" s="111" t="s">
        <v>216</v>
      </c>
      <c r="L895" s="109" t="s">
        <v>217</v>
      </c>
      <c r="M895" s="88" t="str">
        <f>VLOOKUP(L895,'Total Sales 24-25'!$AD$2:$AE$6,2,0)</f>
        <v>G-Suite Business</v>
      </c>
      <c r="N895" s="109" t="s">
        <v>218</v>
      </c>
      <c r="O895" s="84" t="s">
        <v>6341</v>
      </c>
      <c r="P895" s="89"/>
      <c r="Q895" s="89"/>
      <c r="R895" s="89"/>
      <c r="S895" s="84">
        <v>8</v>
      </c>
      <c r="T895" s="89"/>
      <c r="U895" s="84">
        <v>56640</v>
      </c>
    </row>
    <row r="896" spans="1:21" ht="17.25" customHeight="1" thickBot="1">
      <c r="A896" s="82">
        <v>45163</v>
      </c>
      <c r="B896" s="82" t="str">
        <f t="shared" si="13"/>
        <v>Aug</v>
      </c>
      <c r="C896" s="83">
        <v>45139</v>
      </c>
      <c r="D896" s="84">
        <v>34</v>
      </c>
      <c r="E896" s="84" t="s">
        <v>205</v>
      </c>
      <c r="F896" s="85" t="s">
        <v>250</v>
      </c>
      <c r="G896" s="86" t="s">
        <v>8317</v>
      </c>
      <c r="H896" s="86" t="s">
        <v>7311</v>
      </c>
      <c r="I896" s="86">
        <v>1770</v>
      </c>
      <c r="J896" s="109">
        <v>1500</v>
      </c>
      <c r="K896" s="111" t="s">
        <v>216</v>
      </c>
      <c r="L896" s="109" t="s">
        <v>217</v>
      </c>
      <c r="M896" s="88" t="str">
        <f>VLOOKUP(L896,'Total Sales 24-25'!$AD$2:$AE$6,2,0)</f>
        <v>G-Suite Business</v>
      </c>
      <c r="N896" s="109" t="s">
        <v>218</v>
      </c>
      <c r="O896" s="84" t="s">
        <v>6341</v>
      </c>
      <c r="P896" s="89"/>
      <c r="Q896" s="89"/>
      <c r="R896" s="89"/>
      <c r="S896" s="84">
        <v>8</v>
      </c>
      <c r="T896" s="89"/>
      <c r="U896" s="84">
        <v>1770</v>
      </c>
    </row>
    <row r="897" spans="1:21" ht="17.25" customHeight="1" thickBot="1">
      <c r="A897" s="82">
        <v>45163</v>
      </c>
      <c r="B897" s="82" t="str">
        <f t="shared" si="13"/>
        <v>Aug</v>
      </c>
      <c r="C897" s="83">
        <v>45139</v>
      </c>
      <c r="D897" s="84">
        <v>34</v>
      </c>
      <c r="E897" s="84" t="s">
        <v>205</v>
      </c>
      <c r="F897" s="85" t="s">
        <v>250</v>
      </c>
      <c r="G897" s="86" t="s">
        <v>8318</v>
      </c>
      <c r="H897" s="86" t="s">
        <v>7311</v>
      </c>
      <c r="I897" s="86">
        <v>1770</v>
      </c>
      <c r="J897" s="109">
        <v>1500</v>
      </c>
      <c r="K897" s="111" t="s">
        <v>216</v>
      </c>
      <c r="L897" s="109" t="s">
        <v>217</v>
      </c>
      <c r="M897" s="88" t="str">
        <f>VLOOKUP(L897,'Total Sales 24-25'!$AD$2:$AE$6,2,0)</f>
        <v>G-Suite Business</v>
      </c>
      <c r="N897" s="109" t="s">
        <v>218</v>
      </c>
      <c r="O897" s="84" t="s">
        <v>6341</v>
      </c>
      <c r="P897" s="89"/>
      <c r="Q897" s="89"/>
      <c r="R897" s="89"/>
      <c r="S897" s="84">
        <v>8</v>
      </c>
      <c r="T897" s="89"/>
      <c r="U897" s="84">
        <v>1770</v>
      </c>
    </row>
    <row r="898" spans="1:21" ht="17.25" customHeight="1" thickBot="1">
      <c r="A898" s="82">
        <v>45163</v>
      </c>
      <c r="B898" s="82" t="str">
        <f t="shared" ref="B898:B961" si="14">TEXT(A898,"mmm")</f>
        <v>Aug</v>
      </c>
      <c r="C898" s="83">
        <v>45139</v>
      </c>
      <c r="D898" s="84">
        <v>34</v>
      </c>
      <c r="E898" s="84" t="s">
        <v>205</v>
      </c>
      <c r="F898" s="85" t="s">
        <v>1764</v>
      </c>
      <c r="G898" s="86" t="s">
        <v>8319</v>
      </c>
      <c r="H898" s="86" t="s">
        <v>7311</v>
      </c>
      <c r="I898" s="86">
        <v>230</v>
      </c>
      <c r="J898" s="109">
        <v>195</v>
      </c>
      <c r="K898" s="111" t="s">
        <v>216</v>
      </c>
      <c r="L898" s="109" t="s">
        <v>217</v>
      </c>
      <c r="M898" s="88" t="str">
        <f>VLOOKUP(L898,'Total Sales 24-25'!$AD$2:$AE$6,2,0)</f>
        <v>G-Suite Business</v>
      </c>
      <c r="N898" s="109" t="s">
        <v>218</v>
      </c>
      <c r="O898" s="84" t="s">
        <v>6341</v>
      </c>
      <c r="P898" s="89"/>
      <c r="Q898" s="89"/>
      <c r="R898" s="89"/>
      <c r="S898" s="84">
        <v>8</v>
      </c>
      <c r="T898" s="89"/>
      <c r="U898" s="84">
        <v>230</v>
      </c>
    </row>
    <row r="899" spans="1:21" ht="17.25" customHeight="1" thickBot="1">
      <c r="A899" s="82">
        <v>45163</v>
      </c>
      <c r="B899" s="82" t="str">
        <f t="shared" si="14"/>
        <v>Aug</v>
      </c>
      <c r="C899" s="83">
        <v>45139</v>
      </c>
      <c r="D899" s="84">
        <v>34</v>
      </c>
      <c r="E899" s="84" t="s">
        <v>205</v>
      </c>
      <c r="F899" s="85" t="s">
        <v>2098</v>
      </c>
      <c r="G899" s="86" t="s">
        <v>8320</v>
      </c>
      <c r="H899" s="86" t="s">
        <v>7311</v>
      </c>
      <c r="I899" s="86">
        <v>3009</v>
      </c>
      <c r="J899" s="109">
        <v>2550</v>
      </c>
      <c r="K899" s="111" t="s">
        <v>216</v>
      </c>
      <c r="L899" s="109" t="s">
        <v>217</v>
      </c>
      <c r="M899" s="88" t="str">
        <f>VLOOKUP(L899,'Total Sales 24-25'!$AD$2:$AE$6,2,0)</f>
        <v>G-Suite Business</v>
      </c>
      <c r="N899" s="109" t="s">
        <v>218</v>
      </c>
      <c r="O899" s="84" t="s">
        <v>6341</v>
      </c>
      <c r="P899" s="89"/>
      <c r="Q899" s="89"/>
      <c r="R899" s="89"/>
      <c r="S899" s="84">
        <v>8</v>
      </c>
      <c r="T899" s="89"/>
      <c r="U899" s="84">
        <v>3009</v>
      </c>
    </row>
    <row r="900" spans="1:21" ht="17.25" customHeight="1" thickBot="1">
      <c r="A900" s="82">
        <v>45164</v>
      </c>
      <c r="B900" s="82" t="str">
        <f t="shared" si="14"/>
        <v>Aug</v>
      </c>
      <c r="C900" s="83">
        <v>45139</v>
      </c>
      <c r="D900" s="84">
        <v>34</v>
      </c>
      <c r="E900" s="84" t="s">
        <v>205</v>
      </c>
      <c r="F900" s="85" t="s">
        <v>399</v>
      </c>
      <c r="G900" s="86" t="s">
        <v>8321</v>
      </c>
      <c r="H900" s="86" t="s">
        <v>7311</v>
      </c>
      <c r="I900" s="86">
        <v>4646</v>
      </c>
      <c r="J900" s="109">
        <v>3937</v>
      </c>
      <c r="K900" s="111" t="s">
        <v>216</v>
      </c>
      <c r="L900" s="109" t="s">
        <v>217</v>
      </c>
      <c r="M900" s="88" t="str">
        <f>VLOOKUP(L900,'Total Sales 24-25'!$AD$2:$AE$6,2,0)</f>
        <v>G-Suite Business</v>
      </c>
      <c r="N900" s="109" t="s">
        <v>218</v>
      </c>
      <c r="O900" s="84" t="s">
        <v>6341</v>
      </c>
      <c r="P900" s="89"/>
      <c r="Q900" s="89"/>
      <c r="R900" s="89"/>
      <c r="S900" s="84">
        <v>8</v>
      </c>
      <c r="T900" s="89"/>
      <c r="U900" s="84">
        <v>4646</v>
      </c>
    </row>
    <row r="901" spans="1:21" ht="17.25" customHeight="1" thickBot="1">
      <c r="A901" s="82">
        <v>45164</v>
      </c>
      <c r="B901" s="82" t="str">
        <f t="shared" si="14"/>
        <v>Aug</v>
      </c>
      <c r="C901" s="83">
        <v>45139</v>
      </c>
      <c r="D901" s="84">
        <v>34</v>
      </c>
      <c r="E901" s="84" t="s">
        <v>205</v>
      </c>
      <c r="F901" s="85" t="s">
        <v>3907</v>
      </c>
      <c r="G901" s="86" t="s">
        <v>8322</v>
      </c>
      <c r="H901" s="86" t="s">
        <v>7311</v>
      </c>
      <c r="I901" s="86">
        <v>31081</v>
      </c>
      <c r="J901" s="109">
        <v>26340</v>
      </c>
      <c r="K901" s="111" t="s">
        <v>216</v>
      </c>
      <c r="L901" s="109" t="s">
        <v>217</v>
      </c>
      <c r="M901" s="88" t="str">
        <f>VLOOKUP(L901,'Total Sales 24-25'!$AD$2:$AE$6,2,0)</f>
        <v>G-Suite Business</v>
      </c>
      <c r="N901" s="109" t="s">
        <v>218</v>
      </c>
      <c r="O901" s="84" t="s">
        <v>6341</v>
      </c>
      <c r="P901" s="89"/>
      <c r="Q901" s="89"/>
      <c r="R901" s="89"/>
      <c r="S901" s="84">
        <v>8</v>
      </c>
      <c r="T901" s="89"/>
      <c r="U901" s="84">
        <v>31081.200000000001</v>
      </c>
    </row>
    <row r="902" spans="1:21" ht="17.25" customHeight="1" thickBot="1">
      <c r="A902" s="82">
        <v>45164</v>
      </c>
      <c r="B902" s="82" t="str">
        <f t="shared" si="14"/>
        <v>Aug</v>
      </c>
      <c r="C902" s="83">
        <v>45139</v>
      </c>
      <c r="D902" s="84">
        <v>34</v>
      </c>
      <c r="E902" s="84" t="s">
        <v>205</v>
      </c>
      <c r="F902" s="85" t="s">
        <v>250</v>
      </c>
      <c r="G902" s="86" t="s">
        <v>8323</v>
      </c>
      <c r="H902" s="86" t="s">
        <v>7311</v>
      </c>
      <c r="I902" s="86">
        <v>1770</v>
      </c>
      <c r="J902" s="109">
        <v>1500</v>
      </c>
      <c r="K902" s="111" t="s">
        <v>216</v>
      </c>
      <c r="L902" s="109" t="s">
        <v>217</v>
      </c>
      <c r="M902" s="88" t="str">
        <f>VLOOKUP(L902,'Total Sales 24-25'!$AD$2:$AE$6,2,0)</f>
        <v>G-Suite Business</v>
      </c>
      <c r="N902" s="109" t="s">
        <v>218</v>
      </c>
      <c r="O902" s="84" t="s">
        <v>6341</v>
      </c>
      <c r="P902" s="89"/>
      <c r="Q902" s="89"/>
      <c r="R902" s="89"/>
      <c r="S902" s="84">
        <v>8</v>
      </c>
      <c r="T902" s="89"/>
      <c r="U902" s="84">
        <v>1770</v>
      </c>
    </row>
    <row r="903" spans="1:21" ht="17.25" customHeight="1" thickBot="1">
      <c r="A903" s="82">
        <v>45164</v>
      </c>
      <c r="B903" s="82" t="str">
        <f t="shared" si="14"/>
        <v>Aug</v>
      </c>
      <c r="C903" s="83">
        <v>45139</v>
      </c>
      <c r="D903" s="84">
        <v>34</v>
      </c>
      <c r="E903" s="84" t="s">
        <v>205</v>
      </c>
      <c r="F903" s="85" t="s">
        <v>7374</v>
      </c>
      <c r="G903" s="86" t="s">
        <v>8324</v>
      </c>
      <c r="H903" s="86" t="s">
        <v>7311</v>
      </c>
      <c r="I903" s="86">
        <v>2655</v>
      </c>
      <c r="J903" s="109">
        <v>2250</v>
      </c>
      <c r="K903" s="111" t="s">
        <v>216</v>
      </c>
      <c r="L903" s="109" t="s">
        <v>217</v>
      </c>
      <c r="M903" s="88" t="str">
        <f>VLOOKUP(L903,'Total Sales 24-25'!$AD$2:$AE$6,2,0)</f>
        <v>G-Suite Business</v>
      </c>
      <c r="N903" s="109" t="s">
        <v>218</v>
      </c>
      <c r="O903" s="84" t="s">
        <v>6341</v>
      </c>
      <c r="P903" s="89"/>
      <c r="Q903" s="89"/>
      <c r="R903" s="89"/>
      <c r="S903" s="84">
        <v>8</v>
      </c>
      <c r="T903" s="89"/>
      <c r="U903" s="84">
        <v>2655</v>
      </c>
    </row>
    <row r="904" spans="1:21" ht="17.25" customHeight="1" thickBot="1">
      <c r="A904" s="82">
        <v>45165</v>
      </c>
      <c r="B904" s="82" t="str">
        <f t="shared" si="14"/>
        <v>Aug</v>
      </c>
      <c r="C904" s="83">
        <v>45139</v>
      </c>
      <c r="D904" s="84">
        <v>35</v>
      </c>
      <c r="E904" s="84" t="s">
        <v>205</v>
      </c>
      <c r="F904" s="85" t="s">
        <v>7328</v>
      </c>
      <c r="G904" s="86" t="s">
        <v>8325</v>
      </c>
      <c r="H904" s="86" t="s">
        <v>7311</v>
      </c>
      <c r="I904" s="86">
        <v>1534</v>
      </c>
      <c r="J904" s="109">
        <v>1300</v>
      </c>
      <c r="K904" s="111" t="s">
        <v>216</v>
      </c>
      <c r="L904" s="109" t="s">
        <v>217</v>
      </c>
      <c r="M904" s="88" t="str">
        <f>VLOOKUP(L904,'Total Sales 24-25'!$AD$2:$AE$6,2,0)</f>
        <v>G-Suite Business</v>
      </c>
      <c r="N904" s="109" t="s">
        <v>218</v>
      </c>
      <c r="O904" s="84" t="s">
        <v>6341</v>
      </c>
      <c r="P904" s="89"/>
      <c r="Q904" s="89"/>
      <c r="R904" s="89"/>
      <c r="S904" s="84">
        <v>8</v>
      </c>
      <c r="T904" s="89"/>
      <c r="U904" s="84">
        <v>1534</v>
      </c>
    </row>
    <row r="905" spans="1:21" ht="17.25" customHeight="1" thickBot="1">
      <c r="A905" s="82">
        <v>45165</v>
      </c>
      <c r="B905" s="82" t="str">
        <f t="shared" si="14"/>
        <v>Aug</v>
      </c>
      <c r="C905" s="83">
        <v>45139</v>
      </c>
      <c r="D905" s="84">
        <v>35</v>
      </c>
      <c r="E905" s="84" t="s">
        <v>205</v>
      </c>
      <c r="F905" s="85" t="s">
        <v>773</v>
      </c>
      <c r="G905" s="86" t="s">
        <v>8326</v>
      </c>
      <c r="H905" s="86" t="s">
        <v>7311</v>
      </c>
      <c r="I905" s="86">
        <v>6018</v>
      </c>
      <c r="J905" s="109">
        <v>5100</v>
      </c>
      <c r="K905" s="111" t="s">
        <v>216</v>
      </c>
      <c r="L905" s="109" t="s">
        <v>217</v>
      </c>
      <c r="M905" s="88" t="str">
        <f>VLOOKUP(L905,'Total Sales 24-25'!$AD$2:$AE$6,2,0)</f>
        <v>G-Suite Business</v>
      </c>
      <c r="N905" s="109" t="s">
        <v>218</v>
      </c>
      <c r="O905" s="84" t="s">
        <v>6341</v>
      </c>
      <c r="P905" s="89"/>
      <c r="Q905" s="89"/>
      <c r="R905" s="89"/>
      <c r="S905" s="84">
        <v>8</v>
      </c>
      <c r="T905" s="89"/>
      <c r="U905" s="84">
        <v>6018</v>
      </c>
    </row>
    <row r="906" spans="1:21" ht="17.25" customHeight="1" thickBot="1">
      <c r="A906" s="82">
        <v>45165</v>
      </c>
      <c r="B906" s="82" t="str">
        <f t="shared" si="14"/>
        <v>Aug</v>
      </c>
      <c r="C906" s="83">
        <v>45139</v>
      </c>
      <c r="D906" s="84">
        <v>35</v>
      </c>
      <c r="E906" s="84" t="s">
        <v>205</v>
      </c>
      <c r="F906" s="85" t="s">
        <v>8327</v>
      </c>
      <c r="G906" s="86" t="s">
        <v>8328</v>
      </c>
      <c r="H906" s="86" t="s">
        <v>7311</v>
      </c>
      <c r="I906" s="86">
        <v>12036</v>
      </c>
      <c r="J906" s="109">
        <v>10200</v>
      </c>
      <c r="K906" s="111" t="s">
        <v>216</v>
      </c>
      <c r="L906" s="109" t="s">
        <v>217</v>
      </c>
      <c r="M906" s="88" t="str">
        <f>VLOOKUP(L906,'Total Sales 24-25'!$AD$2:$AE$6,2,0)</f>
        <v>G-Suite Business</v>
      </c>
      <c r="N906" s="109" t="s">
        <v>218</v>
      </c>
      <c r="O906" s="84" t="s">
        <v>6341</v>
      </c>
      <c r="P906" s="89"/>
      <c r="Q906" s="89"/>
      <c r="R906" s="89"/>
      <c r="S906" s="84">
        <v>8</v>
      </c>
      <c r="T906" s="89"/>
      <c r="U906" s="84">
        <v>12036</v>
      </c>
    </row>
    <row r="907" spans="1:21" ht="17.25" customHeight="1" thickBot="1">
      <c r="A907" s="82">
        <v>45165</v>
      </c>
      <c r="B907" s="82" t="str">
        <f t="shared" si="14"/>
        <v>Aug</v>
      </c>
      <c r="C907" s="83">
        <v>45139</v>
      </c>
      <c r="D907" s="84">
        <v>35</v>
      </c>
      <c r="E907" s="84" t="s">
        <v>205</v>
      </c>
      <c r="F907" s="85" t="s">
        <v>2516</v>
      </c>
      <c r="G907" s="86" t="s">
        <v>8329</v>
      </c>
      <c r="H907" s="86" t="s">
        <v>7311</v>
      </c>
      <c r="I907" s="86">
        <v>3540</v>
      </c>
      <c r="J907" s="109">
        <v>3000</v>
      </c>
      <c r="K907" s="111" t="s">
        <v>216</v>
      </c>
      <c r="L907" s="109" t="s">
        <v>217</v>
      </c>
      <c r="M907" s="88" t="str">
        <f>VLOOKUP(L907,'Total Sales 24-25'!$AD$2:$AE$6,2,0)</f>
        <v>G-Suite Business</v>
      </c>
      <c r="N907" s="109" t="s">
        <v>218</v>
      </c>
      <c r="O907" s="84" t="s">
        <v>6341</v>
      </c>
      <c r="P907" s="89"/>
      <c r="Q907" s="89"/>
      <c r="R907" s="89"/>
      <c r="S907" s="84">
        <v>8</v>
      </c>
      <c r="T907" s="89"/>
      <c r="U907" s="84">
        <v>3540</v>
      </c>
    </row>
    <row r="908" spans="1:21" ht="17.25" customHeight="1" thickBot="1">
      <c r="A908" s="82">
        <v>45165</v>
      </c>
      <c r="B908" s="82" t="str">
        <f t="shared" si="14"/>
        <v>Aug</v>
      </c>
      <c r="C908" s="83">
        <v>45139</v>
      </c>
      <c r="D908" s="84">
        <v>35</v>
      </c>
      <c r="E908" s="84" t="s">
        <v>205</v>
      </c>
      <c r="F908" s="85" t="s">
        <v>4266</v>
      </c>
      <c r="G908" s="86" t="s">
        <v>8330</v>
      </c>
      <c r="H908" s="86" t="s">
        <v>7311</v>
      </c>
      <c r="I908" s="86">
        <v>3009</v>
      </c>
      <c r="J908" s="109">
        <v>2550</v>
      </c>
      <c r="K908" s="111" t="s">
        <v>216</v>
      </c>
      <c r="L908" s="109" t="s">
        <v>217</v>
      </c>
      <c r="M908" s="88" t="str">
        <f>VLOOKUP(L908,'Total Sales 24-25'!$AD$2:$AE$6,2,0)</f>
        <v>G-Suite Business</v>
      </c>
      <c r="N908" s="109" t="s">
        <v>218</v>
      </c>
      <c r="O908" s="84" t="s">
        <v>6341</v>
      </c>
      <c r="P908" s="89"/>
      <c r="Q908" s="89"/>
      <c r="R908" s="89"/>
      <c r="S908" s="84">
        <v>8</v>
      </c>
      <c r="T908" s="89"/>
      <c r="U908" s="84">
        <v>3009</v>
      </c>
    </row>
    <row r="909" spans="1:21" ht="17.25" customHeight="1" thickBot="1">
      <c r="A909" s="82">
        <v>45165</v>
      </c>
      <c r="B909" s="82" t="str">
        <f t="shared" si="14"/>
        <v>Aug</v>
      </c>
      <c r="C909" s="83">
        <v>45139</v>
      </c>
      <c r="D909" s="84">
        <v>35</v>
      </c>
      <c r="E909" s="84" t="s">
        <v>205</v>
      </c>
      <c r="F909" s="85" t="s">
        <v>250</v>
      </c>
      <c r="G909" s="86" t="s">
        <v>8331</v>
      </c>
      <c r="H909" s="86" t="s">
        <v>7311</v>
      </c>
      <c r="I909" s="86">
        <v>7080</v>
      </c>
      <c r="J909" s="109">
        <v>6000</v>
      </c>
      <c r="K909" s="111" t="s">
        <v>216</v>
      </c>
      <c r="L909" s="109" t="s">
        <v>217</v>
      </c>
      <c r="M909" s="88" t="str">
        <f>VLOOKUP(L909,'Total Sales 24-25'!$AD$2:$AE$6,2,0)</f>
        <v>G-Suite Business</v>
      </c>
      <c r="N909" s="109" t="s">
        <v>218</v>
      </c>
      <c r="O909" s="84" t="s">
        <v>6341</v>
      </c>
      <c r="P909" s="89"/>
      <c r="Q909" s="89"/>
      <c r="R909" s="89"/>
      <c r="S909" s="84">
        <v>8</v>
      </c>
      <c r="T909" s="89"/>
      <c r="U909" s="84">
        <v>7080</v>
      </c>
    </row>
    <row r="910" spans="1:21" ht="17.25" customHeight="1" thickBot="1">
      <c r="A910" s="82">
        <v>45165</v>
      </c>
      <c r="B910" s="82" t="str">
        <f t="shared" si="14"/>
        <v>Aug</v>
      </c>
      <c r="C910" s="83">
        <v>45139</v>
      </c>
      <c r="D910" s="84">
        <v>35</v>
      </c>
      <c r="E910" s="84" t="s">
        <v>205</v>
      </c>
      <c r="F910" s="85" t="s">
        <v>4654</v>
      </c>
      <c r="G910" s="86" t="s">
        <v>8332</v>
      </c>
      <c r="H910" s="86" t="s">
        <v>7311</v>
      </c>
      <c r="I910" s="86">
        <v>11328</v>
      </c>
      <c r="J910" s="109">
        <v>9600</v>
      </c>
      <c r="K910" s="111" t="s">
        <v>216</v>
      </c>
      <c r="L910" s="109" t="s">
        <v>217</v>
      </c>
      <c r="M910" s="88" t="str">
        <f>VLOOKUP(L910,'Total Sales 24-25'!$AD$2:$AE$6,2,0)</f>
        <v>G-Suite Business</v>
      </c>
      <c r="N910" s="109" t="s">
        <v>218</v>
      </c>
      <c r="O910" s="84" t="s">
        <v>6341</v>
      </c>
      <c r="P910" s="89"/>
      <c r="Q910" s="89"/>
      <c r="R910" s="89"/>
      <c r="S910" s="84">
        <v>8</v>
      </c>
      <c r="T910" s="89"/>
      <c r="U910" s="84">
        <v>11328</v>
      </c>
    </row>
    <row r="911" spans="1:21" ht="17.25" customHeight="1" thickBot="1">
      <c r="A911" s="82">
        <v>45165</v>
      </c>
      <c r="B911" s="82" t="str">
        <f t="shared" si="14"/>
        <v>Aug</v>
      </c>
      <c r="C911" s="83">
        <v>45139</v>
      </c>
      <c r="D911" s="84">
        <v>35</v>
      </c>
      <c r="E911" s="84" t="s">
        <v>205</v>
      </c>
      <c r="F911" s="85" t="s">
        <v>1830</v>
      </c>
      <c r="G911" s="86" t="s">
        <v>8333</v>
      </c>
      <c r="H911" s="86" t="s">
        <v>7311</v>
      </c>
      <c r="I911" s="86">
        <v>18054</v>
      </c>
      <c r="J911" s="109">
        <v>15300</v>
      </c>
      <c r="K911" s="111" t="s">
        <v>216</v>
      </c>
      <c r="L911" s="109" t="s">
        <v>217</v>
      </c>
      <c r="M911" s="88" t="str">
        <f>VLOOKUP(L911,'Total Sales 24-25'!$AD$2:$AE$6,2,0)</f>
        <v>G-Suite Business</v>
      </c>
      <c r="N911" s="109" t="s">
        <v>218</v>
      </c>
      <c r="O911" s="84" t="s">
        <v>6341</v>
      </c>
      <c r="P911" s="89"/>
      <c r="Q911" s="89"/>
      <c r="R911" s="89"/>
      <c r="S911" s="84">
        <v>8</v>
      </c>
      <c r="T911" s="89"/>
      <c r="U911" s="84">
        <v>18054</v>
      </c>
    </row>
    <row r="912" spans="1:21" ht="17.25" customHeight="1" thickBot="1">
      <c r="A912" s="82">
        <v>45166</v>
      </c>
      <c r="B912" s="82" t="str">
        <f t="shared" si="14"/>
        <v>Aug</v>
      </c>
      <c r="C912" s="83">
        <v>45139</v>
      </c>
      <c r="D912" s="84">
        <v>35</v>
      </c>
      <c r="E912" s="84" t="s">
        <v>205</v>
      </c>
      <c r="F912" s="85" t="s">
        <v>7393</v>
      </c>
      <c r="G912" s="86" t="s">
        <v>8334</v>
      </c>
      <c r="H912" s="86" t="s">
        <v>7311</v>
      </c>
      <c r="I912" s="86">
        <v>1357</v>
      </c>
      <c r="J912" s="109">
        <v>1150</v>
      </c>
      <c r="K912" s="111" t="s">
        <v>216</v>
      </c>
      <c r="L912" s="109" t="s">
        <v>217</v>
      </c>
      <c r="M912" s="88" t="str">
        <f>VLOOKUP(L912,'Total Sales 24-25'!$AD$2:$AE$6,2,0)</f>
        <v>G-Suite Business</v>
      </c>
      <c r="N912" s="109" t="s">
        <v>218</v>
      </c>
      <c r="O912" s="84" t="s">
        <v>6341</v>
      </c>
      <c r="P912" s="89"/>
      <c r="Q912" s="89"/>
      <c r="R912" s="89"/>
      <c r="S912" s="84">
        <v>8</v>
      </c>
      <c r="T912" s="89"/>
      <c r="U912" s="84">
        <v>1357</v>
      </c>
    </row>
    <row r="913" spans="1:21" ht="17.25" customHeight="1" thickBot="1">
      <c r="A913" s="82">
        <v>45166</v>
      </c>
      <c r="B913" s="82" t="str">
        <f t="shared" si="14"/>
        <v>Aug</v>
      </c>
      <c r="C913" s="83">
        <v>45139</v>
      </c>
      <c r="D913" s="84">
        <v>35</v>
      </c>
      <c r="E913" s="84" t="s">
        <v>205</v>
      </c>
      <c r="F913" s="90" t="s">
        <v>362</v>
      </c>
      <c r="G913" s="86" t="s">
        <v>8335</v>
      </c>
      <c r="H913" s="86" t="s">
        <v>7311</v>
      </c>
      <c r="I913" s="91"/>
      <c r="J913" s="109">
        <v>0</v>
      </c>
      <c r="K913" s="111" t="s">
        <v>216</v>
      </c>
      <c r="L913" s="109" t="s">
        <v>217</v>
      </c>
      <c r="M913" s="88" t="str">
        <f>VLOOKUP(L913,'Total Sales 24-25'!$AD$2:$AE$6,2,0)</f>
        <v>G-Suite Business</v>
      </c>
      <c r="N913" s="109" t="s">
        <v>218</v>
      </c>
      <c r="O913" s="84" t="s">
        <v>6341</v>
      </c>
      <c r="P913" s="89"/>
      <c r="Q913" s="89"/>
      <c r="R913" s="89"/>
      <c r="S913" s="84">
        <v>8</v>
      </c>
      <c r="T913" s="89"/>
      <c r="U913" s="89"/>
    </row>
    <row r="914" spans="1:21" ht="17.25" customHeight="1" thickBot="1">
      <c r="A914" s="82">
        <v>45166</v>
      </c>
      <c r="B914" s="82" t="str">
        <f t="shared" si="14"/>
        <v>Aug</v>
      </c>
      <c r="C914" s="83">
        <v>45139</v>
      </c>
      <c r="D914" s="84">
        <v>35</v>
      </c>
      <c r="E914" s="84" t="s">
        <v>205</v>
      </c>
      <c r="F914" s="85" t="s">
        <v>3889</v>
      </c>
      <c r="G914" s="86" t="s">
        <v>8336</v>
      </c>
      <c r="H914" s="86" t="s">
        <v>7311</v>
      </c>
      <c r="I914" s="86">
        <v>3009</v>
      </c>
      <c r="J914" s="109">
        <v>2550</v>
      </c>
      <c r="K914" s="111" t="s">
        <v>216</v>
      </c>
      <c r="L914" s="109" t="s">
        <v>217</v>
      </c>
      <c r="M914" s="88" t="str">
        <f>VLOOKUP(L914,'Total Sales 24-25'!$AD$2:$AE$6,2,0)</f>
        <v>G-Suite Business</v>
      </c>
      <c r="N914" s="109" t="s">
        <v>218</v>
      </c>
      <c r="O914" s="84" t="s">
        <v>6341</v>
      </c>
      <c r="P914" s="89"/>
      <c r="Q914" s="89"/>
      <c r="R914" s="89"/>
      <c r="S914" s="84">
        <v>8</v>
      </c>
      <c r="T914" s="89"/>
      <c r="U914" s="84">
        <v>3009</v>
      </c>
    </row>
    <row r="915" spans="1:21" ht="17.25" customHeight="1" thickBot="1">
      <c r="A915" s="82">
        <v>45166</v>
      </c>
      <c r="B915" s="82" t="str">
        <f t="shared" si="14"/>
        <v>Aug</v>
      </c>
      <c r="C915" s="83">
        <v>45139</v>
      </c>
      <c r="D915" s="84">
        <v>35</v>
      </c>
      <c r="E915" s="84" t="s">
        <v>205</v>
      </c>
      <c r="F915" s="85" t="s">
        <v>2259</v>
      </c>
      <c r="G915" s="86" t="s">
        <v>8337</v>
      </c>
      <c r="H915" s="86" t="s">
        <v>7311</v>
      </c>
      <c r="I915" s="86">
        <v>209002</v>
      </c>
      <c r="J915" s="109">
        <v>177120</v>
      </c>
      <c r="K915" s="111" t="s">
        <v>216</v>
      </c>
      <c r="L915" s="109" t="s">
        <v>217</v>
      </c>
      <c r="M915" s="88" t="str">
        <f>VLOOKUP(L915,'Total Sales 24-25'!$AD$2:$AE$6,2,0)</f>
        <v>G-Suite Business</v>
      </c>
      <c r="N915" s="109" t="s">
        <v>218</v>
      </c>
      <c r="O915" s="84" t="s">
        <v>6341</v>
      </c>
      <c r="P915" s="89"/>
      <c r="Q915" s="89"/>
      <c r="R915" s="89"/>
      <c r="S915" s="84">
        <v>8</v>
      </c>
      <c r="T915" s="89"/>
      <c r="U915" s="84">
        <v>209002</v>
      </c>
    </row>
    <row r="916" spans="1:21" ht="17.25" customHeight="1" thickBot="1">
      <c r="A916" s="82">
        <v>45167</v>
      </c>
      <c r="B916" s="82" t="str">
        <f t="shared" si="14"/>
        <v>Aug</v>
      </c>
      <c r="C916" s="83">
        <v>45139</v>
      </c>
      <c r="D916" s="84">
        <v>35</v>
      </c>
      <c r="E916" s="84" t="s">
        <v>205</v>
      </c>
      <c r="F916" s="85" t="s">
        <v>4170</v>
      </c>
      <c r="G916" s="86" t="s">
        <v>8338</v>
      </c>
      <c r="H916" s="86" t="s">
        <v>7311</v>
      </c>
      <c r="I916" s="86">
        <v>45135</v>
      </c>
      <c r="J916" s="109">
        <v>38250</v>
      </c>
      <c r="K916" s="111" t="s">
        <v>216</v>
      </c>
      <c r="L916" s="109" t="s">
        <v>217</v>
      </c>
      <c r="M916" s="88" t="str">
        <f>VLOOKUP(L916,'Total Sales 24-25'!$AD$2:$AE$6,2,0)</f>
        <v>G-Suite Business</v>
      </c>
      <c r="N916" s="109" t="s">
        <v>218</v>
      </c>
      <c r="O916" s="84" t="s">
        <v>6341</v>
      </c>
      <c r="P916" s="89"/>
      <c r="Q916" s="89"/>
      <c r="R916" s="89"/>
      <c r="S916" s="84">
        <v>8</v>
      </c>
      <c r="T916" s="89"/>
      <c r="U916" s="84">
        <v>45135</v>
      </c>
    </row>
    <row r="917" spans="1:21" ht="17.25" customHeight="1" thickBot="1">
      <c r="A917" s="82">
        <v>45167</v>
      </c>
      <c r="B917" s="82" t="str">
        <f t="shared" si="14"/>
        <v>Aug</v>
      </c>
      <c r="C917" s="83">
        <v>45139</v>
      </c>
      <c r="D917" s="84">
        <v>35</v>
      </c>
      <c r="E917" s="84" t="s">
        <v>205</v>
      </c>
      <c r="F917" s="85" t="s">
        <v>551</v>
      </c>
      <c r="G917" s="86" t="s">
        <v>8339</v>
      </c>
      <c r="H917" s="86" t="s">
        <v>7311</v>
      </c>
      <c r="I917" s="86">
        <v>6513</v>
      </c>
      <c r="J917" s="109">
        <v>5519</v>
      </c>
      <c r="K917" s="111" t="s">
        <v>216</v>
      </c>
      <c r="L917" s="109" t="s">
        <v>217</v>
      </c>
      <c r="M917" s="88" t="str">
        <f>VLOOKUP(L917,'Total Sales 24-25'!$AD$2:$AE$6,2,0)</f>
        <v>G-Suite Business</v>
      </c>
      <c r="N917" s="109" t="s">
        <v>218</v>
      </c>
      <c r="O917" s="84" t="s">
        <v>6341</v>
      </c>
      <c r="P917" s="89"/>
      <c r="Q917" s="89"/>
      <c r="R917" s="89"/>
      <c r="S917" s="84">
        <v>8</v>
      </c>
      <c r="T917" s="89"/>
      <c r="U917" s="84">
        <v>6513</v>
      </c>
    </row>
    <row r="918" spans="1:21" ht="17.25" customHeight="1" thickBot="1">
      <c r="A918" s="82">
        <v>45167</v>
      </c>
      <c r="B918" s="82" t="str">
        <f t="shared" si="14"/>
        <v>Aug</v>
      </c>
      <c r="C918" s="83">
        <v>45139</v>
      </c>
      <c r="D918" s="84">
        <v>35</v>
      </c>
      <c r="E918" s="84" t="s">
        <v>205</v>
      </c>
      <c r="F918" s="85" t="s">
        <v>2794</v>
      </c>
      <c r="G918" s="86" t="s">
        <v>8340</v>
      </c>
      <c r="H918" s="86" t="s">
        <v>7311</v>
      </c>
      <c r="I918" s="86">
        <v>21063</v>
      </c>
      <c r="J918" s="109">
        <v>17850</v>
      </c>
      <c r="K918" s="111" t="s">
        <v>216</v>
      </c>
      <c r="L918" s="109" t="s">
        <v>217</v>
      </c>
      <c r="M918" s="88" t="str">
        <f>VLOOKUP(L918,'Total Sales 24-25'!$AD$2:$AE$6,2,0)</f>
        <v>G-Suite Business</v>
      </c>
      <c r="N918" s="109" t="s">
        <v>218</v>
      </c>
      <c r="O918" s="84" t="s">
        <v>6341</v>
      </c>
      <c r="P918" s="89"/>
      <c r="Q918" s="89"/>
      <c r="R918" s="89"/>
      <c r="S918" s="84">
        <v>8</v>
      </c>
      <c r="T918" s="89"/>
      <c r="U918" s="84">
        <v>21063</v>
      </c>
    </row>
    <row r="919" spans="1:21" ht="17.25" customHeight="1" thickBot="1">
      <c r="A919" s="82">
        <v>45167</v>
      </c>
      <c r="B919" s="82" t="str">
        <f t="shared" si="14"/>
        <v>Aug</v>
      </c>
      <c r="C919" s="83">
        <v>45139</v>
      </c>
      <c r="D919" s="84">
        <v>35</v>
      </c>
      <c r="E919" s="84" t="s">
        <v>205</v>
      </c>
      <c r="F919" s="85" t="s">
        <v>8341</v>
      </c>
      <c r="G919" s="86" t="s">
        <v>8342</v>
      </c>
      <c r="H919" s="86" t="s">
        <v>7311</v>
      </c>
      <c r="I919" s="86">
        <v>32037</v>
      </c>
      <c r="J919" s="109">
        <v>27150</v>
      </c>
      <c r="K919" s="111" t="s">
        <v>216</v>
      </c>
      <c r="L919" s="109" t="s">
        <v>217</v>
      </c>
      <c r="M919" s="88" t="str">
        <f>VLOOKUP(L919,'Total Sales 24-25'!$AD$2:$AE$6,2,0)</f>
        <v>G-Suite Business</v>
      </c>
      <c r="N919" s="109" t="s">
        <v>218</v>
      </c>
      <c r="O919" s="84" t="s">
        <v>6341</v>
      </c>
      <c r="P919" s="89"/>
      <c r="Q919" s="89"/>
      <c r="R919" s="89"/>
      <c r="S919" s="84">
        <v>8</v>
      </c>
      <c r="T919" s="89"/>
      <c r="U919" s="84">
        <v>32037</v>
      </c>
    </row>
    <row r="920" spans="1:21" ht="17.25" customHeight="1" thickBot="1">
      <c r="A920" s="82">
        <v>45168</v>
      </c>
      <c r="B920" s="82" t="str">
        <f t="shared" si="14"/>
        <v>Aug</v>
      </c>
      <c r="C920" s="83">
        <v>45139</v>
      </c>
      <c r="D920" s="84">
        <v>35</v>
      </c>
      <c r="E920" s="84" t="s">
        <v>205</v>
      </c>
      <c r="F920" s="85" t="s">
        <v>2079</v>
      </c>
      <c r="G920" s="86" t="s">
        <v>8343</v>
      </c>
      <c r="H920" s="86" t="s">
        <v>7311</v>
      </c>
      <c r="I920" s="86">
        <v>4749</v>
      </c>
      <c r="J920" s="109">
        <v>4025</v>
      </c>
      <c r="K920" s="111" t="s">
        <v>216</v>
      </c>
      <c r="L920" s="109" t="s">
        <v>217</v>
      </c>
      <c r="M920" s="88" t="str">
        <f>VLOOKUP(L920,'Total Sales 24-25'!$AD$2:$AE$6,2,0)</f>
        <v>G-Suite Business</v>
      </c>
      <c r="N920" s="109" t="s">
        <v>218</v>
      </c>
      <c r="O920" s="84" t="s">
        <v>6341</v>
      </c>
      <c r="P920" s="89"/>
      <c r="Q920" s="89"/>
      <c r="R920" s="89"/>
      <c r="S920" s="84">
        <v>8</v>
      </c>
      <c r="T920" s="89"/>
      <c r="U920" s="84">
        <v>4749.4399999999996</v>
      </c>
    </row>
    <row r="921" spans="1:21" ht="17.25" customHeight="1" thickBot="1">
      <c r="A921" s="82">
        <v>45168</v>
      </c>
      <c r="B921" s="82" t="str">
        <f t="shared" si="14"/>
        <v>Aug</v>
      </c>
      <c r="C921" s="83">
        <v>45139</v>
      </c>
      <c r="D921" s="84">
        <v>35</v>
      </c>
      <c r="E921" s="84" t="s">
        <v>205</v>
      </c>
      <c r="F921" s="85" t="s">
        <v>2002</v>
      </c>
      <c r="G921" s="86" t="s">
        <v>8344</v>
      </c>
      <c r="H921" s="86" t="s">
        <v>7311</v>
      </c>
      <c r="I921" s="86">
        <v>24072</v>
      </c>
      <c r="J921" s="109">
        <v>20400</v>
      </c>
      <c r="K921" s="111" t="s">
        <v>216</v>
      </c>
      <c r="L921" s="109" t="s">
        <v>217</v>
      </c>
      <c r="M921" s="88" t="str">
        <f>VLOOKUP(L921,'Total Sales 24-25'!$AD$2:$AE$6,2,0)</f>
        <v>G-Suite Business</v>
      </c>
      <c r="N921" s="109" t="s">
        <v>218</v>
      </c>
      <c r="O921" s="84" t="s">
        <v>6341</v>
      </c>
      <c r="P921" s="89"/>
      <c r="Q921" s="89"/>
      <c r="R921" s="89"/>
      <c r="S921" s="84">
        <v>8</v>
      </c>
      <c r="T921" s="89"/>
      <c r="U921" s="84">
        <v>24072</v>
      </c>
    </row>
    <row r="922" spans="1:21" ht="17.25" customHeight="1" thickBot="1">
      <c r="A922" s="82">
        <v>45168</v>
      </c>
      <c r="B922" s="82" t="str">
        <f t="shared" si="14"/>
        <v>Aug</v>
      </c>
      <c r="C922" s="83">
        <v>45139</v>
      </c>
      <c r="D922" s="84">
        <v>35</v>
      </c>
      <c r="E922" s="84" t="s">
        <v>205</v>
      </c>
      <c r="F922" s="85" t="s">
        <v>2707</v>
      </c>
      <c r="G922" s="86" t="s">
        <v>8345</v>
      </c>
      <c r="H922" s="86" t="s">
        <v>7311</v>
      </c>
      <c r="I922" s="86">
        <v>12259</v>
      </c>
      <c r="J922" s="109">
        <v>10389</v>
      </c>
      <c r="K922" s="111" t="s">
        <v>216</v>
      </c>
      <c r="L922" s="109" t="s">
        <v>217</v>
      </c>
      <c r="M922" s="88" t="str">
        <f>VLOOKUP(L922,'Total Sales 24-25'!$AD$2:$AE$6,2,0)</f>
        <v>G-Suite Business</v>
      </c>
      <c r="N922" s="109" t="s">
        <v>218</v>
      </c>
      <c r="O922" s="84" t="s">
        <v>6341</v>
      </c>
      <c r="P922" s="89"/>
      <c r="Q922" s="89"/>
      <c r="R922" s="89"/>
      <c r="S922" s="84">
        <v>8</v>
      </c>
      <c r="T922" s="89"/>
      <c r="U922" s="84">
        <v>12259</v>
      </c>
    </row>
    <row r="923" spans="1:21" ht="17.25" customHeight="1" thickBot="1">
      <c r="A923" s="82">
        <v>45168</v>
      </c>
      <c r="B923" s="82" t="str">
        <f t="shared" si="14"/>
        <v>Aug</v>
      </c>
      <c r="C923" s="83">
        <v>45139</v>
      </c>
      <c r="D923" s="84">
        <v>35</v>
      </c>
      <c r="E923" s="84" t="s">
        <v>205</v>
      </c>
      <c r="F923" s="85" t="s">
        <v>1955</v>
      </c>
      <c r="G923" s="86" t="s">
        <v>8346</v>
      </c>
      <c r="H923" s="86" t="s">
        <v>7311</v>
      </c>
      <c r="I923" s="86">
        <v>1151</v>
      </c>
      <c r="J923" s="109">
        <v>975</v>
      </c>
      <c r="K923" s="111" t="s">
        <v>216</v>
      </c>
      <c r="L923" s="109" t="s">
        <v>217</v>
      </c>
      <c r="M923" s="88" t="str">
        <f>VLOOKUP(L923,'Total Sales 24-25'!$AD$2:$AE$6,2,0)</f>
        <v>G-Suite Business</v>
      </c>
      <c r="N923" s="109" t="s">
        <v>218</v>
      </c>
      <c r="O923" s="84" t="s">
        <v>6341</v>
      </c>
      <c r="P923" s="89"/>
      <c r="Q923" s="89"/>
      <c r="R923" s="89"/>
      <c r="S923" s="84">
        <v>8</v>
      </c>
      <c r="T923" s="89"/>
      <c r="U923" s="84">
        <v>1151</v>
      </c>
    </row>
    <row r="924" spans="1:21" ht="17.25" customHeight="1" thickBot="1">
      <c r="A924" s="82">
        <v>45168</v>
      </c>
      <c r="B924" s="82" t="str">
        <f t="shared" si="14"/>
        <v>Aug</v>
      </c>
      <c r="C924" s="83">
        <v>45139</v>
      </c>
      <c r="D924" s="84">
        <v>35</v>
      </c>
      <c r="E924" s="84" t="s">
        <v>205</v>
      </c>
      <c r="F924" s="85" t="s">
        <v>5187</v>
      </c>
      <c r="G924" s="86" t="s">
        <v>8347</v>
      </c>
      <c r="H924" s="86" t="s">
        <v>7311</v>
      </c>
      <c r="I924" s="86">
        <v>885</v>
      </c>
      <c r="J924" s="109">
        <v>750</v>
      </c>
      <c r="K924" s="111" t="s">
        <v>216</v>
      </c>
      <c r="L924" s="109" t="s">
        <v>217</v>
      </c>
      <c r="M924" s="88" t="str">
        <f>VLOOKUP(L924,'Total Sales 24-25'!$AD$2:$AE$6,2,0)</f>
        <v>G-Suite Business</v>
      </c>
      <c r="N924" s="109" t="s">
        <v>218</v>
      </c>
      <c r="O924" s="84" t="s">
        <v>6341</v>
      </c>
      <c r="P924" s="89"/>
      <c r="Q924" s="89"/>
      <c r="R924" s="89"/>
      <c r="S924" s="84">
        <v>8</v>
      </c>
      <c r="T924" s="89"/>
      <c r="U924" s="84">
        <v>885</v>
      </c>
    </row>
    <row r="925" spans="1:21" ht="17.25" customHeight="1" thickBot="1">
      <c r="A925" s="82">
        <v>45169</v>
      </c>
      <c r="B925" s="82" t="str">
        <f t="shared" si="14"/>
        <v>Aug</v>
      </c>
      <c r="C925" s="83">
        <v>45139</v>
      </c>
      <c r="D925" s="84">
        <v>35</v>
      </c>
      <c r="E925" s="84" t="s">
        <v>205</v>
      </c>
      <c r="F925" s="85" t="s">
        <v>3238</v>
      </c>
      <c r="G925" s="86" t="s">
        <v>8348</v>
      </c>
      <c r="H925" s="86" t="s">
        <v>7311</v>
      </c>
      <c r="I925" s="86">
        <v>33984</v>
      </c>
      <c r="J925" s="109">
        <v>28800</v>
      </c>
      <c r="K925" s="111" t="s">
        <v>216</v>
      </c>
      <c r="L925" s="109" t="s">
        <v>217</v>
      </c>
      <c r="M925" s="88" t="str">
        <f>VLOOKUP(L925,'Total Sales 24-25'!$AD$2:$AE$6,2,0)</f>
        <v>G-Suite Business</v>
      </c>
      <c r="N925" s="109" t="s">
        <v>218</v>
      </c>
      <c r="O925" s="84" t="s">
        <v>6341</v>
      </c>
      <c r="P925" s="89"/>
      <c r="Q925" s="89"/>
      <c r="R925" s="89"/>
      <c r="S925" s="84">
        <v>8</v>
      </c>
      <c r="T925" s="89"/>
      <c r="U925" s="84">
        <v>33984</v>
      </c>
    </row>
    <row r="926" spans="1:21" ht="17.25" customHeight="1" thickBot="1">
      <c r="A926" s="82">
        <v>45169</v>
      </c>
      <c r="B926" s="82" t="str">
        <f t="shared" si="14"/>
        <v>Aug</v>
      </c>
      <c r="C926" s="83">
        <v>45139</v>
      </c>
      <c r="D926" s="84">
        <v>35</v>
      </c>
      <c r="E926" s="84" t="s">
        <v>205</v>
      </c>
      <c r="F926" s="85" t="s">
        <v>7881</v>
      </c>
      <c r="G926" s="86" t="s">
        <v>8349</v>
      </c>
      <c r="H926" s="86" t="s">
        <v>7311</v>
      </c>
      <c r="I926" s="86">
        <v>122248</v>
      </c>
      <c r="J926" s="109">
        <v>103600</v>
      </c>
      <c r="K926" s="111" t="s">
        <v>216</v>
      </c>
      <c r="L926" s="109" t="s">
        <v>217</v>
      </c>
      <c r="M926" s="88" t="str">
        <f>VLOOKUP(L926,'Total Sales 24-25'!$AD$2:$AE$6,2,0)</f>
        <v>G-Suite Business</v>
      </c>
      <c r="N926" s="109" t="s">
        <v>218</v>
      </c>
      <c r="O926" s="84" t="s">
        <v>6341</v>
      </c>
      <c r="P926" s="89"/>
      <c r="Q926" s="89"/>
      <c r="R926" s="89"/>
      <c r="S926" s="84">
        <v>8</v>
      </c>
      <c r="T926" s="89"/>
      <c r="U926" s="84">
        <v>122248</v>
      </c>
    </row>
    <row r="927" spans="1:21" ht="17.25" customHeight="1" thickBot="1">
      <c r="A927" s="82">
        <v>45169</v>
      </c>
      <c r="B927" s="82" t="str">
        <f t="shared" si="14"/>
        <v>Aug</v>
      </c>
      <c r="C927" s="83">
        <v>45139</v>
      </c>
      <c r="D927" s="84">
        <v>35</v>
      </c>
      <c r="E927" s="84" t="s">
        <v>205</v>
      </c>
      <c r="F927" s="85" t="s">
        <v>8350</v>
      </c>
      <c r="G927" s="86" t="s">
        <v>8351</v>
      </c>
      <c r="H927" s="86" t="s">
        <v>7311</v>
      </c>
      <c r="I927" s="86">
        <v>41642</v>
      </c>
      <c r="J927" s="109">
        <v>35290</v>
      </c>
      <c r="K927" s="111" t="s">
        <v>216</v>
      </c>
      <c r="L927" s="109" t="s">
        <v>217</v>
      </c>
      <c r="M927" s="88" t="str">
        <f>VLOOKUP(L927,'Total Sales 24-25'!$AD$2:$AE$6,2,0)</f>
        <v>G-Suite Business</v>
      </c>
      <c r="N927" s="109" t="s">
        <v>218</v>
      </c>
      <c r="O927" s="84" t="s">
        <v>6341</v>
      </c>
      <c r="P927" s="89"/>
      <c r="Q927" s="89"/>
      <c r="R927" s="89"/>
      <c r="S927" s="84">
        <v>8</v>
      </c>
      <c r="T927" s="89"/>
      <c r="U927" s="84">
        <v>41642</v>
      </c>
    </row>
    <row r="928" spans="1:21" ht="17.25" customHeight="1" thickBot="1">
      <c r="A928" s="82">
        <v>45169</v>
      </c>
      <c r="B928" s="82" t="str">
        <f t="shared" si="14"/>
        <v>Aug</v>
      </c>
      <c r="C928" s="83">
        <v>45139</v>
      </c>
      <c r="D928" s="84">
        <v>35</v>
      </c>
      <c r="E928" s="84" t="s">
        <v>205</v>
      </c>
      <c r="F928" s="85" t="s">
        <v>2581</v>
      </c>
      <c r="G928" s="86" t="s">
        <v>8352</v>
      </c>
      <c r="H928" s="86" t="s">
        <v>7311</v>
      </c>
      <c r="I928" s="86">
        <v>72216</v>
      </c>
      <c r="J928" s="109">
        <v>61200</v>
      </c>
      <c r="K928" s="111" t="s">
        <v>216</v>
      </c>
      <c r="L928" s="109" t="s">
        <v>217</v>
      </c>
      <c r="M928" s="88" t="str">
        <f>VLOOKUP(L928,'Total Sales 24-25'!$AD$2:$AE$6,2,0)</f>
        <v>G-Suite Business</v>
      </c>
      <c r="N928" s="109" t="s">
        <v>218</v>
      </c>
      <c r="O928" s="84" t="s">
        <v>6341</v>
      </c>
      <c r="P928" s="89"/>
      <c r="Q928" s="89"/>
      <c r="R928" s="89"/>
      <c r="S928" s="84">
        <v>8</v>
      </c>
      <c r="T928" s="89"/>
      <c r="U928" s="84">
        <v>72216</v>
      </c>
    </row>
    <row r="929" spans="1:21" ht="17.25" customHeight="1" thickBot="1">
      <c r="A929" s="82">
        <v>45169</v>
      </c>
      <c r="B929" s="82" t="str">
        <f t="shared" si="14"/>
        <v>Aug</v>
      </c>
      <c r="C929" s="83">
        <v>45139</v>
      </c>
      <c r="D929" s="84">
        <v>35</v>
      </c>
      <c r="E929" s="84" t="s">
        <v>205</v>
      </c>
      <c r="F929" s="85" t="s">
        <v>8353</v>
      </c>
      <c r="G929" s="86" t="s">
        <v>8354</v>
      </c>
      <c r="H929" s="86" t="s">
        <v>7311</v>
      </c>
      <c r="I929" s="86">
        <v>61171</v>
      </c>
      <c r="J929" s="109">
        <v>51840</v>
      </c>
      <c r="K929" s="111" t="s">
        <v>216</v>
      </c>
      <c r="L929" s="109" t="s">
        <v>217</v>
      </c>
      <c r="M929" s="88" t="str">
        <f>VLOOKUP(L929,'Total Sales 24-25'!$AD$2:$AE$6,2,0)</f>
        <v>G-Suite Business</v>
      </c>
      <c r="N929" s="109" t="s">
        <v>218</v>
      </c>
      <c r="O929" s="84" t="s">
        <v>6341</v>
      </c>
      <c r="P929" s="89"/>
      <c r="Q929" s="89"/>
      <c r="R929" s="89"/>
      <c r="S929" s="84">
        <v>8</v>
      </c>
      <c r="T929" s="89"/>
      <c r="U929" s="84">
        <v>61171.199999999997</v>
      </c>
    </row>
    <row r="930" spans="1:21" ht="17.25" customHeight="1" thickBot="1">
      <c r="A930" s="82">
        <v>45170</v>
      </c>
      <c r="B930" s="82" t="str">
        <f t="shared" si="14"/>
        <v>Sep</v>
      </c>
      <c r="C930" s="83">
        <v>45170</v>
      </c>
      <c r="D930" s="84">
        <v>35</v>
      </c>
      <c r="E930" s="84" t="s">
        <v>205</v>
      </c>
      <c r="F930" s="85" t="s">
        <v>433</v>
      </c>
      <c r="G930" s="86" t="s">
        <v>8355</v>
      </c>
      <c r="H930" s="86" t="s">
        <v>7311</v>
      </c>
      <c r="I930" s="86">
        <v>20650</v>
      </c>
      <c r="J930" s="109">
        <v>17500</v>
      </c>
      <c r="K930" s="111" t="s">
        <v>216</v>
      </c>
      <c r="L930" s="109" t="s">
        <v>217</v>
      </c>
      <c r="M930" s="88" t="str">
        <f>VLOOKUP(L930,'Total Sales 24-25'!$AD$2:$AE$6,2,0)</f>
        <v>G-Suite Business</v>
      </c>
      <c r="N930" s="109" t="s">
        <v>218</v>
      </c>
      <c r="O930" s="84" t="s">
        <v>6341</v>
      </c>
      <c r="P930" s="89"/>
      <c r="Q930" s="89"/>
      <c r="R930" s="89"/>
      <c r="S930" s="84">
        <v>9</v>
      </c>
      <c r="T930" s="89"/>
      <c r="U930" s="84">
        <v>20650</v>
      </c>
    </row>
    <row r="931" spans="1:21" ht="17.25" customHeight="1" thickBot="1">
      <c r="A931" s="82">
        <v>45171</v>
      </c>
      <c r="B931" s="82" t="str">
        <f t="shared" si="14"/>
        <v>Sep</v>
      </c>
      <c r="C931" s="83">
        <v>45170</v>
      </c>
      <c r="D931" s="84">
        <v>35</v>
      </c>
      <c r="E931" s="84" t="s">
        <v>205</v>
      </c>
      <c r="F931" s="85" t="s">
        <v>4060</v>
      </c>
      <c r="G931" s="86" t="s">
        <v>8356</v>
      </c>
      <c r="H931" s="86" t="s">
        <v>7311</v>
      </c>
      <c r="I931" s="86">
        <v>9027</v>
      </c>
      <c r="J931" s="109">
        <v>7650</v>
      </c>
      <c r="K931" s="111" t="s">
        <v>216</v>
      </c>
      <c r="L931" s="109" t="s">
        <v>217</v>
      </c>
      <c r="M931" s="88" t="str">
        <f>VLOOKUP(L931,'Total Sales 24-25'!$AD$2:$AE$6,2,0)</f>
        <v>G-Suite Business</v>
      </c>
      <c r="N931" s="109" t="s">
        <v>218</v>
      </c>
      <c r="O931" s="84" t="s">
        <v>6341</v>
      </c>
      <c r="P931" s="89"/>
      <c r="Q931" s="89"/>
      <c r="R931" s="89"/>
      <c r="S931" s="84">
        <v>9</v>
      </c>
      <c r="T931" s="89"/>
      <c r="U931" s="84">
        <v>9027</v>
      </c>
    </row>
    <row r="932" spans="1:21" ht="17.25" customHeight="1" thickBot="1">
      <c r="A932" s="82">
        <v>45171</v>
      </c>
      <c r="B932" s="82" t="str">
        <f t="shared" si="14"/>
        <v>Sep</v>
      </c>
      <c r="C932" s="83">
        <v>45170</v>
      </c>
      <c r="D932" s="84">
        <v>35</v>
      </c>
      <c r="E932" s="84" t="s">
        <v>205</v>
      </c>
      <c r="F932" s="85" t="s">
        <v>405</v>
      </c>
      <c r="G932" s="86" t="s">
        <v>8357</v>
      </c>
      <c r="H932" s="86" t="s">
        <v>7311</v>
      </c>
      <c r="I932" s="86">
        <v>5310</v>
      </c>
      <c r="J932" s="109">
        <v>4500</v>
      </c>
      <c r="K932" s="111" t="s">
        <v>216</v>
      </c>
      <c r="L932" s="109" t="s">
        <v>217</v>
      </c>
      <c r="M932" s="88" t="str">
        <f>VLOOKUP(L932,'Total Sales 24-25'!$AD$2:$AE$6,2,0)</f>
        <v>G-Suite Business</v>
      </c>
      <c r="N932" s="109" t="s">
        <v>218</v>
      </c>
      <c r="O932" s="84" t="s">
        <v>6341</v>
      </c>
      <c r="P932" s="89"/>
      <c r="Q932" s="89"/>
      <c r="R932" s="89"/>
      <c r="S932" s="84">
        <v>9</v>
      </c>
      <c r="T932" s="89"/>
      <c r="U932" s="84">
        <v>5310</v>
      </c>
    </row>
    <row r="933" spans="1:21" ht="17.25" customHeight="1" thickBot="1">
      <c r="A933" s="82">
        <v>45171</v>
      </c>
      <c r="B933" s="82" t="str">
        <f t="shared" si="14"/>
        <v>Sep</v>
      </c>
      <c r="C933" s="83">
        <v>45170</v>
      </c>
      <c r="D933" s="84">
        <v>35</v>
      </c>
      <c r="E933" s="84" t="s">
        <v>205</v>
      </c>
      <c r="F933" s="85" t="s">
        <v>1897</v>
      </c>
      <c r="G933" s="86" t="s">
        <v>8358</v>
      </c>
      <c r="H933" s="86" t="s">
        <v>7311</v>
      </c>
      <c r="I933" s="86">
        <v>2773</v>
      </c>
      <c r="J933" s="109">
        <v>2350</v>
      </c>
      <c r="K933" s="111" t="s">
        <v>216</v>
      </c>
      <c r="L933" s="109" t="s">
        <v>217</v>
      </c>
      <c r="M933" s="88" t="str">
        <f>VLOOKUP(L933,'Total Sales 24-25'!$AD$2:$AE$6,2,0)</f>
        <v>G-Suite Business</v>
      </c>
      <c r="N933" s="109" t="s">
        <v>218</v>
      </c>
      <c r="O933" s="84" t="s">
        <v>6341</v>
      </c>
      <c r="P933" s="89"/>
      <c r="Q933" s="89"/>
      <c r="R933" s="89"/>
      <c r="S933" s="84">
        <v>9</v>
      </c>
      <c r="T933" s="89"/>
      <c r="U933" s="84">
        <v>2773</v>
      </c>
    </row>
    <row r="934" spans="1:21" ht="17.25" customHeight="1" thickBot="1">
      <c r="A934" s="82">
        <v>45172</v>
      </c>
      <c r="B934" s="82" t="str">
        <f t="shared" si="14"/>
        <v>Sep</v>
      </c>
      <c r="C934" s="83">
        <v>45170</v>
      </c>
      <c r="D934" s="84">
        <v>36</v>
      </c>
      <c r="E934" s="84" t="s">
        <v>205</v>
      </c>
      <c r="F934" s="85" t="s">
        <v>1587</v>
      </c>
      <c r="G934" s="86" t="s">
        <v>8359</v>
      </c>
      <c r="H934" s="86" t="s">
        <v>7311</v>
      </c>
      <c r="I934" s="86">
        <v>9027</v>
      </c>
      <c r="J934" s="109">
        <v>7650</v>
      </c>
      <c r="K934" s="111" t="s">
        <v>216</v>
      </c>
      <c r="L934" s="109" t="s">
        <v>217</v>
      </c>
      <c r="M934" s="88" t="str">
        <f>VLOOKUP(L934,'Total Sales 24-25'!$AD$2:$AE$6,2,0)</f>
        <v>G-Suite Business</v>
      </c>
      <c r="N934" s="109" t="s">
        <v>218</v>
      </c>
      <c r="O934" s="84" t="s">
        <v>6341</v>
      </c>
      <c r="P934" s="89"/>
      <c r="Q934" s="89"/>
      <c r="R934" s="89"/>
      <c r="S934" s="84">
        <v>9</v>
      </c>
      <c r="T934" s="89"/>
      <c r="U934" s="84">
        <v>9027</v>
      </c>
    </row>
    <row r="935" spans="1:21" ht="17.25" customHeight="1" thickBot="1">
      <c r="A935" s="82">
        <v>45175</v>
      </c>
      <c r="B935" s="82" t="str">
        <f t="shared" si="14"/>
        <v>Sep</v>
      </c>
      <c r="C935" s="83">
        <v>45170</v>
      </c>
      <c r="D935" s="84">
        <v>36</v>
      </c>
      <c r="E935" s="84" t="s">
        <v>205</v>
      </c>
      <c r="F935" s="85" t="s">
        <v>4229</v>
      </c>
      <c r="G935" s="86" t="s">
        <v>8360</v>
      </c>
      <c r="H935" s="86" t="s">
        <v>7311</v>
      </c>
      <c r="I935" s="86">
        <v>131971</v>
      </c>
      <c r="J935" s="109">
        <v>111840</v>
      </c>
      <c r="K935" s="111" t="s">
        <v>216</v>
      </c>
      <c r="L935" s="109" t="s">
        <v>217</v>
      </c>
      <c r="M935" s="88" t="str">
        <f>VLOOKUP(L935,'Total Sales 24-25'!$AD$2:$AE$6,2,0)</f>
        <v>G-Suite Business</v>
      </c>
      <c r="N935" s="109" t="s">
        <v>218</v>
      </c>
      <c r="O935" s="84" t="s">
        <v>6341</v>
      </c>
      <c r="P935" s="89"/>
      <c r="Q935" s="89"/>
      <c r="R935" s="89"/>
      <c r="S935" s="84">
        <v>9</v>
      </c>
      <c r="T935" s="89"/>
      <c r="U935" s="84">
        <v>131971</v>
      </c>
    </row>
    <row r="936" spans="1:21" ht="17.25" customHeight="1" thickBot="1">
      <c r="A936" s="82">
        <v>45175</v>
      </c>
      <c r="B936" s="82" t="str">
        <f t="shared" si="14"/>
        <v>Sep</v>
      </c>
      <c r="C936" s="83">
        <v>45170</v>
      </c>
      <c r="D936" s="84">
        <v>36</v>
      </c>
      <c r="E936" s="84" t="s">
        <v>205</v>
      </c>
      <c r="F936" s="85" t="s">
        <v>4685</v>
      </c>
      <c r="G936" s="86" t="s">
        <v>8361</v>
      </c>
      <c r="H936" s="86" t="s">
        <v>7311</v>
      </c>
      <c r="I936" s="86">
        <v>135877</v>
      </c>
      <c r="J936" s="109">
        <v>115150</v>
      </c>
      <c r="K936" s="111" t="s">
        <v>216</v>
      </c>
      <c r="L936" s="109" t="s">
        <v>217</v>
      </c>
      <c r="M936" s="88" t="str">
        <f>VLOOKUP(L936,'Total Sales 24-25'!$AD$2:$AE$6,2,0)</f>
        <v>G-Suite Business</v>
      </c>
      <c r="N936" s="109" t="s">
        <v>218</v>
      </c>
      <c r="O936" s="84" t="s">
        <v>6341</v>
      </c>
      <c r="P936" s="89"/>
      <c r="Q936" s="89"/>
      <c r="R936" s="89"/>
      <c r="S936" s="84">
        <v>9</v>
      </c>
      <c r="T936" s="89"/>
      <c r="U936" s="84">
        <v>135877</v>
      </c>
    </row>
    <row r="937" spans="1:21" ht="17.25" customHeight="1" thickBot="1">
      <c r="A937" s="82">
        <v>45175</v>
      </c>
      <c r="B937" s="82" t="str">
        <f t="shared" si="14"/>
        <v>Sep</v>
      </c>
      <c r="C937" s="83">
        <v>45170</v>
      </c>
      <c r="D937" s="84">
        <v>36</v>
      </c>
      <c r="E937" s="84" t="s">
        <v>205</v>
      </c>
      <c r="F937" s="85" t="s">
        <v>8276</v>
      </c>
      <c r="G937" s="86" t="s">
        <v>8362</v>
      </c>
      <c r="H937" s="86" t="s">
        <v>7311</v>
      </c>
      <c r="I937" s="86">
        <v>3611</v>
      </c>
      <c r="J937" s="109">
        <v>3060</v>
      </c>
      <c r="K937" s="111" t="s">
        <v>216</v>
      </c>
      <c r="L937" s="109" t="s">
        <v>217</v>
      </c>
      <c r="M937" s="88" t="str">
        <f>VLOOKUP(L937,'Total Sales 24-25'!$AD$2:$AE$6,2,0)</f>
        <v>G-Suite Business</v>
      </c>
      <c r="N937" s="109" t="s">
        <v>218</v>
      </c>
      <c r="O937" s="84" t="s">
        <v>6341</v>
      </c>
      <c r="P937" s="89"/>
      <c r="Q937" s="89"/>
      <c r="R937" s="89"/>
      <c r="S937" s="84">
        <v>9</v>
      </c>
      <c r="T937" s="89"/>
      <c r="U937" s="84">
        <v>3610.8</v>
      </c>
    </row>
    <row r="938" spans="1:21" ht="17.25" customHeight="1" thickBot="1">
      <c r="A938" s="82">
        <v>45175</v>
      </c>
      <c r="B938" s="82" t="str">
        <f t="shared" si="14"/>
        <v>Sep</v>
      </c>
      <c r="C938" s="83">
        <v>45170</v>
      </c>
      <c r="D938" s="84">
        <v>36</v>
      </c>
      <c r="E938" s="84" t="s">
        <v>205</v>
      </c>
      <c r="F938" s="85" t="s">
        <v>8363</v>
      </c>
      <c r="G938" s="86" t="s">
        <v>8364</v>
      </c>
      <c r="H938" s="86" t="s">
        <v>7311</v>
      </c>
      <c r="I938" s="86">
        <v>24072</v>
      </c>
      <c r="J938" s="109">
        <v>20400</v>
      </c>
      <c r="K938" s="111" t="s">
        <v>216</v>
      </c>
      <c r="L938" s="109" t="s">
        <v>217</v>
      </c>
      <c r="M938" s="88" t="str">
        <f>VLOOKUP(L938,'Total Sales 24-25'!$AD$2:$AE$6,2,0)</f>
        <v>G-Suite Business</v>
      </c>
      <c r="N938" s="109" t="s">
        <v>218</v>
      </c>
      <c r="O938" s="84" t="s">
        <v>6341</v>
      </c>
      <c r="P938" s="89"/>
      <c r="Q938" s="89"/>
      <c r="R938" s="89"/>
      <c r="S938" s="84">
        <v>9</v>
      </c>
      <c r="T938" s="89"/>
      <c r="U938" s="84">
        <v>24072</v>
      </c>
    </row>
    <row r="939" spans="1:21" ht="17.25" customHeight="1" thickBot="1">
      <c r="A939" s="82">
        <v>45175</v>
      </c>
      <c r="B939" s="82" t="str">
        <f t="shared" si="14"/>
        <v>Sep</v>
      </c>
      <c r="C939" s="83">
        <v>45170</v>
      </c>
      <c r="D939" s="84">
        <v>36</v>
      </c>
      <c r="E939" s="84" t="s">
        <v>205</v>
      </c>
      <c r="F939" s="85" t="s">
        <v>5475</v>
      </c>
      <c r="G939" s="86" t="s">
        <v>8365</v>
      </c>
      <c r="H939" s="86" t="s">
        <v>7311</v>
      </c>
      <c r="I939" s="86">
        <v>44604</v>
      </c>
      <c r="J939" s="109">
        <v>37800</v>
      </c>
      <c r="K939" s="111" t="s">
        <v>216</v>
      </c>
      <c r="L939" s="109" t="s">
        <v>217</v>
      </c>
      <c r="M939" s="88" t="str">
        <f>VLOOKUP(L939,'Total Sales 24-25'!$AD$2:$AE$6,2,0)</f>
        <v>G-Suite Business</v>
      </c>
      <c r="N939" s="109" t="s">
        <v>218</v>
      </c>
      <c r="O939" s="84" t="s">
        <v>6341</v>
      </c>
      <c r="P939" s="89"/>
      <c r="Q939" s="89"/>
      <c r="R939" s="89"/>
      <c r="S939" s="84">
        <v>9</v>
      </c>
      <c r="T939" s="89"/>
      <c r="U939" s="84">
        <v>44604</v>
      </c>
    </row>
    <row r="940" spans="1:21" ht="17.25" customHeight="1" thickBot="1">
      <c r="A940" s="82">
        <v>45175</v>
      </c>
      <c r="B940" s="82" t="str">
        <f t="shared" si="14"/>
        <v>Sep</v>
      </c>
      <c r="C940" s="83">
        <v>45170</v>
      </c>
      <c r="D940" s="84">
        <v>36</v>
      </c>
      <c r="E940" s="84" t="s">
        <v>205</v>
      </c>
      <c r="F940" s="85" t="s">
        <v>415</v>
      </c>
      <c r="G940" s="86" t="s">
        <v>8366</v>
      </c>
      <c r="H940" s="86" t="s">
        <v>7311</v>
      </c>
      <c r="I940" s="86">
        <v>925</v>
      </c>
      <c r="J940" s="109">
        <v>784</v>
      </c>
      <c r="K940" s="111" t="s">
        <v>216</v>
      </c>
      <c r="L940" s="109" t="s">
        <v>217</v>
      </c>
      <c r="M940" s="88" t="str">
        <f>VLOOKUP(L940,'Total Sales 24-25'!$AD$2:$AE$6,2,0)</f>
        <v>G-Suite Business</v>
      </c>
      <c r="N940" s="109" t="s">
        <v>218</v>
      </c>
      <c r="O940" s="84" t="s">
        <v>6341</v>
      </c>
      <c r="P940" s="89"/>
      <c r="Q940" s="89"/>
      <c r="R940" s="89"/>
      <c r="S940" s="84">
        <v>9</v>
      </c>
      <c r="T940" s="89"/>
      <c r="U940" s="84">
        <v>925</v>
      </c>
    </row>
    <row r="941" spans="1:21" ht="17.25" customHeight="1" thickBot="1">
      <c r="A941" s="82">
        <v>45177</v>
      </c>
      <c r="B941" s="82" t="str">
        <f t="shared" si="14"/>
        <v>Sep</v>
      </c>
      <c r="C941" s="83">
        <v>45170</v>
      </c>
      <c r="D941" s="84">
        <v>36</v>
      </c>
      <c r="E941" s="84" t="s">
        <v>205</v>
      </c>
      <c r="F941" s="85" t="s">
        <v>4268</v>
      </c>
      <c r="G941" s="86" t="s">
        <v>8367</v>
      </c>
      <c r="H941" s="86" t="s">
        <v>7311</v>
      </c>
      <c r="I941" s="86">
        <v>308794</v>
      </c>
      <c r="J941" s="109">
        <v>261690</v>
      </c>
      <c r="K941" s="111" t="s">
        <v>216</v>
      </c>
      <c r="L941" s="109" t="s">
        <v>217</v>
      </c>
      <c r="M941" s="88" t="str">
        <f>VLOOKUP(L941,'Total Sales 24-25'!$AD$2:$AE$6,2,0)</f>
        <v>G-Suite Business</v>
      </c>
      <c r="N941" s="109" t="s">
        <v>218</v>
      </c>
      <c r="O941" s="84" t="s">
        <v>6341</v>
      </c>
      <c r="P941" s="89"/>
      <c r="Q941" s="89"/>
      <c r="R941" s="89"/>
      <c r="S941" s="84">
        <v>9</v>
      </c>
      <c r="T941" s="89"/>
      <c r="U941" s="84">
        <v>308794</v>
      </c>
    </row>
    <row r="942" spans="1:21" ht="17.25" customHeight="1" thickBot="1">
      <c r="A942" s="82">
        <v>45177</v>
      </c>
      <c r="B942" s="82" t="str">
        <f t="shared" si="14"/>
        <v>Sep</v>
      </c>
      <c r="C942" s="83">
        <v>45170</v>
      </c>
      <c r="D942" s="84">
        <v>36</v>
      </c>
      <c r="E942" s="84" t="s">
        <v>205</v>
      </c>
      <c r="F942" s="85" t="s">
        <v>405</v>
      </c>
      <c r="G942" s="86" t="s">
        <v>8368</v>
      </c>
      <c r="H942" s="86" t="s">
        <v>7311</v>
      </c>
      <c r="I942" s="86">
        <v>1180</v>
      </c>
      <c r="J942" s="109">
        <v>1000</v>
      </c>
      <c r="K942" s="111" t="s">
        <v>216</v>
      </c>
      <c r="L942" s="109" t="s">
        <v>217</v>
      </c>
      <c r="M942" s="88" t="str">
        <f>VLOOKUP(L942,'Total Sales 24-25'!$AD$2:$AE$6,2,0)</f>
        <v>G-Suite Business</v>
      </c>
      <c r="N942" s="109" t="s">
        <v>218</v>
      </c>
      <c r="O942" s="84" t="s">
        <v>6341</v>
      </c>
      <c r="P942" s="89"/>
      <c r="Q942" s="89"/>
      <c r="R942" s="89"/>
      <c r="S942" s="84">
        <v>9</v>
      </c>
      <c r="T942" s="89"/>
      <c r="U942" s="84">
        <v>1180</v>
      </c>
    </row>
    <row r="943" spans="1:21" ht="17.25" customHeight="1" thickBot="1">
      <c r="A943" s="82">
        <v>45177</v>
      </c>
      <c r="B943" s="82" t="str">
        <f t="shared" si="14"/>
        <v>Sep</v>
      </c>
      <c r="C943" s="83">
        <v>45170</v>
      </c>
      <c r="D943" s="84">
        <v>36</v>
      </c>
      <c r="E943" s="84" t="s">
        <v>205</v>
      </c>
      <c r="F943" s="85" t="s">
        <v>8369</v>
      </c>
      <c r="G943" s="86" t="s">
        <v>8370</v>
      </c>
      <c r="H943" s="86" t="s">
        <v>7311</v>
      </c>
      <c r="I943" s="86">
        <v>18054</v>
      </c>
      <c r="J943" s="109">
        <v>15300</v>
      </c>
      <c r="K943" s="111" t="s">
        <v>216</v>
      </c>
      <c r="L943" s="109" t="s">
        <v>217</v>
      </c>
      <c r="M943" s="88" t="str">
        <f>VLOOKUP(L943,'Total Sales 24-25'!$AD$2:$AE$6,2,0)</f>
        <v>G-Suite Business</v>
      </c>
      <c r="N943" s="109" t="s">
        <v>218</v>
      </c>
      <c r="O943" s="84" t="s">
        <v>6341</v>
      </c>
      <c r="P943" s="89"/>
      <c r="Q943" s="89"/>
      <c r="R943" s="89"/>
      <c r="S943" s="84">
        <v>9</v>
      </c>
      <c r="T943" s="89"/>
      <c r="U943" s="84">
        <v>18054</v>
      </c>
    </row>
    <row r="944" spans="1:21" ht="17.25" customHeight="1" thickBot="1">
      <c r="A944" s="82">
        <v>45177</v>
      </c>
      <c r="B944" s="82" t="str">
        <f t="shared" si="14"/>
        <v>Sep</v>
      </c>
      <c r="C944" s="83">
        <v>45170</v>
      </c>
      <c r="D944" s="84">
        <v>36</v>
      </c>
      <c r="E944" s="84" t="s">
        <v>205</v>
      </c>
      <c r="F944" s="85" t="s">
        <v>2551</v>
      </c>
      <c r="G944" s="86" t="s">
        <v>8371</v>
      </c>
      <c r="H944" s="86" t="s">
        <v>7311</v>
      </c>
      <c r="I944" s="86">
        <v>22798</v>
      </c>
      <c r="J944" s="109">
        <v>19320</v>
      </c>
      <c r="K944" s="111" t="s">
        <v>216</v>
      </c>
      <c r="L944" s="109" t="s">
        <v>217</v>
      </c>
      <c r="M944" s="88" t="str">
        <f>VLOOKUP(L944,'Total Sales 24-25'!$AD$2:$AE$6,2,0)</f>
        <v>G-Suite Business</v>
      </c>
      <c r="N944" s="109" t="s">
        <v>218</v>
      </c>
      <c r="O944" s="84" t="s">
        <v>6341</v>
      </c>
      <c r="P944" s="89"/>
      <c r="Q944" s="89"/>
      <c r="R944" s="89"/>
      <c r="S944" s="84">
        <v>9</v>
      </c>
      <c r="T944" s="89"/>
      <c r="U944" s="84">
        <v>22797.599999999999</v>
      </c>
    </row>
    <row r="945" spans="1:21" ht="17.25" customHeight="1" thickBot="1">
      <c r="A945" s="82">
        <v>45177</v>
      </c>
      <c r="B945" s="82" t="str">
        <f t="shared" si="14"/>
        <v>Sep</v>
      </c>
      <c r="C945" s="83">
        <v>45170</v>
      </c>
      <c r="D945" s="84">
        <v>36</v>
      </c>
      <c r="E945" s="84" t="s">
        <v>205</v>
      </c>
      <c r="F945" s="85" t="s">
        <v>4142</v>
      </c>
      <c r="G945" s="86" t="s">
        <v>8372</v>
      </c>
      <c r="H945" s="86" t="s">
        <v>7311</v>
      </c>
      <c r="I945" s="86">
        <v>9027</v>
      </c>
      <c r="J945" s="109">
        <v>7650</v>
      </c>
      <c r="K945" s="111" t="s">
        <v>216</v>
      </c>
      <c r="L945" s="109" t="s">
        <v>217</v>
      </c>
      <c r="M945" s="88" t="str">
        <f>VLOOKUP(L945,'Total Sales 24-25'!$AD$2:$AE$6,2,0)</f>
        <v>G-Suite Business</v>
      </c>
      <c r="N945" s="109" t="s">
        <v>218</v>
      </c>
      <c r="O945" s="84" t="s">
        <v>6341</v>
      </c>
      <c r="P945" s="89"/>
      <c r="Q945" s="89"/>
      <c r="R945" s="89"/>
      <c r="S945" s="84">
        <v>9</v>
      </c>
      <c r="T945" s="89"/>
      <c r="U945" s="84">
        <v>9027</v>
      </c>
    </row>
    <row r="946" spans="1:21" ht="17.25" customHeight="1" thickBot="1">
      <c r="A946" s="82">
        <v>45178</v>
      </c>
      <c r="B946" s="82" t="str">
        <f t="shared" si="14"/>
        <v>Sep</v>
      </c>
      <c r="C946" s="83">
        <v>45170</v>
      </c>
      <c r="D946" s="84">
        <v>36</v>
      </c>
      <c r="E946" s="84" t="s">
        <v>205</v>
      </c>
      <c r="F946" s="85" t="s">
        <v>2017</v>
      </c>
      <c r="G946" s="86" t="s">
        <v>8373</v>
      </c>
      <c r="H946" s="86" t="s">
        <v>7311</v>
      </c>
      <c r="I946" s="86">
        <v>21063</v>
      </c>
      <c r="J946" s="109">
        <v>17850</v>
      </c>
      <c r="K946" s="111" t="s">
        <v>216</v>
      </c>
      <c r="L946" s="109" t="s">
        <v>217</v>
      </c>
      <c r="M946" s="88" t="str">
        <f>VLOOKUP(L946,'Total Sales 24-25'!$AD$2:$AE$6,2,0)</f>
        <v>G-Suite Business</v>
      </c>
      <c r="N946" s="109" t="s">
        <v>218</v>
      </c>
      <c r="O946" s="84" t="s">
        <v>6341</v>
      </c>
      <c r="P946" s="89"/>
      <c r="Q946" s="89"/>
      <c r="R946" s="89"/>
      <c r="S946" s="84">
        <v>9</v>
      </c>
      <c r="T946" s="89"/>
      <c r="U946" s="84">
        <v>21063</v>
      </c>
    </row>
    <row r="947" spans="1:21" ht="17.25" customHeight="1" thickBot="1">
      <c r="A947" s="82">
        <v>45180</v>
      </c>
      <c r="B947" s="82" t="str">
        <f t="shared" si="14"/>
        <v>Sep</v>
      </c>
      <c r="C947" s="83">
        <v>45170</v>
      </c>
      <c r="D947" s="84">
        <v>37</v>
      </c>
      <c r="E947" s="84" t="s">
        <v>205</v>
      </c>
      <c r="F947" s="85" t="s">
        <v>250</v>
      </c>
      <c r="G947" s="86" t="s">
        <v>8374</v>
      </c>
      <c r="H947" s="86" t="s">
        <v>7311</v>
      </c>
      <c r="I947" s="86">
        <v>1770</v>
      </c>
      <c r="J947" s="109">
        <v>1500</v>
      </c>
      <c r="K947" s="111" t="s">
        <v>216</v>
      </c>
      <c r="L947" s="109" t="s">
        <v>217</v>
      </c>
      <c r="M947" s="88" t="str">
        <f>VLOOKUP(L947,'Total Sales 24-25'!$AD$2:$AE$6,2,0)</f>
        <v>G-Suite Business</v>
      </c>
      <c r="N947" s="109" t="s">
        <v>218</v>
      </c>
      <c r="O947" s="84" t="s">
        <v>6341</v>
      </c>
      <c r="P947" s="89"/>
      <c r="Q947" s="89"/>
      <c r="R947" s="89"/>
      <c r="S947" s="84">
        <v>9</v>
      </c>
      <c r="T947" s="89"/>
      <c r="U947" s="84">
        <v>1770</v>
      </c>
    </row>
    <row r="948" spans="1:21" ht="17.25" customHeight="1" thickBot="1">
      <c r="A948" s="82">
        <v>45180</v>
      </c>
      <c r="B948" s="82" t="str">
        <f t="shared" si="14"/>
        <v>Sep</v>
      </c>
      <c r="C948" s="83">
        <v>45170</v>
      </c>
      <c r="D948" s="84">
        <v>37</v>
      </c>
      <c r="E948" s="84" t="s">
        <v>205</v>
      </c>
      <c r="F948" s="85" t="s">
        <v>250</v>
      </c>
      <c r="G948" s="86" t="s">
        <v>8375</v>
      </c>
      <c r="H948" s="86" t="s">
        <v>7311</v>
      </c>
      <c r="I948" s="86">
        <v>3540</v>
      </c>
      <c r="J948" s="109">
        <v>3000</v>
      </c>
      <c r="K948" s="111" t="s">
        <v>216</v>
      </c>
      <c r="L948" s="109" t="s">
        <v>217</v>
      </c>
      <c r="M948" s="88" t="str">
        <f>VLOOKUP(L948,'Total Sales 24-25'!$AD$2:$AE$6,2,0)</f>
        <v>G-Suite Business</v>
      </c>
      <c r="N948" s="109" t="s">
        <v>218</v>
      </c>
      <c r="O948" s="84" t="s">
        <v>6341</v>
      </c>
      <c r="P948" s="89"/>
      <c r="Q948" s="89"/>
      <c r="R948" s="89"/>
      <c r="S948" s="84">
        <v>9</v>
      </c>
      <c r="T948" s="89"/>
      <c r="U948" s="84">
        <v>3540</v>
      </c>
    </row>
    <row r="949" spans="1:21" ht="17.25" customHeight="1" thickBot="1">
      <c r="A949" s="82">
        <v>45180</v>
      </c>
      <c r="B949" s="82" t="str">
        <f t="shared" si="14"/>
        <v>Sep</v>
      </c>
      <c r="C949" s="83">
        <v>45170</v>
      </c>
      <c r="D949" s="84">
        <v>37</v>
      </c>
      <c r="E949" s="84" t="s">
        <v>205</v>
      </c>
      <c r="F949" s="85" t="s">
        <v>250</v>
      </c>
      <c r="G949" s="86" t="s">
        <v>8376</v>
      </c>
      <c r="H949" s="86" t="s">
        <v>7311</v>
      </c>
      <c r="I949" s="86">
        <v>8850</v>
      </c>
      <c r="J949" s="109">
        <v>7500</v>
      </c>
      <c r="K949" s="111" t="s">
        <v>216</v>
      </c>
      <c r="L949" s="109" t="s">
        <v>217</v>
      </c>
      <c r="M949" s="88" t="str">
        <f>VLOOKUP(L949,'Total Sales 24-25'!$AD$2:$AE$6,2,0)</f>
        <v>G-Suite Business</v>
      </c>
      <c r="N949" s="109" t="s">
        <v>218</v>
      </c>
      <c r="O949" s="84" t="s">
        <v>6341</v>
      </c>
      <c r="P949" s="89"/>
      <c r="Q949" s="89"/>
      <c r="R949" s="89"/>
      <c r="S949" s="84">
        <v>9</v>
      </c>
      <c r="T949" s="89"/>
      <c r="U949" s="84">
        <v>8850</v>
      </c>
    </row>
    <row r="950" spans="1:21" ht="17.25" customHeight="1" thickBot="1">
      <c r="A950" s="82">
        <v>45180</v>
      </c>
      <c r="B950" s="82" t="str">
        <f t="shared" si="14"/>
        <v>Sep</v>
      </c>
      <c r="C950" s="83">
        <v>45170</v>
      </c>
      <c r="D950" s="84">
        <v>37</v>
      </c>
      <c r="E950" s="84" t="s">
        <v>205</v>
      </c>
      <c r="F950" s="85" t="s">
        <v>250</v>
      </c>
      <c r="G950" s="86" t="s">
        <v>8377</v>
      </c>
      <c r="H950" s="86" t="s">
        <v>7311</v>
      </c>
      <c r="I950" s="86">
        <v>1770</v>
      </c>
      <c r="J950" s="109">
        <v>1500</v>
      </c>
      <c r="K950" s="111" t="s">
        <v>216</v>
      </c>
      <c r="L950" s="109" t="s">
        <v>217</v>
      </c>
      <c r="M950" s="88" t="str">
        <f>VLOOKUP(L950,'Total Sales 24-25'!$AD$2:$AE$6,2,0)</f>
        <v>G-Suite Business</v>
      </c>
      <c r="N950" s="109" t="s">
        <v>218</v>
      </c>
      <c r="O950" s="84" t="s">
        <v>6341</v>
      </c>
      <c r="P950" s="89"/>
      <c r="Q950" s="89"/>
      <c r="R950" s="89"/>
      <c r="S950" s="84">
        <v>9</v>
      </c>
      <c r="T950" s="89"/>
      <c r="U950" s="84">
        <v>1770</v>
      </c>
    </row>
    <row r="951" spans="1:21" ht="17.25" customHeight="1" thickBot="1">
      <c r="A951" s="82">
        <v>45180</v>
      </c>
      <c r="B951" s="82" t="str">
        <f t="shared" si="14"/>
        <v>Sep</v>
      </c>
      <c r="C951" s="83">
        <v>45170</v>
      </c>
      <c r="D951" s="84">
        <v>37</v>
      </c>
      <c r="E951" s="84" t="s">
        <v>205</v>
      </c>
      <c r="F951" s="85" t="s">
        <v>3077</v>
      </c>
      <c r="G951" s="86" t="s">
        <v>8378</v>
      </c>
      <c r="H951" s="86" t="s">
        <v>7311</v>
      </c>
      <c r="I951" s="86">
        <v>103250</v>
      </c>
      <c r="J951" s="109">
        <v>87500</v>
      </c>
      <c r="K951" s="111" t="s">
        <v>216</v>
      </c>
      <c r="L951" s="109" t="s">
        <v>217</v>
      </c>
      <c r="M951" s="88" t="str">
        <f>VLOOKUP(L951,'Total Sales 24-25'!$AD$2:$AE$6,2,0)</f>
        <v>G-Suite Business</v>
      </c>
      <c r="N951" s="109" t="s">
        <v>218</v>
      </c>
      <c r="O951" s="84" t="s">
        <v>6341</v>
      </c>
      <c r="P951" s="89"/>
      <c r="Q951" s="89"/>
      <c r="R951" s="89"/>
      <c r="S951" s="84">
        <v>9</v>
      </c>
      <c r="T951" s="89"/>
      <c r="U951" s="84">
        <v>103250</v>
      </c>
    </row>
    <row r="952" spans="1:21" ht="17.25" customHeight="1" thickBot="1">
      <c r="A952" s="82">
        <v>45180</v>
      </c>
      <c r="B952" s="82" t="str">
        <f t="shared" si="14"/>
        <v>Sep</v>
      </c>
      <c r="C952" s="83">
        <v>45170</v>
      </c>
      <c r="D952" s="84">
        <v>37</v>
      </c>
      <c r="E952" s="84" t="s">
        <v>205</v>
      </c>
      <c r="F952" s="85" t="s">
        <v>2851</v>
      </c>
      <c r="G952" s="86" t="s">
        <v>8379</v>
      </c>
      <c r="H952" s="86" t="s">
        <v>7311</v>
      </c>
      <c r="I952" s="86">
        <v>18054</v>
      </c>
      <c r="J952" s="109">
        <v>15300</v>
      </c>
      <c r="K952" s="111" t="s">
        <v>216</v>
      </c>
      <c r="L952" s="109" t="s">
        <v>217</v>
      </c>
      <c r="M952" s="88" t="str">
        <f>VLOOKUP(L952,'Total Sales 24-25'!$AD$2:$AE$6,2,0)</f>
        <v>G-Suite Business</v>
      </c>
      <c r="N952" s="109" t="s">
        <v>218</v>
      </c>
      <c r="O952" s="84" t="s">
        <v>6341</v>
      </c>
      <c r="P952" s="89"/>
      <c r="Q952" s="89"/>
      <c r="R952" s="89"/>
      <c r="S952" s="84">
        <v>9</v>
      </c>
      <c r="T952" s="89"/>
      <c r="U952" s="84">
        <v>18054</v>
      </c>
    </row>
    <row r="953" spans="1:21" ht="17.25" customHeight="1" thickBot="1">
      <c r="A953" s="82">
        <v>45180</v>
      </c>
      <c r="B953" s="82" t="str">
        <f t="shared" si="14"/>
        <v>Sep</v>
      </c>
      <c r="C953" s="83">
        <v>45170</v>
      </c>
      <c r="D953" s="84">
        <v>37</v>
      </c>
      <c r="E953" s="84" t="s">
        <v>205</v>
      </c>
      <c r="F953" s="85" t="s">
        <v>8380</v>
      </c>
      <c r="G953" s="86" t="s">
        <v>8381</v>
      </c>
      <c r="H953" s="86" t="s">
        <v>7311</v>
      </c>
      <c r="I953" s="86">
        <v>93279</v>
      </c>
      <c r="J953" s="109">
        <v>79050</v>
      </c>
      <c r="K953" s="111" t="s">
        <v>216</v>
      </c>
      <c r="L953" s="109" t="s">
        <v>217</v>
      </c>
      <c r="M953" s="88" t="str">
        <f>VLOOKUP(L953,'Total Sales 24-25'!$AD$2:$AE$6,2,0)</f>
        <v>G-Suite Business</v>
      </c>
      <c r="N953" s="109" t="s">
        <v>218</v>
      </c>
      <c r="O953" s="84" t="s">
        <v>6341</v>
      </c>
      <c r="P953" s="89"/>
      <c r="Q953" s="89"/>
      <c r="R953" s="89"/>
      <c r="S953" s="84">
        <v>9</v>
      </c>
      <c r="T953" s="89"/>
      <c r="U953" s="84">
        <v>93279</v>
      </c>
    </row>
    <row r="954" spans="1:21" ht="17.25" customHeight="1" thickBot="1">
      <c r="A954" s="82">
        <v>45180</v>
      </c>
      <c r="B954" s="82" t="str">
        <f t="shared" si="14"/>
        <v>Sep</v>
      </c>
      <c r="C954" s="83">
        <v>45170</v>
      </c>
      <c r="D954" s="84">
        <v>37</v>
      </c>
      <c r="E954" s="84" t="s">
        <v>205</v>
      </c>
      <c r="F954" s="85" t="s">
        <v>5475</v>
      </c>
      <c r="G954" s="86" t="s">
        <v>8382</v>
      </c>
      <c r="H954" s="86" t="s">
        <v>7311</v>
      </c>
      <c r="I954" s="86">
        <v>2124</v>
      </c>
      <c r="J954" s="109">
        <v>1800</v>
      </c>
      <c r="K954" s="111" t="s">
        <v>216</v>
      </c>
      <c r="L954" s="109" t="s">
        <v>217</v>
      </c>
      <c r="M954" s="88" t="str">
        <f>VLOOKUP(L954,'Total Sales 24-25'!$AD$2:$AE$6,2,0)</f>
        <v>G-Suite Business</v>
      </c>
      <c r="N954" s="109" t="s">
        <v>218</v>
      </c>
      <c r="O954" s="84" t="s">
        <v>6341</v>
      </c>
      <c r="P954" s="89"/>
      <c r="Q954" s="89"/>
      <c r="R954" s="89"/>
      <c r="S954" s="84">
        <v>9</v>
      </c>
      <c r="T954" s="89"/>
      <c r="U954" s="84">
        <v>2124</v>
      </c>
    </row>
    <row r="955" spans="1:21" ht="17.25" customHeight="1" thickBot="1">
      <c r="A955" s="82">
        <v>45180</v>
      </c>
      <c r="B955" s="82" t="str">
        <f t="shared" si="14"/>
        <v>Sep</v>
      </c>
      <c r="C955" s="83">
        <v>45170</v>
      </c>
      <c r="D955" s="84">
        <v>37</v>
      </c>
      <c r="E955" s="84" t="s">
        <v>205</v>
      </c>
      <c r="F955" s="85" t="s">
        <v>8383</v>
      </c>
      <c r="G955" s="86" t="s">
        <v>8384</v>
      </c>
      <c r="H955" s="86" t="s">
        <v>7311</v>
      </c>
      <c r="I955" s="86">
        <v>17286</v>
      </c>
      <c r="J955" s="109">
        <v>14649</v>
      </c>
      <c r="K955" s="111" t="s">
        <v>216</v>
      </c>
      <c r="L955" s="109" t="s">
        <v>217</v>
      </c>
      <c r="M955" s="88" t="str">
        <f>VLOOKUP(L955,'Total Sales 24-25'!$AD$2:$AE$6,2,0)</f>
        <v>G-Suite Business</v>
      </c>
      <c r="N955" s="109" t="s">
        <v>218</v>
      </c>
      <c r="O955" s="84" t="s">
        <v>6341</v>
      </c>
      <c r="P955" s="89"/>
      <c r="Q955" s="89"/>
      <c r="R955" s="89"/>
      <c r="S955" s="84">
        <v>9</v>
      </c>
      <c r="T955" s="89"/>
      <c r="U955" s="84">
        <v>17286</v>
      </c>
    </row>
    <row r="956" spans="1:21" ht="17.25" customHeight="1" thickBot="1">
      <c r="A956" s="82">
        <v>45181</v>
      </c>
      <c r="B956" s="82" t="str">
        <f t="shared" si="14"/>
        <v>Sep</v>
      </c>
      <c r="C956" s="83">
        <v>45170</v>
      </c>
      <c r="D956" s="84">
        <v>37</v>
      </c>
      <c r="E956" s="84" t="s">
        <v>205</v>
      </c>
      <c r="F956" s="85" t="s">
        <v>450</v>
      </c>
      <c r="G956" s="86" t="s">
        <v>8385</v>
      </c>
      <c r="H956" s="86" t="s">
        <v>7311</v>
      </c>
      <c r="I956" s="86">
        <v>116820</v>
      </c>
      <c r="J956" s="109">
        <v>99000</v>
      </c>
      <c r="K956" s="111" t="s">
        <v>216</v>
      </c>
      <c r="L956" s="109" t="s">
        <v>217</v>
      </c>
      <c r="M956" s="88" t="str">
        <f>VLOOKUP(L956,'Total Sales 24-25'!$AD$2:$AE$6,2,0)</f>
        <v>G-Suite Business</v>
      </c>
      <c r="N956" s="109" t="s">
        <v>218</v>
      </c>
      <c r="O956" s="84" t="s">
        <v>6341</v>
      </c>
      <c r="P956" s="89"/>
      <c r="Q956" s="89"/>
      <c r="R956" s="89"/>
      <c r="S956" s="84">
        <v>9</v>
      </c>
      <c r="T956" s="89"/>
      <c r="U956" s="84">
        <v>116820</v>
      </c>
    </row>
    <row r="957" spans="1:21" ht="17.25" customHeight="1" thickBot="1">
      <c r="A957" s="82">
        <v>45181</v>
      </c>
      <c r="B957" s="82" t="str">
        <f t="shared" si="14"/>
        <v>Sep</v>
      </c>
      <c r="C957" s="83">
        <v>45170</v>
      </c>
      <c r="D957" s="84">
        <v>37</v>
      </c>
      <c r="E957" s="84" t="s">
        <v>205</v>
      </c>
      <c r="F957" s="85" t="s">
        <v>250</v>
      </c>
      <c r="G957" s="86" t="s">
        <v>8386</v>
      </c>
      <c r="H957" s="86" t="s">
        <v>7311</v>
      </c>
      <c r="I957" s="86">
        <v>7080</v>
      </c>
      <c r="J957" s="109">
        <v>6000</v>
      </c>
      <c r="K957" s="111" t="s">
        <v>216</v>
      </c>
      <c r="L957" s="109" t="s">
        <v>217</v>
      </c>
      <c r="M957" s="88" t="str">
        <f>VLOOKUP(L957,'Total Sales 24-25'!$AD$2:$AE$6,2,0)</f>
        <v>G-Suite Business</v>
      </c>
      <c r="N957" s="109" t="s">
        <v>218</v>
      </c>
      <c r="O957" s="84" t="s">
        <v>6341</v>
      </c>
      <c r="P957" s="89"/>
      <c r="Q957" s="89"/>
      <c r="R957" s="89"/>
      <c r="S957" s="84">
        <v>9</v>
      </c>
      <c r="T957" s="89"/>
      <c r="U957" s="84">
        <v>7080</v>
      </c>
    </row>
    <row r="958" spans="1:21" ht="17.25" customHeight="1" thickBot="1">
      <c r="A958" s="82">
        <v>45181</v>
      </c>
      <c r="B958" s="82" t="str">
        <f t="shared" si="14"/>
        <v>Sep</v>
      </c>
      <c r="C958" s="83">
        <v>45170</v>
      </c>
      <c r="D958" s="84">
        <v>37</v>
      </c>
      <c r="E958" s="84" t="s">
        <v>205</v>
      </c>
      <c r="F958" s="85" t="s">
        <v>930</v>
      </c>
      <c r="G958" s="86" t="s">
        <v>8387</v>
      </c>
      <c r="H958" s="86" t="s">
        <v>7311</v>
      </c>
      <c r="I958" s="86">
        <v>3009</v>
      </c>
      <c r="J958" s="109">
        <v>2550</v>
      </c>
      <c r="K958" s="111" t="s">
        <v>216</v>
      </c>
      <c r="L958" s="109" t="s">
        <v>217</v>
      </c>
      <c r="M958" s="88" t="str">
        <f>VLOOKUP(L958,'Total Sales 24-25'!$AD$2:$AE$6,2,0)</f>
        <v>G-Suite Business</v>
      </c>
      <c r="N958" s="109" t="s">
        <v>218</v>
      </c>
      <c r="O958" s="84" t="s">
        <v>6341</v>
      </c>
      <c r="P958" s="89"/>
      <c r="Q958" s="89"/>
      <c r="R958" s="89"/>
      <c r="S958" s="84">
        <v>9</v>
      </c>
      <c r="T958" s="89"/>
      <c r="U958" s="84">
        <v>3009</v>
      </c>
    </row>
    <row r="959" spans="1:21" ht="17.25" customHeight="1" thickBot="1">
      <c r="A959" s="82">
        <v>45181</v>
      </c>
      <c r="B959" s="82" t="str">
        <f t="shared" si="14"/>
        <v>Sep</v>
      </c>
      <c r="C959" s="83">
        <v>45170</v>
      </c>
      <c r="D959" s="84">
        <v>37</v>
      </c>
      <c r="E959" s="84" t="s">
        <v>205</v>
      </c>
      <c r="F959" s="85" t="s">
        <v>405</v>
      </c>
      <c r="G959" s="86" t="s">
        <v>8388</v>
      </c>
      <c r="H959" s="86" t="s">
        <v>7311</v>
      </c>
      <c r="I959" s="86">
        <v>1770</v>
      </c>
      <c r="J959" s="109">
        <v>1500</v>
      </c>
      <c r="K959" s="111" t="s">
        <v>216</v>
      </c>
      <c r="L959" s="109" t="s">
        <v>217</v>
      </c>
      <c r="M959" s="88" t="str">
        <f>VLOOKUP(L959,'Total Sales 24-25'!$AD$2:$AE$6,2,0)</f>
        <v>G-Suite Business</v>
      </c>
      <c r="N959" s="109" t="s">
        <v>218</v>
      </c>
      <c r="O959" s="84" t="s">
        <v>6341</v>
      </c>
      <c r="P959" s="89"/>
      <c r="Q959" s="89"/>
      <c r="R959" s="89"/>
      <c r="S959" s="84">
        <v>9</v>
      </c>
      <c r="T959" s="89"/>
      <c r="U959" s="84">
        <v>1770</v>
      </c>
    </row>
    <row r="960" spans="1:21" ht="17.25" customHeight="1" thickBot="1">
      <c r="A960" s="82">
        <v>45182</v>
      </c>
      <c r="B960" s="82" t="str">
        <f t="shared" si="14"/>
        <v>Sep</v>
      </c>
      <c r="C960" s="83">
        <v>45170</v>
      </c>
      <c r="D960" s="84">
        <v>37</v>
      </c>
      <c r="E960" s="84" t="s">
        <v>205</v>
      </c>
      <c r="F960" s="85" t="s">
        <v>405</v>
      </c>
      <c r="G960" s="86" t="s">
        <v>8389</v>
      </c>
      <c r="H960" s="86" t="s">
        <v>7311</v>
      </c>
      <c r="I960" s="86">
        <v>43896</v>
      </c>
      <c r="J960" s="109">
        <v>37200</v>
      </c>
      <c r="K960" s="111" t="s">
        <v>216</v>
      </c>
      <c r="L960" s="109" t="s">
        <v>217</v>
      </c>
      <c r="M960" s="88" t="str">
        <f>VLOOKUP(L960,'Total Sales 24-25'!$AD$2:$AE$6,2,0)</f>
        <v>G-Suite Business</v>
      </c>
      <c r="N960" s="109" t="s">
        <v>218</v>
      </c>
      <c r="O960" s="84" t="s">
        <v>6341</v>
      </c>
      <c r="P960" s="89"/>
      <c r="Q960" s="89"/>
      <c r="R960" s="89"/>
      <c r="S960" s="84">
        <v>9</v>
      </c>
      <c r="T960" s="89"/>
      <c r="U960" s="84">
        <v>43896</v>
      </c>
    </row>
    <row r="961" spans="1:21" ht="17.25" customHeight="1" thickBot="1">
      <c r="A961" s="82">
        <v>45182</v>
      </c>
      <c r="B961" s="82" t="str">
        <f t="shared" si="14"/>
        <v>Sep</v>
      </c>
      <c r="C961" s="83">
        <v>45170</v>
      </c>
      <c r="D961" s="84">
        <v>37</v>
      </c>
      <c r="E961" s="84" t="s">
        <v>205</v>
      </c>
      <c r="F961" s="85" t="s">
        <v>3602</v>
      </c>
      <c r="G961" s="86" t="s">
        <v>8390</v>
      </c>
      <c r="H961" s="86" t="s">
        <v>7311</v>
      </c>
      <c r="I961" s="86">
        <v>74150</v>
      </c>
      <c r="J961" s="109">
        <v>62839</v>
      </c>
      <c r="K961" s="111" t="s">
        <v>216</v>
      </c>
      <c r="L961" s="109" t="s">
        <v>217</v>
      </c>
      <c r="M961" s="88" t="str">
        <f>VLOOKUP(L961,'Total Sales 24-25'!$AD$2:$AE$6,2,0)</f>
        <v>G-Suite Business</v>
      </c>
      <c r="N961" s="109" t="s">
        <v>218</v>
      </c>
      <c r="O961" s="84" t="s">
        <v>6341</v>
      </c>
      <c r="P961" s="89"/>
      <c r="Q961" s="89"/>
      <c r="R961" s="89"/>
      <c r="S961" s="84">
        <v>9</v>
      </c>
      <c r="T961" s="89"/>
      <c r="U961" s="84">
        <v>74150</v>
      </c>
    </row>
    <row r="962" spans="1:21" ht="17.25" customHeight="1" thickBot="1">
      <c r="A962" s="82">
        <v>45182</v>
      </c>
      <c r="B962" s="82" t="str">
        <f t="shared" ref="B962:B1025" si="15">TEXT(A962,"mmm")</f>
        <v>Sep</v>
      </c>
      <c r="C962" s="83">
        <v>45170</v>
      </c>
      <c r="D962" s="84">
        <v>37</v>
      </c>
      <c r="E962" s="84" t="s">
        <v>205</v>
      </c>
      <c r="F962" s="85" t="s">
        <v>2505</v>
      </c>
      <c r="G962" s="86" t="s">
        <v>8391</v>
      </c>
      <c r="H962" s="86" t="s">
        <v>7311</v>
      </c>
      <c r="I962" s="86">
        <v>372880</v>
      </c>
      <c r="J962" s="109">
        <v>316000</v>
      </c>
      <c r="K962" s="111" t="s">
        <v>216</v>
      </c>
      <c r="L962" s="109" t="s">
        <v>217</v>
      </c>
      <c r="M962" s="88" t="str">
        <f>VLOOKUP(L962,'Total Sales 24-25'!$AD$2:$AE$6,2,0)</f>
        <v>G-Suite Business</v>
      </c>
      <c r="N962" s="109" t="s">
        <v>218</v>
      </c>
      <c r="O962" s="84" t="s">
        <v>6341</v>
      </c>
      <c r="P962" s="89"/>
      <c r="Q962" s="89"/>
      <c r="R962" s="89"/>
      <c r="S962" s="84">
        <v>9</v>
      </c>
      <c r="T962" s="89"/>
      <c r="U962" s="84">
        <v>372880</v>
      </c>
    </row>
    <row r="963" spans="1:21" ht="17.25" customHeight="1" thickBot="1">
      <c r="A963" s="82">
        <v>45182</v>
      </c>
      <c r="B963" s="82" t="str">
        <f t="shared" si="15"/>
        <v>Sep</v>
      </c>
      <c r="C963" s="83">
        <v>45170</v>
      </c>
      <c r="D963" s="84">
        <v>37</v>
      </c>
      <c r="E963" s="84" t="s">
        <v>205</v>
      </c>
      <c r="F963" s="85" t="s">
        <v>505</v>
      </c>
      <c r="G963" s="86" t="s">
        <v>8392</v>
      </c>
      <c r="H963" s="86" t="s">
        <v>7311</v>
      </c>
      <c r="I963" s="86">
        <v>21063</v>
      </c>
      <c r="J963" s="109">
        <v>17850</v>
      </c>
      <c r="K963" s="111" t="s">
        <v>216</v>
      </c>
      <c r="L963" s="109" t="s">
        <v>217</v>
      </c>
      <c r="M963" s="88" t="str">
        <f>VLOOKUP(L963,'Total Sales 24-25'!$AD$2:$AE$6,2,0)</f>
        <v>G-Suite Business</v>
      </c>
      <c r="N963" s="109" t="s">
        <v>218</v>
      </c>
      <c r="O963" s="84" t="s">
        <v>6341</v>
      </c>
      <c r="P963" s="89"/>
      <c r="Q963" s="89"/>
      <c r="R963" s="89"/>
      <c r="S963" s="84">
        <v>9</v>
      </c>
      <c r="T963" s="89"/>
      <c r="U963" s="84">
        <v>21063</v>
      </c>
    </row>
    <row r="964" spans="1:21" ht="17.25" customHeight="1" thickBot="1">
      <c r="A964" s="82">
        <v>45183</v>
      </c>
      <c r="B964" s="82" t="str">
        <f t="shared" si="15"/>
        <v>Sep</v>
      </c>
      <c r="C964" s="83">
        <v>45170</v>
      </c>
      <c r="D964" s="84">
        <v>37</v>
      </c>
      <c r="E964" s="84" t="s">
        <v>205</v>
      </c>
      <c r="F964" s="85" t="s">
        <v>7071</v>
      </c>
      <c r="G964" s="86" t="s">
        <v>8393</v>
      </c>
      <c r="H964" s="86" t="s">
        <v>7311</v>
      </c>
      <c r="I964" s="86">
        <v>1611</v>
      </c>
      <c r="J964" s="109">
        <v>1365</v>
      </c>
      <c r="K964" s="111" t="s">
        <v>216</v>
      </c>
      <c r="L964" s="109" t="s">
        <v>217</v>
      </c>
      <c r="M964" s="88" t="str">
        <f>VLOOKUP(L964,'Total Sales 24-25'!$AD$2:$AE$6,2,0)</f>
        <v>G-Suite Business</v>
      </c>
      <c r="N964" s="109" t="s">
        <v>218</v>
      </c>
      <c r="O964" s="84" t="s">
        <v>6341</v>
      </c>
      <c r="P964" s="89"/>
      <c r="Q964" s="89"/>
      <c r="R964" s="89"/>
      <c r="S964" s="84">
        <v>9</v>
      </c>
      <c r="T964" s="89"/>
      <c r="U964" s="84">
        <v>1611</v>
      </c>
    </row>
    <row r="965" spans="1:21" ht="17.25" customHeight="1" thickBot="1">
      <c r="A965" s="82">
        <v>45184</v>
      </c>
      <c r="B965" s="82" t="str">
        <f t="shared" si="15"/>
        <v>Sep</v>
      </c>
      <c r="C965" s="83">
        <v>45170</v>
      </c>
      <c r="D965" s="84">
        <v>37</v>
      </c>
      <c r="E965" s="84" t="s">
        <v>205</v>
      </c>
      <c r="F965" s="85" t="s">
        <v>7902</v>
      </c>
      <c r="G965" s="86" t="s">
        <v>8394</v>
      </c>
      <c r="H965" s="86" t="s">
        <v>7311</v>
      </c>
      <c r="I965" s="86">
        <v>21712</v>
      </c>
      <c r="J965" s="109">
        <v>18400</v>
      </c>
      <c r="K965" s="111" t="s">
        <v>216</v>
      </c>
      <c r="L965" s="109" t="s">
        <v>217</v>
      </c>
      <c r="M965" s="88" t="str">
        <f>VLOOKUP(L965,'Total Sales 24-25'!$AD$2:$AE$6,2,0)</f>
        <v>G-Suite Business</v>
      </c>
      <c r="N965" s="109" t="s">
        <v>218</v>
      </c>
      <c r="O965" s="84" t="s">
        <v>6341</v>
      </c>
      <c r="P965" s="89"/>
      <c r="Q965" s="89"/>
      <c r="R965" s="89"/>
      <c r="S965" s="84">
        <v>9</v>
      </c>
      <c r="T965" s="89"/>
      <c r="U965" s="84">
        <v>21712</v>
      </c>
    </row>
    <row r="966" spans="1:21" ht="17.25" customHeight="1" thickBot="1">
      <c r="A966" s="82">
        <v>45184</v>
      </c>
      <c r="B966" s="82" t="str">
        <f t="shared" si="15"/>
        <v>Sep</v>
      </c>
      <c r="C966" s="83">
        <v>45170</v>
      </c>
      <c r="D966" s="84">
        <v>37</v>
      </c>
      <c r="E966" s="84" t="s">
        <v>205</v>
      </c>
      <c r="F966" s="85" t="s">
        <v>455</v>
      </c>
      <c r="G966" s="86" t="s">
        <v>8395</v>
      </c>
      <c r="H966" s="86" t="s">
        <v>7311</v>
      </c>
      <c r="I966" s="86">
        <v>9912</v>
      </c>
      <c r="J966" s="109">
        <v>8400</v>
      </c>
      <c r="K966" s="111" t="s">
        <v>216</v>
      </c>
      <c r="L966" s="109" t="s">
        <v>217</v>
      </c>
      <c r="M966" s="88" t="str">
        <f>VLOOKUP(L966,'Total Sales 24-25'!$AD$2:$AE$6,2,0)</f>
        <v>G-Suite Business</v>
      </c>
      <c r="N966" s="109" t="s">
        <v>218</v>
      </c>
      <c r="O966" s="84" t="s">
        <v>6341</v>
      </c>
      <c r="P966" s="89"/>
      <c r="Q966" s="89"/>
      <c r="R966" s="89"/>
      <c r="S966" s="84">
        <v>9</v>
      </c>
      <c r="T966" s="89"/>
      <c r="U966" s="84">
        <v>9912</v>
      </c>
    </row>
    <row r="967" spans="1:21" ht="17.25" customHeight="1" thickBot="1">
      <c r="A967" s="82">
        <v>45184</v>
      </c>
      <c r="B967" s="82" t="str">
        <f t="shared" si="15"/>
        <v>Sep</v>
      </c>
      <c r="C967" s="83">
        <v>45170</v>
      </c>
      <c r="D967" s="84">
        <v>37</v>
      </c>
      <c r="E967" s="84" t="s">
        <v>205</v>
      </c>
      <c r="F967" s="85" t="s">
        <v>235</v>
      </c>
      <c r="G967" s="86" t="s">
        <v>8396</v>
      </c>
      <c r="H967" s="86" t="s">
        <v>7311</v>
      </c>
      <c r="I967" s="86">
        <v>1108</v>
      </c>
      <c r="J967" s="109">
        <v>939</v>
      </c>
      <c r="K967" s="111" t="s">
        <v>216</v>
      </c>
      <c r="L967" s="109" t="s">
        <v>217</v>
      </c>
      <c r="M967" s="88" t="str">
        <f>VLOOKUP(L967,'Total Sales 24-25'!$AD$2:$AE$6,2,0)</f>
        <v>G-Suite Business</v>
      </c>
      <c r="N967" s="109" t="s">
        <v>218</v>
      </c>
      <c r="O967" s="84" t="s">
        <v>6341</v>
      </c>
      <c r="P967" s="89"/>
      <c r="Q967" s="89"/>
      <c r="R967" s="89"/>
      <c r="S967" s="84">
        <v>9</v>
      </c>
      <c r="T967" s="89"/>
      <c r="U967" s="84">
        <v>1108</v>
      </c>
    </row>
    <row r="968" spans="1:21" ht="17.25" customHeight="1" thickBot="1">
      <c r="A968" s="82">
        <v>45184</v>
      </c>
      <c r="B968" s="82" t="str">
        <f t="shared" si="15"/>
        <v>Sep</v>
      </c>
      <c r="C968" s="83">
        <v>45170</v>
      </c>
      <c r="D968" s="84">
        <v>37</v>
      </c>
      <c r="E968" s="84" t="s">
        <v>205</v>
      </c>
      <c r="F968" s="85" t="s">
        <v>1239</v>
      </c>
      <c r="G968" s="86" t="s">
        <v>8397</v>
      </c>
      <c r="H968" s="86" t="s">
        <v>7311</v>
      </c>
      <c r="I968" s="86">
        <v>24072</v>
      </c>
      <c r="J968" s="109">
        <v>20400</v>
      </c>
      <c r="K968" s="111" t="s">
        <v>216</v>
      </c>
      <c r="L968" s="109" t="s">
        <v>217</v>
      </c>
      <c r="M968" s="88" t="str">
        <f>VLOOKUP(L968,'Total Sales 24-25'!$AD$2:$AE$6,2,0)</f>
        <v>G-Suite Business</v>
      </c>
      <c r="N968" s="109" t="s">
        <v>218</v>
      </c>
      <c r="O968" s="84" t="s">
        <v>6341</v>
      </c>
      <c r="P968" s="89"/>
      <c r="Q968" s="89"/>
      <c r="R968" s="89"/>
      <c r="S968" s="84">
        <v>9</v>
      </c>
      <c r="T968" s="89"/>
      <c r="U968" s="84">
        <v>24072</v>
      </c>
    </row>
    <row r="969" spans="1:21" ht="17.25" customHeight="1" thickBot="1">
      <c r="A969" s="82">
        <v>45184</v>
      </c>
      <c r="B969" s="82" t="str">
        <f t="shared" si="15"/>
        <v>Sep</v>
      </c>
      <c r="C969" s="83">
        <v>45170</v>
      </c>
      <c r="D969" s="84">
        <v>37</v>
      </c>
      <c r="E969" s="84" t="s">
        <v>205</v>
      </c>
      <c r="F969" s="85" t="s">
        <v>799</v>
      </c>
      <c r="G969" s="86" t="s">
        <v>8398</v>
      </c>
      <c r="H969" s="86" t="s">
        <v>7311</v>
      </c>
      <c r="I969" s="86">
        <v>6018</v>
      </c>
      <c r="J969" s="109">
        <v>5100</v>
      </c>
      <c r="K969" s="111" t="s">
        <v>216</v>
      </c>
      <c r="L969" s="109" t="s">
        <v>217</v>
      </c>
      <c r="M969" s="88" t="str">
        <f>VLOOKUP(L969,'Total Sales 24-25'!$AD$2:$AE$6,2,0)</f>
        <v>G-Suite Business</v>
      </c>
      <c r="N969" s="109" t="s">
        <v>218</v>
      </c>
      <c r="O969" s="84" t="s">
        <v>6341</v>
      </c>
      <c r="P969" s="89"/>
      <c r="Q969" s="89"/>
      <c r="R969" s="89"/>
      <c r="S969" s="84">
        <v>9</v>
      </c>
      <c r="T969" s="89"/>
      <c r="U969" s="84">
        <v>6018</v>
      </c>
    </row>
    <row r="970" spans="1:21" ht="17.25" customHeight="1" thickBot="1">
      <c r="A970" s="82">
        <v>45184</v>
      </c>
      <c r="B970" s="82" t="str">
        <f t="shared" si="15"/>
        <v>Sep</v>
      </c>
      <c r="C970" s="83">
        <v>45170</v>
      </c>
      <c r="D970" s="84">
        <v>37</v>
      </c>
      <c r="E970" s="84" t="s">
        <v>205</v>
      </c>
      <c r="F970" s="85" t="s">
        <v>4417</v>
      </c>
      <c r="G970" s="86" t="s">
        <v>8399</v>
      </c>
      <c r="H970" s="86" t="s">
        <v>7311</v>
      </c>
      <c r="I970" s="86">
        <v>36108</v>
      </c>
      <c r="J970" s="109">
        <v>30600</v>
      </c>
      <c r="K970" s="111" t="s">
        <v>216</v>
      </c>
      <c r="L970" s="109" t="s">
        <v>217</v>
      </c>
      <c r="M970" s="88" t="str">
        <f>VLOOKUP(L970,'Total Sales 24-25'!$AD$2:$AE$6,2,0)</f>
        <v>G-Suite Business</v>
      </c>
      <c r="N970" s="109" t="s">
        <v>218</v>
      </c>
      <c r="O970" s="84" t="s">
        <v>6341</v>
      </c>
      <c r="P970" s="89"/>
      <c r="Q970" s="89"/>
      <c r="R970" s="89"/>
      <c r="S970" s="84">
        <v>9</v>
      </c>
      <c r="T970" s="89"/>
      <c r="U970" s="84">
        <v>36108</v>
      </c>
    </row>
    <row r="971" spans="1:21" ht="17.25" customHeight="1" thickBot="1">
      <c r="A971" s="82">
        <v>45184</v>
      </c>
      <c r="B971" s="82" t="str">
        <f t="shared" si="15"/>
        <v>Sep</v>
      </c>
      <c r="C971" s="83">
        <v>45170</v>
      </c>
      <c r="D971" s="84">
        <v>37</v>
      </c>
      <c r="E971" s="84" t="s">
        <v>205</v>
      </c>
      <c r="F971" s="85" t="s">
        <v>4419</v>
      </c>
      <c r="G971" s="86" t="s">
        <v>8400</v>
      </c>
      <c r="H971" s="86" t="s">
        <v>7311</v>
      </c>
      <c r="I971" s="86">
        <v>7750</v>
      </c>
      <c r="J971" s="109">
        <v>6568</v>
      </c>
      <c r="K971" s="111" t="s">
        <v>216</v>
      </c>
      <c r="L971" s="109" t="s">
        <v>217</v>
      </c>
      <c r="M971" s="88" t="str">
        <f>VLOOKUP(L971,'Total Sales 24-25'!$AD$2:$AE$6,2,0)</f>
        <v>G-Suite Business</v>
      </c>
      <c r="N971" s="109" t="s">
        <v>218</v>
      </c>
      <c r="O971" s="84" t="s">
        <v>6341</v>
      </c>
      <c r="P971" s="89"/>
      <c r="Q971" s="89"/>
      <c r="R971" s="89"/>
      <c r="S971" s="84">
        <v>9</v>
      </c>
      <c r="T971" s="89"/>
      <c r="U971" s="84">
        <v>7750</v>
      </c>
    </row>
    <row r="972" spans="1:21" ht="17.25" customHeight="1" thickBot="1">
      <c r="A972" s="82">
        <v>45185</v>
      </c>
      <c r="B972" s="82" t="str">
        <f t="shared" si="15"/>
        <v>Sep</v>
      </c>
      <c r="C972" s="83">
        <v>45170</v>
      </c>
      <c r="D972" s="84">
        <v>37</v>
      </c>
      <c r="E972" s="84" t="s">
        <v>205</v>
      </c>
      <c r="F972" s="85" t="s">
        <v>267</v>
      </c>
      <c r="G972" s="86" t="s">
        <v>8401</v>
      </c>
      <c r="H972" s="86" t="s">
        <v>7311</v>
      </c>
      <c r="I972" s="86">
        <v>30090</v>
      </c>
      <c r="J972" s="109">
        <v>25500</v>
      </c>
      <c r="K972" s="111" t="s">
        <v>216</v>
      </c>
      <c r="L972" s="109" t="s">
        <v>217</v>
      </c>
      <c r="M972" s="88" t="str">
        <f>VLOOKUP(L972,'Total Sales 24-25'!$AD$2:$AE$6,2,0)</f>
        <v>G-Suite Business</v>
      </c>
      <c r="N972" s="109" t="s">
        <v>218</v>
      </c>
      <c r="O972" s="84" t="s">
        <v>6341</v>
      </c>
      <c r="P972" s="89"/>
      <c r="Q972" s="89"/>
      <c r="R972" s="89"/>
      <c r="S972" s="84">
        <v>9</v>
      </c>
      <c r="T972" s="89"/>
      <c r="U972" s="84">
        <v>30090</v>
      </c>
    </row>
    <row r="973" spans="1:21" ht="17.25" customHeight="1" thickBot="1">
      <c r="A973" s="82">
        <v>45185</v>
      </c>
      <c r="B973" s="82" t="str">
        <f t="shared" si="15"/>
        <v>Sep</v>
      </c>
      <c r="C973" s="83">
        <v>45170</v>
      </c>
      <c r="D973" s="84">
        <v>37</v>
      </c>
      <c r="E973" s="84" t="s">
        <v>205</v>
      </c>
      <c r="F973" s="85" t="s">
        <v>2452</v>
      </c>
      <c r="G973" s="86" t="s">
        <v>8402</v>
      </c>
      <c r="H973" s="86" t="s">
        <v>7311</v>
      </c>
      <c r="I973" s="86">
        <v>11328</v>
      </c>
      <c r="J973" s="109">
        <v>9600</v>
      </c>
      <c r="K973" s="111" t="s">
        <v>216</v>
      </c>
      <c r="L973" s="109" t="s">
        <v>217</v>
      </c>
      <c r="M973" s="88" t="str">
        <f>VLOOKUP(L973,'Total Sales 24-25'!$AD$2:$AE$6,2,0)</f>
        <v>G-Suite Business</v>
      </c>
      <c r="N973" s="109" t="s">
        <v>218</v>
      </c>
      <c r="O973" s="84" t="s">
        <v>6341</v>
      </c>
      <c r="P973" s="89"/>
      <c r="Q973" s="89"/>
      <c r="R973" s="89"/>
      <c r="S973" s="84">
        <v>9</v>
      </c>
      <c r="T973" s="89"/>
      <c r="U973" s="84">
        <v>11328</v>
      </c>
    </row>
    <row r="974" spans="1:21" ht="17.25" customHeight="1" thickBot="1">
      <c r="A974" s="82">
        <v>45185</v>
      </c>
      <c r="B974" s="82" t="str">
        <f t="shared" si="15"/>
        <v>Sep</v>
      </c>
      <c r="C974" s="83">
        <v>45170</v>
      </c>
      <c r="D974" s="84">
        <v>37</v>
      </c>
      <c r="E974" s="84" t="s">
        <v>205</v>
      </c>
      <c r="F974" s="85" t="s">
        <v>8256</v>
      </c>
      <c r="G974" s="86" t="s">
        <v>8403</v>
      </c>
      <c r="H974" s="86" t="s">
        <v>7311</v>
      </c>
      <c r="I974" s="86">
        <v>4071</v>
      </c>
      <c r="J974" s="109">
        <v>3450</v>
      </c>
      <c r="K974" s="111" t="s">
        <v>216</v>
      </c>
      <c r="L974" s="109" t="s">
        <v>217</v>
      </c>
      <c r="M974" s="88" t="str">
        <f>VLOOKUP(L974,'Total Sales 24-25'!$AD$2:$AE$6,2,0)</f>
        <v>G-Suite Business</v>
      </c>
      <c r="N974" s="109" t="s">
        <v>218</v>
      </c>
      <c r="O974" s="84" t="s">
        <v>6341</v>
      </c>
      <c r="P974" s="89"/>
      <c r="Q974" s="89"/>
      <c r="R974" s="89"/>
      <c r="S974" s="84">
        <v>9</v>
      </c>
      <c r="T974" s="89"/>
      <c r="U974" s="84">
        <v>4071</v>
      </c>
    </row>
    <row r="975" spans="1:21" ht="17.25" customHeight="1" thickBot="1">
      <c r="A975" s="82">
        <v>45185</v>
      </c>
      <c r="B975" s="82" t="str">
        <f t="shared" si="15"/>
        <v>Sep</v>
      </c>
      <c r="C975" s="83">
        <v>45170</v>
      </c>
      <c r="D975" s="84">
        <v>37</v>
      </c>
      <c r="E975" s="84" t="s">
        <v>205</v>
      </c>
      <c r="F975" s="85" t="s">
        <v>8404</v>
      </c>
      <c r="G975" s="86" t="s">
        <v>8405</v>
      </c>
      <c r="H975" s="86" t="s">
        <v>7311</v>
      </c>
      <c r="I975" s="86">
        <v>1937</v>
      </c>
      <c r="J975" s="109">
        <v>1642</v>
      </c>
      <c r="K975" s="111" t="s">
        <v>216</v>
      </c>
      <c r="L975" s="109" t="s">
        <v>217</v>
      </c>
      <c r="M975" s="88" t="str">
        <f>VLOOKUP(L975,'Total Sales 24-25'!$AD$2:$AE$6,2,0)</f>
        <v>G-Suite Business</v>
      </c>
      <c r="N975" s="109" t="s">
        <v>218</v>
      </c>
      <c r="O975" s="84" t="s">
        <v>6341</v>
      </c>
      <c r="P975" s="89"/>
      <c r="Q975" s="89"/>
      <c r="R975" s="89"/>
      <c r="S975" s="84">
        <v>9</v>
      </c>
      <c r="T975" s="89"/>
      <c r="U975" s="84">
        <v>1937</v>
      </c>
    </row>
    <row r="976" spans="1:21" ht="17.25" customHeight="1" thickBot="1">
      <c r="A976" s="82">
        <v>45185</v>
      </c>
      <c r="B976" s="82" t="str">
        <f t="shared" si="15"/>
        <v>Sep</v>
      </c>
      <c r="C976" s="83">
        <v>45170</v>
      </c>
      <c r="D976" s="84">
        <v>37</v>
      </c>
      <c r="E976" s="84" t="s">
        <v>205</v>
      </c>
      <c r="F976" s="85" t="s">
        <v>674</v>
      </c>
      <c r="G976" s="86" t="s">
        <v>8406</v>
      </c>
      <c r="H976" s="86" t="s">
        <v>7311</v>
      </c>
      <c r="I976" s="86">
        <v>8685</v>
      </c>
      <c r="J976" s="109">
        <v>7360</v>
      </c>
      <c r="K976" s="111" t="s">
        <v>216</v>
      </c>
      <c r="L976" s="109" t="s">
        <v>217</v>
      </c>
      <c r="M976" s="88" t="str">
        <f>VLOOKUP(L976,'Total Sales 24-25'!$AD$2:$AE$6,2,0)</f>
        <v>G-Suite Business</v>
      </c>
      <c r="N976" s="109" t="s">
        <v>218</v>
      </c>
      <c r="O976" s="84" t="s">
        <v>6341</v>
      </c>
      <c r="P976" s="89"/>
      <c r="Q976" s="89"/>
      <c r="R976" s="89"/>
      <c r="S976" s="84">
        <v>9</v>
      </c>
      <c r="T976" s="89"/>
      <c r="U976" s="84">
        <v>8685</v>
      </c>
    </row>
    <row r="977" spans="1:21" ht="17.25" customHeight="1" thickBot="1">
      <c r="A977" s="82">
        <v>45185</v>
      </c>
      <c r="B977" s="82" t="str">
        <f t="shared" si="15"/>
        <v>Sep</v>
      </c>
      <c r="C977" s="83">
        <v>45170</v>
      </c>
      <c r="D977" s="84">
        <v>37</v>
      </c>
      <c r="E977" s="84" t="s">
        <v>205</v>
      </c>
      <c r="F977" s="85" t="s">
        <v>2597</v>
      </c>
      <c r="G977" s="86" t="s">
        <v>8407</v>
      </c>
      <c r="H977" s="86" t="s">
        <v>7311</v>
      </c>
      <c r="I977" s="86">
        <v>7367</v>
      </c>
      <c r="J977" s="109">
        <v>6243</v>
      </c>
      <c r="K977" s="111" t="s">
        <v>216</v>
      </c>
      <c r="L977" s="109" t="s">
        <v>217</v>
      </c>
      <c r="M977" s="88" t="str">
        <f>VLOOKUP(L977,'Total Sales 24-25'!$AD$2:$AE$6,2,0)</f>
        <v>G-Suite Business</v>
      </c>
      <c r="N977" s="109" t="s">
        <v>218</v>
      </c>
      <c r="O977" s="84" t="s">
        <v>6341</v>
      </c>
      <c r="P977" s="89"/>
      <c r="Q977" s="89"/>
      <c r="R977" s="89"/>
      <c r="S977" s="84">
        <v>9</v>
      </c>
      <c r="T977" s="89"/>
      <c r="U977" s="84">
        <v>7367</v>
      </c>
    </row>
    <row r="978" spans="1:21" ht="17.25" customHeight="1" thickBot="1">
      <c r="A978" s="82">
        <v>45185</v>
      </c>
      <c r="B978" s="82" t="str">
        <f t="shared" si="15"/>
        <v>Sep</v>
      </c>
      <c r="C978" s="83">
        <v>45170</v>
      </c>
      <c r="D978" s="84">
        <v>37</v>
      </c>
      <c r="E978" s="84" t="s">
        <v>205</v>
      </c>
      <c r="F978" s="85" t="s">
        <v>7368</v>
      </c>
      <c r="G978" s="86" t="s">
        <v>8408</v>
      </c>
      <c r="H978" s="86" t="s">
        <v>7311</v>
      </c>
      <c r="I978" s="86">
        <v>1387</v>
      </c>
      <c r="J978" s="109">
        <v>1175</v>
      </c>
      <c r="K978" s="111" t="s">
        <v>216</v>
      </c>
      <c r="L978" s="109" t="s">
        <v>217</v>
      </c>
      <c r="M978" s="88" t="str">
        <f>VLOOKUP(L978,'Total Sales 24-25'!$AD$2:$AE$6,2,0)</f>
        <v>G-Suite Business</v>
      </c>
      <c r="N978" s="109" t="s">
        <v>218</v>
      </c>
      <c r="O978" s="84" t="s">
        <v>6341</v>
      </c>
      <c r="P978" s="89"/>
      <c r="Q978" s="89"/>
      <c r="R978" s="89"/>
      <c r="S978" s="84">
        <v>9</v>
      </c>
      <c r="T978" s="89"/>
      <c r="U978" s="84">
        <v>1387</v>
      </c>
    </row>
    <row r="979" spans="1:21" ht="17.25" customHeight="1" thickBot="1">
      <c r="A979" s="82">
        <v>45185</v>
      </c>
      <c r="B979" s="82" t="str">
        <f t="shared" si="15"/>
        <v>Sep</v>
      </c>
      <c r="C979" s="83">
        <v>45170</v>
      </c>
      <c r="D979" s="84">
        <v>37</v>
      </c>
      <c r="E979" s="84" t="s">
        <v>205</v>
      </c>
      <c r="F979" s="85" t="s">
        <v>8409</v>
      </c>
      <c r="G979" s="86" t="s">
        <v>8410</v>
      </c>
      <c r="H979" s="86" t="s">
        <v>7311</v>
      </c>
      <c r="I979" s="86">
        <v>694</v>
      </c>
      <c r="J979" s="109">
        <v>588</v>
      </c>
      <c r="K979" s="111" t="s">
        <v>216</v>
      </c>
      <c r="L979" s="109" t="s">
        <v>217</v>
      </c>
      <c r="M979" s="88" t="str">
        <f>VLOOKUP(L979,'Total Sales 24-25'!$AD$2:$AE$6,2,0)</f>
        <v>G-Suite Business</v>
      </c>
      <c r="N979" s="109" t="s">
        <v>218</v>
      </c>
      <c r="O979" s="84" t="s">
        <v>6341</v>
      </c>
      <c r="P979" s="89"/>
      <c r="Q979" s="89"/>
      <c r="R979" s="89"/>
      <c r="S979" s="84">
        <v>9</v>
      </c>
      <c r="T979" s="89"/>
      <c r="U979" s="84">
        <v>694</v>
      </c>
    </row>
    <row r="980" spans="1:21" ht="17.25" customHeight="1" thickBot="1">
      <c r="A980" s="82">
        <v>45185</v>
      </c>
      <c r="B980" s="82" t="str">
        <f t="shared" si="15"/>
        <v>Sep</v>
      </c>
      <c r="C980" s="83">
        <v>45170</v>
      </c>
      <c r="D980" s="84">
        <v>37</v>
      </c>
      <c r="E980" s="84" t="s">
        <v>205</v>
      </c>
      <c r="F980" s="85" t="s">
        <v>366</v>
      </c>
      <c r="G980" s="86" t="s">
        <v>8411</v>
      </c>
      <c r="H980" s="86" t="s">
        <v>7311</v>
      </c>
      <c r="I980" s="86">
        <v>664</v>
      </c>
      <c r="J980" s="109">
        <v>563</v>
      </c>
      <c r="K980" s="111" t="s">
        <v>216</v>
      </c>
      <c r="L980" s="109" t="s">
        <v>217</v>
      </c>
      <c r="M980" s="88" t="str">
        <f>VLOOKUP(L980,'Total Sales 24-25'!$AD$2:$AE$6,2,0)</f>
        <v>G-Suite Business</v>
      </c>
      <c r="N980" s="109" t="s">
        <v>218</v>
      </c>
      <c r="O980" s="84" t="s">
        <v>6341</v>
      </c>
      <c r="P980" s="89"/>
      <c r="Q980" s="89"/>
      <c r="R980" s="89"/>
      <c r="S980" s="84">
        <v>9</v>
      </c>
      <c r="T980" s="89"/>
      <c r="U980" s="84">
        <v>664</v>
      </c>
    </row>
    <row r="981" spans="1:21" ht="17.25" customHeight="1" thickBot="1">
      <c r="A981" s="82">
        <v>45185</v>
      </c>
      <c r="B981" s="82" t="str">
        <f t="shared" si="15"/>
        <v>Sep</v>
      </c>
      <c r="C981" s="83">
        <v>45170</v>
      </c>
      <c r="D981" s="84">
        <v>37</v>
      </c>
      <c r="E981" s="84" t="s">
        <v>205</v>
      </c>
      <c r="F981" s="85" t="s">
        <v>4005</v>
      </c>
      <c r="G981" s="86" t="s">
        <v>8412</v>
      </c>
      <c r="H981" s="86" t="s">
        <v>7311</v>
      </c>
      <c r="I981" s="86">
        <v>3009</v>
      </c>
      <c r="J981" s="109">
        <v>2550</v>
      </c>
      <c r="K981" s="111" t="s">
        <v>216</v>
      </c>
      <c r="L981" s="109" t="s">
        <v>217</v>
      </c>
      <c r="M981" s="88" t="str">
        <f>VLOOKUP(L981,'Total Sales 24-25'!$AD$2:$AE$6,2,0)</f>
        <v>G-Suite Business</v>
      </c>
      <c r="N981" s="109" t="s">
        <v>218</v>
      </c>
      <c r="O981" s="84" t="s">
        <v>6341</v>
      </c>
      <c r="P981" s="89"/>
      <c r="Q981" s="89"/>
      <c r="R981" s="89"/>
      <c r="S981" s="84">
        <v>9</v>
      </c>
      <c r="T981" s="89"/>
      <c r="U981" s="84">
        <v>3009</v>
      </c>
    </row>
    <row r="982" spans="1:21" ht="17.25" customHeight="1" thickBot="1">
      <c r="A982" s="82">
        <v>45185</v>
      </c>
      <c r="B982" s="82" t="str">
        <f t="shared" si="15"/>
        <v>Sep</v>
      </c>
      <c r="C982" s="83">
        <v>45170</v>
      </c>
      <c r="D982" s="84">
        <v>37</v>
      </c>
      <c r="E982" s="84" t="s">
        <v>205</v>
      </c>
      <c r="F982" s="85" t="s">
        <v>1599</v>
      </c>
      <c r="G982" s="86" t="s">
        <v>8413</v>
      </c>
      <c r="H982" s="86" t="s">
        <v>7311</v>
      </c>
      <c r="I982" s="86">
        <v>2594</v>
      </c>
      <c r="J982" s="109">
        <v>2198</v>
      </c>
      <c r="K982" s="111" t="s">
        <v>216</v>
      </c>
      <c r="L982" s="109" t="s">
        <v>217</v>
      </c>
      <c r="M982" s="88" t="str">
        <f>VLOOKUP(L982,'Total Sales 24-25'!$AD$2:$AE$6,2,0)</f>
        <v>G-Suite Business</v>
      </c>
      <c r="N982" s="109" t="s">
        <v>218</v>
      </c>
      <c r="O982" s="84" t="s">
        <v>6341</v>
      </c>
      <c r="P982" s="89"/>
      <c r="Q982" s="89"/>
      <c r="R982" s="89"/>
      <c r="S982" s="84">
        <v>9</v>
      </c>
      <c r="T982" s="89"/>
      <c r="U982" s="84">
        <v>2593.64</v>
      </c>
    </row>
    <row r="983" spans="1:21" ht="17.25" customHeight="1" thickBot="1">
      <c r="A983" s="82">
        <v>45187</v>
      </c>
      <c r="B983" s="82" t="str">
        <f t="shared" si="15"/>
        <v>Sep</v>
      </c>
      <c r="C983" s="83">
        <v>45170</v>
      </c>
      <c r="D983" s="84">
        <v>38</v>
      </c>
      <c r="E983" s="84" t="s">
        <v>205</v>
      </c>
      <c r="F983" s="85" t="s">
        <v>4273</v>
      </c>
      <c r="G983" s="86" t="s">
        <v>8414</v>
      </c>
      <c r="H983" s="86" t="s">
        <v>7311</v>
      </c>
      <c r="I983" s="86">
        <v>3009</v>
      </c>
      <c r="J983" s="109">
        <v>2550</v>
      </c>
      <c r="K983" s="111" t="s">
        <v>216</v>
      </c>
      <c r="L983" s="109" t="s">
        <v>217</v>
      </c>
      <c r="M983" s="88" t="str">
        <f>VLOOKUP(L983,'Total Sales 24-25'!$AD$2:$AE$6,2,0)</f>
        <v>G-Suite Business</v>
      </c>
      <c r="N983" s="109" t="s">
        <v>218</v>
      </c>
      <c r="O983" s="84" t="s">
        <v>6341</v>
      </c>
      <c r="P983" s="89"/>
      <c r="Q983" s="89"/>
      <c r="R983" s="89"/>
      <c r="S983" s="84">
        <v>9</v>
      </c>
      <c r="T983" s="89"/>
      <c r="U983" s="84">
        <v>3009</v>
      </c>
    </row>
    <row r="984" spans="1:21" ht="17.25" customHeight="1" thickBot="1">
      <c r="A984" s="82">
        <v>45187</v>
      </c>
      <c r="B984" s="82" t="str">
        <f t="shared" si="15"/>
        <v>Sep</v>
      </c>
      <c r="C984" s="83">
        <v>45170</v>
      </c>
      <c r="D984" s="84">
        <v>38</v>
      </c>
      <c r="E984" s="84" t="s">
        <v>205</v>
      </c>
      <c r="F984" s="85" t="s">
        <v>446</v>
      </c>
      <c r="G984" s="86" t="s">
        <v>8415</v>
      </c>
      <c r="H984" s="86" t="s">
        <v>7311</v>
      </c>
      <c r="I984" s="86">
        <v>15045</v>
      </c>
      <c r="J984" s="109">
        <v>12750</v>
      </c>
      <c r="K984" s="111" t="s">
        <v>216</v>
      </c>
      <c r="L984" s="109" t="s">
        <v>217</v>
      </c>
      <c r="M984" s="88" t="str">
        <f>VLOOKUP(L984,'Total Sales 24-25'!$AD$2:$AE$6,2,0)</f>
        <v>G-Suite Business</v>
      </c>
      <c r="N984" s="109" t="s">
        <v>218</v>
      </c>
      <c r="O984" s="84" t="s">
        <v>6341</v>
      </c>
      <c r="P984" s="89"/>
      <c r="Q984" s="89"/>
      <c r="R984" s="89"/>
      <c r="S984" s="84">
        <v>9</v>
      </c>
      <c r="T984" s="89"/>
      <c r="U984" s="84">
        <v>15045</v>
      </c>
    </row>
    <row r="985" spans="1:21" ht="17.25" customHeight="1" thickBot="1">
      <c r="A985" s="82">
        <v>45187</v>
      </c>
      <c r="B985" s="82" t="str">
        <f t="shared" si="15"/>
        <v>Sep</v>
      </c>
      <c r="C985" s="83">
        <v>45170</v>
      </c>
      <c r="D985" s="84">
        <v>38</v>
      </c>
      <c r="E985" s="84" t="s">
        <v>205</v>
      </c>
      <c r="F985" s="85" t="s">
        <v>7406</v>
      </c>
      <c r="G985" s="86" t="s">
        <v>8416</v>
      </c>
      <c r="H985" s="86" t="s">
        <v>7311</v>
      </c>
      <c r="I985" s="86">
        <v>6770</v>
      </c>
      <c r="J985" s="109">
        <v>5737</v>
      </c>
      <c r="K985" s="111" t="s">
        <v>216</v>
      </c>
      <c r="L985" s="109" t="s">
        <v>217</v>
      </c>
      <c r="M985" s="88" t="str">
        <f>VLOOKUP(L985,'Total Sales 24-25'!$AD$2:$AE$6,2,0)</f>
        <v>G-Suite Business</v>
      </c>
      <c r="N985" s="109" t="s">
        <v>218</v>
      </c>
      <c r="O985" s="84" t="s">
        <v>6341</v>
      </c>
      <c r="P985" s="89"/>
      <c r="Q985" s="89"/>
      <c r="R985" s="89"/>
      <c r="S985" s="84">
        <v>9</v>
      </c>
      <c r="T985" s="89"/>
      <c r="U985" s="84">
        <v>6770</v>
      </c>
    </row>
    <row r="986" spans="1:21" ht="17.25" customHeight="1" thickBot="1">
      <c r="A986" s="82">
        <v>45188</v>
      </c>
      <c r="B986" s="82" t="str">
        <f t="shared" si="15"/>
        <v>Sep</v>
      </c>
      <c r="C986" s="83">
        <v>45170</v>
      </c>
      <c r="D986" s="84">
        <v>38</v>
      </c>
      <c r="E986" s="84" t="s">
        <v>205</v>
      </c>
      <c r="F986" s="85" t="s">
        <v>4419</v>
      </c>
      <c r="G986" s="86" t="s">
        <v>8417</v>
      </c>
      <c r="H986" s="86" t="s">
        <v>7311</v>
      </c>
      <c r="I986" s="86">
        <v>1297</v>
      </c>
      <c r="J986" s="109">
        <v>1099</v>
      </c>
      <c r="K986" s="111" t="s">
        <v>216</v>
      </c>
      <c r="L986" s="109" t="s">
        <v>217</v>
      </c>
      <c r="M986" s="88" t="str">
        <f>VLOOKUP(L986,'Total Sales 24-25'!$AD$2:$AE$6,2,0)</f>
        <v>G-Suite Business</v>
      </c>
      <c r="N986" s="109" t="s">
        <v>218</v>
      </c>
      <c r="O986" s="84" t="s">
        <v>6341</v>
      </c>
      <c r="P986" s="89"/>
      <c r="Q986" s="89"/>
      <c r="R986" s="89"/>
      <c r="S986" s="84">
        <v>9</v>
      </c>
      <c r="T986" s="89"/>
      <c r="U986" s="84">
        <v>1296.82</v>
      </c>
    </row>
    <row r="987" spans="1:21" ht="17.25" customHeight="1" thickBot="1">
      <c r="A987" s="82">
        <v>45188</v>
      </c>
      <c r="B987" s="82" t="str">
        <f t="shared" si="15"/>
        <v>Sep</v>
      </c>
      <c r="C987" s="83">
        <v>45170</v>
      </c>
      <c r="D987" s="84">
        <v>38</v>
      </c>
      <c r="E987" s="84" t="s">
        <v>205</v>
      </c>
      <c r="F987" s="85" t="s">
        <v>4041</v>
      </c>
      <c r="G987" s="86" t="s">
        <v>8418</v>
      </c>
      <c r="H987" s="86" t="s">
        <v>7311</v>
      </c>
      <c r="I987" s="86">
        <v>1938</v>
      </c>
      <c r="J987" s="109">
        <v>1642</v>
      </c>
      <c r="K987" s="111" t="s">
        <v>216</v>
      </c>
      <c r="L987" s="109" t="s">
        <v>217</v>
      </c>
      <c r="M987" s="88" t="str">
        <f>VLOOKUP(L987,'Total Sales 24-25'!$AD$2:$AE$6,2,0)</f>
        <v>G-Suite Business</v>
      </c>
      <c r="N987" s="109" t="s">
        <v>218</v>
      </c>
      <c r="O987" s="84" t="s">
        <v>6341</v>
      </c>
      <c r="P987" s="89"/>
      <c r="Q987" s="89"/>
      <c r="R987" s="89"/>
      <c r="S987" s="84">
        <v>9</v>
      </c>
      <c r="T987" s="89"/>
      <c r="U987" s="84">
        <v>1937.56</v>
      </c>
    </row>
    <row r="988" spans="1:21" ht="17.25" customHeight="1" thickBot="1">
      <c r="A988" s="82">
        <v>45189</v>
      </c>
      <c r="B988" s="82" t="str">
        <f t="shared" si="15"/>
        <v>Sep</v>
      </c>
      <c r="C988" s="83">
        <v>45170</v>
      </c>
      <c r="D988" s="84">
        <v>38</v>
      </c>
      <c r="E988" s="84" t="s">
        <v>205</v>
      </c>
      <c r="F988" s="85" t="s">
        <v>1017</v>
      </c>
      <c r="G988" s="86" t="s">
        <v>8419</v>
      </c>
      <c r="H988" s="86" t="s">
        <v>7311</v>
      </c>
      <c r="I988" s="86">
        <v>13027</v>
      </c>
      <c r="J988" s="109">
        <v>11040</v>
      </c>
      <c r="K988" s="111" t="s">
        <v>216</v>
      </c>
      <c r="L988" s="109" t="s">
        <v>217</v>
      </c>
      <c r="M988" s="88" t="str">
        <f>VLOOKUP(L988,'Total Sales 24-25'!$AD$2:$AE$6,2,0)</f>
        <v>G-Suite Business</v>
      </c>
      <c r="N988" s="109" t="s">
        <v>218</v>
      </c>
      <c r="O988" s="84" t="s">
        <v>6341</v>
      </c>
      <c r="P988" s="89"/>
      <c r="Q988" s="89"/>
      <c r="R988" s="89"/>
      <c r="S988" s="84">
        <v>9</v>
      </c>
      <c r="T988" s="89"/>
      <c r="U988" s="84">
        <v>13027</v>
      </c>
    </row>
    <row r="989" spans="1:21" ht="17.25" customHeight="1" thickBot="1">
      <c r="A989" s="82">
        <v>45189</v>
      </c>
      <c r="B989" s="82" t="str">
        <f t="shared" si="15"/>
        <v>Sep</v>
      </c>
      <c r="C989" s="83">
        <v>45170</v>
      </c>
      <c r="D989" s="84">
        <v>38</v>
      </c>
      <c r="E989" s="84" t="s">
        <v>205</v>
      </c>
      <c r="F989" s="85" t="s">
        <v>250</v>
      </c>
      <c r="G989" s="86" t="s">
        <v>8420</v>
      </c>
      <c r="H989" s="86" t="s">
        <v>7311</v>
      </c>
      <c r="I989" s="86">
        <v>1770</v>
      </c>
      <c r="J989" s="109">
        <v>1500</v>
      </c>
      <c r="K989" s="111" t="s">
        <v>216</v>
      </c>
      <c r="L989" s="109" t="s">
        <v>217</v>
      </c>
      <c r="M989" s="88" t="str">
        <f>VLOOKUP(L989,'Total Sales 24-25'!$AD$2:$AE$6,2,0)</f>
        <v>G-Suite Business</v>
      </c>
      <c r="N989" s="109" t="s">
        <v>218</v>
      </c>
      <c r="O989" s="84" t="s">
        <v>6341</v>
      </c>
      <c r="P989" s="89"/>
      <c r="Q989" s="89"/>
      <c r="R989" s="89"/>
      <c r="S989" s="84">
        <v>9</v>
      </c>
      <c r="T989" s="89"/>
      <c r="U989" s="84">
        <v>1770</v>
      </c>
    </row>
    <row r="990" spans="1:21" ht="17.25" customHeight="1" thickBot="1">
      <c r="A990" s="82">
        <v>45190</v>
      </c>
      <c r="B990" s="82" t="str">
        <f t="shared" si="15"/>
        <v>Sep</v>
      </c>
      <c r="C990" s="83">
        <v>45170</v>
      </c>
      <c r="D990" s="84">
        <v>38</v>
      </c>
      <c r="E990" s="84" t="s">
        <v>205</v>
      </c>
      <c r="F990" s="85" t="s">
        <v>250</v>
      </c>
      <c r="G990" s="86" t="s">
        <v>8421</v>
      </c>
      <c r="H990" s="86" t="s">
        <v>7311</v>
      </c>
      <c r="I990" s="86">
        <v>5310</v>
      </c>
      <c r="J990" s="109">
        <v>4500</v>
      </c>
      <c r="K990" s="111" t="s">
        <v>216</v>
      </c>
      <c r="L990" s="109" t="s">
        <v>217</v>
      </c>
      <c r="M990" s="88" t="str">
        <f>VLOOKUP(L990,'Total Sales 24-25'!$AD$2:$AE$6,2,0)</f>
        <v>G-Suite Business</v>
      </c>
      <c r="N990" s="109" t="s">
        <v>218</v>
      </c>
      <c r="O990" s="84" t="s">
        <v>6341</v>
      </c>
      <c r="P990" s="89"/>
      <c r="Q990" s="89"/>
      <c r="R990" s="89"/>
      <c r="S990" s="84">
        <v>9</v>
      </c>
      <c r="T990" s="89"/>
      <c r="U990" s="84">
        <v>5310</v>
      </c>
    </row>
    <row r="991" spans="1:21" ht="17.25" customHeight="1" thickBot="1">
      <c r="A991" s="82">
        <v>45190</v>
      </c>
      <c r="B991" s="82" t="str">
        <f t="shared" si="15"/>
        <v>Sep</v>
      </c>
      <c r="C991" s="83">
        <v>45170</v>
      </c>
      <c r="D991" s="84">
        <v>38</v>
      </c>
      <c r="E991" s="84" t="s">
        <v>205</v>
      </c>
      <c r="F991" s="85" t="s">
        <v>8422</v>
      </c>
      <c r="G991" s="86" t="s">
        <v>8423</v>
      </c>
      <c r="H991" s="86" t="s">
        <v>7311</v>
      </c>
      <c r="I991" s="86">
        <v>3552</v>
      </c>
      <c r="J991" s="109">
        <v>3010</v>
      </c>
      <c r="K991" s="111" t="s">
        <v>216</v>
      </c>
      <c r="L991" s="109" t="s">
        <v>217</v>
      </c>
      <c r="M991" s="88" t="str">
        <f>VLOOKUP(L991,'Total Sales 24-25'!$AD$2:$AE$6,2,0)</f>
        <v>G-Suite Business</v>
      </c>
      <c r="N991" s="109" t="s">
        <v>218</v>
      </c>
      <c r="O991" s="84" t="s">
        <v>6341</v>
      </c>
      <c r="P991" s="89"/>
      <c r="Q991" s="89"/>
      <c r="R991" s="89"/>
      <c r="S991" s="84">
        <v>9</v>
      </c>
      <c r="T991" s="89"/>
      <c r="U991" s="84">
        <v>3551.8</v>
      </c>
    </row>
    <row r="992" spans="1:21" ht="17.25" customHeight="1" thickBot="1">
      <c r="A992" s="82">
        <v>45190</v>
      </c>
      <c r="B992" s="82" t="str">
        <f t="shared" si="15"/>
        <v>Sep</v>
      </c>
      <c r="C992" s="83">
        <v>45170</v>
      </c>
      <c r="D992" s="84">
        <v>38</v>
      </c>
      <c r="E992" s="84" t="s">
        <v>205</v>
      </c>
      <c r="F992" s="85" t="s">
        <v>994</v>
      </c>
      <c r="G992" s="86" t="s">
        <v>8424</v>
      </c>
      <c r="H992" s="86" t="s">
        <v>7311</v>
      </c>
      <c r="I992" s="86">
        <v>9027</v>
      </c>
      <c r="J992" s="109">
        <v>7650</v>
      </c>
      <c r="K992" s="111" t="s">
        <v>216</v>
      </c>
      <c r="L992" s="109" t="s">
        <v>217</v>
      </c>
      <c r="M992" s="88" t="str">
        <f>VLOOKUP(L992,'Total Sales 24-25'!$AD$2:$AE$6,2,0)</f>
        <v>G-Suite Business</v>
      </c>
      <c r="N992" s="109" t="s">
        <v>218</v>
      </c>
      <c r="O992" s="84" t="s">
        <v>6341</v>
      </c>
      <c r="P992" s="89"/>
      <c r="Q992" s="89"/>
      <c r="R992" s="89"/>
      <c r="S992" s="84">
        <v>9</v>
      </c>
      <c r="T992" s="89"/>
      <c r="U992" s="84">
        <v>9027</v>
      </c>
    </row>
    <row r="993" spans="1:21" ht="17.25" customHeight="1" thickBot="1">
      <c r="A993" s="82">
        <v>45190</v>
      </c>
      <c r="B993" s="82" t="str">
        <f t="shared" si="15"/>
        <v>Sep</v>
      </c>
      <c r="C993" s="83">
        <v>45170</v>
      </c>
      <c r="D993" s="84">
        <v>38</v>
      </c>
      <c r="E993" s="84" t="s">
        <v>205</v>
      </c>
      <c r="F993" s="85" t="s">
        <v>5604</v>
      </c>
      <c r="G993" s="86" t="s">
        <v>8425</v>
      </c>
      <c r="H993" s="86" t="s">
        <v>7311</v>
      </c>
      <c r="I993" s="86">
        <v>3875</v>
      </c>
      <c r="J993" s="109">
        <v>3284</v>
      </c>
      <c r="K993" s="111" t="s">
        <v>216</v>
      </c>
      <c r="L993" s="109" t="s">
        <v>217</v>
      </c>
      <c r="M993" s="88" t="str">
        <f>VLOOKUP(L993,'Total Sales 24-25'!$AD$2:$AE$6,2,0)</f>
        <v>G-Suite Business</v>
      </c>
      <c r="N993" s="109" t="s">
        <v>218</v>
      </c>
      <c r="O993" s="84" t="s">
        <v>6341</v>
      </c>
      <c r="P993" s="89"/>
      <c r="Q993" s="89"/>
      <c r="R993" s="89"/>
      <c r="S993" s="84">
        <v>9</v>
      </c>
      <c r="T993" s="89"/>
      <c r="U993" s="84">
        <v>3875</v>
      </c>
    </row>
    <row r="994" spans="1:21" ht="17.25" customHeight="1" thickBot="1">
      <c r="A994" s="82">
        <v>45190</v>
      </c>
      <c r="B994" s="82" t="str">
        <f t="shared" si="15"/>
        <v>Sep</v>
      </c>
      <c r="C994" s="83">
        <v>45170</v>
      </c>
      <c r="D994" s="84">
        <v>38</v>
      </c>
      <c r="E994" s="84" t="s">
        <v>205</v>
      </c>
      <c r="F994" s="85" t="s">
        <v>405</v>
      </c>
      <c r="G994" s="86" t="s">
        <v>8426</v>
      </c>
      <c r="H994" s="86" t="s">
        <v>7311</v>
      </c>
      <c r="I994" s="86">
        <v>3540</v>
      </c>
      <c r="J994" s="109">
        <v>3000</v>
      </c>
      <c r="K994" s="111" t="s">
        <v>216</v>
      </c>
      <c r="L994" s="109" t="s">
        <v>217</v>
      </c>
      <c r="M994" s="88" t="str">
        <f>VLOOKUP(L994,'Total Sales 24-25'!$AD$2:$AE$6,2,0)</f>
        <v>G-Suite Business</v>
      </c>
      <c r="N994" s="109" t="s">
        <v>218</v>
      </c>
      <c r="O994" s="84" t="s">
        <v>6341</v>
      </c>
      <c r="P994" s="89"/>
      <c r="Q994" s="89"/>
      <c r="R994" s="89"/>
      <c r="S994" s="84">
        <v>9</v>
      </c>
      <c r="T994" s="89"/>
      <c r="U994" s="84">
        <v>3540</v>
      </c>
    </row>
    <row r="995" spans="1:21" ht="17.25" customHeight="1" thickBot="1">
      <c r="A995" s="82">
        <v>45190</v>
      </c>
      <c r="B995" s="82" t="str">
        <f t="shared" si="15"/>
        <v>Sep</v>
      </c>
      <c r="C995" s="83">
        <v>45170</v>
      </c>
      <c r="D995" s="84">
        <v>38</v>
      </c>
      <c r="E995" s="84" t="s">
        <v>205</v>
      </c>
      <c r="F995" s="85" t="s">
        <v>3553</v>
      </c>
      <c r="G995" s="86" t="s">
        <v>8427</v>
      </c>
      <c r="H995" s="86" t="s">
        <v>7311</v>
      </c>
      <c r="I995" s="86">
        <v>8273</v>
      </c>
      <c r="J995" s="109">
        <v>7011</v>
      </c>
      <c r="K995" s="111" t="s">
        <v>216</v>
      </c>
      <c r="L995" s="109" t="s">
        <v>217</v>
      </c>
      <c r="M995" s="88" t="str">
        <f>VLOOKUP(L995,'Total Sales 24-25'!$AD$2:$AE$6,2,0)</f>
        <v>G-Suite Business</v>
      </c>
      <c r="N995" s="109" t="s">
        <v>218</v>
      </c>
      <c r="O995" s="84" t="s">
        <v>6341</v>
      </c>
      <c r="P995" s="89"/>
      <c r="Q995" s="89"/>
      <c r="R995" s="89"/>
      <c r="S995" s="84">
        <v>9</v>
      </c>
      <c r="T995" s="89"/>
      <c r="U995" s="84">
        <v>8272.98</v>
      </c>
    </row>
    <row r="996" spans="1:21" ht="17.25" customHeight="1" thickBot="1">
      <c r="A996" s="82">
        <v>45191</v>
      </c>
      <c r="B996" s="82" t="str">
        <f t="shared" si="15"/>
        <v>Sep</v>
      </c>
      <c r="C996" s="83">
        <v>45170</v>
      </c>
      <c r="D996" s="84">
        <v>38</v>
      </c>
      <c r="E996" s="84" t="s">
        <v>205</v>
      </c>
      <c r="F996" s="85" t="s">
        <v>8428</v>
      </c>
      <c r="G996" s="86" t="s">
        <v>8429</v>
      </c>
      <c r="H996" s="86" t="s">
        <v>7311</v>
      </c>
      <c r="I996" s="86">
        <v>4071</v>
      </c>
      <c r="J996" s="109">
        <v>3450</v>
      </c>
      <c r="K996" s="111" t="s">
        <v>216</v>
      </c>
      <c r="L996" s="109" t="s">
        <v>217</v>
      </c>
      <c r="M996" s="88" t="str">
        <f>VLOOKUP(L996,'Total Sales 24-25'!$AD$2:$AE$6,2,0)</f>
        <v>G-Suite Business</v>
      </c>
      <c r="N996" s="109" t="s">
        <v>218</v>
      </c>
      <c r="O996" s="84" t="s">
        <v>6341</v>
      </c>
      <c r="P996" s="89"/>
      <c r="Q996" s="89"/>
      <c r="R996" s="89"/>
      <c r="S996" s="84">
        <v>9</v>
      </c>
      <c r="T996" s="89"/>
      <c r="U996" s="84">
        <v>4071</v>
      </c>
    </row>
    <row r="997" spans="1:21" ht="17.25" customHeight="1" thickBot="1">
      <c r="A997" s="82">
        <v>45191</v>
      </c>
      <c r="B997" s="82" t="str">
        <f t="shared" si="15"/>
        <v>Sep</v>
      </c>
      <c r="C997" s="83">
        <v>45170</v>
      </c>
      <c r="D997" s="84">
        <v>38</v>
      </c>
      <c r="E997" s="84" t="s">
        <v>205</v>
      </c>
      <c r="F997" s="85" t="s">
        <v>3672</v>
      </c>
      <c r="G997" s="86" t="s">
        <v>8430</v>
      </c>
      <c r="H997" s="86" t="s">
        <v>7311</v>
      </c>
      <c r="I997" s="86">
        <v>920</v>
      </c>
      <c r="J997" s="109">
        <v>780</v>
      </c>
      <c r="K997" s="111" t="s">
        <v>216</v>
      </c>
      <c r="L997" s="109" t="s">
        <v>217</v>
      </c>
      <c r="M997" s="88" t="str">
        <f>VLOOKUP(L997,'Total Sales 24-25'!$AD$2:$AE$6,2,0)</f>
        <v>G-Suite Business</v>
      </c>
      <c r="N997" s="109" t="s">
        <v>218</v>
      </c>
      <c r="O997" s="84" t="s">
        <v>6341</v>
      </c>
      <c r="P997" s="89"/>
      <c r="Q997" s="89"/>
      <c r="R997" s="89"/>
      <c r="S997" s="84">
        <v>9</v>
      </c>
      <c r="T997" s="89"/>
      <c r="U997" s="84">
        <v>920</v>
      </c>
    </row>
    <row r="998" spans="1:21" ht="17.25" customHeight="1" thickBot="1">
      <c r="A998" s="82">
        <v>45191</v>
      </c>
      <c r="B998" s="82" t="str">
        <f t="shared" si="15"/>
        <v>Sep</v>
      </c>
      <c r="C998" s="83">
        <v>45170</v>
      </c>
      <c r="D998" s="84">
        <v>38</v>
      </c>
      <c r="E998" s="84" t="s">
        <v>205</v>
      </c>
      <c r="F998" s="85" t="s">
        <v>230</v>
      </c>
      <c r="G998" s="86" t="s">
        <v>8431</v>
      </c>
      <c r="H998" s="86" t="s">
        <v>7311</v>
      </c>
      <c r="I998" s="86">
        <v>16992</v>
      </c>
      <c r="J998" s="109">
        <v>14400</v>
      </c>
      <c r="K998" s="111" t="s">
        <v>216</v>
      </c>
      <c r="L998" s="109" t="s">
        <v>217</v>
      </c>
      <c r="M998" s="88" t="str">
        <f>VLOOKUP(L998,'Total Sales 24-25'!$AD$2:$AE$6,2,0)</f>
        <v>G-Suite Business</v>
      </c>
      <c r="N998" s="109" t="s">
        <v>218</v>
      </c>
      <c r="O998" s="84" t="s">
        <v>6341</v>
      </c>
      <c r="P998" s="89"/>
      <c r="Q998" s="89"/>
      <c r="R998" s="89"/>
      <c r="S998" s="84">
        <v>9</v>
      </c>
      <c r="T998" s="89"/>
      <c r="U998" s="84">
        <v>16992</v>
      </c>
    </row>
    <row r="999" spans="1:21" ht="17.25" customHeight="1" thickBot="1">
      <c r="A999" s="82">
        <v>45191</v>
      </c>
      <c r="B999" s="82" t="str">
        <f t="shared" si="15"/>
        <v>Sep</v>
      </c>
      <c r="C999" s="83">
        <v>45170</v>
      </c>
      <c r="D999" s="84">
        <v>38</v>
      </c>
      <c r="E999" s="84" t="s">
        <v>205</v>
      </c>
      <c r="F999" s="85" t="s">
        <v>8432</v>
      </c>
      <c r="G999" s="86" t="s">
        <v>8433</v>
      </c>
      <c r="H999" s="86" t="s">
        <v>7311</v>
      </c>
      <c r="I999" s="86">
        <v>21063</v>
      </c>
      <c r="J999" s="109">
        <v>17850</v>
      </c>
      <c r="K999" s="111" t="s">
        <v>216</v>
      </c>
      <c r="L999" s="109" t="s">
        <v>217</v>
      </c>
      <c r="M999" s="88" t="str">
        <f>VLOOKUP(L999,'Total Sales 24-25'!$AD$2:$AE$6,2,0)</f>
        <v>G-Suite Business</v>
      </c>
      <c r="N999" s="109" t="s">
        <v>218</v>
      </c>
      <c r="O999" s="84" t="s">
        <v>6341</v>
      </c>
      <c r="P999" s="89"/>
      <c r="Q999" s="89"/>
      <c r="R999" s="89"/>
      <c r="S999" s="84">
        <v>9</v>
      </c>
      <c r="T999" s="89"/>
      <c r="U999" s="84">
        <v>21063</v>
      </c>
    </row>
    <row r="1000" spans="1:21" ht="17.25" customHeight="1" thickBot="1">
      <c r="A1000" s="82">
        <v>45191</v>
      </c>
      <c r="B1000" s="82" t="str">
        <f t="shared" si="15"/>
        <v>Sep</v>
      </c>
      <c r="C1000" s="83">
        <v>45170</v>
      </c>
      <c r="D1000" s="84">
        <v>38</v>
      </c>
      <c r="E1000" s="84" t="s">
        <v>205</v>
      </c>
      <c r="F1000" s="85" t="s">
        <v>922</v>
      </c>
      <c r="G1000" s="86" t="s">
        <v>8434</v>
      </c>
      <c r="H1000" s="86" t="s">
        <v>7311</v>
      </c>
      <c r="I1000" s="86">
        <v>2432</v>
      </c>
      <c r="J1000" s="109">
        <v>2061</v>
      </c>
      <c r="K1000" s="111" t="s">
        <v>216</v>
      </c>
      <c r="L1000" s="109" t="s">
        <v>217</v>
      </c>
      <c r="M1000" s="88" t="str">
        <f>VLOOKUP(L1000,'Total Sales 24-25'!$AD$2:$AE$6,2,0)</f>
        <v>G-Suite Business</v>
      </c>
      <c r="N1000" s="109" t="s">
        <v>218</v>
      </c>
      <c r="O1000" s="84" t="s">
        <v>6341</v>
      </c>
      <c r="P1000" s="89"/>
      <c r="Q1000" s="89"/>
      <c r="R1000" s="89"/>
      <c r="S1000" s="84">
        <v>9</v>
      </c>
      <c r="T1000" s="89"/>
      <c r="U1000" s="84">
        <v>2432</v>
      </c>
    </row>
    <row r="1001" spans="1:21" ht="17.25" customHeight="1" thickBot="1">
      <c r="A1001" s="82">
        <v>45191</v>
      </c>
      <c r="B1001" s="82" t="str">
        <f t="shared" si="15"/>
        <v>Sep</v>
      </c>
      <c r="C1001" s="83">
        <v>45170</v>
      </c>
      <c r="D1001" s="84">
        <v>38</v>
      </c>
      <c r="E1001" s="84" t="s">
        <v>205</v>
      </c>
      <c r="F1001" s="85" t="s">
        <v>2972</v>
      </c>
      <c r="G1001" s="86" t="s">
        <v>8435</v>
      </c>
      <c r="H1001" s="86" t="s">
        <v>7311</v>
      </c>
      <c r="I1001" s="86">
        <v>286740</v>
      </c>
      <c r="J1001" s="109">
        <v>243000</v>
      </c>
      <c r="K1001" s="111" t="s">
        <v>216</v>
      </c>
      <c r="L1001" s="109" t="s">
        <v>217</v>
      </c>
      <c r="M1001" s="88" t="str">
        <f>VLOOKUP(L1001,'Total Sales 24-25'!$AD$2:$AE$6,2,0)</f>
        <v>G-Suite Business</v>
      </c>
      <c r="N1001" s="109" t="s">
        <v>218</v>
      </c>
      <c r="O1001" s="84" t="s">
        <v>6341</v>
      </c>
      <c r="P1001" s="89"/>
      <c r="Q1001" s="89"/>
      <c r="R1001" s="89"/>
      <c r="S1001" s="84">
        <v>9</v>
      </c>
      <c r="T1001" s="89"/>
      <c r="U1001" s="84">
        <v>286740</v>
      </c>
    </row>
    <row r="1002" spans="1:21" ht="17.25" customHeight="1" thickBot="1">
      <c r="A1002" s="82">
        <v>45191</v>
      </c>
      <c r="B1002" s="82" t="str">
        <f t="shared" si="15"/>
        <v>Sep</v>
      </c>
      <c r="C1002" s="83">
        <v>45170</v>
      </c>
      <c r="D1002" s="84">
        <v>38</v>
      </c>
      <c r="E1002" s="84" t="s">
        <v>205</v>
      </c>
      <c r="F1002" s="85" t="s">
        <v>250</v>
      </c>
      <c r="G1002" s="86" t="s">
        <v>8436</v>
      </c>
      <c r="H1002" s="86" t="s">
        <v>7311</v>
      </c>
      <c r="I1002" s="86">
        <v>13027</v>
      </c>
      <c r="J1002" s="109">
        <v>11040</v>
      </c>
      <c r="K1002" s="111" t="s">
        <v>216</v>
      </c>
      <c r="L1002" s="109" t="s">
        <v>217</v>
      </c>
      <c r="M1002" s="88" t="str">
        <f>VLOOKUP(L1002,'Total Sales 24-25'!$AD$2:$AE$6,2,0)</f>
        <v>G-Suite Business</v>
      </c>
      <c r="N1002" s="109" t="s">
        <v>218</v>
      </c>
      <c r="O1002" s="84" t="s">
        <v>6341</v>
      </c>
      <c r="P1002" s="89"/>
      <c r="Q1002" s="89"/>
      <c r="R1002" s="89"/>
      <c r="S1002" s="84">
        <v>9</v>
      </c>
      <c r="T1002" s="89"/>
      <c r="U1002" s="84">
        <v>13027.2</v>
      </c>
    </row>
    <row r="1003" spans="1:21" ht="17.25" customHeight="1" thickBot="1">
      <c r="A1003" s="82">
        <v>45191</v>
      </c>
      <c r="B1003" s="82" t="str">
        <f t="shared" si="15"/>
        <v>Sep</v>
      </c>
      <c r="C1003" s="83">
        <v>45170</v>
      </c>
      <c r="D1003" s="84">
        <v>38</v>
      </c>
      <c r="E1003" s="84" t="s">
        <v>205</v>
      </c>
      <c r="F1003" s="85" t="s">
        <v>4210</v>
      </c>
      <c r="G1003" s="86" t="s">
        <v>8437</v>
      </c>
      <c r="H1003" s="86" t="s">
        <v>7311</v>
      </c>
      <c r="I1003" s="86">
        <v>2758</v>
      </c>
      <c r="J1003" s="109">
        <v>2337</v>
      </c>
      <c r="K1003" s="111" t="s">
        <v>216</v>
      </c>
      <c r="L1003" s="109" t="s">
        <v>217</v>
      </c>
      <c r="M1003" s="88" t="str">
        <f>VLOOKUP(L1003,'Total Sales 24-25'!$AD$2:$AE$6,2,0)</f>
        <v>G-Suite Business</v>
      </c>
      <c r="N1003" s="109" t="s">
        <v>218</v>
      </c>
      <c r="O1003" s="84" t="s">
        <v>6341</v>
      </c>
      <c r="P1003" s="89"/>
      <c r="Q1003" s="89"/>
      <c r="R1003" s="89"/>
      <c r="S1003" s="84">
        <v>9</v>
      </c>
      <c r="T1003" s="89"/>
      <c r="U1003" s="84">
        <v>2758</v>
      </c>
    </row>
    <row r="1004" spans="1:21" ht="17.25" customHeight="1" thickBot="1">
      <c r="A1004" s="82">
        <v>45192</v>
      </c>
      <c r="B1004" s="82" t="str">
        <f t="shared" si="15"/>
        <v>Sep</v>
      </c>
      <c r="C1004" s="83">
        <v>45170</v>
      </c>
      <c r="D1004" s="84">
        <v>38</v>
      </c>
      <c r="E1004" s="84" t="s">
        <v>205</v>
      </c>
      <c r="F1004" s="85" t="s">
        <v>3539</v>
      </c>
      <c r="G1004" s="86" t="s">
        <v>8438</v>
      </c>
      <c r="H1004" s="86" t="s">
        <v>7311</v>
      </c>
      <c r="I1004" s="86">
        <v>164280</v>
      </c>
      <c r="J1004" s="109">
        <v>139220</v>
      </c>
      <c r="K1004" s="111" t="s">
        <v>216</v>
      </c>
      <c r="L1004" s="109" t="s">
        <v>217</v>
      </c>
      <c r="M1004" s="88" t="str">
        <f>VLOOKUP(L1004,'Total Sales 24-25'!$AD$2:$AE$6,2,0)</f>
        <v>G-Suite Business</v>
      </c>
      <c r="N1004" s="109" t="s">
        <v>218</v>
      </c>
      <c r="O1004" s="84" t="s">
        <v>6341</v>
      </c>
      <c r="P1004" s="89"/>
      <c r="Q1004" s="89"/>
      <c r="R1004" s="89"/>
      <c r="S1004" s="84">
        <v>9</v>
      </c>
      <c r="T1004" s="89"/>
      <c r="U1004" s="84">
        <v>164280</v>
      </c>
    </row>
    <row r="1005" spans="1:21" ht="17.25" customHeight="1" thickBot="1">
      <c r="A1005" s="82">
        <v>45193</v>
      </c>
      <c r="B1005" s="82" t="str">
        <f t="shared" si="15"/>
        <v>Sep</v>
      </c>
      <c r="C1005" s="83">
        <v>45170</v>
      </c>
      <c r="D1005" s="84">
        <v>39</v>
      </c>
      <c r="E1005" s="84" t="s">
        <v>205</v>
      </c>
      <c r="F1005" s="85" t="s">
        <v>2452</v>
      </c>
      <c r="G1005" s="86" t="s">
        <v>8439</v>
      </c>
      <c r="H1005" s="86" t="s">
        <v>7311</v>
      </c>
      <c r="I1005" s="86">
        <v>11328</v>
      </c>
      <c r="J1005" s="109">
        <v>9600</v>
      </c>
      <c r="K1005" s="111" t="s">
        <v>216</v>
      </c>
      <c r="L1005" s="109" t="s">
        <v>217</v>
      </c>
      <c r="M1005" s="88" t="str">
        <f>VLOOKUP(L1005,'Total Sales 24-25'!$AD$2:$AE$6,2,0)</f>
        <v>G-Suite Business</v>
      </c>
      <c r="N1005" s="109" t="s">
        <v>218</v>
      </c>
      <c r="O1005" s="84" t="s">
        <v>6341</v>
      </c>
      <c r="P1005" s="89"/>
      <c r="Q1005" s="89"/>
      <c r="R1005" s="89"/>
      <c r="S1005" s="84">
        <v>9</v>
      </c>
      <c r="T1005" s="89"/>
      <c r="U1005" s="84">
        <v>11328</v>
      </c>
    </row>
    <row r="1006" spans="1:21" ht="17.25" customHeight="1" thickBot="1">
      <c r="A1006" s="82">
        <v>45194</v>
      </c>
      <c r="B1006" s="82" t="str">
        <f t="shared" si="15"/>
        <v>Sep</v>
      </c>
      <c r="C1006" s="83">
        <v>45170</v>
      </c>
      <c r="D1006" s="84">
        <v>39</v>
      </c>
      <c r="E1006" s="84" t="s">
        <v>205</v>
      </c>
      <c r="F1006" s="93" t="s">
        <v>1764</v>
      </c>
      <c r="G1006" s="86" t="s">
        <v>8440</v>
      </c>
      <c r="H1006" s="86" t="s">
        <v>7311</v>
      </c>
      <c r="I1006" s="94">
        <v>31801</v>
      </c>
      <c r="J1006" s="109">
        <v>26950</v>
      </c>
      <c r="K1006" s="111" t="s">
        <v>216</v>
      </c>
      <c r="L1006" s="109" t="s">
        <v>217</v>
      </c>
      <c r="M1006" s="88" t="str">
        <f>VLOOKUP(L1006,'Total Sales 24-25'!$AD$2:$AE$6,2,0)</f>
        <v>G-Suite Business</v>
      </c>
      <c r="N1006" s="109" t="s">
        <v>218</v>
      </c>
      <c r="O1006" s="84" t="s">
        <v>6341</v>
      </c>
      <c r="P1006" s="89"/>
      <c r="Q1006" s="89"/>
      <c r="R1006" s="89"/>
      <c r="S1006" s="84">
        <v>9</v>
      </c>
      <c r="T1006" s="89"/>
      <c r="U1006" s="84">
        <v>31801</v>
      </c>
    </row>
    <row r="1007" spans="1:21" ht="17.25" customHeight="1" thickBot="1">
      <c r="A1007" s="82">
        <v>45195</v>
      </c>
      <c r="B1007" s="82" t="str">
        <f t="shared" si="15"/>
        <v>Sep</v>
      </c>
      <c r="C1007" s="83">
        <v>45170</v>
      </c>
      <c r="D1007" s="84">
        <v>39</v>
      </c>
      <c r="E1007" s="84" t="s">
        <v>205</v>
      </c>
      <c r="F1007" s="93" t="s">
        <v>551</v>
      </c>
      <c r="G1007" s="86" t="s">
        <v>8441</v>
      </c>
      <c r="H1007" s="86" t="s">
        <v>7311</v>
      </c>
      <c r="I1007" s="94">
        <v>16237</v>
      </c>
      <c r="J1007" s="109">
        <v>13760</v>
      </c>
      <c r="K1007" s="111" t="s">
        <v>216</v>
      </c>
      <c r="L1007" s="109" t="s">
        <v>217</v>
      </c>
      <c r="M1007" s="88" t="str">
        <f>VLOOKUP(L1007,'Total Sales 24-25'!$AD$2:$AE$6,2,0)</f>
        <v>G-Suite Business</v>
      </c>
      <c r="N1007" s="109" t="s">
        <v>218</v>
      </c>
      <c r="O1007" s="84" t="s">
        <v>6341</v>
      </c>
      <c r="P1007" s="89"/>
      <c r="Q1007" s="89"/>
      <c r="R1007" s="89"/>
      <c r="S1007" s="84">
        <v>9</v>
      </c>
      <c r="T1007" s="89"/>
      <c r="U1007" s="84">
        <v>16236.8</v>
      </c>
    </row>
    <row r="1008" spans="1:21" ht="17.25" customHeight="1" thickBot="1">
      <c r="A1008" s="82">
        <v>45195</v>
      </c>
      <c r="B1008" s="82" t="str">
        <f t="shared" si="15"/>
        <v>Sep</v>
      </c>
      <c r="C1008" s="83">
        <v>45170</v>
      </c>
      <c r="D1008" s="84">
        <v>39</v>
      </c>
      <c r="E1008" s="84" t="s">
        <v>205</v>
      </c>
      <c r="F1008" s="93" t="s">
        <v>7400</v>
      </c>
      <c r="G1008" s="86" t="s">
        <v>8442</v>
      </c>
      <c r="H1008" s="86" t="s">
        <v>7311</v>
      </c>
      <c r="I1008" s="94">
        <v>6018</v>
      </c>
      <c r="J1008" s="109">
        <v>5100</v>
      </c>
      <c r="K1008" s="111" t="s">
        <v>216</v>
      </c>
      <c r="L1008" s="109" t="s">
        <v>217</v>
      </c>
      <c r="M1008" s="88" t="str">
        <f>VLOOKUP(L1008,'Total Sales 24-25'!$AD$2:$AE$6,2,0)</f>
        <v>G-Suite Business</v>
      </c>
      <c r="N1008" s="109" t="s">
        <v>218</v>
      </c>
      <c r="O1008" s="84" t="s">
        <v>6341</v>
      </c>
      <c r="P1008" s="89"/>
      <c r="Q1008" s="89"/>
      <c r="R1008" s="89"/>
      <c r="S1008" s="84">
        <v>9</v>
      </c>
      <c r="T1008" s="89"/>
      <c r="U1008" s="84">
        <v>6018</v>
      </c>
    </row>
    <row r="1009" spans="1:21" ht="17.25" customHeight="1" thickBot="1">
      <c r="A1009" s="82">
        <v>45196</v>
      </c>
      <c r="B1009" s="82" t="str">
        <f t="shared" si="15"/>
        <v>Sep</v>
      </c>
      <c r="C1009" s="83">
        <v>45170</v>
      </c>
      <c r="D1009" s="84">
        <v>39</v>
      </c>
      <c r="E1009" s="84" t="s">
        <v>205</v>
      </c>
      <c r="F1009" s="93" t="s">
        <v>4233</v>
      </c>
      <c r="G1009" s="86" t="s">
        <v>8443</v>
      </c>
      <c r="H1009" s="86" t="s">
        <v>7311</v>
      </c>
      <c r="I1009" s="94">
        <v>3009</v>
      </c>
      <c r="J1009" s="109">
        <v>2550</v>
      </c>
      <c r="K1009" s="111" t="s">
        <v>216</v>
      </c>
      <c r="L1009" s="109" t="s">
        <v>217</v>
      </c>
      <c r="M1009" s="88" t="str">
        <f>VLOOKUP(L1009,'Total Sales 24-25'!$AD$2:$AE$6,2,0)</f>
        <v>G-Suite Business</v>
      </c>
      <c r="N1009" s="109" t="s">
        <v>218</v>
      </c>
      <c r="O1009" s="84" t="s">
        <v>6341</v>
      </c>
      <c r="P1009" s="89"/>
      <c r="Q1009" s="89"/>
      <c r="R1009" s="89"/>
      <c r="S1009" s="84">
        <v>9</v>
      </c>
      <c r="T1009" s="89"/>
      <c r="U1009" s="84">
        <v>3009</v>
      </c>
    </row>
    <row r="1010" spans="1:21" ht="17.25" customHeight="1" thickBot="1">
      <c r="A1010" s="82">
        <v>45196</v>
      </c>
      <c r="B1010" s="82" t="str">
        <f t="shared" si="15"/>
        <v>Sep</v>
      </c>
      <c r="C1010" s="83">
        <v>45170</v>
      </c>
      <c r="D1010" s="84">
        <v>39</v>
      </c>
      <c r="E1010" s="84" t="s">
        <v>205</v>
      </c>
      <c r="F1010" s="93" t="s">
        <v>3142</v>
      </c>
      <c r="G1010" s="86" t="s">
        <v>8444</v>
      </c>
      <c r="H1010" s="86" t="s">
        <v>7311</v>
      </c>
      <c r="I1010" s="94">
        <v>3186</v>
      </c>
      <c r="J1010" s="109">
        <v>2700</v>
      </c>
      <c r="K1010" s="111" t="s">
        <v>216</v>
      </c>
      <c r="L1010" s="109" t="s">
        <v>217</v>
      </c>
      <c r="M1010" s="88" t="str">
        <f>VLOOKUP(L1010,'Total Sales 24-25'!$AD$2:$AE$6,2,0)</f>
        <v>G-Suite Business</v>
      </c>
      <c r="N1010" s="109" t="s">
        <v>218</v>
      </c>
      <c r="O1010" s="84" t="s">
        <v>6341</v>
      </c>
      <c r="P1010" s="89"/>
      <c r="Q1010" s="89"/>
      <c r="R1010" s="89"/>
      <c r="S1010" s="84">
        <v>9</v>
      </c>
      <c r="T1010" s="89"/>
      <c r="U1010" s="84">
        <v>3186</v>
      </c>
    </row>
    <row r="1011" spans="1:21" ht="17.25" customHeight="1" thickBot="1">
      <c r="A1011" s="82">
        <v>45196</v>
      </c>
      <c r="B1011" s="82" t="str">
        <f t="shared" si="15"/>
        <v>Sep</v>
      </c>
      <c r="C1011" s="83">
        <v>45170</v>
      </c>
      <c r="D1011" s="84">
        <v>39</v>
      </c>
      <c r="E1011" s="84" t="s">
        <v>205</v>
      </c>
      <c r="F1011" s="93" t="s">
        <v>2045</v>
      </c>
      <c r="G1011" s="86" t="s">
        <v>8445</v>
      </c>
      <c r="H1011" s="86" t="s">
        <v>7311</v>
      </c>
      <c r="I1011" s="94">
        <v>1121000</v>
      </c>
      <c r="J1011" s="109">
        <v>950000</v>
      </c>
      <c r="K1011" s="111" t="s">
        <v>216</v>
      </c>
      <c r="L1011" s="109" t="s">
        <v>217</v>
      </c>
      <c r="M1011" s="88" t="str">
        <f>VLOOKUP(L1011,'Total Sales 24-25'!$AD$2:$AE$6,2,0)</f>
        <v>G-Suite Business</v>
      </c>
      <c r="N1011" s="109" t="s">
        <v>218</v>
      </c>
      <c r="O1011" s="84" t="s">
        <v>6341</v>
      </c>
      <c r="P1011" s="89"/>
      <c r="Q1011" s="89"/>
      <c r="R1011" s="89"/>
      <c r="S1011" s="84">
        <v>9</v>
      </c>
      <c r="T1011" s="89"/>
      <c r="U1011" s="84">
        <v>1121000</v>
      </c>
    </row>
    <row r="1012" spans="1:21" ht="17.25" customHeight="1" thickBot="1">
      <c r="A1012" s="82">
        <v>45196</v>
      </c>
      <c r="B1012" s="82" t="str">
        <f t="shared" si="15"/>
        <v>Sep</v>
      </c>
      <c r="C1012" s="83">
        <v>45170</v>
      </c>
      <c r="D1012" s="84">
        <v>39</v>
      </c>
      <c r="E1012" s="84" t="s">
        <v>205</v>
      </c>
      <c r="F1012" s="93" t="s">
        <v>2079</v>
      </c>
      <c r="G1012" s="86" t="s">
        <v>8446</v>
      </c>
      <c r="H1012" s="86" t="s">
        <v>7311</v>
      </c>
      <c r="I1012" s="94">
        <v>4661</v>
      </c>
      <c r="J1012" s="109">
        <v>3950</v>
      </c>
      <c r="K1012" s="111" t="s">
        <v>216</v>
      </c>
      <c r="L1012" s="109" t="s">
        <v>217</v>
      </c>
      <c r="M1012" s="88" t="str">
        <f>VLOOKUP(L1012,'Total Sales 24-25'!$AD$2:$AE$6,2,0)</f>
        <v>G-Suite Business</v>
      </c>
      <c r="N1012" s="109" t="s">
        <v>218</v>
      </c>
      <c r="O1012" s="84" t="s">
        <v>6341</v>
      </c>
      <c r="P1012" s="89"/>
      <c r="Q1012" s="89"/>
      <c r="R1012" s="89"/>
      <c r="S1012" s="84">
        <v>9</v>
      </c>
      <c r="T1012" s="89"/>
      <c r="U1012" s="84">
        <v>4661.3100000000004</v>
      </c>
    </row>
    <row r="1013" spans="1:21" ht="17.25" customHeight="1" thickBot="1">
      <c r="A1013" s="82">
        <v>45197</v>
      </c>
      <c r="B1013" s="82" t="str">
        <f t="shared" si="15"/>
        <v>Sep</v>
      </c>
      <c r="C1013" s="83">
        <v>45170</v>
      </c>
      <c r="D1013" s="84">
        <v>39</v>
      </c>
      <c r="E1013" s="84" t="s">
        <v>205</v>
      </c>
      <c r="F1013" s="93" t="s">
        <v>3465</v>
      </c>
      <c r="G1013" s="86" t="s">
        <v>8447</v>
      </c>
      <c r="H1013" s="86" t="s">
        <v>7311</v>
      </c>
      <c r="I1013" s="94">
        <v>21063</v>
      </c>
      <c r="J1013" s="109">
        <v>17850</v>
      </c>
      <c r="K1013" s="111" t="s">
        <v>216</v>
      </c>
      <c r="L1013" s="109" t="s">
        <v>217</v>
      </c>
      <c r="M1013" s="88" t="str">
        <f>VLOOKUP(L1013,'Total Sales 24-25'!$AD$2:$AE$6,2,0)</f>
        <v>G-Suite Business</v>
      </c>
      <c r="N1013" s="109" t="s">
        <v>218</v>
      </c>
      <c r="O1013" s="84" t="s">
        <v>6341</v>
      </c>
      <c r="P1013" s="89"/>
      <c r="Q1013" s="89"/>
      <c r="R1013" s="89"/>
      <c r="S1013" s="84">
        <v>9</v>
      </c>
      <c r="T1013" s="89"/>
      <c r="U1013" s="84">
        <v>21063</v>
      </c>
    </row>
    <row r="1014" spans="1:21" ht="17.25" customHeight="1" thickBot="1">
      <c r="A1014" s="82">
        <v>45199</v>
      </c>
      <c r="B1014" s="82" t="str">
        <f t="shared" si="15"/>
        <v>Sep</v>
      </c>
      <c r="C1014" s="83">
        <v>45170</v>
      </c>
      <c r="D1014" s="84">
        <v>39</v>
      </c>
      <c r="E1014" s="84" t="s">
        <v>205</v>
      </c>
      <c r="F1014" s="93" t="s">
        <v>8448</v>
      </c>
      <c r="G1014" s="86" t="s">
        <v>8449</v>
      </c>
      <c r="H1014" s="86" t="s">
        <v>7311</v>
      </c>
      <c r="I1014" s="94">
        <v>6018</v>
      </c>
      <c r="J1014" s="109">
        <v>5100</v>
      </c>
      <c r="K1014" s="111" t="s">
        <v>216</v>
      </c>
      <c r="L1014" s="109" t="s">
        <v>217</v>
      </c>
      <c r="M1014" s="88" t="str">
        <f>VLOOKUP(L1014,'Total Sales 24-25'!$AD$2:$AE$6,2,0)</f>
        <v>G-Suite Business</v>
      </c>
      <c r="N1014" s="109" t="s">
        <v>218</v>
      </c>
      <c r="O1014" s="84" t="s">
        <v>6341</v>
      </c>
      <c r="P1014" s="89"/>
      <c r="Q1014" s="89"/>
      <c r="R1014" s="89"/>
      <c r="S1014" s="84">
        <v>9</v>
      </c>
      <c r="T1014" s="89"/>
      <c r="U1014" s="84">
        <v>6018</v>
      </c>
    </row>
    <row r="1015" spans="1:21" ht="17.25" customHeight="1" thickBot="1">
      <c r="A1015" s="82">
        <v>45197</v>
      </c>
      <c r="B1015" s="82" t="str">
        <f t="shared" si="15"/>
        <v>Sep</v>
      </c>
      <c r="C1015" s="83">
        <v>45170</v>
      </c>
      <c r="D1015" s="84">
        <v>39</v>
      </c>
      <c r="E1015" s="84" t="s">
        <v>205</v>
      </c>
      <c r="F1015" s="93" t="s">
        <v>8450</v>
      </c>
      <c r="G1015" s="86" t="s">
        <v>8451</v>
      </c>
      <c r="H1015" s="86" t="s">
        <v>7311</v>
      </c>
      <c r="I1015" s="94">
        <v>72216</v>
      </c>
      <c r="J1015" s="109">
        <v>61200</v>
      </c>
      <c r="K1015" s="111" t="s">
        <v>216</v>
      </c>
      <c r="L1015" s="109" t="s">
        <v>217</v>
      </c>
      <c r="M1015" s="88" t="str">
        <f>VLOOKUP(L1015,'Total Sales 24-25'!$AD$2:$AE$6,2,0)</f>
        <v>G-Suite Business</v>
      </c>
      <c r="N1015" s="109" t="s">
        <v>218</v>
      </c>
      <c r="O1015" s="84" t="s">
        <v>6341</v>
      </c>
      <c r="P1015" s="89"/>
      <c r="Q1015" s="89"/>
      <c r="R1015" s="89"/>
      <c r="S1015" s="84">
        <v>9</v>
      </c>
      <c r="T1015" s="89"/>
      <c r="U1015" s="84">
        <v>72216</v>
      </c>
    </row>
    <row r="1016" spans="1:21" ht="17.25" customHeight="1" thickBot="1">
      <c r="A1016" s="82">
        <v>45198</v>
      </c>
      <c r="B1016" s="82" t="str">
        <f t="shared" si="15"/>
        <v>Sep</v>
      </c>
      <c r="C1016" s="83">
        <v>45170</v>
      </c>
      <c r="D1016" s="84">
        <v>39</v>
      </c>
      <c r="E1016" s="84" t="s">
        <v>205</v>
      </c>
      <c r="F1016" s="93" t="s">
        <v>1768</v>
      </c>
      <c r="G1016" s="86" t="s">
        <v>8452</v>
      </c>
      <c r="H1016" s="86" t="s">
        <v>7311</v>
      </c>
      <c r="I1016" s="94">
        <v>198004</v>
      </c>
      <c r="J1016" s="109">
        <v>167800</v>
      </c>
      <c r="K1016" s="111" t="s">
        <v>216</v>
      </c>
      <c r="L1016" s="109" t="s">
        <v>217</v>
      </c>
      <c r="M1016" s="88" t="str">
        <f>VLOOKUP(L1016,'Total Sales 24-25'!$AD$2:$AE$6,2,0)</f>
        <v>G-Suite Business</v>
      </c>
      <c r="N1016" s="109" t="s">
        <v>218</v>
      </c>
      <c r="O1016" s="84" t="s">
        <v>6341</v>
      </c>
      <c r="P1016" s="89"/>
      <c r="Q1016" s="89"/>
      <c r="R1016" s="89"/>
      <c r="S1016" s="84">
        <v>9</v>
      </c>
      <c r="T1016" s="89"/>
      <c r="U1016" s="84">
        <v>198004</v>
      </c>
    </row>
    <row r="1017" spans="1:21" ht="17.25" customHeight="1" thickBot="1">
      <c r="A1017" s="82">
        <v>45199</v>
      </c>
      <c r="B1017" s="82" t="str">
        <f t="shared" si="15"/>
        <v>Sep</v>
      </c>
      <c r="C1017" s="83">
        <v>45170</v>
      </c>
      <c r="D1017" s="84">
        <v>39</v>
      </c>
      <c r="E1017" s="84" t="s">
        <v>205</v>
      </c>
      <c r="F1017" s="93" t="s">
        <v>2043</v>
      </c>
      <c r="G1017" s="86" t="s">
        <v>8453</v>
      </c>
      <c r="H1017" s="86" t="s">
        <v>7311</v>
      </c>
      <c r="I1017" s="94">
        <v>3009</v>
      </c>
      <c r="J1017" s="109">
        <v>2550</v>
      </c>
      <c r="K1017" s="111" t="s">
        <v>216</v>
      </c>
      <c r="L1017" s="109" t="s">
        <v>217</v>
      </c>
      <c r="M1017" s="88" t="str">
        <f>VLOOKUP(L1017,'Total Sales 24-25'!$AD$2:$AE$6,2,0)</f>
        <v>G-Suite Business</v>
      </c>
      <c r="N1017" s="109" t="s">
        <v>218</v>
      </c>
      <c r="O1017" s="84" t="s">
        <v>6341</v>
      </c>
      <c r="P1017" s="89"/>
      <c r="Q1017" s="89"/>
      <c r="R1017" s="89"/>
      <c r="S1017" s="84">
        <v>9</v>
      </c>
      <c r="T1017" s="89"/>
      <c r="U1017" s="84">
        <v>3009</v>
      </c>
    </row>
    <row r="1018" spans="1:21" ht="17.25" customHeight="1" thickBot="1">
      <c r="A1018" s="82">
        <v>45199</v>
      </c>
      <c r="B1018" s="82" t="str">
        <f t="shared" si="15"/>
        <v>Sep</v>
      </c>
      <c r="C1018" s="83">
        <v>45170</v>
      </c>
      <c r="D1018" s="84">
        <v>39</v>
      </c>
      <c r="E1018" s="84" t="s">
        <v>205</v>
      </c>
      <c r="F1018" s="93" t="s">
        <v>8454</v>
      </c>
      <c r="G1018" s="86" t="s">
        <v>8455</v>
      </c>
      <c r="H1018" s="86" t="s">
        <v>7311</v>
      </c>
      <c r="I1018" s="94">
        <v>6018</v>
      </c>
      <c r="J1018" s="109">
        <v>5100</v>
      </c>
      <c r="K1018" s="111" t="s">
        <v>216</v>
      </c>
      <c r="L1018" s="109" t="s">
        <v>217</v>
      </c>
      <c r="M1018" s="88" t="str">
        <f>VLOOKUP(L1018,'Total Sales 24-25'!$AD$2:$AE$6,2,0)</f>
        <v>G-Suite Business</v>
      </c>
      <c r="N1018" s="109" t="s">
        <v>218</v>
      </c>
      <c r="O1018" s="84" t="s">
        <v>6341</v>
      </c>
      <c r="P1018" s="89"/>
      <c r="Q1018" s="89"/>
      <c r="R1018" s="89"/>
      <c r="S1018" s="84">
        <v>9</v>
      </c>
      <c r="T1018" s="89"/>
      <c r="U1018" s="84">
        <v>6018</v>
      </c>
    </row>
    <row r="1019" spans="1:21" ht="17.25" customHeight="1" thickBot="1">
      <c r="A1019" s="82">
        <v>45199</v>
      </c>
      <c r="B1019" s="82" t="str">
        <f t="shared" si="15"/>
        <v>Sep</v>
      </c>
      <c r="C1019" s="83">
        <v>45170</v>
      </c>
      <c r="D1019" s="84">
        <v>39</v>
      </c>
      <c r="E1019" s="84" t="s">
        <v>205</v>
      </c>
      <c r="F1019" s="93" t="s">
        <v>4071</v>
      </c>
      <c r="G1019" s="86" t="s">
        <v>8456</v>
      </c>
      <c r="H1019" s="86" t="s">
        <v>7311</v>
      </c>
      <c r="I1019" s="94">
        <v>1414</v>
      </c>
      <c r="J1019" s="109">
        <v>1198</v>
      </c>
      <c r="K1019" s="111" t="s">
        <v>216</v>
      </c>
      <c r="L1019" s="109" t="s">
        <v>217</v>
      </c>
      <c r="M1019" s="88" t="str">
        <f>VLOOKUP(L1019,'Total Sales 24-25'!$AD$2:$AE$6,2,0)</f>
        <v>G-Suite Business</v>
      </c>
      <c r="N1019" s="109" t="s">
        <v>218</v>
      </c>
      <c r="O1019" s="84" t="s">
        <v>6341</v>
      </c>
      <c r="P1019" s="89"/>
      <c r="Q1019" s="89"/>
      <c r="R1019" s="89"/>
      <c r="S1019" s="84">
        <v>9</v>
      </c>
      <c r="T1019" s="89"/>
      <c r="U1019" s="84">
        <v>1414</v>
      </c>
    </row>
    <row r="1020" spans="1:21" ht="17.25" customHeight="1" thickBot="1">
      <c r="A1020" s="82">
        <v>45199</v>
      </c>
      <c r="B1020" s="82" t="str">
        <f t="shared" si="15"/>
        <v>Sep</v>
      </c>
      <c r="C1020" s="83">
        <v>45170</v>
      </c>
      <c r="D1020" s="84">
        <v>39</v>
      </c>
      <c r="E1020" s="84" t="s">
        <v>205</v>
      </c>
      <c r="F1020" s="93" t="s">
        <v>2818</v>
      </c>
      <c r="G1020" s="86" t="s">
        <v>8457</v>
      </c>
      <c r="H1020" s="86" t="s">
        <v>7311</v>
      </c>
      <c r="I1020" s="94">
        <v>102306</v>
      </c>
      <c r="J1020" s="109">
        <v>86700</v>
      </c>
      <c r="K1020" s="111" t="s">
        <v>216</v>
      </c>
      <c r="L1020" s="109" t="s">
        <v>217</v>
      </c>
      <c r="M1020" s="88" t="str">
        <f>VLOOKUP(L1020,'Total Sales 24-25'!$AD$2:$AE$6,2,0)</f>
        <v>G-Suite Business</v>
      </c>
      <c r="N1020" s="109" t="s">
        <v>218</v>
      </c>
      <c r="O1020" s="84" t="s">
        <v>6341</v>
      </c>
      <c r="P1020" s="89"/>
      <c r="Q1020" s="89"/>
      <c r="R1020" s="89"/>
      <c r="S1020" s="84">
        <v>9</v>
      </c>
      <c r="T1020" s="89"/>
      <c r="U1020" s="84">
        <v>102306</v>
      </c>
    </row>
    <row r="1021" spans="1:21" ht="17.25" customHeight="1" thickBot="1">
      <c r="A1021" s="82">
        <v>45199</v>
      </c>
      <c r="B1021" s="82" t="str">
        <f t="shared" si="15"/>
        <v>Sep</v>
      </c>
      <c r="C1021" s="83">
        <v>45170</v>
      </c>
      <c r="D1021" s="84">
        <v>39</v>
      </c>
      <c r="E1021" s="84" t="s">
        <v>205</v>
      </c>
      <c r="F1021" s="93" t="s">
        <v>393</v>
      </c>
      <c r="G1021" s="86" t="s">
        <v>8458</v>
      </c>
      <c r="H1021" s="86" t="s">
        <v>7311</v>
      </c>
      <c r="I1021" s="94">
        <v>451</v>
      </c>
      <c r="J1021" s="109">
        <v>382</v>
      </c>
      <c r="K1021" s="111" t="s">
        <v>216</v>
      </c>
      <c r="L1021" s="109" t="s">
        <v>217</v>
      </c>
      <c r="M1021" s="88" t="str">
        <f>VLOOKUP(L1021,'Total Sales 24-25'!$AD$2:$AE$6,2,0)</f>
        <v>G-Suite Business</v>
      </c>
      <c r="N1021" s="109" t="s">
        <v>218</v>
      </c>
      <c r="O1021" s="84" t="s">
        <v>6341</v>
      </c>
      <c r="P1021" s="89"/>
      <c r="Q1021" s="89"/>
      <c r="R1021" s="89"/>
      <c r="S1021" s="84">
        <v>9</v>
      </c>
      <c r="T1021" s="89"/>
      <c r="U1021" s="84">
        <v>450.76</v>
      </c>
    </row>
    <row r="1022" spans="1:21" ht="17.25" customHeight="1" thickBot="1">
      <c r="A1022" s="82">
        <v>45199</v>
      </c>
      <c r="B1022" s="82" t="str">
        <f t="shared" si="15"/>
        <v>Sep</v>
      </c>
      <c r="C1022" s="83">
        <v>45170</v>
      </c>
      <c r="D1022" s="84">
        <v>39</v>
      </c>
      <c r="E1022" s="84" t="s">
        <v>205</v>
      </c>
      <c r="F1022" s="93" t="s">
        <v>2112</v>
      </c>
      <c r="G1022" s="86" t="s">
        <v>8459</v>
      </c>
      <c r="H1022" s="86" t="s">
        <v>7311</v>
      </c>
      <c r="I1022" s="94">
        <v>40356</v>
      </c>
      <c r="J1022" s="109">
        <v>34200</v>
      </c>
      <c r="K1022" s="111" t="s">
        <v>216</v>
      </c>
      <c r="L1022" s="109" t="s">
        <v>217</v>
      </c>
      <c r="M1022" s="88" t="str">
        <f>VLOOKUP(L1022,'Total Sales 24-25'!$AD$2:$AE$6,2,0)</f>
        <v>G-Suite Business</v>
      </c>
      <c r="N1022" s="109" t="s">
        <v>218</v>
      </c>
      <c r="O1022" s="84" t="s">
        <v>6341</v>
      </c>
      <c r="P1022" s="89"/>
      <c r="Q1022" s="89"/>
      <c r="R1022" s="89"/>
      <c r="S1022" s="84">
        <v>9</v>
      </c>
      <c r="T1022" s="89"/>
      <c r="U1022" s="84">
        <v>40356</v>
      </c>
    </row>
    <row r="1023" spans="1:21" ht="17.25" customHeight="1" thickBot="1">
      <c r="A1023" s="82">
        <v>45199</v>
      </c>
      <c r="B1023" s="82" t="str">
        <f t="shared" si="15"/>
        <v>Sep</v>
      </c>
      <c r="C1023" s="83">
        <v>45170</v>
      </c>
      <c r="D1023" s="84">
        <v>39</v>
      </c>
      <c r="E1023" s="84" t="s">
        <v>205</v>
      </c>
      <c r="F1023" s="93" t="s">
        <v>4515</v>
      </c>
      <c r="G1023" s="86" t="s">
        <v>8460</v>
      </c>
      <c r="H1023" s="86" t="s">
        <v>7311</v>
      </c>
      <c r="I1023" s="94">
        <v>694</v>
      </c>
      <c r="J1023" s="109">
        <v>588</v>
      </c>
      <c r="K1023" s="111" t="s">
        <v>216</v>
      </c>
      <c r="L1023" s="109" t="s">
        <v>217</v>
      </c>
      <c r="M1023" s="88" t="str">
        <f>VLOOKUP(L1023,'Total Sales 24-25'!$AD$2:$AE$6,2,0)</f>
        <v>G-Suite Business</v>
      </c>
      <c r="N1023" s="109" t="s">
        <v>218</v>
      </c>
      <c r="O1023" s="84" t="s">
        <v>6341</v>
      </c>
      <c r="P1023" s="89"/>
      <c r="Q1023" s="89"/>
      <c r="R1023" s="89"/>
      <c r="S1023" s="84">
        <v>9</v>
      </c>
      <c r="T1023" s="89"/>
      <c r="U1023" s="84">
        <v>694</v>
      </c>
    </row>
    <row r="1024" spans="1:21" ht="17.25" customHeight="1" thickBot="1">
      <c r="A1024" s="82">
        <v>45199</v>
      </c>
      <c r="B1024" s="82" t="str">
        <f t="shared" si="15"/>
        <v>Sep</v>
      </c>
      <c r="C1024" s="83">
        <v>45170</v>
      </c>
      <c r="D1024" s="84">
        <v>39</v>
      </c>
      <c r="E1024" s="84" t="s">
        <v>205</v>
      </c>
      <c r="F1024" s="93" t="s">
        <v>4657</v>
      </c>
      <c r="G1024" s="86" t="s">
        <v>8461</v>
      </c>
      <c r="H1024" s="86" t="s">
        <v>7311</v>
      </c>
      <c r="I1024" s="94">
        <v>19561</v>
      </c>
      <c r="J1024" s="109">
        <v>16577</v>
      </c>
      <c r="K1024" s="111" t="s">
        <v>216</v>
      </c>
      <c r="L1024" s="109" t="s">
        <v>217</v>
      </c>
      <c r="M1024" s="88" t="str">
        <f>VLOOKUP(L1024,'Total Sales 24-25'!$AD$2:$AE$6,2,0)</f>
        <v>G-Suite Business</v>
      </c>
      <c r="N1024" s="109" t="s">
        <v>218</v>
      </c>
      <c r="O1024" s="84" t="s">
        <v>6341</v>
      </c>
      <c r="P1024" s="89"/>
      <c r="Q1024" s="89"/>
      <c r="R1024" s="89"/>
      <c r="S1024" s="84">
        <v>9</v>
      </c>
      <c r="T1024" s="89"/>
      <c r="U1024" s="84">
        <v>19560.86</v>
      </c>
    </row>
    <row r="1025" spans="1:21" ht="17.25" customHeight="1" thickBot="1">
      <c r="A1025" s="82">
        <v>45199</v>
      </c>
      <c r="B1025" s="82" t="str">
        <f t="shared" si="15"/>
        <v>Sep</v>
      </c>
      <c r="C1025" s="83">
        <v>45170</v>
      </c>
      <c r="D1025" s="84">
        <v>39</v>
      </c>
      <c r="E1025" s="84" t="s">
        <v>205</v>
      </c>
      <c r="F1025" s="93" t="s">
        <v>3072</v>
      </c>
      <c r="G1025" s="86" t="s">
        <v>8462</v>
      </c>
      <c r="H1025" s="86" t="s">
        <v>7311</v>
      </c>
      <c r="I1025" s="94">
        <v>2213</v>
      </c>
      <c r="J1025" s="109">
        <v>1875</v>
      </c>
      <c r="K1025" s="111" t="s">
        <v>216</v>
      </c>
      <c r="L1025" s="109" t="s">
        <v>217</v>
      </c>
      <c r="M1025" s="88" t="str">
        <f>VLOOKUP(L1025,'Total Sales 24-25'!$AD$2:$AE$6,2,0)</f>
        <v>G-Suite Business</v>
      </c>
      <c r="N1025" s="109" t="s">
        <v>218</v>
      </c>
      <c r="O1025" s="84" t="s">
        <v>6341</v>
      </c>
      <c r="P1025" s="89"/>
      <c r="Q1025" s="89"/>
      <c r="R1025" s="89"/>
      <c r="S1025" s="84">
        <v>9</v>
      </c>
      <c r="T1025" s="89"/>
      <c r="U1025" s="84">
        <v>2213</v>
      </c>
    </row>
    <row r="1026" spans="1:21" ht="17.25" customHeight="1" thickBot="1">
      <c r="A1026" s="82">
        <v>45199</v>
      </c>
      <c r="B1026" s="82" t="str">
        <f t="shared" ref="B1026:B1089" si="16">TEXT(A1026,"mmm")</f>
        <v>Sep</v>
      </c>
      <c r="C1026" s="83">
        <v>45170</v>
      </c>
      <c r="D1026" s="84">
        <v>39</v>
      </c>
      <c r="E1026" s="84" t="s">
        <v>205</v>
      </c>
      <c r="F1026" s="93" t="s">
        <v>2196</v>
      </c>
      <c r="G1026" s="86" t="s">
        <v>8463</v>
      </c>
      <c r="H1026" s="86" t="s">
        <v>7311</v>
      </c>
      <c r="I1026" s="94">
        <v>27081</v>
      </c>
      <c r="J1026" s="109">
        <v>22950</v>
      </c>
      <c r="K1026" s="111" t="s">
        <v>216</v>
      </c>
      <c r="L1026" s="109" t="s">
        <v>217</v>
      </c>
      <c r="M1026" s="88" t="str">
        <f>VLOOKUP(L1026,'Total Sales 24-25'!$AD$2:$AE$6,2,0)</f>
        <v>G-Suite Business</v>
      </c>
      <c r="N1026" s="109" t="s">
        <v>218</v>
      </c>
      <c r="O1026" s="84" t="s">
        <v>6341</v>
      </c>
      <c r="P1026" s="89"/>
      <c r="Q1026" s="89"/>
      <c r="R1026" s="89"/>
      <c r="S1026" s="84">
        <v>9</v>
      </c>
      <c r="T1026" s="89"/>
      <c r="U1026" s="84">
        <v>27081</v>
      </c>
    </row>
    <row r="1027" spans="1:21" ht="17.25" customHeight="1" thickBot="1">
      <c r="A1027" s="82">
        <v>45199</v>
      </c>
      <c r="B1027" s="82" t="str">
        <f t="shared" si="16"/>
        <v>Sep</v>
      </c>
      <c r="C1027" s="83">
        <v>45170</v>
      </c>
      <c r="D1027" s="84">
        <v>39</v>
      </c>
      <c r="E1027" s="84" t="s">
        <v>205</v>
      </c>
      <c r="F1027" s="93" t="s">
        <v>558</v>
      </c>
      <c r="G1027" s="86" t="s">
        <v>8464</v>
      </c>
      <c r="H1027" s="86" t="s">
        <v>7311</v>
      </c>
      <c r="I1027" s="94">
        <v>8685</v>
      </c>
      <c r="J1027" s="109">
        <v>7360</v>
      </c>
      <c r="K1027" s="111" t="s">
        <v>216</v>
      </c>
      <c r="L1027" s="109" t="s">
        <v>217</v>
      </c>
      <c r="M1027" s="88" t="str">
        <f>VLOOKUP(L1027,'Total Sales 24-25'!$AD$2:$AE$6,2,0)</f>
        <v>G-Suite Business</v>
      </c>
      <c r="N1027" s="109" t="s">
        <v>218</v>
      </c>
      <c r="O1027" s="84" t="s">
        <v>6341</v>
      </c>
      <c r="P1027" s="89"/>
      <c r="Q1027" s="89"/>
      <c r="R1027" s="89"/>
      <c r="S1027" s="84">
        <v>9</v>
      </c>
      <c r="T1027" s="89"/>
      <c r="U1027" s="84">
        <v>8685</v>
      </c>
    </row>
    <row r="1028" spans="1:21" ht="17.25" customHeight="1" thickBot="1">
      <c r="A1028" s="82">
        <v>45199</v>
      </c>
      <c r="B1028" s="82" t="str">
        <f t="shared" si="16"/>
        <v>Sep</v>
      </c>
      <c r="C1028" s="83">
        <v>45170</v>
      </c>
      <c r="D1028" s="84">
        <v>39</v>
      </c>
      <c r="E1028" s="84" t="s">
        <v>205</v>
      </c>
      <c r="F1028" s="93" t="s">
        <v>7462</v>
      </c>
      <c r="G1028" s="86" t="s">
        <v>8465</v>
      </c>
      <c r="H1028" s="86" t="s">
        <v>7311</v>
      </c>
      <c r="I1028" s="94">
        <v>1769</v>
      </c>
      <c r="J1028" s="109">
        <v>1499</v>
      </c>
      <c r="K1028" s="111" t="s">
        <v>216</v>
      </c>
      <c r="L1028" s="109" t="s">
        <v>217</v>
      </c>
      <c r="M1028" s="88" t="str">
        <f>VLOOKUP(L1028,'Total Sales 24-25'!$AD$2:$AE$6,2,0)</f>
        <v>G-Suite Business</v>
      </c>
      <c r="N1028" s="109" t="s">
        <v>218</v>
      </c>
      <c r="O1028" s="84" t="s">
        <v>6341</v>
      </c>
      <c r="P1028" s="89"/>
      <c r="Q1028" s="89"/>
      <c r="R1028" s="89"/>
      <c r="S1028" s="84">
        <v>9</v>
      </c>
      <c r="T1028" s="89"/>
      <c r="U1028" s="84">
        <v>1769</v>
      </c>
    </row>
    <row r="1029" spans="1:21" ht="17.25" customHeight="1" thickBot="1">
      <c r="A1029" s="82">
        <v>45199</v>
      </c>
      <c r="B1029" s="82" t="str">
        <f t="shared" si="16"/>
        <v>Sep</v>
      </c>
      <c r="C1029" s="83">
        <v>45170</v>
      </c>
      <c r="D1029" s="84">
        <v>39</v>
      </c>
      <c r="E1029" s="84" t="s">
        <v>205</v>
      </c>
      <c r="F1029" s="93" t="s">
        <v>415</v>
      </c>
      <c r="G1029" s="86" t="s">
        <v>8466</v>
      </c>
      <c r="H1029" s="86" t="s">
        <v>7311</v>
      </c>
      <c r="I1029" s="94">
        <v>1297</v>
      </c>
      <c r="J1029" s="109">
        <v>1099</v>
      </c>
      <c r="K1029" s="111" t="s">
        <v>216</v>
      </c>
      <c r="L1029" s="109" t="s">
        <v>217</v>
      </c>
      <c r="M1029" s="88" t="str">
        <f>VLOOKUP(L1029,'Total Sales 24-25'!$AD$2:$AE$6,2,0)</f>
        <v>G-Suite Business</v>
      </c>
      <c r="N1029" s="109" t="s">
        <v>218</v>
      </c>
      <c r="O1029" s="84" t="s">
        <v>6341</v>
      </c>
      <c r="P1029" s="89"/>
      <c r="Q1029" s="89"/>
      <c r="R1029" s="89"/>
      <c r="S1029" s="84">
        <v>9</v>
      </c>
      <c r="T1029" s="89"/>
      <c r="U1029" s="84">
        <v>1297</v>
      </c>
    </row>
    <row r="1030" spans="1:21" ht="17.25" customHeight="1" thickBot="1">
      <c r="A1030" s="82">
        <v>45199</v>
      </c>
      <c r="B1030" s="82" t="str">
        <f t="shared" si="16"/>
        <v>Sep</v>
      </c>
      <c r="C1030" s="83">
        <v>45170</v>
      </c>
      <c r="D1030" s="84">
        <v>39</v>
      </c>
      <c r="E1030" s="84" t="s">
        <v>205</v>
      </c>
      <c r="F1030" s="93" t="s">
        <v>775</v>
      </c>
      <c r="G1030" s="86" t="s">
        <v>8467</v>
      </c>
      <c r="H1030" s="86" t="s">
        <v>7311</v>
      </c>
      <c r="I1030" s="94">
        <v>902</v>
      </c>
      <c r="J1030" s="109">
        <v>764</v>
      </c>
      <c r="K1030" s="111" t="s">
        <v>216</v>
      </c>
      <c r="L1030" s="109" t="s">
        <v>217</v>
      </c>
      <c r="M1030" s="88" t="str">
        <f>VLOOKUP(L1030,'Total Sales 24-25'!$AD$2:$AE$6,2,0)</f>
        <v>G-Suite Business</v>
      </c>
      <c r="N1030" s="109" t="s">
        <v>218</v>
      </c>
      <c r="O1030" s="84" t="s">
        <v>6341</v>
      </c>
      <c r="P1030" s="89"/>
      <c r="Q1030" s="89"/>
      <c r="R1030" s="89"/>
      <c r="S1030" s="84">
        <v>9</v>
      </c>
      <c r="T1030" s="89"/>
      <c r="U1030" s="84">
        <v>902</v>
      </c>
    </row>
    <row r="1031" spans="1:21" ht="17.25" customHeight="1" thickBot="1">
      <c r="A1031" s="82">
        <v>45199</v>
      </c>
      <c r="B1031" s="82" t="str">
        <f t="shared" si="16"/>
        <v>Sep</v>
      </c>
      <c r="C1031" s="83">
        <v>45170</v>
      </c>
      <c r="D1031" s="84">
        <v>39</v>
      </c>
      <c r="E1031" s="84" t="s">
        <v>205</v>
      </c>
      <c r="F1031" s="93" t="s">
        <v>1941</v>
      </c>
      <c r="G1031" s="86" t="s">
        <v>8468</v>
      </c>
      <c r="H1031" s="86" t="s">
        <v>7311</v>
      </c>
      <c r="I1031" s="94">
        <v>2650</v>
      </c>
      <c r="J1031" s="109">
        <v>2246</v>
      </c>
      <c r="K1031" s="111" t="s">
        <v>216</v>
      </c>
      <c r="L1031" s="109" t="s">
        <v>217</v>
      </c>
      <c r="M1031" s="88" t="str">
        <f>VLOOKUP(L1031,'Total Sales 24-25'!$AD$2:$AE$6,2,0)</f>
        <v>G-Suite Business</v>
      </c>
      <c r="N1031" s="109" t="s">
        <v>218</v>
      </c>
      <c r="O1031" s="84" t="s">
        <v>6341</v>
      </c>
      <c r="P1031" s="89"/>
      <c r="Q1031" s="89"/>
      <c r="R1031" s="89"/>
      <c r="S1031" s="84">
        <v>9</v>
      </c>
      <c r="T1031" s="89"/>
      <c r="U1031" s="84">
        <v>2650</v>
      </c>
    </row>
    <row r="1032" spans="1:21" ht="17.25" customHeight="1" thickBot="1">
      <c r="A1032" s="82">
        <v>45199</v>
      </c>
      <c r="B1032" s="82" t="str">
        <f t="shared" si="16"/>
        <v>Sep</v>
      </c>
      <c r="C1032" s="83">
        <v>45170</v>
      </c>
      <c r="D1032" s="84">
        <v>39</v>
      </c>
      <c r="E1032" s="84" t="s">
        <v>205</v>
      </c>
      <c r="F1032" s="93" t="s">
        <v>1796</v>
      </c>
      <c r="G1032" s="86" t="s">
        <v>8469</v>
      </c>
      <c r="H1032" s="86" t="s">
        <v>7311</v>
      </c>
      <c r="I1032" s="94">
        <v>1387</v>
      </c>
      <c r="J1032" s="109">
        <v>1175</v>
      </c>
      <c r="K1032" s="111" t="s">
        <v>216</v>
      </c>
      <c r="L1032" s="109" t="s">
        <v>217</v>
      </c>
      <c r="M1032" s="88" t="str">
        <f>VLOOKUP(L1032,'Total Sales 24-25'!$AD$2:$AE$6,2,0)</f>
        <v>G-Suite Business</v>
      </c>
      <c r="N1032" s="109" t="s">
        <v>218</v>
      </c>
      <c r="O1032" s="84" t="s">
        <v>6341</v>
      </c>
      <c r="P1032" s="89"/>
      <c r="Q1032" s="89"/>
      <c r="R1032" s="89"/>
      <c r="S1032" s="84">
        <v>9</v>
      </c>
      <c r="T1032" s="89"/>
      <c r="U1032" s="84">
        <v>1387</v>
      </c>
    </row>
    <row r="1033" spans="1:21" ht="17.25" customHeight="1" thickBot="1">
      <c r="A1033" s="82">
        <v>45199</v>
      </c>
      <c r="B1033" s="82" t="str">
        <f t="shared" si="16"/>
        <v>Sep</v>
      </c>
      <c r="C1033" s="83">
        <v>45170</v>
      </c>
      <c r="D1033" s="84">
        <v>39</v>
      </c>
      <c r="E1033" s="84" t="s">
        <v>205</v>
      </c>
      <c r="F1033" s="93" t="s">
        <v>2977</v>
      </c>
      <c r="G1033" s="86" t="s">
        <v>8470</v>
      </c>
      <c r="H1033" s="86" t="s">
        <v>7311</v>
      </c>
      <c r="I1033" s="94">
        <v>2677</v>
      </c>
      <c r="J1033" s="109">
        <v>2269</v>
      </c>
      <c r="K1033" s="111" t="s">
        <v>216</v>
      </c>
      <c r="L1033" s="109" t="s">
        <v>217</v>
      </c>
      <c r="M1033" s="88" t="str">
        <f>VLOOKUP(L1033,'Total Sales 24-25'!$AD$2:$AE$6,2,0)</f>
        <v>G-Suite Business</v>
      </c>
      <c r="N1033" s="109" t="s">
        <v>218</v>
      </c>
      <c r="O1033" s="84" t="s">
        <v>6341</v>
      </c>
      <c r="P1033" s="89"/>
      <c r="Q1033" s="89"/>
      <c r="R1033" s="89"/>
      <c r="S1033" s="84">
        <v>9</v>
      </c>
      <c r="T1033" s="89"/>
      <c r="U1033" s="84">
        <v>2677</v>
      </c>
    </row>
    <row r="1034" spans="1:21" ht="17.25" customHeight="1" thickBot="1">
      <c r="A1034" s="82">
        <v>45202</v>
      </c>
      <c r="B1034" s="82" t="str">
        <f t="shared" si="16"/>
        <v>Oct</v>
      </c>
      <c r="C1034" s="116">
        <v>45200</v>
      </c>
      <c r="D1034" s="84">
        <v>40</v>
      </c>
      <c r="E1034" s="84" t="s">
        <v>205</v>
      </c>
      <c r="F1034" s="85" t="s">
        <v>930</v>
      </c>
      <c r="G1034" s="86" t="s">
        <v>8471</v>
      </c>
      <c r="H1034" s="86" t="s">
        <v>7311</v>
      </c>
      <c r="I1034" s="86">
        <v>13788</v>
      </c>
      <c r="J1034" s="101">
        <v>11685</v>
      </c>
      <c r="K1034" s="97" t="s">
        <v>216</v>
      </c>
      <c r="L1034" s="96" t="s">
        <v>217</v>
      </c>
      <c r="M1034" s="88" t="str">
        <f>VLOOKUP(L1034,'Total Sales 24-25'!$AD$2:$AE$6,2,0)</f>
        <v>G-Suite Business</v>
      </c>
      <c r="N1034" s="96" t="s">
        <v>218</v>
      </c>
      <c r="O1034" s="84" t="s">
        <v>6341</v>
      </c>
      <c r="P1034" s="89"/>
      <c r="Q1034" s="89"/>
      <c r="R1034" s="89"/>
      <c r="S1034" s="84">
        <v>10</v>
      </c>
      <c r="T1034" s="89"/>
      <c r="U1034" s="84">
        <v>13788</v>
      </c>
    </row>
    <row r="1035" spans="1:21" ht="17.25" customHeight="1" thickBot="1">
      <c r="A1035" s="82">
        <v>45202</v>
      </c>
      <c r="B1035" s="82" t="str">
        <f t="shared" si="16"/>
        <v>Oct</v>
      </c>
      <c r="C1035" s="116">
        <v>45200</v>
      </c>
      <c r="D1035" s="84">
        <v>40</v>
      </c>
      <c r="E1035" s="84" t="s">
        <v>205</v>
      </c>
      <c r="F1035" s="85" t="s">
        <v>250</v>
      </c>
      <c r="G1035" s="86" t="s">
        <v>8472</v>
      </c>
      <c r="H1035" s="86" t="s">
        <v>7311</v>
      </c>
      <c r="I1035" s="86">
        <v>1623</v>
      </c>
      <c r="J1035" s="101">
        <v>1375</v>
      </c>
      <c r="K1035" s="97" t="s">
        <v>216</v>
      </c>
      <c r="L1035" s="96" t="s">
        <v>217</v>
      </c>
      <c r="M1035" s="88" t="str">
        <f>VLOOKUP(L1035,'Total Sales 24-25'!$AD$2:$AE$6,2,0)</f>
        <v>G-Suite Business</v>
      </c>
      <c r="N1035" s="96" t="s">
        <v>218</v>
      </c>
      <c r="O1035" s="84" t="s">
        <v>6341</v>
      </c>
      <c r="P1035" s="89"/>
      <c r="Q1035" s="89"/>
      <c r="R1035" s="89"/>
      <c r="S1035" s="84">
        <v>10</v>
      </c>
      <c r="T1035" s="89"/>
      <c r="U1035" s="84">
        <v>1622.5</v>
      </c>
    </row>
    <row r="1036" spans="1:21" ht="17.25" customHeight="1" thickBot="1">
      <c r="A1036" s="82">
        <v>45203</v>
      </c>
      <c r="B1036" s="82" t="str">
        <f t="shared" si="16"/>
        <v>Oct</v>
      </c>
      <c r="C1036" s="116">
        <v>45200</v>
      </c>
      <c r="D1036" s="84">
        <v>40</v>
      </c>
      <c r="E1036" s="84" t="s">
        <v>205</v>
      </c>
      <c r="F1036" s="85" t="s">
        <v>7393</v>
      </c>
      <c r="G1036" s="86" t="s">
        <v>8473</v>
      </c>
      <c r="H1036" s="86" t="s">
        <v>7311</v>
      </c>
      <c r="I1036" s="86">
        <v>1357</v>
      </c>
      <c r="J1036" s="101">
        <v>1150</v>
      </c>
      <c r="K1036" s="97" t="s">
        <v>216</v>
      </c>
      <c r="L1036" s="96" t="s">
        <v>217</v>
      </c>
      <c r="M1036" s="88" t="str">
        <f>VLOOKUP(L1036,'Total Sales 24-25'!$AD$2:$AE$6,2,0)</f>
        <v>G-Suite Business</v>
      </c>
      <c r="N1036" s="96" t="s">
        <v>218</v>
      </c>
      <c r="O1036" s="84" t="s">
        <v>6341</v>
      </c>
      <c r="P1036" s="89"/>
      <c r="Q1036" s="89"/>
      <c r="R1036" s="89"/>
      <c r="S1036" s="84">
        <v>10</v>
      </c>
      <c r="T1036" s="89"/>
      <c r="U1036" s="84">
        <v>1357</v>
      </c>
    </row>
    <row r="1037" spans="1:21" ht="17.25" customHeight="1" thickBot="1">
      <c r="A1037" s="82">
        <v>45204</v>
      </c>
      <c r="B1037" s="82" t="str">
        <f t="shared" si="16"/>
        <v>Oct</v>
      </c>
      <c r="C1037" s="116">
        <v>45200</v>
      </c>
      <c r="D1037" s="84">
        <v>40</v>
      </c>
      <c r="E1037" s="84" t="s">
        <v>205</v>
      </c>
      <c r="F1037" s="85" t="s">
        <v>446</v>
      </c>
      <c r="G1037" s="86" t="s">
        <v>8474</v>
      </c>
      <c r="H1037" s="86" t="s">
        <v>7311</v>
      </c>
      <c r="I1037" s="86">
        <v>3009</v>
      </c>
      <c r="J1037" s="101">
        <v>2550</v>
      </c>
      <c r="K1037" s="97" t="s">
        <v>216</v>
      </c>
      <c r="L1037" s="96" t="s">
        <v>217</v>
      </c>
      <c r="M1037" s="88" t="str">
        <f>VLOOKUP(L1037,'Total Sales 24-25'!$AD$2:$AE$6,2,0)</f>
        <v>G-Suite Business</v>
      </c>
      <c r="N1037" s="96" t="s">
        <v>218</v>
      </c>
      <c r="O1037" s="84" t="s">
        <v>6341</v>
      </c>
      <c r="P1037" s="89"/>
      <c r="Q1037" s="89"/>
      <c r="R1037" s="89"/>
      <c r="S1037" s="84">
        <v>10</v>
      </c>
      <c r="T1037" s="89"/>
      <c r="U1037" s="84">
        <v>3009</v>
      </c>
    </row>
    <row r="1038" spans="1:21" ht="17.25" customHeight="1" thickBot="1">
      <c r="A1038" s="82">
        <v>45204</v>
      </c>
      <c r="B1038" s="82" t="str">
        <f t="shared" si="16"/>
        <v>Oct</v>
      </c>
      <c r="C1038" s="116">
        <v>45200</v>
      </c>
      <c r="D1038" s="84">
        <v>40</v>
      </c>
      <c r="E1038" s="84" t="s">
        <v>205</v>
      </c>
      <c r="F1038" s="85" t="s">
        <v>3122</v>
      </c>
      <c r="G1038" s="86" t="s">
        <v>8475</v>
      </c>
      <c r="H1038" s="86" t="s">
        <v>7311</v>
      </c>
      <c r="I1038" s="86">
        <v>9027</v>
      </c>
      <c r="J1038" s="101">
        <v>7650</v>
      </c>
      <c r="K1038" s="97" t="s">
        <v>216</v>
      </c>
      <c r="L1038" s="96" t="s">
        <v>217</v>
      </c>
      <c r="M1038" s="88" t="str">
        <f>VLOOKUP(L1038,'Total Sales 24-25'!$AD$2:$AE$6,2,0)</f>
        <v>G-Suite Business</v>
      </c>
      <c r="N1038" s="96" t="s">
        <v>218</v>
      </c>
      <c r="O1038" s="84" t="s">
        <v>6341</v>
      </c>
      <c r="P1038" s="89"/>
      <c r="Q1038" s="89"/>
      <c r="R1038" s="89"/>
      <c r="S1038" s="84">
        <v>10</v>
      </c>
      <c r="T1038" s="89"/>
      <c r="U1038" s="84">
        <v>9027</v>
      </c>
    </row>
    <row r="1039" spans="1:21" ht="17.25" customHeight="1" thickBot="1">
      <c r="A1039" s="82">
        <v>45205</v>
      </c>
      <c r="B1039" s="82" t="str">
        <f t="shared" si="16"/>
        <v>Oct</v>
      </c>
      <c r="C1039" s="116">
        <v>45200</v>
      </c>
      <c r="D1039" s="84">
        <v>40</v>
      </c>
      <c r="E1039" s="84" t="s">
        <v>205</v>
      </c>
      <c r="F1039" s="85" t="s">
        <v>457</v>
      </c>
      <c r="G1039" s="86" t="s">
        <v>8476</v>
      </c>
      <c r="H1039" s="86" t="s">
        <v>7311</v>
      </c>
      <c r="I1039" s="86">
        <v>29264</v>
      </c>
      <c r="J1039" s="101">
        <v>24800</v>
      </c>
      <c r="K1039" s="97" t="s">
        <v>216</v>
      </c>
      <c r="L1039" s="96" t="s">
        <v>217</v>
      </c>
      <c r="M1039" s="88" t="str">
        <f>VLOOKUP(L1039,'Total Sales 24-25'!$AD$2:$AE$6,2,0)</f>
        <v>G-Suite Business</v>
      </c>
      <c r="N1039" s="96" t="s">
        <v>218</v>
      </c>
      <c r="O1039" s="84" t="s">
        <v>6341</v>
      </c>
      <c r="P1039" s="89"/>
      <c r="Q1039" s="89"/>
      <c r="R1039" s="89"/>
      <c r="S1039" s="84">
        <v>10</v>
      </c>
      <c r="T1039" s="89"/>
      <c r="U1039" s="84">
        <v>29264</v>
      </c>
    </row>
    <row r="1040" spans="1:21" ht="17.25" customHeight="1" thickBot="1">
      <c r="A1040" s="82">
        <v>45205</v>
      </c>
      <c r="B1040" s="82" t="str">
        <f t="shared" si="16"/>
        <v>Oct</v>
      </c>
      <c r="C1040" s="116">
        <v>45200</v>
      </c>
      <c r="D1040" s="84">
        <v>40</v>
      </c>
      <c r="E1040" s="84" t="s">
        <v>205</v>
      </c>
      <c r="F1040" s="85" t="s">
        <v>2726</v>
      </c>
      <c r="G1040" s="86" t="s">
        <v>8477</v>
      </c>
      <c r="H1040" s="86" t="s">
        <v>7311</v>
      </c>
      <c r="I1040" s="86">
        <v>33276</v>
      </c>
      <c r="J1040" s="101">
        <v>28200</v>
      </c>
      <c r="K1040" s="97" t="s">
        <v>216</v>
      </c>
      <c r="L1040" s="96" t="s">
        <v>217</v>
      </c>
      <c r="M1040" s="88" t="str">
        <f>VLOOKUP(L1040,'Total Sales 24-25'!$AD$2:$AE$6,2,0)</f>
        <v>G-Suite Business</v>
      </c>
      <c r="N1040" s="96" t="s">
        <v>218</v>
      </c>
      <c r="O1040" s="84" t="s">
        <v>6341</v>
      </c>
      <c r="P1040" s="89"/>
      <c r="Q1040" s="89"/>
      <c r="R1040" s="89"/>
      <c r="S1040" s="84">
        <v>10</v>
      </c>
      <c r="T1040" s="89"/>
      <c r="U1040" s="84">
        <v>33276</v>
      </c>
    </row>
    <row r="1041" spans="1:21" ht="17.25" customHeight="1" thickBot="1">
      <c r="A1041" s="82">
        <v>45205</v>
      </c>
      <c r="B1041" s="82" t="str">
        <f t="shared" si="16"/>
        <v>Oct</v>
      </c>
      <c r="C1041" s="116">
        <v>45200</v>
      </c>
      <c r="D1041" s="84">
        <v>40</v>
      </c>
      <c r="E1041" s="84" t="s">
        <v>205</v>
      </c>
      <c r="F1041" s="85" t="s">
        <v>4458</v>
      </c>
      <c r="G1041" s="86" t="s">
        <v>8478</v>
      </c>
      <c r="H1041" s="86" t="s">
        <v>7311</v>
      </c>
      <c r="I1041" s="86">
        <v>20237</v>
      </c>
      <c r="J1041" s="101">
        <v>17150</v>
      </c>
      <c r="K1041" s="97" t="s">
        <v>216</v>
      </c>
      <c r="L1041" s="96" t="s">
        <v>217</v>
      </c>
      <c r="M1041" s="88" t="str">
        <f>VLOOKUP(L1041,'Total Sales 24-25'!$AD$2:$AE$6,2,0)</f>
        <v>G-Suite Business</v>
      </c>
      <c r="N1041" s="96" t="s">
        <v>218</v>
      </c>
      <c r="O1041" s="84" t="s">
        <v>6341</v>
      </c>
      <c r="P1041" s="89"/>
      <c r="Q1041" s="89"/>
      <c r="R1041" s="89"/>
      <c r="S1041" s="84">
        <v>10</v>
      </c>
      <c r="T1041" s="89"/>
      <c r="U1041" s="84">
        <v>20237</v>
      </c>
    </row>
    <row r="1042" spans="1:21" ht="17.25" customHeight="1" thickBot="1">
      <c r="A1042" s="82">
        <v>45205</v>
      </c>
      <c r="B1042" s="82" t="str">
        <f t="shared" si="16"/>
        <v>Oct</v>
      </c>
      <c r="C1042" s="116">
        <v>45200</v>
      </c>
      <c r="D1042" s="84">
        <v>40</v>
      </c>
      <c r="E1042" s="84" t="s">
        <v>205</v>
      </c>
      <c r="F1042" s="85" t="s">
        <v>4492</v>
      </c>
      <c r="G1042" s="86" t="s">
        <v>8479</v>
      </c>
      <c r="H1042" s="86" t="s">
        <v>7311</v>
      </c>
      <c r="I1042" s="86">
        <v>12036</v>
      </c>
      <c r="J1042" s="101">
        <v>10200</v>
      </c>
      <c r="K1042" s="97" t="s">
        <v>216</v>
      </c>
      <c r="L1042" s="96" t="s">
        <v>217</v>
      </c>
      <c r="M1042" s="88" t="str">
        <f>VLOOKUP(L1042,'Total Sales 24-25'!$AD$2:$AE$6,2,0)</f>
        <v>G-Suite Business</v>
      </c>
      <c r="N1042" s="96" t="s">
        <v>218</v>
      </c>
      <c r="O1042" s="84" t="s">
        <v>6341</v>
      </c>
      <c r="P1042" s="89"/>
      <c r="Q1042" s="89"/>
      <c r="R1042" s="89"/>
      <c r="S1042" s="84">
        <v>10</v>
      </c>
      <c r="T1042" s="89"/>
      <c r="U1042" s="84">
        <v>12036</v>
      </c>
    </row>
    <row r="1043" spans="1:21" ht="17.25" customHeight="1" thickBot="1">
      <c r="A1043" s="82">
        <v>45206</v>
      </c>
      <c r="B1043" s="82" t="str">
        <f t="shared" si="16"/>
        <v>Oct</v>
      </c>
      <c r="C1043" s="116">
        <v>45200</v>
      </c>
      <c r="D1043" s="84">
        <v>40</v>
      </c>
      <c r="E1043" s="84" t="s">
        <v>205</v>
      </c>
      <c r="F1043" s="85" t="s">
        <v>8480</v>
      </c>
      <c r="G1043" s="86" t="s">
        <v>8481</v>
      </c>
      <c r="H1043" s="86" t="s">
        <v>7311</v>
      </c>
      <c r="I1043" s="86">
        <v>2358</v>
      </c>
      <c r="J1043" s="101">
        <v>1998</v>
      </c>
      <c r="K1043" s="97" t="s">
        <v>216</v>
      </c>
      <c r="L1043" s="96" t="s">
        <v>217</v>
      </c>
      <c r="M1043" s="88" t="str">
        <f>VLOOKUP(L1043,'Total Sales 24-25'!$AD$2:$AE$6,2,0)</f>
        <v>G-Suite Business</v>
      </c>
      <c r="N1043" s="96" t="s">
        <v>218</v>
      </c>
      <c r="O1043" s="84" t="s">
        <v>6341</v>
      </c>
      <c r="P1043" s="89"/>
      <c r="Q1043" s="89"/>
      <c r="R1043" s="89"/>
      <c r="S1043" s="84">
        <v>10</v>
      </c>
      <c r="T1043" s="89"/>
      <c r="U1043" s="84">
        <v>2357.64</v>
      </c>
    </row>
    <row r="1044" spans="1:21" ht="17.25" customHeight="1" thickBot="1">
      <c r="A1044" s="82">
        <v>45206</v>
      </c>
      <c r="B1044" s="82" t="str">
        <f t="shared" si="16"/>
        <v>Oct</v>
      </c>
      <c r="C1044" s="116">
        <v>45200</v>
      </c>
      <c r="D1044" s="84">
        <v>40</v>
      </c>
      <c r="E1044" s="84" t="s">
        <v>205</v>
      </c>
      <c r="F1044" s="85" t="s">
        <v>3142</v>
      </c>
      <c r="G1044" s="86" t="s">
        <v>8482</v>
      </c>
      <c r="H1044" s="86" t="s">
        <v>7311</v>
      </c>
      <c r="I1044" s="86">
        <v>2360</v>
      </c>
      <c r="J1044" s="101">
        <v>2000</v>
      </c>
      <c r="K1044" s="97" t="s">
        <v>216</v>
      </c>
      <c r="L1044" s="96" t="s">
        <v>217</v>
      </c>
      <c r="M1044" s="88" t="str">
        <f>VLOOKUP(L1044,'Total Sales 24-25'!$AD$2:$AE$6,2,0)</f>
        <v>G-Suite Business</v>
      </c>
      <c r="N1044" s="96" t="s">
        <v>218</v>
      </c>
      <c r="O1044" s="84" t="s">
        <v>6341</v>
      </c>
      <c r="P1044" s="89"/>
      <c r="Q1044" s="89"/>
      <c r="R1044" s="89"/>
      <c r="S1044" s="84">
        <v>10</v>
      </c>
      <c r="T1044" s="89"/>
      <c r="U1044" s="84">
        <v>2360</v>
      </c>
    </row>
    <row r="1045" spans="1:21" ht="17.25" customHeight="1" thickBot="1">
      <c r="A1045" s="82">
        <v>45206</v>
      </c>
      <c r="B1045" s="82" t="str">
        <f t="shared" si="16"/>
        <v>Oct</v>
      </c>
      <c r="C1045" s="116">
        <v>45200</v>
      </c>
      <c r="D1045" s="84">
        <v>40</v>
      </c>
      <c r="E1045" s="84" t="s">
        <v>205</v>
      </c>
      <c r="F1045" s="85" t="s">
        <v>621</v>
      </c>
      <c r="G1045" s="86" t="s">
        <v>8483</v>
      </c>
      <c r="H1045" s="86" t="s">
        <v>7311</v>
      </c>
      <c r="I1045" s="86">
        <v>1938</v>
      </c>
      <c r="J1045" s="101">
        <v>1642</v>
      </c>
      <c r="K1045" s="97" t="s">
        <v>216</v>
      </c>
      <c r="L1045" s="96" t="s">
        <v>217</v>
      </c>
      <c r="M1045" s="88" t="str">
        <f>VLOOKUP(L1045,'Total Sales 24-25'!$AD$2:$AE$6,2,0)</f>
        <v>G-Suite Business</v>
      </c>
      <c r="N1045" s="96" t="s">
        <v>218</v>
      </c>
      <c r="O1045" s="84" t="s">
        <v>6341</v>
      </c>
      <c r="P1045" s="89"/>
      <c r="Q1045" s="89"/>
      <c r="R1045" s="89"/>
      <c r="S1045" s="84">
        <v>10</v>
      </c>
      <c r="T1045" s="89"/>
      <c r="U1045" s="84">
        <v>1937.56</v>
      </c>
    </row>
    <row r="1046" spans="1:21" ht="17.25" customHeight="1" thickBot="1">
      <c r="A1046" s="82">
        <v>45206</v>
      </c>
      <c r="B1046" s="82" t="str">
        <f t="shared" si="16"/>
        <v>Oct</v>
      </c>
      <c r="C1046" s="116">
        <v>45200</v>
      </c>
      <c r="D1046" s="84">
        <v>40</v>
      </c>
      <c r="E1046" s="84" t="s">
        <v>205</v>
      </c>
      <c r="F1046" s="85" t="s">
        <v>6940</v>
      </c>
      <c r="G1046" s="86" t="s">
        <v>8484</v>
      </c>
      <c r="H1046" s="86" t="s">
        <v>7311</v>
      </c>
      <c r="I1046" s="86">
        <v>1297</v>
      </c>
      <c r="J1046" s="101">
        <v>1099</v>
      </c>
      <c r="K1046" s="97" t="s">
        <v>216</v>
      </c>
      <c r="L1046" s="96" t="s">
        <v>217</v>
      </c>
      <c r="M1046" s="88" t="str">
        <f>VLOOKUP(L1046,'Total Sales 24-25'!$AD$2:$AE$6,2,0)</f>
        <v>G-Suite Business</v>
      </c>
      <c r="N1046" s="96" t="s">
        <v>218</v>
      </c>
      <c r="O1046" s="84" t="s">
        <v>6341</v>
      </c>
      <c r="P1046" s="89"/>
      <c r="Q1046" s="89"/>
      <c r="R1046" s="89"/>
      <c r="S1046" s="84">
        <v>10</v>
      </c>
      <c r="T1046" s="89"/>
      <c r="U1046" s="84">
        <v>1297</v>
      </c>
    </row>
    <row r="1047" spans="1:21" ht="17.25" customHeight="1" thickBot="1">
      <c r="A1047" s="82">
        <v>45206</v>
      </c>
      <c r="B1047" s="82" t="str">
        <f t="shared" si="16"/>
        <v>Oct</v>
      </c>
      <c r="C1047" s="116">
        <v>45200</v>
      </c>
      <c r="D1047" s="84">
        <v>40</v>
      </c>
      <c r="E1047" s="84" t="s">
        <v>205</v>
      </c>
      <c r="F1047" s="85" t="s">
        <v>514</v>
      </c>
      <c r="G1047" s="86" t="s">
        <v>8485</v>
      </c>
      <c r="H1047" s="86" t="s">
        <v>7311</v>
      </c>
      <c r="I1047" s="86">
        <v>1101</v>
      </c>
      <c r="J1047" s="101">
        <v>933</v>
      </c>
      <c r="K1047" s="97" t="s">
        <v>216</v>
      </c>
      <c r="L1047" s="96" t="s">
        <v>217</v>
      </c>
      <c r="M1047" s="88" t="str">
        <f>VLOOKUP(L1047,'Total Sales 24-25'!$AD$2:$AE$6,2,0)</f>
        <v>G-Suite Business</v>
      </c>
      <c r="N1047" s="96" t="s">
        <v>218</v>
      </c>
      <c r="O1047" s="84" t="s">
        <v>6341</v>
      </c>
      <c r="P1047" s="89"/>
      <c r="Q1047" s="89"/>
      <c r="R1047" s="89"/>
      <c r="S1047" s="84">
        <v>10</v>
      </c>
      <c r="T1047" s="89"/>
      <c r="U1047" s="84">
        <v>1101</v>
      </c>
    </row>
    <row r="1048" spans="1:21" ht="17.25" customHeight="1" thickBot="1">
      <c r="A1048" s="82">
        <v>45208</v>
      </c>
      <c r="B1048" s="82" t="str">
        <f t="shared" si="16"/>
        <v>Oct</v>
      </c>
      <c r="C1048" s="83">
        <v>45200</v>
      </c>
      <c r="D1048" s="84">
        <v>41</v>
      </c>
      <c r="E1048" s="84" t="s">
        <v>205</v>
      </c>
      <c r="F1048" s="85" t="s">
        <v>1516</v>
      </c>
      <c r="G1048" s="86" t="s">
        <v>8486</v>
      </c>
      <c r="H1048" s="86" t="s">
        <v>7311</v>
      </c>
      <c r="I1048" s="86">
        <v>9027</v>
      </c>
      <c r="J1048" s="101">
        <v>7650</v>
      </c>
      <c r="K1048" s="97" t="s">
        <v>216</v>
      </c>
      <c r="L1048" s="96" t="s">
        <v>217</v>
      </c>
      <c r="M1048" s="88" t="str">
        <f>VLOOKUP(L1048,'Total Sales 24-25'!$AD$2:$AE$6,2,0)</f>
        <v>G-Suite Business</v>
      </c>
      <c r="N1048" s="96" t="s">
        <v>218</v>
      </c>
      <c r="O1048" s="84" t="s">
        <v>6341</v>
      </c>
      <c r="P1048" s="89"/>
      <c r="Q1048" s="89"/>
      <c r="R1048" s="89"/>
      <c r="S1048" s="84">
        <v>10</v>
      </c>
      <c r="T1048" s="89"/>
      <c r="U1048" s="84">
        <v>9027</v>
      </c>
    </row>
    <row r="1049" spans="1:21" ht="17.25" customHeight="1" thickBot="1">
      <c r="A1049" s="82">
        <v>45208</v>
      </c>
      <c r="B1049" s="82" t="str">
        <f t="shared" si="16"/>
        <v>Oct</v>
      </c>
      <c r="C1049" s="83">
        <v>45200</v>
      </c>
      <c r="D1049" s="84">
        <v>41</v>
      </c>
      <c r="E1049" s="84" t="s">
        <v>205</v>
      </c>
      <c r="F1049" s="85" t="s">
        <v>405</v>
      </c>
      <c r="G1049" s="86" t="s">
        <v>8487</v>
      </c>
      <c r="H1049" s="86" t="s">
        <v>7311</v>
      </c>
      <c r="I1049" s="86">
        <v>2360</v>
      </c>
      <c r="J1049" s="101">
        <v>2000</v>
      </c>
      <c r="K1049" s="97" t="s">
        <v>216</v>
      </c>
      <c r="L1049" s="96" t="s">
        <v>217</v>
      </c>
      <c r="M1049" s="88" t="str">
        <f>VLOOKUP(L1049,'Total Sales 24-25'!$AD$2:$AE$6,2,0)</f>
        <v>G-Suite Business</v>
      </c>
      <c r="N1049" s="96" t="s">
        <v>218</v>
      </c>
      <c r="O1049" s="84" t="s">
        <v>6341</v>
      </c>
      <c r="P1049" s="89"/>
      <c r="Q1049" s="89"/>
      <c r="R1049" s="89"/>
      <c r="S1049" s="84">
        <v>10</v>
      </c>
      <c r="T1049" s="89"/>
      <c r="U1049" s="84">
        <v>2360</v>
      </c>
    </row>
    <row r="1050" spans="1:21" ht="17.25" customHeight="1" thickBot="1">
      <c r="A1050" s="82">
        <v>45209</v>
      </c>
      <c r="B1050" s="82" t="str">
        <f t="shared" si="16"/>
        <v>Oct</v>
      </c>
      <c r="C1050" s="83">
        <v>45200</v>
      </c>
      <c r="D1050" s="84">
        <v>41</v>
      </c>
      <c r="E1050" s="84" t="s">
        <v>205</v>
      </c>
      <c r="F1050" s="85" t="s">
        <v>250</v>
      </c>
      <c r="G1050" s="86" t="s">
        <v>8488</v>
      </c>
      <c r="H1050" s="86" t="s">
        <v>7311</v>
      </c>
      <c r="I1050" s="86">
        <v>4720</v>
      </c>
      <c r="J1050" s="101">
        <v>4000</v>
      </c>
      <c r="K1050" s="97" t="s">
        <v>216</v>
      </c>
      <c r="L1050" s="96" t="s">
        <v>217</v>
      </c>
      <c r="M1050" s="88" t="str">
        <f>VLOOKUP(L1050,'Total Sales 24-25'!$AD$2:$AE$6,2,0)</f>
        <v>G-Suite Business</v>
      </c>
      <c r="N1050" s="96" t="s">
        <v>218</v>
      </c>
      <c r="O1050" s="84" t="s">
        <v>6341</v>
      </c>
      <c r="P1050" s="89"/>
      <c r="Q1050" s="89"/>
      <c r="R1050" s="89"/>
      <c r="S1050" s="84">
        <v>10</v>
      </c>
      <c r="T1050" s="89"/>
      <c r="U1050" s="84">
        <v>4720</v>
      </c>
    </row>
    <row r="1051" spans="1:21" ht="17.25" customHeight="1" thickBot="1">
      <c r="A1051" s="82">
        <v>45211</v>
      </c>
      <c r="B1051" s="82" t="str">
        <f t="shared" si="16"/>
        <v>Oct</v>
      </c>
      <c r="C1051" s="83">
        <v>45200</v>
      </c>
      <c r="D1051" s="84">
        <v>41</v>
      </c>
      <c r="E1051" s="84" t="s">
        <v>205</v>
      </c>
      <c r="F1051" s="85" t="s">
        <v>405</v>
      </c>
      <c r="G1051" s="86" t="s">
        <v>8489</v>
      </c>
      <c r="H1051" s="86" t="s">
        <v>7311</v>
      </c>
      <c r="I1051" s="86">
        <v>7080</v>
      </c>
      <c r="J1051" s="101">
        <v>6000</v>
      </c>
      <c r="K1051" s="97" t="s">
        <v>216</v>
      </c>
      <c r="L1051" s="96" t="s">
        <v>217</v>
      </c>
      <c r="M1051" s="88" t="str">
        <f>VLOOKUP(L1051,'Total Sales 24-25'!$AD$2:$AE$6,2,0)</f>
        <v>G-Suite Business</v>
      </c>
      <c r="N1051" s="96" t="s">
        <v>218</v>
      </c>
      <c r="O1051" s="84" t="s">
        <v>6341</v>
      </c>
      <c r="P1051" s="89"/>
      <c r="Q1051" s="89"/>
      <c r="R1051" s="89"/>
      <c r="S1051" s="84">
        <v>10</v>
      </c>
      <c r="T1051" s="89"/>
      <c r="U1051" s="84">
        <v>7080</v>
      </c>
    </row>
    <row r="1052" spans="1:21" ht="17.25" customHeight="1" thickBot="1">
      <c r="A1052" s="82">
        <v>45211</v>
      </c>
      <c r="B1052" s="82" t="str">
        <f t="shared" si="16"/>
        <v>Oct</v>
      </c>
      <c r="C1052" s="83">
        <v>45200</v>
      </c>
      <c r="D1052" s="84">
        <v>41</v>
      </c>
      <c r="E1052" s="84" t="s">
        <v>205</v>
      </c>
      <c r="F1052" s="85" t="s">
        <v>2043</v>
      </c>
      <c r="G1052" s="86" t="s">
        <v>8490</v>
      </c>
      <c r="H1052" s="86" t="s">
        <v>7311</v>
      </c>
      <c r="I1052" s="86">
        <v>1938</v>
      </c>
      <c r="J1052" s="101">
        <v>1642</v>
      </c>
      <c r="K1052" s="97" t="s">
        <v>216</v>
      </c>
      <c r="L1052" s="96" t="s">
        <v>217</v>
      </c>
      <c r="M1052" s="88" t="str">
        <f>VLOOKUP(L1052,'Total Sales 24-25'!$AD$2:$AE$6,2,0)</f>
        <v>G-Suite Business</v>
      </c>
      <c r="N1052" s="96" t="s">
        <v>218</v>
      </c>
      <c r="O1052" s="84" t="s">
        <v>6341</v>
      </c>
      <c r="P1052" s="89"/>
      <c r="Q1052" s="89"/>
      <c r="R1052" s="89"/>
      <c r="S1052" s="84">
        <v>10</v>
      </c>
      <c r="T1052" s="89"/>
      <c r="U1052" s="84">
        <v>1938</v>
      </c>
    </row>
    <row r="1053" spans="1:21" ht="17.25" customHeight="1" thickBot="1">
      <c r="A1053" s="82">
        <v>45211</v>
      </c>
      <c r="B1053" s="82" t="str">
        <f t="shared" si="16"/>
        <v>Oct</v>
      </c>
      <c r="C1053" s="83">
        <v>45200</v>
      </c>
      <c r="D1053" s="84">
        <v>41</v>
      </c>
      <c r="E1053" s="84" t="s">
        <v>205</v>
      </c>
      <c r="F1053" s="85" t="s">
        <v>407</v>
      </c>
      <c r="G1053" s="86" t="s">
        <v>8491</v>
      </c>
      <c r="H1053" s="86" t="s">
        <v>7311</v>
      </c>
      <c r="I1053" s="86">
        <v>14632</v>
      </c>
      <c r="J1053" s="101">
        <v>12400</v>
      </c>
      <c r="K1053" s="97" t="s">
        <v>216</v>
      </c>
      <c r="L1053" s="96" t="s">
        <v>217</v>
      </c>
      <c r="M1053" s="88" t="str">
        <f>VLOOKUP(L1053,'Total Sales 24-25'!$AD$2:$AE$6,2,0)</f>
        <v>G-Suite Business</v>
      </c>
      <c r="N1053" s="96" t="s">
        <v>218</v>
      </c>
      <c r="O1053" s="84" t="s">
        <v>6341</v>
      </c>
      <c r="P1053" s="89"/>
      <c r="Q1053" s="89"/>
      <c r="R1053" s="89"/>
      <c r="S1053" s="84">
        <v>10</v>
      </c>
      <c r="T1053" s="89"/>
      <c r="U1053" s="84">
        <v>14632</v>
      </c>
    </row>
    <row r="1054" spans="1:21" ht="17.25" customHeight="1" thickBot="1">
      <c r="A1054" s="82">
        <v>45211</v>
      </c>
      <c r="B1054" s="82" t="str">
        <f t="shared" si="16"/>
        <v>Oct</v>
      </c>
      <c r="C1054" s="83">
        <v>45200</v>
      </c>
      <c r="D1054" s="84">
        <v>41</v>
      </c>
      <c r="E1054" s="84" t="s">
        <v>205</v>
      </c>
      <c r="F1054" s="85" t="s">
        <v>768</v>
      </c>
      <c r="G1054" s="86" t="s">
        <v>8492</v>
      </c>
      <c r="H1054" s="86" t="s">
        <v>7311</v>
      </c>
      <c r="I1054" s="86">
        <v>6018</v>
      </c>
      <c r="J1054" s="101">
        <v>5100</v>
      </c>
      <c r="K1054" s="97" t="s">
        <v>216</v>
      </c>
      <c r="L1054" s="96" t="s">
        <v>217</v>
      </c>
      <c r="M1054" s="88" t="str">
        <f>VLOOKUP(L1054,'Total Sales 24-25'!$AD$2:$AE$6,2,0)</f>
        <v>G-Suite Business</v>
      </c>
      <c r="N1054" s="96" t="s">
        <v>218</v>
      </c>
      <c r="O1054" s="84" t="s">
        <v>6341</v>
      </c>
      <c r="P1054" s="89"/>
      <c r="Q1054" s="89"/>
      <c r="R1054" s="89"/>
      <c r="S1054" s="84">
        <v>10</v>
      </c>
      <c r="T1054" s="89"/>
      <c r="U1054" s="84">
        <v>6018</v>
      </c>
    </row>
    <row r="1055" spans="1:21" ht="17.25" customHeight="1" thickBot="1">
      <c r="A1055" s="82">
        <v>45211</v>
      </c>
      <c r="B1055" s="82" t="str">
        <f t="shared" si="16"/>
        <v>Oct</v>
      </c>
      <c r="C1055" s="83">
        <v>45200</v>
      </c>
      <c r="D1055" s="84">
        <v>41</v>
      </c>
      <c r="E1055" s="84" t="s">
        <v>205</v>
      </c>
      <c r="F1055" s="85" t="s">
        <v>1570</v>
      </c>
      <c r="G1055" s="86" t="s">
        <v>8493</v>
      </c>
      <c r="H1055" s="86" t="s">
        <v>7311</v>
      </c>
      <c r="I1055" s="86">
        <v>67355</v>
      </c>
      <c r="J1055" s="101">
        <v>57081</v>
      </c>
      <c r="K1055" s="97" t="s">
        <v>216</v>
      </c>
      <c r="L1055" s="96" t="s">
        <v>217</v>
      </c>
      <c r="M1055" s="88" t="str">
        <f>VLOOKUP(L1055,'Total Sales 24-25'!$AD$2:$AE$6,2,0)</f>
        <v>G-Suite Business</v>
      </c>
      <c r="N1055" s="96" t="s">
        <v>218</v>
      </c>
      <c r="O1055" s="84" t="s">
        <v>6341</v>
      </c>
      <c r="P1055" s="89"/>
      <c r="Q1055" s="89"/>
      <c r="R1055" s="89"/>
      <c r="S1055" s="84">
        <v>10</v>
      </c>
      <c r="T1055" s="89"/>
      <c r="U1055" s="84">
        <v>67355</v>
      </c>
    </row>
    <row r="1056" spans="1:21" ht="17.25" customHeight="1" thickBot="1">
      <c r="A1056" s="82">
        <v>45211</v>
      </c>
      <c r="B1056" s="82" t="str">
        <f t="shared" si="16"/>
        <v>Oct</v>
      </c>
      <c r="C1056" s="83">
        <v>45200</v>
      </c>
      <c r="D1056" s="84">
        <v>41</v>
      </c>
      <c r="E1056" s="84" t="s">
        <v>205</v>
      </c>
      <c r="F1056" s="85" t="s">
        <v>1342</v>
      </c>
      <c r="G1056" s="86" t="s">
        <v>8494</v>
      </c>
      <c r="H1056" s="86" t="s">
        <v>7311</v>
      </c>
      <c r="I1056" s="86">
        <v>73632</v>
      </c>
      <c r="J1056" s="101">
        <v>62400</v>
      </c>
      <c r="K1056" s="97" t="s">
        <v>216</v>
      </c>
      <c r="L1056" s="96" t="s">
        <v>217</v>
      </c>
      <c r="M1056" s="88" t="str">
        <f>VLOOKUP(L1056,'Total Sales 24-25'!$AD$2:$AE$6,2,0)</f>
        <v>G-Suite Business</v>
      </c>
      <c r="N1056" s="96" t="s">
        <v>218</v>
      </c>
      <c r="O1056" s="84" t="s">
        <v>6341</v>
      </c>
      <c r="P1056" s="89"/>
      <c r="Q1056" s="89"/>
      <c r="R1056" s="89"/>
      <c r="S1056" s="84">
        <v>10</v>
      </c>
      <c r="T1056" s="89"/>
      <c r="U1056" s="84">
        <v>73632</v>
      </c>
    </row>
    <row r="1057" spans="1:21" ht="17.25" customHeight="1" thickBot="1">
      <c r="A1057" s="82">
        <v>45211</v>
      </c>
      <c r="B1057" s="82" t="str">
        <f t="shared" si="16"/>
        <v>Oct</v>
      </c>
      <c r="C1057" s="83">
        <v>45200</v>
      </c>
      <c r="D1057" s="84">
        <v>41</v>
      </c>
      <c r="E1057" s="84" t="s">
        <v>205</v>
      </c>
      <c r="F1057" s="85" t="s">
        <v>3602</v>
      </c>
      <c r="G1057" s="86" t="s">
        <v>8495</v>
      </c>
      <c r="H1057" s="86" t="s">
        <v>7311</v>
      </c>
      <c r="I1057" s="86">
        <v>2850</v>
      </c>
      <c r="J1057" s="101">
        <v>2415</v>
      </c>
      <c r="K1057" s="97" t="s">
        <v>216</v>
      </c>
      <c r="L1057" s="96" t="s">
        <v>217</v>
      </c>
      <c r="M1057" s="88" t="str">
        <f>VLOOKUP(L1057,'Total Sales 24-25'!$AD$2:$AE$6,2,0)</f>
        <v>G-Suite Business</v>
      </c>
      <c r="N1057" s="96" t="s">
        <v>218</v>
      </c>
      <c r="O1057" s="84" t="s">
        <v>6341</v>
      </c>
      <c r="P1057" s="89"/>
      <c r="Q1057" s="89"/>
      <c r="R1057" s="89"/>
      <c r="S1057" s="84">
        <v>10</v>
      </c>
      <c r="T1057" s="89"/>
      <c r="U1057" s="84">
        <v>2850</v>
      </c>
    </row>
    <row r="1058" spans="1:21" ht="17.25" customHeight="1" thickBot="1">
      <c r="A1058" s="82">
        <v>45212</v>
      </c>
      <c r="B1058" s="82" t="str">
        <f t="shared" si="16"/>
        <v>Oct</v>
      </c>
      <c r="C1058" s="83">
        <v>45200</v>
      </c>
      <c r="D1058" s="84">
        <v>41</v>
      </c>
      <c r="E1058" s="84" t="s">
        <v>205</v>
      </c>
      <c r="F1058" s="85" t="s">
        <v>4652</v>
      </c>
      <c r="G1058" s="86" t="s">
        <v>8496</v>
      </c>
      <c r="H1058" s="86" t="s">
        <v>7311</v>
      </c>
      <c r="I1058" s="86">
        <v>12036</v>
      </c>
      <c r="J1058" s="101">
        <v>10200</v>
      </c>
      <c r="K1058" s="97" t="s">
        <v>216</v>
      </c>
      <c r="L1058" s="96" t="s">
        <v>217</v>
      </c>
      <c r="M1058" s="88" t="str">
        <f>VLOOKUP(L1058,'Total Sales 24-25'!$AD$2:$AE$6,2,0)</f>
        <v>G-Suite Business</v>
      </c>
      <c r="N1058" s="96" t="s">
        <v>218</v>
      </c>
      <c r="O1058" s="84" t="s">
        <v>6341</v>
      </c>
      <c r="P1058" s="89"/>
      <c r="Q1058" s="89"/>
      <c r="R1058" s="89"/>
      <c r="S1058" s="84">
        <v>10</v>
      </c>
      <c r="T1058" s="89"/>
      <c r="U1058" s="84">
        <v>12036</v>
      </c>
    </row>
    <row r="1059" spans="1:21" ht="17.25" customHeight="1" thickBot="1">
      <c r="A1059" s="82">
        <v>45212</v>
      </c>
      <c r="B1059" s="82" t="str">
        <f t="shared" si="16"/>
        <v>Oct</v>
      </c>
      <c r="C1059" s="83">
        <v>45200</v>
      </c>
      <c r="D1059" s="84">
        <v>41</v>
      </c>
      <c r="E1059" s="84" t="s">
        <v>205</v>
      </c>
      <c r="F1059" s="85" t="s">
        <v>405</v>
      </c>
      <c r="G1059" s="86" t="s">
        <v>8497</v>
      </c>
      <c r="H1059" s="86" t="s">
        <v>7311</v>
      </c>
      <c r="I1059" s="86">
        <v>3245</v>
      </c>
      <c r="J1059" s="101">
        <v>2750</v>
      </c>
      <c r="K1059" s="97" t="s">
        <v>216</v>
      </c>
      <c r="L1059" s="96" t="s">
        <v>217</v>
      </c>
      <c r="M1059" s="88" t="str">
        <f>VLOOKUP(L1059,'Total Sales 24-25'!$AD$2:$AE$6,2,0)</f>
        <v>G-Suite Business</v>
      </c>
      <c r="N1059" s="96" t="s">
        <v>218</v>
      </c>
      <c r="O1059" s="84" t="s">
        <v>6341</v>
      </c>
      <c r="P1059" s="89"/>
      <c r="Q1059" s="89"/>
      <c r="R1059" s="89"/>
      <c r="S1059" s="84">
        <v>10</v>
      </c>
      <c r="T1059" s="89"/>
      <c r="U1059" s="84">
        <v>3245</v>
      </c>
    </row>
    <row r="1060" spans="1:21" ht="17.25" customHeight="1" thickBot="1">
      <c r="A1060" s="82">
        <v>45215</v>
      </c>
      <c r="B1060" s="82" t="str">
        <f t="shared" si="16"/>
        <v>Oct</v>
      </c>
      <c r="C1060" s="83">
        <v>45200</v>
      </c>
      <c r="D1060" s="84">
        <v>42</v>
      </c>
      <c r="E1060" s="84" t="s">
        <v>205</v>
      </c>
      <c r="F1060" s="85" t="s">
        <v>2441</v>
      </c>
      <c r="G1060" s="86" t="s">
        <v>8498</v>
      </c>
      <c r="H1060" s="86" t="s">
        <v>7311</v>
      </c>
      <c r="I1060" s="86">
        <v>72216</v>
      </c>
      <c r="J1060" s="101">
        <v>61200</v>
      </c>
      <c r="K1060" s="97" t="s">
        <v>216</v>
      </c>
      <c r="L1060" s="96" t="s">
        <v>217</v>
      </c>
      <c r="M1060" s="88" t="str">
        <f>VLOOKUP(L1060,'Total Sales 24-25'!$AD$2:$AE$6,2,0)</f>
        <v>G-Suite Business</v>
      </c>
      <c r="N1060" s="96" t="s">
        <v>218</v>
      </c>
      <c r="O1060" s="84" t="s">
        <v>6341</v>
      </c>
      <c r="P1060" s="89"/>
      <c r="Q1060" s="89"/>
      <c r="R1060" s="89"/>
      <c r="S1060" s="84">
        <v>10</v>
      </c>
      <c r="T1060" s="89"/>
      <c r="U1060" s="84">
        <v>72216</v>
      </c>
    </row>
    <row r="1061" spans="1:21" ht="17.25" customHeight="1" thickBot="1">
      <c r="A1061" s="82">
        <v>45215</v>
      </c>
      <c r="B1061" s="82" t="str">
        <f t="shared" si="16"/>
        <v>Oct</v>
      </c>
      <c r="C1061" s="83">
        <v>45200</v>
      </c>
      <c r="D1061" s="84">
        <v>42</v>
      </c>
      <c r="E1061" s="84" t="s">
        <v>205</v>
      </c>
      <c r="F1061" s="85" t="s">
        <v>8499</v>
      </c>
      <c r="G1061" s="86" t="s">
        <v>8500</v>
      </c>
      <c r="H1061" s="86" t="s">
        <v>7311</v>
      </c>
      <c r="I1061" s="86">
        <v>121363</v>
      </c>
      <c r="J1061" s="101">
        <v>102850</v>
      </c>
      <c r="K1061" s="97" t="s">
        <v>216</v>
      </c>
      <c r="L1061" s="96" t="s">
        <v>217</v>
      </c>
      <c r="M1061" s="88" t="str">
        <f>VLOOKUP(L1061,'Total Sales 24-25'!$AD$2:$AE$6,2,0)</f>
        <v>G-Suite Business</v>
      </c>
      <c r="N1061" s="96" t="s">
        <v>218</v>
      </c>
      <c r="O1061" s="84" t="s">
        <v>6341</v>
      </c>
      <c r="P1061" s="89"/>
      <c r="Q1061" s="89"/>
      <c r="R1061" s="89"/>
      <c r="S1061" s="84">
        <v>10</v>
      </c>
      <c r="T1061" s="89"/>
      <c r="U1061" s="84">
        <v>121363</v>
      </c>
    </row>
    <row r="1062" spans="1:21" ht="17.25" customHeight="1" thickBot="1">
      <c r="A1062" s="82">
        <v>45215</v>
      </c>
      <c r="B1062" s="82" t="str">
        <f t="shared" si="16"/>
        <v>Oct</v>
      </c>
      <c r="C1062" s="83">
        <v>45200</v>
      </c>
      <c r="D1062" s="84">
        <v>42</v>
      </c>
      <c r="E1062" s="84" t="s">
        <v>205</v>
      </c>
      <c r="F1062" s="85" t="s">
        <v>2105</v>
      </c>
      <c r="G1062" s="86" t="s">
        <v>8501</v>
      </c>
      <c r="H1062" s="86" t="s">
        <v>7311</v>
      </c>
      <c r="I1062" s="86">
        <v>41099</v>
      </c>
      <c r="J1062" s="101">
        <v>34830</v>
      </c>
      <c r="K1062" s="97" t="s">
        <v>216</v>
      </c>
      <c r="L1062" s="96" t="s">
        <v>217</v>
      </c>
      <c r="M1062" s="88" t="str">
        <f>VLOOKUP(L1062,'Total Sales 24-25'!$AD$2:$AE$6,2,0)</f>
        <v>G-Suite Business</v>
      </c>
      <c r="N1062" s="96" t="s">
        <v>218</v>
      </c>
      <c r="O1062" s="84" t="s">
        <v>6341</v>
      </c>
      <c r="P1062" s="89"/>
      <c r="Q1062" s="89"/>
      <c r="R1062" s="89"/>
      <c r="S1062" s="84">
        <v>10</v>
      </c>
      <c r="T1062" s="89"/>
      <c r="U1062" s="84">
        <v>41099</v>
      </c>
    </row>
    <row r="1063" spans="1:21" ht="17.25" customHeight="1" thickBot="1">
      <c r="A1063" s="82">
        <v>45215</v>
      </c>
      <c r="B1063" s="82" t="str">
        <f t="shared" si="16"/>
        <v>Oct</v>
      </c>
      <c r="C1063" s="83">
        <v>45200</v>
      </c>
      <c r="D1063" s="84">
        <v>42</v>
      </c>
      <c r="E1063" s="84" t="s">
        <v>205</v>
      </c>
      <c r="F1063" s="85" t="s">
        <v>1129</v>
      </c>
      <c r="G1063" s="86" t="s">
        <v>8502</v>
      </c>
      <c r="H1063" s="86" t="s">
        <v>7311</v>
      </c>
      <c r="I1063" s="86">
        <v>2596</v>
      </c>
      <c r="J1063" s="101">
        <v>2200</v>
      </c>
      <c r="K1063" s="97" t="s">
        <v>216</v>
      </c>
      <c r="L1063" s="96" t="s">
        <v>217</v>
      </c>
      <c r="M1063" s="88" t="str">
        <f>VLOOKUP(L1063,'Total Sales 24-25'!$AD$2:$AE$6,2,0)</f>
        <v>G-Suite Business</v>
      </c>
      <c r="N1063" s="96" t="s">
        <v>218</v>
      </c>
      <c r="O1063" s="84" t="s">
        <v>6341</v>
      </c>
      <c r="P1063" s="89"/>
      <c r="Q1063" s="89"/>
      <c r="R1063" s="89"/>
      <c r="S1063" s="84">
        <v>10</v>
      </c>
      <c r="T1063" s="89"/>
      <c r="U1063" s="84">
        <v>2596</v>
      </c>
    </row>
    <row r="1064" spans="1:21" ht="17.25" customHeight="1" thickBot="1">
      <c r="A1064" s="82">
        <v>45215</v>
      </c>
      <c r="B1064" s="82" t="str">
        <f t="shared" si="16"/>
        <v>Oct</v>
      </c>
      <c r="C1064" s="83">
        <v>45200</v>
      </c>
      <c r="D1064" s="84">
        <v>42</v>
      </c>
      <c r="E1064" s="84" t="s">
        <v>205</v>
      </c>
      <c r="F1064" s="85" t="s">
        <v>2972</v>
      </c>
      <c r="G1064" s="86" t="s">
        <v>8503</v>
      </c>
      <c r="H1064" s="86" t="s">
        <v>7311</v>
      </c>
      <c r="I1064" s="86">
        <v>10620</v>
      </c>
      <c r="J1064" s="101">
        <v>9000</v>
      </c>
      <c r="K1064" s="97" t="s">
        <v>216</v>
      </c>
      <c r="L1064" s="96" t="s">
        <v>217</v>
      </c>
      <c r="M1064" s="88" t="str">
        <f>VLOOKUP(L1064,'Total Sales 24-25'!$AD$2:$AE$6,2,0)</f>
        <v>G-Suite Business</v>
      </c>
      <c r="N1064" s="96" t="s">
        <v>218</v>
      </c>
      <c r="O1064" s="84" t="s">
        <v>6341</v>
      </c>
      <c r="P1064" s="89"/>
      <c r="Q1064" s="89"/>
      <c r="R1064" s="89"/>
      <c r="S1064" s="84">
        <v>10</v>
      </c>
      <c r="T1064" s="89"/>
      <c r="U1064" s="84">
        <v>10620</v>
      </c>
    </row>
    <row r="1065" spans="1:21" ht="17.25" customHeight="1" thickBot="1">
      <c r="A1065" s="82">
        <v>45216</v>
      </c>
      <c r="B1065" s="82" t="str">
        <f t="shared" si="16"/>
        <v>Oct</v>
      </c>
      <c r="C1065" s="83">
        <v>45200</v>
      </c>
      <c r="D1065" s="84">
        <v>42</v>
      </c>
      <c r="E1065" s="84" t="s">
        <v>205</v>
      </c>
      <c r="F1065" s="85" t="s">
        <v>983</v>
      </c>
      <c r="G1065" s="86" t="s">
        <v>8504</v>
      </c>
      <c r="H1065" s="86" t="s">
        <v>7311</v>
      </c>
      <c r="I1065" s="86">
        <v>46610</v>
      </c>
      <c r="J1065" s="101">
        <v>39500</v>
      </c>
      <c r="K1065" s="97" t="s">
        <v>216</v>
      </c>
      <c r="L1065" s="96" t="s">
        <v>217</v>
      </c>
      <c r="M1065" s="88" t="str">
        <f>VLOOKUP(L1065,'Total Sales 24-25'!$AD$2:$AE$6,2,0)</f>
        <v>G-Suite Business</v>
      </c>
      <c r="N1065" s="96" t="s">
        <v>218</v>
      </c>
      <c r="O1065" s="84" t="s">
        <v>6341</v>
      </c>
      <c r="P1065" s="89"/>
      <c r="Q1065" s="89"/>
      <c r="R1065" s="89"/>
      <c r="S1065" s="84">
        <v>10</v>
      </c>
      <c r="T1065" s="89"/>
      <c r="U1065" s="84">
        <v>46610</v>
      </c>
    </row>
    <row r="1066" spans="1:21" ht="17.25" customHeight="1" thickBot="1">
      <c r="A1066" s="82">
        <v>45216</v>
      </c>
      <c r="B1066" s="82" t="str">
        <f t="shared" si="16"/>
        <v>Oct</v>
      </c>
      <c r="C1066" s="83">
        <v>45200</v>
      </c>
      <c r="D1066" s="84">
        <v>42</v>
      </c>
      <c r="E1066" s="84" t="s">
        <v>205</v>
      </c>
      <c r="F1066" s="85" t="s">
        <v>4749</v>
      </c>
      <c r="G1066" s="86" t="s">
        <v>8505</v>
      </c>
      <c r="H1066" s="86" t="s">
        <v>7311</v>
      </c>
      <c r="I1066" s="86">
        <v>7151</v>
      </c>
      <c r="J1066" s="101">
        <v>6060</v>
      </c>
      <c r="K1066" s="97" t="s">
        <v>216</v>
      </c>
      <c r="L1066" s="96" t="s">
        <v>217</v>
      </c>
      <c r="M1066" s="88" t="str">
        <f>VLOOKUP(L1066,'Total Sales 24-25'!$AD$2:$AE$6,2,0)</f>
        <v>G-Suite Business</v>
      </c>
      <c r="N1066" s="96" t="s">
        <v>218</v>
      </c>
      <c r="O1066" s="84" t="s">
        <v>6341</v>
      </c>
      <c r="P1066" s="89"/>
      <c r="Q1066" s="89"/>
      <c r="R1066" s="89"/>
      <c r="S1066" s="84">
        <v>10</v>
      </c>
      <c r="T1066" s="89"/>
      <c r="U1066" s="84">
        <v>7150.8</v>
      </c>
    </row>
    <row r="1067" spans="1:21" ht="17.25" customHeight="1" thickBot="1">
      <c r="A1067" s="82">
        <v>45217</v>
      </c>
      <c r="B1067" s="82" t="str">
        <f t="shared" si="16"/>
        <v>Oct</v>
      </c>
      <c r="C1067" s="83">
        <v>45200</v>
      </c>
      <c r="D1067" s="84">
        <v>42</v>
      </c>
      <c r="E1067" s="84" t="s">
        <v>205</v>
      </c>
      <c r="F1067" s="85" t="s">
        <v>2581</v>
      </c>
      <c r="G1067" s="86" t="s">
        <v>8506</v>
      </c>
      <c r="H1067" s="86" t="s">
        <v>7311</v>
      </c>
      <c r="I1067" s="86">
        <v>9027</v>
      </c>
      <c r="J1067" s="101">
        <v>7650</v>
      </c>
      <c r="K1067" s="97" t="s">
        <v>216</v>
      </c>
      <c r="L1067" s="96" t="s">
        <v>217</v>
      </c>
      <c r="M1067" s="88" t="str">
        <f>VLOOKUP(L1067,'Total Sales 24-25'!$AD$2:$AE$6,2,0)</f>
        <v>G-Suite Business</v>
      </c>
      <c r="N1067" s="96" t="s">
        <v>218</v>
      </c>
      <c r="O1067" s="84" t="s">
        <v>6341</v>
      </c>
      <c r="P1067" s="89"/>
      <c r="Q1067" s="89"/>
      <c r="R1067" s="89"/>
      <c r="S1067" s="84">
        <v>10</v>
      </c>
      <c r="T1067" s="89"/>
      <c r="U1067" s="84">
        <v>9027</v>
      </c>
    </row>
    <row r="1068" spans="1:21" ht="17.25" customHeight="1" thickBot="1">
      <c r="A1068" s="82">
        <v>45217</v>
      </c>
      <c r="B1068" s="82" t="str">
        <f t="shared" si="16"/>
        <v>Oct</v>
      </c>
      <c r="C1068" s="83">
        <v>45200</v>
      </c>
      <c r="D1068" s="84">
        <v>42</v>
      </c>
      <c r="E1068" s="84" t="s">
        <v>205</v>
      </c>
      <c r="F1068" s="85" t="s">
        <v>1622</v>
      </c>
      <c r="G1068" s="86" t="s">
        <v>8507</v>
      </c>
      <c r="H1068" s="86" t="s">
        <v>7311</v>
      </c>
      <c r="I1068" s="86">
        <v>10856</v>
      </c>
      <c r="J1068" s="101">
        <v>9200</v>
      </c>
      <c r="K1068" s="97" t="s">
        <v>216</v>
      </c>
      <c r="L1068" s="96" t="s">
        <v>217</v>
      </c>
      <c r="M1068" s="88" t="str">
        <f>VLOOKUP(L1068,'Total Sales 24-25'!$AD$2:$AE$6,2,0)</f>
        <v>G-Suite Business</v>
      </c>
      <c r="N1068" s="96" t="s">
        <v>218</v>
      </c>
      <c r="O1068" s="84" t="s">
        <v>6341</v>
      </c>
      <c r="P1068" s="89"/>
      <c r="Q1068" s="89"/>
      <c r="R1068" s="89"/>
      <c r="S1068" s="84">
        <v>10</v>
      </c>
      <c r="T1068" s="89"/>
      <c r="U1068" s="84">
        <v>10856</v>
      </c>
    </row>
    <row r="1069" spans="1:21" ht="17.25" customHeight="1" thickBot="1">
      <c r="A1069" s="82">
        <v>45217</v>
      </c>
      <c r="B1069" s="82" t="str">
        <f t="shared" si="16"/>
        <v>Oct</v>
      </c>
      <c r="C1069" s="83">
        <v>45200</v>
      </c>
      <c r="D1069" s="84">
        <v>42</v>
      </c>
      <c r="E1069" s="84" t="s">
        <v>205</v>
      </c>
      <c r="F1069" s="85" t="s">
        <v>1239</v>
      </c>
      <c r="G1069" s="86" t="s">
        <v>8508</v>
      </c>
      <c r="H1069" s="86" t="s">
        <v>7311</v>
      </c>
      <c r="I1069" s="86">
        <v>9027</v>
      </c>
      <c r="J1069" s="101">
        <v>7650</v>
      </c>
      <c r="K1069" s="97" t="s">
        <v>216</v>
      </c>
      <c r="L1069" s="96" t="s">
        <v>217</v>
      </c>
      <c r="M1069" s="88" t="str">
        <f>VLOOKUP(L1069,'Total Sales 24-25'!$AD$2:$AE$6,2,0)</f>
        <v>G-Suite Business</v>
      </c>
      <c r="N1069" s="96" t="s">
        <v>218</v>
      </c>
      <c r="O1069" s="84" t="s">
        <v>6341</v>
      </c>
      <c r="P1069" s="89"/>
      <c r="Q1069" s="89"/>
      <c r="R1069" s="89"/>
      <c r="S1069" s="84">
        <v>10</v>
      </c>
      <c r="T1069" s="89"/>
      <c r="U1069" s="84">
        <v>9027</v>
      </c>
    </row>
    <row r="1070" spans="1:21" ht="17.25" customHeight="1" thickBot="1">
      <c r="A1070" s="82">
        <v>45218</v>
      </c>
      <c r="B1070" s="82" t="str">
        <f t="shared" si="16"/>
        <v>Oct</v>
      </c>
      <c r="C1070" s="83">
        <v>45200</v>
      </c>
      <c r="D1070" s="84">
        <v>42</v>
      </c>
      <c r="E1070" s="84" t="s">
        <v>205</v>
      </c>
      <c r="F1070" s="85" t="s">
        <v>4867</v>
      </c>
      <c r="G1070" s="86" t="s">
        <v>8509</v>
      </c>
      <c r="H1070" s="86" t="s">
        <v>7311</v>
      </c>
      <c r="I1070" s="86">
        <v>31081</v>
      </c>
      <c r="J1070" s="101">
        <v>26340</v>
      </c>
      <c r="K1070" s="97" t="s">
        <v>216</v>
      </c>
      <c r="L1070" s="96" t="s">
        <v>217</v>
      </c>
      <c r="M1070" s="88" t="str">
        <f>VLOOKUP(L1070,'Total Sales 24-25'!$AD$2:$AE$6,2,0)</f>
        <v>G-Suite Business</v>
      </c>
      <c r="N1070" s="96" t="s">
        <v>218</v>
      </c>
      <c r="O1070" s="84" t="s">
        <v>6341</v>
      </c>
      <c r="P1070" s="89"/>
      <c r="Q1070" s="89"/>
      <c r="R1070" s="89"/>
      <c r="S1070" s="84">
        <v>10</v>
      </c>
      <c r="T1070" s="89"/>
      <c r="U1070" s="84">
        <v>31081.200000000001</v>
      </c>
    </row>
    <row r="1071" spans="1:21" ht="17.25" customHeight="1" thickBot="1">
      <c r="A1071" s="82">
        <v>45218</v>
      </c>
      <c r="B1071" s="82" t="str">
        <f t="shared" si="16"/>
        <v>Oct</v>
      </c>
      <c r="C1071" s="83">
        <v>45200</v>
      </c>
      <c r="D1071" s="84">
        <v>42</v>
      </c>
      <c r="E1071" s="84" t="s">
        <v>205</v>
      </c>
      <c r="F1071" s="85" t="s">
        <v>415</v>
      </c>
      <c r="G1071" s="86" t="s">
        <v>8510</v>
      </c>
      <c r="H1071" s="86" t="s">
        <v>7311</v>
      </c>
      <c r="I1071" s="86">
        <v>84252</v>
      </c>
      <c r="J1071" s="101">
        <v>71400</v>
      </c>
      <c r="K1071" s="97" t="s">
        <v>216</v>
      </c>
      <c r="L1071" s="96" t="s">
        <v>217</v>
      </c>
      <c r="M1071" s="88" t="str">
        <f>VLOOKUP(L1071,'Total Sales 24-25'!$AD$2:$AE$6,2,0)</f>
        <v>G-Suite Business</v>
      </c>
      <c r="N1071" s="96" t="s">
        <v>218</v>
      </c>
      <c r="O1071" s="84" t="s">
        <v>6341</v>
      </c>
      <c r="P1071" s="89"/>
      <c r="Q1071" s="89"/>
      <c r="R1071" s="89"/>
      <c r="S1071" s="84">
        <v>10</v>
      </c>
      <c r="T1071" s="89"/>
      <c r="U1071" s="84">
        <v>84252</v>
      </c>
    </row>
    <row r="1072" spans="1:21" ht="17.25" customHeight="1" thickBot="1">
      <c r="A1072" s="82">
        <v>45219</v>
      </c>
      <c r="B1072" s="82" t="str">
        <f t="shared" si="16"/>
        <v>Oct</v>
      </c>
      <c r="C1072" s="83">
        <v>45200</v>
      </c>
      <c r="D1072" s="84">
        <v>42</v>
      </c>
      <c r="E1072" s="84" t="s">
        <v>205</v>
      </c>
      <c r="F1072" s="85" t="s">
        <v>3072</v>
      </c>
      <c r="G1072" s="86" t="s">
        <v>8511</v>
      </c>
      <c r="H1072" s="86" t="s">
        <v>7311</v>
      </c>
      <c r="I1072" s="86">
        <v>115640</v>
      </c>
      <c r="J1072" s="101">
        <v>98000</v>
      </c>
      <c r="K1072" s="97" t="s">
        <v>216</v>
      </c>
      <c r="L1072" s="96" t="s">
        <v>217</v>
      </c>
      <c r="M1072" s="88" t="str">
        <f>VLOOKUP(L1072,'Total Sales 24-25'!$AD$2:$AE$6,2,0)</f>
        <v>G-Suite Business</v>
      </c>
      <c r="N1072" s="96" t="s">
        <v>218</v>
      </c>
      <c r="O1072" s="84" t="s">
        <v>6341</v>
      </c>
      <c r="P1072" s="89"/>
      <c r="Q1072" s="89"/>
      <c r="R1072" s="89"/>
      <c r="S1072" s="84">
        <v>10</v>
      </c>
      <c r="T1072" s="89"/>
      <c r="U1072" s="84">
        <v>115640</v>
      </c>
    </row>
    <row r="1073" spans="1:21" ht="17.25" customHeight="1" thickBot="1">
      <c r="A1073" s="82">
        <v>45219</v>
      </c>
      <c r="B1073" s="82" t="str">
        <f t="shared" si="16"/>
        <v>Oct</v>
      </c>
      <c r="C1073" s="83">
        <v>45200</v>
      </c>
      <c r="D1073" s="84">
        <v>42</v>
      </c>
      <c r="E1073" s="84" t="s">
        <v>205</v>
      </c>
      <c r="F1073" s="85" t="s">
        <v>2629</v>
      </c>
      <c r="G1073" s="86" t="s">
        <v>8512</v>
      </c>
      <c r="H1073" s="86" t="s">
        <v>7311</v>
      </c>
      <c r="I1073" s="86">
        <v>29913</v>
      </c>
      <c r="J1073" s="101">
        <v>25350</v>
      </c>
      <c r="K1073" s="97" t="s">
        <v>216</v>
      </c>
      <c r="L1073" s="96" t="s">
        <v>217</v>
      </c>
      <c r="M1073" s="88" t="str">
        <f>VLOOKUP(L1073,'Total Sales 24-25'!$AD$2:$AE$6,2,0)</f>
        <v>G-Suite Business</v>
      </c>
      <c r="N1073" s="96" t="s">
        <v>218</v>
      </c>
      <c r="O1073" s="84" t="s">
        <v>6341</v>
      </c>
      <c r="P1073" s="89"/>
      <c r="Q1073" s="89"/>
      <c r="R1073" s="89"/>
      <c r="S1073" s="84">
        <v>10</v>
      </c>
      <c r="T1073" s="89"/>
      <c r="U1073" s="84">
        <v>29913</v>
      </c>
    </row>
    <row r="1074" spans="1:21" ht="17.25" customHeight="1" thickBot="1">
      <c r="A1074" s="82">
        <v>45219</v>
      </c>
      <c r="B1074" s="82" t="str">
        <f t="shared" si="16"/>
        <v>Oct</v>
      </c>
      <c r="C1074" s="83">
        <v>45200</v>
      </c>
      <c r="D1074" s="84">
        <v>42</v>
      </c>
      <c r="E1074" s="84" t="s">
        <v>205</v>
      </c>
      <c r="F1074" s="85" t="s">
        <v>2101</v>
      </c>
      <c r="G1074" s="86" t="s">
        <v>8513</v>
      </c>
      <c r="H1074" s="86" t="s">
        <v>7311</v>
      </c>
      <c r="I1074" s="86">
        <v>177472</v>
      </c>
      <c r="J1074" s="101">
        <v>150400</v>
      </c>
      <c r="K1074" s="97" t="s">
        <v>216</v>
      </c>
      <c r="L1074" s="96" t="s">
        <v>217</v>
      </c>
      <c r="M1074" s="88" t="str">
        <f>VLOOKUP(L1074,'Total Sales 24-25'!$AD$2:$AE$6,2,0)</f>
        <v>G-Suite Business</v>
      </c>
      <c r="N1074" s="96" t="s">
        <v>218</v>
      </c>
      <c r="O1074" s="84" t="s">
        <v>6341</v>
      </c>
      <c r="P1074" s="89"/>
      <c r="Q1074" s="89"/>
      <c r="R1074" s="89"/>
      <c r="S1074" s="84">
        <v>10</v>
      </c>
      <c r="T1074" s="89"/>
      <c r="U1074" s="84">
        <v>177472</v>
      </c>
    </row>
    <row r="1075" spans="1:21" ht="17.25" customHeight="1" thickBot="1">
      <c r="A1075" s="82">
        <v>45220</v>
      </c>
      <c r="B1075" s="82" t="str">
        <f t="shared" si="16"/>
        <v>Oct</v>
      </c>
      <c r="C1075" s="83">
        <v>45200</v>
      </c>
      <c r="D1075" s="84">
        <v>42</v>
      </c>
      <c r="E1075" s="84" t="s">
        <v>205</v>
      </c>
      <c r="F1075" s="85" t="s">
        <v>4139</v>
      </c>
      <c r="G1075" s="86" t="s">
        <v>8514</v>
      </c>
      <c r="H1075" s="86" t="s">
        <v>7311</v>
      </c>
      <c r="I1075" s="86">
        <v>39235</v>
      </c>
      <c r="J1075" s="96">
        <v>33250</v>
      </c>
      <c r="K1075" s="97" t="s">
        <v>216</v>
      </c>
      <c r="L1075" s="96" t="s">
        <v>217</v>
      </c>
      <c r="M1075" s="88" t="str">
        <f>VLOOKUP(L1075,'Total Sales 24-25'!$AD$2:$AE$6,2,0)</f>
        <v>G-Suite Business</v>
      </c>
      <c r="N1075" s="96" t="s">
        <v>218</v>
      </c>
      <c r="O1075" s="84" t="s">
        <v>6341</v>
      </c>
      <c r="P1075" s="89"/>
      <c r="Q1075" s="89"/>
      <c r="R1075" s="89"/>
      <c r="S1075" s="84">
        <v>10</v>
      </c>
      <c r="T1075" s="89"/>
      <c r="U1075" s="84">
        <v>39235</v>
      </c>
    </row>
    <row r="1076" spans="1:21" ht="17.25" customHeight="1" thickBot="1">
      <c r="A1076" s="82">
        <v>45220</v>
      </c>
      <c r="B1076" s="82" t="str">
        <f t="shared" si="16"/>
        <v>Oct</v>
      </c>
      <c r="C1076" s="83">
        <v>45200</v>
      </c>
      <c r="D1076" s="84">
        <v>42</v>
      </c>
      <c r="E1076" s="84" t="s">
        <v>205</v>
      </c>
      <c r="F1076" s="85" t="s">
        <v>1332</v>
      </c>
      <c r="G1076" s="86" t="s">
        <v>8515</v>
      </c>
      <c r="H1076" s="86" t="s">
        <v>7311</v>
      </c>
      <c r="I1076" s="86">
        <v>206547</v>
      </c>
      <c r="J1076" s="96">
        <v>175040</v>
      </c>
      <c r="K1076" s="97" t="s">
        <v>216</v>
      </c>
      <c r="L1076" s="96" t="s">
        <v>217</v>
      </c>
      <c r="M1076" s="88" t="str">
        <f>VLOOKUP(L1076,'Total Sales 24-25'!$AD$2:$AE$6,2,0)</f>
        <v>G-Suite Business</v>
      </c>
      <c r="N1076" s="96" t="s">
        <v>218</v>
      </c>
      <c r="O1076" s="84" t="s">
        <v>6341</v>
      </c>
      <c r="P1076" s="89"/>
      <c r="Q1076" s="89"/>
      <c r="R1076" s="89"/>
      <c r="S1076" s="84">
        <v>10</v>
      </c>
      <c r="T1076" s="89"/>
      <c r="U1076" s="84">
        <v>206547.20000000001</v>
      </c>
    </row>
    <row r="1077" spans="1:21" ht="17.25" customHeight="1" thickBot="1">
      <c r="A1077" s="82">
        <v>45220</v>
      </c>
      <c r="B1077" s="82" t="str">
        <f t="shared" si="16"/>
        <v>Oct</v>
      </c>
      <c r="C1077" s="83">
        <v>45200</v>
      </c>
      <c r="D1077" s="84">
        <v>42</v>
      </c>
      <c r="E1077" s="84" t="s">
        <v>205</v>
      </c>
      <c r="F1077" s="85" t="s">
        <v>4863</v>
      </c>
      <c r="G1077" s="86" t="s">
        <v>8516</v>
      </c>
      <c r="H1077" s="86" t="s">
        <v>7311</v>
      </c>
      <c r="I1077" s="86">
        <v>82305</v>
      </c>
      <c r="J1077" s="96">
        <v>69750</v>
      </c>
      <c r="K1077" s="97" t="s">
        <v>216</v>
      </c>
      <c r="L1077" s="96" t="s">
        <v>217</v>
      </c>
      <c r="M1077" s="88" t="str">
        <f>VLOOKUP(L1077,'Total Sales 24-25'!$AD$2:$AE$6,2,0)</f>
        <v>G-Suite Business</v>
      </c>
      <c r="N1077" s="96" t="s">
        <v>218</v>
      </c>
      <c r="O1077" s="84" t="s">
        <v>6341</v>
      </c>
      <c r="P1077" s="89"/>
      <c r="Q1077" s="89"/>
      <c r="R1077" s="89"/>
      <c r="S1077" s="84">
        <v>10</v>
      </c>
      <c r="T1077" s="89"/>
      <c r="U1077" s="84">
        <v>82305</v>
      </c>
    </row>
    <row r="1078" spans="1:21" ht="17.25" customHeight="1" thickBot="1">
      <c r="A1078" s="82">
        <v>45220</v>
      </c>
      <c r="B1078" s="82" t="str">
        <f t="shared" si="16"/>
        <v>Oct</v>
      </c>
      <c r="C1078" s="83">
        <v>45200</v>
      </c>
      <c r="D1078" s="84">
        <v>42</v>
      </c>
      <c r="E1078" s="84" t="s">
        <v>205</v>
      </c>
      <c r="F1078" s="85" t="s">
        <v>4861</v>
      </c>
      <c r="G1078" s="86" t="s">
        <v>8517</v>
      </c>
      <c r="H1078" s="86" t="s">
        <v>7311</v>
      </c>
      <c r="I1078" s="86">
        <v>91450</v>
      </c>
      <c r="J1078" s="96">
        <v>77500</v>
      </c>
      <c r="K1078" s="97" t="s">
        <v>216</v>
      </c>
      <c r="L1078" s="96" t="s">
        <v>217</v>
      </c>
      <c r="M1078" s="88" t="str">
        <f>VLOOKUP(L1078,'Total Sales 24-25'!$AD$2:$AE$6,2,0)</f>
        <v>G-Suite Business</v>
      </c>
      <c r="N1078" s="96" t="s">
        <v>218</v>
      </c>
      <c r="O1078" s="84" t="s">
        <v>6341</v>
      </c>
      <c r="P1078" s="89"/>
      <c r="Q1078" s="89"/>
      <c r="R1078" s="89"/>
      <c r="S1078" s="84">
        <v>10</v>
      </c>
      <c r="T1078" s="89"/>
      <c r="U1078" s="84">
        <v>91450</v>
      </c>
    </row>
    <row r="1079" spans="1:21" ht="17.25" customHeight="1" thickBot="1">
      <c r="A1079" s="82">
        <v>45222</v>
      </c>
      <c r="B1079" s="82" t="str">
        <f t="shared" si="16"/>
        <v>Oct</v>
      </c>
      <c r="C1079" s="83">
        <v>45200</v>
      </c>
      <c r="D1079" s="84">
        <v>43</v>
      </c>
      <c r="E1079" s="84" t="s">
        <v>205</v>
      </c>
      <c r="F1079" s="85" t="s">
        <v>1231</v>
      </c>
      <c r="G1079" s="86" t="s">
        <v>8518</v>
      </c>
      <c r="H1079" s="86" t="s">
        <v>7311</v>
      </c>
      <c r="I1079" s="86">
        <v>6770</v>
      </c>
      <c r="J1079" s="96">
        <v>5737</v>
      </c>
      <c r="K1079" s="97" t="s">
        <v>216</v>
      </c>
      <c r="L1079" s="96" t="s">
        <v>217</v>
      </c>
      <c r="M1079" s="88" t="str">
        <f>VLOOKUP(L1079,'Total Sales 24-25'!$AD$2:$AE$6,2,0)</f>
        <v>G-Suite Business</v>
      </c>
      <c r="N1079" s="96" t="s">
        <v>218</v>
      </c>
      <c r="O1079" s="84" t="s">
        <v>6341</v>
      </c>
      <c r="P1079" s="89"/>
      <c r="Q1079" s="89"/>
      <c r="R1079" s="89"/>
      <c r="S1079" s="84">
        <v>10</v>
      </c>
      <c r="T1079" s="89"/>
      <c r="U1079" s="84">
        <v>6770</v>
      </c>
    </row>
    <row r="1080" spans="1:21" ht="17.25" customHeight="1" thickBot="1">
      <c r="A1080" s="82">
        <v>45222</v>
      </c>
      <c r="B1080" s="82" t="str">
        <f t="shared" si="16"/>
        <v>Oct</v>
      </c>
      <c r="C1080" s="83">
        <v>45200</v>
      </c>
      <c r="D1080" s="84">
        <v>43</v>
      </c>
      <c r="E1080" s="84" t="s">
        <v>205</v>
      </c>
      <c r="F1080" s="85" t="s">
        <v>250</v>
      </c>
      <c r="G1080" s="86" t="s">
        <v>8519</v>
      </c>
      <c r="H1080" s="86" t="s">
        <v>7311</v>
      </c>
      <c r="I1080" s="86">
        <v>1770</v>
      </c>
      <c r="J1080" s="96">
        <v>1500</v>
      </c>
      <c r="K1080" s="97" t="s">
        <v>216</v>
      </c>
      <c r="L1080" s="96" t="s">
        <v>217</v>
      </c>
      <c r="M1080" s="88" t="str">
        <f>VLOOKUP(L1080,'Total Sales 24-25'!$AD$2:$AE$6,2,0)</f>
        <v>G-Suite Business</v>
      </c>
      <c r="N1080" s="96" t="s">
        <v>218</v>
      </c>
      <c r="O1080" s="84" t="s">
        <v>6341</v>
      </c>
      <c r="P1080" s="89"/>
      <c r="Q1080" s="89"/>
      <c r="R1080" s="89"/>
      <c r="S1080" s="84">
        <v>10</v>
      </c>
      <c r="T1080" s="89"/>
      <c r="U1080" s="84">
        <v>1770</v>
      </c>
    </row>
    <row r="1081" spans="1:21" ht="17.25" customHeight="1" thickBot="1">
      <c r="A1081" s="82">
        <v>45222</v>
      </c>
      <c r="B1081" s="82" t="str">
        <f t="shared" si="16"/>
        <v>Oct</v>
      </c>
      <c r="C1081" s="83">
        <v>45200</v>
      </c>
      <c r="D1081" s="84">
        <v>43</v>
      </c>
      <c r="E1081" s="84" t="s">
        <v>205</v>
      </c>
      <c r="F1081" s="85" t="s">
        <v>8520</v>
      </c>
      <c r="G1081" s="86" t="s">
        <v>8521</v>
      </c>
      <c r="H1081" s="86" t="s">
        <v>7311</v>
      </c>
      <c r="I1081" s="86">
        <v>9688</v>
      </c>
      <c r="J1081" s="96">
        <v>8210</v>
      </c>
      <c r="K1081" s="97" t="s">
        <v>216</v>
      </c>
      <c r="L1081" s="96" t="s">
        <v>217</v>
      </c>
      <c r="M1081" s="88" t="str">
        <f>VLOOKUP(L1081,'Total Sales 24-25'!$AD$2:$AE$6,2,0)</f>
        <v>G-Suite Business</v>
      </c>
      <c r="N1081" s="96" t="s">
        <v>218</v>
      </c>
      <c r="O1081" s="84" t="s">
        <v>6341</v>
      </c>
      <c r="P1081" s="89"/>
      <c r="Q1081" s="89"/>
      <c r="R1081" s="89"/>
      <c r="S1081" s="84">
        <v>10</v>
      </c>
      <c r="T1081" s="89"/>
      <c r="U1081" s="84">
        <v>9687.7999999999993</v>
      </c>
    </row>
    <row r="1082" spans="1:21" ht="17.25" customHeight="1" thickBot="1">
      <c r="A1082" s="82">
        <v>45225</v>
      </c>
      <c r="B1082" s="82" t="str">
        <f t="shared" si="16"/>
        <v>Oct</v>
      </c>
      <c r="C1082" s="83">
        <v>45200</v>
      </c>
      <c r="D1082" s="84">
        <v>43</v>
      </c>
      <c r="E1082" s="84" t="s">
        <v>205</v>
      </c>
      <c r="F1082" s="85" t="s">
        <v>2081</v>
      </c>
      <c r="G1082" s="86" t="s">
        <v>8522</v>
      </c>
      <c r="H1082" s="86" t="s">
        <v>7311</v>
      </c>
      <c r="I1082" s="86">
        <v>87910</v>
      </c>
      <c r="J1082" s="96">
        <v>74500</v>
      </c>
      <c r="K1082" s="97" t="s">
        <v>216</v>
      </c>
      <c r="L1082" s="96" t="s">
        <v>217</v>
      </c>
      <c r="M1082" s="88" t="str">
        <f>VLOOKUP(L1082,'Total Sales 24-25'!$AD$2:$AE$6,2,0)</f>
        <v>G-Suite Business</v>
      </c>
      <c r="N1082" s="96" t="s">
        <v>218</v>
      </c>
      <c r="O1082" s="84" t="s">
        <v>6341</v>
      </c>
      <c r="P1082" s="89"/>
      <c r="Q1082" s="89"/>
      <c r="R1082" s="89"/>
      <c r="S1082" s="84">
        <v>10</v>
      </c>
      <c r="T1082" s="89"/>
      <c r="U1082" s="84">
        <v>87910</v>
      </c>
    </row>
    <row r="1083" spans="1:21" ht="17.25" customHeight="1" thickBot="1">
      <c r="A1083" s="82">
        <v>45225</v>
      </c>
      <c r="B1083" s="82" t="str">
        <f t="shared" si="16"/>
        <v>Oct</v>
      </c>
      <c r="C1083" s="83">
        <v>45200</v>
      </c>
      <c r="D1083" s="84">
        <v>43</v>
      </c>
      <c r="E1083" s="84" t="s">
        <v>205</v>
      </c>
      <c r="F1083" s="85" t="s">
        <v>1337</v>
      </c>
      <c r="G1083" s="86" t="s">
        <v>8523</v>
      </c>
      <c r="H1083" s="86" t="s">
        <v>7311</v>
      </c>
      <c r="I1083" s="86">
        <v>1770</v>
      </c>
      <c r="J1083" s="96">
        <v>1500</v>
      </c>
      <c r="K1083" s="97" t="s">
        <v>216</v>
      </c>
      <c r="L1083" s="96" t="s">
        <v>217</v>
      </c>
      <c r="M1083" s="88" t="str">
        <f>VLOOKUP(L1083,'Total Sales 24-25'!$AD$2:$AE$6,2,0)</f>
        <v>G-Suite Business</v>
      </c>
      <c r="N1083" s="96" t="s">
        <v>218</v>
      </c>
      <c r="O1083" s="84" t="s">
        <v>6341</v>
      </c>
      <c r="P1083" s="89"/>
      <c r="Q1083" s="89"/>
      <c r="R1083" s="89"/>
      <c r="S1083" s="84">
        <v>10</v>
      </c>
      <c r="T1083" s="89"/>
      <c r="U1083" s="84">
        <v>1770</v>
      </c>
    </row>
    <row r="1084" spans="1:21" ht="17.25" customHeight="1" thickBot="1">
      <c r="A1084" s="82">
        <v>45225</v>
      </c>
      <c r="B1084" s="82" t="str">
        <f t="shared" si="16"/>
        <v>Oct</v>
      </c>
      <c r="C1084" s="83">
        <v>45200</v>
      </c>
      <c r="D1084" s="84">
        <v>43</v>
      </c>
      <c r="E1084" s="84" t="s">
        <v>205</v>
      </c>
      <c r="F1084" s="85" t="s">
        <v>922</v>
      </c>
      <c r="G1084" s="86" t="s">
        <v>8524</v>
      </c>
      <c r="H1084" s="86" t="s">
        <v>7311</v>
      </c>
      <c r="I1084" s="86">
        <v>974</v>
      </c>
      <c r="J1084" s="96">
        <v>825</v>
      </c>
      <c r="K1084" s="97" t="s">
        <v>216</v>
      </c>
      <c r="L1084" s="96" t="s">
        <v>217</v>
      </c>
      <c r="M1084" s="88" t="str">
        <f>VLOOKUP(L1084,'Total Sales 24-25'!$AD$2:$AE$6,2,0)</f>
        <v>G-Suite Business</v>
      </c>
      <c r="N1084" s="96" t="s">
        <v>218</v>
      </c>
      <c r="O1084" s="84" t="s">
        <v>6341</v>
      </c>
      <c r="P1084" s="89"/>
      <c r="Q1084" s="89"/>
      <c r="R1084" s="89"/>
      <c r="S1084" s="84">
        <v>10</v>
      </c>
      <c r="T1084" s="89"/>
      <c r="U1084" s="84">
        <v>974</v>
      </c>
    </row>
    <row r="1085" spans="1:21" ht="17.25" customHeight="1" thickBot="1">
      <c r="A1085" s="82">
        <v>45225</v>
      </c>
      <c r="B1085" s="82" t="str">
        <f t="shared" si="16"/>
        <v>Oct</v>
      </c>
      <c r="C1085" s="83">
        <v>45200</v>
      </c>
      <c r="D1085" s="84">
        <v>43</v>
      </c>
      <c r="E1085" s="84" t="s">
        <v>205</v>
      </c>
      <c r="F1085" s="85" t="s">
        <v>5452</v>
      </c>
      <c r="G1085" s="86" t="s">
        <v>8525</v>
      </c>
      <c r="H1085" s="86" t="s">
        <v>7311</v>
      </c>
      <c r="I1085" s="86">
        <v>11363</v>
      </c>
      <c r="J1085" s="96">
        <v>9630</v>
      </c>
      <c r="K1085" s="97" t="s">
        <v>216</v>
      </c>
      <c r="L1085" s="96" t="s">
        <v>217</v>
      </c>
      <c r="M1085" s="88" t="str">
        <f>VLOOKUP(L1085,'Total Sales 24-25'!$AD$2:$AE$6,2,0)</f>
        <v>G-Suite Business</v>
      </c>
      <c r="N1085" s="96" t="s">
        <v>218</v>
      </c>
      <c r="O1085" s="84" t="s">
        <v>6341</v>
      </c>
      <c r="P1085" s="89"/>
      <c r="Q1085" s="89"/>
      <c r="R1085" s="89"/>
      <c r="S1085" s="84">
        <v>10</v>
      </c>
      <c r="T1085" s="89"/>
      <c r="U1085" s="84">
        <v>11363</v>
      </c>
    </row>
    <row r="1086" spans="1:21" ht="17.25" customHeight="1" thickBot="1">
      <c r="A1086" s="82">
        <v>45225</v>
      </c>
      <c r="B1086" s="82" t="str">
        <f t="shared" si="16"/>
        <v>Oct</v>
      </c>
      <c r="C1086" s="83">
        <v>45200</v>
      </c>
      <c r="D1086" s="84">
        <v>43</v>
      </c>
      <c r="E1086" s="84" t="s">
        <v>205</v>
      </c>
      <c r="F1086" s="85" t="s">
        <v>7400</v>
      </c>
      <c r="G1086" s="86" t="s">
        <v>8526</v>
      </c>
      <c r="H1086" s="86" t="s">
        <v>7311</v>
      </c>
      <c r="I1086" s="86">
        <v>26054</v>
      </c>
      <c r="J1086" s="96">
        <v>22080</v>
      </c>
      <c r="K1086" s="97" t="s">
        <v>216</v>
      </c>
      <c r="L1086" s="96" t="s">
        <v>217</v>
      </c>
      <c r="M1086" s="88" t="str">
        <f>VLOOKUP(L1086,'Total Sales 24-25'!$AD$2:$AE$6,2,0)</f>
        <v>G-Suite Business</v>
      </c>
      <c r="N1086" s="96" t="s">
        <v>218</v>
      </c>
      <c r="O1086" s="84" t="s">
        <v>6341</v>
      </c>
      <c r="P1086" s="89"/>
      <c r="Q1086" s="89"/>
      <c r="R1086" s="89"/>
      <c r="S1086" s="84">
        <v>10</v>
      </c>
      <c r="T1086" s="89"/>
      <c r="U1086" s="84">
        <v>26054</v>
      </c>
    </row>
    <row r="1087" spans="1:21" ht="17.25" customHeight="1" thickBot="1">
      <c r="A1087" s="82">
        <v>45225</v>
      </c>
      <c r="B1087" s="82" t="str">
        <f t="shared" si="16"/>
        <v>Oct</v>
      </c>
      <c r="C1087" s="83">
        <v>45200</v>
      </c>
      <c r="D1087" s="84">
        <v>43</v>
      </c>
      <c r="E1087" s="84" t="s">
        <v>205</v>
      </c>
      <c r="F1087" s="85" t="s">
        <v>2707</v>
      </c>
      <c r="G1087" s="86" t="s">
        <v>8527</v>
      </c>
      <c r="H1087" s="86" t="s">
        <v>7311</v>
      </c>
      <c r="I1087" s="86">
        <v>1107</v>
      </c>
      <c r="J1087" s="96">
        <v>938</v>
      </c>
      <c r="K1087" s="97" t="s">
        <v>216</v>
      </c>
      <c r="L1087" s="96" t="s">
        <v>217</v>
      </c>
      <c r="M1087" s="88" t="str">
        <f>VLOOKUP(L1087,'Total Sales 24-25'!$AD$2:$AE$6,2,0)</f>
        <v>G-Suite Business</v>
      </c>
      <c r="N1087" s="96" t="s">
        <v>218</v>
      </c>
      <c r="O1087" s="84" t="s">
        <v>6341</v>
      </c>
      <c r="P1087" s="89"/>
      <c r="Q1087" s="89"/>
      <c r="R1087" s="89"/>
      <c r="S1087" s="84">
        <v>10</v>
      </c>
      <c r="T1087" s="89"/>
      <c r="U1087" s="84">
        <v>1107</v>
      </c>
    </row>
    <row r="1088" spans="1:21" ht="17.25" customHeight="1" thickBot="1">
      <c r="A1088" s="82">
        <v>45225</v>
      </c>
      <c r="B1088" s="82" t="str">
        <f t="shared" si="16"/>
        <v>Oct</v>
      </c>
      <c r="C1088" s="83">
        <v>45200</v>
      </c>
      <c r="D1088" s="84">
        <v>43</v>
      </c>
      <c r="E1088" s="84" t="s">
        <v>205</v>
      </c>
      <c r="F1088" s="85" t="s">
        <v>496</v>
      </c>
      <c r="G1088" s="86" t="s">
        <v>8528</v>
      </c>
      <c r="H1088" s="86" t="s">
        <v>7311</v>
      </c>
      <c r="I1088" s="86">
        <v>5947</v>
      </c>
      <c r="J1088" s="96">
        <v>5040</v>
      </c>
      <c r="K1088" s="97" t="s">
        <v>216</v>
      </c>
      <c r="L1088" s="96" t="s">
        <v>217</v>
      </c>
      <c r="M1088" s="88" t="str">
        <f>VLOOKUP(L1088,'Total Sales 24-25'!$AD$2:$AE$6,2,0)</f>
        <v>G-Suite Business</v>
      </c>
      <c r="N1088" s="96" t="s">
        <v>218</v>
      </c>
      <c r="O1088" s="84" t="s">
        <v>6341</v>
      </c>
      <c r="P1088" s="89"/>
      <c r="Q1088" s="89"/>
      <c r="R1088" s="89"/>
      <c r="S1088" s="84">
        <v>10</v>
      </c>
      <c r="T1088" s="89"/>
      <c r="U1088" s="84">
        <v>5947</v>
      </c>
    </row>
    <row r="1089" spans="1:21" ht="17.25" customHeight="1" thickBot="1">
      <c r="A1089" s="82">
        <v>45225</v>
      </c>
      <c r="B1089" s="82" t="str">
        <f t="shared" si="16"/>
        <v>Oct</v>
      </c>
      <c r="C1089" s="83">
        <v>45200</v>
      </c>
      <c r="D1089" s="84">
        <v>43</v>
      </c>
      <c r="E1089" s="84" t="s">
        <v>205</v>
      </c>
      <c r="F1089" s="85" t="s">
        <v>1796</v>
      </c>
      <c r="G1089" s="86" t="s">
        <v>8529</v>
      </c>
      <c r="H1089" s="86" t="s">
        <v>7311</v>
      </c>
      <c r="I1089" s="86">
        <v>4160</v>
      </c>
      <c r="J1089" s="96">
        <v>3525</v>
      </c>
      <c r="K1089" s="97" t="s">
        <v>216</v>
      </c>
      <c r="L1089" s="96" t="s">
        <v>217</v>
      </c>
      <c r="M1089" s="88" t="str">
        <f>VLOOKUP(L1089,'Total Sales 24-25'!$AD$2:$AE$6,2,0)</f>
        <v>G-Suite Business</v>
      </c>
      <c r="N1089" s="96" t="s">
        <v>218</v>
      </c>
      <c r="O1089" s="84" t="s">
        <v>6341</v>
      </c>
      <c r="P1089" s="89"/>
      <c r="Q1089" s="89"/>
      <c r="R1089" s="89"/>
      <c r="S1089" s="84">
        <v>10</v>
      </c>
      <c r="T1089" s="89"/>
      <c r="U1089" s="84">
        <v>4160</v>
      </c>
    </row>
    <row r="1090" spans="1:21" ht="17.25" customHeight="1" thickBot="1">
      <c r="A1090" s="82">
        <v>45226</v>
      </c>
      <c r="B1090" s="82" t="str">
        <f t="shared" ref="B1090:B1153" si="17">TEXT(A1090,"mmm")</f>
        <v>Oct</v>
      </c>
      <c r="C1090" s="83">
        <v>45200</v>
      </c>
      <c r="D1090" s="84">
        <v>43</v>
      </c>
      <c r="E1090" s="84" t="s">
        <v>205</v>
      </c>
      <c r="F1090" s="85" t="s">
        <v>349</v>
      </c>
      <c r="G1090" s="86" t="s">
        <v>8530</v>
      </c>
      <c r="H1090" s="86" t="s">
        <v>7311</v>
      </c>
      <c r="I1090" s="86">
        <v>11358</v>
      </c>
      <c r="J1090" s="96">
        <v>9625</v>
      </c>
      <c r="K1090" s="97" t="s">
        <v>216</v>
      </c>
      <c r="L1090" s="96" t="s">
        <v>217</v>
      </c>
      <c r="M1090" s="88" t="str">
        <f>VLOOKUP(L1090,'Total Sales 24-25'!$AD$2:$AE$6,2,0)</f>
        <v>G-Suite Business</v>
      </c>
      <c r="N1090" s="96" t="s">
        <v>218</v>
      </c>
      <c r="O1090" s="84" t="s">
        <v>6341</v>
      </c>
      <c r="P1090" s="89"/>
      <c r="Q1090" s="89"/>
      <c r="R1090" s="89"/>
      <c r="S1090" s="84">
        <v>10</v>
      </c>
      <c r="T1090" s="89"/>
      <c r="U1090" s="84">
        <v>11357.5</v>
      </c>
    </row>
    <row r="1091" spans="1:21" ht="17.25" customHeight="1" thickBot="1">
      <c r="A1091" s="82">
        <v>45226</v>
      </c>
      <c r="B1091" s="82" t="str">
        <f t="shared" si="17"/>
        <v>Oct</v>
      </c>
      <c r="C1091" s="83">
        <v>45200</v>
      </c>
      <c r="D1091" s="84">
        <v>43</v>
      </c>
      <c r="E1091" s="84" t="s">
        <v>205</v>
      </c>
      <c r="F1091" s="85" t="s">
        <v>4429</v>
      </c>
      <c r="G1091" s="86" t="s">
        <v>8531</v>
      </c>
      <c r="H1091" s="86" t="s">
        <v>7311</v>
      </c>
      <c r="I1091" s="86">
        <v>1938</v>
      </c>
      <c r="J1091" s="96">
        <v>1642</v>
      </c>
      <c r="K1091" s="97" t="s">
        <v>216</v>
      </c>
      <c r="L1091" s="96" t="s">
        <v>217</v>
      </c>
      <c r="M1091" s="88" t="str">
        <f>VLOOKUP(L1091,'Total Sales 24-25'!$AD$2:$AE$6,2,0)</f>
        <v>G-Suite Business</v>
      </c>
      <c r="N1091" s="96" t="s">
        <v>218</v>
      </c>
      <c r="O1091" s="84" t="s">
        <v>6341</v>
      </c>
      <c r="P1091" s="89"/>
      <c r="Q1091" s="89"/>
      <c r="R1091" s="89"/>
      <c r="S1091" s="84">
        <v>10</v>
      </c>
      <c r="T1091" s="89"/>
      <c r="U1091" s="84">
        <v>1938</v>
      </c>
    </row>
    <row r="1092" spans="1:21" ht="17.25" customHeight="1" thickBot="1">
      <c r="A1092" s="82">
        <v>45226</v>
      </c>
      <c r="B1092" s="82" t="str">
        <f t="shared" si="17"/>
        <v>Oct</v>
      </c>
      <c r="C1092" s="83">
        <v>45200</v>
      </c>
      <c r="D1092" s="84">
        <v>43</v>
      </c>
      <c r="E1092" s="84" t="s">
        <v>205</v>
      </c>
      <c r="F1092" s="85" t="s">
        <v>4752</v>
      </c>
      <c r="G1092" s="86" t="s">
        <v>8532</v>
      </c>
      <c r="H1092" s="86" t="s">
        <v>7311</v>
      </c>
      <c r="I1092" s="86">
        <v>9688</v>
      </c>
      <c r="J1092" s="96">
        <v>8210</v>
      </c>
      <c r="K1092" s="97" t="s">
        <v>216</v>
      </c>
      <c r="L1092" s="96" t="s">
        <v>217</v>
      </c>
      <c r="M1092" s="88" t="str">
        <f>VLOOKUP(L1092,'Total Sales 24-25'!$AD$2:$AE$6,2,0)</f>
        <v>G-Suite Business</v>
      </c>
      <c r="N1092" s="96" t="s">
        <v>218</v>
      </c>
      <c r="O1092" s="84" t="s">
        <v>6341</v>
      </c>
      <c r="P1092" s="89"/>
      <c r="Q1092" s="89"/>
      <c r="R1092" s="89"/>
      <c r="S1092" s="84">
        <v>10</v>
      </c>
      <c r="T1092" s="89"/>
      <c r="U1092" s="84">
        <v>9687.7999999999993</v>
      </c>
    </row>
    <row r="1093" spans="1:21" ht="17.25" customHeight="1" thickBot="1">
      <c r="A1093" s="82">
        <v>45226</v>
      </c>
      <c r="B1093" s="82" t="str">
        <f t="shared" si="17"/>
        <v>Oct</v>
      </c>
      <c r="C1093" s="83">
        <v>45200</v>
      </c>
      <c r="D1093" s="84">
        <v>43</v>
      </c>
      <c r="E1093" s="84" t="s">
        <v>205</v>
      </c>
      <c r="F1093" s="85" t="s">
        <v>3122</v>
      </c>
      <c r="G1093" s="86" t="s">
        <v>8533</v>
      </c>
      <c r="H1093" s="86" t="s">
        <v>7311</v>
      </c>
      <c r="I1093" s="86">
        <v>1416</v>
      </c>
      <c r="J1093" s="96">
        <v>1200</v>
      </c>
      <c r="K1093" s="97" t="s">
        <v>216</v>
      </c>
      <c r="L1093" s="96" t="s">
        <v>217</v>
      </c>
      <c r="M1093" s="88" t="str">
        <f>VLOOKUP(L1093,'Total Sales 24-25'!$AD$2:$AE$6,2,0)</f>
        <v>G-Suite Business</v>
      </c>
      <c r="N1093" s="96" t="s">
        <v>218</v>
      </c>
      <c r="O1093" s="84" t="s">
        <v>6341</v>
      </c>
      <c r="P1093" s="89"/>
      <c r="Q1093" s="89"/>
      <c r="R1093" s="89"/>
      <c r="S1093" s="84">
        <v>10</v>
      </c>
      <c r="T1093" s="89"/>
      <c r="U1093" s="84">
        <v>1416</v>
      </c>
    </row>
    <row r="1094" spans="1:21" ht="17.25" customHeight="1" thickBot="1">
      <c r="A1094" s="82">
        <v>45226</v>
      </c>
      <c r="B1094" s="82" t="str">
        <f t="shared" si="17"/>
        <v>Oct</v>
      </c>
      <c r="C1094" s="83">
        <v>45200</v>
      </c>
      <c r="D1094" s="84">
        <v>43</v>
      </c>
      <c r="E1094" s="84" t="s">
        <v>205</v>
      </c>
      <c r="F1094" s="85" t="s">
        <v>775</v>
      </c>
      <c r="G1094" s="86" t="s">
        <v>8534</v>
      </c>
      <c r="H1094" s="86" t="s">
        <v>7311</v>
      </c>
      <c r="I1094" s="86">
        <v>23718</v>
      </c>
      <c r="J1094" s="96">
        <v>20100</v>
      </c>
      <c r="K1094" s="97" t="s">
        <v>216</v>
      </c>
      <c r="L1094" s="96" t="s">
        <v>217</v>
      </c>
      <c r="M1094" s="88" t="str">
        <f>VLOOKUP(L1094,'Total Sales 24-25'!$AD$2:$AE$6,2,0)</f>
        <v>G-Suite Business</v>
      </c>
      <c r="N1094" s="96" t="s">
        <v>218</v>
      </c>
      <c r="O1094" s="84" t="s">
        <v>6341</v>
      </c>
      <c r="P1094" s="89"/>
      <c r="Q1094" s="89"/>
      <c r="R1094" s="89"/>
      <c r="S1094" s="84">
        <v>10</v>
      </c>
      <c r="T1094" s="89"/>
      <c r="U1094" s="84">
        <v>23718</v>
      </c>
    </row>
    <row r="1095" spans="1:21" ht="17.25" customHeight="1" thickBot="1">
      <c r="A1095" s="82">
        <v>45226</v>
      </c>
      <c r="B1095" s="82" t="str">
        <f t="shared" si="17"/>
        <v>Oct</v>
      </c>
      <c r="C1095" s="83">
        <v>45200</v>
      </c>
      <c r="D1095" s="84">
        <v>43</v>
      </c>
      <c r="E1095" s="84" t="s">
        <v>205</v>
      </c>
      <c r="F1095" s="85" t="s">
        <v>4694</v>
      </c>
      <c r="G1095" s="86" t="s">
        <v>8535</v>
      </c>
      <c r="H1095" s="86" t="s">
        <v>7311</v>
      </c>
      <c r="I1095" s="86">
        <v>3352</v>
      </c>
      <c r="J1095" s="96">
        <v>2841</v>
      </c>
      <c r="K1095" s="97" t="s">
        <v>216</v>
      </c>
      <c r="L1095" s="96" t="s">
        <v>217</v>
      </c>
      <c r="M1095" s="88" t="str">
        <f>VLOOKUP(L1095,'Total Sales 24-25'!$AD$2:$AE$6,2,0)</f>
        <v>G-Suite Business</v>
      </c>
      <c r="N1095" s="96" t="s">
        <v>218</v>
      </c>
      <c r="O1095" s="84" t="s">
        <v>6341</v>
      </c>
      <c r="P1095" s="89"/>
      <c r="Q1095" s="89"/>
      <c r="R1095" s="89"/>
      <c r="S1095" s="84">
        <v>10</v>
      </c>
      <c r="T1095" s="89"/>
      <c r="U1095" s="84">
        <v>3352</v>
      </c>
    </row>
    <row r="1096" spans="1:21" ht="17.25" customHeight="1" thickBot="1">
      <c r="A1096" s="82">
        <v>45229</v>
      </c>
      <c r="B1096" s="82" t="str">
        <f t="shared" si="17"/>
        <v>Oct</v>
      </c>
      <c r="C1096" s="83">
        <v>45200</v>
      </c>
      <c r="D1096" s="84">
        <v>44</v>
      </c>
      <c r="E1096" s="84" t="s">
        <v>205</v>
      </c>
      <c r="F1096" s="85" t="s">
        <v>366</v>
      </c>
      <c r="G1096" s="86" t="s">
        <v>8536</v>
      </c>
      <c r="H1096" s="86" t="s">
        <v>7311</v>
      </c>
      <c r="I1096" s="86">
        <v>180115</v>
      </c>
      <c r="J1096" s="96">
        <v>152640</v>
      </c>
      <c r="K1096" s="97" t="s">
        <v>216</v>
      </c>
      <c r="L1096" s="96" t="s">
        <v>217</v>
      </c>
      <c r="M1096" s="88" t="str">
        <f>VLOOKUP(L1096,'Total Sales 24-25'!$AD$2:$AE$6,2,0)</f>
        <v>G-Suite Business</v>
      </c>
      <c r="N1096" s="96" t="s">
        <v>218</v>
      </c>
      <c r="O1096" s="84" t="s">
        <v>6341</v>
      </c>
      <c r="P1096" s="89"/>
      <c r="Q1096" s="89"/>
      <c r="R1096" s="89"/>
      <c r="S1096" s="84">
        <v>10</v>
      </c>
      <c r="T1096" s="89"/>
      <c r="U1096" s="84">
        <v>180115</v>
      </c>
    </row>
    <row r="1097" spans="1:21" ht="17.25" customHeight="1" thickBot="1">
      <c r="A1097" s="82">
        <v>45230</v>
      </c>
      <c r="B1097" s="82" t="str">
        <f t="shared" si="17"/>
        <v>Oct</v>
      </c>
      <c r="C1097" s="83">
        <v>45200</v>
      </c>
      <c r="D1097" s="84">
        <v>44</v>
      </c>
      <c r="E1097" s="84" t="s">
        <v>205</v>
      </c>
      <c r="F1097" s="85" t="s">
        <v>4515</v>
      </c>
      <c r="G1097" s="86" t="s">
        <v>8537</v>
      </c>
      <c r="H1097" s="86" t="s">
        <v>7311</v>
      </c>
      <c r="I1097" s="86">
        <v>33099</v>
      </c>
      <c r="J1097" s="96">
        <v>28050</v>
      </c>
      <c r="K1097" s="97" t="s">
        <v>216</v>
      </c>
      <c r="L1097" s="96" t="s">
        <v>217</v>
      </c>
      <c r="M1097" s="88" t="str">
        <f>VLOOKUP(L1097,'Total Sales 24-25'!$AD$2:$AE$6,2,0)</f>
        <v>G-Suite Business</v>
      </c>
      <c r="N1097" s="96" t="s">
        <v>218</v>
      </c>
      <c r="O1097" s="84" t="s">
        <v>6341</v>
      </c>
      <c r="P1097" s="89"/>
      <c r="Q1097" s="89"/>
      <c r="R1097" s="89"/>
      <c r="S1097" s="84">
        <v>10</v>
      </c>
      <c r="T1097" s="89"/>
      <c r="U1097" s="84">
        <v>33099</v>
      </c>
    </row>
    <row r="1098" spans="1:21" ht="17.25" customHeight="1" thickBot="1">
      <c r="A1098" s="82">
        <v>45230</v>
      </c>
      <c r="B1098" s="82" t="str">
        <f t="shared" si="17"/>
        <v>Oct</v>
      </c>
      <c r="C1098" s="83">
        <v>45200</v>
      </c>
      <c r="D1098" s="84">
        <v>44</v>
      </c>
      <c r="E1098" s="84" t="s">
        <v>205</v>
      </c>
      <c r="F1098" s="85" t="s">
        <v>1404</v>
      </c>
      <c r="G1098" s="86" t="s">
        <v>8538</v>
      </c>
      <c r="H1098" s="86" t="s">
        <v>7311</v>
      </c>
      <c r="I1098" s="86">
        <v>31869</v>
      </c>
      <c r="J1098" s="96">
        <v>27008</v>
      </c>
      <c r="K1098" s="97" t="s">
        <v>216</v>
      </c>
      <c r="L1098" s="96" t="s">
        <v>217</v>
      </c>
      <c r="M1098" s="88" t="str">
        <f>VLOOKUP(L1098,'Total Sales 24-25'!$AD$2:$AE$6,2,0)</f>
        <v>G-Suite Business</v>
      </c>
      <c r="N1098" s="96" t="s">
        <v>218</v>
      </c>
      <c r="O1098" s="84" t="s">
        <v>6341</v>
      </c>
      <c r="P1098" s="89"/>
      <c r="Q1098" s="89"/>
      <c r="R1098" s="89"/>
      <c r="S1098" s="84">
        <v>10</v>
      </c>
      <c r="T1098" s="89"/>
      <c r="U1098" s="84">
        <v>31869</v>
      </c>
    </row>
    <row r="1099" spans="1:21" ht="17.25" customHeight="1" thickBot="1">
      <c r="A1099" s="82">
        <v>45230</v>
      </c>
      <c r="B1099" s="82" t="str">
        <f t="shared" si="17"/>
        <v>Oct</v>
      </c>
      <c r="C1099" s="83">
        <v>45200</v>
      </c>
      <c r="D1099" s="84">
        <v>44</v>
      </c>
      <c r="E1099" s="84" t="s">
        <v>205</v>
      </c>
      <c r="F1099" s="85" t="s">
        <v>8539</v>
      </c>
      <c r="G1099" s="86" t="s">
        <v>8540</v>
      </c>
      <c r="H1099" s="86" t="s">
        <v>7311</v>
      </c>
      <c r="I1099" s="86">
        <v>17935</v>
      </c>
      <c r="J1099" s="96">
        <v>15199</v>
      </c>
      <c r="K1099" s="97" t="s">
        <v>216</v>
      </c>
      <c r="L1099" s="96" t="s">
        <v>217</v>
      </c>
      <c r="M1099" s="88" t="str">
        <f>VLOOKUP(L1099,'Total Sales 24-25'!$AD$2:$AE$6,2,0)</f>
        <v>G-Suite Business</v>
      </c>
      <c r="N1099" s="96" t="s">
        <v>218</v>
      </c>
      <c r="O1099" s="84" t="s">
        <v>6341</v>
      </c>
      <c r="P1099" s="89"/>
      <c r="Q1099" s="89"/>
      <c r="R1099" s="89"/>
      <c r="S1099" s="84">
        <v>10</v>
      </c>
      <c r="T1099" s="89"/>
      <c r="U1099" s="84">
        <v>17935</v>
      </c>
    </row>
    <row r="1100" spans="1:21" ht="17.25" customHeight="1" thickBot="1">
      <c r="A1100" s="82">
        <v>45230</v>
      </c>
      <c r="B1100" s="82" t="str">
        <f t="shared" si="17"/>
        <v>Oct</v>
      </c>
      <c r="C1100" s="83">
        <v>45200</v>
      </c>
      <c r="D1100" s="84">
        <v>44</v>
      </c>
      <c r="E1100" s="84" t="s">
        <v>205</v>
      </c>
      <c r="F1100" s="85" t="s">
        <v>3545</v>
      </c>
      <c r="G1100" s="86" t="s">
        <v>8541</v>
      </c>
      <c r="H1100" s="86" t="s">
        <v>7311</v>
      </c>
      <c r="I1100" s="86">
        <v>8496</v>
      </c>
      <c r="J1100" s="96">
        <v>7200</v>
      </c>
      <c r="K1100" s="97" t="s">
        <v>216</v>
      </c>
      <c r="L1100" s="96" t="s">
        <v>217</v>
      </c>
      <c r="M1100" s="88" t="str">
        <f>VLOOKUP(L1100,'Total Sales 24-25'!$AD$2:$AE$6,2,0)</f>
        <v>G-Suite Business</v>
      </c>
      <c r="N1100" s="96" t="s">
        <v>218</v>
      </c>
      <c r="O1100" s="84" t="s">
        <v>6341</v>
      </c>
      <c r="P1100" s="89"/>
      <c r="Q1100" s="89"/>
      <c r="R1100" s="89"/>
      <c r="S1100" s="84">
        <v>10</v>
      </c>
      <c r="T1100" s="89"/>
      <c r="U1100" s="84">
        <v>8496</v>
      </c>
    </row>
    <row r="1101" spans="1:21" ht="17.25" customHeight="1" thickBot="1">
      <c r="A1101" s="82">
        <v>45230</v>
      </c>
      <c r="B1101" s="82" t="str">
        <f t="shared" si="17"/>
        <v>Oct</v>
      </c>
      <c r="C1101" s="83">
        <v>45200</v>
      </c>
      <c r="D1101" s="84">
        <v>44</v>
      </c>
      <c r="E1101" s="84" t="s">
        <v>205</v>
      </c>
      <c r="F1101" s="85" t="s">
        <v>1590</v>
      </c>
      <c r="G1101" s="86" t="s">
        <v>8542</v>
      </c>
      <c r="H1101" s="86" t="s">
        <v>7311</v>
      </c>
      <c r="I1101" s="86">
        <v>11894</v>
      </c>
      <c r="J1101" s="96">
        <v>10080</v>
      </c>
      <c r="K1101" s="97" t="s">
        <v>216</v>
      </c>
      <c r="L1101" s="96" t="s">
        <v>217</v>
      </c>
      <c r="M1101" s="88" t="str">
        <f>VLOOKUP(L1101,'Total Sales 24-25'!$AD$2:$AE$6,2,0)</f>
        <v>G-Suite Business</v>
      </c>
      <c r="N1101" s="96" t="s">
        <v>218</v>
      </c>
      <c r="O1101" s="84" t="s">
        <v>6341</v>
      </c>
      <c r="P1101" s="89"/>
      <c r="Q1101" s="89"/>
      <c r="R1101" s="89"/>
      <c r="S1101" s="84">
        <v>10</v>
      </c>
      <c r="T1101" s="89"/>
      <c r="U1101" s="84">
        <v>11894</v>
      </c>
    </row>
    <row r="1102" spans="1:21" ht="17.25" customHeight="1" thickBot="1">
      <c r="A1102" s="82">
        <v>45230</v>
      </c>
      <c r="B1102" s="82" t="str">
        <f t="shared" si="17"/>
        <v>Oct</v>
      </c>
      <c r="C1102" s="83">
        <v>45200</v>
      </c>
      <c r="D1102" s="84">
        <v>44</v>
      </c>
      <c r="E1102" s="84" t="s">
        <v>205</v>
      </c>
      <c r="F1102" s="85" t="s">
        <v>3264</v>
      </c>
      <c r="G1102" s="86" t="s">
        <v>8543</v>
      </c>
      <c r="H1102" s="86" t="s">
        <v>7311</v>
      </c>
      <c r="I1102" s="86">
        <v>7930</v>
      </c>
      <c r="J1102" s="96">
        <v>6720</v>
      </c>
      <c r="K1102" s="97" t="s">
        <v>216</v>
      </c>
      <c r="L1102" s="96" t="s">
        <v>217</v>
      </c>
      <c r="M1102" s="88" t="str">
        <f>VLOOKUP(L1102,'Total Sales 24-25'!$AD$2:$AE$6,2,0)</f>
        <v>G-Suite Business</v>
      </c>
      <c r="N1102" s="96" t="s">
        <v>218</v>
      </c>
      <c r="O1102" s="84" t="s">
        <v>6341</v>
      </c>
      <c r="P1102" s="89"/>
      <c r="Q1102" s="89"/>
      <c r="R1102" s="89"/>
      <c r="S1102" s="84">
        <v>10</v>
      </c>
      <c r="T1102" s="89"/>
      <c r="U1102" s="84">
        <v>7930</v>
      </c>
    </row>
    <row r="1103" spans="1:21" ht="17.25" customHeight="1" thickBot="1">
      <c r="A1103" s="82">
        <v>45230</v>
      </c>
      <c r="B1103" s="82" t="str">
        <f t="shared" si="17"/>
        <v>Oct</v>
      </c>
      <c r="C1103" s="83">
        <v>45200</v>
      </c>
      <c r="D1103" s="84">
        <v>44</v>
      </c>
      <c r="E1103" s="84" t="s">
        <v>205</v>
      </c>
      <c r="F1103" s="85" t="s">
        <v>1346</v>
      </c>
      <c r="G1103" s="86" t="s">
        <v>8544</v>
      </c>
      <c r="H1103" s="86" t="s">
        <v>7311</v>
      </c>
      <c r="I1103" s="86">
        <v>32733</v>
      </c>
      <c r="J1103" s="96">
        <v>27740</v>
      </c>
      <c r="K1103" s="97" t="s">
        <v>216</v>
      </c>
      <c r="L1103" s="96" t="s">
        <v>217</v>
      </c>
      <c r="M1103" s="88" t="str">
        <f>VLOOKUP(L1103,'Total Sales 24-25'!$AD$2:$AE$6,2,0)</f>
        <v>G-Suite Business</v>
      </c>
      <c r="N1103" s="96" t="s">
        <v>218</v>
      </c>
      <c r="O1103" s="84" t="s">
        <v>6341</v>
      </c>
      <c r="P1103" s="89"/>
      <c r="Q1103" s="89"/>
      <c r="R1103" s="89"/>
      <c r="S1103" s="84">
        <v>10</v>
      </c>
      <c r="T1103" s="89"/>
      <c r="U1103" s="84">
        <v>32733</v>
      </c>
    </row>
    <row r="1104" spans="1:21" ht="17.25" customHeight="1" thickBot="1">
      <c r="A1104" s="82">
        <v>45230</v>
      </c>
      <c r="B1104" s="82" t="str">
        <f t="shared" si="17"/>
        <v>Oct</v>
      </c>
      <c r="C1104" s="83">
        <v>45200</v>
      </c>
      <c r="D1104" s="84">
        <v>44</v>
      </c>
      <c r="E1104" s="84" t="s">
        <v>205</v>
      </c>
      <c r="F1104" s="85" t="s">
        <v>7462</v>
      </c>
      <c r="G1104" s="86" t="s">
        <v>8545</v>
      </c>
      <c r="H1104" s="86" t="s">
        <v>7311</v>
      </c>
      <c r="I1104" s="86">
        <v>5947</v>
      </c>
      <c r="J1104" s="96">
        <v>5040</v>
      </c>
      <c r="K1104" s="97" t="s">
        <v>216</v>
      </c>
      <c r="L1104" s="96" t="s">
        <v>217</v>
      </c>
      <c r="M1104" s="88" t="str">
        <f>VLOOKUP(L1104,'Total Sales 24-25'!$AD$2:$AE$6,2,0)</f>
        <v>G-Suite Business</v>
      </c>
      <c r="N1104" s="96" t="s">
        <v>218</v>
      </c>
      <c r="O1104" s="84" t="s">
        <v>6341</v>
      </c>
      <c r="P1104" s="89"/>
      <c r="Q1104" s="89"/>
      <c r="R1104" s="89"/>
      <c r="S1104" s="84">
        <v>10</v>
      </c>
      <c r="T1104" s="89"/>
      <c r="U1104" s="84">
        <v>5947</v>
      </c>
    </row>
    <row r="1105" spans="1:21" ht="17.25" customHeight="1" thickBot="1">
      <c r="A1105" s="82">
        <v>45230</v>
      </c>
      <c r="B1105" s="82" t="str">
        <f t="shared" si="17"/>
        <v>Oct</v>
      </c>
      <c r="C1105" s="83">
        <v>45200</v>
      </c>
      <c r="D1105" s="84">
        <v>44</v>
      </c>
      <c r="E1105" s="84" t="s">
        <v>205</v>
      </c>
      <c r="F1105" s="85" t="s">
        <v>773</v>
      </c>
      <c r="G1105" s="86" t="s">
        <v>8546</v>
      </c>
      <c r="H1105" s="86" t="s">
        <v>7311</v>
      </c>
      <c r="I1105" s="86">
        <v>5546</v>
      </c>
      <c r="J1105" s="96">
        <v>4700</v>
      </c>
      <c r="K1105" s="97" t="s">
        <v>216</v>
      </c>
      <c r="L1105" s="96" t="s">
        <v>217</v>
      </c>
      <c r="M1105" s="88" t="str">
        <f>VLOOKUP(L1105,'Total Sales 24-25'!$AD$2:$AE$6,2,0)</f>
        <v>G-Suite Business</v>
      </c>
      <c r="N1105" s="96" t="s">
        <v>218</v>
      </c>
      <c r="O1105" s="84" t="s">
        <v>6341</v>
      </c>
      <c r="P1105" s="89"/>
      <c r="Q1105" s="89"/>
      <c r="R1105" s="89"/>
      <c r="S1105" s="84">
        <v>10</v>
      </c>
      <c r="T1105" s="89"/>
      <c r="U1105" s="84">
        <v>5546</v>
      </c>
    </row>
    <row r="1106" spans="1:21" ht="17.25" customHeight="1" thickBot="1">
      <c r="A1106" s="82">
        <v>45230</v>
      </c>
      <c r="B1106" s="82" t="str">
        <f t="shared" si="17"/>
        <v>Oct</v>
      </c>
      <c r="C1106" s="83">
        <v>45200</v>
      </c>
      <c r="D1106" s="84">
        <v>44</v>
      </c>
      <c r="E1106" s="84" t="s">
        <v>205</v>
      </c>
      <c r="F1106" s="85" t="s">
        <v>3539</v>
      </c>
      <c r="G1106" s="86" t="s">
        <v>8547</v>
      </c>
      <c r="H1106" s="86" t="s">
        <v>7311</v>
      </c>
      <c r="I1106" s="86">
        <v>6938</v>
      </c>
      <c r="J1106" s="96">
        <v>5880</v>
      </c>
      <c r="K1106" s="97" t="s">
        <v>216</v>
      </c>
      <c r="L1106" s="96" t="s">
        <v>217</v>
      </c>
      <c r="M1106" s="88" t="str">
        <f>VLOOKUP(L1106,'Total Sales 24-25'!$AD$2:$AE$6,2,0)</f>
        <v>G-Suite Business</v>
      </c>
      <c r="N1106" s="96" t="s">
        <v>218</v>
      </c>
      <c r="O1106" s="84" t="s">
        <v>6341</v>
      </c>
      <c r="P1106" s="89"/>
      <c r="Q1106" s="89"/>
      <c r="R1106" s="89"/>
      <c r="S1106" s="84">
        <v>10</v>
      </c>
      <c r="T1106" s="89"/>
      <c r="U1106" s="84">
        <v>6938</v>
      </c>
    </row>
    <row r="1107" spans="1:21" ht="17.25" customHeight="1" thickBot="1">
      <c r="A1107" s="82">
        <v>45230</v>
      </c>
      <c r="B1107" s="82" t="str">
        <f t="shared" si="17"/>
        <v>Oct</v>
      </c>
      <c r="C1107" s="83">
        <v>45200</v>
      </c>
      <c r="D1107" s="84">
        <v>44</v>
      </c>
      <c r="E1107" s="84" t="s">
        <v>205</v>
      </c>
      <c r="F1107" s="85" t="s">
        <v>2079</v>
      </c>
      <c r="G1107" s="86" t="s">
        <v>8548</v>
      </c>
      <c r="H1107" s="86" t="s">
        <v>7311</v>
      </c>
      <c r="I1107" s="86">
        <v>3871</v>
      </c>
      <c r="J1107" s="96">
        <v>3280</v>
      </c>
      <c r="K1107" s="97" t="s">
        <v>216</v>
      </c>
      <c r="L1107" s="96" t="s">
        <v>217</v>
      </c>
      <c r="M1107" s="88" t="str">
        <f>VLOOKUP(L1107,'Total Sales 24-25'!$AD$2:$AE$6,2,0)</f>
        <v>G-Suite Business</v>
      </c>
      <c r="N1107" s="96" t="s">
        <v>218</v>
      </c>
      <c r="O1107" s="84" t="s">
        <v>6341</v>
      </c>
      <c r="P1107" s="89"/>
      <c r="Q1107" s="89"/>
      <c r="R1107" s="89"/>
      <c r="S1107" s="84">
        <v>10</v>
      </c>
      <c r="T1107" s="89"/>
      <c r="U1107" s="84">
        <v>3870.66</v>
      </c>
    </row>
    <row r="1108" spans="1:21" ht="17.25" customHeight="1" thickBot="1">
      <c r="A1108" s="82">
        <v>45230</v>
      </c>
      <c r="B1108" s="82" t="str">
        <f t="shared" si="17"/>
        <v>Oct</v>
      </c>
      <c r="C1108" s="83">
        <v>45200</v>
      </c>
      <c r="D1108" s="84">
        <v>44</v>
      </c>
      <c r="E1108" s="84" t="s">
        <v>205</v>
      </c>
      <c r="F1108" s="85" t="s">
        <v>250</v>
      </c>
      <c r="G1108" s="86" t="s">
        <v>8549</v>
      </c>
      <c r="H1108" s="86" t="s">
        <v>7311</v>
      </c>
      <c r="I1108" s="86">
        <v>3540</v>
      </c>
      <c r="J1108" s="96">
        <v>3000</v>
      </c>
      <c r="K1108" s="97" t="s">
        <v>216</v>
      </c>
      <c r="L1108" s="96" t="s">
        <v>217</v>
      </c>
      <c r="M1108" s="88" t="str">
        <f>VLOOKUP(L1108,'Total Sales 24-25'!$AD$2:$AE$6,2,0)</f>
        <v>G-Suite Business</v>
      </c>
      <c r="N1108" s="96" t="s">
        <v>218</v>
      </c>
      <c r="O1108" s="84" t="s">
        <v>6341</v>
      </c>
      <c r="P1108" s="89"/>
      <c r="Q1108" s="89"/>
      <c r="R1108" s="89"/>
      <c r="S1108" s="84">
        <v>10</v>
      </c>
      <c r="T1108" s="89"/>
      <c r="U1108" s="84">
        <v>3540</v>
      </c>
    </row>
    <row r="1109" spans="1:21" ht="17.25" customHeight="1" thickBot="1">
      <c r="A1109" s="82">
        <v>45230</v>
      </c>
      <c r="B1109" s="82" t="str">
        <f t="shared" si="17"/>
        <v>Oct</v>
      </c>
      <c r="C1109" s="83">
        <v>45200</v>
      </c>
      <c r="D1109" s="84">
        <v>44</v>
      </c>
      <c r="E1109" s="84" t="s">
        <v>205</v>
      </c>
      <c r="F1109" s="85" t="s">
        <v>4722</v>
      </c>
      <c r="G1109" s="86" t="s">
        <v>8550</v>
      </c>
      <c r="H1109" s="86" t="s">
        <v>7311</v>
      </c>
      <c r="I1109" s="86">
        <v>11894</v>
      </c>
      <c r="J1109" s="96">
        <v>10080</v>
      </c>
      <c r="K1109" s="97" t="s">
        <v>216</v>
      </c>
      <c r="L1109" s="96" t="s">
        <v>217</v>
      </c>
      <c r="M1109" s="88" t="str">
        <f>VLOOKUP(L1109,'Total Sales 24-25'!$AD$2:$AE$6,2,0)</f>
        <v>G-Suite Business</v>
      </c>
      <c r="N1109" s="96" t="s">
        <v>218</v>
      </c>
      <c r="O1109" s="84" t="s">
        <v>6341</v>
      </c>
      <c r="P1109" s="89"/>
      <c r="Q1109" s="89"/>
      <c r="R1109" s="89"/>
      <c r="S1109" s="84">
        <v>10</v>
      </c>
      <c r="T1109" s="89"/>
      <c r="U1109" s="84">
        <v>11894</v>
      </c>
    </row>
    <row r="1110" spans="1:21" ht="17.25" customHeight="1" thickBot="1">
      <c r="A1110" s="82">
        <v>45231</v>
      </c>
      <c r="B1110" s="82" t="str">
        <f t="shared" si="17"/>
        <v>Nov</v>
      </c>
      <c r="C1110" s="83">
        <v>45231</v>
      </c>
      <c r="D1110" s="84">
        <v>44</v>
      </c>
      <c r="E1110" s="84" t="s">
        <v>205</v>
      </c>
      <c r="F1110" s="85" t="s">
        <v>1537</v>
      </c>
      <c r="G1110" s="86" t="s">
        <v>8551</v>
      </c>
      <c r="H1110" s="86" t="s">
        <v>7311</v>
      </c>
      <c r="I1110" s="86">
        <v>12125</v>
      </c>
      <c r="J1110" s="96">
        <v>10275</v>
      </c>
      <c r="K1110" s="97" t="s">
        <v>216</v>
      </c>
      <c r="L1110" s="96" t="s">
        <v>217</v>
      </c>
      <c r="M1110" s="88" t="str">
        <f>VLOOKUP(L1110,'Total Sales 24-25'!$AD$2:$AE$6,2,0)</f>
        <v>G-Suite Business</v>
      </c>
      <c r="N1110" s="96" t="s">
        <v>218</v>
      </c>
      <c r="O1110" s="84" t="s">
        <v>6341</v>
      </c>
      <c r="P1110" s="89"/>
      <c r="Q1110" s="89"/>
      <c r="R1110" s="89"/>
      <c r="S1110" s="84">
        <v>11</v>
      </c>
      <c r="T1110" s="89"/>
      <c r="U1110" s="84">
        <v>12124.5</v>
      </c>
    </row>
    <row r="1111" spans="1:21" ht="17.25" customHeight="1" thickBot="1">
      <c r="A1111" s="82">
        <v>45231</v>
      </c>
      <c r="B1111" s="82" t="str">
        <f t="shared" si="17"/>
        <v>Nov</v>
      </c>
      <c r="C1111" s="83">
        <v>45231</v>
      </c>
      <c r="D1111" s="84">
        <v>44</v>
      </c>
      <c r="E1111" s="84" t="s">
        <v>205</v>
      </c>
      <c r="F1111" s="85" t="s">
        <v>2505</v>
      </c>
      <c r="G1111" s="86" t="s">
        <v>8552</v>
      </c>
      <c r="H1111" s="86" t="s">
        <v>7311</v>
      </c>
      <c r="I1111" s="86">
        <v>11110</v>
      </c>
      <c r="J1111" s="96">
        <v>9415</v>
      </c>
      <c r="K1111" s="97" t="s">
        <v>216</v>
      </c>
      <c r="L1111" s="96" t="s">
        <v>217</v>
      </c>
      <c r="M1111" s="88" t="str">
        <f>VLOOKUP(L1111,'Total Sales 24-25'!$AD$2:$AE$6,2,0)</f>
        <v>G-Suite Business</v>
      </c>
      <c r="N1111" s="96" t="s">
        <v>218</v>
      </c>
      <c r="O1111" s="84" t="s">
        <v>6341</v>
      </c>
      <c r="P1111" s="89"/>
      <c r="Q1111" s="89"/>
      <c r="R1111" s="89"/>
      <c r="S1111" s="84">
        <v>11</v>
      </c>
      <c r="T1111" s="89"/>
      <c r="U1111" s="84">
        <v>11110</v>
      </c>
    </row>
    <row r="1112" spans="1:21" ht="17.25" customHeight="1" thickBot="1">
      <c r="A1112" s="82">
        <v>45231</v>
      </c>
      <c r="B1112" s="82" t="str">
        <f t="shared" si="17"/>
        <v>Nov</v>
      </c>
      <c r="C1112" s="83">
        <v>45231</v>
      </c>
      <c r="D1112" s="84">
        <v>44</v>
      </c>
      <c r="E1112" s="84" t="s">
        <v>205</v>
      </c>
      <c r="F1112" s="85" t="s">
        <v>263</v>
      </c>
      <c r="G1112" s="86" t="s">
        <v>8553</v>
      </c>
      <c r="H1112" s="86" t="s">
        <v>7311</v>
      </c>
      <c r="I1112" s="86">
        <v>3983</v>
      </c>
      <c r="J1112" s="96">
        <v>3375</v>
      </c>
      <c r="K1112" s="97" t="s">
        <v>216</v>
      </c>
      <c r="L1112" s="96" t="s">
        <v>217</v>
      </c>
      <c r="M1112" s="88" t="str">
        <f>VLOOKUP(L1112,'Total Sales 24-25'!$AD$2:$AE$6,2,0)</f>
        <v>G-Suite Business</v>
      </c>
      <c r="N1112" s="96" t="s">
        <v>218</v>
      </c>
      <c r="O1112" s="84" t="s">
        <v>6341</v>
      </c>
      <c r="P1112" s="89"/>
      <c r="Q1112" s="89"/>
      <c r="R1112" s="89"/>
      <c r="S1112" s="84">
        <v>11</v>
      </c>
      <c r="T1112" s="89"/>
      <c r="U1112" s="84">
        <v>3983</v>
      </c>
    </row>
    <row r="1113" spans="1:21" ht="17.25" customHeight="1" thickBot="1">
      <c r="A1113" s="82">
        <v>45231</v>
      </c>
      <c r="B1113" s="82" t="str">
        <f t="shared" si="17"/>
        <v>Nov</v>
      </c>
      <c r="C1113" s="83">
        <v>45231</v>
      </c>
      <c r="D1113" s="84">
        <v>44</v>
      </c>
      <c r="E1113" s="84" t="s">
        <v>205</v>
      </c>
      <c r="F1113" s="85" t="s">
        <v>6568</v>
      </c>
      <c r="G1113" s="86" t="s">
        <v>8554</v>
      </c>
      <c r="H1113" s="86" t="s">
        <v>7311</v>
      </c>
      <c r="I1113" s="86">
        <v>21641</v>
      </c>
      <c r="J1113" s="96">
        <v>18340</v>
      </c>
      <c r="K1113" s="97" t="s">
        <v>216</v>
      </c>
      <c r="L1113" s="96" t="s">
        <v>217</v>
      </c>
      <c r="M1113" s="88" t="str">
        <f>VLOOKUP(L1113,'Total Sales 24-25'!$AD$2:$AE$6,2,0)</f>
        <v>G-Suite Business</v>
      </c>
      <c r="N1113" s="96" t="s">
        <v>218</v>
      </c>
      <c r="O1113" s="84" t="s">
        <v>6341</v>
      </c>
      <c r="P1113" s="89"/>
      <c r="Q1113" s="89"/>
      <c r="R1113" s="89"/>
      <c r="S1113" s="84">
        <v>11</v>
      </c>
      <c r="T1113" s="89"/>
      <c r="U1113" s="84">
        <v>21641</v>
      </c>
    </row>
    <row r="1114" spans="1:21" ht="17.25" customHeight="1" thickBot="1">
      <c r="A1114" s="82">
        <v>45232</v>
      </c>
      <c r="B1114" s="82" t="str">
        <f t="shared" si="17"/>
        <v>Nov</v>
      </c>
      <c r="C1114" s="83">
        <v>45231</v>
      </c>
      <c r="D1114" s="84">
        <v>44</v>
      </c>
      <c r="E1114" s="84" t="s">
        <v>205</v>
      </c>
      <c r="F1114" s="85" t="s">
        <v>654</v>
      </c>
      <c r="G1114" s="86" t="s">
        <v>8555</v>
      </c>
      <c r="H1114" s="86" t="s">
        <v>7311</v>
      </c>
      <c r="I1114" s="86">
        <v>11092</v>
      </c>
      <c r="J1114" s="96">
        <v>9400</v>
      </c>
      <c r="K1114" s="97" t="s">
        <v>216</v>
      </c>
      <c r="L1114" s="96" t="s">
        <v>217</v>
      </c>
      <c r="M1114" s="88" t="str">
        <f>VLOOKUP(L1114,'Total Sales 24-25'!$AD$2:$AE$6,2,0)</f>
        <v>G-Suite Business</v>
      </c>
      <c r="N1114" s="96" t="s">
        <v>218</v>
      </c>
      <c r="O1114" s="84" t="s">
        <v>6341</v>
      </c>
      <c r="P1114" s="89"/>
      <c r="Q1114" s="89"/>
      <c r="R1114" s="89"/>
      <c r="S1114" s="84">
        <v>11</v>
      </c>
      <c r="T1114" s="89"/>
      <c r="U1114" s="84">
        <v>11092</v>
      </c>
    </row>
    <row r="1115" spans="1:21" ht="17.25" customHeight="1" thickBot="1">
      <c r="A1115" s="82">
        <v>45232</v>
      </c>
      <c r="B1115" s="82" t="str">
        <f t="shared" si="17"/>
        <v>Nov</v>
      </c>
      <c r="C1115" s="83">
        <v>45231</v>
      </c>
      <c r="D1115" s="84">
        <v>44</v>
      </c>
      <c r="E1115" s="84" t="s">
        <v>205</v>
      </c>
      <c r="F1115" s="85" t="s">
        <v>3889</v>
      </c>
      <c r="G1115" s="86" t="s">
        <v>8556</v>
      </c>
      <c r="H1115" s="86" t="s">
        <v>7311</v>
      </c>
      <c r="I1115" s="86">
        <v>8319</v>
      </c>
      <c r="J1115" s="96">
        <v>7050</v>
      </c>
      <c r="K1115" s="97" t="s">
        <v>216</v>
      </c>
      <c r="L1115" s="96" t="s">
        <v>217</v>
      </c>
      <c r="M1115" s="88" t="str">
        <f>VLOOKUP(L1115,'Total Sales 24-25'!$AD$2:$AE$6,2,0)</f>
        <v>G-Suite Business</v>
      </c>
      <c r="N1115" s="96" t="s">
        <v>218</v>
      </c>
      <c r="O1115" s="84" t="s">
        <v>6341</v>
      </c>
      <c r="P1115" s="89"/>
      <c r="Q1115" s="89"/>
      <c r="R1115" s="89"/>
      <c r="S1115" s="84">
        <v>11</v>
      </c>
      <c r="T1115" s="89"/>
      <c r="U1115" s="84">
        <v>8319</v>
      </c>
    </row>
    <row r="1116" spans="1:21" ht="17.25" customHeight="1" thickBot="1">
      <c r="A1116" s="82">
        <v>45232</v>
      </c>
      <c r="B1116" s="82" t="str">
        <f t="shared" si="17"/>
        <v>Nov</v>
      </c>
      <c r="C1116" s="83">
        <v>45231</v>
      </c>
      <c r="D1116" s="84">
        <v>44</v>
      </c>
      <c r="E1116" s="84" t="s">
        <v>205</v>
      </c>
      <c r="F1116" s="85" t="s">
        <v>2523</v>
      </c>
      <c r="G1116" s="86" t="s">
        <v>8557</v>
      </c>
      <c r="H1116" s="86" t="s">
        <v>7311</v>
      </c>
      <c r="I1116" s="86">
        <v>3186</v>
      </c>
      <c r="J1116" s="96">
        <v>2700</v>
      </c>
      <c r="K1116" s="97" t="s">
        <v>216</v>
      </c>
      <c r="L1116" s="96" t="s">
        <v>217</v>
      </c>
      <c r="M1116" s="88" t="str">
        <f>VLOOKUP(L1116,'Total Sales 24-25'!$AD$2:$AE$6,2,0)</f>
        <v>G-Suite Business</v>
      </c>
      <c r="N1116" s="96" t="s">
        <v>218</v>
      </c>
      <c r="O1116" s="84" t="s">
        <v>6341</v>
      </c>
      <c r="P1116" s="89"/>
      <c r="Q1116" s="89"/>
      <c r="R1116" s="89"/>
      <c r="S1116" s="84">
        <v>11</v>
      </c>
      <c r="T1116" s="89"/>
      <c r="U1116" s="84">
        <v>3186</v>
      </c>
    </row>
    <row r="1117" spans="1:21" ht="17.25" customHeight="1" thickBot="1">
      <c r="A1117" s="82">
        <v>45232</v>
      </c>
      <c r="B1117" s="82" t="str">
        <f t="shared" si="17"/>
        <v>Nov</v>
      </c>
      <c r="C1117" s="83">
        <v>45231</v>
      </c>
      <c r="D1117" s="84">
        <v>44</v>
      </c>
      <c r="E1117" s="84" t="s">
        <v>205</v>
      </c>
      <c r="F1117" s="85" t="s">
        <v>3149</v>
      </c>
      <c r="G1117" s="86" t="s">
        <v>8558</v>
      </c>
      <c r="H1117" s="86" t="s">
        <v>7311</v>
      </c>
      <c r="I1117" s="86">
        <v>2773</v>
      </c>
      <c r="J1117" s="96">
        <v>2350</v>
      </c>
      <c r="K1117" s="97" t="s">
        <v>216</v>
      </c>
      <c r="L1117" s="96" t="s">
        <v>217</v>
      </c>
      <c r="M1117" s="88" t="str">
        <f>VLOOKUP(L1117,'Total Sales 24-25'!$AD$2:$AE$6,2,0)</f>
        <v>G-Suite Business</v>
      </c>
      <c r="N1117" s="96" t="s">
        <v>218</v>
      </c>
      <c r="O1117" s="84" t="s">
        <v>6341</v>
      </c>
      <c r="P1117" s="89"/>
      <c r="Q1117" s="89"/>
      <c r="R1117" s="89"/>
      <c r="S1117" s="84">
        <v>11</v>
      </c>
      <c r="T1117" s="89"/>
      <c r="U1117" s="84">
        <v>2773</v>
      </c>
    </row>
    <row r="1118" spans="1:21" ht="17.25" customHeight="1" thickBot="1">
      <c r="A1118" s="82">
        <v>45232</v>
      </c>
      <c r="B1118" s="82" t="str">
        <f t="shared" si="17"/>
        <v>Nov</v>
      </c>
      <c r="C1118" s="83">
        <v>45231</v>
      </c>
      <c r="D1118" s="84">
        <v>44</v>
      </c>
      <c r="E1118" s="84" t="s">
        <v>205</v>
      </c>
      <c r="F1118" s="85" t="s">
        <v>2816</v>
      </c>
      <c r="G1118" s="86" t="s">
        <v>8559</v>
      </c>
      <c r="H1118" s="86" t="s">
        <v>7311</v>
      </c>
      <c r="I1118" s="86">
        <v>2596</v>
      </c>
      <c r="J1118" s="96">
        <v>2200</v>
      </c>
      <c r="K1118" s="97" t="s">
        <v>216</v>
      </c>
      <c r="L1118" s="96" t="s">
        <v>217</v>
      </c>
      <c r="M1118" s="88" t="str">
        <f>VLOOKUP(L1118,'Total Sales 24-25'!$AD$2:$AE$6,2,0)</f>
        <v>G-Suite Business</v>
      </c>
      <c r="N1118" s="96" t="s">
        <v>218</v>
      </c>
      <c r="O1118" s="84" t="s">
        <v>6341</v>
      </c>
      <c r="P1118" s="89"/>
      <c r="Q1118" s="89"/>
      <c r="R1118" s="89"/>
      <c r="S1118" s="84">
        <v>11</v>
      </c>
      <c r="T1118" s="89"/>
      <c r="U1118" s="84">
        <v>2596</v>
      </c>
    </row>
    <row r="1119" spans="1:21" ht="17.25" customHeight="1" thickBot="1">
      <c r="A1119" s="82">
        <v>45233</v>
      </c>
      <c r="B1119" s="82" t="str">
        <f t="shared" si="17"/>
        <v>Nov</v>
      </c>
      <c r="C1119" s="83">
        <v>45231</v>
      </c>
      <c r="D1119" s="84">
        <v>44</v>
      </c>
      <c r="E1119" s="84" t="s">
        <v>205</v>
      </c>
      <c r="F1119" s="85" t="s">
        <v>2551</v>
      </c>
      <c r="G1119" s="86" t="s">
        <v>8560</v>
      </c>
      <c r="H1119" s="86" t="s">
        <v>7311</v>
      </c>
      <c r="I1119" s="86">
        <v>45595</v>
      </c>
      <c r="J1119" s="96">
        <v>38640</v>
      </c>
      <c r="K1119" s="97" t="s">
        <v>216</v>
      </c>
      <c r="L1119" s="96" t="s">
        <v>217</v>
      </c>
      <c r="M1119" s="88" t="str">
        <f>VLOOKUP(L1119,'Total Sales 24-25'!$AD$2:$AE$6,2,0)</f>
        <v>G-Suite Business</v>
      </c>
      <c r="N1119" s="96" t="s">
        <v>218</v>
      </c>
      <c r="O1119" s="84" t="s">
        <v>6341</v>
      </c>
      <c r="P1119" s="89"/>
      <c r="Q1119" s="89"/>
      <c r="R1119" s="89"/>
      <c r="S1119" s="84">
        <v>11</v>
      </c>
      <c r="T1119" s="89"/>
      <c r="U1119" s="84">
        <v>45595</v>
      </c>
    </row>
    <row r="1120" spans="1:21" ht="17.25" customHeight="1" thickBot="1">
      <c r="A1120" s="82">
        <v>45233</v>
      </c>
      <c r="B1120" s="82" t="str">
        <f t="shared" si="17"/>
        <v>Nov</v>
      </c>
      <c r="C1120" s="83">
        <v>45231</v>
      </c>
      <c r="D1120" s="84">
        <v>44</v>
      </c>
      <c r="E1120" s="84" t="s">
        <v>205</v>
      </c>
      <c r="F1120" s="85" t="s">
        <v>2553</v>
      </c>
      <c r="G1120" s="86" t="s">
        <v>8561</v>
      </c>
      <c r="H1120" s="86" t="s">
        <v>7311</v>
      </c>
      <c r="I1120" s="86">
        <v>1357</v>
      </c>
      <c r="J1120" s="96">
        <v>1150</v>
      </c>
      <c r="K1120" s="97" t="s">
        <v>216</v>
      </c>
      <c r="L1120" s="96" t="s">
        <v>217</v>
      </c>
      <c r="M1120" s="88" t="str">
        <f>VLOOKUP(L1120,'Total Sales 24-25'!$AD$2:$AE$6,2,0)</f>
        <v>G-Suite Business</v>
      </c>
      <c r="N1120" s="96" t="s">
        <v>218</v>
      </c>
      <c r="O1120" s="84" t="s">
        <v>6341</v>
      </c>
      <c r="P1120" s="89"/>
      <c r="Q1120" s="89"/>
      <c r="R1120" s="89"/>
      <c r="S1120" s="84">
        <v>11</v>
      </c>
      <c r="T1120" s="89"/>
      <c r="U1120" s="84">
        <v>1357</v>
      </c>
    </row>
    <row r="1121" spans="1:21" ht="17.25" customHeight="1" thickBot="1">
      <c r="A1121" s="82">
        <v>45234</v>
      </c>
      <c r="B1121" s="82" t="str">
        <f t="shared" si="17"/>
        <v>Nov</v>
      </c>
      <c r="C1121" s="83">
        <v>45231</v>
      </c>
      <c r="D1121" s="84">
        <v>44</v>
      </c>
      <c r="E1121" s="84" t="s">
        <v>205</v>
      </c>
      <c r="F1121" s="85" t="s">
        <v>5455</v>
      </c>
      <c r="G1121" s="86" t="s">
        <v>8562</v>
      </c>
      <c r="H1121" s="86" t="s">
        <v>7311</v>
      </c>
      <c r="I1121" s="86">
        <v>279234</v>
      </c>
      <c r="J1121" s="96">
        <v>236639</v>
      </c>
      <c r="K1121" s="97" t="s">
        <v>216</v>
      </c>
      <c r="L1121" s="96" t="s">
        <v>217</v>
      </c>
      <c r="M1121" s="88" t="str">
        <f>VLOOKUP(L1121,'Total Sales 24-25'!$AD$2:$AE$6,2,0)</f>
        <v>G-Suite Business</v>
      </c>
      <c r="N1121" s="96" t="s">
        <v>218</v>
      </c>
      <c r="O1121" s="84" t="s">
        <v>6341</v>
      </c>
      <c r="P1121" s="89"/>
      <c r="Q1121" s="89"/>
      <c r="R1121" s="89"/>
      <c r="S1121" s="84">
        <v>11</v>
      </c>
      <c r="T1121" s="89"/>
      <c r="U1121" s="84">
        <v>279234</v>
      </c>
    </row>
    <row r="1122" spans="1:21" ht="17.25" customHeight="1" thickBot="1">
      <c r="A1122" s="82">
        <v>45234</v>
      </c>
      <c r="B1122" s="82" t="str">
        <f t="shared" si="17"/>
        <v>Nov</v>
      </c>
      <c r="C1122" s="83">
        <v>45231</v>
      </c>
      <c r="D1122" s="84">
        <v>44</v>
      </c>
      <c r="E1122" s="84" t="s">
        <v>205</v>
      </c>
      <c r="F1122" s="85" t="s">
        <v>465</v>
      </c>
      <c r="G1122" s="86" t="s">
        <v>8563</v>
      </c>
      <c r="H1122" s="86" t="s">
        <v>7311</v>
      </c>
      <c r="I1122" s="86">
        <v>31860</v>
      </c>
      <c r="J1122" s="96">
        <v>27000</v>
      </c>
      <c r="K1122" s="97" t="s">
        <v>216</v>
      </c>
      <c r="L1122" s="96" t="s">
        <v>217</v>
      </c>
      <c r="M1122" s="88" t="str">
        <f>VLOOKUP(L1122,'Total Sales 24-25'!$AD$2:$AE$6,2,0)</f>
        <v>G-Suite Business</v>
      </c>
      <c r="N1122" s="96" t="s">
        <v>218</v>
      </c>
      <c r="O1122" s="84" t="s">
        <v>6341</v>
      </c>
      <c r="P1122" s="89"/>
      <c r="Q1122" s="89"/>
      <c r="R1122" s="89"/>
      <c r="S1122" s="84">
        <v>11</v>
      </c>
      <c r="T1122" s="89"/>
      <c r="U1122" s="84">
        <v>31860</v>
      </c>
    </row>
    <row r="1123" spans="1:21" ht="17.25" customHeight="1" thickBot="1">
      <c r="A1123" s="82">
        <v>45234</v>
      </c>
      <c r="B1123" s="82" t="str">
        <f t="shared" si="17"/>
        <v>Nov</v>
      </c>
      <c r="C1123" s="83">
        <v>45231</v>
      </c>
      <c r="D1123" s="84">
        <v>44</v>
      </c>
      <c r="E1123" s="84" t="s">
        <v>205</v>
      </c>
      <c r="F1123" s="85" t="s">
        <v>608</v>
      </c>
      <c r="G1123" s="86" t="s">
        <v>8564</v>
      </c>
      <c r="H1123" s="86" t="s">
        <v>7311</v>
      </c>
      <c r="I1123" s="86">
        <v>106200</v>
      </c>
      <c r="J1123" s="96">
        <v>90000</v>
      </c>
      <c r="K1123" s="97" t="s">
        <v>216</v>
      </c>
      <c r="L1123" s="96" t="s">
        <v>217</v>
      </c>
      <c r="M1123" s="88" t="str">
        <f>VLOOKUP(L1123,'Total Sales 24-25'!$AD$2:$AE$6,2,0)</f>
        <v>G-Suite Business</v>
      </c>
      <c r="N1123" s="96" t="s">
        <v>218</v>
      </c>
      <c r="O1123" s="84" t="s">
        <v>6341</v>
      </c>
      <c r="P1123" s="89"/>
      <c r="Q1123" s="89"/>
      <c r="R1123" s="89"/>
      <c r="S1123" s="84">
        <v>11</v>
      </c>
      <c r="T1123" s="89"/>
      <c r="U1123" s="84">
        <v>106200</v>
      </c>
    </row>
    <row r="1124" spans="1:21" ht="17.25" customHeight="1" thickBot="1">
      <c r="A1124" s="82">
        <v>45234</v>
      </c>
      <c r="B1124" s="82" t="str">
        <f t="shared" si="17"/>
        <v>Nov</v>
      </c>
      <c r="C1124" s="83">
        <v>45231</v>
      </c>
      <c r="D1124" s="84">
        <v>44</v>
      </c>
      <c r="E1124" s="84" t="s">
        <v>205</v>
      </c>
      <c r="F1124" s="85" t="s">
        <v>4579</v>
      </c>
      <c r="G1124" s="86" t="s">
        <v>8565</v>
      </c>
      <c r="H1124" s="86" t="s">
        <v>7311</v>
      </c>
      <c r="I1124" s="86">
        <v>18054</v>
      </c>
      <c r="J1124" s="96">
        <v>15300</v>
      </c>
      <c r="K1124" s="97" t="s">
        <v>216</v>
      </c>
      <c r="L1124" s="96" t="s">
        <v>217</v>
      </c>
      <c r="M1124" s="88" t="str">
        <f>VLOOKUP(L1124,'Total Sales 24-25'!$AD$2:$AE$6,2,0)</f>
        <v>G-Suite Business</v>
      </c>
      <c r="N1124" s="96" t="s">
        <v>218</v>
      </c>
      <c r="O1124" s="84" t="s">
        <v>6341</v>
      </c>
      <c r="P1124" s="89"/>
      <c r="Q1124" s="89"/>
      <c r="R1124" s="89"/>
      <c r="S1124" s="84">
        <v>11</v>
      </c>
      <c r="T1124" s="89"/>
      <c r="U1124" s="84">
        <v>18054</v>
      </c>
    </row>
    <row r="1125" spans="1:21" ht="17.25" customHeight="1" thickBot="1">
      <c r="A1125" s="82">
        <v>45234</v>
      </c>
      <c r="B1125" s="82" t="str">
        <f t="shared" si="17"/>
        <v>Nov</v>
      </c>
      <c r="C1125" s="83">
        <v>45231</v>
      </c>
      <c r="D1125" s="84">
        <v>44</v>
      </c>
      <c r="E1125" s="84" t="s">
        <v>205</v>
      </c>
      <c r="F1125" s="85" t="s">
        <v>393</v>
      </c>
      <c r="G1125" s="86" t="s">
        <v>8566</v>
      </c>
      <c r="H1125" s="86" t="s">
        <v>7311</v>
      </c>
      <c r="I1125" s="86">
        <v>106377</v>
      </c>
      <c r="J1125" s="96">
        <v>90150</v>
      </c>
      <c r="K1125" s="97" t="s">
        <v>216</v>
      </c>
      <c r="L1125" s="96" t="s">
        <v>217</v>
      </c>
      <c r="M1125" s="88" t="str">
        <f>VLOOKUP(L1125,'Total Sales 24-25'!$AD$2:$AE$6,2,0)</f>
        <v>G-Suite Business</v>
      </c>
      <c r="N1125" s="96" t="s">
        <v>218</v>
      </c>
      <c r="O1125" s="84" t="s">
        <v>6341</v>
      </c>
      <c r="P1125" s="89"/>
      <c r="Q1125" s="89"/>
      <c r="R1125" s="89"/>
      <c r="S1125" s="84">
        <v>11</v>
      </c>
      <c r="T1125" s="89"/>
      <c r="U1125" s="84">
        <v>106377</v>
      </c>
    </row>
    <row r="1126" spans="1:21" ht="17.25" customHeight="1" thickBot="1">
      <c r="A1126" s="82">
        <v>45234</v>
      </c>
      <c r="B1126" s="82" t="str">
        <f t="shared" si="17"/>
        <v>Nov</v>
      </c>
      <c r="C1126" s="83">
        <v>45231</v>
      </c>
      <c r="D1126" s="84">
        <v>44</v>
      </c>
      <c r="E1126" s="84" t="s">
        <v>205</v>
      </c>
      <c r="F1126" s="85" t="s">
        <v>1560</v>
      </c>
      <c r="G1126" s="86" t="s">
        <v>8567</v>
      </c>
      <c r="H1126" s="86" t="s">
        <v>7311</v>
      </c>
      <c r="I1126" s="86">
        <v>8673</v>
      </c>
      <c r="J1126" s="96">
        <v>7350</v>
      </c>
      <c r="K1126" s="97" t="s">
        <v>216</v>
      </c>
      <c r="L1126" s="96" t="s">
        <v>217</v>
      </c>
      <c r="M1126" s="88" t="str">
        <f>VLOOKUP(L1126,'Total Sales 24-25'!$AD$2:$AE$6,2,0)</f>
        <v>G-Suite Business</v>
      </c>
      <c r="N1126" s="96" t="s">
        <v>218</v>
      </c>
      <c r="O1126" s="84" t="s">
        <v>6341</v>
      </c>
      <c r="P1126" s="89"/>
      <c r="Q1126" s="89"/>
      <c r="R1126" s="89"/>
      <c r="S1126" s="84">
        <v>11</v>
      </c>
      <c r="T1126" s="89"/>
      <c r="U1126" s="84">
        <v>8673</v>
      </c>
    </row>
    <row r="1127" spans="1:21" ht="17.25" customHeight="1" thickBot="1">
      <c r="A1127" s="82">
        <v>45234</v>
      </c>
      <c r="B1127" s="82" t="str">
        <f t="shared" si="17"/>
        <v>Nov</v>
      </c>
      <c r="C1127" s="83">
        <v>45231</v>
      </c>
      <c r="D1127" s="84">
        <v>44</v>
      </c>
      <c r="E1127" s="84" t="s">
        <v>205</v>
      </c>
      <c r="F1127" s="85" t="s">
        <v>1537</v>
      </c>
      <c r="G1127" s="86" t="s">
        <v>8568</v>
      </c>
      <c r="H1127" s="86" t="s">
        <v>7311</v>
      </c>
      <c r="I1127" s="86">
        <v>12125</v>
      </c>
      <c r="J1127" s="96">
        <v>10275</v>
      </c>
      <c r="K1127" s="97" t="s">
        <v>216</v>
      </c>
      <c r="L1127" s="96" t="s">
        <v>217</v>
      </c>
      <c r="M1127" s="88" t="str">
        <f>VLOOKUP(L1127,'Total Sales 24-25'!$AD$2:$AE$6,2,0)</f>
        <v>G-Suite Business</v>
      </c>
      <c r="N1127" s="96" t="s">
        <v>218</v>
      </c>
      <c r="O1127" s="84" t="s">
        <v>6341</v>
      </c>
      <c r="P1127" s="89"/>
      <c r="Q1127" s="89"/>
      <c r="R1127" s="89"/>
      <c r="S1127" s="84">
        <v>11</v>
      </c>
      <c r="T1127" s="89"/>
      <c r="U1127" s="84">
        <v>12125</v>
      </c>
    </row>
    <row r="1128" spans="1:21" ht="17.25" customHeight="1" thickBot="1">
      <c r="A1128" s="82">
        <v>45234</v>
      </c>
      <c r="B1128" s="82" t="str">
        <f t="shared" si="17"/>
        <v>Nov</v>
      </c>
      <c r="C1128" s="83">
        <v>45231</v>
      </c>
      <c r="D1128" s="84">
        <v>44</v>
      </c>
      <c r="E1128" s="84" t="s">
        <v>205</v>
      </c>
      <c r="F1128" s="85" t="s">
        <v>3635</v>
      </c>
      <c r="G1128" s="86" t="s">
        <v>8569</v>
      </c>
      <c r="H1128" s="86" t="s">
        <v>7311</v>
      </c>
      <c r="I1128" s="86">
        <v>9688</v>
      </c>
      <c r="J1128" s="96">
        <v>8210</v>
      </c>
      <c r="K1128" s="97" t="s">
        <v>216</v>
      </c>
      <c r="L1128" s="96" t="s">
        <v>217</v>
      </c>
      <c r="M1128" s="88" t="str">
        <f>VLOOKUP(L1128,'Total Sales 24-25'!$AD$2:$AE$6,2,0)</f>
        <v>G-Suite Business</v>
      </c>
      <c r="N1128" s="96" t="s">
        <v>218</v>
      </c>
      <c r="O1128" s="84" t="s">
        <v>6341</v>
      </c>
      <c r="P1128" s="89"/>
      <c r="Q1128" s="89"/>
      <c r="R1128" s="89"/>
      <c r="S1128" s="84">
        <v>11</v>
      </c>
      <c r="T1128" s="89"/>
      <c r="U1128" s="84">
        <v>9688</v>
      </c>
    </row>
    <row r="1129" spans="1:21" ht="17.25" customHeight="1" thickBot="1">
      <c r="A1129" s="82">
        <v>45236</v>
      </c>
      <c r="B1129" s="82" t="str">
        <f t="shared" si="17"/>
        <v>Nov</v>
      </c>
      <c r="C1129" s="83">
        <v>45231</v>
      </c>
      <c r="D1129" s="84">
        <v>45</v>
      </c>
      <c r="E1129" s="84" t="s">
        <v>205</v>
      </c>
      <c r="F1129" s="90" t="s">
        <v>362</v>
      </c>
      <c r="G1129" s="86" t="s">
        <v>8570</v>
      </c>
      <c r="H1129" s="86" t="s">
        <v>7311</v>
      </c>
      <c r="I1129" s="91"/>
      <c r="J1129" s="96">
        <v>0</v>
      </c>
      <c r="K1129" s="97" t="s">
        <v>216</v>
      </c>
      <c r="L1129" s="96" t="s">
        <v>217</v>
      </c>
      <c r="M1129" s="88" t="str">
        <f>VLOOKUP(L1129,'Total Sales 24-25'!$AD$2:$AE$6,2,0)</f>
        <v>G-Suite Business</v>
      </c>
      <c r="N1129" s="96" t="s">
        <v>218</v>
      </c>
      <c r="O1129" s="84" t="s">
        <v>6341</v>
      </c>
      <c r="P1129" s="89"/>
      <c r="Q1129" s="89"/>
      <c r="R1129" s="89"/>
      <c r="S1129" s="84">
        <v>11</v>
      </c>
      <c r="T1129" s="89"/>
      <c r="U1129" s="89"/>
    </row>
    <row r="1130" spans="1:21" ht="17.25" customHeight="1" thickBot="1">
      <c r="A1130" s="82">
        <v>45236</v>
      </c>
      <c r="B1130" s="82" t="str">
        <f t="shared" si="17"/>
        <v>Nov</v>
      </c>
      <c r="C1130" s="83">
        <v>45231</v>
      </c>
      <c r="D1130" s="84">
        <v>45</v>
      </c>
      <c r="E1130" s="84" t="s">
        <v>205</v>
      </c>
      <c r="F1130" s="85" t="s">
        <v>450</v>
      </c>
      <c r="G1130" s="86" t="s">
        <v>8571</v>
      </c>
      <c r="H1130" s="86" t="s">
        <v>7311</v>
      </c>
      <c r="I1130" s="86">
        <v>6492</v>
      </c>
      <c r="J1130" s="96">
        <v>5502</v>
      </c>
      <c r="K1130" s="97" t="s">
        <v>216</v>
      </c>
      <c r="L1130" s="96" t="s">
        <v>217</v>
      </c>
      <c r="M1130" s="88" t="str">
        <f>VLOOKUP(L1130,'Total Sales 24-25'!$AD$2:$AE$6,2,0)</f>
        <v>G-Suite Business</v>
      </c>
      <c r="N1130" s="96" t="s">
        <v>218</v>
      </c>
      <c r="O1130" s="84" t="s">
        <v>6341</v>
      </c>
      <c r="P1130" s="89"/>
      <c r="Q1130" s="89"/>
      <c r="R1130" s="89"/>
      <c r="S1130" s="84">
        <v>11</v>
      </c>
      <c r="T1130" s="89"/>
      <c r="U1130" s="84">
        <v>6492</v>
      </c>
    </row>
    <row r="1131" spans="1:21" ht="17.25" customHeight="1" thickBot="1">
      <c r="A1131" s="82">
        <v>45236</v>
      </c>
      <c r="B1131" s="82" t="str">
        <f t="shared" si="17"/>
        <v>Nov</v>
      </c>
      <c r="C1131" s="83">
        <v>45231</v>
      </c>
      <c r="D1131" s="84">
        <v>45</v>
      </c>
      <c r="E1131" s="84" t="s">
        <v>205</v>
      </c>
      <c r="F1131" s="85" t="s">
        <v>8572</v>
      </c>
      <c r="G1131" s="86" t="s">
        <v>8573</v>
      </c>
      <c r="H1131" s="86" t="s">
        <v>7311</v>
      </c>
      <c r="I1131" s="86">
        <v>1938</v>
      </c>
      <c r="J1131" s="96">
        <v>44800</v>
      </c>
      <c r="K1131" s="97" t="s">
        <v>216</v>
      </c>
      <c r="L1131" s="96" t="s">
        <v>217</v>
      </c>
      <c r="M1131" s="88" t="str">
        <f>VLOOKUP(L1131,'Total Sales 24-25'!$AD$2:$AE$6,2,0)</f>
        <v>G-Suite Business</v>
      </c>
      <c r="N1131" s="96" t="s">
        <v>218</v>
      </c>
      <c r="O1131" s="84" t="s">
        <v>6341</v>
      </c>
      <c r="P1131" s="89"/>
      <c r="Q1131" s="89"/>
      <c r="R1131" s="89"/>
      <c r="S1131" s="84">
        <v>11</v>
      </c>
      <c r="T1131" s="89"/>
      <c r="U1131" s="84">
        <v>1938</v>
      </c>
    </row>
    <row r="1132" spans="1:21" ht="17.25" customHeight="1" thickBot="1">
      <c r="A1132" s="82">
        <v>45236</v>
      </c>
      <c r="B1132" s="82" t="str">
        <f t="shared" si="17"/>
        <v>Nov</v>
      </c>
      <c r="C1132" s="83">
        <v>45231</v>
      </c>
      <c r="D1132" s="84">
        <v>45</v>
      </c>
      <c r="E1132" s="84" t="s">
        <v>205</v>
      </c>
      <c r="F1132" s="85" t="s">
        <v>695</v>
      </c>
      <c r="G1132" s="86" t="s">
        <v>8574</v>
      </c>
      <c r="H1132" s="86" t="s">
        <v>7311</v>
      </c>
      <c r="I1132" s="86">
        <v>90270</v>
      </c>
      <c r="J1132" s="96">
        <v>76500</v>
      </c>
      <c r="K1132" s="97" t="s">
        <v>216</v>
      </c>
      <c r="L1132" s="96" t="s">
        <v>217</v>
      </c>
      <c r="M1132" s="88" t="str">
        <f>VLOOKUP(L1132,'Total Sales 24-25'!$AD$2:$AE$6,2,0)</f>
        <v>G-Suite Business</v>
      </c>
      <c r="N1132" s="96" t="s">
        <v>218</v>
      </c>
      <c r="O1132" s="84" t="s">
        <v>6341</v>
      </c>
      <c r="P1132" s="89"/>
      <c r="Q1132" s="89"/>
      <c r="R1132" s="89"/>
      <c r="S1132" s="84">
        <v>11</v>
      </c>
      <c r="T1132" s="89"/>
      <c r="U1132" s="84">
        <v>90270</v>
      </c>
    </row>
    <row r="1133" spans="1:21" ht="17.25" customHeight="1" thickBot="1">
      <c r="A1133" s="82">
        <v>45236</v>
      </c>
      <c r="B1133" s="82" t="str">
        <f t="shared" si="17"/>
        <v>Nov</v>
      </c>
      <c r="C1133" s="83">
        <v>45231</v>
      </c>
      <c r="D1133" s="84">
        <v>45</v>
      </c>
      <c r="E1133" s="84" t="s">
        <v>205</v>
      </c>
      <c r="F1133" s="90" t="s">
        <v>362</v>
      </c>
      <c r="G1133" s="86" t="s">
        <v>8575</v>
      </c>
      <c r="H1133" s="86" t="s">
        <v>7311</v>
      </c>
      <c r="I1133" s="91"/>
      <c r="J1133" s="96">
        <v>0</v>
      </c>
      <c r="K1133" s="97" t="s">
        <v>216</v>
      </c>
      <c r="L1133" s="96" t="s">
        <v>217</v>
      </c>
      <c r="M1133" s="88" t="str">
        <f>VLOOKUP(L1133,'Total Sales 24-25'!$AD$2:$AE$6,2,0)</f>
        <v>G-Suite Business</v>
      </c>
      <c r="N1133" s="96" t="s">
        <v>218</v>
      </c>
      <c r="O1133" s="84" t="s">
        <v>6341</v>
      </c>
      <c r="P1133" s="89"/>
      <c r="Q1133" s="89"/>
      <c r="R1133" s="89"/>
      <c r="S1133" s="84">
        <v>11</v>
      </c>
      <c r="T1133" s="89"/>
      <c r="U1133" s="89"/>
    </row>
    <row r="1134" spans="1:21" ht="17.25" customHeight="1" thickBot="1">
      <c r="A1134" s="82">
        <v>45236</v>
      </c>
      <c r="B1134" s="82" t="str">
        <f t="shared" si="17"/>
        <v>Nov</v>
      </c>
      <c r="C1134" s="83">
        <v>45231</v>
      </c>
      <c r="D1134" s="84">
        <v>45</v>
      </c>
      <c r="E1134" s="84" t="s">
        <v>205</v>
      </c>
      <c r="F1134" s="85" t="s">
        <v>4768</v>
      </c>
      <c r="G1134" s="86" t="s">
        <v>8576</v>
      </c>
      <c r="H1134" s="86" t="s">
        <v>7311</v>
      </c>
      <c r="I1134" s="86">
        <v>12036</v>
      </c>
      <c r="J1134" s="96">
        <v>10200</v>
      </c>
      <c r="K1134" s="97" t="s">
        <v>216</v>
      </c>
      <c r="L1134" s="96" t="s">
        <v>217</v>
      </c>
      <c r="M1134" s="88" t="str">
        <f>VLOOKUP(L1134,'Total Sales 24-25'!$AD$2:$AE$6,2,0)</f>
        <v>G-Suite Business</v>
      </c>
      <c r="N1134" s="96" t="s">
        <v>218</v>
      </c>
      <c r="O1134" s="84" t="s">
        <v>6341</v>
      </c>
      <c r="P1134" s="89"/>
      <c r="Q1134" s="89"/>
      <c r="R1134" s="89"/>
      <c r="S1134" s="84">
        <v>11</v>
      </c>
      <c r="T1134" s="89"/>
      <c r="U1134" s="84">
        <v>12036</v>
      </c>
    </row>
    <row r="1135" spans="1:21" ht="17.25" customHeight="1" thickBot="1">
      <c r="A1135" s="82">
        <v>45236</v>
      </c>
      <c r="B1135" s="82" t="str">
        <f t="shared" si="17"/>
        <v>Nov</v>
      </c>
      <c r="C1135" s="83">
        <v>45231</v>
      </c>
      <c r="D1135" s="84">
        <v>45</v>
      </c>
      <c r="E1135" s="84" t="s">
        <v>205</v>
      </c>
      <c r="F1135" s="85" t="s">
        <v>4827</v>
      </c>
      <c r="G1135" s="86" t="s">
        <v>8577</v>
      </c>
      <c r="H1135" s="86" t="s">
        <v>7311</v>
      </c>
      <c r="I1135" s="86">
        <v>9027</v>
      </c>
      <c r="J1135" s="96">
        <v>7650</v>
      </c>
      <c r="K1135" s="97" t="s">
        <v>216</v>
      </c>
      <c r="L1135" s="96" t="s">
        <v>217</v>
      </c>
      <c r="M1135" s="88" t="str">
        <f>VLOOKUP(L1135,'Total Sales 24-25'!$AD$2:$AE$6,2,0)</f>
        <v>G-Suite Business</v>
      </c>
      <c r="N1135" s="96" t="s">
        <v>218</v>
      </c>
      <c r="O1135" s="84" t="s">
        <v>6341</v>
      </c>
      <c r="P1135" s="89"/>
      <c r="Q1135" s="89"/>
      <c r="R1135" s="89"/>
      <c r="S1135" s="84">
        <v>11</v>
      </c>
      <c r="T1135" s="89"/>
      <c r="U1135" s="84">
        <v>9027</v>
      </c>
    </row>
    <row r="1136" spans="1:21" ht="17.25" customHeight="1" thickBot="1">
      <c r="A1136" s="82">
        <v>45236</v>
      </c>
      <c r="B1136" s="82" t="str">
        <f t="shared" si="17"/>
        <v>Nov</v>
      </c>
      <c r="C1136" s="83">
        <v>45231</v>
      </c>
      <c r="D1136" s="84">
        <v>45</v>
      </c>
      <c r="E1136" s="84" t="s">
        <v>205</v>
      </c>
      <c r="F1136" s="85" t="s">
        <v>790</v>
      </c>
      <c r="G1136" s="86" t="s">
        <v>8578</v>
      </c>
      <c r="H1136" s="86" t="s">
        <v>7311</v>
      </c>
      <c r="I1136" s="86">
        <v>40474</v>
      </c>
      <c r="J1136" s="96">
        <v>34300</v>
      </c>
      <c r="K1136" s="97" t="s">
        <v>216</v>
      </c>
      <c r="L1136" s="96" t="s">
        <v>217</v>
      </c>
      <c r="M1136" s="88" t="str">
        <f>VLOOKUP(L1136,'Total Sales 24-25'!$AD$2:$AE$6,2,0)</f>
        <v>G-Suite Business</v>
      </c>
      <c r="N1136" s="96" t="s">
        <v>218</v>
      </c>
      <c r="O1136" s="84" t="s">
        <v>6341</v>
      </c>
      <c r="P1136" s="89"/>
      <c r="Q1136" s="89"/>
      <c r="R1136" s="89"/>
      <c r="S1136" s="84">
        <v>11</v>
      </c>
      <c r="T1136" s="89"/>
      <c r="U1136" s="84">
        <v>40474</v>
      </c>
    </row>
    <row r="1137" spans="1:21" ht="17.25" customHeight="1" thickBot="1">
      <c r="A1137" s="82">
        <v>45236</v>
      </c>
      <c r="B1137" s="82" t="str">
        <f t="shared" si="17"/>
        <v>Nov</v>
      </c>
      <c r="C1137" s="83">
        <v>45231</v>
      </c>
      <c r="D1137" s="84">
        <v>45</v>
      </c>
      <c r="E1137" s="84" t="s">
        <v>205</v>
      </c>
      <c r="F1137" s="85" t="s">
        <v>2821</v>
      </c>
      <c r="G1137" s="86" t="s">
        <v>8579</v>
      </c>
      <c r="H1137" s="86" t="s">
        <v>7311</v>
      </c>
      <c r="I1137" s="86">
        <v>109740</v>
      </c>
      <c r="J1137" s="96">
        <v>93000</v>
      </c>
      <c r="K1137" s="97" t="s">
        <v>216</v>
      </c>
      <c r="L1137" s="96" t="s">
        <v>217</v>
      </c>
      <c r="M1137" s="88" t="str">
        <f>VLOOKUP(L1137,'Total Sales 24-25'!$AD$2:$AE$6,2,0)</f>
        <v>G-Suite Business</v>
      </c>
      <c r="N1137" s="96" t="s">
        <v>218</v>
      </c>
      <c r="O1137" s="84" t="s">
        <v>6341</v>
      </c>
      <c r="P1137" s="89"/>
      <c r="Q1137" s="89"/>
      <c r="R1137" s="89"/>
      <c r="S1137" s="84">
        <v>11</v>
      </c>
      <c r="T1137" s="89"/>
      <c r="U1137" s="84">
        <v>109740</v>
      </c>
    </row>
    <row r="1138" spans="1:21" ht="17.25" customHeight="1" thickBot="1">
      <c r="A1138" s="82">
        <v>45238</v>
      </c>
      <c r="B1138" s="82" t="str">
        <f t="shared" si="17"/>
        <v>Nov</v>
      </c>
      <c r="C1138" s="83">
        <v>45231</v>
      </c>
      <c r="D1138" s="84">
        <v>45</v>
      </c>
      <c r="E1138" s="84" t="s">
        <v>205</v>
      </c>
      <c r="F1138" s="85" t="s">
        <v>3672</v>
      </c>
      <c r="G1138" s="86" t="s">
        <v>8580</v>
      </c>
      <c r="H1138" s="86" t="s">
        <v>7311</v>
      </c>
      <c r="I1138" s="86">
        <v>127086</v>
      </c>
      <c r="J1138" s="96">
        <v>107700</v>
      </c>
      <c r="K1138" s="97" t="s">
        <v>216</v>
      </c>
      <c r="L1138" s="96" t="s">
        <v>217</v>
      </c>
      <c r="M1138" s="88" t="str">
        <f>VLOOKUP(L1138,'Total Sales 24-25'!$AD$2:$AE$6,2,0)</f>
        <v>G-Suite Business</v>
      </c>
      <c r="N1138" s="96" t="s">
        <v>218</v>
      </c>
      <c r="O1138" s="84" t="s">
        <v>6341</v>
      </c>
      <c r="P1138" s="89"/>
      <c r="Q1138" s="89"/>
      <c r="R1138" s="89"/>
      <c r="S1138" s="84">
        <v>11</v>
      </c>
      <c r="T1138" s="89"/>
      <c r="U1138" s="84">
        <v>127086</v>
      </c>
    </row>
    <row r="1139" spans="1:21" ht="17.25" customHeight="1" thickBot="1">
      <c r="A1139" s="82">
        <v>45238</v>
      </c>
      <c r="B1139" s="82" t="str">
        <f t="shared" si="17"/>
        <v>Nov</v>
      </c>
      <c r="C1139" s="83">
        <v>45231</v>
      </c>
      <c r="D1139" s="84">
        <v>45</v>
      </c>
      <c r="E1139" s="84" t="s">
        <v>205</v>
      </c>
      <c r="F1139" s="85" t="s">
        <v>3001</v>
      </c>
      <c r="G1139" s="86" t="s">
        <v>8581</v>
      </c>
      <c r="H1139" s="86" t="s">
        <v>7311</v>
      </c>
      <c r="I1139" s="86">
        <v>17700</v>
      </c>
      <c r="J1139" s="96">
        <v>15000</v>
      </c>
      <c r="K1139" s="97" t="s">
        <v>216</v>
      </c>
      <c r="L1139" s="96" t="s">
        <v>217</v>
      </c>
      <c r="M1139" s="88" t="str">
        <f>VLOOKUP(L1139,'Total Sales 24-25'!$AD$2:$AE$6,2,0)</f>
        <v>G-Suite Business</v>
      </c>
      <c r="N1139" s="96" t="s">
        <v>218</v>
      </c>
      <c r="O1139" s="84" t="s">
        <v>6341</v>
      </c>
      <c r="P1139" s="89"/>
      <c r="Q1139" s="89"/>
      <c r="R1139" s="89"/>
      <c r="S1139" s="84">
        <v>11</v>
      </c>
      <c r="T1139" s="89"/>
      <c r="U1139" s="84">
        <v>17700</v>
      </c>
    </row>
    <row r="1140" spans="1:21" ht="17.25" customHeight="1" thickBot="1">
      <c r="A1140" s="82">
        <v>45239</v>
      </c>
      <c r="B1140" s="82" t="str">
        <f t="shared" si="17"/>
        <v>Nov</v>
      </c>
      <c r="C1140" s="83">
        <v>45231</v>
      </c>
      <c r="D1140" s="84">
        <v>45</v>
      </c>
      <c r="E1140" s="84" t="s">
        <v>205</v>
      </c>
      <c r="F1140" s="90" t="s">
        <v>362</v>
      </c>
      <c r="G1140" s="86" t="s">
        <v>8582</v>
      </c>
      <c r="H1140" s="86" t="s">
        <v>7311</v>
      </c>
      <c r="I1140" s="91"/>
      <c r="J1140" s="89"/>
      <c r="K1140" s="97" t="s">
        <v>216</v>
      </c>
      <c r="L1140" s="96" t="s">
        <v>217</v>
      </c>
      <c r="M1140" s="88" t="str">
        <f>VLOOKUP(L1140,'Total Sales 24-25'!$AD$2:$AE$6,2,0)</f>
        <v>G-Suite Business</v>
      </c>
      <c r="N1140" s="96" t="s">
        <v>218</v>
      </c>
      <c r="O1140" s="84" t="s">
        <v>6341</v>
      </c>
      <c r="P1140" s="89"/>
      <c r="Q1140" s="89"/>
      <c r="R1140" s="89"/>
      <c r="S1140" s="84">
        <v>11</v>
      </c>
      <c r="T1140" s="89"/>
      <c r="U1140" s="89"/>
    </row>
    <row r="1141" spans="1:21" ht="17.25" customHeight="1" thickBot="1">
      <c r="A1141" s="82">
        <v>45239</v>
      </c>
      <c r="B1141" s="82" t="str">
        <f t="shared" si="17"/>
        <v>Nov</v>
      </c>
      <c r="C1141" s="83">
        <v>45231</v>
      </c>
      <c r="D1141" s="84">
        <v>45</v>
      </c>
      <c r="E1141" s="84" t="s">
        <v>205</v>
      </c>
      <c r="F1141" s="85" t="s">
        <v>4974</v>
      </c>
      <c r="G1141" s="86" t="s">
        <v>8583</v>
      </c>
      <c r="H1141" s="86" t="s">
        <v>7311</v>
      </c>
      <c r="I1141" s="86">
        <v>11625</v>
      </c>
      <c r="J1141" s="101">
        <v>9852</v>
      </c>
      <c r="K1141" s="97" t="s">
        <v>216</v>
      </c>
      <c r="L1141" s="96" t="s">
        <v>217</v>
      </c>
      <c r="M1141" s="88" t="str">
        <f>VLOOKUP(L1141,'Total Sales 24-25'!$AD$2:$AE$6,2,0)</f>
        <v>G-Suite Business</v>
      </c>
      <c r="N1141" s="96" t="s">
        <v>218</v>
      </c>
      <c r="O1141" s="84" t="s">
        <v>6341</v>
      </c>
      <c r="P1141" s="89"/>
      <c r="Q1141" s="89"/>
      <c r="R1141" s="89"/>
      <c r="S1141" s="84">
        <v>11</v>
      </c>
      <c r="T1141" s="89"/>
      <c r="U1141" s="84">
        <v>11625</v>
      </c>
    </row>
    <row r="1142" spans="1:21" ht="17.25" customHeight="1" thickBot="1">
      <c r="A1142" s="82">
        <v>45239</v>
      </c>
      <c r="B1142" s="82" t="str">
        <f t="shared" si="17"/>
        <v>Nov</v>
      </c>
      <c r="C1142" s="83">
        <v>45231</v>
      </c>
      <c r="D1142" s="84">
        <v>45</v>
      </c>
      <c r="E1142" s="84" t="s">
        <v>205</v>
      </c>
      <c r="F1142" s="85" t="s">
        <v>1069</v>
      </c>
      <c r="G1142" s="86" t="s">
        <v>8584</v>
      </c>
      <c r="H1142" s="86" t="s">
        <v>7311</v>
      </c>
      <c r="I1142" s="86">
        <v>9027</v>
      </c>
      <c r="J1142" s="101">
        <v>7650</v>
      </c>
      <c r="K1142" s="97" t="s">
        <v>216</v>
      </c>
      <c r="L1142" s="96" t="s">
        <v>217</v>
      </c>
      <c r="M1142" s="88" t="str">
        <f>VLOOKUP(L1142,'Total Sales 24-25'!$AD$2:$AE$6,2,0)</f>
        <v>G-Suite Business</v>
      </c>
      <c r="N1142" s="96" t="s">
        <v>218</v>
      </c>
      <c r="O1142" s="84" t="s">
        <v>6341</v>
      </c>
      <c r="P1142" s="89"/>
      <c r="Q1142" s="89"/>
      <c r="R1142" s="89"/>
      <c r="S1142" s="84">
        <v>11</v>
      </c>
      <c r="T1142" s="89"/>
      <c r="U1142" s="84">
        <v>9027</v>
      </c>
    </row>
    <row r="1143" spans="1:21" ht="17.25" customHeight="1" thickBot="1">
      <c r="A1143" s="82">
        <v>45239</v>
      </c>
      <c r="B1143" s="82" t="str">
        <f t="shared" si="17"/>
        <v>Nov</v>
      </c>
      <c r="C1143" s="83">
        <v>45231</v>
      </c>
      <c r="D1143" s="84">
        <v>45</v>
      </c>
      <c r="E1143" s="84" t="s">
        <v>205</v>
      </c>
      <c r="F1143" s="85" t="s">
        <v>2553</v>
      </c>
      <c r="G1143" s="86" t="s">
        <v>8585</v>
      </c>
      <c r="H1143" s="86" t="s">
        <v>7311</v>
      </c>
      <c r="I1143" s="86">
        <v>1357</v>
      </c>
      <c r="J1143" s="101">
        <v>1150</v>
      </c>
      <c r="K1143" s="97" t="s">
        <v>216</v>
      </c>
      <c r="L1143" s="96" t="s">
        <v>217</v>
      </c>
      <c r="M1143" s="88" t="str">
        <f>VLOOKUP(L1143,'Total Sales 24-25'!$AD$2:$AE$6,2,0)</f>
        <v>G-Suite Business</v>
      </c>
      <c r="N1143" s="96" t="s">
        <v>218</v>
      </c>
      <c r="O1143" s="84" t="s">
        <v>6341</v>
      </c>
      <c r="P1143" s="89"/>
      <c r="Q1143" s="89"/>
      <c r="R1143" s="89"/>
      <c r="S1143" s="84">
        <v>11</v>
      </c>
      <c r="T1143" s="89"/>
      <c r="U1143" s="84">
        <v>1357</v>
      </c>
    </row>
    <row r="1144" spans="1:21" ht="17.25" customHeight="1" thickBot="1">
      <c r="A1144" s="82">
        <v>45240</v>
      </c>
      <c r="B1144" s="82" t="str">
        <f t="shared" si="17"/>
        <v>Nov</v>
      </c>
      <c r="C1144" s="83">
        <v>45231</v>
      </c>
      <c r="D1144" s="84">
        <v>45</v>
      </c>
      <c r="E1144" s="84" t="s">
        <v>205</v>
      </c>
      <c r="F1144" s="85" t="s">
        <v>1622</v>
      </c>
      <c r="G1144" s="86" t="s">
        <v>8586</v>
      </c>
      <c r="H1144" s="86" t="s">
        <v>7311</v>
      </c>
      <c r="I1144" s="86">
        <v>2079</v>
      </c>
      <c r="J1144" s="96">
        <v>1762</v>
      </c>
      <c r="K1144" s="97" t="s">
        <v>216</v>
      </c>
      <c r="L1144" s="96" t="s">
        <v>217</v>
      </c>
      <c r="M1144" s="88" t="str">
        <f>VLOOKUP(L1144,'Total Sales 24-25'!$AD$2:$AE$6,2,0)</f>
        <v>G-Suite Business</v>
      </c>
      <c r="N1144" s="96" t="s">
        <v>218</v>
      </c>
      <c r="O1144" s="84" t="s">
        <v>6341</v>
      </c>
      <c r="P1144" s="89"/>
      <c r="Q1144" s="89"/>
      <c r="R1144" s="89"/>
      <c r="S1144" s="84">
        <v>11</v>
      </c>
      <c r="T1144" s="89"/>
      <c r="U1144" s="84">
        <v>2079</v>
      </c>
    </row>
    <row r="1145" spans="1:21" ht="17.25" customHeight="1" thickBot="1">
      <c r="A1145" s="82">
        <v>45241</v>
      </c>
      <c r="B1145" s="82" t="str">
        <f t="shared" si="17"/>
        <v>Nov</v>
      </c>
      <c r="C1145" s="83">
        <v>45231</v>
      </c>
      <c r="D1145" s="84">
        <v>45</v>
      </c>
      <c r="E1145" s="84" t="s">
        <v>205</v>
      </c>
      <c r="F1145" s="85" t="s">
        <v>1397</v>
      </c>
      <c r="G1145" s="86" t="s">
        <v>8587</v>
      </c>
      <c r="H1145" s="86" t="s">
        <v>7311</v>
      </c>
      <c r="I1145" s="86">
        <v>1082</v>
      </c>
      <c r="J1145" s="96">
        <v>917</v>
      </c>
      <c r="K1145" s="97" t="s">
        <v>216</v>
      </c>
      <c r="L1145" s="96" t="s">
        <v>217</v>
      </c>
      <c r="M1145" s="88" t="str">
        <f>VLOOKUP(L1145,'Total Sales 24-25'!$AD$2:$AE$6,2,0)</f>
        <v>G-Suite Business</v>
      </c>
      <c r="N1145" s="96" t="s">
        <v>218</v>
      </c>
      <c r="O1145" s="84" t="s">
        <v>6341</v>
      </c>
      <c r="P1145" s="89"/>
      <c r="Q1145" s="89"/>
      <c r="R1145" s="89"/>
      <c r="S1145" s="84">
        <v>11</v>
      </c>
      <c r="T1145" s="89"/>
      <c r="U1145" s="84">
        <v>1082</v>
      </c>
    </row>
    <row r="1146" spans="1:21" ht="17.25" customHeight="1" thickBot="1">
      <c r="A1146" s="82">
        <v>45241</v>
      </c>
      <c r="B1146" s="82" t="str">
        <f t="shared" si="17"/>
        <v>Nov</v>
      </c>
      <c r="C1146" s="83">
        <v>45231</v>
      </c>
      <c r="D1146" s="84">
        <v>45</v>
      </c>
      <c r="E1146" s="84" t="s">
        <v>205</v>
      </c>
      <c r="F1146" s="85" t="s">
        <v>3929</v>
      </c>
      <c r="G1146" s="86" t="s">
        <v>8588</v>
      </c>
      <c r="H1146" s="86" t="s">
        <v>7311</v>
      </c>
      <c r="I1146" s="86">
        <v>91480</v>
      </c>
      <c r="J1146" s="96">
        <v>77525</v>
      </c>
      <c r="K1146" s="97" t="s">
        <v>216</v>
      </c>
      <c r="L1146" s="96" t="s">
        <v>217</v>
      </c>
      <c r="M1146" s="88" t="str">
        <f>VLOOKUP(L1146,'Total Sales 24-25'!$AD$2:$AE$6,2,0)</f>
        <v>G-Suite Business</v>
      </c>
      <c r="N1146" s="96" t="s">
        <v>218</v>
      </c>
      <c r="O1146" s="84" t="s">
        <v>6341</v>
      </c>
      <c r="P1146" s="89"/>
      <c r="Q1146" s="89"/>
      <c r="R1146" s="89"/>
      <c r="S1146" s="84">
        <v>11</v>
      </c>
      <c r="T1146" s="89"/>
      <c r="U1146" s="84">
        <v>91480</v>
      </c>
    </row>
    <row r="1147" spans="1:21" ht="17.25" customHeight="1" thickBot="1">
      <c r="A1147" s="82">
        <v>45244</v>
      </c>
      <c r="B1147" s="82" t="str">
        <f t="shared" si="17"/>
        <v>Nov</v>
      </c>
      <c r="C1147" s="83">
        <v>45231</v>
      </c>
      <c r="D1147" s="84">
        <v>46</v>
      </c>
      <c r="E1147" s="84" t="s">
        <v>205</v>
      </c>
      <c r="F1147" s="85" t="s">
        <v>1071</v>
      </c>
      <c r="G1147" s="86" t="s">
        <v>8589</v>
      </c>
      <c r="H1147" s="86" t="s">
        <v>7311</v>
      </c>
      <c r="I1147" s="86">
        <v>2006</v>
      </c>
      <c r="J1147" s="96">
        <v>1700</v>
      </c>
      <c r="K1147" s="97" t="s">
        <v>216</v>
      </c>
      <c r="L1147" s="96" t="s">
        <v>217</v>
      </c>
      <c r="M1147" s="88" t="str">
        <f>VLOOKUP(L1147,'Total Sales 24-25'!$AD$2:$AE$6,2,0)</f>
        <v>G-Suite Business</v>
      </c>
      <c r="N1147" s="96" t="s">
        <v>218</v>
      </c>
      <c r="O1147" s="84" t="s">
        <v>6341</v>
      </c>
      <c r="P1147" s="89"/>
      <c r="Q1147" s="89"/>
      <c r="R1147" s="89"/>
      <c r="S1147" s="84">
        <v>11</v>
      </c>
      <c r="T1147" s="89"/>
      <c r="U1147" s="84">
        <v>2006</v>
      </c>
    </row>
    <row r="1148" spans="1:21" ht="17.25" customHeight="1" thickBot="1">
      <c r="A1148" s="82">
        <v>45239</v>
      </c>
      <c r="B1148" s="82" t="str">
        <f t="shared" si="17"/>
        <v>Nov</v>
      </c>
      <c r="C1148" s="83">
        <v>45231</v>
      </c>
      <c r="D1148" s="84">
        <v>45</v>
      </c>
      <c r="E1148" s="84" t="s">
        <v>205</v>
      </c>
      <c r="F1148" s="85" t="s">
        <v>496</v>
      </c>
      <c r="G1148" s="86" t="s">
        <v>8590</v>
      </c>
      <c r="H1148" s="86" t="s">
        <v>7311</v>
      </c>
      <c r="I1148" s="86">
        <v>6018</v>
      </c>
      <c r="J1148" s="101">
        <v>5100</v>
      </c>
      <c r="K1148" s="97" t="s">
        <v>216</v>
      </c>
      <c r="L1148" s="96" t="s">
        <v>217</v>
      </c>
      <c r="M1148" s="88" t="str">
        <f>VLOOKUP(L1148,'Total Sales 24-25'!$AD$2:$AE$6,2,0)</f>
        <v>G-Suite Business</v>
      </c>
      <c r="N1148" s="96" t="s">
        <v>218</v>
      </c>
      <c r="O1148" s="84" t="s">
        <v>6341</v>
      </c>
      <c r="P1148" s="89"/>
      <c r="Q1148" s="89"/>
      <c r="R1148" s="89"/>
      <c r="S1148" s="84">
        <v>11</v>
      </c>
      <c r="T1148" s="89"/>
      <c r="U1148" s="84">
        <v>6018</v>
      </c>
    </row>
    <row r="1149" spans="1:21" ht="17.25" customHeight="1" thickBot="1">
      <c r="A1149" s="82">
        <v>45244</v>
      </c>
      <c r="B1149" s="82" t="str">
        <f t="shared" si="17"/>
        <v>Nov</v>
      </c>
      <c r="C1149" s="83">
        <v>45231</v>
      </c>
      <c r="D1149" s="84">
        <v>46</v>
      </c>
      <c r="E1149" s="84" t="s">
        <v>205</v>
      </c>
      <c r="F1149" s="85" t="s">
        <v>5276</v>
      </c>
      <c r="G1149" s="86" t="s">
        <v>8591</v>
      </c>
      <c r="H1149" s="86" t="s">
        <v>7311</v>
      </c>
      <c r="I1149" s="86">
        <v>8496</v>
      </c>
      <c r="J1149" s="96">
        <v>7200</v>
      </c>
      <c r="K1149" s="97" t="s">
        <v>216</v>
      </c>
      <c r="L1149" s="96" t="s">
        <v>217</v>
      </c>
      <c r="M1149" s="88" t="str">
        <f>VLOOKUP(L1149,'Total Sales 24-25'!$AD$2:$AE$6,2,0)</f>
        <v>G-Suite Business</v>
      </c>
      <c r="N1149" s="96" t="s">
        <v>218</v>
      </c>
      <c r="O1149" s="84" t="s">
        <v>6341</v>
      </c>
      <c r="P1149" s="89"/>
      <c r="Q1149" s="89"/>
      <c r="R1149" s="89"/>
      <c r="S1149" s="84">
        <v>11</v>
      </c>
      <c r="T1149" s="89"/>
      <c r="U1149" s="84">
        <v>8496</v>
      </c>
    </row>
    <row r="1150" spans="1:21" ht="17.25" customHeight="1" thickBot="1">
      <c r="A1150" s="82">
        <v>45244</v>
      </c>
      <c r="B1150" s="82" t="str">
        <f t="shared" si="17"/>
        <v>Nov</v>
      </c>
      <c r="C1150" s="83">
        <v>45231</v>
      </c>
      <c r="D1150" s="84">
        <v>46</v>
      </c>
      <c r="E1150" s="84" t="s">
        <v>205</v>
      </c>
      <c r="F1150" s="85" t="s">
        <v>1233</v>
      </c>
      <c r="G1150" s="86" t="s">
        <v>8592</v>
      </c>
      <c r="H1150" s="86" t="s">
        <v>7311</v>
      </c>
      <c r="I1150" s="86">
        <v>5813</v>
      </c>
      <c r="J1150" s="96">
        <v>4926</v>
      </c>
      <c r="K1150" s="97" t="s">
        <v>216</v>
      </c>
      <c r="L1150" s="96" t="s">
        <v>217</v>
      </c>
      <c r="M1150" s="88" t="str">
        <f>VLOOKUP(L1150,'Total Sales 24-25'!$AD$2:$AE$6,2,0)</f>
        <v>G-Suite Business</v>
      </c>
      <c r="N1150" s="96" t="s">
        <v>218</v>
      </c>
      <c r="O1150" s="84" t="s">
        <v>6341</v>
      </c>
      <c r="P1150" s="89"/>
      <c r="Q1150" s="89"/>
      <c r="R1150" s="89"/>
      <c r="S1150" s="84">
        <v>11</v>
      </c>
      <c r="T1150" s="89"/>
      <c r="U1150" s="84">
        <v>5813</v>
      </c>
    </row>
    <row r="1151" spans="1:21" ht="17.25" customHeight="1" thickBot="1">
      <c r="A1151" s="82">
        <v>45245</v>
      </c>
      <c r="B1151" s="82" t="str">
        <f t="shared" si="17"/>
        <v>Nov</v>
      </c>
      <c r="C1151" s="83">
        <v>45231</v>
      </c>
      <c r="D1151" s="84">
        <v>46</v>
      </c>
      <c r="E1151" s="84" t="s">
        <v>205</v>
      </c>
      <c r="F1151" s="85" t="s">
        <v>4995</v>
      </c>
      <c r="G1151" s="86" t="s">
        <v>8593</v>
      </c>
      <c r="H1151" s="86" t="s">
        <v>7311</v>
      </c>
      <c r="I1151" s="86">
        <v>1770</v>
      </c>
      <c r="J1151" s="96">
        <v>1500</v>
      </c>
      <c r="K1151" s="97" t="s">
        <v>216</v>
      </c>
      <c r="L1151" s="96" t="s">
        <v>217</v>
      </c>
      <c r="M1151" s="88" t="str">
        <f>VLOOKUP(L1151,'Total Sales 24-25'!$AD$2:$AE$6,2,0)</f>
        <v>G-Suite Business</v>
      </c>
      <c r="N1151" s="96" t="s">
        <v>218</v>
      </c>
      <c r="O1151" s="84" t="s">
        <v>6341</v>
      </c>
      <c r="P1151" s="89"/>
      <c r="Q1151" s="89"/>
      <c r="R1151" s="89"/>
      <c r="S1151" s="84">
        <v>11</v>
      </c>
      <c r="T1151" s="89"/>
      <c r="U1151" s="84">
        <v>1770</v>
      </c>
    </row>
    <row r="1152" spans="1:21" ht="17.25" customHeight="1" thickBot="1">
      <c r="A1152" s="82">
        <v>45245</v>
      </c>
      <c r="B1152" s="82" t="str">
        <f t="shared" si="17"/>
        <v>Nov</v>
      </c>
      <c r="C1152" s="83">
        <v>45231</v>
      </c>
      <c r="D1152" s="84">
        <v>46</v>
      </c>
      <c r="E1152" s="84" t="s">
        <v>205</v>
      </c>
      <c r="F1152" s="85" t="s">
        <v>7698</v>
      </c>
      <c r="G1152" s="86" t="s">
        <v>8594</v>
      </c>
      <c r="H1152" s="86" t="s">
        <v>7311</v>
      </c>
      <c r="I1152" s="86">
        <v>3009</v>
      </c>
      <c r="J1152" s="96">
        <v>2550</v>
      </c>
      <c r="K1152" s="97" t="s">
        <v>216</v>
      </c>
      <c r="L1152" s="96" t="s">
        <v>217</v>
      </c>
      <c r="M1152" s="88" t="str">
        <f>VLOOKUP(L1152,'Total Sales 24-25'!$AD$2:$AE$6,2,0)</f>
        <v>G-Suite Business</v>
      </c>
      <c r="N1152" s="96" t="s">
        <v>218</v>
      </c>
      <c r="O1152" s="84" t="s">
        <v>6341</v>
      </c>
      <c r="P1152" s="89"/>
      <c r="Q1152" s="89"/>
      <c r="R1152" s="89"/>
      <c r="S1152" s="84">
        <v>11</v>
      </c>
      <c r="T1152" s="89"/>
      <c r="U1152" s="84">
        <v>3009</v>
      </c>
    </row>
    <row r="1153" spans="1:21" ht="17.25" customHeight="1" thickBot="1">
      <c r="A1153" s="82">
        <v>45245</v>
      </c>
      <c r="B1153" s="82" t="str">
        <f t="shared" si="17"/>
        <v>Nov</v>
      </c>
      <c r="C1153" s="83">
        <v>45231</v>
      </c>
      <c r="D1153" s="84">
        <v>46</v>
      </c>
      <c r="E1153" s="84" t="s">
        <v>205</v>
      </c>
      <c r="F1153" s="85" t="s">
        <v>2169</v>
      </c>
      <c r="G1153" s="86" t="s">
        <v>8595</v>
      </c>
      <c r="H1153" s="86" t="s">
        <v>7311</v>
      </c>
      <c r="I1153" s="86">
        <v>1938</v>
      </c>
      <c r="J1153" s="96">
        <v>1642</v>
      </c>
      <c r="K1153" s="97" t="s">
        <v>216</v>
      </c>
      <c r="L1153" s="96" t="s">
        <v>217</v>
      </c>
      <c r="M1153" s="88" t="str">
        <f>VLOOKUP(L1153,'Total Sales 24-25'!$AD$2:$AE$6,2,0)</f>
        <v>G-Suite Business</v>
      </c>
      <c r="N1153" s="96" t="s">
        <v>218</v>
      </c>
      <c r="O1153" s="84" t="s">
        <v>6341</v>
      </c>
      <c r="P1153" s="89"/>
      <c r="Q1153" s="89"/>
      <c r="R1153" s="89"/>
      <c r="S1153" s="84">
        <v>11</v>
      </c>
      <c r="T1153" s="89"/>
      <c r="U1153" s="84">
        <v>1938</v>
      </c>
    </row>
    <row r="1154" spans="1:21" ht="17.25" customHeight="1" thickBot="1">
      <c r="A1154" s="82">
        <v>45247</v>
      </c>
      <c r="B1154" s="82" t="str">
        <f t="shared" ref="B1154:B1217" si="18">TEXT(A1154,"mmm")</f>
        <v>Nov</v>
      </c>
      <c r="C1154" s="83">
        <v>45231</v>
      </c>
      <c r="D1154" s="84">
        <v>46</v>
      </c>
      <c r="E1154" s="84" t="s">
        <v>205</v>
      </c>
      <c r="F1154" s="85" t="s">
        <v>3553</v>
      </c>
      <c r="G1154" s="86" t="s">
        <v>8596</v>
      </c>
      <c r="H1154" s="86" t="s">
        <v>7311</v>
      </c>
      <c r="I1154" s="86">
        <v>7670</v>
      </c>
      <c r="J1154" s="96">
        <v>6500</v>
      </c>
      <c r="K1154" s="97" t="s">
        <v>216</v>
      </c>
      <c r="L1154" s="96" t="s">
        <v>217</v>
      </c>
      <c r="M1154" s="88" t="str">
        <f>VLOOKUP(L1154,'Total Sales 24-25'!$AD$2:$AE$6,2,0)</f>
        <v>G-Suite Business</v>
      </c>
      <c r="N1154" s="96" t="s">
        <v>218</v>
      </c>
      <c r="O1154" s="84" t="s">
        <v>6341</v>
      </c>
      <c r="P1154" s="89"/>
      <c r="Q1154" s="89"/>
      <c r="R1154" s="89"/>
      <c r="S1154" s="84">
        <v>11</v>
      </c>
      <c r="T1154" s="89"/>
      <c r="U1154" s="84">
        <v>7670</v>
      </c>
    </row>
    <row r="1155" spans="1:21" ht="17.25" customHeight="1" thickBot="1">
      <c r="A1155" s="82">
        <v>45247</v>
      </c>
      <c r="B1155" s="82" t="str">
        <f t="shared" si="18"/>
        <v>Nov</v>
      </c>
      <c r="C1155" s="83">
        <v>45231</v>
      </c>
      <c r="D1155" s="84">
        <v>46</v>
      </c>
      <c r="E1155" s="84" t="s">
        <v>205</v>
      </c>
      <c r="F1155" s="85" t="s">
        <v>3870</v>
      </c>
      <c r="G1155" s="86" t="s">
        <v>8597</v>
      </c>
      <c r="H1155" s="86" t="s">
        <v>7311</v>
      </c>
      <c r="I1155" s="86">
        <v>1652</v>
      </c>
      <c r="J1155" s="96">
        <v>1400</v>
      </c>
      <c r="K1155" s="97" t="s">
        <v>216</v>
      </c>
      <c r="L1155" s="96" t="s">
        <v>217</v>
      </c>
      <c r="M1155" s="88" t="str">
        <f>VLOOKUP(L1155,'Total Sales 24-25'!$AD$2:$AE$6,2,0)</f>
        <v>G-Suite Business</v>
      </c>
      <c r="N1155" s="96" t="s">
        <v>218</v>
      </c>
      <c r="O1155" s="84" t="s">
        <v>6341</v>
      </c>
      <c r="P1155" s="89"/>
      <c r="Q1155" s="89"/>
      <c r="R1155" s="89"/>
      <c r="S1155" s="84">
        <v>11</v>
      </c>
      <c r="T1155" s="89"/>
      <c r="U1155" s="84">
        <v>1652</v>
      </c>
    </row>
    <row r="1156" spans="1:21" ht="17.25" customHeight="1" thickBot="1">
      <c r="A1156" s="82">
        <v>45247</v>
      </c>
      <c r="B1156" s="82" t="str">
        <f t="shared" si="18"/>
        <v>Nov</v>
      </c>
      <c r="C1156" s="83">
        <v>45231</v>
      </c>
      <c r="D1156" s="84">
        <v>46</v>
      </c>
      <c r="E1156" s="84" t="s">
        <v>205</v>
      </c>
      <c r="F1156" s="85" t="s">
        <v>1239</v>
      </c>
      <c r="G1156" s="86" t="s">
        <v>8598</v>
      </c>
      <c r="H1156" s="86" t="s">
        <v>7311</v>
      </c>
      <c r="I1156" s="86">
        <v>2310</v>
      </c>
      <c r="J1156" s="96">
        <v>1958</v>
      </c>
      <c r="K1156" s="97" t="s">
        <v>216</v>
      </c>
      <c r="L1156" s="96" t="s">
        <v>217</v>
      </c>
      <c r="M1156" s="88" t="str">
        <f>VLOOKUP(L1156,'Total Sales 24-25'!$AD$2:$AE$6,2,0)</f>
        <v>G-Suite Business</v>
      </c>
      <c r="N1156" s="96" t="s">
        <v>218</v>
      </c>
      <c r="O1156" s="84" t="s">
        <v>6341</v>
      </c>
      <c r="P1156" s="89"/>
      <c r="Q1156" s="89"/>
      <c r="R1156" s="89"/>
      <c r="S1156" s="84">
        <v>11</v>
      </c>
      <c r="T1156" s="89"/>
      <c r="U1156" s="84">
        <v>2310</v>
      </c>
    </row>
    <row r="1157" spans="1:21" ht="17.25" customHeight="1" thickBot="1">
      <c r="A1157" s="82">
        <v>45247</v>
      </c>
      <c r="B1157" s="82" t="str">
        <f t="shared" si="18"/>
        <v>Nov</v>
      </c>
      <c r="C1157" s="83">
        <v>45231</v>
      </c>
      <c r="D1157" s="84">
        <v>46</v>
      </c>
      <c r="E1157" s="84" t="s">
        <v>205</v>
      </c>
      <c r="F1157" s="85" t="s">
        <v>7482</v>
      </c>
      <c r="G1157" s="86" t="s">
        <v>8599</v>
      </c>
      <c r="H1157" s="86" t="s">
        <v>7311</v>
      </c>
      <c r="I1157" s="86">
        <v>2183</v>
      </c>
      <c r="J1157" s="96">
        <v>1850</v>
      </c>
      <c r="K1157" s="97" t="s">
        <v>216</v>
      </c>
      <c r="L1157" s="96" t="s">
        <v>217</v>
      </c>
      <c r="M1157" s="88" t="str">
        <f>VLOOKUP(L1157,'Total Sales 24-25'!$AD$2:$AE$6,2,0)</f>
        <v>G-Suite Business</v>
      </c>
      <c r="N1157" s="96" t="s">
        <v>218</v>
      </c>
      <c r="O1157" s="84" t="s">
        <v>6341</v>
      </c>
      <c r="P1157" s="89"/>
      <c r="Q1157" s="89"/>
      <c r="R1157" s="89"/>
      <c r="S1157" s="84">
        <v>11</v>
      </c>
      <c r="T1157" s="89"/>
      <c r="U1157" s="84">
        <v>2183</v>
      </c>
    </row>
    <row r="1158" spans="1:21" ht="17.25" customHeight="1" thickBot="1">
      <c r="A1158" s="82">
        <v>45247</v>
      </c>
      <c r="B1158" s="82" t="str">
        <f t="shared" si="18"/>
        <v>Nov</v>
      </c>
      <c r="C1158" s="83">
        <v>45231</v>
      </c>
      <c r="D1158" s="84">
        <v>46</v>
      </c>
      <c r="E1158" s="84" t="s">
        <v>205</v>
      </c>
      <c r="F1158" s="85" t="s">
        <v>1599</v>
      </c>
      <c r="G1158" s="86" t="s">
        <v>8600</v>
      </c>
      <c r="H1158" s="86" t="s">
        <v>7311</v>
      </c>
      <c r="I1158" s="86">
        <v>3009</v>
      </c>
      <c r="J1158" s="96">
        <v>2550</v>
      </c>
      <c r="K1158" s="97" t="s">
        <v>216</v>
      </c>
      <c r="L1158" s="96" t="s">
        <v>217</v>
      </c>
      <c r="M1158" s="88" t="str">
        <f>VLOOKUP(L1158,'Total Sales 24-25'!$AD$2:$AE$6,2,0)</f>
        <v>G-Suite Business</v>
      </c>
      <c r="N1158" s="96" t="s">
        <v>218</v>
      </c>
      <c r="O1158" s="84" t="s">
        <v>6341</v>
      </c>
      <c r="P1158" s="89"/>
      <c r="Q1158" s="89"/>
      <c r="R1158" s="89"/>
      <c r="S1158" s="84">
        <v>11</v>
      </c>
      <c r="T1158" s="89"/>
      <c r="U1158" s="84">
        <v>3009</v>
      </c>
    </row>
    <row r="1159" spans="1:21" ht="17.25" customHeight="1" thickBot="1">
      <c r="A1159" s="82">
        <v>45247</v>
      </c>
      <c r="B1159" s="82" t="str">
        <f t="shared" si="18"/>
        <v>Nov</v>
      </c>
      <c r="C1159" s="83">
        <v>45231</v>
      </c>
      <c r="D1159" s="84">
        <v>46</v>
      </c>
      <c r="E1159" s="84" t="s">
        <v>205</v>
      </c>
      <c r="F1159" s="85" t="s">
        <v>799</v>
      </c>
      <c r="G1159" s="86" t="s">
        <v>8601</v>
      </c>
      <c r="H1159" s="86" t="s">
        <v>7311</v>
      </c>
      <c r="I1159" s="86">
        <v>7867</v>
      </c>
      <c r="J1159" s="96">
        <v>6667</v>
      </c>
      <c r="K1159" s="97" t="s">
        <v>216</v>
      </c>
      <c r="L1159" s="96" t="s">
        <v>217</v>
      </c>
      <c r="M1159" s="88" t="str">
        <f>VLOOKUP(L1159,'Total Sales 24-25'!$AD$2:$AE$6,2,0)</f>
        <v>G-Suite Business</v>
      </c>
      <c r="N1159" s="96" t="s">
        <v>218</v>
      </c>
      <c r="O1159" s="84" t="s">
        <v>6341</v>
      </c>
      <c r="P1159" s="89"/>
      <c r="Q1159" s="89"/>
      <c r="R1159" s="89"/>
      <c r="S1159" s="84">
        <v>11</v>
      </c>
      <c r="T1159" s="89"/>
      <c r="U1159" s="84">
        <v>7867</v>
      </c>
    </row>
    <row r="1160" spans="1:21" ht="17.25" customHeight="1" thickBot="1">
      <c r="A1160" s="82">
        <v>45247</v>
      </c>
      <c r="B1160" s="82" t="str">
        <f t="shared" si="18"/>
        <v>Nov</v>
      </c>
      <c r="C1160" s="83">
        <v>45231</v>
      </c>
      <c r="D1160" s="84">
        <v>46</v>
      </c>
      <c r="E1160" s="84" t="s">
        <v>205</v>
      </c>
      <c r="F1160" s="85" t="s">
        <v>2196</v>
      </c>
      <c r="G1160" s="86" t="s">
        <v>8602</v>
      </c>
      <c r="H1160" s="86" t="s">
        <v>7311</v>
      </c>
      <c r="I1160" s="86">
        <v>12661</v>
      </c>
      <c r="J1160" s="96">
        <v>10730</v>
      </c>
      <c r="K1160" s="97" t="s">
        <v>216</v>
      </c>
      <c r="L1160" s="96" t="s">
        <v>217</v>
      </c>
      <c r="M1160" s="88" t="str">
        <f>VLOOKUP(L1160,'Total Sales 24-25'!$AD$2:$AE$6,2,0)</f>
        <v>G-Suite Business</v>
      </c>
      <c r="N1160" s="96" t="s">
        <v>218</v>
      </c>
      <c r="O1160" s="84" t="s">
        <v>6341</v>
      </c>
      <c r="P1160" s="89"/>
      <c r="Q1160" s="89"/>
      <c r="R1160" s="89"/>
      <c r="S1160" s="84">
        <v>11</v>
      </c>
      <c r="T1160" s="89"/>
      <c r="U1160" s="84">
        <v>12661</v>
      </c>
    </row>
    <row r="1161" spans="1:21" ht="17.25" customHeight="1" thickBot="1">
      <c r="A1161" s="82">
        <v>45247</v>
      </c>
      <c r="B1161" s="82" t="str">
        <f t="shared" si="18"/>
        <v>Nov</v>
      </c>
      <c r="C1161" s="83">
        <v>45231</v>
      </c>
      <c r="D1161" s="84">
        <v>46</v>
      </c>
      <c r="E1161" s="84" t="s">
        <v>205</v>
      </c>
      <c r="F1161" s="85" t="s">
        <v>372</v>
      </c>
      <c r="G1161" s="86" t="s">
        <v>8603</v>
      </c>
      <c r="H1161" s="86" t="s">
        <v>7311</v>
      </c>
      <c r="I1161" s="86">
        <v>1967</v>
      </c>
      <c r="J1161" s="96">
        <v>1667</v>
      </c>
      <c r="K1161" s="97" t="s">
        <v>216</v>
      </c>
      <c r="L1161" s="96" t="s">
        <v>217</v>
      </c>
      <c r="M1161" s="88" t="str">
        <f>VLOOKUP(L1161,'Total Sales 24-25'!$AD$2:$AE$6,2,0)</f>
        <v>G-Suite Business</v>
      </c>
      <c r="N1161" s="96" t="s">
        <v>218</v>
      </c>
      <c r="O1161" s="84" t="s">
        <v>6341</v>
      </c>
      <c r="P1161" s="89"/>
      <c r="Q1161" s="89"/>
      <c r="R1161" s="89"/>
      <c r="S1161" s="84">
        <v>11</v>
      </c>
      <c r="T1161" s="89"/>
      <c r="U1161" s="84">
        <v>1967</v>
      </c>
    </row>
    <row r="1162" spans="1:21" ht="17.25" customHeight="1" thickBot="1">
      <c r="A1162" s="82">
        <v>45247</v>
      </c>
      <c r="B1162" s="82" t="str">
        <f t="shared" si="18"/>
        <v>Nov</v>
      </c>
      <c r="C1162" s="83">
        <v>45231</v>
      </c>
      <c r="D1162" s="84">
        <v>46</v>
      </c>
      <c r="E1162" s="84" t="s">
        <v>205</v>
      </c>
      <c r="F1162" s="85" t="s">
        <v>3070</v>
      </c>
      <c r="G1162" s="86" t="s">
        <v>8604</v>
      </c>
      <c r="H1162" s="86" t="s">
        <v>7311</v>
      </c>
      <c r="I1162" s="86">
        <v>797</v>
      </c>
      <c r="J1162" s="96">
        <v>675</v>
      </c>
      <c r="K1162" s="97" t="s">
        <v>216</v>
      </c>
      <c r="L1162" s="96" t="s">
        <v>217</v>
      </c>
      <c r="M1162" s="88" t="str">
        <f>VLOOKUP(L1162,'Total Sales 24-25'!$AD$2:$AE$6,2,0)</f>
        <v>G-Suite Business</v>
      </c>
      <c r="N1162" s="96" t="s">
        <v>218</v>
      </c>
      <c r="O1162" s="84" t="s">
        <v>6341</v>
      </c>
      <c r="P1162" s="89"/>
      <c r="Q1162" s="89"/>
      <c r="R1162" s="89"/>
      <c r="S1162" s="84">
        <v>11</v>
      </c>
      <c r="T1162" s="89"/>
      <c r="U1162" s="84">
        <v>797</v>
      </c>
    </row>
    <row r="1163" spans="1:21" ht="17.25" customHeight="1" thickBot="1">
      <c r="A1163" s="82">
        <v>45247</v>
      </c>
      <c r="B1163" s="82" t="str">
        <f t="shared" si="18"/>
        <v>Nov</v>
      </c>
      <c r="C1163" s="83">
        <v>45231</v>
      </c>
      <c r="D1163" s="84">
        <v>46</v>
      </c>
      <c r="E1163" s="84" t="s">
        <v>205</v>
      </c>
      <c r="F1163" s="85" t="s">
        <v>8230</v>
      </c>
      <c r="G1163" s="86" t="s">
        <v>8605</v>
      </c>
      <c r="H1163" s="86" t="s">
        <v>7311</v>
      </c>
      <c r="I1163" s="86">
        <v>20709</v>
      </c>
      <c r="J1163" s="96">
        <v>17550</v>
      </c>
      <c r="K1163" s="97" t="s">
        <v>216</v>
      </c>
      <c r="L1163" s="96" t="s">
        <v>217</v>
      </c>
      <c r="M1163" s="88" t="str">
        <f>VLOOKUP(L1163,'Total Sales 24-25'!$AD$2:$AE$6,2,0)</f>
        <v>G-Suite Business</v>
      </c>
      <c r="N1163" s="96" t="s">
        <v>218</v>
      </c>
      <c r="O1163" s="84" t="s">
        <v>6341</v>
      </c>
      <c r="P1163" s="89"/>
      <c r="Q1163" s="89"/>
      <c r="R1163" s="89"/>
      <c r="S1163" s="84">
        <v>11</v>
      </c>
      <c r="T1163" s="89"/>
      <c r="U1163" s="84">
        <v>20709</v>
      </c>
    </row>
    <row r="1164" spans="1:21" ht="17.25" customHeight="1" thickBot="1">
      <c r="A1164" s="82">
        <v>45247</v>
      </c>
      <c r="B1164" s="82" t="str">
        <f t="shared" si="18"/>
        <v>Nov</v>
      </c>
      <c r="C1164" s="83">
        <v>45231</v>
      </c>
      <c r="D1164" s="84">
        <v>46</v>
      </c>
      <c r="E1164" s="84" t="s">
        <v>205</v>
      </c>
      <c r="F1164" s="85" t="s">
        <v>8606</v>
      </c>
      <c r="G1164" s="86" t="s">
        <v>8607</v>
      </c>
      <c r="H1164" s="86" t="s">
        <v>7311</v>
      </c>
      <c r="I1164" s="86">
        <v>4956</v>
      </c>
      <c r="J1164" s="96">
        <v>4200</v>
      </c>
      <c r="K1164" s="97" t="s">
        <v>216</v>
      </c>
      <c r="L1164" s="96" t="s">
        <v>217</v>
      </c>
      <c r="M1164" s="88" t="str">
        <f>VLOOKUP(L1164,'Total Sales 24-25'!$AD$2:$AE$6,2,0)</f>
        <v>G-Suite Business</v>
      </c>
      <c r="N1164" s="96" t="s">
        <v>218</v>
      </c>
      <c r="O1164" s="84" t="s">
        <v>6341</v>
      </c>
      <c r="P1164" s="89"/>
      <c r="Q1164" s="89"/>
      <c r="R1164" s="89"/>
      <c r="S1164" s="84">
        <v>11</v>
      </c>
      <c r="T1164" s="89"/>
      <c r="U1164" s="84">
        <v>4956</v>
      </c>
    </row>
    <row r="1165" spans="1:21" ht="17.25" customHeight="1" thickBot="1">
      <c r="A1165" s="82">
        <v>45247</v>
      </c>
      <c r="B1165" s="82" t="str">
        <f t="shared" si="18"/>
        <v>Nov</v>
      </c>
      <c r="C1165" s="83">
        <v>45231</v>
      </c>
      <c r="D1165" s="84">
        <v>46</v>
      </c>
      <c r="E1165" s="84" t="s">
        <v>205</v>
      </c>
      <c r="F1165" s="85" t="s">
        <v>930</v>
      </c>
      <c r="G1165" s="86" t="s">
        <v>8608</v>
      </c>
      <c r="H1165" s="86" t="s">
        <v>7311</v>
      </c>
      <c r="I1165" s="86">
        <v>8685</v>
      </c>
      <c r="J1165" s="96">
        <v>7360</v>
      </c>
      <c r="K1165" s="97" t="s">
        <v>216</v>
      </c>
      <c r="L1165" s="96" t="s">
        <v>217</v>
      </c>
      <c r="M1165" s="88" t="str">
        <f>VLOOKUP(L1165,'Total Sales 24-25'!$AD$2:$AE$6,2,0)</f>
        <v>G-Suite Business</v>
      </c>
      <c r="N1165" s="96" t="s">
        <v>218</v>
      </c>
      <c r="O1165" s="84" t="s">
        <v>6341</v>
      </c>
      <c r="P1165" s="89"/>
      <c r="Q1165" s="89"/>
      <c r="R1165" s="89"/>
      <c r="S1165" s="84">
        <v>11</v>
      </c>
      <c r="T1165" s="89"/>
      <c r="U1165" s="84">
        <v>8685</v>
      </c>
    </row>
    <row r="1166" spans="1:21" ht="17.25" customHeight="1" thickBot="1">
      <c r="A1166" s="82">
        <v>45247</v>
      </c>
      <c r="B1166" s="82" t="str">
        <f t="shared" si="18"/>
        <v>Nov</v>
      </c>
      <c r="C1166" s="83">
        <v>45231</v>
      </c>
      <c r="D1166" s="84">
        <v>46</v>
      </c>
      <c r="E1166" s="84" t="s">
        <v>205</v>
      </c>
      <c r="F1166" s="85" t="s">
        <v>2880</v>
      </c>
      <c r="G1166" s="86" t="s">
        <v>8609</v>
      </c>
      <c r="H1166" s="86" t="s">
        <v>7311</v>
      </c>
      <c r="I1166" s="86">
        <v>4508</v>
      </c>
      <c r="J1166" s="96">
        <v>3820</v>
      </c>
      <c r="K1166" s="97" t="s">
        <v>216</v>
      </c>
      <c r="L1166" s="96" t="s">
        <v>217</v>
      </c>
      <c r="M1166" s="88" t="str">
        <f>VLOOKUP(L1166,'Total Sales 24-25'!$AD$2:$AE$6,2,0)</f>
        <v>G-Suite Business</v>
      </c>
      <c r="N1166" s="96" t="s">
        <v>218</v>
      </c>
      <c r="O1166" s="84" t="s">
        <v>6341</v>
      </c>
      <c r="P1166" s="89"/>
      <c r="Q1166" s="89"/>
      <c r="R1166" s="89"/>
      <c r="S1166" s="84">
        <v>11</v>
      </c>
      <c r="T1166" s="89"/>
      <c r="U1166" s="84">
        <v>4508</v>
      </c>
    </row>
    <row r="1167" spans="1:21" ht="17.25" customHeight="1" thickBot="1">
      <c r="A1167" s="82">
        <v>45247</v>
      </c>
      <c r="B1167" s="82" t="str">
        <f t="shared" si="18"/>
        <v>Nov</v>
      </c>
      <c r="C1167" s="83">
        <v>45231</v>
      </c>
      <c r="D1167" s="84">
        <v>46</v>
      </c>
      <c r="E1167" s="84" t="s">
        <v>205</v>
      </c>
      <c r="F1167" s="85" t="s">
        <v>3939</v>
      </c>
      <c r="G1167" s="86" t="s">
        <v>8610</v>
      </c>
      <c r="H1167" s="86" t="s">
        <v>7311</v>
      </c>
      <c r="I1167" s="86">
        <v>4819</v>
      </c>
      <c r="J1167" s="96">
        <v>4084</v>
      </c>
      <c r="K1167" s="97" t="s">
        <v>216</v>
      </c>
      <c r="L1167" s="96" t="s">
        <v>217</v>
      </c>
      <c r="M1167" s="88" t="str">
        <f>VLOOKUP(L1167,'Total Sales 24-25'!$AD$2:$AE$6,2,0)</f>
        <v>G-Suite Business</v>
      </c>
      <c r="N1167" s="96" t="s">
        <v>218</v>
      </c>
      <c r="O1167" s="84" t="s">
        <v>6341</v>
      </c>
      <c r="P1167" s="89"/>
      <c r="Q1167" s="89"/>
      <c r="R1167" s="89"/>
      <c r="S1167" s="84">
        <v>11</v>
      </c>
      <c r="T1167" s="89"/>
      <c r="U1167" s="84">
        <v>4819</v>
      </c>
    </row>
    <row r="1168" spans="1:21" ht="17.25" customHeight="1" thickBot="1">
      <c r="A1168" s="82">
        <v>45247</v>
      </c>
      <c r="B1168" s="82" t="str">
        <f t="shared" si="18"/>
        <v>Nov</v>
      </c>
      <c r="C1168" s="83">
        <v>45231</v>
      </c>
      <c r="D1168" s="84">
        <v>46</v>
      </c>
      <c r="E1168" s="84" t="s">
        <v>205</v>
      </c>
      <c r="F1168" s="85" t="s">
        <v>3851</v>
      </c>
      <c r="G1168" s="86" t="s">
        <v>8611</v>
      </c>
      <c r="H1168" s="86" t="s">
        <v>7311</v>
      </c>
      <c r="I1168" s="86">
        <v>14573</v>
      </c>
      <c r="J1168" s="96">
        <v>12350</v>
      </c>
      <c r="K1168" s="97" t="s">
        <v>216</v>
      </c>
      <c r="L1168" s="96" t="s">
        <v>217</v>
      </c>
      <c r="M1168" s="88" t="str">
        <f>VLOOKUP(L1168,'Total Sales 24-25'!$AD$2:$AE$6,2,0)</f>
        <v>G-Suite Business</v>
      </c>
      <c r="N1168" s="96" t="s">
        <v>218</v>
      </c>
      <c r="O1168" s="84" t="s">
        <v>6341</v>
      </c>
      <c r="P1168" s="89"/>
      <c r="Q1168" s="89"/>
      <c r="R1168" s="89"/>
      <c r="S1168" s="84">
        <v>11</v>
      </c>
      <c r="T1168" s="89"/>
      <c r="U1168" s="84">
        <v>14573</v>
      </c>
    </row>
    <row r="1169" spans="1:21" ht="17.25" customHeight="1" thickBot="1">
      <c r="A1169" s="82">
        <v>45247</v>
      </c>
      <c r="B1169" s="82" t="str">
        <f t="shared" si="18"/>
        <v>Nov</v>
      </c>
      <c r="C1169" s="83">
        <v>45231</v>
      </c>
      <c r="D1169" s="84">
        <v>46</v>
      </c>
      <c r="E1169" s="84" t="s">
        <v>205</v>
      </c>
      <c r="F1169" s="85" t="s">
        <v>4771</v>
      </c>
      <c r="G1169" s="86" t="s">
        <v>8612</v>
      </c>
      <c r="H1169" s="86" t="s">
        <v>7311</v>
      </c>
      <c r="I1169" s="86">
        <v>3009</v>
      </c>
      <c r="J1169" s="96">
        <v>2550</v>
      </c>
      <c r="K1169" s="97" t="s">
        <v>216</v>
      </c>
      <c r="L1169" s="96" t="s">
        <v>217</v>
      </c>
      <c r="M1169" s="88" t="str">
        <f>VLOOKUP(L1169,'Total Sales 24-25'!$AD$2:$AE$6,2,0)</f>
        <v>G-Suite Business</v>
      </c>
      <c r="N1169" s="96" t="s">
        <v>218</v>
      </c>
      <c r="O1169" s="84" t="s">
        <v>6341</v>
      </c>
      <c r="P1169" s="89"/>
      <c r="Q1169" s="89"/>
      <c r="R1169" s="89"/>
      <c r="S1169" s="84">
        <v>11</v>
      </c>
      <c r="T1169" s="89"/>
      <c r="U1169" s="84">
        <v>3009</v>
      </c>
    </row>
    <row r="1170" spans="1:21" ht="17.25" customHeight="1" thickBot="1">
      <c r="A1170" s="82">
        <v>45247</v>
      </c>
      <c r="B1170" s="82" t="str">
        <f t="shared" si="18"/>
        <v>Nov</v>
      </c>
      <c r="C1170" s="83">
        <v>45231</v>
      </c>
      <c r="D1170" s="84">
        <v>46</v>
      </c>
      <c r="E1170" s="84" t="s">
        <v>205</v>
      </c>
      <c r="F1170" s="85" t="s">
        <v>405</v>
      </c>
      <c r="G1170" s="86" t="s">
        <v>8613</v>
      </c>
      <c r="H1170" s="86" t="s">
        <v>7311</v>
      </c>
      <c r="I1170" s="86">
        <v>148</v>
      </c>
      <c r="J1170" s="96">
        <v>125</v>
      </c>
      <c r="K1170" s="97" t="s">
        <v>216</v>
      </c>
      <c r="L1170" s="96" t="s">
        <v>217</v>
      </c>
      <c r="M1170" s="88" t="str">
        <f>VLOOKUP(L1170,'Total Sales 24-25'!$AD$2:$AE$6,2,0)</f>
        <v>G-Suite Business</v>
      </c>
      <c r="N1170" s="96" t="s">
        <v>218</v>
      </c>
      <c r="O1170" s="84" t="s">
        <v>6341</v>
      </c>
      <c r="P1170" s="89"/>
      <c r="Q1170" s="89"/>
      <c r="R1170" s="89"/>
      <c r="S1170" s="84">
        <v>11</v>
      </c>
      <c r="T1170" s="89"/>
      <c r="U1170" s="84">
        <v>147.5</v>
      </c>
    </row>
    <row r="1171" spans="1:21" ht="17.25" customHeight="1" thickBot="1">
      <c r="A1171" s="82">
        <v>45247</v>
      </c>
      <c r="B1171" s="82" t="str">
        <f t="shared" si="18"/>
        <v>Nov</v>
      </c>
      <c r="C1171" s="83">
        <v>45231</v>
      </c>
      <c r="D1171" s="84">
        <v>46</v>
      </c>
      <c r="E1171" s="84" t="s">
        <v>205</v>
      </c>
      <c r="F1171" s="85" t="s">
        <v>1077</v>
      </c>
      <c r="G1171" s="86" t="s">
        <v>8614</v>
      </c>
      <c r="H1171" s="86" t="s">
        <v>7311</v>
      </c>
      <c r="I1171" s="86">
        <v>22302</v>
      </c>
      <c r="J1171" s="96">
        <v>18900</v>
      </c>
      <c r="K1171" s="97" t="s">
        <v>216</v>
      </c>
      <c r="L1171" s="96" t="s">
        <v>217</v>
      </c>
      <c r="M1171" s="88" t="str">
        <f>VLOOKUP(L1171,'Total Sales 24-25'!$AD$2:$AE$6,2,0)</f>
        <v>G-Suite Business</v>
      </c>
      <c r="N1171" s="96" t="s">
        <v>218</v>
      </c>
      <c r="O1171" s="84" t="s">
        <v>6341</v>
      </c>
      <c r="P1171" s="89"/>
      <c r="Q1171" s="89"/>
      <c r="R1171" s="89"/>
      <c r="S1171" s="84">
        <v>11</v>
      </c>
      <c r="T1171" s="89"/>
      <c r="U1171" s="84">
        <v>22302</v>
      </c>
    </row>
    <row r="1172" spans="1:21" ht="17.25" customHeight="1" thickBot="1">
      <c r="A1172" s="82">
        <v>45247</v>
      </c>
      <c r="B1172" s="82" t="str">
        <f t="shared" si="18"/>
        <v>Nov</v>
      </c>
      <c r="C1172" s="83">
        <v>45231</v>
      </c>
      <c r="D1172" s="84">
        <v>46</v>
      </c>
      <c r="E1172" s="84" t="s">
        <v>205</v>
      </c>
      <c r="F1172" s="85" t="s">
        <v>1071</v>
      </c>
      <c r="G1172" s="86" t="s">
        <v>8615</v>
      </c>
      <c r="H1172" s="86" t="s">
        <v>7311</v>
      </c>
      <c r="I1172" s="86">
        <v>6018</v>
      </c>
      <c r="J1172" s="96">
        <v>5100</v>
      </c>
      <c r="K1172" s="97" t="s">
        <v>216</v>
      </c>
      <c r="L1172" s="96" t="s">
        <v>217</v>
      </c>
      <c r="M1172" s="88" t="str">
        <f>VLOOKUP(L1172,'Total Sales 24-25'!$AD$2:$AE$6,2,0)</f>
        <v>G-Suite Business</v>
      </c>
      <c r="N1172" s="96" t="s">
        <v>218</v>
      </c>
      <c r="O1172" s="84" t="s">
        <v>6341</v>
      </c>
      <c r="P1172" s="89"/>
      <c r="Q1172" s="89"/>
      <c r="R1172" s="89"/>
      <c r="S1172" s="84">
        <v>11</v>
      </c>
      <c r="T1172" s="89"/>
      <c r="U1172" s="84">
        <v>6018</v>
      </c>
    </row>
    <row r="1173" spans="1:21" ht="17.25" customHeight="1" thickBot="1">
      <c r="A1173" s="82">
        <v>45248</v>
      </c>
      <c r="B1173" s="82" t="str">
        <f t="shared" si="18"/>
        <v>Nov</v>
      </c>
      <c r="C1173" s="83">
        <v>45231</v>
      </c>
      <c r="D1173" s="84">
        <v>46</v>
      </c>
      <c r="E1173" s="84" t="s">
        <v>205</v>
      </c>
      <c r="F1173" s="85" t="s">
        <v>407</v>
      </c>
      <c r="G1173" s="86" t="s">
        <v>8616</v>
      </c>
      <c r="H1173" s="86" t="s">
        <v>7311</v>
      </c>
      <c r="I1173" s="86">
        <v>3354</v>
      </c>
      <c r="J1173" s="96">
        <v>2842</v>
      </c>
      <c r="K1173" s="97" t="s">
        <v>216</v>
      </c>
      <c r="L1173" s="96" t="s">
        <v>217</v>
      </c>
      <c r="M1173" s="88" t="str">
        <f>VLOOKUP(L1173,'Total Sales 24-25'!$AD$2:$AE$6,2,0)</f>
        <v>G-Suite Business</v>
      </c>
      <c r="N1173" s="96" t="s">
        <v>218</v>
      </c>
      <c r="O1173" s="84" t="s">
        <v>6341</v>
      </c>
      <c r="P1173" s="89"/>
      <c r="Q1173" s="89"/>
      <c r="R1173" s="89"/>
      <c r="S1173" s="84">
        <v>11</v>
      </c>
      <c r="T1173" s="89"/>
      <c r="U1173" s="84">
        <v>3354</v>
      </c>
    </row>
    <row r="1174" spans="1:21" ht="17.25" customHeight="1" thickBot="1">
      <c r="A1174" s="82">
        <v>45248</v>
      </c>
      <c r="B1174" s="82" t="str">
        <f t="shared" si="18"/>
        <v>Nov</v>
      </c>
      <c r="C1174" s="83">
        <v>45231</v>
      </c>
      <c r="D1174" s="84">
        <v>46</v>
      </c>
      <c r="E1174" s="84" t="s">
        <v>205</v>
      </c>
      <c r="F1174" s="85" t="s">
        <v>3672</v>
      </c>
      <c r="G1174" s="86" t="s">
        <v>8617</v>
      </c>
      <c r="H1174" s="86" t="s">
        <v>7311</v>
      </c>
      <c r="I1174" s="86">
        <v>121776</v>
      </c>
      <c r="J1174" s="96">
        <v>103200</v>
      </c>
      <c r="K1174" s="97" t="s">
        <v>216</v>
      </c>
      <c r="L1174" s="96" t="s">
        <v>217</v>
      </c>
      <c r="M1174" s="88" t="str">
        <f>VLOOKUP(L1174,'Total Sales 24-25'!$AD$2:$AE$6,2,0)</f>
        <v>G-Suite Business</v>
      </c>
      <c r="N1174" s="96" t="s">
        <v>218</v>
      </c>
      <c r="O1174" s="84" t="s">
        <v>6341</v>
      </c>
      <c r="P1174" s="89"/>
      <c r="Q1174" s="89"/>
      <c r="R1174" s="89"/>
      <c r="S1174" s="84">
        <v>11</v>
      </c>
      <c r="T1174" s="89"/>
      <c r="U1174" s="84">
        <v>121776</v>
      </c>
    </row>
    <row r="1175" spans="1:21" ht="17.25" customHeight="1" thickBot="1">
      <c r="A1175" s="82">
        <v>45248</v>
      </c>
      <c r="B1175" s="82" t="str">
        <f t="shared" si="18"/>
        <v>Nov</v>
      </c>
      <c r="C1175" s="83">
        <v>45231</v>
      </c>
      <c r="D1175" s="84">
        <v>46</v>
      </c>
      <c r="E1175" s="84" t="s">
        <v>205</v>
      </c>
      <c r="F1175" s="85" t="s">
        <v>1202</v>
      </c>
      <c r="G1175" s="86" t="s">
        <v>8618</v>
      </c>
      <c r="H1175" s="86" t="s">
        <v>7311</v>
      </c>
      <c r="I1175" s="86">
        <v>9735</v>
      </c>
      <c r="J1175" s="96">
        <v>8250</v>
      </c>
      <c r="K1175" s="97" t="s">
        <v>216</v>
      </c>
      <c r="L1175" s="96" t="s">
        <v>217</v>
      </c>
      <c r="M1175" s="88" t="str">
        <f>VLOOKUP(L1175,'Total Sales 24-25'!$AD$2:$AE$6,2,0)</f>
        <v>G-Suite Business</v>
      </c>
      <c r="N1175" s="96" t="s">
        <v>218</v>
      </c>
      <c r="O1175" s="84" t="s">
        <v>6341</v>
      </c>
      <c r="P1175" s="89"/>
      <c r="Q1175" s="89"/>
      <c r="R1175" s="89"/>
      <c r="S1175" s="84">
        <v>11</v>
      </c>
      <c r="T1175" s="89"/>
      <c r="U1175" s="84">
        <v>9735</v>
      </c>
    </row>
    <row r="1176" spans="1:21" ht="17.25" customHeight="1" thickBot="1">
      <c r="A1176" s="82">
        <v>45248</v>
      </c>
      <c r="B1176" s="82" t="str">
        <f t="shared" si="18"/>
        <v>Nov</v>
      </c>
      <c r="C1176" s="83">
        <v>45231</v>
      </c>
      <c r="D1176" s="84">
        <v>46</v>
      </c>
      <c r="E1176" s="84" t="s">
        <v>205</v>
      </c>
      <c r="F1176" s="85" t="s">
        <v>5140</v>
      </c>
      <c r="G1176" s="86" t="s">
        <v>8619</v>
      </c>
      <c r="H1176" s="86" t="s">
        <v>7311</v>
      </c>
      <c r="I1176" s="86">
        <v>106200</v>
      </c>
      <c r="J1176" s="96">
        <v>90000</v>
      </c>
      <c r="K1176" s="97" t="s">
        <v>216</v>
      </c>
      <c r="L1176" s="96" t="s">
        <v>217</v>
      </c>
      <c r="M1176" s="88" t="str">
        <f>VLOOKUP(L1176,'Total Sales 24-25'!$AD$2:$AE$6,2,0)</f>
        <v>G-Suite Business</v>
      </c>
      <c r="N1176" s="96" t="s">
        <v>218</v>
      </c>
      <c r="O1176" s="84" t="s">
        <v>6341</v>
      </c>
      <c r="P1176" s="89"/>
      <c r="Q1176" s="89"/>
      <c r="R1176" s="89"/>
      <c r="S1176" s="84">
        <v>11</v>
      </c>
      <c r="T1176" s="89"/>
      <c r="U1176" s="84">
        <v>106200</v>
      </c>
    </row>
    <row r="1177" spans="1:21" ht="17.25" customHeight="1" thickBot="1">
      <c r="A1177" s="82">
        <v>45250</v>
      </c>
      <c r="B1177" s="82" t="str">
        <f t="shared" si="18"/>
        <v>Nov</v>
      </c>
      <c r="C1177" s="83">
        <v>45231</v>
      </c>
      <c r="D1177" s="84">
        <v>47</v>
      </c>
      <c r="E1177" s="84" t="s">
        <v>205</v>
      </c>
      <c r="F1177" s="93" t="s">
        <v>5330</v>
      </c>
      <c r="G1177" s="86" t="s">
        <v>8620</v>
      </c>
      <c r="H1177" s="86" t="s">
        <v>7311</v>
      </c>
      <c r="I1177" s="94">
        <v>2154</v>
      </c>
      <c r="J1177" s="96">
        <v>1825</v>
      </c>
      <c r="K1177" s="97" t="s">
        <v>216</v>
      </c>
      <c r="L1177" s="96" t="s">
        <v>217</v>
      </c>
      <c r="M1177" s="88" t="str">
        <f>VLOOKUP(L1177,'Total Sales 24-25'!$AD$2:$AE$6,2,0)</f>
        <v>G-Suite Business</v>
      </c>
      <c r="N1177" s="96" t="s">
        <v>218</v>
      </c>
      <c r="O1177" s="84" t="s">
        <v>6341</v>
      </c>
      <c r="P1177" s="89"/>
      <c r="Q1177" s="89"/>
      <c r="R1177" s="89"/>
      <c r="S1177" s="84">
        <v>11</v>
      </c>
      <c r="T1177" s="89"/>
      <c r="U1177" s="84">
        <v>2154</v>
      </c>
    </row>
    <row r="1178" spans="1:21" ht="17.25" customHeight="1" thickBot="1">
      <c r="A1178" s="82">
        <v>45250</v>
      </c>
      <c r="B1178" s="82" t="str">
        <f t="shared" si="18"/>
        <v>Nov</v>
      </c>
      <c r="C1178" s="83">
        <v>45231</v>
      </c>
      <c r="D1178" s="84">
        <v>47</v>
      </c>
      <c r="E1178" s="84" t="s">
        <v>205</v>
      </c>
      <c r="F1178" s="93" t="s">
        <v>8621</v>
      </c>
      <c r="G1178" s="86" t="s">
        <v>8622</v>
      </c>
      <c r="H1178" s="86" t="s">
        <v>7311</v>
      </c>
      <c r="I1178" s="94">
        <v>7965</v>
      </c>
      <c r="J1178" s="96">
        <v>6750</v>
      </c>
      <c r="K1178" s="97" t="s">
        <v>216</v>
      </c>
      <c r="L1178" s="96" t="s">
        <v>217</v>
      </c>
      <c r="M1178" s="88" t="str">
        <f>VLOOKUP(L1178,'Total Sales 24-25'!$AD$2:$AE$6,2,0)</f>
        <v>G-Suite Business</v>
      </c>
      <c r="N1178" s="96" t="s">
        <v>218</v>
      </c>
      <c r="O1178" s="84" t="s">
        <v>6341</v>
      </c>
      <c r="P1178" s="89"/>
      <c r="Q1178" s="89"/>
      <c r="R1178" s="89"/>
      <c r="S1178" s="84">
        <v>11</v>
      </c>
      <c r="T1178" s="89"/>
      <c r="U1178" s="84">
        <v>7965</v>
      </c>
    </row>
    <row r="1179" spans="1:21" ht="17.25" customHeight="1" thickBot="1">
      <c r="A1179" s="82">
        <v>45250</v>
      </c>
      <c r="B1179" s="82" t="str">
        <f t="shared" si="18"/>
        <v>Nov</v>
      </c>
      <c r="C1179" s="83">
        <v>45231</v>
      </c>
      <c r="D1179" s="84">
        <v>47</v>
      </c>
      <c r="E1179" s="84" t="s">
        <v>205</v>
      </c>
      <c r="F1179" s="93" t="s">
        <v>3939</v>
      </c>
      <c r="G1179" s="86" t="s">
        <v>8623</v>
      </c>
      <c r="H1179" s="86" t="s">
        <v>7311</v>
      </c>
      <c r="I1179" s="94">
        <v>1623</v>
      </c>
      <c r="J1179" s="96">
        <v>1375</v>
      </c>
      <c r="K1179" s="97" t="s">
        <v>216</v>
      </c>
      <c r="L1179" s="96" t="s">
        <v>217</v>
      </c>
      <c r="M1179" s="88" t="str">
        <f>VLOOKUP(L1179,'Total Sales 24-25'!$AD$2:$AE$6,2,0)</f>
        <v>G-Suite Business</v>
      </c>
      <c r="N1179" s="96" t="s">
        <v>218</v>
      </c>
      <c r="O1179" s="84" t="s">
        <v>6341</v>
      </c>
      <c r="P1179" s="89"/>
      <c r="Q1179" s="89"/>
      <c r="R1179" s="89"/>
      <c r="S1179" s="84">
        <v>11</v>
      </c>
      <c r="T1179" s="89"/>
      <c r="U1179" s="84">
        <v>1623</v>
      </c>
    </row>
    <row r="1180" spans="1:21" ht="17.25" customHeight="1" thickBot="1">
      <c r="A1180" s="82">
        <v>45250</v>
      </c>
      <c r="B1180" s="82" t="str">
        <f t="shared" si="18"/>
        <v>Nov</v>
      </c>
      <c r="C1180" s="83">
        <v>45231</v>
      </c>
      <c r="D1180" s="84">
        <v>47</v>
      </c>
      <c r="E1180" s="84" t="s">
        <v>205</v>
      </c>
      <c r="F1180" s="93" t="s">
        <v>405</v>
      </c>
      <c r="G1180" s="86" t="s">
        <v>8624</v>
      </c>
      <c r="H1180" s="86" t="s">
        <v>7311</v>
      </c>
      <c r="I1180" s="94">
        <v>1033</v>
      </c>
      <c r="J1180" s="96">
        <v>875</v>
      </c>
      <c r="K1180" s="97" t="s">
        <v>216</v>
      </c>
      <c r="L1180" s="96" t="s">
        <v>217</v>
      </c>
      <c r="M1180" s="88" t="str">
        <f>VLOOKUP(L1180,'Total Sales 24-25'!$AD$2:$AE$6,2,0)</f>
        <v>G-Suite Business</v>
      </c>
      <c r="N1180" s="96" t="s">
        <v>218</v>
      </c>
      <c r="O1180" s="84" t="s">
        <v>6341</v>
      </c>
      <c r="P1180" s="89"/>
      <c r="Q1180" s="89"/>
      <c r="R1180" s="89"/>
      <c r="S1180" s="84">
        <v>11</v>
      </c>
      <c r="T1180" s="89"/>
      <c r="U1180" s="84">
        <v>1032.5</v>
      </c>
    </row>
    <row r="1181" spans="1:21" ht="17.25" customHeight="1" thickBot="1">
      <c r="A1181" s="82">
        <v>45250</v>
      </c>
      <c r="B1181" s="82" t="str">
        <f t="shared" si="18"/>
        <v>Nov</v>
      </c>
      <c r="C1181" s="83">
        <v>45231</v>
      </c>
      <c r="D1181" s="84">
        <v>47</v>
      </c>
      <c r="E1181" s="84" t="s">
        <v>205</v>
      </c>
      <c r="F1181" s="93" t="s">
        <v>5257</v>
      </c>
      <c r="G1181" s="86" t="s">
        <v>8625</v>
      </c>
      <c r="H1181" s="86" t="s">
        <v>7311</v>
      </c>
      <c r="I1181" s="94">
        <v>27081</v>
      </c>
      <c r="J1181" s="96">
        <v>22950</v>
      </c>
      <c r="K1181" s="97" t="s">
        <v>216</v>
      </c>
      <c r="L1181" s="96" t="s">
        <v>217</v>
      </c>
      <c r="M1181" s="88" t="str">
        <f>VLOOKUP(L1181,'Total Sales 24-25'!$AD$2:$AE$6,2,0)</f>
        <v>G-Suite Business</v>
      </c>
      <c r="N1181" s="96" t="s">
        <v>218</v>
      </c>
      <c r="O1181" s="84" t="s">
        <v>6341</v>
      </c>
      <c r="P1181" s="89"/>
      <c r="Q1181" s="89"/>
      <c r="R1181" s="89"/>
      <c r="S1181" s="84">
        <v>11</v>
      </c>
      <c r="T1181" s="89"/>
      <c r="U1181" s="84">
        <v>27081</v>
      </c>
    </row>
    <row r="1182" spans="1:21" ht="17.25" customHeight="1" thickBot="1">
      <c r="A1182" s="82">
        <v>45251</v>
      </c>
      <c r="B1182" s="82" t="str">
        <f t="shared" si="18"/>
        <v>Nov</v>
      </c>
      <c r="C1182" s="83">
        <v>45231</v>
      </c>
      <c r="D1182" s="84">
        <v>47</v>
      </c>
      <c r="E1182" s="84" t="s">
        <v>205</v>
      </c>
      <c r="F1182" s="93" t="s">
        <v>6641</v>
      </c>
      <c r="G1182" s="86" t="s">
        <v>8626</v>
      </c>
      <c r="H1182" s="86" t="s">
        <v>7311</v>
      </c>
      <c r="I1182" s="94">
        <v>6266</v>
      </c>
      <c r="J1182" s="96">
        <v>5310</v>
      </c>
      <c r="K1182" s="97" t="s">
        <v>216</v>
      </c>
      <c r="L1182" s="96" t="s">
        <v>217</v>
      </c>
      <c r="M1182" s="88" t="str">
        <f>VLOOKUP(L1182,'Total Sales 24-25'!$AD$2:$AE$6,2,0)</f>
        <v>G-Suite Business</v>
      </c>
      <c r="N1182" s="96" t="s">
        <v>218</v>
      </c>
      <c r="O1182" s="84" t="s">
        <v>6341</v>
      </c>
      <c r="P1182" s="89"/>
      <c r="Q1182" s="89"/>
      <c r="R1182" s="89"/>
      <c r="S1182" s="84">
        <v>11</v>
      </c>
      <c r="T1182" s="89"/>
      <c r="U1182" s="84">
        <v>6266</v>
      </c>
    </row>
    <row r="1183" spans="1:21" ht="17.25" customHeight="1" thickBot="1">
      <c r="A1183" s="82">
        <v>45251</v>
      </c>
      <c r="B1183" s="82" t="str">
        <f t="shared" si="18"/>
        <v>Nov</v>
      </c>
      <c r="C1183" s="83">
        <v>45231</v>
      </c>
      <c r="D1183" s="84">
        <v>47</v>
      </c>
      <c r="E1183" s="84" t="s">
        <v>205</v>
      </c>
      <c r="F1183" s="93" t="s">
        <v>7409</v>
      </c>
      <c r="G1183" s="86" t="s">
        <v>8627</v>
      </c>
      <c r="H1183" s="86" t="s">
        <v>7311</v>
      </c>
      <c r="I1183" s="94">
        <v>3245</v>
      </c>
      <c r="J1183" s="96">
        <v>2750</v>
      </c>
      <c r="K1183" s="97" t="s">
        <v>216</v>
      </c>
      <c r="L1183" s="96" t="s">
        <v>217</v>
      </c>
      <c r="M1183" s="88" t="str">
        <f>VLOOKUP(L1183,'Total Sales 24-25'!$AD$2:$AE$6,2,0)</f>
        <v>G-Suite Business</v>
      </c>
      <c r="N1183" s="96" t="s">
        <v>218</v>
      </c>
      <c r="O1183" s="84" t="s">
        <v>6341</v>
      </c>
      <c r="P1183" s="89"/>
      <c r="Q1183" s="89"/>
      <c r="R1183" s="89"/>
      <c r="S1183" s="84">
        <v>11</v>
      </c>
      <c r="T1183" s="89"/>
      <c r="U1183" s="84">
        <v>3245</v>
      </c>
    </row>
    <row r="1184" spans="1:21" ht="17.25" customHeight="1" thickBot="1">
      <c r="A1184" s="82">
        <v>45251</v>
      </c>
      <c r="B1184" s="82" t="str">
        <f t="shared" si="18"/>
        <v>Nov</v>
      </c>
      <c r="C1184" s="83">
        <v>45231</v>
      </c>
      <c r="D1184" s="84">
        <v>47</v>
      </c>
      <c r="E1184" s="84" t="s">
        <v>205</v>
      </c>
      <c r="F1184" s="93" t="s">
        <v>347</v>
      </c>
      <c r="G1184" s="86" t="s">
        <v>8628</v>
      </c>
      <c r="H1184" s="86" t="s">
        <v>7311</v>
      </c>
      <c r="I1184" s="94">
        <v>2006</v>
      </c>
      <c r="J1184" s="96">
        <v>1700</v>
      </c>
      <c r="K1184" s="97" t="s">
        <v>216</v>
      </c>
      <c r="L1184" s="96" t="s">
        <v>217</v>
      </c>
      <c r="M1184" s="88" t="str">
        <f>VLOOKUP(L1184,'Total Sales 24-25'!$AD$2:$AE$6,2,0)</f>
        <v>G-Suite Business</v>
      </c>
      <c r="N1184" s="96" t="s">
        <v>218</v>
      </c>
      <c r="O1184" s="84" t="s">
        <v>6341</v>
      </c>
      <c r="P1184" s="89"/>
      <c r="Q1184" s="89"/>
      <c r="R1184" s="89"/>
      <c r="S1184" s="84">
        <v>11</v>
      </c>
      <c r="T1184" s="89"/>
      <c r="U1184" s="84">
        <v>2006</v>
      </c>
    </row>
    <row r="1185" spans="1:21" ht="17.25" customHeight="1" thickBot="1">
      <c r="A1185" s="82">
        <v>45251</v>
      </c>
      <c r="B1185" s="82" t="str">
        <f t="shared" si="18"/>
        <v>Nov</v>
      </c>
      <c r="C1185" s="83">
        <v>45231</v>
      </c>
      <c r="D1185" s="84">
        <v>47</v>
      </c>
      <c r="E1185" s="84" t="s">
        <v>205</v>
      </c>
      <c r="F1185" s="93" t="s">
        <v>2421</v>
      </c>
      <c r="G1185" s="86" t="s">
        <v>8629</v>
      </c>
      <c r="H1185" s="86" t="s">
        <v>7311</v>
      </c>
      <c r="I1185" s="94">
        <v>16284</v>
      </c>
      <c r="J1185" s="96">
        <v>13800</v>
      </c>
      <c r="K1185" s="97" t="s">
        <v>216</v>
      </c>
      <c r="L1185" s="96" t="s">
        <v>217</v>
      </c>
      <c r="M1185" s="88" t="str">
        <f>VLOOKUP(L1185,'Total Sales 24-25'!$AD$2:$AE$6,2,0)</f>
        <v>G-Suite Business</v>
      </c>
      <c r="N1185" s="96" t="s">
        <v>218</v>
      </c>
      <c r="O1185" s="84" t="s">
        <v>6341</v>
      </c>
      <c r="P1185" s="89"/>
      <c r="Q1185" s="89"/>
      <c r="R1185" s="89"/>
      <c r="S1185" s="84">
        <v>11</v>
      </c>
      <c r="T1185" s="89"/>
      <c r="U1185" s="84">
        <v>16284</v>
      </c>
    </row>
    <row r="1186" spans="1:21" ht="17.25" customHeight="1" thickBot="1">
      <c r="A1186" s="82">
        <v>45251</v>
      </c>
      <c r="B1186" s="82" t="str">
        <f t="shared" si="18"/>
        <v>Nov</v>
      </c>
      <c r="C1186" s="83">
        <v>45231</v>
      </c>
      <c r="D1186" s="84">
        <v>47</v>
      </c>
      <c r="E1186" s="84" t="s">
        <v>205</v>
      </c>
      <c r="F1186" s="93" t="s">
        <v>2474</v>
      </c>
      <c r="G1186" s="86" t="s">
        <v>8630</v>
      </c>
      <c r="H1186" s="86" t="s">
        <v>7311</v>
      </c>
      <c r="I1186" s="94">
        <v>1298</v>
      </c>
      <c r="J1186" s="96">
        <v>1100</v>
      </c>
      <c r="K1186" s="97" t="s">
        <v>216</v>
      </c>
      <c r="L1186" s="96" t="s">
        <v>217</v>
      </c>
      <c r="M1186" s="88" t="str">
        <f>VLOOKUP(L1186,'Total Sales 24-25'!$AD$2:$AE$6,2,0)</f>
        <v>G-Suite Business</v>
      </c>
      <c r="N1186" s="96" t="s">
        <v>218</v>
      </c>
      <c r="O1186" s="84" t="s">
        <v>6341</v>
      </c>
      <c r="P1186" s="89"/>
      <c r="Q1186" s="89"/>
      <c r="R1186" s="89"/>
      <c r="S1186" s="84">
        <v>11</v>
      </c>
      <c r="T1186" s="89"/>
      <c r="U1186" s="84">
        <v>1298</v>
      </c>
    </row>
    <row r="1187" spans="1:21" ht="17.25" customHeight="1" thickBot="1">
      <c r="A1187" s="82">
        <v>45251</v>
      </c>
      <c r="B1187" s="82" t="str">
        <f t="shared" si="18"/>
        <v>Nov</v>
      </c>
      <c r="C1187" s="83">
        <v>45231</v>
      </c>
      <c r="D1187" s="84">
        <v>47</v>
      </c>
      <c r="E1187" s="84" t="s">
        <v>205</v>
      </c>
      <c r="F1187" s="93" t="s">
        <v>3696</v>
      </c>
      <c r="G1187" s="86" t="s">
        <v>8631</v>
      </c>
      <c r="H1187" s="86" t="s">
        <v>7311</v>
      </c>
      <c r="I1187" s="94">
        <v>1549</v>
      </c>
      <c r="J1187" s="96">
        <v>1313</v>
      </c>
      <c r="K1187" s="97" t="s">
        <v>216</v>
      </c>
      <c r="L1187" s="96" t="s">
        <v>217</v>
      </c>
      <c r="M1187" s="88" t="str">
        <f>VLOOKUP(L1187,'Total Sales 24-25'!$AD$2:$AE$6,2,0)</f>
        <v>G-Suite Business</v>
      </c>
      <c r="N1187" s="96" t="s">
        <v>218</v>
      </c>
      <c r="O1187" s="84" t="s">
        <v>6341</v>
      </c>
      <c r="P1187" s="89"/>
      <c r="Q1187" s="89"/>
      <c r="R1187" s="89"/>
      <c r="S1187" s="84">
        <v>11</v>
      </c>
      <c r="T1187" s="89"/>
      <c r="U1187" s="84">
        <v>1549.34</v>
      </c>
    </row>
    <row r="1188" spans="1:21" ht="17.25" customHeight="1" thickBot="1">
      <c r="A1188" s="82">
        <v>45251</v>
      </c>
      <c r="B1188" s="82" t="str">
        <f t="shared" si="18"/>
        <v>Nov</v>
      </c>
      <c r="C1188" s="83">
        <v>45231</v>
      </c>
      <c r="D1188" s="84">
        <v>47</v>
      </c>
      <c r="E1188" s="84" t="s">
        <v>205</v>
      </c>
      <c r="F1188" s="93" t="s">
        <v>1129</v>
      </c>
      <c r="G1188" s="86" t="s">
        <v>8632</v>
      </c>
      <c r="H1188" s="86" t="s">
        <v>7311</v>
      </c>
      <c r="I1188" s="94">
        <v>4248</v>
      </c>
      <c r="J1188" s="96">
        <v>3600</v>
      </c>
      <c r="K1188" s="97" t="s">
        <v>216</v>
      </c>
      <c r="L1188" s="96" t="s">
        <v>217</v>
      </c>
      <c r="M1188" s="88" t="str">
        <f>VLOOKUP(L1188,'Total Sales 24-25'!$AD$2:$AE$6,2,0)</f>
        <v>G-Suite Business</v>
      </c>
      <c r="N1188" s="96" t="s">
        <v>218</v>
      </c>
      <c r="O1188" s="84" t="s">
        <v>6341</v>
      </c>
      <c r="P1188" s="89"/>
      <c r="Q1188" s="89"/>
      <c r="R1188" s="89"/>
      <c r="S1188" s="84">
        <v>11</v>
      </c>
      <c r="T1188" s="89"/>
      <c r="U1188" s="84">
        <v>4248</v>
      </c>
    </row>
    <row r="1189" spans="1:21" ht="17.25" customHeight="1" thickBot="1">
      <c r="A1189" s="82">
        <v>45251</v>
      </c>
      <c r="B1189" s="82" t="str">
        <f t="shared" si="18"/>
        <v>Nov</v>
      </c>
      <c r="C1189" s="83">
        <v>45231</v>
      </c>
      <c r="D1189" s="84">
        <v>47</v>
      </c>
      <c r="E1189" s="84" t="s">
        <v>205</v>
      </c>
      <c r="F1189" s="93" t="s">
        <v>7374</v>
      </c>
      <c r="G1189" s="86" t="s">
        <v>8633</v>
      </c>
      <c r="H1189" s="86" t="s">
        <v>7311</v>
      </c>
      <c r="I1189" s="94">
        <v>1991</v>
      </c>
      <c r="J1189" s="96">
        <v>1688</v>
      </c>
      <c r="K1189" s="97" t="s">
        <v>216</v>
      </c>
      <c r="L1189" s="96" t="s">
        <v>217</v>
      </c>
      <c r="M1189" s="88" t="str">
        <f>VLOOKUP(L1189,'Total Sales 24-25'!$AD$2:$AE$6,2,0)</f>
        <v>G-Suite Business</v>
      </c>
      <c r="N1189" s="96" t="s">
        <v>218</v>
      </c>
      <c r="O1189" s="84" t="s">
        <v>6341</v>
      </c>
      <c r="P1189" s="89"/>
      <c r="Q1189" s="89"/>
      <c r="R1189" s="89"/>
      <c r="S1189" s="84">
        <v>11</v>
      </c>
      <c r="T1189" s="89"/>
      <c r="U1189" s="84">
        <v>1991.25</v>
      </c>
    </row>
    <row r="1190" spans="1:21" ht="17.25" customHeight="1" thickBot="1">
      <c r="A1190" s="82">
        <v>45251</v>
      </c>
      <c r="B1190" s="82" t="str">
        <f t="shared" si="18"/>
        <v>Nov</v>
      </c>
      <c r="C1190" s="83">
        <v>45231</v>
      </c>
      <c r="D1190" s="84">
        <v>47</v>
      </c>
      <c r="E1190" s="84" t="s">
        <v>205</v>
      </c>
      <c r="F1190" s="93" t="s">
        <v>5555</v>
      </c>
      <c r="G1190" s="86" t="s">
        <v>8634</v>
      </c>
      <c r="H1190" s="86" t="s">
        <v>7311</v>
      </c>
      <c r="I1190" s="94">
        <v>2313</v>
      </c>
      <c r="J1190" s="96">
        <v>1960</v>
      </c>
      <c r="K1190" s="97" t="s">
        <v>216</v>
      </c>
      <c r="L1190" s="96" t="s">
        <v>217</v>
      </c>
      <c r="M1190" s="88" t="str">
        <f>VLOOKUP(L1190,'Total Sales 24-25'!$AD$2:$AE$6,2,0)</f>
        <v>G-Suite Business</v>
      </c>
      <c r="N1190" s="96" t="s">
        <v>218</v>
      </c>
      <c r="O1190" s="84" t="s">
        <v>6341</v>
      </c>
      <c r="P1190" s="89"/>
      <c r="Q1190" s="89"/>
      <c r="R1190" s="89"/>
      <c r="S1190" s="84">
        <v>11</v>
      </c>
      <c r="T1190" s="89"/>
      <c r="U1190" s="84">
        <v>2312.8000000000002</v>
      </c>
    </row>
    <row r="1191" spans="1:21" ht="17.25" customHeight="1" thickBot="1">
      <c r="A1191" s="82">
        <v>45251</v>
      </c>
      <c r="B1191" s="82" t="str">
        <f t="shared" si="18"/>
        <v>Nov</v>
      </c>
      <c r="C1191" s="83">
        <v>45231</v>
      </c>
      <c r="D1191" s="84">
        <v>47</v>
      </c>
      <c r="E1191" s="84" t="s">
        <v>205</v>
      </c>
      <c r="F1191" s="93" t="s">
        <v>2059</v>
      </c>
      <c r="G1191" s="86" t="s">
        <v>8635</v>
      </c>
      <c r="H1191" s="86" t="s">
        <v>7311</v>
      </c>
      <c r="I1191" s="94">
        <v>3983</v>
      </c>
      <c r="J1191" s="96">
        <v>3375</v>
      </c>
      <c r="K1191" s="97" t="s">
        <v>216</v>
      </c>
      <c r="L1191" s="96" t="s">
        <v>217</v>
      </c>
      <c r="M1191" s="88" t="str">
        <f>VLOOKUP(L1191,'Total Sales 24-25'!$AD$2:$AE$6,2,0)</f>
        <v>G-Suite Business</v>
      </c>
      <c r="N1191" s="96" t="s">
        <v>218</v>
      </c>
      <c r="O1191" s="84" t="s">
        <v>6341</v>
      </c>
      <c r="P1191" s="89"/>
      <c r="Q1191" s="89"/>
      <c r="R1191" s="89"/>
      <c r="S1191" s="84">
        <v>11</v>
      </c>
      <c r="T1191" s="89"/>
      <c r="U1191" s="84">
        <v>3982.5</v>
      </c>
    </row>
    <row r="1192" spans="1:21" ht="17.25" customHeight="1" thickBot="1">
      <c r="A1192" s="82">
        <v>45251</v>
      </c>
      <c r="B1192" s="82" t="str">
        <f t="shared" si="18"/>
        <v>Nov</v>
      </c>
      <c r="C1192" s="83">
        <v>45231</v>
      </c>
      <c r="D1192" s="84">
        <v>47</v>
      </c>
      <c r="E1192" s="84" t="s">
        <v>205</v>
      </c>
      <c r="F1192" s="93" t="s">
        <v>372</v>
      </c>
      <c r="G1192" s="86" t="s">
        <v>8636</v>
      </c>
      <c r="H1192" s="86" t="s">
        <v>7311</v>
      </c>
      <c r="I1192" s="94">
        <v>43542</v>
      </c>
      <c r="J1192" s="96">
        <v>36900</v>
      </c>
      <c r="K1192" s="97" t="s">
        <v>216</v>
      </c>
      <c r="L1192" s="96" t="s">
        <v>217</v>
      </c>
      <c r="M1192" s="88" t="str">
        <f>VLOOKUP(L1192,'Total Sales 24-25'!$AD$2:$AE$6,2,0)</f>
        <v>G-Suite Business</v>
      </c>
      <c r="N1192" s="96" t="s">
        <v>218</v>
      </c>
      <c r="O1192" s="84" t="s">
        <v>6341</v>
      </c>
      <c r="P1192" s="89"/>
      <c r="Q1192" s="89"/>
      <c r="R1192" s="89"/>
      <c r="S1192" s="84">
        <v>11</v>
      </c>
      <c r="T1192" s="89"/>
      <c r="U1192" s="84">
        <v>43542</v>
      </c>
    </row>
    <row r="1193" spans="1:21" ht="17.25" customHeight="1" thickBot="1">
      <c r="A1193" s="82">
        <v>45253</v>
      </c>
      <c r="B1193" s="82" t="str">
        <f t="shared" si="18"/>
        <v>Nov</v>
      </c>
      <c r="C1193" s="83">
        <v>45231</v>
      </c>
      <c r="D1193" s="84">
        <v>47</v>
      </c>
      <c r="E1193" s="84" t="s">
        <v>205</v>
      </c>
      <c r="F1193" s="93" t="s">
        <v>4387</v>
      </c>
      <c r="G1193" s="86" t="s">
        <v>8637</v>
      </c>
      <c r="H1193" s="86" t="s">
        <v>7311</v>
      </c>
      <c r="I1193" s="94">
        <v>5812</v>
      </c>
      <c r="J1193" s="96">
        <v>4925</v>
      </c>
      <c r="K1193" s="97" t="s">
        <v>216</v>
      </c>
      <c r="L1193" s="96" t="s">
        <v>217</v>
      </c>
      <c r="M1193" s="88" t="str">
        <f>VLOOKUP(L1193,'Total Sales 24-25'!$AD$2:$AE$6,2,0)</f>
        <v>G-Suite Business</v>
      </c>
      <c r="N1193" s="96" t="s">
        <v>218</v>
      </c>
      <c r="O1193" s="84" t="s">
        <v>6341</v>
      </c>
      <c r="P1193" s="89"/>
      <c r="Q1193" s="89"/>
      <c r="R1193" s="89"/>
      <c r="S1193" s="84">
        <v>11</v>
      </c>
      <c r="T1193" s="89"/>
      <c r="U1193" s="84">
        <v>5812</v>
      </c>
    </row>
    <row r="1194" spans="1:21" ht="17.25" customHeight="1" thickBot="1">
      <c r="A1194" s="82">
        <v>45254</v>
      </c>
      <c r="B1194" s="82" t="str">
        <f t="shared" si="18"/>
        <v>Nov</v>
      </c>
      <c r="C1194" s="83">
        <v>45231</v>
      </c>
      <c r="D1194" s="84">
        <v>47</v>
      </c>
      <c r="E1194" s="84" t="s">
        <v>205</v>
      </c>
      <c r="F1194" s="93" t="s">
        <v>7523</v>
      </c>
      <c r="G1194" s="86" t="s">
        <v>8638</v>
      </c>
      <c r="H1194" s="86" t="s">
        <v>7311</v>
      </c>
      <c r="I1194" s="94">
        <v>2649</v>
      </c>
      <c r="J1194" s="96">
        <v>2245</v>
      </c>
      <c r="K1194" s="97" t="s">
        <v>216</v>
      </c>
      <c r="L1194" s="96" t="s">
        <v>217</v>
      </c>
      <c r="M1194" s="88" t="str">
        <f>VLOOKUP(L1194,'Total Sales 24-25'!$AD$2:$AE$6,2,0)</f>
        <v>G-Suite Business</v>
      </c>
      <c r="N1194" s="96" t="s">
        <v>218</v>
      </c>
      <c r="O1194" s="84" t="s">
        <v>6341</v>
      </c>
      <c r="P1194" s="89"/>
      <c r="Q1194" s="89"/>
      <c r="R1194" s="89"/>
      <c r="S1194" s="84">
        <v>11</v>
      </c>
      <c r="T1194" s="89"/>
      <c r="U1194" s="84">
        <v>2649.1</v>
      </c>
    </row>
    <row r="1195" spans="1:21" ht="17.25" customHeight="1" thickBot="1">
      <c r="A1195" s="82">
        <v>45254</v>
      </c>
      <c r="B1195" s="82" t="str">
        <f t="shared" si="18"/>
        <v>Nov</v>
      </c>
      <c r="C1195" s="83">
        <v>45231</v>
      </c>
      <c r="D1195" s="84">
        <v>47</v>
      </c>
      <c r="E1195" s="84" t="s">
        <v>205</v>
      </c>
      <c r="F1195" s="93" t="s">
        <v>250</v>
      </c>
      <c r="G1195" s="86" t="s">
        <v>8639</v>
      </c>
      <c r="H1195" s="86" t="s">
        <v>7311</v>
      </c>
      <c r="I1195" s="94">
        <v>3540</v>
      </c>
      <c r="J1195" s="96">
        <v>3000</v>
      </c>
      <c r="K1195" s="97" t="s">
        <v>216</v>
      </c>
      <c r="L1195" s="96" t="s">
        <v>217</v>
      </c>
      <c r="M1195" s="88" t="str">
        <f>VLOOKUP(L1195,'Total Sales 24-25'!$AD$2:$AE$6,2,0)</f>
        <v>G-Suite Business</v>
      </c>
      <c r="N1195" s="96" t="s">
        <v>218</v>
      </c>
      <c r="O1195" s="84" t="s">
        <v>6341</v>
      </c>
      <c r="P1195" s="89"/>
      <c r="Q1195" s="89"/>
      <c r="R1195" s="89"/>
      <c r="S1195" s="84">
        <v>11</v>
      </c>
      <c r="T1195" s="89"/>
      <c r="U1195" s="84">
        <v>3540</v>
      </c>
    </row>
    <row r="1196" spans="1:21" ht="17.25" customHeight="1" thickBot="1">
      <c r="A1196" s="82">
        <v>45254</v>
      </c>
      <c r="B1196" s="82" t="str">
        <f t="shared" si="18"/>
        <v>Nov</v>
      </c>
      <c r="C1196" s="83">
        <v>45231</v>
      </c>
      <c r="D1196" s="84">
        <v>47</v>
      </c>
      <c r="E1196" s="84" t="s">
        <v>205</v>
      </c>
      <c r="F1196" s="93" t="s">
        <v>8640</v>
      </c>
      <c r="G1196" s="86" t="s">
        <v>8641</v>
      </c>
      <c r="H1196" s="86" t="s">
        <v>7311</v>
      </c>
      <c r="I1196" s="94">
        <v>182428</v>
      </c>
      <c r="J1196" s="96">
        <v>154600</v>
      </c>
      <c r="K1196" s="97" t="s">
        <v>216</v>
      </c>
      <c r="L1196" s="96" t="s">
        <v>217</v>
      </c>
      <c r="M1196" s="88" t="str">
        <f>VLOOKUP(L1196,'Total Sales 24-25'!$AD$2:$AE$6,2,0)</f>
        <v>G-Suite Business</v>
      </c>
      <c r="N1196" s="96" t="s">
        <v>218</v>
      </c>
      <c r="O1196" s="84" t="s">
        <v>6341</v>
      </c>
      <c r="P1196" s="89"/>
      <c r="Q1196" s="89"/>
      <c r="R1196" s="89"/>
      <c r="S1196" s="84">
        <v>11</v>
      </c>
      <c r="T1196" s="89"/>
      <c r="U1196" s="84">
        <v>182428</v>
      </c>
    </row>
    <row r="1197" spans="1:21" ht="17.25" customHeight="1" thickBot="1">
      <c r="A1197" s="82">
        <v>45254</v>
      </c>
      <c r="B1197" s="82" t="str">
        <f t="shared" si="18"/>
        <v>Nov</v>
      </c>
      <c r="C1197" s="83">
        <v>45231</v>
      </c>
      <c r="D1197" s="84">
        <v>47</v>
      </c>
      <c r="E1197" s="84" t="s">
        <v>205</v>
      </c>
      <c r="F1197" s="93" t="s">
        <v>2059</v>
      </c>
      <c r="G1197" s="86" t="s">
        <v>8642</v>
      </c>
      <c r="H1197" s="86" t="s">
        <v>7311</v>
      </c>
      <c r="I1197" s="94">
        <v>2434</v>
      </c>
      <c r="J1197" s="96">
        <v>2063</v>
      </c>
      <c r="K1197" s="97" t="s">
        <v>216</v>
      </c>
      <c r="L1197" s="96" t="s">
        <v>217</v>
      </c>
      <c r="M1197" s="88" t="str">
        <f>VLOOKUP(L1197,'Total Sales 24-25'!$AD$2:$AE$6,2,0)</f>
        <v>G-Suite Business</v>
      </c>
      <c r="N1197" s="96" t="s">
        <v>218</v>
      </c>
      <c r="O1197" s="84" t="s">
        <v>6341</v>
      </c>
      <c r="P1197" s="89"/>
      <c r="Q1197" s="89"/>
      <c r="R1197" s="89"/>
      <c r="S1197" s="84">
        <v>11</v>
      </c>
      <c r="T1197" s="89"/>
      <c r="U1197" s="84">
        <v>2434</v>
      </c>
    </row>
    <row r="1198" spans="1:21" ht="17.25" customHeight="1" thickBot="1">
      <c r="A1198" s="82">
        <v>45254</v>
      </c>
      <c r="B1198" s="82" t="str">
        <f t="shared" si="18"/>
        <v>Nov</v>
      </c>
      <c r="C1198" s="83">
        <v>45231</v>
      </c>
      <c r="D1198" s="84">
        <v>47</v>
      </c>
      <c r="E1198" s="84" t="s">
        <v>205</v>
      </c>
      <c r="F1198" s="93" t="s">
        <v>457</v>
      </c>
      <c r="G1198" s="86" t="s">
        <v>8643</v>
      </c>
      <c r="H1198" s="86" t="s">
        <v>7311</v>
      </c>
      <c r="I1198" s="94">
        <v>1829</v>
      </c>
      <c r="J1198" s="96">
        <v>1550</v>
      </c>
      <c r="K1198" s="97" t="s">
        <v>216</v>
      </c>
      <c r="L1198" s="96" t="s">
        <v>217</v>
      </c>
      <c r="M1198" s="88" t="str">
        <f>VLOOKUP(L1198,'Total Sales 24-25'!$AD$2:$AE$6,2,0)</f>
        <v>G-Suite Business</v>
      </c>
      <c r="N1198" s="96" t="s">
        <v>218</v>
      </c>
      <c r="O1198" s="84" t="s">
        <v>6341</v>
      </c>
      <c r="P1198" s="89"/>
      <c r="Q1198" s="89"/>
      <c r="R1198" s="89"/>
      <c r="S1198" s="84">
        <v>11</v>
      </c>
      <c r="T1198" s="89"/>
      <c r="U1198" s="84">
        <v>1829</v>
      </c>
    </row>
    <row r="1199" spans="1:21" ht="17.25" customHeight="1" thickBot="1">
      <c r="A1199" s="82">
        <v>45254</v>
      </c>
      <c r="B1199" s="82" t="str">
        <f t="shared" si="18"/>
        <v>Nov</v>
      </c>
      <c r="C1199" s="83">
        <v>45231</v>
      </c>
      <c r="D1199" s="84">
        <v>47</v>
      </c>
      <c r="E1199" s="84" t="s">
        <v>205</v>
      </c>
      <c r="F1199" s="93" t="s">
        <v>5109</v>
      </c>
      <c r="G1199" s="86" t="s">
        <v>8644</v>
      </c>
      <c r="H1199" s="86" t="s">
        <v>7311</v>
      </c>
      <c r="I1199" s="94">
        <v>3009</v>
      </c>
      <c r="J1199" s="96">
        <v>2550</v>
      </c>
      <c r="K1199" s="97" t="s">
        <v>216</v>
      </c>
      <c r="L1199" s="96" t="s">
        <v>217</v>
      </c>
      <c r="M1199" s="88" t="str">
        <f>VLOOKUP(L1199,'Total Sales 24-25'!$AD$2:$AE$6,2,0)</f>
        <v>G-Suite Business</v>
      </c>
      <c r="N1199" s="96" t="s">
        <v>218</v>
      </c>
      <c r="O1199" s="84" t="s">
        <v>6341</v>
      </c>
      <c r="P1199" s="89"/>
      <c r="Q1199" s="89"/>
      <c r="R1199" s="89"/>
      <c r="S1199" s="84">
        <v>11</v>
      </c>
      <c r="T1199" s="89"/>
      <c r="U1199" s="84">
        <v>3009</v>
      </c>
    </row>
    <row r="1200" spans="1:21" ht="17.25" customHeight="1" thickBot="1">
      <c r="A1200" s="82">
        <v>45254</v>
      </c>
      <c r="B1200" s="82" t="str">
        <f t="shared" si="18"/>
        <v>Nov</v>
      </c>
      <c r="C1200" s="83">
        <v>45231</v>
      </c>
      <c r="D1200" s="84">
        <v>47</v>
      </c>
      <c r="E1200" s="84" t="s">
        <v>205</v>
      </c>
      <c r="F1200" s="93" t="s">
        <v>549</v>
      </c>
      <c r="G1200" s="86" t="s">
        <v>8645</v>
      </c>
      <c r="H1200" s="86" t="s">
        <v>7311</v>
      </c>
      <c r="I1200" s="94">
        <v>4621</v>
      </c>
      <c r="J1200" s="96">
        <v>3916</v>
      </c>
      <c r="K1200" s="97" t="s">
        <v>216</v>
      </c>
      <c r="L1200" s="96" t="s">
        <v>217</v>
      </c>
      <c r="M1200" s="88" t="str">
        <f>VLOOKUP(L1200,'Total Sales 24-25'!$AD$2:$AE$6,2,0)</f>
        <v>G-Suite Business</v>
      </c>
      <c r="N1200" s="96" t="s">
        <v>218</v>
      </c>
      <c r="O1200" s="84" t="s">
        <v>6341</v>
      </c>
      <c r="P1200" s="89"/>
      <c r="Q1200" s="89"/>
      <c r="R1200" s="89"/>
      <c r="S1200" s="84">
        <v>11</v>
      </c>
      <c r="T1200" s="89"/>
      <c r="U1200" s="84">
        <v>4621</v>
      </c>
    </row>
    <row r="1201" spans="1:21" ht="17.25" customHeight="1" thickBot="1">
      <c r="A1201" s="82">
        <v>45255</v>
      </c>
      <c r="B1201" s="82" t="str">
        <f t="shared" si="18"/>
        <v>Nov</v>
      </c>
      <c r="C1201" s="83">
        <v>45231</v>
      </c>
      <c r="D1201" s="84">
        <v>47</v>
      </c>
      <c r="E1201" s="84" t="s">
        <v>205</v>
      </c>
      <c r="F1201" s="93" t="s">
        <v>8646</v>
      </c>
      <c r="G1201" s="86" t="s">
        <v>8647</v>
      </c>
      <c r="H1201" s="86" t="s">
        <v>7311</v>
      </c>
      <c r="I1201" s="94">
        <v>15045</v>
      </c>
      <c r="J1201" s="96">
        <v>12750</v>
      </c>
      <c r="K1201" s="97" t="s">
        <v>216</v>
      </c>
      <c r="L1201" s="96" t="s">
        <v>217</v>
      </c>
      <c r="M1201" s="88" t="str">
        <f>VLOOKUP(L1201,'Total Sales 24-25'!$AD$2:$AE$6,2,0)</f>
        <v>G-Suite Business</v>
      </c>
      <c r="N1201" s="96" t="s">
        <v>218</v>
      </c>
      <c r="O1201" s="84" t="s">
        <v>6341</v>
      </c>
      <c r="P1201" s="89"/>
      <c r="Q1201" s="89"/>
      <c r="R1201" s="89"/>
      <c r="S1201" s="84">
        <v>11</v>
      </c>
      <c r="T1201" s="89"/>
      <c r="U1201" s="84">
        <v>15045</v>
      </c>
    </row>
    <row r="1202" spans="1:21" ht="17.25" customHeight="1" thickBot="1">
      <c r="A1202" s="82">
        <v>45255</v>
      </c>
      <c r="B1202" s="82" t="str">
        <f t="shared" si="18"/>
        <v>Nov</v>
      </c>
      <c r="C1202" s="83">
        <v>45231</v>
      </c>
      <c r="D1202" s="84">
        <v>47</v>
      </c>
      <c r="E1202" s="84" t="s">
        <v>205</v>
      </c>
      <c r="F1202" s="93" t="s">
        <v>5059</v>
      </c>
      <c r="G1202" s="86" t="s">
        <v>8648</v>
      </c>
      <c r="H1202" s="86" t="s">
        <v>7311</v>
      </c>
      <c r="I1202" s="94">
        <v>281996</v>
      </c>
      <c r="J1202" s="96">
        <v>238980</v>
      </c>
      <c r="K1202" s="97" t="s">
        <v>216</v>
      </c>
      <c r="L1202" s="96" t="s">
        <v>217</v>
      </c>
      <c r="M1202" s="88" t="str">
        <f>VLOOKUP(L1202,'Total Sales 24-25'!$AD$2:$AE$6,2,0)</f>
        <v>G-Suite Business</v>
      </c>
      <c r="N1202" s="96" t="s">
        <v>218</v>
      </c>
      <c r="O1202" s="84" t="s">
        <v>6341</v>
      </c>
      <c r="P1202" s="89"/>
      <c r="Q1202" s="89"/>
      <c r="R1202" s="89"/>
      <c r="S1202" s="84">
        <v>11</v>
      </c>
      <c r="T1202" s="89"/>
      <c r="U1202" s="84">
        <v>281996.40000000002</v>
      </c>
    </row>
    <row r="1203" spans="1:21" ht="17.25" customHeight="1" thickBot="1">
      <c r="A1203" s="82">
        <v>45255</v>
      </c>
      <c r="B1203" s="82" t="str">
        <f t="shared" si="18"/>
        <v>Nov</v>
      </c>
      <c r="C1203" s="83">
        <v>45231</v>
      </c>
      <c r="D1203" s="84">
        <v>47</v>
      </c>
      <c r="E1203" s="84" t="s">
        <v>205</v>
      </c>
      <c r="F1203" s="90" t="s">
        <v>362</v>
      </c>
      <c r="G1203" s="86" t="s">
        <v>8649</v>
      </c>
      <c r="H1203" s="86" t="s">
        <v>7311</v>
      </c>
      <c r="I1203" s="91"/>
      <c r="J1203" s="96">
        <v>0</v>
      </c>
      <c r="K1203" s="97" t="s">
        <v>216</v>
      </c>
      <c r="L1203" s="96" t="s">
        <v>217</v>
      </c>
      <c r="M1203" s="88" t="str">
        <f>VLOOKUP(L1203,'Total Sales 24-25'!$AD$2:$AE$6,2,0)</f>
        <v>G-Suite Business</v>
      </c>
      <c r="N1203" s="96" t="s">
        <v>218</v>
      </c>
      <c r="O1203" s="84" t="s">
        <v>6341</v>
      </c>
      <c r="P1203" s="89"/>
      <c r="Q1203" s="89"/>
      <c r="R1203" s="89"/>
      <c r="S1203" s="84">
        <v>11</v>
      </c>
      <c r="T1203" s="89"/>
      <c r="U1203" s="89"/>
    </row>
    <row r="1204" spans="1:21" ht="17.25" customHeight="1" thickBot="1">
      <c r="A1204" s="82">
        <v>45255</v>
      </c>
      <c r="B1204" s="82" t="str">
        <f t="shared" si="18"/>
        <v>Nov</v>
      </c>
      <c r="C1204" s="83">
        <v>45231</v>
      </c>
      <c r="D1204" s="84">
        <v>47</v>
      </c>
      <c r="E1204" s="84" t="s">
        <v>205</v>
      </c>
      <c r="F1204" s="93" t="s">
        <v>534</v>
      </c>
      <c r="G1204" s="86" t="s">
        <v>8650</v>
      </c>
      <c r="H1204" s="86" t="s">
        <v>7311</v>
      </c>
      <c r="I1204" s="94">
        <v>57171</v>
      </c>
      <c r="J1204" s="96">
        <v>48450</v>
      </c>
      <c r="K1204" s="97" t="s">
        <v>216</v>
      </c>
      <c r="L1204" s="96" t="s">
        <v>217</v>
      </c>
      <c r="M1204" s="88" t="str">
        <f>VLOOKUP(L1204,'Total Sales 24-25'!$AD$2:$AE$6,2,0)</f>
        <v>G-Suite Business</v>
      </c>
      <c r="N1204" s="96" t="s">
        <v>218</v>
      </c>
      <c r="O1204" s="84" t="s">
        <v>6341</v>
      </c>
      <c r="P1204" s="89"/>
      <c r="Q1204" s="89"/>
      <c r="R1204" s="89"/>
      <c r="S1204" s="84">
        <v>11</v>
      </c>
      <c r="T1204" s="89"/>
      <c r="U1204" s="84">
        <v>57171</v>
      </c>
    </row>
    <row r="1205" spans="1:21" ht="17.25" customHeight="1" thickBot="1">
      <c r="A1205" s="82">
        <v>45258</v>
      </c>
      <c r="B1205" s="82" t="str">
        <f t="shared" si="18"/>
        <v>Nov</v>
      </c>
      <c r="C1205" s="83">
        <v>45231</v>
      </c>
      <c r="D1205" s="84">
        <v>48</v>
      </c>
      <c r="E1205" s="84" t="s">
        <v>205</v>
      </c>
      <c r="F1205" s="93" t="s">
        <v>5283</v>
      </c>
      <c r="G1205" s="86" t="s">
        <v>8651</v>
      </c>
      <c r="H1205" s="86" t="s">
        <v>7311</v>
      </c>
      <c r="I1205" s="94">
        <v>144550</v>
      </c>
      <c r="J1205" s="96">
        <v>122500</v>
      </c>
      <c r="K1205" s="97" t="s">
        <v>216</v>
      </c>
      <c r="L1205" s="96" t="s">
        <v>217</v>
      </c>
      <c r="M1205" s="88" t="str">
        <f>VLOOKUP(L1205,'Total Sales 24-25'!$AD$2:$AE$6,2,0)</f>
        <v>G-Suite Business</v>
      </c>
      <c r="N1205" s="96" t="s">
        <v>218</v>
      </c>
      <c r="O1205" s="84" t="s">
        <v>6341</v>
      </c>
      <c r="P1205" s="89"/>
      <c r="Q1205" s="89"/>
      <c r="R1205" s="89"/>
      <c r="S1205" s="84">
        <v>11</v>
      </c>
      <c r="T1205" s="89"/>
      <c r="U1205" s="84">
        <v>144550</v>
      </c>
    </row>
    <row r="1206" spans="1:21" ht="17.25" customHeight="1" thickBot="1">
      <c r="A1206" s="82">
        <v>45258</v>
      </c>
      <c r="B1206" s="82" t="str">
        <f t="shared" si="18"/>
        <v>Nov</v>
      </c>
      <c r="C1206" s="83">
        <v>45231</v>
      </c>
      <c r="D1206" s="84">
        <v>48</v>
      </c>
      <c r="E1206" s="84" t="s">
        <v>205</v>
      </c>
      <c r="F1206" s="93" t="s">
        <v>7671</v>
      </c>
      <c r="G1206" s="86" t="s">
        <v>8652</v>
      </c>
      <c r="H1206" s="86" t="s">
        <v>7311</v>
      </c>
      <c r="I1206" s="94">
        <v>3009</v>
      </c>
      <c r="J1206" s="96">
        <v>2550</v>
      </c>
      <c r="K1206" s="97" t="s">
        <v>216</v>
      </c>
      <c r="L1206" s="96" t="s">
        <v>217</v>
      </c>
      <c r="M1206" s="88" t="str">
        <f>VLOOKUP(L1206,'Total Sales 24-25'!$AD$2:$AE$6,2,0)</f>
        <v>G-Suite Business</v>
      </c>
      <c r="N1206" s="96" t="s">
        <v>218</v>
      </c>
      <c r="O1206" s="84" t="s">
        <v>6341</v>
      </c>
      <c r="P1206" s="89"/>
      <c r="Q1206" s="89"/>
      <c r="R1206" s="89"/>
      <c r="S1206" s="84">
        <v>11</v>
      </c>
      <c r="T1206" s="89"/>
      <c r="U1206" s="84">
        <v>3009</v>
      </c>
    </row>
    <row r="1207" spans="1:21" ht="17.25" customHeight="1" thickBot="1">
      <c r="A1207" s="82">
        <v>45258</v>
      </c>
      <c r="B1207" s="82" t="str">
        <f t="shared" si="18"/>
        <v>Nov</v>
      </c>
      <c r="C1207" s="83">
        <v>45231</v>
      </c>
      <c r="D1207" s="84">
        <v>48</v>
      </c>
      <c r="E1207" s="84" t="s">
        <v>205</v>
      </c>
      <c r="F1207" s="85" t="s">
        <v>1770</v>
      </c>
      <c r="G1207" s="86" t="s">
        <v>8653</v>
      </c>
      <c r="H1207" s="86" t="s">
        <v>7311</v>
      </c>
      <c r="I1207" s="86">
        <v>738</v>
      </c>
      <c r="J1207" s="96">
        <v>625</v>
      </c>
      <c r="K1207" s="97" t="s">
        <v>216</v>
      </c>
      <c r="L1207" s="96" t="s">
        <v>217</v>
      </c>
      <c r="M1207" s="88" t="str">
        <f>VLOOKUP(L1207,'Total Sales 24-25'!$AD$2:$AE$6,2,0)</f>
        <v>G-Suite Business</v>
      </c>
      <c r="N1207" s="96" t="s">
        <v>218</v>
      </c>
      <c r="O1207" s="84" t="s">
        <v>6341</v>
      </c>
      <c r="P1207" s="89"/>
      <c r="Q1207" s="89"/>
      <c r="R1207" s="89"/>
      <c r="S1207" s="84">
        <v>11</v>
      </c>
      <c r="T1207" s="89"/>
      <c r="U1207" s="84">
        <v>737.5</v>
      </c>
    </row>
    <row r="1208" spans="1:21" ht="17.25" customHeight="1" thickBot="1">
      <c r="A1208" s="82">
        <v>45258</v>
      </c>
      <c r="B1208" s="82" t="str">
        <f t="shared" si="18"/>
        <v>Nov</v>
      </c>
      <c r="C1208" s="83">
        <v>45231</v>
      </c>
      <c r="D1208" s="84">
        <v>48</v>
      </c>
      <c r="E1208" s="84" t="s">
        <v>205</v>
      </c>
      <c r="F1208" s="85" t="s">
        <v>2634</v>
      </c>
      <c r="G1208" s="86" t="s">
        <v>8654</v>
      </c>
      <c r="H1208" s="86" t="s">
        <v>7311</v>
      </c>
      <c r="I1208" s="86">
        <v>29264</v>
      </c>
      <c r="J1208" s="96">
        <v>24800</v>
      </c>
      <c r="K1208" s="97" t="s">
        <v>216</v>
      </c>
      <c r="L1208" s="96" t="s">
        <v>217</v>
      </c>
      <c r="M1208" s="88" t="str">
        <f>VLOOKUP(L1208,'Total Sales 24-25'!$AD$2:$AE$6,2,0)</f>
        <v>G-Suite Business</v>
      </c>
      <c r="N1208" s="96" t="s">
        <v>218</v>
      </c>
      <c r="O1208" s="84" t="s">
        <v>6341</v>
      </c>
      <c r="P1208" s="89"/>
      <c r="Q1208" s="89"/>
      <c r="R1208" s="89"/>
      <c r="S1208" s="84">
        <v>11</v>
      </c>
      <c r="T1208" s="89"/>
      <c r="U1208" s="84">
        <v>29264</v>
      </c>
    </row>
    <row r="1209" spans="1:21" ht="17.25" customHeight="1" thickBot="1">
      <c r="A1209" s="82">
        <v>45258</v>
      </c>
      <c r="B1209" s="82" t="str">
        <f t="shared" si="18"/>
        <v>Nov</v>
      </c>
      <c r="C1209" s="83">
        <v>45231</v>
      </c>
      <c r="D1209" s="84">
        <v>48</v>
      </c>
      <c r="E1209" s="84" t="s">
        <v>205</v>
      </c>
      <c r="F1209" s="85" t="s">
        <v>2079</v>
      </c>
      <c r="G1209" s="86" t="s">
        <v>8655</v>
      </c>
      <c r="H1209" s="86" t="s">
        <v>7311</v>
      </c>
      <c r="I1209" s="86">
        <v>2696</v>
      </c>
      <c r="J1209" s="96">
        <v>2285</v>
      </c>
      <c r="K1209" s="97" t="s">
        <v>216</v>
      </c>
      <c r="L1209" s="96" t="s">
        <v>217</v>
      </c>
      <c r="M1209" s="88" t="str">
        <f>VLOOKUP(L1209,'Total Sales 24-25'!$AD$2:$AE$6,2,0)</f>
        <v>G-Suite Business</v>
      </c>
      <c r="N1209" s="96" t="s">
        <v>218</v>
      </c>
      <c r="O1209" s="84" t="s">
        <v>6341</v>
      </c>
      <c r="P1209" s="89"/>
      <c r="Q1209" s="89"/>
      <c r="R1209" s="89"/>
      <c r="S1209" s="84">
        <v>11</v>
      </c>
      <c r="T1209" s="89"/>
      <c r="U1209" s="84">
        <v>2695.93</v>
      </c>
    </row>
    <row r="1210" spans="1:21" ht="17.25" customHeight="1" thickBot="1">
      <c r="A1210" s="82">
        <v>45258</v>
      </c>
      <c r="B1210" s="82" t="str">
        <f t="shared" si="18"/>
        <v>Nov</v>
      </c>
      <c r="C1210" s="83">
        <v>45231</v>
      </c>
      <c r="D1210" s="84">
        <v>48</v>
      </c>
      <c r="E1210" s="84" t="s">
        <v>205</v>
      </c>
      <c r="F1210" s="85" t="s">
        <v>3149</v>
      </c>
      <c r="G1210" s="86" t="s">
        <v>8656</v>
      </c>
      <c r="H1210" s="86" t="s">
        <v>7311</v>
      </c>
      <c r="I1210" s="86">
        <v>15045</v>
      </c>
      <c r="J1210" s="96">
        <v>12750</v>
      </c>
      <c r="K1210" s="97" t="s">
        <v>216</v>
      </c>
      <c r="L1210" s="96" t="s">
        <v>217</v>
      </c>
      <c r="M1210" s="88" t="str">
        <f>VLOOKUP(L1210,'Total Sales 24-25'!$AD$2:$AE$6,2,0)</f>
        <v>G-Suite Business</v>
      </c>
      <c r="N1210" s="96" t="s">
        <v>218</v>
      </c>
      <c r="O1210" s="84" t="s">
        <v>6341</v>
      </c>
      <c r="P1210" s="89"/>
      <c r="Q1210" s="89"/>
      <c r="R1210" s="89"/>
      <c r="S1210" s="84">
        <v>11</v>
      </c>
      <c r="T1210" s="89"/>
      <c r="U1210" s="84">
        <v>15045</v>
      </c>
    </row>
    <row r="1211" spans="1:21" ht="17.25" customHeight="1" thickBot="1">
      <c r="A1211" s="82">
        <v>45259</v>
      </c>
      <c r="B1211" s="82" t="str">
        <f t="shared" si="18"/>
        <v>Nov</v>
      </c>
      <c r="C1211" s="83">
        <v>45231</v>
      </c>
      <c r="D1211" s="84">
        <v>48</v>
      </c>
      <c r="E1211" s="84" t="s">
        <v>205</v>
      </c>
      <c r="F1211" s="85" t="s">
        <v>4175</v>
      </c>
      <c r="G1211" s="86" t="s">
        <v>8657</v>
      </c>
      <c r="H1211" s="86" t="s">
        <v>7311</v>
      </c>
      <c r="I1211" s="86">
        <v>3229</v>
      </c>
      <c r="J1211" s="96">
        <v>2736</v>
      </c>
      <c r="K1211" s="97" t="s">
        <v>216</v>
      </c>
      <c r="L1211" s="96" t="s">
        <v>217</v>
      </c>
      <c r="M1211" s="88" t="str">
        <f>VLOOKUP(L1211,'Total Sales 24-25'!$AD$2:$AE$6,2,0)</f>
        <v>G-Suite Business</v>
      </c>
      <c r="N1211" s="96" t="s">
        <v>218</v>
      </c>
      <c r="O1211" s="84" t="s">
        <v>6341</v>
      </c>
      <c r="P1211" s="89"/>
      <c r="Q1211" s="89"/>
      <c r="R1211" s="89"/>
      <c r="S1211" s="84">
        <v>11</v>
      </c>
      <c r="T1211" s="89"/>
      <c r="U1211" s="84">
        <v>3229</v>
      </c>
    </row>
    <row r="1212" spans="1:21" ht="17.25" customHeight="1" thickBot="1">
      <c r="A1212" s="82">
        <v>45259</v>
      </c>
      <c r="B1212" s="82" t="str">
        <f t="shared" si="18"/>
        <v>Nov</v>
      </c>
      <c r="C1212" s="83">
        <v>45231</v>
      </c>
      <c r="D1212" s="84">
        <v>48</v>
      </c>
      <c r="E1212" s="84" t="s">
        <v>205</v>
      </c>
      <c r="F1212" s="85" t="s">
        <v>5114</v>
      </c>
      <c r="G1212" s="86" t="s">
        <v>8658</v>
      </c>
      <c r="H1212" s="86" t="s">
        <v>7311</v>
      </c>
      <c r="I1212" s="86">
        <v>9912</v>
      </c>
      <c r="J1212" s="96">
        <v>8400</v>
      </c>
      <c r="K1212" s="97" t="s">
        <v>216</v>
      </c>
      <c r="L1212" s="96" t="s">
        <v>217</v>
      </c>
      <c r="M1212" s="88" t="str">
        <f>VLOOKUP(L1212,'Total Sales 24-25'!$AD$2:$AE$6,2,0)</f>
        <v>G-Suite Business</v>
      </c>
      <c r="N1212" s="96" t="s">
        <v>218</v>
      </c>
      <c r="O1212" s="84" t="s">
        <v>6341</v>
      </c>
      <c r="P1212" s="89"/>
      <c r="Q1212" s="89"/>
      <c r="R1212" s="89"/>
      <c r="S1212" s="84">
        <v>11</v>
      </c>
      <c r="T1212" s="89"/>
      <c r="U1212" s="84">
        <v>9912</v>
      </c>
    </row>
    <row r="1213" spans="1:21" ht="17.25" customHeight="1" thickBot="1">
      <c r="A1213" s="82">
        <v>45259</v>
      </c>
      <c r="B1213" s="82" t="str">
        <f t="shared" si="18"/>
        <v>Nov</v>
      </c>
      <c r="C1213" s="83">
        <v>45231</v>
      </c>
      <c r="D1213" s="84">
        <v>48</v>
      </c>
      <c r="E1213" s="84" t="s">
        <v>205</v>
      </c>
      <c r="F1213" s="85" t="s">
        <v>1211</v>
      </c>
      <c r="G1213" s="86" t="s">
        <v>8659</v>
      </c>
      <c r="H1213" s="86" t="s">
        <v>7311</v>
      </c>
      <c r="I1213" s="86">
        <v>111392</v>
      </c>
      <c r="J1213" s="96">
        <v>94400</v>
      </c>
      <c r="K1213" s="97" t="s">
        <v>216</v>
      </c>
      <c r="L1213" s="96" t="s">
        <v>217</v>
      </c>
      <c r="M1213" s="88" t="str">
        <f>VLOOKUP(L1213,'Total Sales 24-25'!$AD$2:$AE$6,2,0)</f>
        <v>G-Suite Business</v>
      </c>
      <c r="N1213" s="96" t="s">
        <v>218</v>
      </c>
      <c r="O1213" s="84" t="s">
        <v>6341</v>
      </c>
      <c r="P1213" s="89"/>
      <c r="Q1213" s="89"/>
      <c r="R1213" s="89"/>
      <c r="S1213" s="84">
        <v>11</v>
      </c>
      <c r="T1213" s="89"/>
      <c r="U1213" s="84">
        <v>111392</v>
      </c>
    </row>
    <row r="1214" spans="1:21" ht="17.25" customHeight="1" thickBot="1">
      <c r="A1214" s="82">
        <v>45259</v>
      </c>
      <c r="B1214" s="82" t="str">
        <f t="shared" si="18"/>
        <v>Nov</v>
      </c>
      <c r="C1214" s="83">
        <v>45231</v>
      </c>
      <c r="D1214" s="84">
        <v>48</v>
      </c>
      <c r="E1214" s="84" t="s">
        <v>205</v>
      </c>
      <c r="F1214" s="85" t="s">
        <v>5257</v>
      </c>
      <c r="G1214" s="86" t="s">
        <v>8660</v>
      </c>
      <c r="H1214" s="86" t="s">
        <v>7311</v>
      </c>
      <c r="I1214" s="86">
        <v>6018</v>
      </c>
      <c r="J1214" s="96">
        <v>5100</v>
      </c>
      <c r="K1214" s="97" t="s">
        <v>216</v>
      </c>
      <c r="L1214" s="96" t="s">
        <v>217</v>
      </c>
      <c r="M1214" s="88" t="str">
        <f>VLOOKUP(L1214,'Total Sales 24-25'!$AD$2:$AE$6,2,0)</f>
        <v>G-Suite Business</v>
      </c>
      <c r="N1214" s="96" t="s">
        <v>218</v>
      </c>
      <c r="O1214" s="84" t="s">
        <v>6341</v>
      </c>
      <c r="P1214" s="89"/>
      <c r="Q1214" s="89"/>
      <c r="R1214" s="89"/>
      <c r="S1214" s="84">
        <v>11</v>
      </c>
      <c r="T1214" s="89"/>
      <c r="U1214" s="84">
        <v>6018</v>
      </c>
    </row>
    <row r="1215" spans="1:21" ht="17.25" customHeight="1" thickBot="1">
      <c r="A1215" s="82">
        <v>45259</v>
      </c>
      <c r="B1215" s="82" t="str">
        <f t="shared" si="18"/>
        <v>Nov</v>
      </c>
      <c r="C1215" s="83">
        <v>45231</v>
      </c>
      <c r="D1215" s="84">
        <v>48</v>
      </c>
      <c r="E1215" s="84" t="s">
        <v>205</v>
      </c>
      <c r="F1215" s="85" t="s">
        <v>2204</v>
      </c>
      <c r="G1215" s="86" t="s">
        <v>8661</v>
      </c>
      <c r="H1215" s="86" t="s">
        <v>7311</v>
      </c>
      <c r="I1215" s="86">
        <v>8496</v>
      </c>
      <c r="J1215" s="96">
        <v>7200</v>
      </c>
      <c r="K1215" s="97" t="s">
        <v>216</v>
      </c>
      <c r="L1215" s="96" t="s">
        <v>217</v>
      </c>
      <c r="M1215" s="88" t="str">
        <f>VLOOKUP(L1215,'Total Sales 24-25'!$AD$2:$AE$6,2,0)</f>
        <v>G-Suite Business</v>
      </c>
      <c r="N1215" s="96" t="s">
        <v>218</v>
      </c>
      <c r="O1215" s="84" t="s">
        <v>6341</v>
      </c>
      <c r="P1215" s="89"/>
      <c r="Q1215" s="89"/>
      <c r="R1215" s="89"/>
      <c r="S1215" s="84">
        <v>11</v>
      </c>
      <c r="T1215" s="89"/>
      <c r="U1215" s="84">
        <v>8496</v>
      </c>
    </row>
    <row r="1216" spans="1:21" ht="17.25" customHeight="1" thickBot="1">
      <c r="A1216" s="82">
        <v>45259</v>
      </c>
      <c r="B1216" s="82" t="str">
        <f t="shared" si="18"/>
        <v>Nov</v>
      </c>
      <c r="C1216" s="83">
        <v>45231</v>
      </c>
      <c r="D1216" s="84">
        <v>48</v>
      </c>
      <c r="E1216" s="84" t="s">
        <v>205</v>
      </c>
      <c r="F1216" s="85" t="s">
        <v>5362</v>
      </c>
      <c r="G1216" s="86" t="s">
        <v>8662</v>
      </c>
      <c r="H1216" s="86" t="s">
        <v>7311</v>
      </c>
      <c r="I1216" s="86">
        <v>24072</v>
      </c>
      <c r="J1216" s="96">
        <v>20400</v>
      </c>
      <c r="K1216" s="97" t="s">
        <v>216</v>
      </c>
      <c r="L1216" s="96" t="s">
        <v>217</v>
      </c>
      <c r="M1216" s="88" t="str">
        <f>VLOOKUP(L1216,'Total Sales 24-25'!$AD$2:$AE$6,2,0)</f>
        <v>G-Suite Business</v>
      </c>
      <c r="N1216" s="96" t="s">
        <v>218</v>
      </c>
      <c r="O1216" s="84" t="s">
        <v>6341</v>
      </c>
      <c r="P1216" s="89"/>
      <c r="Q1216" s="89"/>
      <c r="R1216" s="89"/>
      <c r="S1216" s="84">
        <v>11</v>
      </c>
      <c r="T1216" s="89"/>
      <c r="U1216" s="84">
        <v>24072</v>
      </c>
    </row>
    <row r="1217" spans="1:21" ht="17.25" customHeight="1" thickBot="1">
      <c r="A1217" s="82">
        <v>45259</v>
      </c>
      <c r="B1217" s="82" t="str">
        <f t="shared" si="18"/>
        <v>Nov</v>
      </c>
      <c r="C1217" s="83">
        <v>45231</v>
      </c>
      <c r="D1217" s="84">
        <v>48</v>
      </c>
      <c r="E1217" s="84" t="s">
        <v>205</v>
      </c>
      <c r="F1217" s="85" t="s">
        <v>2288</v>
      </c>
      <c r="G1217" s="86" t="s">
        <v>8663</v>
      </c>
      <c r="H1217" s="86" t="s">
        <v>7311</v>
      </c>
      <c r="I1217" s="86">
        <v>45135</v>
      </c>
      <c r="J1217" s="96">
        <v>38250</v>
      </c>
      <c r="K1217" s="97" t="s">
        <v>216</v>
      </c>
      <c r="L1217" s="96" t="s">
        <v>217</v>
      </c>
      <c r="M1217" s="88" t="str">
        <f>VLOOKUP(L1217,'Total Sales 24-25'!$AD$2:$AE$6,2,0)</f>
        <v>G-Suite Business</v>
      </c>
      <c r="N1217" s="96" t="s">
        <v>218</v>
      </c>
      <c r="O1217" s="84" t="s">
        <v>6341</v>
      </c>
      <c r="P1217" s="89"/>
      <c r="Q1217" s="89"/>
      <c r="R1217" s="89"/>
      <c r="S1217" s="84">
        <v>11</v>
      </c>
      <c r="T1217" s="89"/>
      <c r="U1217" s="84">
        <v>45135</v>
      </c>
    </row>
    <row r="1218" spans="1:21" ht="17.25" customHeight="1" thickBot="1">
      <c r="A1218" s="82">
        <v>45260</v>
      </c>
      <c r="B1218" s="82" t="str">
        <f t="shared" ref="B1218:B1281" si="19">TEXT(A1218,"mmm")</f>
        <v>Nov</v>
      </c>
      <c r="C1218" s="83">
        <v>45231</v>
      </c>
      <c r="D1218" s="84">
        <v>48</v>
      </c>
      <c r="E1218" s="84" t="s">
        <v>205</v>
      </c>
      <c r="F1218" s="85" t="s">
        <v>1790</v>
      </c>
      <c r="G1218" s="86" t="s">
        <v>8664</v>
      </c>
      <c r="H1218" s="86" t="s">
        <v>7311</v>
      </c>
      <c r="I1218" s="86">
        <v>2183</v>
      </c>
      <c r="J1218" s="96">
        <v>1850</v>
      </c>
      <c r="K1218" s="97" t="s">
        <v>216</v>
      </c>
      <c r="L1218" s="96" t="s">
        <v>217</v>
      </c>
      <c r="M1218" s="88" t="str">
        <f>VLOOKUP(L1218,'Total Sales 24-25'!$AD$2:$AE$6,2,0)</f>
        <v>G-Suite Business</v>
      </c>
      <c r="N1218" s="96" t="s">
        <v>218</v>
      </c>
      <c r="O1218" s="84" t="s">
        <v>6341</v>
      </c>
      <c r="P1218" s="89"/>
      <c r="Q1218" s="89"/>
      <c r="R1218" s="89"/>
      <c r="S1218" s="84">
        <v>11</v>
      </c>
      <c r="T1218" s="89"/>
      <c r="U1218" s="84">
        <v>2183</v>
      </c>
    </row>
    <row r="1219" spans="1:21" ht="17.25" customHeight="1" thickBot="1">
      <c r="A1219" s="82">
        <v>45260</v>
      </c>
      <c r="B1219" s="82" t="str">
        <f t="shared" si="19"/>
        <v>Nov</v>
      </c>
      <c r="C1219" s="83">
        <v>45231</v>
      </c>
      <c r="D1219" s="84">
        <v>48</v>
      </c>
      <c r="E1219" s="84" t="s">
        <v>205</v>
      </c>
      <c r="F1219" s="85" t="s">
        <v>250</v>
      </c>
      <c r="G1219" s="86" t="s">
        <v>8665</v>
      </c>
      <c r="H1219" s="86" t="s">
        <v>7311</v>
      </c>
      <c r="I1219" s="86">
        <v>1770</v>
      </c>
      <c r="J1219" s="96">
        <v>1500</v>
      </c>
      <c r="K1219" s="97" t="s">
        <v>216</v>
      </c>
      <c r="L1219" s="96" t="s">
        <v>217</v>
      </c>
      <c r="M1219" s="88" t="str">
        <f>VLOOKUP(L1219,'Total Sales 24-25'!$AD$2:$AE$6,2,0)</f>
        <v>G-Suite Business</v>
      </c>
      <c r="N1219" s="96" t="s">
        <v>218</v>
      </c>
      <c r="O1219" s="84" t="s">
        <v>6341</v>
      </c>
      <c r="P1219" s="89"/>
      <c r="Q1219" s="89"/>
      <c r="R1219" s="89"/>
      <c r="S1219" s="84">
        <v>11</v>
      </c>
      <c r="T1219" s="89"/>
      <c r="U1219" s="84">
        <v>1770</v>
      </c>
    </row>
    <row r="1220" spans="1:21" ht="17.25" customHeight="1" thickBot="1">
      <c r="A1220" s="82">
        <v>45260</v>
      </c>
      <c r="B1220" s="82" t="str">
        <f t="shared" si="19"/>
        <v>Nov</v>
      </c>
      <c r="C1220" s="83">
        <v>45231</v>
      </c>
      <c r="D1220" s="84">
        <v>48</v>
      </c>
      <c r="E1220" s="84" t="s">
        <v>205</v>
      </c>
      <c r="F1220" s="85" t="s">
        <v>5381</v>
      </c>
      <c r="G1220" s="86" t="s">
        <v>8666</v>
      </c>
      <c r="H1220" s="86" t="s">
        <v>7311</v>
      </c>
      <c r="I1220" s="86">
        <v>9027</v>
      </c>
      <c r="J1220" s="96">
        <v>7650</v>
      </c>
      <c r="K1220" s="97" t="s">
        <v>216</v>
      </c>
      <c r="L1220" s="96" t="s">
        <v>217</v>
      </c>
      <c r="M1220" s="88" t="str">
        <f>VLOOKUP(L1220,'Total Sales 24-25'!$AD$2:$AE$6,2,0)</f>
        <v>G-Suite Business</v>
      </c>
      <c r="N1220" s="96" t="s">
        <v>218</v>
      </c>
      <c r="O1220" s="84" t="s">
        <v>6341</v>
      </c>
      <c r="P1220" s="89"/>
      <c r="Q1220" s="89"/>
      <c r="R1220" s="89"/>
      <c r="S1220" s="84">
        <v>11</v>
      </c>
      <c r="T1220" s="89"/>
      <c r="U1220" s="84">
        <v>9027</v>
      </c>
    </row>
    <row r="1221" spans="1:21" ht="17.25" customHeight="1" thickBot="1">
      <c r="A1221" s="82">
        <v>45260</v>
      </c>
      <c r="B1221" s="82" t="str">
        <f t="shared" si="19"/>
        <v>Nov</v>
      </c>
      <c r="C1221" s="83">
        <v>45231</v>
      </c>
      <c r="D1221" s="84">
        <v>48</v>
      </c>
      <c r="E1221" s="84" t="s">
        <v>205</v>
      </c>
      <c r="F1221" s="85" t="s">
        <v>3545</v>
      </c>
      <c r="G1221" s="86" t="s">
        <v>8667</v>
      </c>
      <c r="H1221" s="86" t="s">
        <v>7311</v>
      </c>
      <c r="I1221" s="86">
        <v>1888</v>
      </c>
      <c r="J1221" s="96">
        <v>1600</v>
      </c>
      <c r="K1221" s="97" t="s">
        <v>216</v>
      </c>
      <c r="L1221" s="96" t="s">
        <v>217</v>
      </c>
      <c r="M1221" s="88" t="str">
        <f>VLOOKUP(L1221,'Total Sales 24-25'!$AD$2:$AE$6,2,0)</f>
        <v>G-Suite Business</v>
      </c>
      <c r="N1221" s="96" t="s">
        <v>218</v>
      </c>
      <c r="O1221" s="84" t="s">
        <v>6341</v>
      </c>
      <c r="P1221" s="89"/>
      <c r="Q1221" s="89"/>
      <c r="R1221" s="89"/>
      <c r="S1221" s="84">
        <v>11</v>
      </c>
      <c r="T1221" s="89"/>
      <c r="U1221" s="84">
        <v>1888</v>
      </c>
    </row>
    <row r="1222" spans="1:21" ht="17.25" customHeight="1" thickBot="1">
      <c r="A1222" s="82">
        <v>45260</v>
      </c>
      <c r="B1222" s="82" t="str">
        <f t="shared" si="19"/>
        <v>Nov</v>
      </c>
      <c r="C1222" s="83">
        <v>45231</v>
      </c>
      <c r="D1222" s="84">
        <v>48</v>
      </c>
      <c r="E1222" s="84" t="s">
        <v>205</v>
      </c>
      <c r="F1222" s="85" t="s">
        <v>752</v>
      </c>
      <c r="G1222" s="86" t="s">
        <v>8668</v>
      </c>
      <c r="H1222" s="86" t="s">
        <v>7311</v>
      </c>
      <c r="I1222" s="86">
        <v>50032</v>
      </c>
      <c r="J1222" s="96">
        <v>42400</v>
      </c>
      <c r="K1222" s="97" t="s">
        <v>216</v>
      </c>
      <c r="L1222" s="96" t="s">
        <v>217</v>
      </c>
      <c r="M1222" s="88" t="str">
        <f>VLOOKUP(L1222,'Total Sales 24-25'!$AD$2:$AE$6,2,0)</f>
        <v>G-Suite Business</v>
      </c>
      <c r="N1222" s="96" t="s">
        <v>218</v>
      </c>
      <c r="O1222" s="84" t="s">
        <v>6341</v>
      </c>
      <c r="P1222" s="89"/>
      <c r="Q1222" s="89"/>
      <c r="R1222" s="89"/>
      <c r="S1222" s="84">
        <v>11</v>
      </c>
      <c r="T1222" s="89"/>
      <c r="U1222" s="84">
        <v>50032</v>
      </c>
    </row>
    <row r="1223" spans="1:21" ht="17.25" customHeight="1" thickBot="1">
      <c r="A1223" s="82">
        <v>45261</v>
      </c>
      <c r="B1223" s="82" t="str">
        <f t="shared" si="19"/>
        <v>Dec</v>
      </c>
      <c r="C1223" s="83">
        <v>45261</v>
      </c>
      <c r="D1223" s="84">
        <v>48</v>
      </c>
      <c r="E1223" s="84" t="s">
        <v>205</v>
      </c>
      <c r="F1223" s="85" t="s">
        <v>8669</v>
      </c>
      <c r="G1223" s="86" t="s">
        <v>8670</v>
      </c>
      <c r="H1223" s="86" t="s">
        <v>7311</v>
      </c>
      <c r="I1223" s="86">
        <v>10324</v>
      </c>
      <c r="J1223" s="96">
        <v>8749</v>
      </c>
      <c r="K1223" s="97" t="s">
        <v>216</v>
      </c>
      <c r="L1223" s="96" t="s">
        <v>217</v>
      </c>
      <c r="M1223" s="88" t="str">
        <f>VLOOKUP(L1223,'Total Sales 24-25'!$AD$2:$AE$6,2,0)</f>
        <v>G-Suite Business</v>
      </c>
      <c r="N1223" s="96" t="s">
        <v>218</v>
      </c>
      <c r="O1223" s="84" t="s">
        <v>6341</v>
      </c>
      <c r="P1223" s="89"/>
      <c r="Q1223" s="89"/>
      <c r="R1223" s="89"/>
      <c r="S1223" s="84">
        <v>12</v>
      </c>
      <c r="T1223" s="89"/>
      <c r="U1223" s="84">
        <v>10324</v>
      </c>
    </row>
    <row r="1224" spans="1:21" ht="17.25" customHeight="1" thickBot="1">
      <c r="A1224" s="82">
        <v>45261</v>
      </c>
      <c r="B1224" s="82" t="str">
        <f t="shared" si="19"/>
        <v>Dec</v>
      </c>
      <c r="C1224" s="83">
        <v>45261</v>
      </c>
      <c r="D1224" s="84">
        <v>48</v>
      </c>
      <c r="E1224" s="84" t="s">
        <v>205</v>
      </c>
      <c r="F1224" s="85" t="s">
        <v>405</v>
      </c>
      <c r="G1224" s="86" t="s">
        <v>8671</v>
      </c>
      <c r="H1224" s="86" t="s">
        <v>7311</v>
      </c>
      <c r="I1224" s="86">
        <v>8850</v>
      </c>
      <c r="J1224" s="96">
        <v>7500</v>
      </c>
      <c r="K1224" s="97" t="s">
        <v>216</v>
      </c>
      <c r="L1224" s="96" t="s">
        <v>217</v>
      </c>
      <c r="M1224" s="88" t="str">
        <f>VLOOKUP(L1224,'Total Sales 24-25'!$AD$2:$AE$6,2,0)</f>
        <v>G-Suite Business</v>
      </c>
      <c r="N1224" s="96" t="s">
        <v>218</v>
      </c>
      <c r="O1224" s="84" t="s">
        <v>6341</v>
      </c>
      <c r="P1224" s="89"/>
      <c r="Q1224" s="89"/>
      <c r="R1224" s="89"/>
      <c r="S1224" s="84">
        <v>12</v>
      </c>
      <c r="T1224" s="89"/>
      <c r="U1224" s="84">
        <v>8850</v>
      </c>
    </row>
    <row r="1225" spans="1:21" ht="17.25" customHeight="1" thickBot="1">
      <c r="A1225" s="82">
        <v>45261</v>
      </c>
      <c r="B1225" s="82" t="str">
        <f t="shared" si="19"/>
        <v>Dec</v>
      </c>
      <c r="C1225" s="83">
        <v>45261</v>
      </c>
      <c r="D1225" s="84">
        <v>48</v>
      </c>
      <c r="E1225" s="84" t="s">
        <v>205</v>
      </c>
      <c r="F1225" s="85" t="s">
        <v>405</v>
      </c>
      <c r="G1225" s="86" t="s">
        <v>8672</v>
      </c>
      <c r="H1225" s="86" t="s">
        <v>7311</v>
      </c>
      <c r="I1225" s="86">
        <v>10620</v>
      </c>
      <c r="J1225" s="96">
        <v>9000</v>
      </c>
      <c r="K1225" s="97" t="s">
        <v>216</v>
      </c>
      <c r="L1225" s="96" t="s">
        <v>217</v>
      </c>
      <c r="M1225" s="88" t="str">
        <f>VLOOKUP(L1225,'Total Sales 24-25'!$AD$2:$AE$6,2,0)</f>
        <v>G-Suite Business</v>
      </c>
      <c r="N1225" s="96" t="s">
        <v>218</v>
      </c>
      <c r="O1225" s="84" t="s">
        <v>6341</v>
      </c>
      <c r="P1225" s="89"/>
      <c r="Q1225" s="89"/>
      <c r="R1225" s="89"/>
      <c r="S1225" s="84">
        <v>12</v>
      </c>
      <c r="T1225" s="89"/>
      <c r="U1225" s="84">
        <v>10620</v>
      </c>
    </row>
    <row r="1226" spans="1:21" ht="17.25" customHeight="1" thickBot="1">
      <c r="A1226" s="82">
        <v>45262</v>
      </c>
      <c r="B1226" s="82" t="str">
        <f t="shared" si="19"/>
        <v>Dec</v>
      </c>
      <c r="C1226" s="83">
        <v>45261</v>
      </c>
      <c r="D1226" s="84">
        <v>48</v>
      </c>
      <c r="E1226" s="84" t="s">
        <v>205</v>
      </c>
      <c r="F1226" s="85" t="s">
        <v>393</v>
      </c>
      <c r="G1226" s="86" t="s">
        <v>8673</v>
      </c>
      <c r="H1226" s="86" t="s">
        <v>7311</v>
      </c>
      <c r="I1226" s="86">
        <v>30562</v>
      </c>
      <c r="J1226" s="96">
        <v>25900</v>
      </c>
      <c r="K1226" s="97" t="s">
        <v>216</v>
      </c>
      <c r="L1226" s="96" t="s">
        <v>217</v>
      </c>
      <c r="M1226" s="88" t="str">
        <f>VLOOKUP(L1226,'Total Sales 24-25'!$AD$2:$AE$6,2,0)</f>
        <v>G-Suite Business</v>
      </c>
      <c r="N1226" s="96" t="s">
        <v>218</v>
      </c>
      <c r="O1226" s="84" t="s">
        <v>6341</v>
      </c>
      <c r="P1226" s="89"/>
      <c r="Q1226" s="89"/>
      <c r="R1226" s="89"/>
      <c r="S1226" s="84">
        <v>12</v>
      </c>
      <c r="T1226" s="89"/>
      <c r="U1226" s="84">
        <v>30562</v>
      </c>
    </row>
    <row r="1227" spans="1:21" ht="17.25" customHeight="1" thickBot="1">
      <c r="A1227" s="82">
        <v>45262</v>
      </c>
      <c r="B1227" s="82" t="str">
        <f t="shared" si="19"/>
        <v>Dec</v>
      </c>
      <c r="C1227" s="83">
        <v>45261</v>
      </c>
      <c r="D1227" s="84">
        <v>48</v>
      </c>
      <c r="E1227" s="84" t="s">
        <v>205</v>
      </c>
      <c r="F1227" s="85" t="s">
        <v>2152</v>
      </c>
      <c r="G1227" s="86" t="s">
        <v>8674</v>
      </c>
      <c r="H1227" s="86" t="s">
        <v>7311</v>
      </c>
      <c r="I1227" s="86">
        <v>59000</v>
      </c>
      <c r="J1227" s="96">
        <v>50000</v>
      </c>
      <c r="K1227" s="97" t="s">
        <v>216</v>
      </c>
      <c r="L1227" s="96" t="s">
        <v>217</v>
      </c>
      <c r="M1227" s="88" t="str">
        <f>VLOOKUP(L1227,'Total Sales 24-25'!$AD$2:$AE$6,2,0)</f>
        <v>G-Suite Business</v>
      </c>
      <c r="N1227" s="96" t="s">
        <v>218</v>
      </c>
      <c r="O1227" s="84" t="s">
        <v>6341</v>
      </c>
      <c r="P1227" s="89"/>
      <c r="Q1227" s="89"/>
      <c r="R1227" s="89"/>
      <c r="S1227" s="84">
        <v>12</v>
      </c>
      <c r="T1227" s="89"/>
      <c r="U1227" s="84">
        <v>59000</v>
      </c>
    </row>
    <row r="1228" spans="1:21" ht="17.25" customHeight="1" thickBot="1">
      <c r="A1228" s="82">
        <v>45264</v>
      </c>
      <c r="B1228" s="82" t="str">
        <f t="shared" si="19"/>
        <v>Dec</v>
      </c>
      <c r="C1228" s="83">
        <v>45261</v>
      </c>
      <c r="D1228" s="84">
        <v>49</v>
      </c>
      <c r="E1228" s="84" t="s">
        <v>205</v>
      </c>
      <c r="F1228" s="86" t="s">
        <v>5400</v>
      </c>
      <c r="G1228" s="86" t="s">
        <v>8675</v>
      </c>
      <c r="H1228" s="86" t="s">
        <v>7311</v>
      </c>
      <c r="I1228" s="86">
        <v>6018</v>
      </c>
      <c r="J1228" s="96">
        <v>5100</v>
      </c>
      <c r="K1228" s="97" t="s">
        <v>216</v>
      </c>
      <c r="L1228" s="96" t="s">
        <v>217</v>
      </c>
      <c r="M1228" s="88" t="str">
        <f>VLOOKUP(L1228,'Total Sales 24-25'!$AD$2:$AE$6,2,0)</f>
        <v>G-Suite Business</v>
      </c>
      <c r="N1228" s="96" t="s">
        <v>218</v>
      </c>
      <c r="O1228" s="84" t="s">
        <v>6341</v>
      </c>
      <c r="P1228" s="89"/>
      <c r="Q1228" s="89"/>
      <c r="R1228" s="89"/>
      <c r="S1228" s="84">
        <v>12</v>
      </c>
      <c r="T1228" s="89"/>
      <c r="U1228" s="84">
        <v>6018</v>
      </c>
    </row>
    <row r="1229" spans="1:21" ht="17.25" customHeight="1" thickBot="1">
      <c r="A1229" s="82">
        <v>45264</v>
      </c>
      <c r="B1229" s="82" t="str">
        <f t="shared" si="19"/>
        <v>Dec</v>
      </c>
      <c r="C1229" s="83">
        <v>45261</v>
      </c>
      <c r="D1229" s="84">
        <v>49</v>
      </c>
      <c r="E1229" s="84" t="s">
        <v>205</v>
      </c>
      <c r="F1229" s="86" t="s">
        <v>5332</v>
      </c>
      <c r="G1229" s="86" t="s">
        <v>8676</v>
      </c>
      <c r="H1229" s="86" t="s">
        <v>7311</v>
      </c>
      <c r="I1229" s="86">
        <v>2950</v>
      </c>
      <c r="J1229" s="96">
        <v>2500</v>
      </c>
      <c r="K1229" s="97" t="s">
        <v>216</v>
      </c>
      <c r="L1229" s="96" t="s">
        <v>217</v>
      </c>
      <c r="M1229" s="88" t="str">
        <f>VLOOKUP(L1229,'Total Sales 24-25'!$AD$2:$AE$6,2,0)</f>
        <v>G-Suite Business</v>
      </c>
      <c r="N1229" s="96" t="s">
        <v>218</v>
      </c>
      <c r="O1229" s="84" t="s">
        <v>6341</v>
      </c>
      <c r="P1229" s="89"/>
      <c r="Q1229" s="89"/>
      <c r="R1229" s="89"/>
      <c r="S1229" s="84">
        <v>12</v>
      </c>
      <c r="T1229" s="89"/>
      <c r="U1229" s="84">
        <v>2950</v>
      </c>
    </row>
    <row r="1230" spans="1:21" ht="17.25" customHeight="1" thickBot="1">
      <c r="A1230" s="82">
        <v>45264</v>
      </c>
      <c r="B1230" s="82" t="str">
        <f t="shared" si="19"/>
        <v>Dec</v>
      </c>
      <c r="C1230" s="83">
        <v>45261</v>
      </c>
      <c r="D1230" s="84">
        <v>49</v>
      </c>
      <c r="E1230" s="84" t="s">
        <v>205</v>
      </c>
      <c r="F1230" s="86" t="s">
        <v>276</v>
      </c>
      <c r="G1230" s="86" t="s">
        <v>8677</v>
      </c>
      <c r="H1230" s="86" t="s">
        <v>7311</v>
      </c>
      <c r="I1230" s="86">
        <v>7965</v>
      </c>
      <c r="J1230" s="96">
        <v>6750</v>
      </c>
      <c r="K1230" s="97" t="s">
        <v>216</v>
      </c>
      <c r="L1230" s="96" t="s">
        <v>217</v>
      </c>
      <c r="M1230" s="88" t="str">
        <f>VLOOKUP(L1230,'Total Sales 24-25'!$AD$2:$AE$6,2,0)</f>
        <v>G-Suite Business</v>
      </c>
      <c r="N1230" s="96" t="s">
        <v>218</v>
      </c>
      <c r="O1230" s="84" t="s">
        <v>6341</v>
      </c>
      <c r="P1230" s="89"/>
      <c r="Q1230" s="89"/>
      <c r="R1230" s="89"/>
      <c r="S1230" s="84">
        <v>12</v>
      </c>
      <c r="T1230" s="89"/>
      <c r="U1230" s="84">
        <v>7965</v>
      </c>
    </row>
    <row r="1231" spans="1:21" ht="17.25" customHeight="1" thickBot="1">
      <c r="A1231" s="82">
        <v>45264</v>
      </c>
      <c r="B1231" s="82" t="str">
        <f t="shared" si="19"/>
        <v>Dec</v>
      </c>
      <c r="C1231" s="83">
        <v>45261</v>
      </c>
      <c r="D1231" s="84">
        <v>49</v>
      </c>
      <c r="E1231" s="84" t="s">
        <v>205</v>
      </c>
      <c r="F1231" s="86" t="s">
        <v>393</v>
      </c>
      <c r="G1231" s="86" t="s">
        <v>8678</v>
      </c>
      <c r="H1231" s="86" t="s">
        <v>7311</v>
      </c>
      <c r="I1231" s="86">
        <v>30267</v>
      </c>
      <c r="J1231" s="96">
        <v>25650</v>
      </c>
      <c r="K1231" s="97" t="s">
        <v>216</v>
      </c>
      <c r="L1231" s="96" t="s">
        <v>217</v>
      </c>
      <c r="M1231" s="88" t="str">
        <f>VLOOKUP(L1231,'Total Sales 24-25'!$AD$2:$AE$6,2,0)</f>
        <v>G-Suite Business</v>
      </c>
      <c r="N1231" s="96" t="s">
        <v>218</v>
      </c>
      <c r="O1231" s="84" t="s">
        <v>6341</v>
      </c>
      <c r="P1231" s="89"/>
      <c r="Q1231" s="89"/>
      <c r="R1231" s="89"/>
      <c r="S1231" s="84">
        <v>12</v>
      </c>
      <c r="T1231" s="89"/>
      <c r="U1231" s="84">
        <v>30267</v>
      </c>
    </row>
    <row r="1232" spans="1:21" ht="17.25" customHeight="1" thickBot="1">
      <c r="A1232" s="82">
        <v>45264</v>
      </c>
      <c r="B1232" s="82" t="str">
        <f t="shared" si="19"/>
        <v>Dec</v>
      </c>
      <c r="C1232" s="83">
        <v>45261</v>
      </c>
      <c r="D1232" s="84">
        <v>49</v>
      </c>
      <c r="E1232" s="84" t="s">
        <v>205</v>
      </c>
      <c r="F1232" s="86" t="s">
        <v>7535</v>
      </c>
      <c r="G1232" s="86" t="s">
        <v>8679</v>
      </c>
      <c r="H1232" s="86" t="s">
        <v>7311</v>
      </c>
      <c r="I1232" s="86">
        <v>1017.16</v>
      </c>
      <c r="J1232" s="96">
        <v>862</v>
      </c>
      <c r="K1232" s="97" t="s">
        <v>216</v>
      </c>
      <c r="L1232" s="96" t="s">
        <v>217</v>
      </c>
      <c r="M1232" s="88" t="str">
        <f>VLOOKUP(L1232,'Total Sales 24-25'!$AD$2:$AE$6,2,0)</f>
        <v>G-Suite Business</v>
      </c>
      <c r="N1232" s="96" t="s">
        <v>218</v>
      </c>
      <c r="O1232" s="84" t="s">
        <v>6341</v>
      </c>
      <c r="P1232" s="89"/>
      <c r="Q1232" s="89"/>
      <c r="R1232" s="89"/>
      <c r="S1232" s="84">
        <v>12</v>
      </c>
      <c r="T1232" s="89"/>
      <c r="U1232" s="84">
        <v>1017.16</v>
      </c>
    </row>
    <row r="1233" spans="1:21" ht="17.25" customHeight="1" thickBot="1">
      <c r="A1233" s="82">
        <v>45264</v>
      </c>
      <c r="B1233" s="82" t="str">
        <f t="shared" si="19"/>
        <v>Dec</v>
      </c>
      <c r="C1233" s="83">
        <v>45261</v>
      </c>
      <c r="D1233" s="84">
        <v>49</v>
      </c>
      <c r="E1233" s="84" t="s">
        <v>205</v>
      </c>
      <c r="F1233" s="86" t="s">
        <v>4060</v>
      </c>
      <c r="G1233" s="86" t="s">
        <v>8680</v>
      </c>
      <c r="H1233" s="86" t="s">
        <v>7311</v>
      </c>
      <c r="I1233" s="86">
        <v>2757.66</v>
      </c>
      <c r="J1233" s="96">
        <v>2337</v>
      </c>
      <c r="K1233" s="97" t="s">
        <v>216</v>
      </c>
      <c r="L1233" s="96" t="s">
        <v>217</v>
      </c>
      <c r="M1233" s="88" t="str">
        <f>VLOOKUP(L1233,'Total Sales 24-25'!$AD$2:$AE$6,2,0)</f>
        <v>G-Suite Business</v>
      </c>
      <c r="N1233" s="96" t="s">
        <v>218</v>
      </c>
      <c r="O1233" s="84" t="s">
        <v>6341</v>
      </c>
      <c r="P1233" s="89"/>
      <c r="Q1233" s="89"/>
      <c r="R1233" s="89"/>
      <c r="S1233" s="84">
        <v>12</v>
      </c>
      <c r="T1233" s="89"/>
      <c r="U1233" s="84">
        <v>2757.66</v>
      </c>
    </row>
    <row r="1234" spans="1:21" ht="17.25" customHeight="1" thickBot="1">
      <c r="A1234" s="82">
        <v>45264</v>
      </c>
      <c r="B1234" s="82" t="str">
        <f t="shared" si="19"/>
        <v>Dec</v>
      </c>
      <c r="C1234" s="83">
        <v>45261</v>
      </c>
      <c r="D1234" s="84">
        <v>49</v>
      </c>
      <c r="E1234" s="84" t="s">
        <v>205</v>
      </c>
      <c r="F1234" s="86" t="s">
        <v>263</v>
      </c>
      <c r="G1234" s="86" t="s">
        <v>8681</v>
      </c>
      <c r="H1234" s="86" t="s">
        <v>7311</v>
      </c>
      <c r="I1234" s="86">
        <v>2211</v>
      </c>
      <c r="J1234" s="96">
        <v>1874</v>
      </c>
      <c r="K1234" s="97" t="s">
        <v>216</v>
      </c>
      <c r="L1234" s="96" t="s">
        <v>217</v>
      </c>
      <c r="M1234" s="88" t="str">
        <f>VLOOKUP(L1234,'Total Sales 24-25'!$AD$2:$AE$6,2,0)</f>
        <v>G-Suite Business</v>
      </c>
      <c r="N1234" s="96" t="s">
        <v>218</v>
      </c>
      <c r="O1234" s="84" t="s">
        <v>6341</v>
      </c>
      <c r="P1234" s="89"/>
      <c r="Q1234" s="89"/>
      <c r="R1234" s="89"/>
      <c r="S1234" s="84">
        <v>12</v>
      </c>
      <c r="T1234" s="89"/>
      <c r="U1234" s="84">
        <v>2211</v>
      </c>
    </row>
    <row r="1235" spans="1:21" ht="17.25" customHeight="1" thickBot="1">
      <c r="A1235" s="82">
        <v>45265</v>
      </c>
      <c r="B1235" s="82" t="str">
        <f t="shared" si="19"/>
        <v>Dec</v>
      </c>
      <c r="C1235" s="83">
        <v>45261</v>
      </c>
      <c r="D1235" s="84">
        <v>49</v>
      </c>
      <c r="E1235" s="84" t="s">
        <v>205</v>
      </c>
      <c r="F1235" s="86" t="s">
        <v>2167</v>
      </c>
      <c r="G1235" s="86" t="s">
        <v>8682</v>
      </c>
      <c r="H1235" s="86" t="s">
        <v>7311</v>
      </c>
      <c r="I1235" s="86">
        <v>155760</v>
      </c>
      <c r="J1235" s="96">
        <v>132000</v>
      </c>
      <c r="K1235" s="97" t="s">
        <v>216</v>
      </c>
      <c r="L1235" s="96" t="s">
        <v>217</v>
      </c>
      <c r="M1235" s="88" t="str">
        <f>VLOOKUP(L1235,'Total Sales 24-25'!$AD$2:$AE$6,2,0)</f>
        <v>G-Suite Business</v>
      </c>
      <c r="N1235" s="96" t="s">
        <v>218</v>
      </c>
      <c r="O1235" s="84" t="s">
        <v>6341</v>
      </c>
      <c r="P1235" s="89"/>
      <c r="Q1235" s="89"/>
      <c r="R1235" s="89"/>
      <c r="S1235" s="84">
        <v>12</v>
      </c>
      <c r="T1235" s="89"/>
      <c r="U1235" s="84">
        <v>155760</v>
      </c>
    </row>
    <row r="1236" spans="1:21" ht="17.25" customHeight="1" thickBot="1">
      <c r="A1236" s="82">
        <v>45265</v>
      </c>
      <c r="B1236" s="82" t="str">
        <f t="shared" si="19"/>
        <v>Dec</v>
      </c>
      <c r="C1236" s="83">
        <v>45261</v>
      </c>
      <c r="D1236" s="84">
        <v>49</v>
      </c>
      <c r="E1236" s="84" t="s">
        <v>205</v>
      </c>
      <c r="F1236" s="86" t="s">
        <v>551</v>
      </c>
      <c r="G1236" s="86" t="s">
        <v>8683</v>
      </c>
      <c r="H1236" s="86" t="s">
        <v>7311</v>
      </c>
      <c r="I1236" s="86">
        <v>5484</v>
      </c>
      <c r="J1236" s="96">
        <v>4647</v>
      </c>
      <c r="K1236" s="97" t="s">
        <v>216</v>
      </c>
      <c r="L1236" s="96" t="s">
        <v>217</v>
      </c>
      <c r="M1236" s="88" t="str">
        <f>VLOOKUP(L1236,'Total Sales 24-25'!$AD$2:$AE$6,2,0)</f>
        <v>G-Suite Business</v>
      </c>
      <c r="N1236" s="96" t="s">
        <v>218</v>
      </c>
      <c r="O1236" s="84" t="s">
        <v>6341</v>
      </c>
      <c r="P1236" s="89"/>
      <c r="Q1236" s="89"/>
      <c r="R1236" s="89"/>
      <c r="S1236" s="84">
        <v>12</v>
      </c>
      <c r="T1236" s="89"/>
      <c r="U1236" s="84">
        <v>5484</v>
      </c>
    </row>
    <row r="1237" spans="1:21" ht="17.25" customHeight="1" thickBot="1">
      <c r="A1237" s="82">
        <v>45265</v>
      </c>
      <c r="B1237" s="82" t="str">
        <f t="shared" si="19"/>
        <v>Dec</v>
      </c>
      <c r="C1237" s="83">
        <v>45261</v>
      </c>
      <c r="D1237" s="84">
        <v>49</v>
      </c>
      <c r="E1237" s="84" t="s">
        <v>205</v>
      </c>
      <c r="F1237" s="86" t="s">
        <v>4680</v>
      </c>
      <c r="G1237" s="86" t="s">
        <v>8684</v>
      </c>
      <c r="H1237" s="86" t="s">
        <v>7311</v>
      </c>
      <c r="I1237" s="86">
        <v>12036</v>
      </c>
      <c r="J1237" s="96">
        <v>10200</v>
      </c>
      <c r="K1237" s="97" t="s">
        <v>216</v>
      </c>
      <c r="L1237" s="96" t="s">
        <v>217</v>
      </c>
      <c r="M1237" s="88" t="str">
        <f>VLOOKUP(L1237,'Total Sales 24-25'!$AD$2:$AE$6,2,0)</f>
        <v>G-Suite Business</v>
      </c>
      <c r="N1237" s="96" t="s">
        <v>218</v>
      </c>
      <c r="O1237" s="84" t="s">
        <v>6341</v>
      </c>
      <c r="P1237" s="89"/>
      <c r="Q1237" s="89"/>
      <c r="R1237" s="89"/>
      <c r="S1237" s="84">
        <v>12</v>
      </c>
      <c r="T1237" s="89"/>
      <c r="U1237" s="84">
        <v>12036</v>
      </c>
    </row>
    <row r="1238" spans="1:21" ht="17.25" customHeight="1" thickBot="1">
      <c r="A1238" s="82">
        <v>45265</v>
      </c>
      <c r="B1238" s="82" t="str">
        <f t="shared" si="19"/>
        <v>Dec</v>
      </c>
      <c r="C1238" s="83">
        <v>45261</v>
      </c>
      <c r="D1238" s="84">
        <v>49</v>
      </c>
      <c r="E1238" s="84" t="s">
        <v>205</v>
      </c>
      <c r="F1238" s="86" t="s">
        <v>1955</v>
      </c>
      <c r="G1238" s="86" t="s">
        <v>8685</v>
      </c>
      <c r="H1238" s="86" t="s">
        <v>7311</v>
      </c>
      <c r="I1238" s="86">
        <v>36108</v>
      </c>
      <c r="J1238" s="96">
        <v>30600</v>
      </c>
      <c r="K1238" s="97" t="s">
        <v>216</v>
      </c>
      <c r="L1238" s="96" t="s">
        <v>217</v>
      </c>
      <c r="M1238" s="88" t="str">
        <f>VLOOKUP(L1238,'Total Sales 24-25'!$AD$2:$AE$6,2,0)</f>
        <v>G-Suite Business</v>
      </c>
      <c r="N1238" s="96" t="s">
        <v>218</v>
      </c>
      <c r="O1238" s="84" t="s">
        <v>6341</v>
      </c>
      <c r="P1238" s="89"/>
      <c r="Q1238" s="89"/>
      <c r="R1238" s="89"/>
      <c r="S1238" s="84">
        <v>12</v>
      </c>
      <c r="T1238" s="89"/>
      <c r="U1238" s="84">
        <v>36108</v>
      </c>
    </row>
    <row r="1239" spans="1:21" ht="17.25" customHeight="1" thickBot="1">
      <c r="A1239" s="82">
        <v>45266</v>
      </c>
      <c r="B1239" s="82" t="str">
        <f t="shared" si="19"/>
        <v>Dec</v>
      </c>
      <c r="C1239" s="83">
        <v>45261</v>
      </c>
      <c r="D1239" s="84">
        <v>49</v>
      </c>
      <c r="E1239" s="84" t="s">
        <v>205</v>
      </c>
      <c r="F1239" s="86" t="s">
        <v>4829</v>
      </c>
      <c r="G1239" s="86" t="s">
        <v>8686</v>
      </c>
      <c r="H1239" s="86" t="s">
        <v>7311</v>
      </c>
      <c r="I1239" s="86">
        <v>12744</v>
      </c>
      <c r="J1239" s="96">
        <v>10800</v>
      </c>
      <c r="K1239" s="97" t="s">
        <v>216</v>
      </c>
      <c r="L1239" s="96" t="s">
        <v>217</v>
      </c>
      <c r="M1239" s="88" t="str">
        <f>VLOOKUP(L1239,'Total Sales 24-25'!$AD$2:$AE$6,2,0)</f>
        <v>G-Suite Business</v>
      </c>
      <c r="N1239" s="96" t="s">
        <v>218</v>
      </c>
      <c r="O1239" s="84" t="s">
        <v>6341</v>
      </c>
      <c r="P1239" s="89"/>
      <c r="Q1239" s="89"/>
      <c r="R1239" s="89"/>
      <c r="S1239" s="84">
        <v>12</v>
      </c>
      <c r="T1239" s="89"/>
      <c r="U1239" s="84">
        <v>12744</v>
      </c>
    </row>
    <row r="1240" spans="1:21" ht="17.25" customHeight="1" thickBot="1">
      <c r="A1240" s="82">
        <v>45266</v>
      </c>
      <c r="B1240" s="82" t="str">
        <f t="shared" si="19"/>
        <v>Dec</v>
      </c>
      <c r="C1240" s="83">
        <v>45261</v>
      </c>
      <c r="D1240" s="84">
        <v>49</v>
      </c>
      <c r="E1240" s="84" t="s">
        <v>205</v>
      </c>
      <c r="F1240" s="86" t="s">
        <v>349</v>
      </c>
      <c r="G1240" s="86" t="s">
        <v>8687</v>
      </c>
      <c r="H1240" s="86" t="s">
        <v>7311</v>
      </c>
      <c r="I1240" s="86">
        <v>150981</v>
      </c>
      <c r="J1240" s="96">
        <v>127950</v>
      </c>
      <c r="K1240" s="97" t="s">
        <v>216</v>
      </c>
      <c r="L1240" s="96" t="s">
        <v>217</v>
      </c>
      <c r="M1240" s="88" t="str">
        <f>VLOOKUP(L1240,'Total Sales 24-25'!$AD$2:$AE$6,2,0)</f>
        <v>G-Suite Business</v>
      </c>
      <c r="N1240" s="96" t="s">
        <v>218</v>
      </c>
      <c r="O1240" s="84" t="s">
        <v>6341</v>
      </c>
      <c r="P1240" s="89"/>
      <c r="Q1240" s="89"/>
      <c r="R1240" s="89"/>
      <c r="S1240" s="84">
        <v>12</v>
      </c>
      <c r="T1240" s="89"/>
      <c r="U1240" s="84">
        <v>150981</v>
      </c>
    </row>
    <row r="1241" spans="1:21" ht="17.25" customHeight="1" thickBot="1">
      <c r="A1241" s="82">
        <v>45266</v>
      </c>
      <c r="B1241" s="82" t="str">
        <f t="shared" si="19"/>
        <v>Dec</v>
      </c>
      <c r="C1241" s="83">
        <v>45261</v>
      </c>
      <c r="D1241" s="84">
        <v>49</v>
      </c>
      <c r="E1241" s="84" t="s">
        <v>205</v>
      </c>
      <c r="F1241" s="86" t="s">
        <v>5290</v>
      </c>
      <c r="G1241" s="86" t="s">
        <v>8688</v>
      </c>
      <c r="H1241" s="86" t="s">
        <v>7311</v>
      </c>
      <c r="I1241" s="86">
        <v>5367</v>
      </c>
      <c r="J1241" s="96">
        <v>4548</v>
      </c>
      <c r="K1241" s="97" t="s">
        <v>216</v>
      </c>
      <c r="L1241" s="96" t="s">
        <v>217</v>
      </c>
      <c r="M1241" s="88" t="str">
        <f>VLOOKUP(L1241,'Total Sales 24-25'!$AD$2:$AE$6,2,0)</f>
        <v>G-Suite Business</v>
      </c>
      <c r="N1241" s="96" t="s">
        <v>218</v>
      </c>
      <c r="O1241" s="84" t="s">
        <v>6341</v>
      </c>
      <c r="P1241" s="89"/>
      <c r="Q1241" s="89"/>
      <c r="R1241" s="89"/>
      <c r="S1241" s="84">
        <v>12</v>
      </c>
      <c r="T1241" s="89"/>
      <c r="U1241" s="84">
        <v>5367</v>
      </c>
    </row>
    <row r="1242" spans="1:21" ht="17.25" customHeight="1" thickBot="1">
      <c r="A1242" s="82">
        <v>45266</v>
      </c>
      <c r="B1242" s="82" t="str">
        <f t="shared" si="19"/>
        <v>Dec</v>
      </c>
      <c r="C1242" s="83">
        <v>45261</v>
      </c>
      <c r="D1242" s="84">
        <v>49</v>
      </c>
      <c r="E1242" s="84" t="s">
        <v>205</v>
      </c>
      <c r="F1242" s="86" t="s">
        <v>2364</v>
      </c>
      <c r="G1242" s="86" t="s">
        <v>8689</v>
      </c>
      <c r="H1242" s="86" t="s">
        <v>7311</v>
      </c>
      <c r="I1242" s="86">
        <v>25960</v>
      </c>
      <c r="J1242" s="96">
        <v>22000</v>
      </c>
      <c r="K1242" s="97" t="s">
        <v>216</v>
      </c>
      <c r="L1242" s="96" t="s">
        <v>217</v>
      </c>
      <c r="M1242" s="88" t="str">
        <f>VLOOKUP(L1242,'Total Sales 24-25'!$AD$2:$AE$6,2,0)</f>
        <v>G-Suite Business</v>
      </c>
      <c r="N1242" s="96" t="s">
        <v>218</v>
      </c>
      <c r="O1242" s="84" t="s">
        <v>6341</v>
      </c>
      <c r="P1242" s="89"/>
      <c r="Q1242" s="89"/>
      <c r="R1242" s="89"/>
      <c r="S1242" s="84">
        <v>12</v>
      </c>
      <c r="T1242" s="89"/>
      <c r="U1242" s="84">
        <v>25960</v>
      </c>
    </row>
    <row r="1243" spans="1:21" ht="17.25" customHeight="1" thickBot="1">
      <c r="A1243" s="82">
        <v>45266</v>
      </c>
      <c r="B1243" s="82" t="str">
        <f t="shared" si="19"/>
        <v>Dec</v>
      </c>
      <c r="C1243" s="83">
        <v>45261</v>
      </c>
      <c r="D1243" s="84">
        <v>49</v>
      </c>
      <c r="E1243" s="84" t="s">
        <v>205</v>
      </c>
      <c r="F1243" s="86" t="s">
        <v>5273</v>
      </c>
      <c r="G1243" s="86" t="s">
        <v>8690</v>
      </c>
      <c r="H1243" s="86" t="s">
        <v>7311</v>
      </c>
      <c r="I1243" s="86">
        <v>3009</v>
      </c>
      <c r="J1243" s="96">
        <v>2550</v>
      </c>
      <c r="K1243" s="97" t="s">
        <v>216</v>
      </c>
      <c r="L1243" s="96" t="s">
        <v>217</v>
      </c>
      <c r="M1243" s="88" t="str">
        <f>VLOOKUP(L1243,'Total Sales 24-25'!$AD$2:$AE$6,2,0)</f>
        <v>G-Suite Business</v>
      </c>
      <c r="N1243" s="96" t="s">
        <v>218</v>
      </c>
      <c r="O1243" s="84" t="s">
        <v>6341</v>
      </c>
      <c r="P1243" s="89"/>
      <c r="Q1243" s="89"/>
      <c r="R1243" s="89"/>
      <c r="S1243" s="84">
        <v>12</v>
      </c>
      <c r="T1243" s="89"/>
      <c r="U1243" s="84">
        <v>3009</v>
      </c>
    </row>
    <row r="1244" spans="1:21" ht="17.25" customHeight="1" thickBot="1">
      <c r="A1244" s="82">
        <v>45267</v>
      </c>
      <c r="B1244" s="82" t="str">
        <f t="shared" si="19"/>
        <v>Dec</v>
      </c>
      <c r="C1244" s="83">
        <v>45261</v>
      </c>
      <c r="D1244" s="84">
        <v>49</v>
      </c>
      <c r="E1244" s="84" t="s">
        <v>205</v>
      </c>
      <c r="F1244" s="86" t="s">
        <v>2474</v>
      </c>
      <c r="G1244" s="86" t="s">
        <v>8691</v>
      </c>
      <c r="H1244" s="86" t="s">
        <v>7311</v>
      </c>
      <c r="I1244" s="86">
        <v>864</v>
      </c>
      <c r="J1244" s="96">
        <v>732</v>
      </c>
      <c r="K1244" s="97" t="s">
        <v>216</v>
      </c>
      <c r="L1244" s="96" t="s">
        <v>217</v>
      </c>
      <c r="M1244" s="88" t="str">
        <f>VLOOKUP(L1244,'Total Sales 24-25'!$AD$2:$AE$6,2,0)</f>
        <v>G-Suite Business</v>
      </c>
      <c r="N1244" s="96" t="s">
        <v>218</v>
      </c>
      <c r="O1244" s="84" t="s">
        <v>6341</v>
      </c>
      <c r="P1244" s="89"/>
      <c r="Q1244" s="89"/>
      <c r="R1244" s="89"/>
      <c r="S1244" s="84">
        <v>12</v>
      </c>
      <c r="T1244" s="89"/>
      <c r="U1244" s="84">
        <v>864</v>
      </c>
    </row>
    <row r="1245" spans="1:21" ht="17.25" customHeight="1" thickBot="1">
      <c r="A1245" s="82">
        <v>45268</v>
      </c>
      <c r="B1245" s="82" t="str">
        <f t="shared" si="19"/>
        <v>Dec</v>
      </c>
      <c r="C1245" s="83">
        <v>45261</v>
      </c>
      <c r="D1245" s="84">
        <v>49</v>
      </c>
      <c r="E1245" s="84" t="s">
        <v>205</v>
      </c>
      <c r="F1245" s="86" t="s">
        <v>362</v>
      </c>
      <c r="G1245" s="117" t="s">
        <v>8692</v>
      </c>
      <c r="H1245" s="86" t="s">
        <v>7311</v>
      </c>
      <c r="I1245" s="91"/>
      <c r="J1245" s="96">
        <v>0</v>
      </c>
      <c r="K1245" s="97" t="s">
        <v>216</v>
      </c>
      <c r="L1245" s="96" t="s">
        <v>217</v>
      </c>
      <c r="M1245" s="88" t="str">
        <f>VLOOKUP(L1245,'Total Sales 24-25'!$AD$2:$AE$6,2,0)</f>
        <v>G-Suite Business</v>
      </c>
      <c r="N1245" s="96" t="s">
        <v>218</v>
      </c>
      <c r="O1245" s="84" t="s">
        <v>6341</v>
      </c>
      <c r="P1245" s="89"/>
      <c r="Q1245" s="89"/>
      <c r="R1245" s="89"/>
      <c r="S1245" s="84">
        <v>12</v>
      </c>
      <c r="T1245" s="89"/>
      <c r="U1245" s="89"/>
    </row>
    <row r="1246" spans="1:21" ht="17.25" customHeight="1" thickBot="1">
      <c r="A1246" s="82">
        <v>45268</v>
      </c>
      <c r="B1246" s="82" t="str">
        <f t="shared" si="19"/>
        <v>Dec</v>
      </c>
      <c r="C1246" s="83">
        <v>45261</v>
      </c>
      <c r="D1246" s="84">
        <v>49</v>
      </c>
      <c r="E1246" s="84" t="s">
        <v>205</v>
      </c>
      <c r="F1246" s="90" t="s">
        <v>362</v>
      </c>
      <c r="G1246" s="117" t="s">
        <v>8692</v>
      </c>
      <c r="H1246" s="86" t="s">
        <v>7311</v>
      </c>
      <c r="I1246" s="91"/>
      <c r="J1246" s="89"/>
      <c r="K1246" s="118" t="s">
        <v>261</v>
      </c>
      <c r="L1246" s="89"/>
      <c r="M1246" s="88" t="e">
        <f>VLOOKUP(L1246,'Total Sales 24-25'!$AD$2:$AE$6,2,0)</f>
        <v>#N/A</v>
      </c>
      <c r="N1246" s="89"/>
      <c r="O1246" s="84" t="s">
        <v>6341</v>
      </c>
      <c r="P1246" s="89"/>
      <c r="Q1246" s="89"/>
      <c r="R1246" s="89"/>
      <c r="S1246" s="84">
        <v>12</v>
      </c>
      <c r="T1246" s="89"/>
      <c r="U1246" s="89"/>
    </row>
    <row r="1247" spans="1:21" ht="17.25" customHeight="1" thickBot="1">
      <c r="A1247" s="82">
        <v>45268</v>
      </c>
      <c r="B1247" s="82" t="str">
        <f t="shared" si="19"/>
        <v>Dec</v>
      </c>
      <c r="C1247" s="83">
        <v>45261</v>
      </c>
      <c r="D1247" s="84">
        <v>49</v>
      </c>
      <c r="E1247" s="84" t="s">
        <v>205</v>
      </c>
      <c r="F1247" s="86" t="s">
        <v>754</v>
      </c>
      <c r="G1247" s="117" t="s">
        <v>8693</v>
      </c>
      <c r="H1247" s="86" t="s">
        <v>7311</v>
      </c>
      <c r="I1247" s="86">
        <v>9989.8799999999992</v>
      </c>
      <c r="J1247" s="96">
        <v>8466</v>
      </c>
      <c r="K1247" s="97" t="s">
        <v>216</v>
      </c>
      <c r="L1247" s="96" t="s">
        <v>217</v>
      </c>
      <c r="M1247" s="88" t="str">
        <f>VLOOKUP(L1247,'Total Sales 24-25'!$AD$2:$AE$6,2,0)</f>
        <v>G-Suite Business</v>
      </c>
      <c r="N1247" s="96" t="s">
        <v>218</v>
      </c>
      <c r="O1247" s="84" t="s">
        <v>6341</v>
      </c>
      <c r="P1247" s="89"/>
      <c r="Q1247" s="89"/>
      <c r="R1247" s="89"/>
      <c r="S1247" s="84">
        <v>12</v>
      </c>
      <c r="T1247" s="89"/>
      <c r="U1247" s="84">
        <v>9989.8799999999992</v>
      </c>
    </row>
    <row r="1248" spans="1:21" ht="17.25" customHeight="1" thickBot="1">
      <c r="A1248" s="82">
        <v>45268</v>
      </c>
      <c r="B1248" s="82" t="str">
        <f t="shared" si="19"/>
        <v>Dec</v>
      </c>
      <c r="C1248" s="83">
        <v>45261</v>
      </c>
      <c r="D1248" s="84">
        <v>49</v>
      </c>
      <c r="E1248" s="84" t="s">
        <v>205</v>
      </c>
      <c r="F1248" s="86" t="s">
        <v>1174</v>
      </c>
      <c r="G1248" s="117" t="s">
        <v>8693</v>
      </c>
      <c r="H1248" s="86" t="s">
        <v>7311</v>
      </c>
      <c r="I1248" s="86">
        <v>9989.8799999999992</v>
      </c>
      <c r="J1248" s="96">
        <v>8466</v>
      </c>
      <c r="K1248" s="97" t="s">
        <v>216</v>
      </c>
      <c r="L1248" s="96" t="s">
        <v>217</v>
      </c>
      <c r="M1248" s="88" t="str">
        <f>VLOOKUP(L1248,'Total Sales 24-25'!$AD$2:$AE$6,2,0)</f>
        <v>G-Suite Business</v>
      </c>
      <c r="N1248" s="96" t="s">
        <v>218</v>
      </c>
      <c r="O1248" s="84" t="s">
        <v>6341</v>
      </c>
      <c r="P1248" s="89"/>
      <c r="Q1248" s="89"/>
      <c r="R1248" s="89"/>
      <c r="S1248" s="84">
        <v>12</v>
      </c>
      <c r="T1248" s="89"/>
      <c r="U1248" s="84">
        <v>9989.8799999999992</v>
      </c>
    </row>
    <row r="1249" spans="1:21" ht="17.25" customHeight="1" thickBot="1">
      <c r="A1249" s="82">
        <v>45271</v>
      </c>
      <c r="B1249" s="82" t="str">
        <f t="shared" si="19"/>
        <v>Dec</v>
      </c>
      <c r="C1249" s="83">
        <v>45261</v>
      </c>
      <c r="D1249" s="84">
        <v>50</v>
      </c>
      <c r="E1249" s="84" t="s">
        <v>205</v>
      </c>
      <c r="F1249" s="86" t="s">
        <v>1071</v>
      </c>
      <c r="G1249" s="86" t="s">
        <v>8694</v>
      </c>
      <c r="H1249" s="86" t="s">
        <v>7311</v>
      </c>
      <c r="I1249" s="86">
        <v>3509.32</v>
      </c>
      <c r="J1249" s="96">
        <v>2974</v>
      </c>
      <c r="K1249" s="97" t="s">
        <v>216</v>
      </c>
      <c r="L1249" s="96" t="s">
        <v>217</v>
      </c>
      <c r="M1249" s="88" t="str">
        <f>VLOOKUP(L1249,'Total Sales 24-25'!$AD$2:$AE$6,2,0)</f>
        <v>G-Suite Business</v>
      </c>
      <c r="N1249" s="96" t="s">
        <v>218</v>
      </c>
      <c r="O1249" s="84" t="s">
        <v>6341</v>
      </c>
      <c r="P1249" s="89"/>
      <c r="Q1249" s="89"/>
      <c r="R1249" s="89"/>
      <c r="S1249" s="84">
        <v>12</v>
      </c>
      <c r="T1249" s="89"/>
      <c r="U1249" s="84">
        <v>3509.32</v>
      </c>
    </row>
    <row r="1250" spans="1:21" ht="17.25" customHeight="1" thickBot="1">
      <c r="A1250" s="82">
        <v>45271</v>
      </c>
      <c r="B1250" s="82" t="str">
        <f t="shared" si="19"/>
        <v>Dec</v>
      </c>
      <c r="C1250" s="83">
        <v>45261</v>
      </c>
      <c r="D1250" s="84">
        <v>50</v>
      </c>
      <c r="E1250" s="84" t="s">
        <v>205</v>
      </c>
      <c r="F1250" s="86" t="s">
        <v>355</v>
      </c>
      <c r="G1250" s="86" t="s">
        <v>8695</v>
      </c>
      <c r="H1250" s="86" t="s">
        <v>7311</v>
      </c>
      <c r="I1250" s="86">
        <v>2256</v>
      </c>
      <c r="J1250" s="96">
        <v>1912</v>
      </c>
      <c r="K1250" s="97" t="s">
        <v>216</v>
      </c>
      <c r="L1250" s="96" t="s">
        <v>217</v>
      </c>
      <c r="M1250" s="88" t="str">
        <f>VLOOKUP(L1250,'Total Sales 24-25'!$AD$2:$AE$6,2,0)</f>
        <v>G-Suite Business</v>
      </c>
      <c r="N1250" s="96" t="s">
        <v>218</v>
      </c>
      <c r="O1250" s="84" t="s">
        <v>6341</v>
      </c>
      <c r="P1250" s="89"/>
      <c r="Q1250" s="89"/>
      <c r="R1250" s="89"/>
      <c r="S1250" s="84">
        <v>12</v>
      </c>
      <c r="T1250" s="89"/>
      <c r="U1250" s="84">
        <v>2256</v>
      </c>
    </row>
    <row r="1251" spans="1:21" ht="17.25" customHeight="1" thickBot="1">
      <c r="A1251" s="82">
        <v>45271</v>
      </c>
      <c r="B1251" s="82" t="str">
        <f t="shared" si="19"/>
        <v>Dec</v>
      </c>
      <c r="C1251" s="83">
        <v>45261</v>
      </c>
      <c r="D1251" s="84">
        <v>50</v>
      </c>
      <c r="E1251" s="84" t="s">
        <v>205</v>
      </c>
      <c r="F1251" s="86" t="s">
        <v>405</v>
      </c>
      <c r="G1251" s="86" t="s">
        <v>8696</v>
      </c>
      <c r="H1251" s="86" t="s">
        <v>7311</v>
      </c>
      <c r="I1251" s="86">
        <v>3540</v>
      </c>
      <c r="J1251" s="96">
        <v>3000</v>
      </c>
      <c r="K1251" s="97" t="s">
        <v>216</v>
      </c>
      <c r="L1251" s="96" t="s">
        <v>217</v>
      </c>
      <c r="M1251" s="88" t="str">
        <f>VLOOKUP(L1251,'Total Sales 24-25'!$AD$2:$AE$6,2,0)</f>
        <v>G-Suite Business</v>
      </c>
      <c r="N1251" s="96" t="s">
        <v>218</v>
      </c>
      <c r="O1251" s="84" t="s">
        <v>6341</v>
      </c>
      <c r="P1251" s="89"/>
      <c r="Q1251" s="89"/>
      <c r="R1251" s="89"/>
      <c r="S1251" s="84">
        <v>12</v>
      </c>
      <c r="T1251" s="89"/>
      <c r="U1251" s="84">
        <v>3540</v>
      </c>
    </row>
    <row r="1252" spans="1:21" ht="17.25" customHeight="1" thickBot="1">
      <c r="A1252" s="82">
        <v>45272</v>
      </c>
      <c r="B1252" s="82" t="str">
        <f t="shared" si="19"/>
        <v>Dec</v>
      </c>
      <c r="C1252" s="83">
        <v>45261</v>
      </c>
      <c r="D1252" s="84">
        <v>50</v>
      </c>
      <c r="E1252" s="84" t="s">
        <v>205</v>
      </c>
      <c r="F1252" s="86" t="s">
        <v>2821</v>
      </c>
      <c r="G1252" s="86" t="s">
        <v>8697</v>
      </c>
      <c r="H1252" s="86" t="s">
        <v>7311</v>
      </c>
      <c r="I1252" s="86">
        <v>50315</v>
      </c>
      <c r="J1252" s="96">
        <v>42640</v>
      </c>
      <c r="K1252" s="97" t="s">
        <v>216</v>
      </c>
      <c r="L1252" s="96" t="s">
        <v>217</v>
      </c>
      <c r="M1252" s="88" t="str">
        <f>VLOOKUP(L1252,'Total Sales 24-25'!$AD$2:$AE$6,2,0)</f>
        <v>G-Suite Business</v>
      </c>
      <c r="N1252" s="96" t="s">
        <v>218</v>
      </c>
      <c r="O1252" s="84" t="s">
        <v>6341</v>
      </c>
      <c r="P1252" s="89"/>
      <c r="Q1252" s="89"/>
      <c r="R1252" s="89"/>
      <c r="S1252" s="84">
        <v>12</v>
      </c>
      <c r="T1252" s="89"/>
      <c r="U1252" s="84">
        <v>50315</v>
      </c>
    </row>
    <row r="1253" spans="1:21" ht="17.25" customHeight="1" thickBot="1">
      <c r="A1253" s="82">
        <v>45272</v>
      </c>
      <c r="B1253" s="82" t="str">
        <f t="shared" si="19"/>
        <v>Dec</v>
      </c>
      <c r="C1253" s="83">
        <v>45261</v>
      </c>
      <c r="D1253" s="84">
        <v>50</v>
      </c>
      <c r="E1253" s="84" t="s">
        <v>205</v>
      </c>
      <c r="F1253" s="86" t="s">
        <v>2105</v>
      </c>
      <c r="G1253" s="86" t="s">
        <v>8698</v>
      </c>
      <c r="H1253" s="86" t="s">
        <v>7311</v>
      </c>
      <c r="I1253" s="86">
        <v>4425</v>
      </c>
      <c r="J1253" s="96">
        <v>3750</v>
      </c>
      <c r="K1253" s="97" t="s">
        <v>216</v>
      </c>
      <c r="L1253" s="96" t="s">
        <v>217</v>
      </c>
      <c r="M1253" s="88" t="str">
        <f>VLOOKUP(L1253,'Total Sales 24-25'!$AD$2:$AE$6,2,0)</f>
        <v>G-Suite Business</v>
      </c>
      <c r="N1253" s="96" t="s">
        <v>218</v>
      </c>
      <c r="O1253" s="84" t="s">
        <v>6341</v>
      </c>
      <c r="P1253" s="89"/>
      <c r="Q1253" s="89"/>
      <c r="R1253" s="89"/>
      <c r="S1253" s="84">
        <v>12</v>
      </c>
      <c r="T1253" s="89"/>
      <c r="U1253" s="84">
        <v>4425</v>
      </c>
    </row>
    <row r="1254" spans="1:21" ht="17.25" customHeight="1" thickBot="1">
      <c r="A1254" s="82">
        <v>45272</v>
      </c>
      <c r="B1254" s="82" t="str">
        <f t="shared" si="19"/>
        <v>Dec</v>
      </c>
      <c r="C1254" s="83">
        <v>45261</v>
      </c>
      <c r="D1254" s="84">
        <v>50</v>
      </c>
      <c r="E1254" s="84" t="s">
        <v>205</v>
      </c>
      <c r="F1254" s="86" t="s">
        <v>5327</v>
      </c>
      <c r="G1254" s="86" t="s">
        <v>8699</v>
      </c>
      <c r="H1254" s="86" t="s">
        <v>7311</v>
      </c>
      <c r="I1254" s="86">
        <v>35282</v>
      </c>
      <c r="J1254" s="96">
        <v>29900</v>
      </c>
      <c r="K1254" s="97" t="s">
        <v>216</v>
      </c>
      <c r="L1254" s="96" t="s">
        <v>217</v>
      </c>
      <c r="M1254" s="88" t="str">
        <f>VLOOKUP(L1254,'Total Sales 24-25'!$AD$2:$AE$6,2,0)</f>
        <v>G-Suite Business</v>
      </c>
      <c r="N1254" s="96" t="s">
        <v>218</v>
      </c>
      <c r="O1254" s="84" t="s">
        <v>6341</v>
      </c>
      <c r="P1254" s="89"/>
      <c r="Q1254" s="89"/>
      <c r="R1254" s="89"/>
      <c r="S1254" s="84">
        <v>12</v>
      </c>
      <c r="T1254" s="89"/>
      <c r="U1254" s="84">
        <v>35282</v>
      </c>
    </row>
    <row r="1255" spans="1:21" ht="17.25" customHeight="1" thickBot="1">
      <c r="A1255" s="82">
        <v>45273</v>
      </c>
      <c r="B1255" s="82" t="str">
        <f t="shared" si="19"/>
        <v>Dec</v>
      </c>
      <c r="C1255" s="83">
        <v>45261</v>
      </c>
      <c r="D1255" s="84">
        <v>50</v>
      </c>
      <c r="E1255" s="84" t="s">
        <v>205</v>
      </c>
      <c r="F1255" s="86" t="s">
        <v>3939</v>
      </c>
      <c r="G1255" s="86" t="s">
        <v>8700</v>
      </c>
      <c r="H1255" s="86" t="s">
        <v>7311</v>
      </c>
      <c r="I1255" s="86">
        <v>1770</v>
      </c>
      <c r="J1255" s="96">
        <v>1500</v>
      </c>
      <c r="K1255" s="97" t="s">
        <v>216</v>
      </c>
      <c r="L1255" s="96" t="s">
        <v>217</v>
      </c>
      <c r="M1255" s="88" t="str">
        <f>VLOOKUP(L1255,'Total Sales 24-25'!$AD$2:$AE$6,2,0)</f>
        <v>G-Suite Business</v>
      </c>
      <c r="N1255" s="96" t="s">
        <v>218</v>
      </c>
      <c r="O1255" s="84" t="s">
        <v>6341</v>
      </c>
      <c r="P1255" s="89"/>
      <c r="Q1255" s="89"/>
      <c r="R1255" s="89"/>
      <c r="S1255" s="84">
        <v>12</v>
      </c>
      <c r="T1255" s="89"/>
      <c r="U1255" s="84">
        <v>1770</v>
      </c>
    </row>
    <row r="1256" spans="1:21" ht="17.25" customHeight="1" thickBot="1">
      <c r="A1256" s="82">
        <v>45273</v>
      </c>
      <c r="B1256" s="82" t="str">
        <f t="shared" si="19"/>
        <v>Dec</v>
      </c>
      <c r="C1256" s="83">
        <v>45261</v>
      </c>
      <c r="D1256" s="84">
        <v>50</v>
      </c>
      <c r="E1256" s="84" t="s">
        <v>205</v>
      </c>
      <c r="F1256" s="86" t="s">
        <v>3256</v>
      </c>
      <c r="G1256" s="86" t="s">
        <v>8701</v>
      </c>
      <c r="H1256" s="86" t="s">
        <v>7311</v>
      </c>
      <c r="I1256" s="86">
        <v>826</v>
      </c>
      <c r="J1256" s="96">
        <v>700</v>
      </c>
      <c r="K1256" s="97" t="s">
        <v>216</v>
      </c>
      <c r="L1256" s="96" t="s">
        <v>217</v>
      </c>
      <c r="M1256" s="88" t="str">
        <f>VLOOKUP(L1256,'Total Sales 24-25'!$AD$2:$AE$6,2,0)</f>
        <v>G-Suite Business</v>
      </c>
      <c r="N1256" s="96" t="s">
        <v>218</v>
      </c>
      <c r="O1256" s="84" t="s">
        <v>6341</v>
      </c>
      <c r="P1256" s="89"/>
      <c r="Q1256" s="89"/>
      <c r="R1256" s="89"/>
      <c r="S1256" s="84">
        <v>12</v>
      </c>
      <c r="T1256" s="89"/>
      <c r="U1256" s="84">
        <v>826</v>
      </c>
    </row>
    <row r="1257" spans="1:21" ht="17.25" customHeight="1" thickBot="1">
      <c r="A1257" s="82">
        <v>45274</v>
      </c>
      <c r="B1257" s="82" t="str">
        <f t="shared" si="19"/>
        <v>Dec</v>
      </c>
      <c r="C1257" s="83">
        <v>45261</v>
      </c>
      <c r="D1257" s="84">
        <v>50</v>
      </c>
      <c r="E1257" s="84" t="s">
        <v>205</v>
      </c>
      <c r="F1257" s="86" t="s">
        <v>250</v>
      </c>
      <c r="G1257" s="86" t="s">
        <v>8702</v>
      </c>
      <c r="H1257" s="86" t="s">
        <v>7311</v>
      </c>
      <c r="I1257" s="86">
        <v>3540</v>
      </c>
      <c r="J1257" s="96">
        <v>3000</v>
      </c>
      <c r="K1257" s="97" t="s">
        <v>216</v>
      </c>
      <c r="L1257" s="96" t="s">
        <v>217</v>
      </c>
      <c r="M1257" s="88" t="str">
        <f>VLOOKUP(L1257,'Total Sales 24-25'!$AD$2:$AE$6,2,0)</f>
        <v>G-Suite Business</v>
      </c>
      <c r="N1257" s="96" t="s">
        <v>218</v>
      </c>
      <c r="O1257" s="84" t="s">
        <v>6341</v>
      </c>
      <c r="P1257" s="89"/>
      <c r="Q1257" s="89"/>
      <c r="R1257" s="89"/>
      <c r="S1257" s="84">
        <v>12</v>
      </c>
      <c r="T1257" s="89"/>
      <c r="U1257" s="84">
        <v>3540</v>
      </c>
    </row>
    <row r="1258" spans="1:21" ht="17.25" customHeight="1" thickBot="1">
      <c r="A1258" s="82">
        <v>45274</v>
      </c>
      <c r="B1258" s="82" t="str">
        <f t="shared" si="19"/>
        <v>Dec</v>
      </c>
      <c r="C1258" s="83">
        <v>45261</v>
      </c>
      <c r="D1258" s="84">
        <v>50</v>
      </c>
      <c r="E1258" s="84" t="s">
        <v>205</v>
      </c>
      <c r="F1258" s="86" t="s">
        <v>250</v>
      </c>
      <c r="G1258" s="86" t="s">
        <v>8703</v>
      </c>
      <c r="H1258" s="86" t="s">
        <v>7311</v>
      </c>
      <c r="I1258" s="86">
        <v>8850</v>
      </c>
      <c r="J1258" s="96">
        <v>7500</v>
      </c>
      <c r="K1258" s="97" t="s">
        <v>216</v>
      </c>
      <c r="L1258" s="96" t="s">
        <v>217</v>
      </c>
      <c r="M1258" s="88" t="str">
        <f>VLOOKUP(L1258,'Total Sales 24-25'!$AD$2:$AE$6,2,0)</f>
        <v>G-Suite Business</v>
      </c>
      <c r="N1258" s="96" t="s">
        <v>218</v>
      </c>
      <c r="O1258" s="84" t="s">
        <v>6341</v>
      </c>
      <c r="P1258" s="89"/>
      <c r="Q1258" s="89"/>
      <c r="R1258" s="89"/>
      <c r="S1258" s="84">
        <v>12</v>
      </c>
      <c r="T1258" s="89"/>
      <c r="U1258" s="84">
        <v>8850</v>
      </c>
    </row>
    <row r="1259" spans="1:21" ht="17.25" customHeight="1" thickBot="1">
      <c r="A1259" s="82">
        <v>45274</v>
      </c>
      <c r="B1259" s="82" t="str">
        <f t="shared" si="19"/>
        <v>Dec</v>
      </c>
      <c r="C1259" s="83">
        <v>45261</v>
      </c>
      <c r="D1259" s="84">
        <v>50</v>
      </c>
      <c r="E1259" s="84" t="s">
        <v>205</v>
      </c>
      <c r="F1259" s="86" t="s">
        <v>8640</v>
      </c>
      <c r="G1259" s="86" t="s">
        <v>8704</v>
      </c>
      <c r="H1259" s="86" t="s">
        <v>7311</v>
      </c>
      <c r="I1259" s="86">
        <v>8496</v>
      </c>
      <c r="J1259" s="96">
        <v>7200</v>
      </c>
      <c r="K1259" s="97" t="s">
        <v>216</v>
      </c>
      <c r="L1259" s="96" t="s">
        <v>217</v>
      </c>
      <c r="M1259" s="88" t="str">
        <f>VLOOKUP(L1259,'Total Sales 24-25'!$AD$2:$AE$6,2,0)</f>
        <v>G-Suite Business</v>
      </c>
      <c r="N1259" s="96" t="s">
        <v>218</v>
      </c>
      <c r="O1259" s="84" t="s">
        <v>6341</v>
      </c>
      <c r="P1259" s="89"/>
      <c r="Q1259" s="89"/>
      <c r="R1259" s="89"/>
      <c r="S1259" s="84">
        <v>12</v>
      </c>
      <c r="T1259" s="89"/>
      <c r="U1259" s="84">
        <v>8496</v>
      </c>
    </row>
    <row r="1260" spans="1:21" ht="17.25" customHeight="1" thickBot="1">
      <c r="A1260" s="82">
        <v>45274</v>
      </c>
      <c r="B1260" s="82" t="str">
        <f t="shared" si="19"/>
        <v>Dec</v>
      </c>
      <c r="C1260" s="83">
        <v>45261</v>
      </c>
      <c r="D1260" s="84">
        <v>50</v>
      </c>
      <c r="E1260" s="84" t="s">
        <v>205</v>
      </c>
      <c r="F1260" s="86" t="s">
        <v>8705</v>
      </c>
      <c r="G1260" s="86" t="s">
        <v>8706</v>
      </c>
      <c r="H1260" s="86" t="s">
        <v>7311</v>
      </c>
      <c r="I1260" s="86">
        <v>13562.92</v>
      </c>
      <c r="J1260" s="96">
        <v>11494</v>
      </c>
      <c r="K1260" s="97" t="s">
        <v>216</v>
      </c>
      <c r="L1260" s="96" t="s">
        <v>217</v>
      </c>
      <c r="M1260" s="88" t="str">
        <f>VLOOKUP(L1260,'Total Sales 24-25'!$AD$2:$AE$6,2,0)</f>
        <v>G-Suite Business</v>
      </c>
      <c r="N1260" s="96" t="s">
        <v>218</v>
      </c>
      <c r="O1260" s="84" t="s">
        <v>6341</v>
      </c>
      <c r="P1260" s="89"/>
      <c r="Q1260" s="89"/>
      <c r="R1260" s="89"/>
      <c r="S1260" s="84">
        <v>12</v>
      </c>
      <c r="T1260" s="89"/>
      <c r="U1260" s="84">
        <v>13562.92</v>
      </c>
    </row>
    <row r="1261" spans="1:21" ht="17.25" customHeight="1" thickBot="1">
      <c r="A1261" s="82">
        <v>45274</v>
      </c>
      <c r="B1261" s="82" t="str">
        <f t="shared" si="19"/>
        <v>Dec</v>
      </c>
      <c r="C1261" s="83">
        <v>45261</v>
      </c>
      <c r="D1261" s="84">
        <v>50</v>
      </c>
      <c r="E1261" s="84" t="s">
        <v>205</v>
      </c>
      <c r="F1261" s="86" t="s">
        <v>5340</v>
      </c>
      <c r="G1261" s="86" t="s">
        <v>8707</v>
      </c>
      <c r="H1261" s="86" t="s">
        <v>7311</v>
      </c>
      <c r="I1261" s="86">
        <v>33276</v>
      </c>
      <c r="J1261" s="96">
        <v>28200</v>
      </c>
      <c r="K1261" s="97" t="s">
        <v>216</v>
      </c>
      <c r="L1261" s="96" t="s">
        <v>217</v>
      </c>
      <c r="M1261" s="88" t="str">
        <f>VLOOKUP(L1261,'Total Sales 24-25'!$AD$2:$AE$6,2,0)</f>
        <v>G-Suite Business</v>
      </c>
      <c r="N1261" s="96" t="s">
        <v>218</v>
      </c>
      <c r="O1261" s="84" t="s">
        <v>6341</v>
      </c>
      <c r="P1261" s="89"/>
      <c r="Q1261" s="89"/>
      <c r="R1261" s="89"/>
      <c r="S1261" s="84">
        <v>12</v>
      </c>
      <c r="T1261" s="89"/>
      <c r="U1261" s="84">
        <v>33276</v>
      </c>
    </row>
    <row r="1262" spans="1:21" ht="17.25" customHeight="1" thickBot="1">
      <c r="A1262" s="82">
        <v>45274</v>
      </c>
      <c r="B1262" s="82" t="str">
        <f t="shared" si="19"/>
        <v>Dec</v>
      </c>
      <c r="C1262" s="83">
        <v>45261</v>
      </c>
      <c r="D1262" s="84">
        <v>50</v>
      </c>
      <c r="E1262" s="84" t="s">
        <v>205</v>
      </c>
      <c r="F1262" s="86" t="s">
        <v>2450</v>
      </c>
      <c r="G1262" s="86" t="s">
        <v>8708</v>
      </c>
      <c r="H1262" s="86" t="s">
        <v>7311</v>
      </c>
      <c r="I1262" s="86">
        <v>21063</v>
      </c>
      <c r="J1262" s="96">
        <v>17850</v>
      </c>
      <c r="K1262" s="97" t="s">
        <v>216</v>
      </c>
      <c r="L1262" s="96" t="s">
        <v>217</v>
      </c>
      <c r="M1262" s="88" t="str">
        <f>VLOOKUP(L1262,'Total Sales 24-25'!$AD$2:$AE$6,2,0)</f>
        <v>G-Suite Business</v>
      </c>
      <c r="N1262" s="96" t="s">
        <v>218</v>
      </c>
      <c r="O1262" s="84" t="s">
        <v>6341</v>
      </c>
      <c r="P1262" s="89"/>
      <c r="Q1262" s="89"/>
      <c r="R1262" s="89"/>
      <c r="S1262" s="84">
        <v>12</v>
      </c>
      <c r="T1262" s="89"/>
      <c r="U1262" s="84">
        <v>21063</v>
      </c>
    </row>
    <row r="1263" spans="1:21" ht="17.25" customHeight="1" thickBot="1">
      <c r="A1263" s="82">
        <v>45274</v>
      </c>
      <c r="B1263" s="82" t="str">
        <f t="shared" si="19"/>
        <v>Dec</v>
      </c>
      <c r="C1263" s="83">
        <v>45261</v>
      </c>
      <c r="D1263" s="84">
        <v>50</v>
      </c>
      <c r="E1263" s="84" t="s">
        <v>205</v>
      </c>
      <c r="F1263" s="86" t="s">
        <v>3635</v>
      </c>
      <c r="G1263" s="86" t="s">
        <v>8709</v>
      </c>
      <c r="H1263" s="86" t="s">
        <v>7311</v>
      </c>
      <c r="I1263" s="86">
        <v>14207.2</v>
      </c>
      <c r="J1263" s="96">
        <v>12040</v>
      </c>
      <c r="K1263" s="97" t="s">
        <v>216</v>
      </c>
      <c r="L1263" s="96" t="s">
        <v>217</v>
      </c>
      <c r="M1263" s="88" t="str">
        <f>VLOOKUP(L1263,'Total Sales 24-25'!$AD$2:$AE$6,2,0)</f>
        <v>G-Suite Business</v>
      </c>
      <c r="N1263" s="96" t="s">
        <v>218</v>
      </c>
      <c r="O1263" s="84" t="s">
        <v>6341</v>
      </c>
      <c r="P1263" s="89"/>
      <c r="Q1263" s="89"/>
      <c r="R1263" s="89"/>
      <c r="S1263" s="84">
        <v>12</v>
      </c>
      <c r="T1263" s="89"/>
      <c r="U1263" s="84">
        <v>14207.2</v>
      </c>
    </row>
    <row r="1264" spans="1:21" ht="17.25" customHeight="1" thickBot="1">
      <c r="A1264" s="82">
        <v>45275</v>
      </c>
      <c r="B1264" s="82" t="str">
        <f t="shared" si="19"/>
        <v>Dec</v>
      </c>
      <c r="C1264" s="83">
        <v>45261</v>
      </c>
      <c r="D1264" s="84">
        <v>50</v>
      </c>
      <c r="E1264" s="84" t="s">
        <v>205</v>
      </c>
      <c r="F1264" s="86" t="s">
        <v>4791</v>
      </c>
      <c r="G1264" s="86" t="s">
        <v>8710</v>
      </c>
      <c r="H1264" s="86" t="s">
        <v>7311</v>
      </c>
      <c r="I1264" s="86">
        <v>3009</v>
      </c>
      <c r="J1264" s="96">
        <v>2550</v>
      </c>
      <c r="K1264" s="97" t="s">
        <v>216</v>
      </c>
      <c r="L1264" s="96" t="s">
        <v>217</v>
      </c>
      <c r="M1264" s="88" t="str">
        <f>VLOOKUP(L1264,'Total Sales 24-25'!$AD$2:$AE$6,2,0)</f>
        <v>G-Suite Business</v>
      </c>
      <c r="N1264" s="96" t="s">
        <v>218</v>
      </c>
      <c r="O1264" s="84" t="s">
        <v>6341</v>
      </c>
      <c r="P1264" s="89"/>
      <c r="Q1264" s="89"/>
      <c r="R1264" s="89"/>
      <c r="S1264" s="84">
        <v>12</v>
      </c>
      <c r="T1264" s="89"/>
      <c r="U1264" s="84">
        <v>3009</v>
      </c>
    </row>
    <row r="1265" spans="1:21" ht="17.25" customHeight="1" thickBot="1">
      <c r="A1265" s="82">
        <v>45275</v>
      </c>
      <c r="B1265" s="82" t="str">
        <f t="shared" si="19"/>
        <v>Dec</v>
      </c>
      <c r="C1265" s="83">
        <v>45261</v>
      </c>
      <c r="D1265" s="84">
        <v>50</v>
      </c>
      <c r="E1265" s="84" t="s">
        <v>205</v>
      </c>
      <c r="F1265" s="86" t="s">
        <v>1019</v>
      </c>
      <c r="G1265" s="86" t="s">
        <v>8711</v>
      </c>
      <c r="H1265" s="86" t="s">
        <v>7311</v>
      </c>
      <c r="I1265" s="86">
        <v>2507</v>
      </c>
      <c r="J1265" s="96">
        <v>2125</v>
      </c>
      <c r="K1265" s="97" t="s">
        <v>216</v>
      </c>
      <c r="L1265" s="96" t="s">
        <v>217</v>
      </c>
      <c r="M1265" s="88" t="str">
        <f>VLOOKUP(L1265,'Total Sales 24-25'!$AD$2:$AE$6,2,0)</f>
        <v>G-Suite Business</v>
      </c>
      <c r="N1265" s="96" t="s">
        <v>218</v>
      </c>
      <c r="O1265" s="84" t="s">
        <v>6341</v>
      </c>
      <c r="P1265" s="89"/>
      <c r="Q1265" s="89"/>
      <c r="R1265" s="89"/>
      <c r="S1265" s="84">
        <v>12</v>
      </c>
      <c r="T1265" s="89"/>
      <c r="U1265" s="84">
        <v>2507</v>
      </c>
    </row>
    <row r="1266" spans="1:21" ht="17.25" customHeight="1" thickBot="1">
      <c r="A1266" s="82">
        <v>45275</v>
      </c>
      <c r="B1266" s="82" t="str">
        <f t="shared" si="19"/>
        <v>Dec</v>
      </c>
      <c r="C1266" s="83">
        <v>45261</v>
      </c>
      <c r="D1266" s="84">
        <v>50</v>
      </c>
      <c r="E1266" s="84" t="s">
        <v>205</v>
      </c>
      <c r="F1266" s="86" t="s">
        <v>1838</v>
      </c>
      <c r="G1266" s="86" t="s">
        <v>8712</v>
      </c>
      <c r="H1266" s="86" t="s">
        <v>7311</v>
      </c>
      <c r="I1266" s="86">
        <v>9027</v>
      </c>
      <c r="J1266" s="96">
        <v>7650</v>
      </c>
      <c r="K1266" s="97" t="s">
        <v>216</v>
      </c>
      <c r="L1266" s="96" t="s">
        <v>217</v>
      </c>
      <c r="M1266" s="88" t="str">
        <f>VLOOKUP(L1266,'Total Sales 24-25'!$AD$2:$AE$6,2,0)</f>
        <v>G-Suite Business</v>
      </c>
      <c r="N1266" s="96" t="s">
        <v>218</v>
      </c>
      <c r="O1266" s="84" t="s">
        <v>6341</v>
      </c>
      <c r="P1266" s="89"/>
      <c r="Q1266" s="89"/>
      <c r="R1266" s="89"/>
      <c r="S1266" s="84">
        <v>12</v>
      </c>
      <c r="T1266" s="89"/>
      <c r="U1266" s="84">
        <v>9027</v>
      </c>
    </row>
    <row r="1267" spans="1:21" ht="17.25" customHeight="1" thickBot="1">
      <c r="A1267" s="82">
        <v>45275</v>
      </c>
      <c r="B1267" s="82" t="str">
        <f t="shared" si="19"/>
        <v>Dec</v>
      </c>
      <c r="C1267" s="83">
        <v>45261</v>
      </c>
      <c r="D1267" s="84">
        <v>50</v>
      </c>
      <c r="E1267" s="84" t="s">
        <v>205</v>
      </c>
      <c r="F1267" s="86" t="s">
        <v>7855</v>
      </c>
      <c r="G1267" s="86" t="s">
        <v>8713</v>
      </c>
      <c r="H1267" s="86" t="s">
        <v>7311</v>
      </c>
      <c r="I1267" s="86">
        <v>1947</v>
      </c>
      <c r="J1267" s="96">
        <v>1650</v>
      </c>
      <c r="K1267" s="97" t="s">
        <v>216</v>
      </c>
      <c r="L1267" s="96" t="s">
        <v>217</v>
      </c>
      <c r="M1267" s="88" t="str">
        <f>VLOOKUP(L1267,'Total Sales 24-25'!$AD$2:$AE$6,2,0)</f>
        <v>G-Suite Business</v>
      </c>
      <c r="N1267" s="96" t="s">
        <v>218</v>
      </c>
      <c r="O1267" s="84" t="s">
        <v>6341</v>
      </c>
      <c r="P1267" s="89"/>
      <c r="Q1267" s="89"/>
      <c r="R1267" s="89"/>
      <c r="S1267" s="84">
        <v>12</v>
      </c>
      <c r="T1267" s="89"/>
      <c r="U1267" s="84">
        <v>1947</v>
      </c>
    </row>
    <row r="1268" spans="1:21" ht="17.25" customHeight="1" thickBot="1">
      <c r="A1268" s="82">
        <v>45275</v>
      </c>
      <c r="B1268" s="82" t="str">
        <f t="shared" si="19"/>
        <v>Dec</v>
      </c>
      <c r="C1268" s="83">
        <v>45261</v>
      </c>
      <c r="D1268" s="84">
        <v>50</v>
      </c>
      <c r="E1268" s="84" t="s">
        <v>205</v>
      </c>
      <c r="F1268" s="86" t="s">
        <v>8705</v>
      </c>
      <c r="G1268" s="86" t="s">
        <v>8714</v>
      </c>
      <c r="H1268" s="86" t="s">
        <v>7311</v>
      </c>
      <c r="I1268" s="86">
        <v>1414.82</v>
      </c>
      <c r="J1268" s="96">
        <v>1199</v>
      </c>
      <c r="K1268" s="97" t="s">
        <v>216</v>
      </c>
      <c r="L1268" s="96" t="s">
        <v>217</v>
      </c>
      <c r="M1268" s="88" t="str">
        <f>VLOOKUP(L1268,'Total Sales 24-25'!$AD$2:$AE$6,2,0)</f>
        <v>G-Suite Business</v>
      </c>
      <c r="N1268" s="96" t="s">
        <v>218</v>
      </c>
      <c r="O1268" s="84" t="s">
        <v>6341</v>
      </c>
      <c r="P1268" s="89"/>
      <c r="Q1268" s="89"/>
      <c r="R1268" s="89"/>
      <c r="S1268" s="84">
        <v>12</v>
      </c>
      <c r="T1268" s="89"/>
      <c r="U1268" s="84">
        <v>1414.82</v>
      </c>
    </row>
    <row r="1269" spans="1:21" ht="17.25" customHeight="1" thickBot="1">
      <c r="A1269" s="82">
        <v>45275</v>
      </c>
      <c r="B1269" s="82" t="str">
        <f t="shared" si="19"/>
        <v>Dec</v>
      </c>
      <c r="C1269" s="83">
        <v>45261</v>
      </c>
      <c r="D1269" s="84">
        <v>50</v>
      </c>
      <c r="E1269" s="84" t="s">
        <v>205</v>
      </c>
      <c r="F1269" s="86" t="s">
        <v>980</v>
      </c>
      <c r="G1269" s="86" t="s">
        <v>8715</v>
      </c>
      <c r="H1269" s="86" t="s">
        <v>7311</v>
      </c>
      <c r="I1269" s="86">
        <v>1091.5</v>
      </c>
      <c r="J1269" s="96">
        <v>925</v>
      </c>
      <c r="K1269" s="97" t="s">
        <v>216</v>
      </c>
      <c r="L1269" s="96" t="s">
        <v>217</v>
      </c>
      <c r="M1269" s="88" t="str">
        <f>VLOOKUP(L1269,'Total Sales 24-25'!$AD$2:$AE$6,2,0)</f>
        <v>G-Suite Business</v>
      </c>
      <c r="N1269" s="96" t="s">
        <v>218</v>
      </c>
      <c r="O1269" s="84" t="s">
        <v>6341</v>
      </c>
      <c r="P1269" s="89"/>
      <c r="Q1269" s="89"/>
      <c r="R1269" s="89"/>
      <c r="S1269" s="84">
        <v>12</v>
      </c>
      <c r="T1269" s="89"/>
      <c r="U1269" s="84">
        <v>1091.5</v>
      </c>
    </row>
    <row r="1270" spans="1:21" ht="17.25" customHeight="1" thickBot="1">
      <c r="A1270" s="82">
        <v>45275</v>
      </c>
      <c r="B1270" s="82" t="str">
        <f t="shared" si="19"/>
        <v>Dec</v>
      </c>
      <c r="C1270" s="83">
        <v>45261</v>
      </c>
      <c r="D1270" s="84">
        <v>50</v>
      </c>
      <c r="E1270" s="84" t="s">
        <v>205</v>
      </c>
      <c r="F1270" s="86" t="s">
        <v>5457</v>
      </c>
      <c r="G1270" s="86" t="s">
        <v>8716</v>
      </c>
      <c r="H1270" s="86" t="s">
        <v>7311</v>
      </c>
      <c r="I1270" s="86">
        <v>21063</v>
      </c>
      <c r="J1270" s="96">
        <v>17850</v>
      </c>
      <c r="K1270" s="97" t="s">
        <v>216</v>
      </c>
      <c r="L1270" s="96" t="s">
        <v>217</v>
      </c>
      <c r="M1270" s="88" t="str">
        <f>VLOOKUP(L1270,'Total Sales 24-25'!$AD$2:$AE$6,2,0)</f>
        <v>G-Suite Business</v>
      </c>
      <c r="N1270" s="96" t="s">
        <v>218</v>
      </c>
      <c r="O1270" s="84" t="s">
        <v>6341</v>
      </c>
      <c r="P1270" s="89"/>
      <c r="Q1270" s="89"/>
      <c r="R1270" s="89"/>
      <c r="S1270" s="84">
        <v>12</v>
      </c>
      <c r="T1270" s="89"/>
      <c r="U1270" s="84">
        <v>21063</v>
      </c>
    </row>
    <row r="1271" spans="1:21" ht="17.25" customHeight="1" thickBot="1">
      <c r="A1271" s="82">
        <v>45275</v>
      </c>
      <c r="B1271" s="82" t="str">
        <f t="shared" si="19"/>
        <v>Dec</v>
      </c>
      <c r="C1271" s="83">
        <v>45261</v>
      </c>
      <c r="D1271" s="84">
        <v>50</v>
      </c>
      <c r="E1271" s="84" t="s">
        <v>205</v>
      </c>
      <c r="F1271" s="86" t="s">
        <v>463</v>
      </c>
      <c r="G1271" s="86" t="s">
        <v>8717</v>
      </c>
      <c r="H1271" s="86" t="s">
        <v>7311</v>
      </c>
      <c r="I1271" s="86">
        <v>6018</v>
      </c>
      <c r="J1271" s="96">
        <v>5100</v>
      </c>
      <c r="K1271" s="97" t="s">
        <v>216</v>
      </c>
      <c r="L1271" s="96" t="s">
        <v>217</v>
      </c>
      <c r="M1271" s="88" t="str">
        <f>VLOOKUP(L1271,'Total Sales 24-25'!$AD$2:$AE$6,2,0)</f>
        <v>G-Suite Business</v>
      </c>
      <c r="N1271" s="96" t="s">
        <v>218</v>
      </c>
      <c r="O1271" s="84" t="s">
        <v>6341</v>
      </c>
      <c r="P1271" s="89"/>
      <c r="Q1271" s="89"/>
      <c r="R1271" s="89"/>
      <c r="S1271" s="84">
        <v>12</v>
      </c>
      <c r="T1271" s="89"/>
      <c r="U1271" s="84">
        <v>6018</v>
      </c>
    </row>
    <row r="1272" spans="1:21" ht="17.25" customHeight="1" thickBot="1">
      <c r="A1272" s="82">
        <v>45276</v>
      </c>
      <c r="B1272" s="82" t="str">
        <f t="shared" si="19"/>
        <v>Dec</v>
      </c>
      <c r="C1272" s="83">
        <v>45261</v>
      </c>
      <c r="D1272" s="84">
        <v>50</v>
      </c>
      <c r="E1272" s="84" t="s">
        <v>205</v>
      </c>
      <c r="F1272" s="86" t="s">
        <v>5446</v>
      </c>
      <c r="G1272" s="86" t="s">
        <v>8718</v>
      </c>
      <c r="H1272" s="86" t="s">
        <v>7311</v>
      </c>
      <c r="I1272" s="86">
        <v>33099</v>
      </c>
      <c r="J1272" s="96">
        <v>28050</v>
      </c>
      <c r="K1272" s="97" t="s">
        <v>216</v>
      </c>
      <c r="L1272" s="96" t="s">
        <v>217</v>
      </c>
      <c r="M1272" s="88" t="str">
        <f>VLOOKUP(L1272,'Total Sales 24-25'!$AD$2:$AE$6,2,0)</f>
        <v>G-Suite Business</v>
      </c>
      <c r="N1272" s="96" t="s">
        <v>218</v>
      </c>
      <c r="O1272" s="84" t="s">
        <v>6341</v>
      </c>
      <c r="P1272" s="89"/>
      <c r="Q1272" s="89"/>
      <c r="R1272" s="89"/>
      <c r="S1272" s="84">
        <v>12</v>
      </c>
      <c r="T1272" s="89"/>
      <c r="U1272" s="84">
        <v>33099</v>
      </c>
    </row>
    <row r="1273" spans="1:21" ht="17.25" customHeight="1" thickBot="1">
      <c r="A1273" s="82">
        <v>45276</v>
      </c>
      <c r="B1273" s="82" t="str">
        <f t="shared" si="19"/>
        <v>Dec</v>
      </c>
      <c r="C1273" s="83">
        <v>45261</v>
      </c>
      <c r="D1273" s="84">
        <v>50</v>
      </c>
      <c r="E1273" s="84" t="s">
        <v>205</v>
      </c>
      <c r="F1273" s="86" t="s">
        <v>1796</v>
      </c>
      <c r="G1273" s="86" t="s">
        <v>8719</v>
      </c>
      <c r="H1273" s="86" t="s">
        <v>7311</v>
      </c>
      <c r="I1273" s="86">
        <v>5544</v>
      </c>
      <c r="J1273" s="96">
        <v>4698</v>
      </c>
      <c r="K1273" s="97" t="s">
        <v>216</v>
      </c>
      <c r="L1273" s="96" t="s">
        <v>217</v>
      </c>
      <c r="M1273" s="88" t="str">
        <f>VLOOKUP(L1273,'Total Sales 24-25'!$AD$2:$AE$6,2,0)</f>
        <v>G-Suite Business</v>
      </c>
      <c r="N1273" s="96" t="s">
        <v>218</v>
      </c>
      <c r="O1273" s="84" t="s">
        <v>6341</v>
      </c>
      <c r="P1273" s="89"/>
      <c r="Q1273" s="89"/>
      <c r="R1273" s="89"/>
      <c r="S1273" s="84">
        <v>12</v>
      </c>
      <c r="T1273" s="89"/>
      <c r="U1273" s="84">
        <v>5544</v>
      </c>
    </row>
    <row r="1274" spans="1:21" ht="17.25" customHeight="1" thickBot="1">
      <c r="A1274" s="82">
        <v>45276</v>
      </c>
      <c r="B1274" s="82" t="str">
        <f t="shared" si="19"/>
        <v>Dec</v>
      </c>
      <c r="C1274" s="83">
        <v>45261</v>
      </c>
      <c r="D1274" s="84">
        <v>50</v>
      </c>
      <c r="E1274" s="84" t="s">
        <v>205</v>
      </c>
      <c r="F1274" s="86" t="s">
        <v>3120</v>
      </c>
      <c r="G1274" s="86" t="s">
        <v>8720</v>
      </c>
      <c r="H1274" s="86" t="s">
        <v>7311</v>
      </c>
      <c r="I1274" s="86">
        <v>1755</v>
      </c>
      <c r="J1274" s="96">
        <v>1487</v>
      </c>
      <c r="K1274" s="97" t="s">
        <v>216</v>
      </c>
      <c r="L1274" s="96" t="s">
        <v>217</v>
      </c>
      <c r="M1274" s="88" t="str">
        <f>VLOOKUP(L1274,'Total Sales 24-25'!$AD$2:$AE$6,2,0)</f>
        <v>G-Suite Business</v>
      </c>
      <c r="N1274" s="96" t="s">
        <v>218</v>
      </c>
      <c r="O1274" s="84" t="s">
        <v>6341</v>
      </c>
      <c r="P1274" s="89"/>
      <c r="Q1274" s="89"/>
      <c r="R1274" s="89"/>
      <c r="S1274" s="84">
        <v>12</v>
      </c>
      <c r="T1274" s="89"/>
      <c r="U1274" s="84">
        <v>1755</v>
      </c>
    </row>
    <row r="1275" spans="1:21" ht="17.25" customHeight="1" thickBot="1">
      <c r="A1275" s="82">
        <v>45276</v>
      </c>
      <c r="B1275" s="82" t="str">
        <f t="shared" si="19"/>
        <v>Dec</v>
      </c>
      <c r="C1275" s="83">
        <v>45261</v>
      </c>
      <c r="D1275" s="84">
        <v>50</v>
      </c>
      <c r="E1275" s="84" t="s">
        <v>205</v>
      </c>
      <c r="F1275" s="86" t="s">
        <v>5246</v>
      </c>
      <c r="G1275" s="86" t="s">
        <v>8721</v>
      </c>
      <c r="H1275" s="86" t="s">
        <v>7311</v>
      </c>
      <c r="I1275" s="86">
        <v>42480</v>
      </c>
      <c r="J1275" s="96">
        <v>36000</v>
      </c>
      <c r="K1275" s="97" t="s">
        <v>216</v>
      </c>
      <c r="L1275" s="96" t="s">
        <v>217</v>
      </c>
      <c r="M1275" s="88" t="str">
        <f>VLOOKUP(L1275,'Total Sales 24-25'!$AD$2:$AE$6,2,0)</f>
        <v>G-Suite Business</v>
      </c>
      <c r="N1275" s="96" t="s">
        <v>218</v>
      </c>
      <c r="O1275" s="84" t="s">
        <v>6341</v>
      </c>
      <c r="P1275" s="89"/>
      <c r="Q1275" s="89"/>
      <c r="R1275" s="89"/>
      <c r="S1275" s="84">
        <v>12</v>
      </c>
      <c r="T1275" s="89"/>
      <c r="U1275" s="84">
        <v>42480</v>
      </c>
    </row>
    <row r="1276" spans="1:21" ht="17.25" customHeight="1" thickBot="1">
      <c r="A1276" s="82">
        <v>45276</v>
      </c>
      <c r="B1276" s="82" t="str">
        <f t="shared" si="19"/>
        <v>Dec</v>
      </c>
      <c r="C1276" s="83">
        <v>45261</v>
      </c>
      <c r="D1276" s="84">
        <v>50</v>
      </c>
      <c r="E1276" s="84" t="s">
        <v>205</v>
      </c>
      <c r="F1276" s="86" t="s">
        <v>6735</v>
      </c>
      <c r="G1276" s="86" t="s">
        <v>8722</v>
      </c>
      <c r="H1276" s="86" t="s">
        <v>7311</v>
      </c>
      <c r="I1276" s="86">
        <v>4619.7</v>
      </c>
      <c r="J1276" s="96">
        <v>3915</v>
      </c>
      <c r="K1276" s="97" t="s">
        <v>216</v>
      </c>
      <c r="L1276" s="96" t="s">
        <v>217</v>
      </c>
      <c r="M1276" s="88" t="str">
        <f>VLOOKUP(L1276,'Total Sales 24-25'!$AD$2:$AE$6,2,0)</f>
        <v>G-Suite Business</v>
      </c>
      <c r="N1276" s="96" t="s">
        <v>218</v>
      </c>
      <c r="O1276" s="84" t="s">
        <v>6341</v>
      </c>
      <c r="P1276" s="89"/>
      <c r="Q1276" s="89"/>
      <c r="R1276" s="89"/>
      <c r="S1276" s="84">
        <v>12</v>
      </c>
      <c r="T1276" s="89"/>
      <c r="U1276" s="84">
        <v>4619.7</v>
      </c>
    </row>
    <row r="1277" spans="1:21" ht="17.25" customHeight="1" thickBot="1">
      <c r="A1277" s="82">
        <v>45276</v>
      </c>
      <c r="B1277" s="82" t="str">
        <f t="shared" si="19"/>
        <v>Dec</v>
      </c>
      <c r="C1277" s="83">
        <v>45261</v>
      </c>
      <c r="D1277" s="84">
        <v>50</v>
      </c>
      <c r="E1277" s="84" t="s">
        <v>205</v>
      </c>
      <c r="F1277" s="86" t="s">
        <v>501</v>
      </c>
      <c r="G1277" s="86" t="s">
        <v>8723</v>
      </c>
      <c r="H1277" s="86" t="s">
        <v>7311</v>
      </c>
      <c r="I1277" s="86">
        <v>3875</v>
      </c>
      <c r="J1277" s="96">
        <v>3284</v>
      </c>
      <c r="K1277" s="97" t="s">
        <v>216</v>
      </c>
      <c r="L1277" s="96" t="s">
        <v>217</v>
      </c>
      <c r="M1277" s="88" t="str">
        <f>VLOOKUP(L1277,'Total Sales 24-25'!$AD$2:$AE$6,2,0)</f>
        <v>G-Suite Business</v>
      </c>
      <c r="N1277" s="96" t="s">
        <v>218</v>
      </c>
      <c r="O1277" s="84" t="s">
        <v>6341</v>
      </c>
      <c r="P1277" s="89"/>
      <c r="Q1277" s="89"/>
      <c r="R1277" s="89"/>
      <c r="S1277" s="84">
        <v>12</v>
      </c>
      <c r="T1277" s="89"/>
      <c r="U1277" s="84">
        <v>3875</v>
      </c>
    </row>
    <row r="1278" spans="1:21" ht="17.25" customHeight="1" thickBot="1">
      <c r="A1278" s="82">
        <v>45278</v>
      </c>
      <c r="B1278" s="82" t="str">
        <f t="shared" si="19"/>
        <v>Dec</v>
      </c>
      <c r="C1278" s="83">
        <v>45261</v>
      </c>
      <c r="D1278" s="84">
        <v>51</v>
      </c>
      <c r="E1278" s="84" t="s">
        <v>205</v>
      </c>
      <c r="F1278" s="86" t="s">
        <v>5109</v>
      </c>
      <c r="G1278" s="86" t="s">
        <v>8724</v>
      </c>
      <c r="H1278" s="86" t="s">
        <v>7311</v>
      </c>
      <c r="I1278" s="86">
        <v>8319</v>
      </c>
      <c r="J1278" s="96">
        <v>7050</v>
      </c>
      <c r="K1278" s="97" t="s">
        <v>216</v>
      </c>
      <c r="L1278" s="96" t="s">
        <v>217</v>
      </c>
      <c r="M1278" s="88" t="str">
        <f>VLOOKUP(L1278,'Total Sales 24-25'!$AD$2:$AE$6,2,0)</f>
        <v>G-Suite Business</v>
      </c>
      <c r="N1278" s="96" t="s">
        <v>218</v>
      </c>
      <c r="O1278" s="84" t="s">
        <v>6341</v>
      </c>
      <c r="P1278" s="89"/>
      <c r="Q1278" s="89"/>
      <c r="R1278" s="89"/>
      <c r="S1278" s="84">
        <v>12</v>
      </c>
      <c r="T1278" s="89"/>
      <c r="U1278" s="84">
        <v>8319</v>
      </c>
    </row>
    <row r="1279" spans="1:21" ht="17.25" customHeight="1" thickBot="1">
      <c r="A1279" s="82">
        <v>45278</v>
      </c>
      <c r="B1279" s="82" t="str">
        <f t="shared" si="19"/>
        <v>Dec</v>
      </c>
      <c r="C1279" s="83">
        <v>45261</v>
      </c>
      <c r="D1279" s="84">
        <v>51</v>
      </c>
      <c r="E1279" s="84" t="s">
        <v>205</v>
      </c>
      <c r="F1279" s="86" t="s">
        <v>5171</v>
      </c>
      <c r="G1279" s="86" t="s">
        <v>8725</v>
      </c>
      <c r="H1279" s="86" t="s">
        <v>7311</v>
      </c>
      <c r="I1279" s="86">
        <v>8496</v>
      </c>
      <c r="J1279" s="96">
        <v>7200</v>
      </c>
      <c r="K1279" s="97" t="s">
        <v>216</v>
      </c>
      <c r="L1279" s="96" t="s">
        <v>217</v>
      </c>
      <c r="M1279" s="88" t="str">
        <f>VLOOKUP(L1279,'Total Sales 24-25'!$AD$2:$AE$6,2,0)</f>
        <v>G-Suite Business</v>
      </c>
      <c r="N1279" s="96" t="s">
        <v>218</v>
      </c>
      <c r="O1279" s="84" t="s">
        <v>6341</v>
      </c>
      <c r="P1279" s="89"/>
      <c r="Q1279" s="89"/>
      <c r="R1279" s="89"/>
      <c r="S1279" s="84">
        <v>12</v>
      </c>
      <c r="T1279" s="89"/>
      <c r="U1279" s="84">
        <v>8496</v>
      </c>
    </row>
    <row r="1280" spans="1:21" ht="17.25" customHeight="1" thickBot="1">
      <c r="A1280" s="82">
        <v>45279</v>
      </c>
      <c r="B1280" s="82" t="str">
        <f t="shared" si="19"/>
        <v>Dec</v>
      </c>
      <c r="C1280" s="83">
        <v>45261</v>
      </c>
      <c r="D1280" s="84">
        <v>51</v>
      </c>
      <c r="E1280" s="84" t="s">
        <v>205</v>
      </c>
      <c r="F1280" s="86" t="s">
        <v>5281</v>
      </c>
      <c r="G1280" s="86" t="s">
        <v>8726</v>
      </c>
      <c r="H1280" s="86" t="s">
        <v>7311</v>
      </c>
      <c r="I1280" s="86">
        <v>1937</v>
      </c>
      <c r="J1280" s="96">
        <v>1642</v>
      </c>
      <c r="K1280" s="97" t="s">
        <v>216</v>
      </c>
      <c r="L1280" s="96" t="s">
        <v>217</v>
      </c>
      <c r="M1280" s="88" t="str">
        <f>VLOOKUP(L1280,'Total Sales 24-25'!$AD$2:$AE$6,2,0)</f>
        <v>G-Suite Business</v>
      </c>
      <c r="N1280" s="96" t="s">
        <v>218</v>
      </c>
      <c r="O1280" s="84" t="s">
        <v>6341</v>
      </c>
      <c r="P1280" s="89"/>
      <c r="Q1280" s="89"/>
      <c r="R1280" s="89"/>
      <c r="S1280" s="84">
        <v>12</v>
      </c>
      <c r="T1280" s="89"/>
      <c r="U1280" s="84">
        <v>1937</v>
      </c>
    </row>
    <row r="1281" spans="1:21" ht="17.25" customHeight="1" thickBot="1">
      <c r="A1281" s="82">
        <v>45279</v>
      </c>
      <c r="B1281" s="82" t="str">
        <f t="shared" si="19"/>
        <v>Dec</v>
      </c>
      <c r="C1281" s="83">
        <v>45261</v>
      </c>
      <c r="D1281" s="84">
        <v>51</v>
      </c>
      <c r="E1281" s="84" t="s">
        <v>205</v>
      </c>
      <c r="F1281" s="86" t="s">
        <v>5555</v>
      </c>
      <c r="G1281" s="86" t="s">
        <v>8727</v>
      </c>
      <c r="H1281" s="86" t="s">
        <v>7311</v>
      </c>
      <c r="I1281" s="86">
        <v>63189</v>
      </c>
      <c r="J1281" s="96">
        <v>53550</v>
      </c>
      <c r="K1281" s="97" t="s">
        <v>216</v>
      </c>
      <c r="L1281" s="96" t="s">
        <v>217</v>
      </c>
      <c r="M1281" s="88" t="str">
        <f>VLOOKUP(L1281,'Total Sales 24-25'!$AD$2:$AE$6,2,0)</f>
        <v>G-Suite Business</v>
      </c>
      <c r="N1281" s="96" t="s">
        <v>218</v>
      </c>
      <c r="O1281" s="84" t="s">
        <v>6341</v>
      </c>
      <c r="P1281" s="89"/>
      <c r="Q1281" s="89"/>
      <c r="R1281" s="89"/>
      <c r="S1281" s="84">
        <v>12</v>
      </c>
      <c r="T1281" s="89"/>
      <c r="U1281" s="84">
        <v>63189</v>
      </c>
    </row>
    <row r="1282" spans="1:21" ht="17.25" customHeight="1" thickBot="1">
      <c r="A1282" s="82">
        <v>45279</v>
      </c>
      <c r="B1282" s="82" t="str">
        <f t="shared" ref="B1282:B1345" si="20">TEXT(A1282,"mmm")</f>
        <v>Dec</v>
      </c>
      <c r="C1282" s="83">
        <v>45261</v>
      </c>
      <c r="D1282" s="84">
        <v>51</v>
      </c>
      <c r="E1282" s="84" t="s">
        <v>205</v>
      </c>
      <c r="F1282" s="86" t="s">
        <v>8728</v>
      </c>
      <c r="G1282" s="86" t="s">
        <v>8729</v>
      </c>
      <c r="H1282" s="86" t="s">
        <v>7311</v>
      </c>
      <c r="I1282" s="86">
        <v>96288</v>
      </c>
      <c r="J1282" s="96">
        <v>81600</v>
      </c>
      <c r="K1282" s="97" t="s">
        <v>216</v>
      </c>
      <c r="L1282" s="96" t="s">
        <v>217</v>
      </c>
      <c r="M1282" s="88" t="str">
        <f>VLOOKUP(L1282,'Total Sales 24-25'!$AD$2:$AE$6,2,0)</f>
        <v>G-Suite Business</v>
      </c>
      <c r="N1282" s="96" t="s">
        <v>218</v>
      </c>
      <c r="O1282" s="84" t="s">
        <v>6341</v>
      </c>
      <c r="P1282" s="89"/>
      <c r="Q1282" s="89"/>
      <c r="R1282" s="89"/>
      <c r="S1282" s="84">
        <v>12</v>
      </c>
      <c r="T1282" s="89"/>
      <c r="U1282" s="84">
        <v>96288</v>
      </c>
    </row>
    <row r="1283" spans="1:21" ht="17.25" customHeight="1" thickBot="1">
      <c r="A1283" s="82">
        <v>45280</v>
      </c>
      <c r="B1283" s="82" t="str">
        <f t="shared" si="20"/>
        <v>Dec</v>
      </c>
      <c r="C1283" s="83">
        <v>45261</v>
      </c>
      <c r="D1283" s="84">
        <v>51</v>
      </c>
      <c r="E1283" s="84" t="s">
        <v>205</v>
      </c>
      <c r="F1283" s="86" t="s">
        <v>2505</v>
      </c>
      <c r="G1283" s="86" t="s">
        <v>8730</v>
      </c>
      <c r="H1283" s="86" t="s">
        <v>7311</v>
      </c>
      <c r="I1283" s="86">
        <v>10001</v>
      </c>
      <c r="J1283" s="96">
        <v>8475</v>
      </c>
      <c r="K1283" s="97" t="s">
        <v>216</v>
      </c>
      <c r="L1283" s="96" t="s">
        <v>217</v>
      </c>
      <c r="M1283" s="88" t="str">
        <f>VLOOKUP(L1283,'Total Sales 24-25'!$AD$2:$AE$6,2,0)</f>
        <v>G-Suite Business</v>
      </c>
      <c r="N1283" s="96" t="s">
        <v>218</v>
      </c>
      <c r="O1283" s="84" t="s">
        <v>6341</v>
      </c>
      <c r="P1283" s="89"/>
      <c r="Q1283" s="89"/>
      <c r="R1283" s="89"/>
      <c r="S1283" s="84">
        <v>12</v>
      </c>
      <c r="T1283" s="89"/>
      <c r="U1283" s="84">
        <v>10001</v>
      </c>
    </row>
    <row r="1284" spans="1:21" ht="17.25" customHeight="1" thickBot="1">
      <c r="A1284" s="82">
        <v>45280</v>
      </c>
      <c r="B1284" s="82" t="str">
        <f t="shared" si="20"/>
        <v>Dec</v>
      </c>
      <c r="C1284" s="83">
        <v>45261</v>
      </c>
      <c r="D1284" s="84">
        <v>51</v>
      </c>
      <c r="E1284" s="84" t="s">
        <v>205</v>
      </c>
      <c r="F1284" s="86" t="s">
        <v>7482</v>
      </c>
      <c r="G1284" s="86" t="s">
        <v>8731</v>
      </c>
      <c r="H1284" s="86" t="s">
        <v>7311</v>
      </c>
      <c r="I1284" s="86">
        <v>79561</v>
      </c>
      <c r="J1284" s="96">
        <v>67425</v>
      </c>
      <c r="K1284" s="97" t="s">
        <v>216</v>
      </c>
      <c r="L1284" s="96" t="s">
        <v>217</v>
      </c>
      <c r="M1284" s="88" t="str">
        <f>VLOOKUP(L1284,'Total Sales 24-25'!$AD$2:$AE$6,2,0)</f>
        <v>G-Suite Business</v>
      </c>
      <c r="N1284" s="96" t="s">
        <v>218</v>
      </c>
      <c r="O1284" s="84" t="s">
        <v>6341</v>
      </c>
      <c r="P1284" s="89"/>
      <c r="Q1284" s="89"/>
      <c r="R1284" s="89"/>
      <c r="S1284" s="84">
        <v>12</v>
      </c>
      <c r="T1284" s="89"/>
      <c r="U1284" s="84">
        <v>79561</v>
      </c>
    </row>
    <row r="1285" spans="1:21" ht="17.25" customHeight="1" thickBot="1">
      <c r="A1285" s="82">
        <v>45281</v>
      </c>
      <c r="B1285" s="82" t="str">
        <f t="shared" si="20"/>
        <v>Dec</v>
      </c>
      <c r="C1285" s="83">
        <v>45261</v>
      </c>
      <c r="D1285" s="84">
        <v>51</v>
      </c>
      <c r="E1285" s="84" t="s">
        <v>205</v>
      </c>
      <c r="F1285" s="86" t="s">
        <v>5381</v>
      </c>
      <c r="G1285" s="86" t="s">
        <v>8732</v>
      </c>
      <c r="H1285" s="86" t="s">
        <v>7311</v>
      </c>
      <c r="I1285" s="86">
        <v>1296.82</v>
      </c>
      <c r="J1285" s="96">
        <v>1099</v>
      </c>
      <c r="K1285" s="97" t="s">
        <v>216</v>
      </c>
      <c r="L1285" s="96" t="s">
        <v>217</v>
      </c>
      <c r="M1285" s="88" t="str">
        <f>VLOOKUP(L1285,'Total Sales 24-25'!$AD$2:$AE$6,2,0)</f>
        <v>G-Suite Business</v>
      </c>
      <c r="N1285" s="96" t="s">
        <v>218</v>
      </c>
      <c r="O1285" s="84" t="s">
        <v>6341</v>
      </c>
      <c r="P1285" s="89"/>
      <c r="Q1285" s="89"/>
      <c r="R1285" s="89"/>
      <c r="S1285" s="84">
        <v>12</v>
      </c>
      <c r="T1285" s="89"/>
      <c r="U1285" s="84">
        <v>1296.82</v>
      </c>
    </row>
    <row r="1286" spans="1:21" ht="17.25" customHeight="1" thickBot="1">
      <c r="A1286" s="82">
        <v>45281</v>
      </c>
      <c r="B1286" s="82" t="str">
        <f t="shared" si="20"/>
        <v>Dec</v>
      </c>
      <c r="C1286" s="83">
        <v>45261</v>
      </c>
      <c r="D1286" s="84">
        <v>51</v>
      </c>
      <c r="E1286" s="84" t="s">
        <v>205</v>
      </c>
      <c r="F1286" s="86" t="s">
        <v>3142</v>
      </c>
      <c r="G1286" s="86" t="s">
        <v>8733</v>
      </c>
      <c r="H1286" s="86" t="s">
        <v>7311</v>
      </c>
      <c r="I1286" s="86">
        <v>2832</v>
      </c>
      <c r="J1286" s="96">
        <v>2400</v>
      </c>
      <c r="K1286" s="97" t="s">
        <v>216</v>
      </c>
      <c r="L1286" s="96" t="s">
        <v>217</v>
      </c>
      <c r="M1286" s="88" t="str">
        <f>VLOOKUP(L1286,'Total Sales 24-25'!$AD$2:$AE$6,2,0)</f>
        <v>G-Suite Business</v>
      </c>
      <c r="N1286" s="96" t="s">
        <v>218</v>
      </c>
      <c r="O1286" s="84" t="s">
        <v>6341</v>
      </c>
      <c r="P1286" s="89"/>
      <c r="Q1286" s="89"/>
      <c r="R1286" s="89"/>
      <c r="S1286" s="84">
        <v>12</v>
      </c>
      <c r="T1286" s="89"/>
      <c r="U1286" s="84">
        <v>2832</v>
      </c>
    </row>
    <row r="1287" spans="1:21" ht="17.25" customHeight="1" thickBot="1">
      <c r="A1287" s="82">
        <v>45281</v>
      </c>
      <c r="B1287" s="82" t="str">
        <f t="shared" si="20"/>
        <v>Dec</v>
      </c>
      <c r="C1287" s="83">
        <v>45261</v>
      </c>
      <c r="D1287" s="84">
        <v>51</v>
      </c>
      <c r="E1287" s="84" t="s">
        <v>205</v>
      </c>
      <c r="F1287" s="86" t="s">
        <v>726</v>
      </c>
      <c r="G1287" s="86" t="s">
        <v>8734</v>
      </c>
      <c r="H1287" s="86" t="s">
        <v>7311</v>
      </c>
      <c r="I1287" s="86">
        <v>2257.34</v>
      </c>
      <c r="J1287" s="96">
        <v>1913</v>
      </c>
      <c r="K1287" s="97" t="s">
        <v>216</v>
      </c>
      <c r="L1287" s="96" t="s">
        <v>217</v>
      </c>
      <c r="M1287" s="88" t="str">
        <f>VLOOKUP(L1287,'Total Sales 24-25'!$AD$2:$AE$6,2,0)</f>
        <v>G-Suite Business</v>
      </c>
      <c r="N1287" s="96" t="s">
        <v>218</v>
      </c>
      <c r="O1287" s="84" t="s">
        <v>6341</v>
      </c>
      <c r="P1287" s="89"/>
      <c r="Q1287" s="89"/>
      <c r="R1287" s="89"/>
      <c r="S1287" s="84">
        <v>12</v>
      </c>
      <c r="T1287" s="89"/>
      <c r="U1287" s="84">
        <v>2257.34</v>
      </c>
    </row>
    <row r="1288" spans="1:21" ht="17.25" customHeight="1" thickBot="1">
      <c r="A1288" s="82">
        <v>45281</v>
      </c>
      <c r="B1288" s="82" t="str">
        <f t="shared" si="20"/>
        <v>Dec</v>
      </c>
      <c r="C1288" s="83">
        <v>45261</v>
      </c>
      <c r="D1288" s="84">
        <v>51</v>
      </c>
      <c r="E1288" s="84" t="s">
        <v>205</v>
      </c>
      <c r="F1288" s="86" t="s">
        <v>5276</v>
      </c>
      <c r="G1288" s="86" t="s">
        <v>8735</v>
      </c>
      <c r="H1288" s="86" t="s">
        <v>7311</v>
      </c>
      <c r="I1288" s="86">
        <v>8496</v>
      </c>
      <c r="J1288" s="96">
        <v>7200</v>
      </c>
      <c r="K1288" s="97" t="s">
        <v>216</v>
      </c>
      <c r="L1288" s="96" t="s">
        <v>217</v>
      </c>
      <c r="M1288" s="88" t="str">
        <f>VLOOKUP(L1288,'Total Sales 24-25'!$AD$2:$AE$6,2,0)</f>
        <v>G-Suite Business</v>
      </c>
      <c r="N1288" s="96" t="s">
        <v>218</v>
      </c>
      <c r="O1288" s="84" t="s">
        <v>6341</v>
      </c>
      <c r="P1288" s="89"/>
      <c r="Q1288" s="89"/>
      <c r="R1288" s="89"/>
      <c r="S1288" s="84">
        <v>12</v>
      </c>
      <c r="T1288" s="89"/>
      <c r="U1288" s="84">
        <v>8496</v>
      </c>
    </row>
    <row r="1289" spans="1:21" ht="17.25" customHeight="1" thickBot="1">
      <c r="A1289" s="82">
        <v>45281</v>
      </c>
      <c r="B1289" s="82" t="str">
        <f t="shared" si="20"/>
        <v>Dec</v>
      </c>
      <c r="C1289" s="83">
        <v>45261</v>
      </c>
      <c r="D1289" s="84">
        <v>51</v>
      </c>
      <c r="E1289" s="84" t="s">
        <v>205</v>
      </c>
      <c r="F1289" s="86" t="s">
        <v>457</v>
      </c>
      <c r="G1289" s="86" t="s">
        <v>8736</v>
      </c>
      <c r="H1289" s="86" t="s">
        <v>7311</v>
      </c>
      <c r="I1289" s="86">
        <v>1829</v>
      </c>
      <c r="J1289" s="96">
        <v>1550</v>
      </c>
      <c r="K1289" s="97" t="s">
        <v>216</v>
      </c>
      <c r="L1289" s="96" t="s">
        <v>217</v>
      </c>
      <c r="M1289" s="88" t="str">
        <f>VLOOKUP(L1289,'Total Sales 24-25'!$AD$2:$AE$6,2,0)</f>
        <v>G-Suite Business</v>
      </c>
      <c r="N1289" s="96" t="s">
        <v>218</v>
      </c>
      <c r="O1289" s="84" t="s">
        <v>6341</v>
      </c>
      <c r="P1289" s="89"/>
      <c r="Q1289" s="89"/>
      <c r="R1289" s="89"/>
      <c r="S1289" s="84">
        <v>12</v>
      </c>
      <c r="T1289" s="89"/>
      <c r="U1289" s="84">
        <v>1829</v>
      </c>
    </row>
    <row r="1290" spans="1:21" ht="17.25" customHeight="1" thickBot="1">
      <c r="A1290" s="82">
        <v>45281</v>
      </c>
      <c r="B1290" s="82" t="str">
        <f t="shared" si="20"/>
        <v>Dec</v>
      </c>
      <c r="C1290" s="83">
        <v>45261</v>
      </c>
      <c r="D1290" s="84">
        <v>51</v>
      </c>
      <c r="E1290" s="84" t="s">
        <v>205</v>
      </c>
      <c r="F1290" s="86" t="s">
        <v>4703</v>
      </c>
      <c r="G1290" s="86" t="s">
        <v>8737</v>
      </c>
      <c r="H1290" s="86" t="s">
        <v>7311</v>
      </c>
      <c r="I1290" s="86">
        <v>5264</v>
      </c>
      <c r="J1290" s="96">
        <v>4461</v>
      </c>
      <c r="K1290" s="97" t="s">
        <v>216</v>
      </c>
      <c r="L1290" s="96" t="s">
        <v>217</v>
      </c>
      <c r="M1290" s="88" t="str">
        <f>VLOOKUP(L1290,'Total Sales 24-25'!$AD$2:$AE$6,2,0)</f>
        <v>G-Suite Business</v>
      </c>
      <c r="N1290" s="96" t="s">
        <v>218</v>
      </c>
      <c r="O1290" s="84" t="s">
        <v>6341</v>
      </c>
      <c r="P1290" s="89"/>
      <c r="Q1290" s="89"/>
      <c r="R1290" s="89"/>
      <c r="S1290" s="84">
        <v>12</v>
      </c>
      <c r="T1290" s="89"/>
      <c r="U1290" s="84">
        <v>5264</v>
      </c>
    </row>
    <row r="1291" spans="1:21" ht="17.25" customHeight="1" thickBot="1">
      <c r="A1291" s="82">
        <v>45281</v>
      </c>
      <c r="B1291" s="82" t="str">
        <f t="shared" si="20"/>
        <v>Dec</v>
      </c>
      <c r="C1291" s="83">
        <v>45261</v>
      </c>
      <c r="D1291" s="84">
        <v>51</v>
      </c>
      <c r="E1291" s="84" t="s">
        <v>205</v>
      </c>
      <c r="F1291" s="86" t="s">
        <v>4268</v>
      </c>
      <c r="G1291" s="86" t="s">
        <v>8738</v>
      </c>
      <c r="H1291" s="86" t="s">
        <v>7311</v>
      </c>
      <c r="I1291" s="86">
        <v>10856</v>
      </c>
      <c r="J1291" s="96">
        <v>9200</v>
      </c>
      <c r="K1291" s="97" t="s">
        <v>216</v>
      </c>
      <c r="L1291" s="96" t="s">
        <v>217</v>
      </c>
      <c r="M1291" s="88" t="str">
        <f>VLOOKUP(L1291,'Total Sales 24-25'!$AD$2:$AE$6,2,0)</f>
        <v>G-Suite Business</v>
      </c>
      <c r="N1291" s="96" t="s">
        <v>218</v>
      </c>
      <c r="O1291" s="84" t="s">
        <v>6341</v>
      </c>
      <c r="P1291" s="89"/>
      <c r="Q1291" s="89"/>
      <c r="R1291" s="89"/>
      <c r="S1291" s="84">
        <v>12</v>
      </c>
      <c r="T1291" s="89"/>
      <c r="U1291" s="84">
        <v>10856</v>
      </c>
    </row>
    <row r="1292" spans="1:21" ht="17.25" customHeight="1" thickBot="1">
      <c r="A1292" s="82">
        <v>45281</v>
      </c>
      <c r="B1292" s="82" t="str">
        <f t="shared" si="20"/>
        <v>Dec</v>
      </c>
      <c r="C1292" s="83">
        <v>45261</v>
      </c>
      <c r="D1292" s="84">
        <v>51</v>
      </c>
      <c r="E1292" s="84" t="s">
        <v>205</v>
      </c>
      <c r="F1292" s="86" t="s">
        <v>457</v>
      </c>
      <c r="G1292" s="86" t="s">
        <v>8739</v>
      </c>
      <c r="H1292" s="86" t="s">
        <v>7311</v>
      </c>
      <c r="I1292" s="86">
        <v>1475</v>
      </c>
      <c r="J1292" s="96">
        <v>1250</v>
      </c>
      <c r="K1292" s="97" t="s">
        <v>216</v>
      </c>
      <c r="L1292" s="96" t="s">
        <v>217</v>
      </c>
      <c r="M1292" s="88" t="str">
        <f>VLOOKUP(L1292,'Total Sales 24-25'!$AD$2:$AE$6,2,0)</f>
        <v>G-Suite Business</v>
      </c>
      <c r="N1292" s="96" t="s">
        <v>218</v>
      </c>
      <c r="O1292" s="84" t="s">
        <v>6341</v>
      </c>
      <c r="P1292" s="89"/>
      <c r="Q1292" s="89"/>
      <c r="R1292" s="89"/>
      <c r="S1292" s="84">
        <v>12</v>
      </c>
      <c r="T1292" s="89"/>
      <c r="U1292" s="84">
        <v>1475</v>
      </c>
    </row>
    <row r="1293" spans="1:21" ht="17.25" customHeight="1" thickBot="1">
      <c r="A1293" s="82">
        <v>45281</v>
      </c>
      <c r="B1293" s="82" t="str">
        <f t="shared" si="20"/>
        <v>Dec</v>
      </c>
      <c r="C1293" s="83">
        <v>45261</v>
      </c>
      <c r="D1293" s="84">
        <v>51</v>
      </c>
      <c r="E1293" s="84" t="s">
        <v>205</v>
      </c>
      <c r="F1293" s="86" t="s">
        <v>233</v>
      </c>
      <c r="G1293" s="86" t="s">
        <v>8740</v>
      </c>
      <c r="H1293" s="86" t="s">
        <v>7311</v>
      </c>
      <c r="I1293" s="86">
        <v>1136</v>
      </c>
      <c r="J1293" s="96">
        <v>963</v>
      </c>
      <c r="K1293" s="97" t="s">
        <v>216</v>
      </c>
      <c r="L1293" s="96" t="s">
        <v>217</v>
      </c>
      <c r="M1293" s="88" t="str">
        <f>VLOOKUP(L1293,'Total Sales 24-25'!$AD$2:$AE$6,2,0)</f>
        <v>G-Suite Business</v>
      </c>
      <c r="N1293" s="96" t="s">
        <v>218</v>
      </c>
      <c r="O1293" s="84" t="s">
        <v>6341</v>
      </c>
      <c r="P1293" s="89"/>
      <c r="Q1293" s="89"/>
      <c r="R1293" s="89"/>
      <c r="S1293" s="84">
        <v>12</v>
      </c>
      <c r="T1293" s="89"/>
      <c r="U1293" s="84">
        <v>1136</v>
      </c>
    </row>
    <row r="1294" spans="1:21" ht="17.25" customHeight="1" thickBot="1">
      <c r="A1294" s="82">
        <v>45281</v>
      </c>
      <c r="B1294" s="82" t="str">
        <f t="shared" si="20"/>
        <v>Dec</v>
      </c>
      <c r="C1294" s="83">
        <v>45261</v>
      </c>
      <c r="D1294" s="84">
        <v>51</v>
      </c>
      <c r="E1294" s="84" t="s">
        <v>205</v>
      </c>
      <c r="F1294" s="86" t="s">
        <v>5555</v>
      </c>
      <c r="G1294" s="86" t="s">
        <v>8741</v>
      </c>
      <c r="H1294" s="86" t="s">
        <v>7311</v>
      </c>
      <c r="I1294" s="86">
        <v>885</v>
      </c>
      <c r="J1294" s="96">
        <v>750</v>
      </c>
      <c r="K1294" s="97" t="s">
        <v>216</v>
      </c>
      <c r="L1294" s="96" t="s">
        <v>217</v>
      </c>
      <c r="M1294" s="88" t="str">
        <f>VLOOKUP(L1294,'Total Sales 24-25'!$AD$2:$AE$6,2,0)</f>
        <v>G-Suite Business</v>
      </c>
      <c r="N1294" s="96" t="s">
        <v>218</v>
      </c>
      <c r="O1294" s="84" t="s">
        <v>6341</v>
      </c>
      <c r="P1294" s="89"/>
      <c r="Q1294" s="89"/>
      <c r="R1294" s="89"/>
      <c r="S1294" s="84">
        <v>12</v>
      </c>
      <c r="T1294" s="89"/>
      <c r="U1294" s="84">
        <v>885</v>
      </c>
    </row>
    <row r="1295" spans="1:21" ht="17.25" customHeight="1" thickBot="1">
      <c r="A1295" s="82">
        <v>45283</v>
      </c>
      <c r="B1295" s="82" t="str">
        <f t="shared" si="20"/>
        <v>Dec</v>
      </c>
      <c r="C1295" s="83">
        <v>45261</v>
      </c>
      <c r="D1295" s="84">
        <v>51</v>
      </c>
      <c r="E1295" s="84" t="s">
        <v>205</v>
      </c>
      <c r="F1295" s="86" t="s">
        <v>2553</v>
      </c>
      <c r="G1295" s="86" t="s">
        <v>8742</v>
      </c>
      <c r="H1295" s="86" t="s">
        <v>7311</v>
      </c>
      <c r="I1295" s="86">
        <v>5428</v>
      </c>
      <c r="J1295" s="96">
        <v>4600</v>
      </c>
      <c r="K1295" s="97" t="s">
        <v>216</v>
      </c>
      <c r="L1295" s="96" t="s">
        <v>217</v>
      </c>
      <c r="M1295" s="88" t="str">
        <f>VLOOKUP(L1295,'Total Sales 24-25'!$AD$2:$AE$6,2,0)</f>
        <v>G-Suite Business</v>
      </c>
      <c r="N1295" s="96" t="s">
        <v>218</v>
      </c>
      <c r="O1295" s="84" t="s">
        <v>6341</v>
      </c>
      <c r="P1295" s="89"/>
      <c r="Q1295" s="89"/>
      <c r="R1295" s="89"/>
      <c r="S1295" s="84">
        <v>12</v>
      </c>
      <c r="T1295" s="89"/>
      <c r="U1295" s="84">
        <v>5428</v>
      </c>
    </row>
    <row r="1296" spans="1:21" ht="17.25" customHeight="1" thickBot="1">
      <c r="A1296" s="82">
        <v>45286</v>
      </c>
      <c r="B1296" s="82" t="str">
        <f t="shared" si="20"/>
        <v>Dec</v>
      </c>
      <c r="C1296" s="83">
        <v>45261</v>
      </c>
      <c r="D1296" s="84">
        <v>52</v>
      </c>
      <c r="E1296" s="84" t="s">
        <v>205</v>
      </c>
      <c r="F1296" s="86" t="s">
        <v>2751</v>
      </c>
      <c r="G1296" s="86" t="s">
        <v>8743</v>
      </c>
      <c r="H1296" s="86" t="s">
        <v>7311</v>
      </c>
      <c r="I1296" s="119">
        <v>1136.3399999999999</v>
      </c>
      <c r="J1296" s="96">
        <v>963</v>
      </c>
      <c r="K1296" s="97" t="s">
        <v>216</v>
      </c>
      <c r="L1296" s="96" t="s">
        <v>217</v>
      </c>
      <c r="M1296" s="88" t="str">
        <f>VLOOKUP(L1296,'Total Sales 24-25'!$AD$2:$AE$6,2,0)</f>
        <v>G-Suite Business</v>
      </c>
      <c r="N1296" s="96" t="s">
        <v>218</v>
      </c>
      <c r="O1296" s="84" t="s">
        <v>6341</v>
      </c>
      <c r="P1296" s="89"/>
      <c r="Q1296" s="89"/>
      <c r="R1296" s="89"/>
      <c r="S1296" s="84">
        <v>12</v>
      </c>
      <c r="T1296" s="89"/>
      <c r="U1296" s="84">
        <v>1136.3399999999999</v>
      </c>
    </row>
    <row r="1297" spans="1:21" ht="17.25" customHeight="1" thickBot="1">
      <c r="A1297" s="82">
        <v>45286</v>
      </c>
      <c r="B1297" s="82" t="str">
        <f t="shared" si="20"/>
        <v>Dec</v>
      </c>
      <c r="C1297" s="83">
        <v>45261</v>
      </c>
      <c r="D1297" s="84">
        <v>52</v>
      </c>
      <c r="E1297" s="84" t="s">
        <v>205</v>
      </c>
      <c r="F1297" s="86" t="s">
        <v>2059</v>
      </c>
      <c r="G1297" s="86" t="s">
        <v>8744</v>
      </c>
      <c r="H1297" s="86" t="s">
        <v>7311</v>
      </c>
      <c r="I1297" s="119">
        <v>5310</v>
      </c>
      <c r="J1297" s="96">
        <v>4500</v>
      </c>
      <c r="K1297" s="97" t="s">
        <v>216</v>
      </c>
      <c r="L1297" s="96" t="s">
        <v>217</v>
      </c>
      <c r="M1297" s="88" t="str">
        <f>VLOOKUP(L1297,'Total Sales 24-25'!$AD$2:$AE$6,2,0)</f>
        <v>G-Suite Business</v>
      </c>
      <c r="N1297" s="96" t="s">
        <v>218</v>
      </c>
      <c r="O1297" s="84" t="s">
        <v>6341</v>
      </c>
      <c r="P1297" s="89"/>
      <c r="Q1297" s="89"/>
      <c r="R1297" s="89"/>
      <c r="S1297" s="84">
        <v>12</v>
      </c>
      <c r="T1297" s="89"/>
      <c r="U1297" s="84">
        <v>5310</v>
      </c>
    </row>
    <row r="1298" spans="1:21" ht="17.25" customHeight="1" thickBot="1">
      <c r="A1298" s="82">
        <v>45287</v>
      </c>
      <c r="B1298" s="82" t="str">
        <f t="shared" si="20"/>
        <v>Dec</v>
      </c>
      <c r="C1298" s="83">
        <v>45261</v>
      </c>
      <c r="D1298" s="84">
        <v>52</v>
      </c>
      <c r="E1298" s="84" t="s">
        <v>205</v>
      </c>
      <c r="F1298" s="86" t="s">
        <v>3553</v>
      </c>
      <c r="G1298" s="86" t="s">
        <v>8745</v>
      </c>
      <c r="H1298" s="86" t="s">
        <v>7311</v>
      </c>
      <c r="I1298" s="119">
        <v>7670</v>
      </c>
      <c r="J1298" s="96">
        <v>6500</v>
      </c>
      <c r="K1298" s="97" t="s">
        <v>216</v>
      </c>
      <c r="L1298" s="96" t="s">
        <v>217</v>
      </c>
      <c r="M1298" s="88" t="str">
        <f>VLOOKUP(L1298,'Total Sales 24-25'!$AD$2:$AE$6,2,0)</f>
        <v>G-Suite Business</v>
      </c>
      <c r="N1298" s="96" t="s">
        <v>218</v>
      </c>
      <c r="O1298" s="84" t="s">
        <v>6341</v>
      </c>
      <c r="P1298" s="89"/>
      <c r="Q1298" s="89"/>
      <c r="R1298" s="89"/>
      <c r="S1298" s="84">
        <v>12</v>
      </c>
      <c r="T1298" s="89"/>
      <c r="U1298" s="84">
        <v>7670</v>
      </c>
    </row>
    <row r="1299" spans="1:21" ht="17.25" customHeight="1" thickBot="1">
      <c r="A1299" s="82">
        <v>45287</v>
      </c>
      <c r="B1299" s="82" t="str">
        <f t="shared" si="20"/>
        <v>Dec</v>
      </c>
      <c r="C1299" s="83">
        <v>45261</v>
      </c>
      <c r="D1299" s="84">
        <v>52</v>
      </c>
      <c r="E1299" s="84" t="s">
        <v>205</v>
      </c>
      <c r="F1299" s="86" t="s">
        <v>1565</v>
      </c>
      <c r="G1299" s="86" t="s">
        <v>8746</v>
      </c>
      <c r="H1299" s="86" t="s">
        <v>7311</v>
      </c>
      <c r="I1299" s="119">
        <v>76216.2</v>
      </c>
      <c r="J1299" s="96">
        <v>64590</v>
      </c>
      <c r="K1299" s="97" t="s">
        <v>216</v>
      </c>
      <c r="L1299" s="96" t="s">
        <v>217</v>
      </c>
      <c r="M1299" s="88" t="str">
        <f>VLOOKUP(L1299,'Total Sales 24-25'!$AD$2:$AE$6,2,0)</f>
        <v>G-Suite Business</v>
      </c>
      <c r="N1299" s="96" t="s">
        <v>218</v>
      </c>
      <c r="O1299" s="84" t="s">
        <v>6341</v>
      </c>
      <c r="P1299" s="89"/>
      <c r="Q1299" s="89"/>
      <c r="R1299" s="89"/>
      <c r="S1299" s="84">
        <v>12</v>
      </c>
      <c r="T1299" s="89"/>
      <c r="U1299" s="84">
        <v>76216.2</v>
      </c>
    </row>
    <row r="1300" spans="1:21" ht="17.25" customHeight="1" thickBot="1">
      <c r="A1300" s="82">
        <v>45287</v>
      </c>
      <c r="B1300" s="82" t="str">
        <f t="shared" si="20"/>
        <v>Dec</v>
      </c>
      <c r="C1300" s="83">
        <v>45261</v>
      </c>
      <c r="D1300" s="84">
        <v>52</v>
      </c>
      <c r="E1300" s="84" t="s">
        <v>205</v>
      </c>
      <c r="F1300" s="86" t="s">
        <v>2949</v>
      </c>
      <c r="G1300" s="86" t="s">
        <v>8747</v>
      </c>
      <c r="H1300" s="86" t="s">
        <v>7311</v>
      </c>
      <c r="I1300" s="119">
        <v>15198.4</v>
      </c>
      <c r="J1300" s="96">
        <v>12880</v>
      </c>
      <c r="K1300" s="97" t="s">
        <v>216</v>
      </c>
      <c r="L1300" s="96" t="s">
        <v>217</v>
      </c>
      <c r="M1300" s="88" t="str">
        <f>VLOOKUP(L1300,'Total Sales 24-25'!$AD$2:$AE$6,2,0)</f>
        <v>G-Suite Business</v>
      </c>
      <c r="N1300" s="96" t="s">
        <v>218</v>
      </c>
      <c r="O1300" s="84" t="s">
        <v>6341</v>
      </c>
      <c r="P1300" s="89"/>
      <c r="Q1300" s="89"/>
      <c r="R1300" s="89"/>
      <c r="S1300" s="84">
        <v>12</v>
      </c>
      <c r="T1300" s="89"/>
      <c r="U1300" s="84">
        <v>15198.4</v>
      </c>
    </row>
    <row r="1301" spans="1:21" ht="17.25" customHeight="1" thickBot="1">
      <c r="A1301" s="82">
        <v>45287</v>
      </c>
      <c r="B1301" s="82" t="str">
        <f t="shared" si="20"/>
        <v>Dec</v>
      </c>
      <c r="C1301" s="83">
        <v>45261</v>
      </c>
      <c r="D1301" s="84">
        <v>52</v>
      </c>
      <c r="E1301" s="84" t="s">
        <v>205</v>
      </c>
      <c r="F1301" s="86" t="s">
        <v>2993</v>
      </c>
      <c r="G1301" s="86" t="s">
        <v>8748</v>
      </c>
      <c r="H1301" s="86" t="s">
        <v>7311</v>
      </c>
      <c r="I1301" s="119">
        <v>7599.2</v>
      </c>
      <c r="J1301" s="96">
        <v>6440</v>
      </c>
      <c r="K1301" s="97" t="s">
        <v>216</v>
      </c>
      <c r="L1301" s="96" t="s">
        <v>217</v>
      </c>
      <c r="M1301" s="88" t="str">
        <f>VLOOKUP(L1301,'Total Sales 24-25'!$AD$2:$AE$6,2,0)</f>
        <v>G-Suite Business</v>
      </c>
      <c r="N1301" s="96" t="s">
        <v>218</v>
      </c>
      <c r="O1301" s="84" t="s">
        <v>6341</v>
      </c>
      <c r="P1301" s="89"/>
      <c r="Q1301" s="89"/>
      <c r="R1301" s="89"/>
      <c r="S1301" s="84">
        <v>12</v>
      </c>
      <c r="T1301" s="89"/>
      <c r="U1301" s="84">
        <v>7599.2</v>
      </c>
    </row>
    <row r="1302" spans="1:21" ht="17.25" customHeight="1" thickBot="1">
      <c r="A1302" s="82">
        <v>45287</v>
      </c>
      <c r="B1302" s="82" t="str">
        <f t="shared" si="20"/>
        <v>Dec</v>
      </c>
      <c r="C1302" s="83">
        <v>45261</v>
      </c>
      <c r="D1302" s="84">
        <v>52</v>
      </c>
      <c r="E1302" s="84" t="s">
        <v>205</v>
      </c>
      <c r="F1302" s="86" t="s">
        <v>8749</v>
      </c>
      <c r="G1302" s="86" t="s">
        <v>8750</v>
      </c>
      <c r="H1302" s="86" t="s">
        <v>7311</v>
      </c>
      <c r="I1302" s="119">
        <v>1937.56</v>
      </c>
      <c r="J1302" s="96">
        <v>1642</v>
      </c>
      <c r="K1302" s="97" t="s">
        <v>216</v>
      </c>
      <c r="L1302" s="96" t="s">
        <v>217</v>
      </c>
      <c r="M1302" s="88" t="str">
        <f>VLOOKUP(L1302,'Total Sales 24-25'!$AD$2:$AE$6,2,0)</f>
        <v>G-Suite Business</v>
      </c>
      <c r="N1302" s="96" t="s">
        <v>218</v>
      </c>
      <c r="O1302" s="84" t="s">
        <v>6341</v>
      </c>
      <c r="P1302" s="89"/>
      <c r="Q1302" s="89"/>
      <c r="R1302" s="89"/>
      <c r="S1302" s="84">
        <v>12</v>
      </c>
      <c r="T1302" s="89"/>
      <c r="U1302" s="84">
        <v>1937.56</v>
      </c>
    </row>
    <row r="1303" spans="1:21" ht="17.25" customHeight="1" thickBot="1">
      <c r="A1303" s="82">
        <v>45287</v>
      </c>
      <c r="B1303" s="82" t="str">
        <f t="shared" si="20"/>
        <v>Dec</v>
      </c>
      <c r="C1303" s="83">
        <v>45261</v>
      </c>
      <c r="D1303" s="84">
        <v>52</v>
      </c>
      <c r="E1303" s="84" t="s">
        <v>205</v>
      </c>
      <c r="F1303" s="86" t="s">
        <v>5321</v>
      </c>
      <c r="G1303" s="86" t="s">
        <v>8751</v>
      </c>
      <c r="H1303" s="86" t="s">
        <v>7311</v>
      </c>
      <c r="I1303" s="119">
        <v>138768</v>
      </c>
      <c r="J1303" s="96">
        <v>117600</v>
      </c>
      <c r="K1303" s="97" t="s">
        <v>216</v>
      </c>
      <c r="L1303" s="96" t="s">
        <v>217</v>
      </c>
      <c r="M1303" s="88" t="str">
        <f>VLOOKUP(L1303,'Total Sales 24-25'!$AD$2:$AE$6,2,0)</f>
        <v>G-Suite Business</v>
      </c>
      <c r="N1303" s="96" t="s">
        <v>218</v>
      </c>
      <c r="O1303" s="84" t="s">
        <v>6341</v>
      </c>
      <c r="P1303" s="89"/>
      <c r="Q1303" s="89"/>
      <c r="R1303" s="89"/>
      <c r="S1303" s="84">
        <v>12</v>
      </c>
      <c r="T1303" s="89"/>
      <c r="U1303" s="84">
        <v>138768</v>
      </c>
    </row>
    <row r="1304" spans="1:21" ht="17.25" customHeight="1" thickBot="1">
      <c r="A1304" s="82">
        <v>45287</v>
      </c>
      <c r="B1304" s="82" t="str">
        <f t="shared" si="20"/>
        <v>Dec</v>
      </c>
      <c r="C1304" s="83">
        <v>45261</v>
      </c>
      <c r="D1304" s="84">
        <v>52</v>
      </c>
      <c r="E1304" s="84" t="s">
        <v>205</v>
      </c>
      <c r="F1304" s="86" t="s">
        <v>601</v>
      </c>
      <c r="G1304" s="86" t="s">
        <v>8752</v>
      </c>
      <c r="H1304" s="86" t="s">
        <v>7311</v>
      </c>
      <c r="I1304" s="119">
        <v>52144.2</v>
      </c>
      <c r="J1304" s="96">
        <v>44190</v>
      </c>
      <c r="K1304" s="97" t="s">
        <v>216</v>
      </c>
      <c r="L1304" s="96" t="s">
        <v>217</v>
      </c>
      <c r="M1304" s="88" t="str">
        <f>VLOOKUP(L1304,'Total Sales 24-25'!$AD$2:$AE$6,2,0)</f>
        <v>G-Suite Business</v>
      </c>
      <c r="N1304" s="96" t="s">
        <v>218</v>
      </c>
      <c r="O1304" s="84" t="s">
        <v>6341</v>
      </c>
      <c r="P1304" s="89"/>
      <c r="Q1304" s="89"/>
      <c r="R1304" s="89"/>
      <c r="S1304" s="84">
        <v>12</v>
      </c>
      <c r="T1304" s="89"/>
      <c r="U1304" s="84">
        <v>52144.2</v>
      </c>
    </row>
    <row r="1305" spans="1:21" ht="17.25" customHeight="1" thickBot="1">
      <c r="A1305" s="82">
        <v>45287</v>
      </c>
      <c r="B1305" s="82" t="str">
        <f t="shared" si="20"/>
        <v>Dec</v>
      </c>
      <c r="C1305" s="83">
        <v>45261</v>
      </c>
      <c r="D1305" s="84">
        <v>52</v>
      </c>
      <c r="E1305" s="84" t="s">
        <v>205</v>
      </c>
      <c r="F1305" s="86" t="s">
        <v>3798</v>
      </c>
      <c r="G1305" s="86" t="s">
        <v>8753</v>
      </c>
      <c r="H1305" s="86" t="s">
        <v>7311</v>
      </c>
      <c r="I1305" s="119">
        <v>1290.92</v>
      </c>
      <c r="J1305" s="96">
        <v>1094</v>
      </c>
      <c r="K1305" s="97" t="s">
        <v>216</v>
      </c>
      <c r="L1305" s="96" t="s">
        <v>217</v>
      </c>
      <c r="M1305" s="88" t="str">
        <f>VLOOKUP(L1305,'Total Sales 24-25'!$AD$2:$AE$6,2,0)</f>
        <v>G-Suite Business</v>
      </c>
      <c r="N1305" s="96" t="s">
        <v>218</v>
      </c>
      <c r="O1305" s="84" t="s">
        <v>6341</v>
      </c>
      <c r="P1305" s="89"/>
      <c r="Q1305" s="89"/>
      <c r="R1305" s="89"/>
      <c r="S1305" s="84">
        <v>12</v>
      </c>
      <c r="T1305" s="89"/>
      <c r="U1305" s="84">
        <v>1290.92</v>
      </c>
    </row>
    <row r="1306" spans="1:21" ht="17.25" customHeight="1" thickBot="1">
      <c r="A1306" s="82">
        <v>45288</v>
      </c>
      <c r="B1306" s="82" t="str">
        <f t="shared" si="20"/>
        <v>Dec</v>
      </c>
      <c r="C1306" s="83">
        <v>45261</v>
      </c>
      <c r="D1306" s="84">
        <v>52</v>
      </c>
      <c r="E1306" s="84" t="s">
        <v>205</v>
      </c>
      <c r="F1306" s="86" t="s">
        <v>1129</v>
      </c>
      <c r="G1306" s="86" t="s">
        <v>8754</v>
      </c>
      <c r="H1306" s="86" t="s">
        <v>7311</v>
      </c>
      <c r="I1306" s="119">
        <v>8260</v>
      </c>
      <c r="J1306" s="96">
        <v>7000</v>
      </c>
      <c r="K1306" s="97" t="s">
        <v>216</v>
      </c>
      <c r="L1306" s="96" t="s">
        <v>217</v>
      </c>
      <c r="M1306" s="88" t="str">
        <f>VLOOKUP(L1306,'Total Sales 24-25'!$AD$2:$AE$6,2,0)</f>
        <v>G-Suite Business</v>
      </c>
      <c r="N1306" s="96" t="s">
        <v>218</v>
      </c>
      <c r="O1306" s="84" t="s">
        <v>6341</v>
      </c>
      <c r="P1306" s="89"/>
      <c r="Q1306" s="89"/>
      <c r="R1306" s="89"/>
      <c r="S1306" s="84">
        <v>12</v>
      </c>
      <c r="T1306" s="89"/>
      <c r="U1306" s="84">
        <v>8260</v>
      </c>
    </row>
    <row r="1307" spans="1:21" ht="17.25" customHeight="1" thickBot="1">
      <c r="A1307" s="82">
        <v>45288</v>
      </c>
      <c r="B1307" s="82" t="str">
        <f t="shared" si="20"/>
        <v>Dec</v>
      </c>
      <c r="C1307" s="83">
        <v>45261</v>
      </c>
      <c r="D1307" s="84">
        <v>52</v>
      </c>
      <c r="E1307" s="84" t="s">
        <v>205</v>
      </c>
      <c r="F1307" s="86" t="s">
        <v>399</v>
      </c>
      <c r="G1307" s="86" t="s">
        <v>8755</v>
      </c>
      <c r="H1307" s="86" t="s">
        <v>7311</v>
      </c>
      <c r="I1307" s="119">
        <v>3316.98</v>
      </c>
      <c r="J1307" s="96">
        <v>2811</v>
      </c>
      <c r="K1307" s="97" t="s">
        <v>216</v>
      </c>
      <c r="L1307" s="96" t="s">
        <v>217</v>
      </c>
      <c r="M1307" s="88" t="str">
        <f>VLOOKUP(L1307,'Total Sales 24-25'!$AD$2:$AE$6,2,0)</f>
        <v>G-Suite Business</v>
      </c>
      <c r="N1307" s="96" t="s">
        <v>218</v>
      </c>
      <c r="O1307" s="84" t="s">
        <v>6341</v>
      </c>
      <c r="P1307" s="89"/>
      <c r="Q1307" s="89"/>
      <c r="R1307" s="89"/>
      <c r="S1307" s="84">
        <v>12</v>
      </c>
      <c r="T1307" s="89"/>
      <c r="U1307" s="84">
        <v>3316.98</v>
      </c>
    </row>
    <row r="1308" spans="1:21" ht="17.25" customHeight="1" thickBot="1">
      <c r="A1308" s="82">
        <v>45288</v>
      </c>
      <c r="B1308" s="82" t="str">
        <f t="shared" si="20"/>
        <v>Dec</v>
      </c>
      <c r="C1308" s="83">
        <v>45261</v>
      </c>
      <c r="D1308" s="84">
        <v>52</v>
      </c>
      <c r="E1308" s="84" t="s">
        <v>205</v>
      </c>
      <c r="F1308" s="86" t="s">
        <v>8756</v>
      </c>
      <c r="G1308" s="86" t="s">
        <v>8757</v>
      </c>
      <c r="H1308" s="86" t="s">
        <v>7311</v>
      </c>
      <c r="I1308" s="119">
        <v>22302</v>
      </c>
      <c r="J1308" s="96">
        <v>18900</v>
      </c>
      <c r="K1308" s="97" t="s">
        <v>216</v>
      </c>
      <c r="L1308" s="96" t="s">
        <v>217</v>
      </c>
      <c r="M1308" s="88" t="str">
        <f>VLOOKUP(L1308,'Total Sales 24-25'!$AD$2:$AE$6,2,0)</f>
        <v>G-Suite Business</v>
      </c>
      <c r="N1308" s="96" t="s">
        <v>218</v>
      </c>
      <c r="O1308" s="84" t="s">
        <v>6341</v>
      </c>
      <c r="P1308" s="89"/>
      <c r="Q1308" s="89"/>
      <c r="R1308" s="89"/>
      <c r="S1308" s="84">
        <v>12</v>
      </c>
      <c r="T1308" s="89"/>
      <c r="U1308" s="84">
        <v>22302</v>
      </c>
    </row>
    <row r="1309" spans="1:21" ht="17.25" customHeight="1" thickBot="1">
      <c r="A1309" s="82">
        <v>45288</v>
      </c>
      <c r="B1309" s="82" t="str">
        <f t="shared" si="20"/>
        <v>Dec</v>
      </c>
      <c r="C1309" s="83">
        <v>45261</v>
      </c>
      <c r="D1309" s="84">
        <v>52</v>
      </c>
      <c r="E1309" s="84" t="s">
        <v>205</v>
      </c>
      <c r="F1309" s="86" t="s">
        <v>8758</v>
      </c>
      <c r="G1309" s="86" t="s">
        <v>8759</v>
      </c>
      <c r="H1309" s="86" t="s">
        <v>7311</v>
      </c>
      <c r="I1309" s="119">
        <v>37170</v>
      </c>
      <c r="J1309" s="96">
        <v>31500</v>
      </c>
      <c r="K1309" s="97" t="s">
        <v>216</v>
      </c>
      <c r="L1309" s="96" t="s">
        <v>217</v>
      </c>
      <c r="M1309" s="88" t="str">
        <f>VLOOKUP(L1309,'Total Sales 24-25'!$AD$2:$AE$6,2,0)</f>
        <v>G-Suite Business</v>
      </c>
      <c r="N1309" s="96" t="s">
        <v>218</v>
      </c>
      <c r="O1309" s="84" t="s">
        <v>6341</v>
      </c>
      <c r="P1309" s="89"/>
      <c r="Q1309" s="89"/>
      <c r="R1309" s="89"/>
      <c r="S1309" s="84">
        <v>12</v>
      </c>
      <c r="T1309" s="89"/>
      <c r="U1309" s="84">
        <v>37170</v>
      </c>
    </row>
    <row r="1310" spans="1:21" ht="17.25" customHeight="1" thickBot="1">
      <c r="A1310" s="82">
        <v>45288</v>
      </c>
      <c r="B1310" s="82" t="str">
        <f t="shared" si="20"/>
        <v>Dec</v>
      </c>
      <c r="C1310" s="83">
        <v>45261</v>
      </c>
      <c r="D1310" s="84">
        <v>52</v>
      </c>
      <c r="E1310" s="84" t="s">
        <v>205</v>
      </c>
      <c r="F1310" s="86" t="s">
        <v>1796</v>
      </c>
      <c r="G1310" s="86" t="s">
        <v>8760</v>
      </c>
      <c r="H1310" s="86" t="s">
        <v>7311</v>
      </c>
      <c r="I1310" s="119">
        <v>1847.88</v>
      </c>
      <c r="J1310" s="96">
        <v>1566</v>
      </c>
      <c r="K1310" s="97" t="s">
        <v>216</v>
      </c>
      <c r="L1310" s="96" t="s">
        <v>217</v>
      </c>
      <c r="M1310" s="88" t="str">
        <f>VLOOKUP(L1310,'Total Sales 24-25'!$AD$2:$AE$6,2,0)</f>
        <v>G-Suite Business</v>
      </c>
      <c r="N1310" s="96" t="s">
        <v>218</v>
      </c>
      <c r="O1310" s="84" t="s">
        <v>6341</v>
      </c>
      <c r="P1310" s="89"/>
      <c r="Q1310" s="89"/>
      <c r="R1310" s="89"/>
      <c r="S1310" s="84">
        <v>12</v>
      </c>
      <c r="T1310" s="89"/>
      <c r="U1310" s="84">
        <v>1847.88</v>
      </c>
    </row>
    <row r="1311" spans="1:21" ht="17.25" customHeight="1" thickBot="1">
      <c r="A1311" s="82">
        <v>45288</v>
      </c>
      <c r="B1311" s="82" t="str">
        <f t="shared" si="20"/>
        <v>Dec</v>
      </c>
      <c r="C1311" s="83">
        <v>45261</v>
      </c>
      <c r="D1311" s="84">
        <v>52</v>
      </c>
      <c r="E1311" s="84" t="s">
        <v>205</v>
      </c>
      <c r="F1311" s="86" t="s">
        <v>8761</v>
      </c>
      <c r="G1311" s="86" t="s">
        <v>8762</v>
      </c>
      <c r="H1311" s="86" t="s">
        <v>7311</v>
      </c>
      <c r="I1311" s="119">
        <v>28318.82</v>
      </c>
      <c r="J1311" s="96">
        <v>23999</v>
      </c>
      <c r="K1311" s="97" t="s">
        <v>216</v>
      </c>
      <c r="L1311" s="96" t="s">
        <v>217</v>
      </c>
      <c r="M1311" s="88" t="str">
        <f>VLOOKUP(L1311,'Total Sales 24-25'!$AD$2:$AE$6,2,0)</f>
        <v>G-Suite Business</v>
      </c>
      <c r="N1311" s="96" t="s">
        <v>218</v>
      </c>
      <c r="O1311" s="84" t="s">
        <v>6341</v>
      </c>
      <c r="P1311" s="89"/>
      <c r="Q1311" s="89"/>
      <c r="R1311" s="89"/>
      <c r="S1311" s="84">
        <v>12</v>
      </c>
      <c r="T1311" s="89"/>
      <c r="U1311" s="84">
        <v>28318.82</v>
      </c>
    </row>
    <row r="1312" spans="1:21" ht="17.25" customHeight="1" thickBot="1">
      <c r="A1312" s="82">
        <v>45288</v>
      </c>
      <c r="B1312" s="82" t="str">
        <f t="shared" si="20"/>
        <v>Dec</v>
      </c>
      <c r="C1312" s="83">
        <v>45261</v>
      </c>
      <c r="D1312" s="84">
        <v>52</v>
      </c>
      <c r="E1312" s="84" t="s">
        <v>205</v>
      </c>
      <c r="F1312" s="86" t="s">
        <v>1877</v>
      </c>
      <c r="G1312" s="86" t="s">
        <v>8763</v>
      </c>
      <c r="H1312" s="86" t="s">
        <v>7311</v>
      </c>
      <c r="I1312" s="119">
        <v>53395</v>
      </c>
      <c r="J1312" s="96">
        <v>45250</v>
      </c>
      <c r="K1312" s="97" t="s">
        <v>216</v>
      </c>
      <c r="L1312" s="96" t="s">
        <v>217</v>
      </c>
      <c r="M1312" s="88" t="str">
        <f>VLOOKUP(L1312,'Total Sales 24-25'!$AD$2:$AE$6,2,0)</f>
        <v>G-Suite Business</v>
      </c>
      <c r="N1312" s="96" t="s">
        <v>218</v>
      </c>
      <c r="O1312" s="84" t="s">
        <v>6341</v>
      </c>
      <c r="P1312" s="89"/>
      <c r="Q1312" s="89"/>
      <c r="R1312" s="89"/>
      <c r="S1312" s="84">
        <v>12</v>
      </c>
      <c r="T1312" s="89"/>
      <c r="U1312" s="84">
        <v>53395</v>
      </c>
    </row>
    <row r="1313" spans="1:21" ht="17.25" customHeight="1" thickBot="1">
      <c r="A1313" s="82">
        <v>45288</v>
      </c>
      <c r="B1313" s="82" t="str">
        <f t="shared" si="20"/>
        <v>Dec</v>
      </c>
      <c r="C1313" s="83">
        <v>45261</v>
      </c>
      <c r="D1313" s="84">
        <v>52</v>
      </c>
      <c r="E1313" s="84" t="s">
        <v>205</v>
      </c>
      <c r="F1313" s="94" t="s">
        <v>5052</v>
      </c>
      <c r="G1313" s="86" t="s">
        <v>8764</v>
      </c>
      <c r="H1313" s="86" t="s">
        <v>7311</v>
      </c>
      <c r="I1313" s="119">
        <v>414180</v>
      </c>
      <c r="J1313" s="96">
        <v>351000</v>
      </c>
      <c r="K1313" s="97" t="s">
        <v>216</v>
      </c>
      <c r="L1313" s="96" t="s">
        <v>217</v>
      </c>
      <c r="M1313" s="88" t="str">
        <f>VLOOKUP(L1313,'Total Sales 24-25'!$AD$2:$AE$6,2,0)</f>
        <v>G-Suite Business</v>
      </c>
      <c r="N1313" s="96" t="s">
        <v>218</v>
      </c>
      <c r="O1313" s="84" t="s">
        <v>6341</v>
      </c>
      <c r="P1313" s="89"/>
      <c r="Q1313" s="89"/>
      <c r="R1313" s="89"/>
      <c r="S1313" s="84">
        <v>12</v>
      </c>
      <c r="T1313" s="89"/>
      <c r="U1313" s="84">
        <v>414180</v>
      </c>
    </row>
    <row r="1314" spans="1:21" ht="17.25" customHeight="1" thickBot="1">
      <c r="A1314" s="82">
        <v>45288</v>
      </c>
      <c r="B1314" s="82" t="str">
        <f t="shared" si="20"/>
        <v>Dec</v>
      </c>
      <c r="C1314" s="83">
        <v>45261</v>
      </c>
      <c r="D1314" s="84">
        <v>52</v>
      </c>
      <c r="E1314" s="84" t="s">
        <v>205</v>
      </c>
      <c r="F1314" s="86" t="s">
        <v>4403</v>
      </c>
      <c r="G1314" s="86" t="s">
        <v>8765</v>
      </c>
      <c r="H1314" s="86" t="s">
        <v>7311</v>
      </c>
      <c r="I1314" s="119">
        <v>18054</v>
      </c>
      <c r="J1314" s="96">
        <v>15300</v>
      </c>
      <c r="K1314" s="97" t="s">
        <v>216</v>
      </c>
      <c r="L1314" s="96" t="s">
        <v>217</v>
      </c>
      <c r="M1314" s="88" t="str">
        <f>VLOOKUP(L1314,'Total Sales 24-25'!$AD$2:$AE$6,2,0)</f>
        <v>G-Suite Business</v>
      </c>
      <c r="N1314" s="96" t="s">
        <v>218</v>
      </c>
      <c r="O1314" s="84" t="s">
        <v>6341</v>
      </c>
      <c r="P1314" s="89"/>
      <c r="Q1314" s="89"/>
      <c r="R1314" s="89"/>
      <c r="S1314" s="84">
        <v>12</v>
      </c>
      <c r="T1314" s="89"/>
      <c r="U1314" s="84">
        <v>18054</v>
      </c>
    </row>
    <row r="1315" spans="1:21" ht="17.25" customHeight="1" thickBot="1">
      <c r="A1315" s="82">
        <v>45289</v>
      </c>
      <c r="B1315" s="82" t="str">
        <f t="shared" si="20"/>
        <v>Dec</v>
      </c>
      <c r="C1315" s="83">
        <v>45261</v>
      </c>
      <c r="D1315" s="84">
        <v>52</v>
      </c>
      <c r="E1315" s="84" t="s">
        <v>205</v>
      </c>
      <c r="F1315" s="86" t="s">
        <v>2048</v>
      </c>
      <c r="G1315" s="86" t="s">
        <v>8766</v>
      </c>
      <c r="H1315" s="86" t="s">
        <v>7311</v>
      </c>
      <c r="I1315" s="119">
        <v>1504.5</v>
      </c>
      <c r="J1315" s="96">
        <v>1275</v>
      </c>
      <c r="K1315" s="97" t="s">
        <v>216</v>
      </c>
      <c r="L1315" s="96" t="s">
        <v>217</v>
      </c>
      <c r="M1315" s="88" t="str">
        <f>VLOOKUP(L1315,'Total Sales 24-25'!$AD$2:$AE$6,2,0)</f>
        <v>G-Suite Business</v>
      </c>
      <c r="N1315" s="96" t="s">
        <v>218</v>
      </c>
      <c r="O1315" s="84" t="s">
        <v>6341</v>
      </c>
      <c r="P1315" s="89"/>
      <c r="Q1315" s="89"/>
      <c r="R1315" s="89"/>
      <c r="S1315" s="84">
        <v>12</v>
      </c>
      <c r="T1315" s="89"/>
      <c r="U1315" s="84">
        <v>1504.5</v>
      </c>
    </row>
    <row r="1316" spans="1:21" ht="17.25" customHeight="1" thickBot="1">
      <c r="A1316" s="82">
        <v>45289</v>
      </c>
      <c r="B1316" s="82" t="str">
        <f t="shared" si="20"/>
        <v>Dec</v>
      </c>
      <c r="C1316" s="83">
        <v>45261</v>
      </c>
      <c r="D1316" s="84">
        <v>52</v>
      </c>
      <c r="E1316" s="84" t="s">
        <v>205</v>
      </c>
      <c r="F1316" s="86" t="s">
        <v>7535</v>
      </c>
      <c r="G1316" s="86" t="s">
        <v>8767</v>
      </c>
      <c r="H1316" s="86" t="s">
        <v>7311</v>
      </c>
      <c r="I1316" s="119">
        <v>1525.74</v>
      </c>
      <c r="J1316" s="96">
        <v>1293</v>
      </c>
      <c r="K1316" s="97" t="s">
        <v>216</v>
      </c>
      <c r="L1316" s="96" t="s">
        <v>217</v>
      </c>
      <c r="M1316" s="88" t="str">
        <f>VLOOKUP(L1316,'Total Sales 24-25'!$AD$2:$AE$6,2,0)</f>
        <v>G-Suite Business</v>
      </c>
      <c r="N1316" s="96" t="s">
        <v>218</v>
      </c>
      <c r="O1316" s="84" t="s">
        <v>6341</v>
      </c>
      <c r="P1316" s="89"/>
      <c r="Q1316" s="89"/>
      <c r="R1316" s="89"/>
      <c r="S1316" s="84">
        <v>12</v>
      </c>
      <c r="T1316" s="89"/>
      <c r="U1316" s="84">
        <v>1525.74</v>
      </c>
    </row>
    <row r="1317" spans="1:21" ht="17.25" customHeight="1" thickBot="1">
      <c r="A1317" s="82">
        <v>45289</v>
      </c>
      <c r="B1317" s="82" t="str">
        <f t="shared" si="20"/>
        <v>Dec</v>
      </c>
      <c r="C1317" s="83">
        <v>45261</v>
      </c>
      <c r="D1317" s="84">
        <v>52</v>
      </c>
      <c r="E1317" s="84" t="s">
        <v>205</v>
      </c>
      <c r="F1317" s="86" t="s">
        <v>4633</v>
      </c>
      <c r="G1317" s="86" t="s">
        <v>8768</v>
      </c>
      <c r="H1317" s="86" t="s">
        <v>7311</v>
      </c>
      <c r="I1317" s="119">
        <v>1770</v>
      </c>
      <c r="J1317" s="96">
        <v>1500</v>
      </c>
      <c r="K1317" s="97" t="s">
        <v>216</v>
      </c>
      <c r="L1317" s="96" t="s">
        <v>217</v>
      </c>
      <c r="M1317" s="88" t="str">
        <f>VLOOKUP(L1317,'Total Sales 24-25'!$AD$2:$AE$6,2,0)</f>
        <v>G-Suite Business</v>
      </c>
      <c r="N1317" s="96" t="s">
        <v>218</v>
      </c>
      <c r="O1317" s="84" t="s">
        <v>6341</v>
      </c>
      <c r="P1317" s="89"/>
      <c r="Q1317" s="89"/>
      <c r="R1317" s="89"/>
      <c r="S1317" s="84">
        <v>12</v>
      </c>
      <c r="T1317" s="89"/>
      <c r="U1317" s="84">
        <v>1770</v>
      </c>
    </row>
    <row r="1318" spans="1:21" ht="17.25" customHeight="1" thickBot="1">
      <c r="A1318" s="82">
        <v>45289</v>
      </c>
      <c r="B1318" s="82" t="str">
        <f t="shared" si="20"/>
        <v>Dec</v>
      </c>
      <c r="C1318" s="83">
        <v>45261</v>
      </c>
      <c r="D1318" s="84">
        <v>52</v>
      </c>
      <c r="E1318" s="84" t="s">
        <v>205</v>
      </c>
      <c r="F1318" s="86" t="s">
        <v>2949</v>
      </c>
      <c r="G1318" s="86" t="s">
        <v>8769</v>
      </c>
      <c r="H1318" s="86" t="s">
        <v>7311</v>
      </c>
      <c r="I1318" s="119">
        <v>30396.799999999999</v>
      </c>
      <c r="J1318" s="96">
        <v>25760</v>
      </c>
      <c r="K1318" s="97" t="s">
        <v>216</v>
      </c>
      <c r="L1318" s="96" t="s">
        <v>217</v>
      </c>
      <c r="M1318" s="88" t="str">
        <f>VLOOKUP(L1318,'Total Sales 24-25'!$AD$2:$AE$6,2,0)</f>
        <v>G-Suite Business</v>
      </c>
      <c r="N1318" s="96" t="s">
        <v>218</v>
      </c>
      <c r="O1318" s="84" t="s">
        <v>6341</v>
      </c>
      <c r="P1318" s="89"/>
      <c r="Q1318" s="89"/>
      <c r="R1318" s="89"/>
      <c r="S1318" s="84">
        <v>12</v>
      </c>
      <c r="T1318" s="89"/>
      <c r="U1318" s="84">
        <v>30396.799999999999</v>
      </c>
    </row>
    <row r="1319" spans="1:21" ht="17.25" customHeight="1" thickBot="1">
      <c r="A1319" s="82">
        <v>45289</v>
      </c>
      <c r="B1319" s="82" t="str">
        <f t="shared" si="20"/>
        <v>Dec</v>
      </c>
      <c r="C1319" s="83">
        <v>45261</v>
      </c>
      <c r="D1319" s="84">
        <v>52</v>
      </c>
      <c r="E1319" s="84" t="s">
        <v>205</v>
      </c>
      <c r="F1319" s="86" t="s">
        <v>3902</v>
      </c>
      <c r="G1319" s="86" t="s">
        <v>8770</v>
      </c>
      <c r="H1319" s="86" t="s">
        <v>7311</v>
      </c>
      <c r="I1319" s="119">
        <v>462.56</v>
      </c>
      <c r="J1319" s="96">
        <v>392</v>
      </c>
      <c r="K1319" s="97" t="s">
        <v>216</v>
      </c>
      <c r="L1319" s="96" t="s">
        <v>217</v>
      </c>
      <c r="M1319" s="88" t="str">
        <f>VLOOKUP(L1319,'Total Sales 24-25'!$AD$2:$AE$6,2,0)</f>
        <v>G-Suite Business</v>
      </c>
      <c r="N1319" s="96" t="s">
        <v>218</v>
      </c>
      <c r="O1319" s="84" t="s">
        <v>6341</v>
      </c>
      <c r="P1319" s="89"/>
      <c r="Q1319" s="89"/>
      <c r="R1319" s="89"/>
      <c r="S1319" s="84">
        <v>12</v>
      </c>
      <c r="T1319" s="89"/>
      <c r="U1319" s="84">
        <v>462.56</v>
      </c>
    </row>
    <row r="1320" spans="1:21" ht="17.25" customHeight="1" thickBot="1">
      <c r="A1320" s="82">
        <v>45289</v>
      </c>
      <c r="B1320" s="82" t="str">
        <f t="shared" si="20"/>
        <v>Dec</v>
      </c>
      <c r="C1320" s="83">
        <v>45261</v>
      </c>
      <c r="D1320" s="84">
        <v>52</v>
      </c>
      <c r="E1320" s="84" t="s">
        <v>205</v>
      </c>
      <c r="F1320" s="86" t="s">
        <v>7400</v>
      </c>
      <c r="G1320" s="86" t="s">
        <v>8771</v>
      </c>
      <c r="H1320" s="86" t="s">
        <v>7311</v>
      </c>
      <c r="I1320" s="119">
        <v>4342.3999999999996</v>
      </c>
      <c r="J1320" s="96">
        <v>3680</v>
      </c>
      <c r="K1320" s="97" t="s">
        <v>216</v>
      </c>
      <c r="L1320" s="96" t="s">
        <v>217</v>
      </c>
      <c r="M1320" s="88" t="str">
        <f>VLOOKUP(L1320,'Total Sales 24-25'!$AD$2:$AE$6,2,0)</f>
        <v>G-Suite Business</v>
      </c>
      <c r="N1320" s="96" t="s">
        <v>218</v>
      </c>
      <c r="O1320" s="84" t="s">
        <v>6341</v>
      </c>
      <c r="P1320" s="89"/>
      <c r="Q1320" s="89"/>
      <c r="R1320" s="89"/>
      <c r="S1320" s="84">
        <v>12</v>
      </c>
      <c r="T1320" s="89"/>
      <c r="U1320" s="84">
        <v>4342.3999999999996</v>
      </c>
    </row>
    <row r="1321" spans="1:21" ht="17.25" customHeight="1" thickBot="1">
      <c r="A1321" s="82">
        <v>45289</v>
      </c>
      <c r="B1321" s="82" t="str">
        <f t="shared" si="20"/>
        <v>Dec</v>
      </c>
      <c r="C1321" s="83">
        <v>45261</v>
      </c>
      <c r="D1321" s="84">
        <v>52</v>
      </c>
      <c r="E1321" s="84" t="s">
        <v>205</v>
      </c>
      <c r="F1321" s="86" t="s">
        <v>5555</v>
      </c>
      <c r="G1321" s="86" t="s">
        <v>8772</v>
      </c>
      <c r="H1321" s="86" t="s">
        <v>7311</v>
      </c>
      <c r="I1321" s="119">
        <v>3009</v>
      </c>
      <c r="J1321" s="96">
        <v>2550</v>
      </c>
      <c r="K1321" s="97" t="s">
        <v>216</v>
      </c>
      <c r="L1321" s="96" t="s">
        <v>217</v>
      </c>
      <c r="M1321" s="88" t="str">
        <f>VLOOKUP(L1321,'Total Sales 24-25'!$AD$2:$AE$6,2,0)</f>
        <v>G-Suite Business</v>
      </c>
      <c r="N1321" s="96" t="s">
        <v>218</v>
      </c>
      <c r="O1321" s="84" t="s">
        <v>6341</v>
      </c>
      <c r="P1321" s="89"/>
      <c r="Q1321" s="89"/>
      <c r="R1321" s="89"/>
      <c r="S1321" s="84">
        <v>12</v>
      </c>
      <c r="T1321" s="89"/>
      <c r="U1321" s="84">
        <v>3009</v>
      </c>
    </row>
    <row r="1322" spans="1:21" ht="17.25" customHeight="1" thickBot="1">
      <c r="A1322" s="82">
        <v>45289</v>
      </c>
      <c r="B1322" s="82" t="str">
        <f t="shared" si="20"/>
        <v>Dec</v>
      </c>
      <c r="C1322" s="83">
        <v>45261</v>
      </c>
      <c r="D1322" s="84">
        <v>52</v>
      </c>
      <c r="E1322" s="84" t="s">
        <v>205</v>
      </c>
      <c r="F1322" s="86" t="s">
        <v>1511</v>
      </c>
      <c r="G1322" s="86" t="s">
        <v>8773</v>
      </c>
      <c r="H1322" s="86" t="s">
        <v>7311</v>
      </c>
      <c r="I1322" s="119">
        <v>920.4</v>
      </c>
      <c r="J1322" s="96">
        <v>780</v>
      </c>
      <c r="K1322" s="97" t="s">
        <v>216</v>
      </c>
      <c r="L1322" s="96" t="s">
        <v>217</v>
      </c>
      <c r="M1322" s="88" t="str">
        <f>VLOOKUP(L1322,'Total Sales 24-25'!$AD$2:$AE$6,2,0)</f>
        <v>G-Suite Business</v>
      </c>
      <c r="N1322" s="96" t="s">
        <v>218</v>
      </c>
      <c r="O1322" s="84" t="s">
        <v>6341</v>
      </c>
      <c r="P1322" s="89"/>
      <c r="Q1322" s="89"/>
      <c r="R1322" s="89"/>
      <c r="S1322" s="84">
        <v>12</v>
      </c>
      <c r="T1322" s="89"/>
      <c r="U1322" s="84">
        <v>920.4</v>
      </c>
    </row>
    <row r="1323" spans="1:21" ht="17.25" customHeight="1" thickBot="1">
      <c r="A1323" s="82">
        <v>45289</v>
      </c>
      <c r="B1323" s="82" t="str">
        <f t="shared" si="20"/>
        <v>Dec</v>
      </c>
      <c r="C1323" s="83">
        <v>45261</v>
      </c>
      <c r="D1323" s="84">
        <v>52</v>
      </c>
      <c r="E1323" s="84" t="s">
        <v>205</v>
      </c>
      <c r="F1323" s="86" t="s">
        <v>457</v>
      </c>
      <c r="G1323" s="86" t="s">
        <v>8774</v>
      </c>
      <c r="H1323" s="86" t="s">
        <v>7311</v>
      </c>
      <c r="I1323" s="119">
        <v>1475</v>
      </c>
      <c r="J1323" s="96">
        <v>1250</v>
      </c>
      <c r="K1323" s="97" t="s">
        <v>216</v>
      </c>
      <c r="L1323" s="96" t="s">
        <v>217</v>
      </c>
      <c r="M1323" s="88" t="str">
        <f>VLOOKUP(L1323,'Total Sales 24-25'!$AD$2:$AE$6,2,0)</f>
        <v>G-Suite Business</v>
      </c>
      <c r="N1323" s="96" t="s">
        <v>218</v>
      </c>
      <c r="O1323" s="84" t="s">
        <v>6341</v>
      </c>
      <c r="P1323" s="89"/>
      <c r="Q1323" s="89"/>
      <c r="R1323" s="89"/>
      <c r="S1323" s="84">
        <v>12</v>
      </c>
      <c r="T1323" s="89"/>
      <c r="U1323" s="84">
        <v>1475</v>
      </c>
    </row>
    <row r="1324" spans="1:21" ht="17.25" customHeight="1" thickBot="1">
      <c r="A1324" s="82">
        <v>45290</v>
      </c>
      <c r="B1324" s="82" t="str">
        <f t="shared" si="20"/>
        <v>Dec</v>
      </c>
      <c r="C1324" s="83">
        <v>45261</v>
      </c>
      <c r="D1324" s="84">
        <v>52</v>
      </c>
      <c r="E1324" s="84" t="s">
        <v>205</v>
      </c>
      <c r="F1324" s="86" t="s">
        <v>1768</v>
      </c>
      <c r="G1324" s="86" t="s">
        <v>8775</v>
      </c>
      <c r="H1324" s="86" t="s">
        <v>7311</v>
      </c>
      <c r="I1324" s="119">
        <v>5782</v>
      </c>
      <c r="J1324" s="96">
        <v>4900</v>
      </c>
      <c r="K1324" s="97" t="s">
        <v>216</v>
      </c>
      <c r="L1324" s="96" t="s">
        <v>217</v>
      </c>
      <c r="M1324" s="88" t="str">
        <f>VLOOKUP(L1324,'Total Sales 24-25'!$AD$2:$AE$6,2,0)</f>
        <v>G-Suite Business</v>
      </c>
      <c r="N1324" s="96" t="s">
        <v>218</v>
      </c>
      <c r="O1324" s="84" t="s">
        <v>6341</v>
      </c>
      <c r="P1324" s="89"/>
      <c r="Q1324" s="89"/>
      <c r="R1324" s="89"/>
      <c r="S1324" s="84">
        <v>12</v>
      </c>
      <c r="T1324" s="89"/>
      <c r="U1324" s="84">
        <v>5782</v>
      </c>
    </row>
    <row r="1325" spans="1:21" ht="17.25" customHeight="1" thickBot="1">
      <c r="A1325" s="82">
        <v>45290</v>
      </c>
      <c r="B1325" s="82" t="str">
        <f t="shared" si="20"/>
        <v>Dec</v>
      </c>
      <c r="C1325" s="83">
        <v>45261</v>
      </c>
      <c r="D1325" s="84">
        <v>52</v>
      </c>
      <c r="E1325" s="84" t="s">
        <v>205</v>
      </c>
      <c r="F1325" s="86" t="s">
        <v>4809</v>
      </c>
      <c r="G1325" s="86" t="s">
        <v>8776</v>
      </c>
      <c r="H1325" s="86" t="s">
        <v>7311</v>
      </c>
      <c r="I1325" s="119">
        <v>54929</v>
      </c>
      <c r="J1325" s="96">
        <v>46550</v>
      </c>
      <c r="K1325" s="97" t="s">
        <v>216</v>
      </c>
      <c r="L1325" s="96" t="s">
        <v>217</v>
      </c>
      <c r="M1325" s="88" t="str">
        <f>VLOOKUP(L1325,'Total Sales 24-25'!$AD$2:$AE$6,2,0)</f>
        <v>G-Suite Business</v>
      </c>
      <c r="N1325" s="96" t="s">
        <v>218</v>
      </c>
      <c r="O1325" s="84" t="s">
        <v>6341</v>
      </c>
      <c r="P1325" s="89"/>
      <c r="Q1325" s="89"/>
      <c r="R1325" s="89"/>
      <c r="S1325" s="84">
        <v>12</v>
      </c>
      <c r="T1325" s="89"/>
      <c r="U1325" s="84">
        <v>54929</v>
      </c>
    </row>
    <row r="1326" spans="1:21" ht="17.25" customHeight="1" thickBot="1">
      <c r="A1326" s="82">
        <v>45290</v>
      </c>
      <c r="B1326" s="82" t="str">
        <f t="shared" si="20"/>
        <v>Dec</v>
      </c>
      <c r="C1326" s="83">
        <v>45261</v>
      </c>
      <c r="D1326" s="84">
        <v>52</v>
      </c>
      <c r="E1326" s="84" t="s">
        <v>205</v>
      </c>
      <c r="F1326" s="86" t="s">
        <v>235</v>
      </c>
      <c r="G1326" s="86" t="s">
        <v>8777</v>
      </c>
      <c r="H1326" s="86" t="s">
        <v>7311</v>
      </c>
      <c r="I1326" s="119">
        <v>4248</v>
      </c>
      <c r="J1326" s="96">
        <v>3600</v>
      </c>
      <c r="K1326" s="97" t="s">
        <v>216</v>
      </c>
      <c r="L1326" s="96" t="s">
        <v>217</v>
      </c>
      <c r="M1326" s="88" t="str">
        <f>VLOOKUP(L1326,'Total Sales 24-25'!$AD$2:$AE$6,2,0)</f>
        <v>G-Suite Business</v>
      </c>
      <c r="N1326" s="96" t="s">
        <v>218</v>
      </c>
      <c r="O1326" s="84" t="s">
        <v>6341</v>
      </c>
      <c r="P1326" s="89"/>
      <c r="Q1326" s="89"/>
      <c r="R1326" s="89"/>
      <c r="S1326" s="84">
        <v>12</v>
      </c>
      <c r="T1326" s="89"/>
      <c r="U1326" s="84">
        <v>4248</v>
      </c>
    </row>
    <row r="1327" spans="1:21" ht="17.25" customHeight="1" thickBot="1">
      <c r="A1327" s="82">
        <v>45293</v>
      </c>
      <c r="B1327" s="82" t="str">
        <f t="shared" si="20"/>
        <v>Jan</v>
      </c>
      <c r="C1327" s="83">
        <v>45292</v>
      </c>
      <c r="D1327" s="84">
        <v>1</v>
      </c>
      <c r="E1327" s="84" t="s">
        <v>205</v>
      </c>
      <c r="F1327" s="86" t="s">
        <v>1975</v>
      </c>
      <c r="G1327" s="86" t="s">
        <v>8778</v>
      </c>
      <c r="H1327" s="86" t="s">
        <v>7311</v>
      </c>
      <c r="I1327" s="86">
        <v>25636</v>
      </c>
      <c r="J1327" s="96">
        <v>21725</v>
      </c>
      <c r="K1327" s="97" t="s">
        <v>216</v>
      </c>
      <c r="L1327" s="96" t="s">
        <v>217</v>
      </c>
      <c r="M1327" s="88" t="str">
        <f>VLOOKUP(L1327,'Total Sales 24-25'!$AD$2:$AE$6,2,0)</f>
        <v>G-Suite Business</v>
      </c>
      <c r="N1327" s="96" t="s">
        <v>218</v>
      </c>
      <c r="O1327" s="84" t="s">
        <v>6341</v>
      </c>
      <c r="P1327" s="89"/>
      <c r="Q1327" s="89"/>
      <c r="R1327" s="89"/>
      <c r="S1327" s="84">
        <v>1</v>
      </c>
      <c r="T1327" s="89"/>
      <c r="U1327" s="84">
        <v>25636</v>
      </c>
    </row>
    <row r="1328" spans="1:21" ht="17.25" customHeight="1" thickBot="1">
      <c r="A1328" s="82">
        <v>45293</v>
      </c>
      <c r="B1328" s="82" t="str">
        <f t="shared" si="20"/>
        <v>Jan</v>
      </c>
      <c r="C1328" s="83">
        <v>45292</v>
      </c>
      <c r="D1328" s="84">
        <v>1</v>
      </c>
      <c r="E1328" s="84" t="s">
        <v>205</v>
      </c>
      <c r="F1328" s="86" t="s">
        <v>2989</v>
      </c>
      <c r="G1328" s="86" t="s">
        <v>8779</v>
      </c>
      <c r="H1328" s="86" t="s">
        <v>7311</v>
      </c>
      <c r="I1328" s="86">
        <v>54162</v>
      </c>
      <c r="J1328" s="96">
        <v>45900</v>
      </c>
      <c r="K1328" s="97" t="s">
        <v>216</v>
      </c>
      <c r="L1328" s="96" t="s">
        <v>217</v>
      </c>
      <c r="M1328" s="88" t="str">
        <f>VLOOKUP(L1328,'Total Sales 24-25'!$AD$2:$AE$6,2,0)</f>
        <v>G-Suite Business</v>
      </c>
      <c r="N1328" s="96" t="s">
        <v>218</v>
      </c>
      <c r="O1328" s="84" t="s">
        <v>6341</v>
      </c>
      <c r="P1328" s="89"/>
      <c r="Q1328" s="89"/>
      <c r="R1328" s="89"/>
      <c r="S1328" s="84">
        <v>1</v>
      </c>
      <c r="T1328" s="89"/>
      <c r="U1328" s="84">
        <v>54162</v>
      </c>
    </row>
    <row r="1329" spans="1:21" ht="17.25" customHeight="1" thickBot="1">
      <c r="A1329" s="82">
        <v>45293</v>
      </c>
      <c r="B1329" s="82" t="str">
        <f t="shared" si="20"/>
        <v>Jan</v>
      </c>
      <c r="C1329" s="83">
        <v>45292</v>
      </c>
      <c r="D1329" s="84">
        <v>1</v>
      </c>
      <c r="E1329" s="84" t="s">
        <v>205</v>
      </c>
      <c r="F1329" s="86" t="s">
        <v>1346</v>
      </c>
      <c r="G1329" s="86" t="s">
        <v>8780</v>
      </c>
      <c r="H1329" s="86" t="s">
        <v>7311</v>
      </c>
      <c r="I1329" s="86">
        <v>6726</v>
      </c>
      <c r="J1329" s="96">
        <v>5700</v>
      </c>
      <c r="K1329" s="97" t="s">
        <v>216</v>
      </c>
      <c r="L1329" s="96" t="s">
        <v>217</v>
      </c>
      <c r="M1329" s="88" t="str">
        <f>VLOOKUP(L1329,'Total Sales 24-25'!$AD$2:$AE$6,2,0)</f>
        <v>G-Suite Business</v>
      </c>
      <c r="N1329" s="96" t="s">
        <v>218</v>
      </c>
      <c r="O1329" s="84" t="s">
        <v>6341</v>
      </c>
      <c r="P1329" s="89"/>
      <c r="Q1329" s="89"/>
      <c r="R1329" s="89"/>
      <c r="S1329" s="84">
        <v>1</v>
      </c>
      <c r="T1329" s="89"/>
      <c r="U1329" s="84">
        <v>6726</v>
      </c>
    </row>
    <row r="1330" spans="1:21" ht="17.25" customHeight="1" thickBot="1">
      <c r="A1330" s="82">
        <v>45017</v>
      </c>
      <c r="B1330" s="82" t="str">
        <f t="shared" si="20"/>
        <v>Apr</v>
      </c>
      <c r="C1330" s="83">
        <v>45017</v>
      </c>
      <c r="D1330" s="84">
        <v>13</v>
      </c>
      <c r="E1330" s="84" t="s">
        <v>205</v>
      </c>
      <c r="F1330" s="85" t="s">
        <v>3485</v>
      </c>
      <c r="G1330" s="86" t="s">
        <v>8781</v>
      </c>
      <c r="H1330" s="86" t="s">
        <v>8782</v>
      </c>
      <c r="I1330" s="86">
        <v>488640</v>
      </c>
      <c r="J1330" s="84">
        <v>414102</v>
      </c>
      <c r="K1330" s="108" t="s">
        <v>291</v>
      </c>
      <c r="L1330" s="88" t="s">
        <v>226</v>
      </c>
      <c r="M1330" s="88" t="str">
        <f>VLOOKUP(L1330,'Total Sales 24-25'!$AD$2:$AE$6,2,0)</f>
        <v xml:space="preserve">Training Business </v>
      </c>
      <c r="N1330" s="88" t="s">
        <v>7906</v>
      </c>
      <c r="O1330" s="84" t="s">
        <v>6341</v>
      </c>
      <c r="P1330" s="84" t="s">
        <v>7726</v>
      </c>
      <c r="Q1330" s="89"/>
      <c r="R1330" s="89"/>
      <c r="S1330" s="84">
        <v>4</v>
      </c>
      <c r="T1330" s="89"/>
      <c r="U1330" s="84">
        <v>488640</v>
      </c>
    </row>
    <row r="1331" spans="1:21" ht="17.25" customHeight="1" thickBot="1">
      <c r="A1331" s="82">
        <v>45017</v>
      </c>
      <c r="B1331" s="82" t="str">
        <f t="shared" si="20"/>
        <v>Apr</v>
      </c>
      <c r="C1331" s="83">
        <v>45017</v>
      </c>
      <c r="D1331" s="109">
        <v>13</v>
      </c>
      <c r="E1331" s="84" t="s">
        <v>205</v>
      </c>
      <c r="F1331" s="113" t="s">
        <v>8783</v>
      </c>
      <c r="G1331" s="110" t="s">
        <v>8784</v>
      </c>
      <c r="H1331" s="86" t="s">
        <v>8782</v>
      </c>
      <c r="I1331" s="110">
        <v>15045</v>
      </c>
      <c r="J1331" s="109">
        <v>12750</v>
      </c>
      <c r="K1331" s="120" t="s">
        <v>112</v>
      </c>
      <c r="L1331" s="109" t="s">
        <v>229</v>
      </c>
      <c r="M1331" s="88" t="str">
        <f>VLOOKUP(L1331,'Total Sales 24-25'!$AD$2:$AE$6,2,0)</f>
        <v>WhatsApp API Business</v>
      </c>
      <c r="N1331" s="109" t="s">
        <v>284</v>
      </c>
      <c r="O1331" s="109" t="s">
        <v>6341</v>
      </c>
      <c r="P1331" s="89"/>
      <c r="Q1331" s="89"/>
      <c r="R1331" s="89"/>
      <c r="S1331" s="109">
        <v>4</v>
      </c>
      <c r="T1331" s="89"/>
      <c r="U1331" s="109">
        <v>15045</v>
      </c>
    </row>
    <row r="1332" spans="1:21" ht="17.25" customHeight="1" thickBot="1">
      <c r="A1332" s="82">
        <v>45017</v>
      </c>
      <c r="B1332" s="82" t="str">
        <f t="shared" si="20"/>
        <v>Apr</v>
      </c>
      <c r="C1332" s="83">
        <v>45017</v>
      </c>
      <c r="D1332" s="109">
        <v>13</v>
      </c>
      <c r="E1332" s="84" t="s">
        <v>205</v>
      </c>
      <c r="F1332" s="113" t="s">
        <v>1392</v>
      </c>
      <c r="G1332" s="110" t="s">
        <v>8785</v>
      </c>
      <c r="H1332" s="86" t="s">
        <v>8782</v>
      </c>
      <c r="I1332" s="110">
        <v>11800</v>
      </c>
      <c r="J1332" s="109">
        <v>10000</v>
      </c>
      <c r="K1332" s="120" t="s">
        <v>112</v>
      </c>
      <c r="L1332" s="109" t="s">
        <v>229</v>
      </c>
      <c r="M1332" s="88" t="str">
        <f>VLOOKUP(L1332,'Total Sales 24-25'!$AD$2:$AE$6,2,0)</f>
        <v>WhatsApp API Business</v>
      </c>
      <c r="N1332" s="109" t="s">
        <v>352</v>
      </c>
      <c r="O1332" s="109" t="s">
        <v>6341</v>
      </c>
      <c r="P1332" s="89"/>
      <c r="Q1332" s="89"/>
      <c r="R1332" s="89"/>
      <c r="S1332" s="109">
        <v>4</v>
      </c>
      <c r="T1332" s="89"/>
      <c r="U1332" s="109">
        <v>11800</v>
      </c>
    </row>
    <row r="1333" spans="1:21" ht="17.25" customHeight="1" thickBot="1">
      <c r="A1333" s="82">
        <v>45017</v>
      </c>
      <c r="B1333" s="82" t="str">
        <f t="shared" si="20"/>
        <v>Apr</v>
      </c>
      <c r="C1333" s="83">
        <v>45017</v>
      </c>
      <c r="D1333" s="84">
        <v>13</v>
      </c>
      <c r="E1333" s="84" t="s">
        <v>205</v>
      </c>
      <c r="F1333" s="85" t="s">
        <v>8786</v>
      </c>
      <c r="G1333" s="86" t="s">
        <v>8787</v>
      </c>
      <c r="H1333" s="86" t="s">
        <v>8782</v>
      </c>
      <c r="I1333" s="86">
        <v>56640</v>
      </c>
      <c r="J1333" s="84">
        <v>48000</v>
      </c>
      <c r="K1333" s="108" t="s">
        <v>291</v>
      </c>
      <c r="L1333" s="88" t="s">
        <v>32</v>
      </c>
      <c r="M1333" s="88" t="s">
        <v>15</v>
      </c>
      <c r="N1333" s="88" t="s">
        <v>503</v>
      </c>
      <c r="O1333" s="84" t="s">
        <v>6341</v>
      </c>
      <c r="P1333" s="89"/>
      <c r="Q1333" s="89"/>
      <c r="R1333" s="89"/>
      <c r="S1333" s="84">
        <v>4</v>
      </c>
      <c r="T1333" s="89"/>
      <c r="U1333" s="84">
        <v>56640</v>
      </c>
    </row>
    <row r="1334" spans="1:21" ht="17.25" customHeight="1" thickBot="1">
      <c r="A1334" s="82">
        <v>45017</v>
      </c>
      <c r="B1334" s="82" t="str">
        <f t="shared" si="20"/>
        <v>Apr</v>
      </c>
      <c r="C1334" s="83">
        <v>45017</v>
      </c>
      <c r="D1334" s="84">
        <v>13</v>
      </c>
      <c r="E1334" s="84" t="s">
        <v>205</v>
      </c>
      <c r="F1334" s="85" t="s">
        <v>8788</v>
      </c>
      <c r="G1334" s="86" t="s">
        <v>8789</v>
      </c>
      <c r="H1334" s="86" t="s">
        <v>8782</v>
      </c>
      <c r="I1334" s="86">
        <v>5900</v>
      </c>
      <c r="J1334" s="84">
        <v>5000</v>
      </c>
      <c r="K1334" s="121" t="s">
        <v>8790</v>
      </c>
      <c r="L1334" s="88" t="s">
        <v>226</v>
      </c>
      <c r="M1334" s="88" t="str">
        <f>VLOOKUP(L1334,'Total Sales 24-25'!$AD$2:$AE$6,2,0)</f>
        <v xml:space="preserve">Training Business </v>
      </c>
      <c r="N1334" s="88" t="s">
        <v>2943</v>
      </c>
      <c r="O1334" s="84" t="s">
        <v>6341</v>
      </c>
      <c r="P1334" s="89"/>
      <c r="Q1334" s="89"/>
      <c r="R1334" s="89"/>
      <c r="S1334" s="84">
        <v>4</v>
      </c>
      <c r="T1334" s="89"/>
      <c r="U1334" s="84">
        <v>5900</v>
      </c>
    </row>
    <row r="1335" spans="1:21" ht="17.25" customHeight="1" thickBot="1">
      <c r="A1335" s="82">
        <v>45017</v>
      </c>
      <c r="B1335" s="82" t="str">
        <f t="shared" si="20"/>
        <v>Apr</v>
      </c>
      <c r="C1335" s="83">
        <v>45017</v>
      </c>
      <c r="D1335" s="84">
        <v>13</v>
      </c>
      <c r="E1335" s="84" t="s">
        <v>205</v>
      </c>
      <c r="F1335" s="85" t="s">
        <v>235</v>
      </c>
      <c r="G1335" s="86" t="s">
        <v>8791</v>
      </c>
      <c r="H1335" s="86" t="s">
        <v>8782</v>
      </c>
      <c r="I1335" s="86">
        <v>950</v>
      </c>
      <c r="J1335" s="84">
        <v>805</v>
      </c>
      <c r="K1335" s="107" t="s">
        <v>261</v>
      </c>
      <c r="L1335" s="88" t="s">
        <v>226</v>
      </c>
      <c r="M1335" s="88" t="str">
        <f>VLOOKUP(L1335,'Total Sales 24-25'!$AD$2:$AE$6,2,0)</f>
        <v xml:space="preserve">Training Business </v>
      </c>
      <c r="N1335" s="88" t="s">
        <v>330</v>
      </c>
      <c r="O1335" s="84" t="s">
        <v>6341</v>
      </c>
      <c r="P1335" s="89"/>
      <c r="Q1335" s="89"/>
      <c r="R1335" s="89"/>
      <c r="S1335" s="84">
        <v>4</v>
      </c>
      <c r="T1335" s="89"/>
      <c r="U1335" s="84">
        <v>950</v>
      </c>
    </row>
    <row r="1336" spans="1:21" ht="17.25" customHeight="1" thickBot="1">
      <c r="A1336" s="82">
        <v>45017</v>
      </c>
      <c r="B1336" s="82" t="str">
        <f t="shared" si="20"/>
        <v>Apr</v>
      </c>
      <c r="C1336" s="83">
        <v>45017</v>
      </c>
      <c r="D1336" s="84">
        <v>13</v>
      </c>
      <c r="E1336" s="84" t="s">
        <v>205</v>
      </c>
      <c r="F1336" s="85" t="s">
        <v>8792</v>
      </c>
      <c r="G1336" s="86" t="s">
        <v>8793</v>
      </c>
      <c r="H1336" s="86" t="s">
        <v>8782</v>
      </c>
      <c r="I1336" s="86">
        <v>950</v>
      </c>
      <c r="J1336" s="84">
        <v>805</v>
      </c>
      <c r="K1336" s="107" t="s">
        <v>261</v>
      </c>
      <c r="L1336" s="88" t="s">
        <v>226</v>
      </c>
      <c r="M1336" s="88" t="str">
        <f>VLOOKUP(L1336,'Total Sales 24-25'!$AD$2:$AE$6,2,0)</f>
        <v xml:space="preserve">Training Business </v>
      </c>
      <c r="N1336" s="88" t="s">
        <v>330</v>
      </c>
      <c r="O1336" s="84" t="s">
        <v>6341</v>
      </c>
      <c r="P1336" s="89"/>
      <c r="Q1336" s="89"/>
      <c r="R1336" s="89"/>
      <c r="S1336" s="84">
        <v>4</v>
      </c>
      <c r="T1336" s="89"/>
      <c r="U1336" s="84">
        <v>950</v>
      </c>
    </row>
    <row r="1337" spans="1:21" ht="17.25" customHeight="1" thickBot="1">
      <c r="A1337" s="82">
        <v>45017</v>
      </c>
      <c r="B1337" s="82" t="str">
        <f t="shared" si="20"/>
        <v>Apr</v>
      </c>
      <c r="C1337" s="83">
        <v>45017</v>
      </c>
      <c r="D1337" s="84">
        <v>13</v>
      </c>
      <c r="E1337" s="84" t="s">
        <v>205</v>
      </c>
      <c r="F1337" s="85" t="s">
        <v>8794</v>
      </c>
      <c r="G1337" s="86" t="s">
        <v>8795</v>
      </c>
      <c r="H1337" s="86" t="s">
        <v>8782</v>
      </c>
      <c r="I1337" s="86">
        <v>950</v>
      </c>
      <c r="J1337" s="84">
        <v>805</v>
      </c>
      <c r="K1337" s="107" t="s">
        <v>261</v>
      </c>
      <c r="L1337" s="88" t="s">
        <v>226</v>
      </c>
      <c r="M1337" s="88" t="str">
        <f>VLOOKUP(L1337,'Total Sales 24-25'!$AD$2:$AE$6,2,0)</f>
        <v xml:space="preserve">Training Business </v>
      </c>
      <c r="N1337" s="88" t="s">
        <v>330</v>
      </c>
      <c r="O1337" s="84" t="s">
        <v>6341</v>
      </c>
      <c r="P1337" s="89"/>
      <c r="Q1337" s="89"/>
      <c r="R1337" s="89"/>
      <c r="S1337" s="84">
        <v>4</v>
      </c>
      <c r="T1337" s="89"/>
      <c r="U1337" s="84">
        <v>950</v>
      </c>
    </row>
    <row r="1338" spans="1:21" ht="17.25" customHeight="1" thickBot="1">
      <c r="A1338" s="82">
        <v>45017</v>
      </c>
      <c r="B1338" s="82" t="str">
        <f t="shared" si="20"/>
        <v>Apr</v>
      </c>
      <c r="C1338" s="83">
        <v>45017</v>
      </c>
      <c r="D1338" s="84">
        <v>13</v>
      </c>
      <c r="E1338" s="84" t="s">
        <v>205</v>
      </c>
      <c r="F1338" s="85" t="s">
        <v>2892</v>
      </c>
      <c r="G1338" s="86" t="s">
        <v>8796</v>
      </c>
      <c r="H1338" s="86" t="s">
        <v>8782</v>
      </c>
      <c r="I1338" s="86">
        <v>950</v>
      </c>
      <c r="J1338" s="84">
        <v>805</v>
      </c>
      <c r="K1338" s="107" t="s">
        <v>261</v>
      </c>
      <c r="L1338" s="88" t="s">
        <v>226</v>
      </c>
      <c r="M1338" s="88" t="str">
        <f>VLOOKUP(L1338,'Total Sales 24-25'!$AD$2:$AE$6,2,0)</f>
        <v xml:space="preserve">Training Business </v>
      </c>
      <c r="N1338" s="88" t="s">
        <v>330</v>
      </c>
      <c r="O1338" s="84" t="s">
        <v>6341</v>
      </c>
      <c r="P1338" s="89"/>
      <c r="Q1338" s="89"/>
      <c r="R1338" s="89"/>
      <c r="S1338" s="84">
        <v>4</v>
      </c>
      <c r="T1338" s="89"/>
      <c r="U1338" s="84">
        <v>950</v>
      </c>
    </row>
    <row r="1339" spans="1:21" ht="17.25" customHeight="1" thickBot="1">
      <c r="A1339" s="82">
        <v>45017</v>
      </c>
      <c r="B1339" s="82" t="str">
        <f t="shared" si="20"/>
        <v>Apr</v>
      </c>
      <c r="C1339" s="83">
        <v>45017</v>
      </c>
      <c r="D1339" s="84">
        <v>13</v>
      </c>
      <c r="E1339" s="84" t="s">
        <v>205</v>
      </c>
      <c r="F1339" s="85" t="s">
        <v>2846</v>
      </c>
      <c r="G1339" s="86" t="s">
        <v>8797</v>
      </c>
      <c r="H1339" s="86" t="s">
        <v>8782</v>
      </c>
      <c r="I1339" s="86">
        <v>950</v>
      </c>
      <c r="J1339" s="84">
        <v>805</v>
      </c>
      <c r="K1339" s="107" t="s">
        <v>261</v>
      </c>
      <c r="L1339" s="88" t="s">
        <v>226</v>
      </c>
      <c r="M1339" s="88" t="str">
        <f>VLOOKUP(L1339,'Total Sales 24-25'!$AD$2:$AE$6,2,0)</f>
        <v xml:space="preserve">Training Business </v>
      </c>
      <c r="N1339" s="88" t="s">
        <v>330</v>
      </c>
      <c r="O1339" s="84" t="s">
        <v>6341</v>
      </c>
      <c r="P1339" s="89"/>
      <c r="Q1339" s="89"/>
      <c r="R1339" s="89"/>
      <c r="S1339" s="84">
        <v>4</v>
      </c>
      <c r="T1339" s="89"/>
      <c r="U1339" s="84">
        <v>950</v>
      </c>
    </row>
    <row r="1340" spans="1:21" ht="17.25" customHeight="1" thickBot="1">
      <c r="A1340" s="82">
        <v>45017</v>
      </c>
      <c r="B1340" s="82" t="str">
        <f t="shared" si="20"/>
        <v>Apr</v>
      </c>
      <c r="C1340" s="83">
        <v>45017</v>
      </c>
      <c r="D1340" s="84">
        <v>13</v>
      </c>
      <c r="E1340" s="84" t="s">
        <v>205</v>
      </c>
      <c r="F1340" s="85" t="s">
        <v>8798</v>
      </c>
      <c r="G1340" s="86" t="s">
        <v>8799</v>
      </c>
      <c r="H1340" s="86" t="s">
        <v>8782</v>
      </c>
      <c r="I1340" s="86">
        <v>950</v>
      </c>
      <c r="J1340" s="84">
        <v>805</v>
      </c>
      <c r="K1340" s="107" t="s">
        <v>261</v>
      </c>
      <c r="L1340" s="88" t="s">
        <v>226</v>
      </c>
      <c r="M1340" s="88" t="str">
        <f>VLOOKUP(L1340,'Total Sales 24-25'!$AD$2:$AE$6,2,0)</f>
        <v xml:space="preserve">Training Business </v>
      </c>
      <c r="N1340" s="88" t="s">
        <v>330</v>
      </c>
      <c r="O1340" s="84" t="s">
        <v>6341</v>
      </c>
      <c r="P1340" s="89"/>
      <c r="Q1340" s="89"/>
      <c r="R1340" s="89"/>
      <c r="S1340" s="84">
        <v>4</v>
      </c>
      <c r="T1340" s="89"/>
      <c r="U1340" s="84">
        <v>950</v>
      </c>
    </row>
    <row r="1341" spans="1:21" ht="17.25" customHeight="1" thickBot="1">
      <c r="A1341" s="82">
        <v>45017</v>
      </c>
      <c r="B1341" s="82" t="str">
        <f t="shared" si="20"/>
        <v>Apr</v>
      </c>
      <c r="C1341" s="83">
        <v>45017</v>
      </c>
      <c r="D1341" s="84">
        <v>13</v>
      </c>
      <c r="E1341" s="84" t="s">
        <v>205</v>
      </c>
      <c r="F1341" s="85" t="s">
        <v>8800</v>
      </c>
      <c r="G1341" s="86" t="s">
        <v>8801</v>
      </c>
      <c r="H1341" s="86" t="s">
        <v>8782</v>
      </c>
      <c r="I1341" s="86">
        <v>1900</v>
      </c>
      <c r="J1341" s="84">
        <v>1610</v>
      </c>
      <c r="K1341" s="107" t="s">
        <v>261</v>
      </c>
      <c r="L1341" s="88" t="s">
        <v>226</v>
      </c>
      <c r="M1341" s="88" t="str">
        <f>VLOOKUP(L1341,'Total Sales 24-25'!$AD$2:$AE$6,2,0)</f>
        <v xml:space="preserve">Training Business </v>
      </c>
      <c r="N1341" s="88" t="s">
        <v>330</v>
      </c>
      <c r="O1341" s="84" t="s">
        <v>6341</v>
      </c>
      <c r="P1341" s="89"/>
      <c r="Q1341" s="89"/>
      <c r="R1341" s="89"/>
      <c r="S1341" s="84">
        <v>4</v>
      </c>
      <c r="T1341" s="89"/>
      <c r="U1341" s="84">
        <v>1900</v>
      </c>
    </row>
    <row r="1342" spans="1:21" ht="17.25" customHeight="1" thickBot="1">
      <c r="A1342" s="82">
        <v>45017</v>
      </c>
      <c r="B1342" s="82" t="str">
        <f t="shared" si="20"/>
        <v>Apr</v>
      </c>
      <c r="C1342" s="83">
        <v>45017</v>
      </c>
      <c r="D1342" s="84">
        <v>13</v>
      </c>
      <c r="E1342" s="84" t="s">
        <v>205</v>
      </c>
      <c r="F1342" s="85" t="s">
        <v>8802</v>
      </c>
      <c r="G1342" s="86" t="s">
        <v>8803</v>
      </c>
      <c r="H1342" s="86" t="s">
        <v>8782</v>
      </c>
      <c r="I1342" s="86">
        <v>299</v>
      </c>
      <c r="J1342" s="84">
        <v>253</v>
      </c>
      <c r="K1342" s="107" t="s">
        <v>261</v>
      </c>
      <c r="L1342" s="88" t="s">
        <v>226</v>
      </c>
      <c r="M1342" s="88" t="str">
        <f>VLOOKUP(L1342,'Total Sales 24-25'!$AD$2:$AE$6,2,0)</f>
        <v xml:space="preserve">Training Business </v>
      </c>
      <c r="N1342" s="88" t="s">
        <v>330</v>
      </c>
      <c r="O1342" s="84" t="s">
        <v>6341</v>
      </c>
      <c r="P1342" s="89"/>
      <c r="Q1342" s="89"/>
      <c r="R1342" s="89"/>
      <c r="S1342" s="84">
        <v>4</v>
      </c>
      <c r="T1342" s="89"/>
      <c r="U1342" s="84">
        <v>299</v>
      </c>
    </row>
    <row r="1343" spans="1:21" ht="17.25" customHeight="1" thickBot="1">
      <c r="A1343" s="82">
        <v>45017</v>
      </c>
      <c r="B1343" s="82" t="str">
        <f t="shared" si="20"/>
        <v>Apr</v>
      </c>
      <c r="C1343" s="83">
        <v>45017</v>
      </c>
      <c r="D1343" s="84">
        <v>13</v>
      </c>
      <c r="E1343" s="84" t="s">
        <v>205</v>
      </c>
      <c r="F1343" s="85" t="s">
        <v>8804</v>
      </c>
      <c r="G1343" s="86" t="s">
        <v>8805</v>
      </c>
      <c r="H1343" s="86" t="s">
        <v>8782</v>
      </c>
      <c r="I1343" s="86">
        <v>950</v>
      </c>
      <c r="J1343" s="84">
        <v>805</v>
      </c>
      <c r="K1343" s="107" t="s">
        <v>261</v>
      </c>
      <c r="L1343" s="88" t="s">
        <v>226</v>
      </c>
      <c r="M1343" s="88" t="str">
        <f>VLOOKUP(L1343,'Total Sales 24-25'!$AD$2:$AE$6,2,0)</f>
        <v xml:space="preserve">Training Business </v>
      </c>
      <c r="N1343" s="88" t="s">
        <v>330</v>
      </c>
      <c r="O1343" s="84" t="s">
        <v>6341</v>
      </c>
      <c r="P1343" s="89"/>
      <c r="Q1343" s="89"/>
      <c r="R1343" s="89"/>
      <c r="S1343" s="84">
        <v>4</v>
      </c>
      <c r="T1343" s="89"/>
      <c r="U1343" s="84">
        <v>950</v>
      </c>
    </row>
    <row r="1344" spans="1:21" ht="17.25" customHeight="1" thickBot="1">
      <c r="A1344" s="82">
        <v>45017</v>
      </c>
      <c r="B1344" s="82" t="str">
        <f t="shared" si="20"/>
        <v>Apr</v>
      </c>
      <c r="C1344" s="83">
        <v>45017</v>
      </c>
      <c r="D1344" s="84">
        <v>13</v>
      </c>
      <c r="E1344" s="84" t="s">
        <v>205</v>
      </c>
      <c r="F1344" s="85" t="s">
        <v>8806</v>
      </c>
      <c r="G1344" s="86" t="s">
        <v>8807</v>
      </c>
      <c r="H1344" s="86" t="s">
        <v>8782</v>
      </c>
      <c r="I1344" s="86">
        <v>950</v>
      </c>
      <c r="J1344" s="84">
        <v>805</v>
      </c>
      <c r="K1344" s="107" t="s">
        <v>261</v>
      </c>
      <c r="L1344" s="88" t="s">
        <v>226</v>
      </c>
      <c r="M1344" s="88" t="str">
        <f>VLOOKUP(L1344,'Total Sales 24-25'!$AD$2:$AE$6,2,0)</f>
        <v xml:space="preserve">Training Business </v>
      </c>
      <c r="N1344" s="88" t="s">
        <v>330</v>
      </c>
      <c r="O1344" s="84" t="s">
        <v>6341</v>
      </c>
      <c r="P1344" s="89"/>
      <c r="Q1344" s="89"/>
      <c r="R1344" s="89"/>
      <c r="S1344" s="84">
        <v>4</v>
      </c>
      <c r="T1344" s="89"/>
      <c r="U1344" s="84">
        <v>950</v>
      </c>
    </row>
    <row r="1345" spans="1:21" ht="17.25" customHeight="1" thickBot="1">
      <c r="A1345" s="82">
        <v>45017</v>
      </c>
      <c r="B1345" s="82" t="str">
        <f t="shared" si="20"/>
        <v>Apr</v>
      </c>
      <c r="C1345" s="83">
        <v>45017</v>
      </c>
      <c r="D1345" s="84">
        <v>13</v>
      </c>
      <c r="E1345" s="84" t="s">
        <v>205</v>
      </c>
      <c r="F1345" s="85" t="s">
        <v>8808</v>
      </c>
      <c r="G1345" s="86" t="s">
        <v>8809</v>
      </c>
      <c r="H1345" s="86" t="s">
        <v>8782</v>
      </c>
      <c r="I1345" s="86">
        <v>950</v>
      </c>
      <c r="J1345" s="84">
        <v>805</v>
      </c>
      <c r="K1345" s="107" t="s">
        <v>261</v>
      </c>
      <c r="L1345" s="88" t="s">
        <v>226</v>
      </c>
      <c r="M1345" s="88" t="str">
        <f>VLOOKUP(L1345,'Total Sales 24-25'!$AD$2:$AE$6,2,0)</f>
        <v xml:space="preserve">Training Business </v>
      </c>
      <c r="N1345" s="88" t="s">
        <v>330</v>
      </c>
      <c r="O1345" s="84" t="s">
        <v>6341</v>
      </c>
      <c r="P1345" s="89"/>
      <c r="Q1345" s="89"/>
      <c r="R1345" s="89"/>
      <c r="S1345" s="84">
        <v>4</v>
      </c>
      <c r="T1345" s="89"/>
      <c r="U1345" s="84">
        <v>950</v>
      </c>
    </row>
    <row r="1346" spans="1:21" ht="17.25" customHeight="1" thickBot="1">
      <c r="A1346" s="82">
        <v>45017</v>
      </c>
      <c r="B1346" s="82" t="str">
        <f t="shared" ref="B1346:B1409" si="21">TEXT(A1346,"mmm")</f>
        <v>Apr</v>
      </c>
      <c r="C1346" s="83">
        <v>45017</v>
      </c>
      <c r="D1346" s="84">
        <v>13</v>
      </c>
      <c r="E1346" s="84" t="s">
        <v>205</v>
      </c>
      <c r="F1346" s="85" t="s">
        <v>8810</v>
      </c>
      <c r="G1346" s="86" t="s">
        <v>8811</v>
      </c>
      <c r="H1346" s="86" t="s">
        <v>8782</v>
      </c>
      <c r="I1346" s="86">
        <v>950</v>
      </c>
      <c r="J1346" s="84">
        <v>805</v>
      </c>
      <c r="K1346" s="107" t="s">
        <v>261</v>
      </c>
      <c r="L1346" s="88" t="s">
        <v>226</v>
      </c>
      <c r="M1346" s="88" t="str">
        <f>VLOOKUP(L1346,'Total Sales 24-25'!$AD$2:$AE$6,2,0)</f>
        <v xml:space="preserve">Training Business </v>
      </c>
      <c r="N1346" s="88" t="s">
        <v>330</v>
      </c>
      <c r="O1346" s="84" t="s">
        <v>6341</v>
      </c>
      <c r="P1346" s="89"/>
      <c r="Q1346" s="89"/>
      <c r="R1346" s="89"/>
      <c r="S1346" s="84">
        <v>4</v>
      </c>
      <c r="T1346" s="89"/>
      <c r="U1346" s="84">
        <v>950</v>
      </c>
    </row>
    <row r="1347" spans="1:21" ht="17.25" customHeight="1" thickBot="1">
      <c r="A1347" s="82">
        <v>45019</v>
      </c>
      <c r="B1347" s="82" t="str">
        <f t="shared" si="21"/>
        <v>Apr</v>
      </c>
      <c r="C1347" s="83">
        <v>45017</v>
      </c>
      <c r="D1347" s="84">
        <v>14</v>
      </c>
      <c r="E1347" s="84" t="s">
        <v>205</v>
      </c>
      <c r="F1347" s="85" t="s">
        <v>8812</v>
      </c>
      <c r="G1347" s="86" t="s">
        <v>8813</v>
      </c>
      <c r="H1347" s="86" t="s">
        <v>8782</v>
      </c>
      <c r="I1347" s="86">
        <v>950</v>
      </c>
      <c r="J1347" s="84">
        <v>805</v>
      </c>
      <c r="K1347" s="107" t="s">
        <v>261</v>
      </c>
      <c r="L1347" s="88" t="s">
        <v>226</v>
      </c>
      <c r="M1347" s="88" t="str">
        <f>VLOOKUP(L1347,'Total Sales 24-25'!$AD$2:$AE$6,2,0)</f>
        <v xml:space="preserve">Training Business </v>
      </c>
      <c r="N1347" s="88" t="s">
        <v>330</v>
      </c>
      <c r="O1347" s="84" t="s">
        <v>6341</v>
      </c>
      <c r="P1347" s="89"/>
      <c r="Q1347" s="89"/>
      <c r="R1347" s="89"/>
      <c r="S1347" s="84">
        <v>4</v>
      </c>
      <c r="T1347" s="89"/>
      <c r="U1347" s="84">
        <v>950</v>
      </c>
    </row>
    <row r="1348" spans="1:21" ht="17.25" customHeight="1" thickBot="1">
      <c r="A1348" s="82">
        <v>45019</v>
      </c>
      <c r="B1348" s="82" t="str">
        <f t="shared" si="21"/>
        <v>Apr</v>
      </c>
      <c r="C1348" s="83">
        <v>45017</v>
      </c>
      <c r="D1348" s="84">
        <v>14</v>
      </c>
      <c r="E1348" s="84" t="s">
        <v>205</v>
      </c>
      <c r="F1348" s="85" t="s">
        <v>8814</v>
      </c>
      <c r="G1348" s="86" t="s">
        <v>8815</v>
      </c>
      <c r="H1348" s="86" t="s">
        <v>8782</v>
      </c>
      <c r="I1348" s="86">
        <v>950</v>
      </c>
      <c r="J1348" s="84">
        <v>805</v>
      </c>
      <c r="K1348" s="107" t="s">
        <v>261</v>
      </c>
      <c r="L1348" s="88" t="s">
        <v>226</v>
      </c>
      <c r="M1348" s="88" t="str">
        <f>VLOOKUP(L1348,'Total Sales 24-25'!$AD$2:$AE$6,2,0)</f>
        <v xml:space="preserve">Training Business </v>
      </c>
      <c r="N1348" s="88" t="s">
        <v>330</v>
      </c>
      <c r="O1348" s="84" t="s">
        <v>6341</v>
      </c>
      <c r="P1348" s="89"/>
      <c r="Q1348" s="89"/>
      <c r="R1348" s="89"/>
      <c r="S1348" s="84">
        <v>4</v>
      </c>
      <c r="T1348" s="89"/>
      <c r="U1348" s="84">
        <v>950</v>
      </c>
    </row>
    <row r="1349" spans="1:21" ht="17.25" customHeight="1" thickBot="1">
      <c r="A1349" s="82">
        <v>45019</v>
      </c>
      <c r="B1349" s="82" t="str">
        <f t="shared" si="21"/>
        <v>Apr</v>
      </c>
      <c r="C1349" s="83">
        <v>45017</v>
      </c>
      <c r="D1349" s="84">
        <v>14</v>
      </c>
      <c r="E1349" s="84" t="s">
        <v>205</v>
      </c>
      <c r="F1349" s="85" t="s">
        <v>8816</v>
      </c>
      <c r="G1349" s="86" t="s">
        <v>8817</v>
      </c>
      <c r="H1349" s="86" t="s">
        <v>8782</v>
      </c>
      <c r="I1349" s="86">
        <v>5900</v>
      </c>
      <c r="J1349" s="84">
        <v>5000</v>
      </c>
      <c r="K1349" s="88" t="s">
        <v>8818</v>
      </c>
      <c r="L1349" s="88" t="s">
        <v>223</v>
      </c>
      <c r="M1349" s="88" t="str">
        <f>VLOOKUP(L1349,'Total Sales 24-25'!$AD$2:$AE$6,2,0)</f>
        <v>Tech Assist Recruitment</v>
      </c>
      <c r="N1349" s="88" t="s">
        <v>311</v>
      </c>
      <c r="O1349" s="84" t="s">
        <v>6341</v>
      </c>
      <c r="P1349" s="89"/>
      <c r="Q1349" s="89"/>
      <c r="R1349" s="89"/>
      <c r="S1349" s="84">
        <v>4</v>
      </c>
      <c r="T1349" s="89"/>
      <c r="U1349" s="84">
        <v>5900</v>
      </c>
    </row>
    <row r="1350" spans="1:21" ht="17.25" customHeight="1" thickBot="1">
      <c r="A1350" s="82">
        <v>45019</v>
      </c>
      <c r="B1350" s="82" t="str">
        <f t="shared" si="21"/>
        <v>Apr</v>
      </c>
      <c r="C1350" s="83">
        <v>45017</v>
      </c>
      <c r="D1350" s="84">
        <v>14</v>
      </c>
      <c r="E1350" s="84" t="s">
        <v>205</v>
      </c>
      <c r="F1350" s="85" t="s">
        <v>8819</v>
      </c>
      <c r="G1350" s="86" t="s">
        <v>8820</v>
      </c>
      <c r="H1350" s="86" t="s">
        <v>8782</v>
      </c>
      <c r="I1350" s="86">
        <v>1900</v>
      </c>
      <c r="J1350" s="84">
        <v>1610</v>
      </c>
      <c r="K1350" s="107" t="s">
        <v>261</v>
      </c>
      <c r="L1350" s="88" t="s">
        <v>226</v>
      </c>
      <c r="M1350" s="88" t="str">
        <f>VLOOKUP(L1350,'Total Sales 24-25'!$AD$2:$AE$6,2,0)</f>
        <v xml:space="preserve">Training Business </v>
      </c>
      <c r="N1350" s="88" t="s">
        <v>330</v>
      </c>
      <c r="O1350" s="84" t="s">
        <v>6341</v>
      </c>
      <c r="P1350" s="89"/>
      <c r="Q1350" s="89"/>
      <c r="R1350" s="89"/>
      <c r="S1350" s="84">
        <v>4</v>
      </c>
      <c r="T1350" s="89"/>
      <c r="U1350" s="84">
        <v>1900</v>
      </c>
    </row>
    <row r="1351" spans="1:21" ht="17.25" customHeight="1" thickBot="1">
      <c r="A1351" s="82">
        <v>45019</v>
      </c>
      <c r="B1351" s="82" t="str">
        <f t="shared" si="21"/>
        <v>Apr</v>
      </c>
      <c r="C1351" s="83">
        <v>45017</v>
      </c>
      <c r="D1351" s="84">
        <v>14</v>
      </c>
      <c r="E1351" s="84" t="s">
        <v>205</v>
      </c>
      <c r="F1351" s="85" t="s">
        <v>8821</v>
      </c>
      <c r="G1351" s="86" t="s">
        <v>8822</v>
      </c>
      <c r="H1351" s="86" t="s">
        <v>8782</v>
      </c>
      <c r="I1351" s="86">
        <v>950</v>
      </c>
      <c r="J1351" s="84">
        <v>805</v>
      </c>
      <c r="K1351" s="107" t="s">
        <v>261</v>
      </c>
      <c r="L1351" s="88" t="s">
        <v>226</v>
      </c>
      <c r="M1351" s="88" t="str">
        <f>VLOOKUP(L1351,'Total Sales 24-25'!$AD$2:$AE$6,2,0)</f>
        <v xml:space="preserve">Training Business </v>
      </c>
      <c r="N1351" s="88" t="s">
        <v>330</v>
      </c>
      <c r="O1351" s="84" t="s">
        <v>6341</v>
      </c>
      <c r="P1351" s="89"/>
      <c r="Q1351" s="89"/>
      <c r="R1351" s="89"/>
      <c r="S1351" s="84">
        <v>4</v>
      </c>
      <c r="T1351" s="89"/>
      <c r="U1351" s="84">
        <v>950</v>
      </c>
    </row>
    <row r="1352" spans="1:21" ht="17.25" customHeight="1" thickBot="1">
      <c r="A1352" s="82">
        <v>45019</v>
      </c>
      <c r="B1352" s="82" t="str">
        <f t="shared" si="21"/>
        <v>Apr</v>
      </c>
      <c r="C1352" s="83">
        <v>45017</v>
      </c>
      <c r="D1352" s="84">
        <v>14</v>
      </c>
      <c r="E1352" s="84" t="s">
        <v>205</v>
      </c>
      <c r="F1352" s="85" t="s">
        <v>8823</v>
      </c>
      <c r="G1352" s="86" t="s">
        <v>8824</v>
      </c>
      <c r="H1352" s="86" t="s">
        <v>8782</v>
      </c>
      <c r="I1352" s="86">
        <v>950</v>
      </c>
      <c r="J1352" s="84">
        <v>805</v>
      </c>
      <c r="K1352" s="107" t="s">
        <v>261</v>
      </c>
      <c r="L1352" s="88" t="s">
        <v>226</v>
      </c>
      <c r="M1352" s="88" t="str">
        <f>VLOOKUP(L1352,'Total Sales 24-25'!$AD$2:$AE$6,2,0)</f>
        <v xml:space="preserve">Training Business </v>
      </c>
      <c r="N1352" s="88" t="s">
        <v>330</v>
      </c>
      <c r="O1352" s="84" t="s">
        <v>6341</v>
      </c>
      <c r="P1352" s="89"/>
      <c r="Q1352" s="89"/>
      <c r="R1352" s="89"/>
      <c r="S1352" s="84">
        <v>4</v>
      </c>
      <c r="T1352" s="89"/>
      <c r="U1352" s="84">
        <v>950</v>
      </c>
    </row>
    <row r="1353" spans="1:21" ht="17.25" customHeight="1" thickBot="1">
      <c r="A1353" s="82">
        <v>45019</v>
      </c>
      <c r="B1353" s="82" t="str">
        <f t="shared" si="21"/>
        <v>Apr</v>
      </c>
      <c r="C1353" s="83">
        <v>45017</v>
      </c>
      <c r="D1353" s="84">
        <v>14</v>
      </c>
      <c r="E1353" s="84" t="s">
        <v>205</v>
      </c>
      <c r="F1353" s="85" t="s">
        <v>8825</v>
      </c>
      <c r="G1353" s="86" t="s">
        <v>8826</v>
      </c>
      <c r="H1353" s="86" t="s">
        <v>8782</v>
      </c>
      <c r="I1353" s="86">
        <v>950</v>
      </c>
      <c r="J1353" s="84">
        <v>805</v>
      </c>
      <c r="K1353" s="107" t="s">
        <v>261</v>
      </c>
      <c r="L1353" s="88" t="s">
        <v>226</v>
      </c>
      <c r="M1353" s="88" t="str">
        <f>VLOOKUP(L1353,'Total Sales 24-25'!$AD$2:$AE$6,2,0)</f>
        <v xml:space="preserve">Training Business </v>
      </c>
      <c r="N1353" s="88" t="s">
        <v>330</v>
      </c>
      <c r="O1353" s="84" t="s">
        <v>6341</v>
      </c>
      <c r="P1353" s="89"/>
      <c r="Q1353" s="89"/>
      <c r="R1353" s="89"/>
      <c r="S1353" s="84">
        <v>4</v>
      </c>
      <c r="T1353" s="89"/>
      <c r="U1353" s="84">
        <v>950</v>
      </c>
    </row>
    <row r="1354" spans="1:21" ht="17.25" customHeight="1" thickBot="1">
      <c r="A1354" s="82">
        <v>45019</v>
      </c>
      <c r="B1354" s="82" t="str">
        <f t="shared" si="21"/>
        <v>Apr</v>
      </c>
      <c r="C1354" s="83">
        <v>45017</v>
      </c>
      <c r="D1354" s="84">
        <v>14</v>
      </c>
      <c r="E1354" s="84" t="s">
        <v>205</v>
      </c>
      <c r="F1354" s="85" t="s">
        <v>1404</v>
      </c>
      <c r="G1354" s="86" t="s">
        <v>8827</v>
      </c>
      <c r="H1354" s="86" t="s">
        <v>8782</v>
      </c>
      <c r="I1354" s="86">
        <v>950</v>
      </c>
      <c r="J1354" s="84">
        <v>805</v>
      </c>
      <c r="K1354" s="107" t="s">
        <v>261</v>
      </c>
      <c r="L1354" s="88" t="s">
        <v>226</v>
      </c>
      <c r="M1354" s="88" t="str">
        <f>VLOOKUP(L1354,'Total Sales 24-25'!$AD$2:$AE$6,2,0)</f>
        <v xml:space="preserve">Training Business </v>
      </c>
      <c r="N1354" s="88" t="s">
        <v>330</v>
      </c>
      <c r="O1354" s="84" t="s">
        <v>6341</v>
      </c>
      <c r="P1354" s="89"/>
      <c r="Q1354" s="89"/>
      <c r="R1354" s="89"/>
      <c r="S1354" s="84">
        <v>4</v>
      </c>
      <c r="T1354" s="89"/>
      <c r="U1354" s="84">
        <v>950</v>
      </c>
    </row>
    <row r="1355" spans="1:21" ht="17.25" customHeight="1" thickBot="1">
      <c r="A1355" s="82">
        <v>45019</v>
      </c>
      <c r="B1355" s="82" t="str">
        <f t="shared" si="21"/>
        <v>Apr</v>
      </c>
      <c r="C1355" s="83">
        <v>45017</v>
      </c>
      <c r="D1355" s="84">
        <v>14</v>
      </c>
      <c r="E1355" s="84" t="s">
        <v>205</v>
      </c>
      <c r="F1355" s="85" t="s">
        <v>8786</v>
      </c>
      <c r="G1355" s="86" t="s">
        <v>8828</v>
      </c>
      <c r="H1355" s="86" t="s">
        <v>8782</v>
      </c>
      <c r="I1355" s="86">
        <v>950</v>
      </c>
      <c r="J1355" s="84">
        <v>805</v>
      </c>
      <c r="K1355" s="107" t="s">
        <v>261</v>
      </c>
      <c r="L1355" s="88" t="s">
        <v>226</v>
      </c>
      <c r="M1355" s="88" t="str">
        <f>VLOOKUP(L1355,'Total Sales 24-25'!$AD$2:$AE$6,2,0)</f>
        <v xml:space="preserve">Training Business </v>
      </c>
      <c r="N1355" s="88" t="s">
        <v>330</v>
      </c>
      <c r="O1355" s="84" t="s">
        <v>6341</v>
      </c>
      <c r="P1355" s="89"/>
      <c r="Q1355" s="89"/>
      <c r="R1355" s="89"/>
      <c r="S1355" s="84">
        <v>4</v>
      </c>
      <c r="T1355" s="89"/>
      <c r="U1355" s="84">
        <v>950</v>
      </c>
    </row>
    <row r="1356" spans="1:21" ht="17.25" customHeight="1" thickBot="1">
      <c r="A1356" s="82">
        <v>45019</v>
      </c>
      <c r="B1356" s="82" t="str">
        <f t="shared" si="21"/>
        <v>Apr</v>
      </c>
      <c r="C1356" s="83">
        <v>45017</v>
      </c>
      <c r="D1356" s="84">
        <v>14</v>
      </c>
      <c r="E1356" s="84" t="s">
        <v>205</v>
      </c>
      <c r="F1356" s="85" t="s">
        <v>8829</v>
      </c>
      <c r="G1356" s="86" t="s">
        <v>8830</v>
      </c>
      <c r="H1356" s="86" t="s">
        <v>8782</v>
      </c>
      <c r="I1356" s="86">
        <v>950</v>
      </c>
      <c r="J1356" s="84">
        <v>805</v>
      </c>
      <c r="K1356" s="107" t="s">
        <v>261</v>
      </c>
      <c r="L1356" s="88" t="s">
        <v>226</v>
      </c>
      <c r="M1356" s="88" t="str">
        <f>VLOOKUP(L1356,'Total Sales 24-25'!$AD$2:$AE$6,2,0)</f>
        <v xml:space="preserve">Training Business </v>
      </c>
      <c r="N1356" s="88" t="s">
        <v>330</v>
      </c>
      <c r="O1356" s="84" t="s">
        <v>6341</v>
      </c>
      <c r="P1356" s="89"/>
      <c r="Q1356" s="89"/>
      <c r="R1356" s="89"/>
      <c r="S1356" s="84">
        <v>4</v>
      </c>
      <c r="T1356" s="89"/>
      <c r="U1356" s="84">
        <v>950</v>
      </c>
    </row>
    <row r="1357" spans="1:21" ht="17.25" customHeight="1" thickBot="1">
      <c r="A1357" s="82">
        <v>45019</v>
      </c>
      <c r="B1357" s="82" t="str">
        <f t="shared" si="21"/>
        <v>Apr</v>
      </c>
      <c r="C1357" s="83">
        <v>45017</v>
      </c>
      <c r="D1357" s="84">
        <v>14</v>
      </c>
      <c r="E1357" s="84" t="s">
        <v>205</v>
      </c>
      <c r="F1357" s="85" t="s">
        <v>1404</v>
      </c>
      <c r="G1357" s="86" t="s">
        <v>8831</v>
      </c>
      <c r="H1357" s="86" t="s">
        <v>8782</v>
      </c>
      <c r="I1357" s="86">
        <v>950</v>
      </c>
      <c r="J1357" s="84">
        <v>805</v>
      </c>
      <c r="K1357" s="107" t="s">
        <v>261</v>
      </c>
      <c r="L1357" s="88" t="s">
        <v>226</v>
      </c>
      <c r="M1357" s="88" t="str">
        <f>VLOOKUP(L1357,'Total Sales 24-25'!$AD$2:$AE$6,2,0)</f>
        <v xml:space="preserve">Training Business </v>
      </c>
      <c r="N1357" s="88" t="s">
        <v>330</v>
      </c>
      <c r="O1357" s="84" t="s">
        <v>6341</v>
      </c>
      <c r="P1357" s="89"/>
      <c r="Q1357" s="89"/>
      <c r="R1357" s="89"/>
      <c r="S1357" s="84">
        <v>4</v>
      </c>
      <c r="T1357" s="89"/>
      <c r="U1357" s="84">
        <v>950</v>
      </c>
    </row>
    <row r="1358" spans="1:21" ht="17.25" customHeight="1" thickBot="1">
      <c r="A1358" s="82">
        <v>45019</v>
      </c>
      <c r="B1358" s="82" t="str">
        <f t="shared" si="21"/>
        <v>Apr</v>
      </c>
      <c r="C1358" s="83">
        <v>45017</v>
      </c>
      <c r="D1358" s="84">
        <v>14</v>
      </c>
      <c r="E1358" s="84" t="s">
        <v>205</v>
      </c>
      <c r="F1358" s="85" t="s">
        <v>8832</v>
      </c>
      <c r="G1358" s="86" t="s">
        <v>8833</v>
      </c>
      <c r="H1358" s="86" t="s">
        <v>8782</v>
      </c>
      <c r="I1358" s="86">
        <v>950</v>
      </c>
      <c r="J1358" s="84">
        <v>805</v>
      </c>
      <c r="K1358" s="107" t="s">
        <v>261</v>
      </c>
      <c r="L1358" s="88" t="s">
        <v>226</v>
      </c>
      <c r="M1358" s="88" t="str">
        <f>VLOOKUP(L1358,'Total Sales 24-25'!$AD$2:$AE$6,2,0)</f>
        <v xml:space="preserve">Training Business </v>
      </c>
      <c r="N1358" s="88" t="s">
        <v>330</v>
      </c>
      <c r="O1358" s="84" t="s">
        <v>6341</v>
      </c>
      <c r="P1358" s="89"/>
      <c r="Q1358" s="89"/>
      <c r="R1358" s="89"/>
      <c r="S1358" s="84">
        <v>4</v>
      </c>
      <c r="T1358" s="89"/>
      <c r="U1358" s="84">
        <v>950</v>
      </c>
    </row>
    <row r="1359" spans="1:21" ht="17.25" customHeight="1" thickBot="1">
      <c r="A1359" s="82">
        <v>45019</v>
      </c>
      <c r="B1359" s="82" t="str">
        <f t="shared" si="21"/>
        <v>Apr</v>
      </c>
      <c r="C1359" s="83">
        <v>45017</v>
      </c>
      <c r="D1359" s="84">
        <v>14</v>
      </c>
      <c r="E1359" s="84" t="s">
        <v>205</v>
      </c>
      <c r="F1359" s="85" t="s">
        <v>8834</v>
      </c>
      <c r="G1359" s="86" t="s">
        <v>8835</v>
      </c>
      <c r="H1359" s="86" t="s">
        <v>8782</v>
      </c>
      <c r="I1359" s="86">
        <v>950</v>
      </c>
      <c r="J1359" s="84">
        <v>805</v>
      </c>
      <c r="K1359" s="107" t="s">
        <v>261</v>
      </c>
      <c r="L1359" s="88" t="s">
        <v>226</v>
      </c>
      <c r="M1359" s="88" t="str">
        <f>VLOOKUP(L1359,'Total Sales 24-25'!$AD$2:$AE$6,2,0)</f>
        <v xml:space="preserve">Training Business </v>
      </c>
      <c r="N1359" s="88" t="s">
        <v>330</v>
      </c>
      <c r="O1359" s="84" t="s">
        <v>6341</v>
      </c>
      <c r="P1359" s="89"/>
      <c r="Q1359" s="89"/>
      <c r="R1359" s="89"/>
      <c r="S1359" s="84">
        <v>4</v>
      </c>
      <c r="T1359" s="89"/>
      <c r="U1359" s="84">
        <v>950</v>
      </c>
    </row>
    <row r="1360" spans="1:21" ht="17.25" customHeight="1" thickBot="1">
      <c r="A1360" s="82">
        <v>45019</v>
      </c>
      <c r="B1360" s="82" t="str">
        <f t="shared" si="21"/>
        <v>Apr</v>
      </c>
      <c r="C1360" s="83">
        <v>45017</v>
      </c>
      <c r="D1360" s="84">
        <v>14</v>
      </c>
      <c r="E1360" s="84" t="s">
        <v>205</v>
      </c>
      <c r="F1360" s="85" t="s">
        <v>518</v>
      </c>
      <c r="G1360" s="86" t="s">
        <v>8836</v>
      </c>
      <c r="H1360" s="86" t="s">
        <v>8782</v>
      </c>
      <c r="I1360" s="86">
        <v>950</v>
      </c>
      <c r="J1360" s="84">
        <v>805</v>
      </c>
      <c r="K1360" s="107" t="s">
        <v>261</v>
      </c>
      <c r="L1360" s="88" t="s">
        <v>226</v>
      </c>
      <c r="M1360" s="88" t="str">
        <f>VLOOKUP(L1360,'Total Sales 24-25'!$AD$2:$AE$6,2,0)</f>
        <v xml:space="preserve">Training Business </v>
      </c>
      <c r="N1360" s="88" t="s">
        <v>330</v>
      </c>
      <c r="O1360" s="84" t="s">
        <v>6341</v>
      </c>
      <c r="P1360" s="89"/>
      <c r="Q1360" s="89"/>
      <c r="R1360" s="89"/>
      <c r="S1360" s="84">
        <v>4</v>
      </c>
      <c r="T1360" s="89"/>
      <c r="U1360" s="84">
        <v>950</v>
      </c>
    </row>
    <row r="1361" spans="1:21" ht="17.25" customHeight="1" thickBot="1">
      <c r="A1361" s="82">
        <v>45019</v>
      </c>
      <c r="B1361" s="82" t="str">
        <f t="shared" si="21"/>
        <v>Apr</v>
      </c>
      <c r="C1361" s="83">
        <v>45017</v>
      </c>
      <c r="D1361" s="84">
        <v>14</v>
      </c>
      <c r="E1361" s="84" t="s">
        <v>205</v>
      </c>
      <c r="F1361" s="85" t="s">
        <v>8837</v>
      </c>
      <c r="G1361" s="86" t="s">
        <v>8838</v>
      </c>
      <c r="H1361" s="86" t="s">
        <v>8782</v>
      </c>
      <c r="I1361" s="86">
        <v>299</v>
      </c>
      <c r="J1361" s="84">
        <v>253</v>
      </c>
      <c r="K1361" s="107" t="s">
        <v>261</v>
      </c>
      <c r="L1361" s="88" t="s">
        <v>226</v>
      </c>
      <c r="M1361" s="88" t="str">
        <f>VLOOKUP(L1361,'Total Sales 24-25'!$AD$2:$AE$6,2,0)</f>
        <v xml:space="preserve">Training Business </v>
      </c>
      <c r="N1361" s="88" t="s">
        <v>330</v>
      </c>
      <c r="O1361" s="84" t="s">
        <v>6341</v>
      </c>
      <c r="P1361" s="89"/>
      <c r="Q1361" s="89"/>
      <c r="R1361" s="89"/>
      <c r="S1361" s="84">
        <v>4</v>
      </c>
      <c r="T1361" s="89"/>
      <c r="U1361" s="84">
        <v>299</v>
      </c>
    </row>
    <row r="1362" spans="1:21" ht="17.25" customHeight="1" thickBot="1">
      <c r="A1362" s="82">
        <v>45019</v>
      </c>
      <c r="B1362" s="82" t="str">
        <f t="shared" si="21"/>
        <v>Apr</v>
      </c>
      <c r="C1362" s="83">
        <v>45017</v>
      </c>
      <c r="D1362" s="84">
        <v>14</v>
      </c>
      <c r="E1362" s="84" t="s">
        <v>205</v>
      </c>
      <c r="F1362" s="85" t="s">
        <v>8839</v>
      </c>
      <c r="G1362" s="86" t="s">
        <v>8840</v>
      </c>
      <c r="H1362" s="86" t="s">
        <v>8782</v>
      </c>
      <c r="I1362" s="86">
        <v>950</v>
      </c>
      <c r="J1362" s="84">
        <v>805</v>
      </c>
      <c r="K1362" s="107" t="s">
        <v>261</v>
      </c>
      <c r="L1362" s="88" t="s">
        <v>226</v>
      </c>
      <c r="M1362" s="88" t="str">
        <f>VLOOKUP(L1362,'Total Sales 24-25'!$AD$2:$AE$6,2,0)</f>
        <v xml:space="preserve">Training Business </v>
      </c>
      <c r="N1362" s="88" t="s">
        <v>330</v>
      </c>
      <c r="O1362" s="84" t="s">
        <v>6341</v>
      </c>
      <c r="P1362" s="89"/>
      <c r="Q1362" s="89"/>
      <c r="R1362" s="89"/>
      <c r="S1362" s="84">
        <v>4</v>
      </c>
      <c r="T1362" s="89"/>
      <c r="U1362" s="84">
        <v>950</v>
      </c>
    </row>
    <row r="1363" spans="1:21" ht="17.25" customHeight="1" thickBot="1">
      <c r="A1363" s="82">
        <v>45019</v>
      </c>
      <c r="B1363" s="82" t="str">
        <f t="shared" si="21"/>
        <v>Apr</v>
      </c>
      <c r="C1363" s="83">
        <v>45017</v>
      </c>
      <c r="D1363" s="84">
        <v>14</v>
      </c>
      <c r="E1363" s="84" t="s">
        <v>205</v>
      </c>
      <c r="F1363" s="85" t="s">
        <v>8841</v>
      </c>
      <c r="G1363" s="86" t="s">
        <v>8842</v>
      </c>
      <c r="H1363" s="86" t="s">
        <v>8782</v>
      </c>
      <c r="I1363" s="86">
        <v>950</v>
      </c>
      <c r="J1363" s="84">
        <v>805</v>
      </c>
      <c r="K1363" s="107" t="s">
        <v>261</v>
      </c>
      <c r="L1363" s="88" t="s">
        <v>226</v>
      </c>
      <c r="M1363" s="88" t="str">
        <f>VLOOKUP(L1363,'Total Sales 24-25'!$AD$2:$AE$6,2,0)</f>
        <v xml:space="preserve">Training Business </v>
      </c>
      <c r="N1363" s="88" t="s">
        <v>330</v>
      </c>
      <c r="O1363" s="84" t="s">
        <v>6341</v>
      </c>
      <c r="P1363" s="89"/>
      <c r="Q1363" s="89"/>
      <c r="R1363" s="89"/>
      <c r="S1363" s="84">
        <v>4</v>
      </c>
      <c r="T1363" s="89"/>
      <c r="U1363" s="84">
        <v>950</v>
      </c>
    </row>
    <row r="1364" spans="1:21" ht="17.25" customHeight="1" thickBot="1">
      <c r="A1364" s="82">
        <v>45019</v>
      </c>
      <c r="B1364" s="82" t="str">
        <f t="shared" si="21"/>
        <v>Apr</v>
      </c>
      <c r="C1364" s="83">
        <v>45017</v>
      </c>
      <c r="D1364" s="84">
        <v>14</v>
      </c>
      <c r="E1364" s="84" t="s">
        <v>205</v>
      </c>
      <c r="F1364" s="85" t="s">
        <v>8843</v>
      </c>
      <c r="G1364" s="86" t="s">
        <v>8844</v>
      </c>
      <c r="H1364" s="86" t="s">
        <v>8782</v>
      </c>
      <c r="I1364" s="86">
        <v>950</v>
      </c>
      <c r="J1364" s="84">
        <v>805</v>
      </c>
      <c r="K1364" s="107" t="s">
        <v>261</v>
      </c>
      <c r="L1364" s="88" t="s">
        <v>226</v>
      </c>
      <c r="M1364" s="88" t="str">
        <f>VLOOKUP(L1364,'Total Sales 24-25'!$AD$2:$AE$6,2,0)</f>
        <v xml:space="preserve">Training Business </v>
      </c>
      <c r="N1364" s="88" t="s">
        <v>330</v>
      </c>
      <c r="O1364" s="84" t="s">
        <v>6341</v>
      </c>
      <c r="P1364" s="89"/>
      <c r="Q1364" s="89"/>
      <c r="R1364" s="89"/>
      <c r="S1364" s="84">
        <v>4</v>
      </c>
      <c r="T1364" s="89"/>
      <c r="U1364" s="84">
        <v>950</v>
      </c>
    </row>
    <row r="1365" spans="1:21" ht="17.25" customHeight="1" thickBot="1">
      <c r="A1365" s="82">
        <v>45019</v>
      </c>
      <c r="B1365" s="82" t="str">
        <f t="shared" si="21"/>
        <v>Apr</v>
      </c>
      <c r="C1365" s="83">
        <v>45017</v>
      </c>
      <c r="D1365" s="109">
        <v>14</v>
      </c>
      <c r="E1365" s="84" t="s">
        <v>205</v>
      </c>
      <c r="F1365" s="113" t="s">
        <v>630</v>
      </c>
      <c r="G1365" s="110" t="s">
        <v>8845</v>
      </c>
      <c r="H1365" s="86" t="s">
        <v>8782</v>
      </c>
      <c r="I1365" s="110">
        <v>15930</v>
      </c>
      <c r="J1365" s="109">
        <v>13500</v>
      </c>
      <c r="K1365" s="120" t="s">
        <v>112</v>
      </c>
      <c r="L1365" s="109" t="s">
        <v>229</v>
      </c>
      <c r="M1365" s="88" t="str">
        <f>VLOOKUP(L1365,'Total Sales 24-25'!$AD$2:$AE$6,2,0)</f>
        <v>WhatsApp API Business</v>
      </c>
      <c r="N1365" s="109" t="s">
        <v>284</v>
      </c>
      <c r="O1365" s="109" t="s">
        <v>6341</v>
      </c>
      <c r="P1365" s="89"/>
      <c r="Q1365" s="89"/>
      <c r="R1365" s="89"/>
      <c r="S1365" s="109">
        <v>4</v>
      </c>
      <c r="T1365" s="89"/>
      <c r="U1365" s="109">
        <v>15930</v>
      </c>
    </row>
    <row r="1366" spans="1:21" ht="17.25" customHeight="1" thickBot="1">
      <c r="A1366" s="82">
        <v>45019</v>
      </c>
      <c r="B1366" s="82" t="str">
        <f t="shared" si="21"/>
        <v>Apr</v>
      </c>
      <c r="C1366" s="83">
        <v>45017</v>
      </c>
      <c r="D1366" s="109">
        <v>14</v>
      </c>
      <c r="E1366" s="84" t="s">
        <v>205</v>
      </c>
      <c r="F1366" s="113" t="s">
        <v>1360</v>
      </c>
      <c r="G1366" s="110" t="s">
        <v>8846</v>
      </c>
      <c r="H1366" s="86" t="s">
        <v>8782</v>
      </c>
      <c r="I1366" s="110">
        <v>36108</v>
      </c>
      <c r="J1366" s="109">
        <v>30600</v>
      </c>
      <c r="K1366" s="120" t="s">
        <v>112</v>
      </c>
      <c r="L1366" s="109" t="s">
        <v>229</v>
      </c>
      <c r="M1366" s="88" t="str">
        <f>VLOOKUP(L1366,'Total Sales 24-25'!$AD$2:$AE$6,2,0)</f>
        <v>WhatsApp API Business</v>
      </c>
      <c r="N1366" s="109" t="s">
        <v>359</v>
      </c>
      <c r="O1366" s="109" t="s">
        <v>6341</v>
      </c>
      <c r="P1366" s="89"/>
      <c r="Q1366" s="89"/>
      <c r="R1366" s="89"/>
      <c r="S1366" s="109">
        <v>4</v>
      </c>
      <c r="T1366" s="89"/>
      <c r="U1366" s="109">
        <v>36108</v>
      </c>
    </row>
    <row r="1367" spans="1:21" ht="17.25" customHeight="1" thickBot="1">
      <c r="A1367" s="82">
        <v>45019</v>
      </c>
      <c r="B1367" s="82" t="str">
        <f t="shared" si="21"/>
        <v>Apr</v>
      </c>
      <c r="C1367" s="83">
        <v>45017</v>
      </c>
      <c r="D1367" s="109">
        <v>14</v>
      </c>
      <c r="E1367" s="84" t="s">
        <v>205</v>
      </c>
      <c r="F1367" s="113" t="s">
        <v>8062</v>
      </c>
      <c r="G1367" s="110" t="s">
        <v>8847</v>
      </c>
      <c r="H1367" s="86" t="s">
        <v>8782</v>
      </c>
      <c r="I1367" s="110">
        <v>8850</v>
      </c>
      <c r="J1367" s="109">
        <v>7500</v>
      </c>
      <c r="K1367" s="120" t="s">
        <v>112</v>
      </c>
      <c r="L1367" s="109" t="s">
        <v>229</v>
      </c>
      <c r="M1367" s="88" t="str">
        <f>VLOOKUP(L1367,'Total Sales 24-25'!$AD$2:$AE$6,2,0)</f>
        <v>WhatsApp API Business</v>
      </c>
      <c r="N1367" s="109" t="s">
        <v>269</v>
      </c>
      <c r="O1367" s="109" t="s">
        <v>6341</v>
      </c>
      <c r="P1367" s="89"/>
      <c r="Q1367" s="89"/>
      <c r="R1367" s="89"/>
      <c r="S1367" s="109">
        <v>4</v>
      </c>
      <c r="T1367" s="89"/>
      <c r="U1367" s="109">
        <v>8850</v>
      </c>
    </row>
    <row r="1368" spans="1:21" ht="17.25" customHeight="1" thickBot="1">
      <c r="A1368" s="82">
        <v>45020</v>
      </c>
      <c r="B1368" s="82" t="str">
        <f t="shared" si="21"/>
        <v>Apr</v>
      </c>
      <c r="C1368" s="83">
        <v>45017</v>
      </c>
      <c r="D1368" s="109">
        <v>14</v>
      </c>
      <c r="E1368" s="84" t="s">
        <v>205</v>
      </c>
      <c r="F1368" s="113" t="s">
        <v>1966</v>
      </c>
      <c r="G1368" s="110" t="s">
        <v>8848</v>
      </c>
      <c r="H1368" s="86" t="s">
        <v>8782</v>
      </c>
      <c r="I1368" s="110">
        <v>17700</v>
      </c>
      <c r="J1368" s="109">
        <v>15000</v>
      </c>
      <c r="K1368" s="120" t="s">
        <v>112</v>
      </c>
      <c r="L1368" s="109" t="s">
        <v>229</v>
      </c>
      <c r="M1368" s="88" t="str">
        <f>VLOOKUP(L1368,'Total Sales 24-25'!$AD$2:$AE$6,2,0)</f>
        <v>WhatsApp API Business</v>
      </c>
      <c r="N1368" s="109" t="s">
        <v>284</v>
      </c>
      <c r="O1368" s="109" t="s">
        <v>6341</v>
      </c>
      <c r="P1368" s="89"/>
      <c r="Q1368" s="89"/>
      <c r="R1368" s="89"/>
      <c r="S1368" s="109">
        <v>4</v>
      </c>
      <c r="T1368" s="89"/>
      <c r="U1368" s="109">
        <v>17700</v>
      </c>
    </row>
    <row r="1369" spans="1:21" ht="17.25" customHeight="1" thickBot="1">
      <c r="A1369" s="82">
        <v>45020</v>
      </c>
      <c r="B1369" s="82" t="str">
        <f t="shared" si="21"/>
        <v>Apr</v>
      </c>
      <c r="C1369" s="83">
        <v>45017</v>
      </c>
      <c r="D1369" s="109">
        <v>14</v>
      </c>
      <c r="E1369" s="84" t="s">
        <v>205</v>
      </c>
      <c r="F1369" s="113" t="s">
        <v>8849</v>
      </c>
      <c r="G1369" s="110" t="s">
        <v>8850</v>
      </c>
      <c r="H1369" s="86" t="s">
        <v>8782</v>
      </c>
      <c r="I1369" s="110">
        <v>950</v>
      </c>
      <c r="J1369" s="109">
        <v>805</v>
      </c>
      <c r="K1369" s="120" t="s">
        <v>112</v>
      </c>
      <c r="L1369" s="109" t="s">
        <v>229</v>
      </c>
      <c r="M1369" s="88" t="str">
        <f>VLOOKUP(L1369,'Total Sales 24-25'!$AD$2:$AE$6,2,0)</f>
        <v>WhatsApp API Business</v>
      </c>
      <c r="N1369" s="109" t="s">
        <v>594</v>
      </c>
      <c r="O1369" s="109" t="s">
        <v>6341</v>
      </c>
      <c r="P1369" s="89"/>
      <c r="Q1369" s="89"/>
      <c r="R1369" s="89"/>
      <c r="S1369" s="109">
        <v>4</v>
      </c>
      <c r="T1369" s="89"/>
      <c r="U1369" s="109">
        <v>950</v>
      </c>
    </row>
    <row r="1370" spans="1:21" ht="17.25" customHeight="1" thickBot="1">
      <c r="A1370" s="82">
        <v>45020</v>
      </c>
      <c r="B1370" s="82" t="str">
        <f t="shared" si="21"/>
        <v>Apr</v>
      </c>
      <c r="C1370" s="83">
        <v>45017</v>
      </c>
      <c r="D1370" s="109">
        <v>14</v>
      </c>
      <c r="E1370" s="84" t="s">
        <v>205</v>
      </c>
      <c r="F1370" s="113" t="s">
        <v>341</v>
      </c>
      <c r="G1370" s="110" t="s">
        <v>8851</v>
      </c>
      <c r="H1370" s="86" t="s">
        <v>8782</v>
      </c>
      <c r="I1370" s="110">
        <v>15045</v>
      </c>
      <c r="J1370" s="109">
        <v>12750</v>
      </c>
      <c r="K1370" s="120" t="s">
        <v>112</v>
      </c>
      <c r="L1370" s="109" t="s">
        <v>229</v>
      </c>
      <c r="M1370" s="88" t="str">
        <f>VLOOKUP(L1370,'Total Sales 24-25'!$AD$2:$AE$6,2,0)</f>
        <v>WhatsApp API Business</v>
      </c>
      <c r="N1370" s="109" t="s">
        <v>284</v>
      </c>
      <c r="O1370" s="109" t="s">
        <v>6341</v>
      </c>
      <c r="P1370" s="89"/>
      <c r="Q1370" s="89"/>
      <c r="R1370" s="89"/>
      <c r="S1370" s="109">
        <v>4</v>
      </c>
      <c r="T1370" s="89"/>
      <c r="U1370" s="109">
        <v>15045</v>
      </c>
    </row>
    <row r="1371" spans="1:21" ht="17.25" customHeight="1" thickBot="1">
      <c r="A1371" s="82">
        <v>45020</v>
      </c>
      <c r="B1371" s="82" t="str">
        <f t="shared" si="21"/>
        <v>Apr</v>
      </c>
      <c r="C1371" s="83">
        <v>45017</v>
      </c>
      <c r="D1371" s="84">
        <v>14</v>
      </c>
      <c r="E1371" s="84" t="s">
        <v>205</v>
      </c>
      <c r="F1371" s="85" t="s">
        <v>2087</v>
      </c>
      <c r="G1371" s="86" t="s">
        <v>8852</v>
      </c>
      <c r="H1371" s="86" t="s">
        <v>8782</v>
      </c>
      <c r="I1371" s="86">
        <v>56640</v>
      </c>
      <c r="J1371" s="84">
        <v>48000</v>
      </c>
      <c r="K1371" s="108" t="s">
        <v>291</v>
      </c>
      <c r="L1371" s="88" t="s">
        <v>32</v>
      </c>
      <c r="M1371" s="88" t="s">
        <v>15</v>
      </c>
      <c r="N1371" s="88" t="s">
        <v>503</v>
      </c>
      <c r="O1371" s="84" t="s">
        <v>6341</v>
      </c>
      <c r="P1371" s="89"/>
      <c r="Q1371" s="89"/>
      <c r="R1371" s="89"/>
      <c r="S1371" s="84">
        <v>4</v>
      </c>
      <c r="T1371" s="89"/>
      <c r="U1371" s="84">
        <v>56640</v>
      </c>
    </row>
    <row r="1372" spans="1:21" ht="17.25" customHeight="1" thickBot="1">
      <c r="A1372" s="82">
        <v>45020</v>
      </c>
      <c r="B1372" s="82" t="str">
        <f t="shared" si="21"/>
        <v>Apr</v>
      </c>
      <c r="C1372" s="83">
        <v>45017</v>
      </c>
      <c r="D1372" s="84">
        <v>14</v>
      </c>
      <c r="E1372" s="84" t="s">
        <v>205</v>
      </c>
      <c r="F1372" s="85" t="s">
        <v>826</v>
      </c>
      <c r="G1372" s="86" t="s">
        <v>8853</v>
      </c>
      <c r="H1372" s="86" t="s">
        <v>8782</v>
      </c>
      <c r="I1372" s="86">
        <v>84960</v>
      </c>
      <c r="J1372" s="84">
        <v>72000</v>
      </c>
      <c r="K1372" s="108" t="s">
        <v>291</v>
      </c>
      <c r="L1372" s="88" t="s">
        <v>32</v>
      </c>
      <c r="M1372" s="88" t="s">
        <v>15</v>
      </c>
      <c r="N1372" s="88" t="s">
        <v>503</v>
      </c>
      <c r="O1372" s="84" t="s">
        <v>6341</v>
      </c>
      <c r="P1372" s="89"/>
      <c r="Q1372" s="89"/>
      <c r="R1372" s="89"/>
      <c r="S1372" s="84">
        <v>4</v>
      </c>
      <c r="T1372" s="89"/>
      <c r="U1372" s="84">
        <v>84960</v>
      </c>
    </row>
    <row r="1373" spans="1:21" ht="17.25" customHeight="1" thickBot="1">
      <c r="A1373" s="82">
        <v>45020</v>
      </c>
      <c r="B1373" s="82" t="str">
        <f t="shared" si="21"/>
        <v>Apr</v>
      </c>
      <c r="C1373" s="83">
        <v>45017</v>
      </c>
      <c r="D1373" s="84">
        <v>14</v>
      </c>
      <c r="E1373" s="84" t="s">
        <v>205</v>
      </c>
      <c r="F1373" s="85" t="s">
        <v>1955</v>
      </c>
      <c r="G1373" s="86" t="s">
        <v>8854</v>
      </c>
      <c r="H1373" s="86" t="s">
        <v>8782</v>
      </c>
      <c r="I1373" s="86">
        <v>84960</v>
      </c>
      <c r="J1373" s="84">
        <v>72000</v>
      </c>
      <c r="K1373" s="108" t="s">
        <v>291</v>
      </c>
      <c r="L1373" s="88" t="s">
        <v>32</v>
      </c>
      <c r="M1373" s="88" t="s">
        <v>15</v>
      </c>
      <c r="N1373" s="88" t="s">
        <v>503</v>
      </c>
      <c r="O1373" s="84" t="s">
        <v>6341</v>
      </c>
      <c r="P1373" s="89"/>
      <c r="Q1373" s="89"/>
      <c r="R1373" s="89"/>
      <c r="S1373" s="84">
        <v>4</v>
      </c>
      <c r="T1373" s="89"/>
      <c r="U1373" s="84">
        <v>84960</v>
      </c>
    </row>
    <row r="1374" spans="1:21" ht="17.25" customHeight="1" thickBot="1">
      <c r="A1374" s="82">
        <v>45020</v>
      </c>
      <c r="B1374" s="82" t="str">
        <f t="shared" si="21"/>
        <v>Apr</v>
      </c>
      <c r="C1374" s="83">
        <v>45017</v>
      </c>
      <c r="D1374" s="84">
        <v>14</v>
      </c>
      <c r="E1374" s="84" t="s">
        <v>205</v>
      </c>
      <c r="F1374" s="85" t="s">
        <v>8855</v>
      </c>
      <c r="G1374" s="86" t="s">
        <v>8856</v>
      </c>
      <c r="H1374" s="86" t="s">
        <v>8782</v>
      </c>
      <c r="I1374" s="86">
        <v>950</v>
      </c>
      <c r="J1374" s="84">
        <v>805</v>
      </c>
      <c r="K1374" s="107" t="s">
        <v>261</v>
      </c>
      <c r="L1374" s="88" t="s">
        <v>226</v>
      </c>
      <c r="M1374" s="88" t="str">
        <f>VLOOKUP(L1374,'Total Sales 24-25'!$AD$2:$AE$6,2,0)</f>
        <v xml:space="preserve">Training Business </v>
      </c>
      <c r="N1374" s="88" t="s">
        <v>330</v>
      </c>
      <c r="O1374" s="84" t="s">
        <v>6341</v>
      </c>
      <c r="P1374" s="89"/>
      <c r="Q1374" s="89"/>
      <c r="R1374" s="89"/>
      <c r="S1374" s="84">
        <v>4</v>
      </c>
      <c r="T1374" s="89"/>
      <c r="U1374" s="84">
        <v>950</v>
      </c>
    </row>
    <row r="1375" spans="1:21" ht="17.25" customHeight="1" thickBot="1">
      <c r="A1375" s="82">
        <v>45020</v>
      </c>
      <c r="B1375" s="82" t="str">
        <f t="shared" si="21"/>
        <v>Apr</v>
      </c>
      <c r="C1375" s="83">
        <v>45017</v>
      </c>
      <c r="D1375" s="84">
        <v>14</v>
      </c>
      <c r="E1375" s="84" t="s">
        <v>205</v>
      </c>
      <c r="F1375" s="85" t="s">
        <v>3798</v>
      </c>
      <c r="G1375" s="86" t="s">
        <v>8857</v>
      </c>
      <c r="H1375" s="86" t="s">
        <v>8782</v>
      </c>
      <c r="I1375" s="86">
        <v>1900</v>
      </c>
      <c r="J1375" s="84">
        <v>1610</v>
      </c>
      <c r="K1375" s="107" t="s">
        <v>261</v>
      </c>
      <c r="L1375" s="88" t="s">
        <v>226</v>
      </c>
      <c r="M1375" s="88" t="str">
        <f>VLOOKUP(L1375,'Total Sales 24-25'!$AD$2:$AE$6,2,0)</f>
        <v xml:space="preserve">Training Business </v>
      </c>
      <c r="N1375" s="88" t="s">
        <v>330</v>
      </c>
      <c r="O1375" s="84" t="s">
        <v>6341</v>
      </c>
      <c r="P1375" s="89"/>
      <c r="Q1375" s="89"/>
      <c r="R1375" s="89"/>
      <c r="S1375" s="84">
        <v>4</v>
      </c>
      <c r="T1375" s="89"/>
      <c r="U1375" s="84">
        <v>1900</v>
      </c>
    </row>
    <row r="1376" spans="1:21" ht="17.25" customHeight="1" thickBot="1">
      <c r="A1376" s="82">
        <v>45020</v>
      </c>
      <c r="B1376" s="82" t="str">
        <f t="shared" si="21"/>
        <v>Apr</v>
      </c>
      <c r="C1376" s="83">
        <v>45017</v>
      </c>
      <c r="D1376" s="84">
        <v>14</v>
      </c>
      <c r="E1376" s="84" t="s">
        <v>205</v>
      </c>
      <c r="F1376" s="85" t="s">
        <v>8858</v>
      </c>
      <c r="G1376" s="86" t="s">
        <v>8859</v>
      </c>
      <c r="H1376" s="86" t="s">
        <v>8782</v>
      </c>
      <c r="I1376" s="86">
        <v>950</v>
      </c>
      <c r="J1376" s="84">
        <v>805</v>
      </c>
      <c r="K1376" s="107" t="s">
        <v>261</v>
      </c>
      <c r="L1376" s="88" t="s">
        <v>226</v>
      </c>
      <c r="M1376" s="88" t="str">
        <f>VLOOKUP(L1376,'Total Sales 24-25'!$AD$2:$AE$6,2,0)</f>
        <v xml:space="preserve">Training Business </v>
      </c>
      <c r="N1376" s="88" t="s">
        <v>330</v>
      </c>
      <c r="O1376" s="84" t="s">
        <v>6341</v>
      </c>
      <c r="P1376" s="89"/>
      <c r="Q1376" s="89"/>
      <c r="R1376" s="89"/>
      <c r="S1376" s="84">
        <v>4</v>
      </c>
      <c r="T1376" s="89"/>
      <c r="U1376" s="84">
        <v>950</v>
      </c>
    </row>
    <row r="1377" spans="1:21" ht="17.25" customHeight="1" thickBot="1">
      <c r="A1377" s="82">
        <v>45020</v>
      </c>
      <c r="B1377" s="82" t="str">
        <f t="shared" si="21"/>
        <v>Apr</v>
      </c>
      <c r="C1377" s="83">
        <v>45017</v>
      </c>
      <c r="D1377" s="84">
        <v>14</v>
      </c>
      <c r="E1377" s="84" t="s">
        <v>205</v>
      </c>
      <c r="F1377" s="85" t="s">
        <v>8800</v>
      </c>
      <c r="G1377" s="86" t="s">
        <v>8860</v>
      </c>
      <c r="H1377" s="86" t="s">
        <v>8782</v>
      </c>
      <c r="I1377" s="86">
        <v>950</v>
      </c>
      <c r="J1377" s="84">
        <v>805</v>
      </c>
      <c r="K1377" s="107" t="s">
        <v>261</v>
      </c>
      <c r="L1377" s="88" t="s">
        <v>226</v>
      </c>
      <c r="M1377" s="88" t="str">
        <f>VLOOKUP(L1377,'Total Sales 24-25'!$AD$2:$AE$6,2,0)</f>
        <v xml:space="preserve">Training Business </v>
      </c>
      <c r="N1377" s="88" t="s">
        <v>330</v>
      </c>
      <c r="O1377" s="84" t="s">
        <v>6341</v>
      </c>
      <c r="P1377" s="89"/>
      <c r="Q1377" s="89"/>
      <c r="R1377" s="89"/>
      <c r="S1377" s="84">
        <v>4</v>
      </c>
      <c r="T1377" s="89"/>
      <c r="U1377" s="84">
        <v>950</v>
      </c>
    </row>
    <row r="1378" spans="1:21" ht="17.25" customHeight="1" thickBot="1">
      <c r="A1378" s="82">
        <v>45020</v>
      </c>
      <c r="B1378" s="82" t="str">
        <f t="shared" si="21"/>
        <v>Apr</v>
      </c>
      <c r="C1378" s="83">
        <v>45017</v>
      </c>
      <c r="D1378" s="84">
        <v>14</v>
      </c>
      <c r="E1378" s="84" t="s">
        <v>205</v>
      </c>
      <c r="F1378" s="85" t="s">
        <v>8861</v>
      </c>
      <c r="G1378" s="86" t="s">
        <v>8862</v>
      </c>
      <c r="H1378" s="86" t="s">
        <v>8782</v>
      </c>
      <c r="I1378" s="86">
        <v>950</v>
      </c>
      <c r="J1378" s="84">
        <v>805</v>
      </c>
      <c r="K1378" s="107" t="s">
        <v>261</v>
      </c>
      <c r="L1378" s="88" t="s">
        <v>226</v>
      </c>
      <c r="M1378" s="88" t="str">
        <f>VLOOKUP(L1378,'Total Sales 24-25'!$AD$2:$AE$6,2,0)</f>
        <v xml:space="preserve">Training Business </v>
      </c>
      <c r="N1378" s="88" t="s">
        <v>330</v>
      </c>
      <c r="O1378" s="84" t="s">
        <v>6341</v>
      </c>
      <c r="P1378" s="89"/>
      <c r="Q1378" s="89"/>
      <c r="R1378" s="89"/>
      <c r="S1378" s="84">
        <v>4</v>
      </c>
      <c r="T1378" s="89"/>
      <c r="U1378" s="84">
        <v>950</v>
      </c>
    </row>
    <row r="1379" spans="1:21" ht="17.25" customHeight="1" thickBot="1">
      <c r="A1379" s="82">
        <v>45020</v>
      </c>
      <c r="B1379" s="82" t="str">
        <f t="shared" si="21"/>
        <v>Apr</v>
      </c>
      <c r="C1379" s="83">
        <v>45017</v>
      </c>
      <c r="D1379" s="84">
        <v>14</v>
      </c>
      <c r="E1379" s="84" t="s">
        <v>205</v>
      </c>
      <c r="F1379" s="85" t="s">
        <v>8863</v>
      </c>
      <c r="G1379" s="86" t="s">
        <v>8864</v>
      </c>
      <c r="H1379" s="86" t="s">
        <v>8782</v>
      </c>
      <c r="I1379" s="86">
        <v>950</v>
      </c>
      <c r="J1379" s="84">
        <v>805</v>
      </c>
      <c r="K1379" s="107" t="s">
        <v>261</v>
      </c>
      <c r="L1379" s="88" t="s">
        <v>226</v>
      </c>
      <c r="M1379" s="88" t="str">
        <f>VLOOKUP(L1379,'Total Sales 24-25'!$AD$2:$AE$6,2,0)</f>
        <v xml:space="preserve">Training Business </v>
      </c>
      <c r="N1379" s="88" t="s">
        <v>330</v>
      </c>
      <c r="O1379" s="84" t="s">
        <v>6341</v>
      </c>
      <c r="P1379" s="89"/>
      <c r="Q1379" s="89"/>
      <c r="R1379" s="89"/>
      <c r="S1379" s="84">
        <v>4</v>
      </c>
      <c r="T1379" s="89"/>
      <c r="U1379" s="84">
        <v>950</v>
      </c>
    </row>
    <row r="1380" spans="1:21" ht="17.25" customHeight="1" thickBot="1">
      <c r="A1380" s="82">
        <v>45020</v>
      </c>
      <c r="B1380" s="82" t="str">
        <f t="shared" si="21"/>
        <v>Apr</v>
      </c>
      <c r="C1380" s="83">
        <v>45017</v>
      </c>
      <c r="D1380" s="84">
        <v>14</v>
      </c>
      <c r="E1380" s="84" t="s">
        <v>205</v>
      </c>
      <c r="F1380" s="85" t="s">
        <v>8865</v>
      </c>
      <c r="G1380" s="86" t="s">
        <v>8866</v>
      </c>
      <c r="H1380" s="86" t="s">
        <v>8782</v>
      </c>
      <c r="I1380" s="86">
        <v>950</v>
      </c>
      <c r="J1380" s="84">
        <v>805</v>
      </c>
      <c r="K1380" s="107" t="s">
        <v>261</v>
      </c>
      <c r="L1380" s="88" t="s">
        <v>226</v>
      </c>
      <c r="M1380" s="88" t="str">
        <f>VLOOKUP(L1380,'Total Sales 24-25'!$AD$2:$AE$6,2,0)</f>
        <v xml:space="preserve">Training Business </v>
      </c>
      <c r="N1380" s="88" t="s">
        <v>330</v>
      </c>
      <c r="O1380" s="84" t="s">
        <v>6341</v>
      </c>
      <c r="P1380" s="89"/>
      <c r="Q1380" s="89"/>
      <c r="R1380" s="89"/>
      <c r="S1380" s="84">
        <v>4</v>
      </c>
      <c r="T1380" s="89"/>
      <c r="U1380" s="84">
        <v>950</v>
      </c>
    </row>
    <row r="1381" spans="1:21" ht="17.25" customHeight="1" thickBot="1">
      <c r="A1381" s="82">
        <v>45020</v>
      </c>
      <c r="B1381" s="82" t="str">
        <f t="shared" si="21"/>
        <v>Apr</v>
      </c>
      <c r="C1381" s="83">
        <v>45017</v>
      </c>
      <c r="D1381" s="84">
        <v>14</v>
      </c>
      <c r="E1381" s="84" t="s">
        <v>205</v>
      </c>
      <c r="F1381" s="85" t="s">
        <v>8867</v>
      </c>
      <c r="G1381" s="86" t="s">
        <v>8868</v>
      </c>
      <c r="H1381" s="86" t="s">
        <v>8782</v>
      </c>
      <c r="I1381" s="86">
        <v>950</v>
      </c>
      <c r="J1381" s="84">
        <v>805</v>
      </c>
      <c r="K1381" s="107" t="s">
        <v>261</v>
      </c>
      <c r="L1381" s="88" t="s">
        <v>226</v>
      </c>
      <c r="M1381" s="88" t="str">
        <f>VLOOKUP(L1381,'Total Sales 24-25'!$AD$2:$AE$6,2,0)</f>
        <v xml:space="preserve">Training Business </v>
      </c>
      <c r="N1381" s="88" t="s">
        <v>330</v>
      </c>
      <c r="O1381" s="84" t="s">
        <v>6341</v>
      </c>
      <c r="P1381" s="89"/>
      <c r="Q1381" s="89"/>
      <c r="R1381" s="89"/>
      <c r="S1381" s="84">
        <v>4</v>
      </c>
      <c r="T1381" s="89"/>
      <c r="U1381" s="84">
        <v>950</v>
      </c>
    </row>
    <row r="1382" spans="1:21" ht="17.25" customHeight="1" thickBot="1">
      <c r="A1382" s="82">
        <v>45020</v>
      </c>
      <c r="B1382" s="82" t="str">
        <f t="shared" si="21"/>
        <v>Apr</v>
      </c>
      <c r="C1382" s="83">
        <v>45017</v>
      </c>
      <c r="D1382" s="84">
        <v>14</v>
      </c>
      <c r="E1382" s="84" t="s">
        <v>205</v>
      </c>
      <c r="F1382" s="85" t="s">
        <v>8869</v>
      </c>
      <c r="G1382" s="86" t="s">
        <v>8870</v>
      </c>
      <c r="H1382" s="86" t="s">
        <v>8782</v>
      </c>
      <c r="I1382" s="86">
        <v>1900</v>
      </c>
      <c r="J1382" s="84">
        <v>1610</v>
      </c>
      <c r="K1382" s="107" t="s">
        <v>261</v>
      </c>
      <c r="L1382" s="88" t="s">
        <v>226</v>
      </c>
      <c r="M1382" s="88" t="str">
        <f>VLOOKUP(L1382,'Total Sales 24-25'!$AD$2:$AE$6,2,0)</f>
        <v xml:space="preserve">Training Business </v>
      </c>
      <c r="N1382" s="88" t="s">
        <v>330</v>
      </c>
      <c r="O1382" s="84" t="s">
        <v>6341</v>
      </c>
      <c r="P1382" s="89"/>
      <c r="Q1382" s="89"/>
      <c r="R1382" s="89"/>
      <c r="S1382" s="84">
        <v>4</v>
      </c>
      <c r="T1382" s="89"/>
      <c r="U1382" s="84">
        <v>1900</v>
      </c>
    </row>
    <row r="1383" spans="1:21" ht="17.25" customHeight="1" thickBot="1">
      <c r="A1383" s="82">
        <v>45020</v>
      </c>
      <c r="B1383" s="82" t="str">
        <f t="shared" si="21"/>
        <v>Apr</v>
      </c>
      <c r="C1383" s="83">
        <v>45017</v>
      </c>
      <c r="D1383" s="84">
        <v>14</v>
      </c>
      <c r="E1383" s="84" t="s">
        <v>205</v>
      </c>
      <c r="F1383" s="85" t="s">
        <v>1927</v>
      </c>
      <c r="G1383" s="86" t="s">
        <v>8871</v>
      </c>
      <c r="H1383" s="86" t="s">
        <v>8782</v>
      </c>
      <c r="I1383" s="86">
        <v>950</v>
      </c>
      <c r="J1383" s="84">
        <v>805</v>
      </c>
      <c r="K1383" s="107" t="s">
        <v>261</v>
      </c>
      <c r="L1383" s="88" t="s">
        <v>226</v>
      </c>
      <c r="M1383" s="88" t="str">
        <f>VLOOKUP(L1383,'Total Sales 24-25'!$AD$2:$AE$6,2,0)</f>
        <v xml:space="preserve">Training Business </v>
      </c>
      <c r="N1383" s="88" t="s">
        <v>330</v>
      </c>
      <c r="O1383" s="84" t="s">
        <v>6341</v>
      </c>
      <c r="P1383" s="89"/>
      <c r="Q1383" s="89"/>
      <c r="R1383" s="89"/>
      <c r="S1383" s="84">
        <v>4</v>
      </c>
      <c r="T1383" s="89"/>
      <c r="U1383" s="84">
        <v>950</v>
      </c>
    </row>
    <row r="1384" spans="1:21" ht="17.25" customHeight="1" thickBot="1">
      <c r="A1384" s="82">
        <v>45020</v>
      </c>
      <c r="B1384" s="82" t="str">
        <f t="shared" si="21"/>
        <v>Apr</v>
      </c>
      <c r="C1384" s="83">
        <v>45017</v>
      </c>
      <c r="D1384" s="84">
        <v>14</v>
      </c>
      <c r="E1384" s="84" t="s">
        <v>205</v>
      </c>
      <c r="F1384" s="85" t="s">
        <v>2288</v>
      </c>
      <c r="G1384" s="86" t="s">
        <v>8872</v>
      </c>
      <c r="H1384" s="86" t="s">
        <v>8782</v>
      </c>
      <c r="I1384" s="86">
        <v>950</v>
      </c>
      <c r="J1384" s="84">
        <v>805</v>
      </c>
      <c r="K1384" s="107" t="s">
        <v>261</v>
      </c>
      <c r="L1384" s="88" t="s">
        <v>226</v>
      </c>
      <c r="M1384" s="88" t="str">
        <f>VLOOKUP(L1384,'Total Sales 24-25'!$AD$2:$AE$6,2,0)</f>
        <v xml:space="preserve">Training Business </v>
      </c>
      <c r="N1384" s="88" t="s">
        <v>330</v>
      </c>
      <c r="O1384" s="84" t="s">
        <v>6341</v>
      </c>
      <c r="P1384" s="89"/>
      <c r="Q1384" s="89"/>
      <c r="R1384" s="89"/>
      <c r="S1384" s="84">
        <v>4</v>
      </c>
      <c r="T1384" s="89"/>
      <c r="U1384" s="84">
        <v>950</v>
      </c>
    </row>
    <row r="1385" spans="1:21" ht="17.25" customHeight="1" thickBot="1">
      <c r="A1385" s="82">
        <v>45020</v>
      </c>
      <c r="B1385" s="82" t="str">
        <f t="shared" si="21"/>
        <v>Apr</v>
      </c>
      <c r="C1385" s="83">
        <v>45017</v>
      </c>
      <c r="D1385" s="84">
        <v>14</v>
      </c>
      <c r="E1385" s="84" t="s">
        <v>205</v>
      </c>
      <c r="F1385" s="85" t="s">
        <v>8873</v>
      </c>
      <c r="G1385" s="86" t="s">
        <v>8874</v>
      </c>
      <c r="H1385" s="86" t="s">
        <v>8782</v>
      </c>
      <c r="I1385" s="86">
        <v>950</v>
      </c>
      <c r="J1385" s="84">
        <v>805</v>
      </c>
      <c r="K1385" s="107" t="s">
        <v>261</v>
      </c>
      <c r="L1385" s="88" t="s">
        <v>226</v>
      </c>
      <c r="M1385" s="88" t="str">
        <f>VLOOKUP(L1385,'Total Sales 24-25'!$AD$2:$AE$6,2,0)</f>
        <v xml:space="preserve">Training Business </v>
      </c>
      <c r="N1385" s="88" t="s">
        <v>330</v>
      </c>
      <c r="O1385" s="84" t="s">
        <v>6341</v>
      </c>
      <c r="P1385" s="89"/>
      <c r="Q1385" s="89"/>
      <c r="R1385" s="89"/>
      <c r="S1385" s="84">
        <v>4</v>
      </c>
      <c r="T1385" s="89"/>
      <c r="U1385" s="84">
        <v>950</v>
      </c>
    </row>
    <row r="1386" spans="1:21" ht="17.25" customHeight="1" thickBot="1">
      <c r="A1386" s="82">
        <v>45020</v>
      </c>
      <c r="B1386" s="82" t="str">
        <f t="shared" si="21"/>
        <v>Apr</v>
      </c>
      <c r="C1386" s="83">
        <v>45017</v>
      </c>
      <c r="D1386" s="84">
        <v>14</v>
      </c>
      <c r="E1386" s="84" t="s">
        <v>205</v>
      </c>
      <c r="F1386" s="85" t="s">
        <v>3530</v>
      </c>
      <c r="G1386" s="86" t="s">
        <v>8875</v>
      </c>
      <c r="H1386" s="86" t="s">
        <v>8782</v>
      </c>
      <c r="I1386" s="86">
        <v>950</v>
      </c>
      <c r="J1386" s="84">
        <v>805</v>
      </c>
      <c r="K1386" s="107" t="s">
        <v>261</v>
      </c>
      <c r="L1386" s="88" t="s">
        <v>226</v>
      </c>
      <c r="M1386" s="88" t="str">
        <f>VLOOKUP(L1386,'Total Sales 24-25'!$AD$2:$AE$6,2,0)</f>
        <v xml:space="preserve">Training Business </v>
      </c>
      <c r="N1386" s="88" t="s">
        <v>330</v>
      </c>
      <c r="O1386" s="84" t="s">
        <v>6341</v>
      </c>
      <c r="P1386" s="89"/>
      <c r="Q1386" s="89"/>
      <c r="R1386" s="89"/>
      <c r="S1386" s="84">
        <v>4</v>
      </c>
      <c r="T1386" s="89"/>
      <c r="U1386" s="84">
        <v>950</v>
      </c>
    </row>
    <row r="1387" spans="1:21" ht="17.25" customHeight="1" thickBot="1">
      <c r="A1387" s="82">
        <v>45020</v>
      </c>
      <c r="B1387" s="82" t="str">
        <f t="shared" si="21"/>
        <v>Apr</v>
      </c>
      <c r="C1387" s="83">
        <v>45017</v>
      </c>
      <c r="D1387" s="84">
        <v>14</v>
      </c>
      <c r="E1387" s="84" t="s">
        <v>205</v>
      </c>
      <c r="F1387" s="85" t="s">
        <v>2474</v>
      </c>
      <c r="G1387" s="86" t="s">
        <v>8876</v>
      </c>
      <c r="H1387" s="86" t="s">
        <v>8782</v>
      </c>
      <c r="I1387" s="86">
        <v>950</v>
      </c>
      <c r="J1387" s="84">
        <v>805</v>
      </c>
      <c r="K1387" s="107" t="s">
        <v>261</v>
      </c>
      <c r="L1387" s="88" t="s">
        <v>226</v>
      </c>
      <c r="M1387" s="88" t="str">
        <f>VLOOKUP(L1387,'Total Sales 24-25'!$AD$2:$AE$6,2,0)</f>
        <v xml:space="preserve">Training Business </v>
      </c>
      <c r="N1387" s="88" t="s">
        <v>330</v>
      </c>
      <c r="O1387" s="84" t="s">
        <v>6341</v>
      </c>
      <c r="P1387" s="89"/>
      <c r="Q1387" s="89"/>
      <c r="R1387" s="89"/>
      <c r="S1387" s="84">
        <v>4</v>
      </c>
      <c r="T1387" s="89"/>
      <c r="U1387" s="84">
        <v>950</v>
      </c>
    </row>
    <row r="1388" spans="1:21" ht="17.25" customHeight="1" thickBot="1">
      <c r="A1388" s="82">
        <v>45020</v>
      </c>
      <c r="B1388" s="82" t="str">
        <f t="shared" si="21"/>
        <v>Apr</v>
      </c>
      <c r="C1388" s="83">
        <v>45017</v>
      </c>
      <c r="D1388" s="84">
        <v>14</v>
      </c>
      <c r="E1388" s="84" t="s">
        <v>205</v>
      </c>
      <c r="F1388" s="85" t="s">
        <v>8877</v>
      </c>
      <c r="G1388" s="86" t="s">
        <v>8878</v>
      </c>
      <c r="H1388" s="86" t="s">
        <v>8782</v>
      </c>
      <c r="I1388" s="86">
        <v>950</v>
      </c>
      <c r="J1388" s="84">
        <v>805</v>
      </c>
      <c r="K1388" s="107" t="s">
        <v>261</v>
      </c>
      <c r="L1388" s="88" t="s">
        <v>226</v>
      </c>
      <c r="M1388" s="88" t="str">
        <f>VLOOKUP(L1388,'Total Sales 24-25'!$AD$2:$AE$6,2,0)</f>
        <v xml:space="preserve">Training Business </v>
      </c>
      <c r="N1388" s="88" t="s">
        <v>330</v>
      </c>
      <c r="O1388" s="84" t="s">
        <v>6341</v>
      </c>
      <c r="P1388" s="89"/>
      <c r="Q1388" s="89"/>
      <c r="R1388" s="89"/>
      <c r="S1388" s="84">
        <v>4</v>
      </c>
      <c r="T1388" s="89"/>
      <c r="U1388" s="84">
        <v>950</v>
      </c>
    </row>
    <row r="1389" spans="1:21" ht="17.25" customHeight="1" thickBot="1">
      <c r="A1389" s="82">
        <v>45020</v>
      </c>
      <c r="B1389" s="82" t="str">
        <f t="shared" si="21"/>
        <v>Apr</v>
      </c>
      <c r="C1389" s="83">
        <v>45017</v>
      </c>
      <c r="D1389" s="84">
        <v>14</v>
      </c>
      <c r="E1389" s="84" t="s">
        <v>205</v>
      </c>
      <c r="F1389" s="85" t="s">
        <v>8879</v>
      </c>
      <c r="G1389" s="86" t="s">
        <v>8880</v>
      </c>
      <c r="H1389" s="86" t="s">
        <v>8782</v>
      </c>
      <c r="I1389" s="86">
        <v>950</v>
      </c>
      <c r="J1389" s="84">
        <v>805</v>
      </c>
      <c r="K1389" s="107" t="s">
        <v>261</v>
      </c>
      <c r="L1389" s="88" t="s">
        <v>226</v>
      </c>
      <c r="M1389" s="88" t="str">
        <f>VLOOKUP(L1389,'Total Sales 24-25'!$AD$2:$AE$6,2,0)</f>
        <v xml:space="preserve">Training Business </v>
      </c>
      <c r="N1389" s="88" t="s">
        <v>330</v>
      </c>
      <c r="O1389" s="84" t="s">
        <v>6341</v>
      </c>
      <c r="P1389" s="89"/>
      <c r="Q1389" s="89"/>
      <c r="R1389" s="89"/>
      <c r="S1389" s="84">
        <v>4</v>
      </c>
      <c r="T1389" s="89"/>
      <c r="U1389" s="84">
        <v>950</v>
      </c>
    </row>
    <row r="1390" spans="1:21" ht="17.25" customHeight="1" thickBot="1">
      <c r="A1390" s="82">
        <v>45020</v>
      </c>
      <c r="B1390" s="82" t="str">
        <f t="shared" si="21"/>
        <v>Apr</v>
      </c>
      <c r="C1390" s="83">
        <v>45017</v>
      </c>
      <c r="D1390" s="84">
        <v>14</v>
      </c>
      <c r="E1390" s="84" t="s">
        <v>205</v>
      </c>
      <c r="F1390" s="85" t="s">
        <v>8881</v>
      </c>
      <c r="G1390" s="86" t="s">
        <v>8882</v>
      </c>
      <c r="H1390" s="86" t="s">
        <v>8782</v>
      </c>
      <c r="I1390" s="86">
        <v>950</v>
      </c>
      <c r="J1390" s="84">
        <v>805</v>
      </c>
      <c r="K1390" s="107" t="s">
        <v>261</v>
      </c>
      <c r="L1390" s="88" t="s">
        <v>226</v>
      </c>
      <c r="M1390" s="88" t="str">
        <f>VLOOKUP(L1390,'Total Sales 24-25'!$AD$2:$AE$6,2,0)</f>
        <v xml:space="preserve">Training Business </v>
      </c>
      <c r="N1390" s="88" t="s">
        <v>330</v>
      </c>
      <c r="O1390" s="84" t="s">
        <v>6341</v>
      </c>
      <c r="P1390" s="89"/>
      <c r="Q1390" s="89"/>
      <c r="R1390" s="89"/>
      <c r="S1390" s="84">
        <v>4</v>
      </c>
      <c r="T1390" s="89"/>
      <c r="U1390" s="84">
        <v>950</v>
      </c>
    </row>
    <row r="1391" spans="1:21" ht="17.25" customHeight="1" thickBot="1">
      <c r="A1391" s="82">
        <v>45020</v>
      </c>
      <c r="B1391" s="82" t="str">
        <f t="shared" si="21"/>
        <v>Apr</v>
      </c>
      <c r="C1391" s="83">
        <v>45017</v>
      </c>
      <c r="D1391" s="84">
        <v>14</v>
      </c>
      <c r="E1391" s="84" t="s">
        <v>205</v>
      </c>
      <c r="F1391" s="85" t="s">
        <v>8883</v>
      </c>
      <c r="G1391" s="86" t="s">
        <v>8884</v>
      </c>
      <c r="H1391" s="86" t="s">
        <v>8782</v>
      </c>
      <c r="I1391" s="86">
        <v>950</v>
      </c>
      <c r="J1391" s="84">
        <v>805</v>
      </c>
      <c r="K1391" s="107" t="s">
        <v>261</v>
      </c>
      <c r="L1391" s="88" t="s">
        <v>226</v>
      </c>
      <c r="M1391" s="88" t="str">
        <f>VLOOKUP(L1391,'Total Sales 24-25'!$AD$2:$AE$6,2,0)</f>
        <v xml:space="preserve">Training Business </v>
      </c>
      <c r="N1391" s="88" t="s">
        <v>330</v>
      </c>
      <c r="O1391" s="84" t="s">
        <v>6341</v>
      </c>
      <c r="P1391" s="89"/>
      <c r="Q1391" s="89"/>
      <c r="R1391" s="89"/>
      <c r="S1391" s="84">
        <v>4</v>
      </c>
      <c r="T1391" s="89"/>
      <c r="U1391" s="84">
        <v>950</v>
      </c>
    </row>
    <row r="1392" spans="1:21" ht="17.25" customHeight="1" thickBot="1">
      <c r="A1392" s="82">
        <v>45020</v>
      </c>
      <c r="B1392" s="82" t="str">
        <f t="shared" si="21"/>
        <v>Apr</v>
      </c>
      <c r="C1392" s="83">
        <v>45017</v>
      </c>
      <c r="D1392" s="84">
        <v>14</v>
      </c>
      <c r="E1392" s="84" t="s">
        <v>205</v>
      </c>
      <c r="F1392" s="85" t="s">
        <v>8885</v>
      </c>
      <c r="G1392" s="86" t="s">
        <v>8886</v>
      </c>
      <c r="H1392" s="86" t="s">
        <v>8782</v>
      </c>
      <c r="I1392" s="86">
        <v>950</v>
      </c>
      <c r="J1392" s="84">
        <v>805</v>
      </c>
      <c r="K1392" s="107" t="s">
        <v>261</v>
      </c>
      <c r="L1392" s="88" t="s">
        <v>226</v>
      </c>
      <c r="M1392" s="88" t="str">
        <f>VLOOKUP(L1392,'Total Sales 24-25'!$AD$2:$AE$6,2,0)</f>
        <v xml:space="preserve">Training Business </v>
      </c>
      <c r="N1392" s="88" t="s">
        <v>330</v>
      </c>
      <c r="O1392" s="84" t="s">
        <v>6341</v>
      </c>
      <c r="P1392" s="89"/>
      <c r="Q1392" s="89"/>
      <c r="R1392" s="89"/>
      <c r="S1392" s="84">
        <v>4</v>
      </c>
      <c r="T1392" s="89"/>
      <c r="U1392" s="84">
        <v>950</v>
      </c>
    </row>
    <row r="1393" spans="1:21" ht="17.25" customHeight="1" thickBot="1">
      <c r="A1393" s="82">
        <v>45020</v>
      </c>
      <c r="B1393" s="82" t="str">
        <f t="shared" si="21"/>
        <v>Apr</v>
      </c>
      <c r="C1393" s="83">
        <v>45017</v>
      </c>
      <c r="D1393" s="84">
        <v>14</v>
      </c>
      <c r="E1393" s="84" t="s">
        <v>205</v>
      </c>
      <c r="F1393" s="85" t="s">
        <v>8887</v>
      </c>
      <c r="G1393" s="86" t="s">
        <v>8888</v>
      </c>
      <c r="H1393" s="86" t="s">
        <v>8782</v>
      </c>
      <c r="I1393" s="86">
        <v>950</v>
      </c>
      <c r="J1393" s="84">
        <v>805</v>
      </c>
      <c r="K1393" s="107" t="s">
        <v>261</v>
      </c>
      <c r="L1393" s="88" t="s">
        <v>226</v>
      </c>
      <c r="M1393" s="88" t="str">
        <f>VLOOKUP(L1393,'Total Sales 24-25'!$AD$2:$AE$6,2,0)</f>
        <v xml:space="preserve">Training Business </v>
      </c>
      <c r="N1393" s="88" t="s">
        <v>330</v>
      </c>
      <c r="O1393" s="84" t="s">
        <v>6341</v>
      </c>
      <c r="P1393" s="89"/>
      <c r="Q1393" s="89"/>
      <c r="R1393" s="89"/>
      <c r="S1393" s="84">
        <v>4</v>
      </c>
      <c r="T1393" s="89"/>
      <c r="U1393" s="84">
        <v>950</v>
      </c>
    </row>
    <row r="1394" spans="1:21" ht="17.25" customHeight="1" thickBot="1">
      <c r="A1394" s="82">
        <v>45020</v>
      </c>
      <c r="B1394" s="82" t="str">
        <f t="shared" si="21"/>
        <v>Apr</v>
      </c>
      <c r="C1394" s="83">
        <v>45017</v>
      </c>
      <c r="D1394" s="84">
        <v>14</v>
      </c>
      <c r="E1394" s="84" t="s">
        <v>205</v>
      </c>
      <c r="F1394" s="85" t="s">
        <v>8889</v>
      </c>
      <c r="G1394" s="86" t="s">
        <v>8890</v>
      </c>
      <c r="H1394" s="86" t="s">
        <v>8782</v>
      </c>
      <c r="I1394" s="86">
        <v>950</v>
      </c>
      <c r="J1394" s="84">
        <v>805</v>
      </c>
      <c r="K1394" s="107" t="s">
        <v>261</v>
      </c>
      <c r="L1394" s="88" t="s">
        <v>226</v>
      </c>
      <c r="M1394" s="88" t="str">
        <f>VLOOKUP(L1394,'Total Sales 24-25'!$AD$2:$AE$6,2,0)</f>
        <v xml:space="preserve">Training Business </v>
      </c>
      <c r="N1394" s="88" t="s">
        <v>330</v>
      </c>
      <c r="O1394" s="84" t="s">
        <v>6341</v>
      </c>
      <c r="P1394" s="89"/>
      <c r="Q1394" s="89"/>
      <c r="R1394" s="89"/>
      <c r="S1394" s="84">
        <v>4</v>
      </c>
      <c r="T1394" s="89"/>
      <c r="U1394" s="84">
        <v>950</v>
      </c>
    </row>
    <row r="1395" spans="1:21" ht="17.25" customHeight="1" thickBot="1">
      <c r="A1395" s="82">
        <v>45020</v>
      </c>
      <c r="B1395" s="82" t="str">
        <f t="shared" si="21"/>
        <v>Apr</v>
      </c>
      <c r="C1395" s="83">
        <v>45017</v>
      </c>
      <c r="D1395" s="84">
        <v>14</v>
      </c>
      <c r="E1395" s="84" t="s">
        <v>205</v>
      </c>
      <c r="F1395" s="85" t="s">
        <v>8891</v>
      </c>
      <c r="G1395" s="86" t="s">
        <v>8892</v>
      </c>
      <c r="H1395" s="86" t="s">
        <v>8782</v>
      </c>
      <c r="I1395" s="86">
        <v>950</v>
      </c>
      <c r="J1395" s="84">
        <v>805</v>
      </c>
      <c r="K1395" s="107" t="s">
        <v>261</v>
      </c>
      <c r="L1395" s="88" t="s">
        <v>226</v>
      </c>
      <c r="M1395" s="88" t="str">
        <f>VLOOKUP(L1395,'Total Sales 24-25'!$AD$2:$AE$6,2,0)</f>
        <v xml:space="preserve">Training Business </v>
      </c>
      <c r="N1395" s="88" t="s">
        <v>330</v>
      </c>
      <c r="O1395" s="84" t="s">
        <v>6341</v>
      </c>
      <c r="P1395" s="89"/>
      <c r="Q1395" s="89"/>
      <c r="R1395" s="89"/>
      <c r="S1395" s="84">
        <v>4</v>
      </c>
      <c r="T1395" s="89"/>
      <c r="U1395" s="84">
        <v>950</v>
      </c>
    </row>
    <row r="1396" spans="1:21" ht="17.25" customHeight="1" thickBot="1">
      <c r="A1396" s="82">
        <v>45020</v>
      </c>
      <c r="B1396" s="82" t="str">
        <f t="shared" si="21"/>
        <v>Apr</v>
      </c>
      <c r="C1396" s="83">
        <v>45017</v>
      </c>
      <c r="D1396" s="84">
        <v>14</v>
      </c>
      <c r="E1396" s="84" t="s">
        <v>205</v>
      </c>
      <c r="F1396" s="85" t="s">
        <v>8893</v>
      </c>
      <c r="G1396" s="86" t="s">
        <v>8894</v>
      </c>
      <c r="H1396" s="86" t="s">
        <v>8782</v>
      </c>
      <c r="I1396" s="86">
        <v>950</v>
      </c>
      <c r="J1396" s="84">
        <v>805</v>
      </c>
      <c r="K1396" s="107" t="s">
        <v>261</v>
      </c>
      <c r="L1396" s="88" t="s">
        <v>226</v>
      </c>
      <c r="M1396" s="88" t="str">
        <f>VLOOKUP(L1396,'Total Sales 24-25'!$AD$2:$AE$6,2,0)</f>
        <v xml:space="preserve">Training Business </v>
      </c>
      <c r="N1396" s="88" t="s">
        <v>330</v>
      </c>
      <c r="O1396" s="84" t="s">
        <v>6341</v>
      </c>
      <c r="P1396" s="89"/>
      <c r="Q1396" s="89"/>
      <c r="R1396" s="89"/>
      <c r="S1396" s="84">
        <v>4</v>
      </c>
      <c r="T1396" s="89"/>
      <c r="U1396" s="84">
        <v>950</v>
      </c>
    </row>
    <row r="1397" spans="1:21" ht="17.25" customHeight="1" thickBot="1">
      <c r="A1397" s="82">
        <v>45020</v>
      </c>
      <c r="B1397" s="82" t="str">
        <f t="shared" si="21"/>
        <v>Apr</v>
      </c>
      <c r="C1397" s="83">
        <v>45017</v>
      </c>
      <c r="D1397" s="84">
        <v>14</v>
      </c>
      <c r="E1397" s="84" t="s">
        <v>205</v>
      </c>
      <c r="F1397" s="85" t="s">
        <v>2098</v>
      </c>
      <c r="G1397" s="86" t="s">
        <v>8895</v>
      </c>
      <c r="H1397" s="86" t="s">
        <v>8782</v>
      </c>
      <c r="I1397" s="86">
        <v>950</v>
      </c>
      <c r="J1397" s="84">
        <v>805</v>
      </c>
      <c r="K1397" s="107" t="s">
        <v>261</v>
      </c>
      <c r="L1397" s="88" t="s">
        <v>226</v>
      </c>
      <c r="M1397" s="88" t="str">
        <f>VLOOKUP(L1397,'Total Sales 24-25'!$AD$2:$AE$6,2,0)</f>
        <v xml:space="preserve">Training Business </v>
      </c>
      <c r="N1397" s="88" t="s">
        <v>330</v>
      </c>
      <c r="O1397" s="84" t="s">
        <v>6341</v>
      </c>
      <c r="P1397" s="89"/>
      <c r="Q1397" s="89"/>
      <c r="R1397" s="89"/>
      <c r="S1397" s="84">
        <v>4</v>
      </c>
      <c r="T1397" s="89"/>
      <c r="U1397" s="84">
        <v>950</v>
      </c>
    </row>
    <row r="1398" spans="1:21" ht="17.25" customHeight="1" thickBot="1">
      <c r="A1398" s="82">
        <v>45020</v>
      </c>
      <c r="B1398" s="82" t="str">
        <f t="shared" si="21"/>
        <v>Apr</v>
      </c>
      <c r="C1398" s="83">
        <v>45017</v>
      </c>
      <c r="D1398" s="84">
        <v>14</v>
      </c>
      <c r="E1398" s="84" t="s">
        <v>205</v>
      </c>
      <c r="F1398" s="85" t="s">
        <v>2892</v>
      </c>
      <c r="G1398" s="86" t="s">
        <v>8896</v>
      </c>
      <c r="H1398" s="86" t="s">
        <v>8782</v>
      </c>
      <c r="I1398" s="86">
        <v>950</v>
      </c>
      <c r="J1398" s="84">
        <v>805</v>
      </c>
      <c r="K1398" s="107" t="s">
        <v>261</v>
      </c>
      <c r="L1398" s="88" t="s">
        <v>226</v>
      </c>
      <c r="M1398" s="88" t="str">
        <f>VLOOKUP(L1398,'Total Sales 24-25'!$AD$2:$AE$6,2,0)</f>
        <v xml:space="preserve">Training Business </v>
      </c>
      <c r="N1398" s="88" t="s">
        <v>330</v>
      </c>
      <c r="O1398" s="84" t="s">
        <v>6341</v>
      </c>
      <c r="P1398" s="89"/>
      <c r="Q1398" s="89"/>
      <c r="R1398" s="89"/>
      <c r="S1398" s="84">
        <v>4</v>
      </c>
      <c r="T1398" s="89"/>
      <c r="U1398" s="84">
        <v>950</v>
      </c>
    </row>
    <row r="1399" spans="1:21" ht="17.25" customHeight="1" thickBot="1">
      <c r="A1399" s="82">
        <v>45020</v>
      </c>
      <c r="B1399" s="82" t="str">
        <f t="shared" si="21"/>
        <v>Apr</v>
      </c>
      <c r="C1399" s="83">
        <v>45017</v>
      </c>
      <c r="D1399" s="84">
        <v>14</v>
      </c>
      <c r="E1399" s="84" t="s">
        <v>205</v>
      </c>
      <c r="F1399" s="85" t="s">
        <v>8897</v>
      </c>
      <c r="G1399" s="86" t="s">
        <v>8898</v>
      </c>
      <c r="H1399" s="86" t="s">
        <v>8782</v>
      </c>
      <c r="I1399" s="86">
        <v>950</v>
      </c>
      <c r="J1399" s="84">
        <v>805</v>
      </c>
      <c r="K1399" s="107" t="s">
        <v>261</v>
      </c>
      <c r="L1399" s="88" t="s">
        <v>226</v>
      </c>
      <c r="M1399" s="88" t="str">
        <f>VLOOKUP(L1399,'Total Sales 24-25'!$AD$2:$AE$6,2,0)</f>
        <v xml:space="preserve">Training Business </v>
      </c>
      <c r="N1399" s="88" t="s">
        <v>330</v>
      </c>
      <c r="O1399" s="84" t="s">
        <v>6341</v>
      </c>
      <c r="P1399" s="89"/>
      <c r="Q1399" s="89"/>
      <c r="R1399" s="89"/>
      <c r="S1399" s="84">
        <v>4</v>
      </c>
      <c r="T1399" s="89"/>
      <c r="U1399" s="84">
        <v>950</v>
      </c>
    </row>
    <row r="1400" spans="1:21" ht="17.25" customHeight="1" thickBot="1">
      <c r="A1400" s="82">
        <v>45020</v>
      </c>
      <c r="B1400" s="82" t="str">
        <f t="shared" si="21"/>
        <v>Apr</v>
      </c>
      <c r="C1400" s="83">
        <v>45017</v>
      </c>
      <c r="D1400" s="84">
        <v>14</v>
      </c>
      <c r="E1400" s="84" t="s">
        <v>205</v>
      </c>
      <c r="F1400" s="85" t="s">
        <v>1674</v>
      </c>
      <c r="G1400" s="86" t="s">
        <v>8899</v>
      </c>
      <c r="H1400" s="86" t="s">
        <v>8782</v>
      </c>
      <c r="I1400" s="86">
        <v>950</v>
      </c>
      <c r="J1400" s="84">
        <v>805</v>
      </c>
      <c r="K1400" s="107" t="s">
        <v>261</v>
      </c>
      <c r="L1400" s="88" t="s">
        <v>226</v>
      </c>
      <c r="M1400" s="88" t="str">
        <f>VLOOKUP(L1400,'Total Sales 24-25'!$AD$2:$AE$6,2,0)</f>
        <v xml:space="preserve">Training Business </v>
      </c>
      <c r="N1400" s="88" t="s">
        <v>330</v>
      </c>
      <c r="O1400" s="84" t="s">
        <v>6341</v>
      </c>
      <c r="P1400" s="89"/>
      <c r="Q1400" s="89"/>
      <c r="R1400" s="89"/>
      <c r="S1400" s="84">
        <v>4</v>
      </c>
      <c r="T1400" s="89"/>
      <c r="U1400" s="84">
        <v>950</v>
      </c>
    </row>
    <row r="1401" spans="1:21" ht="17.25" customHeight="1" thickBot="1">
      <c r="A1401" s="82">
        <v>45021</v>
      </c>
      <c r="B1401" s="82" t="str">
        <f t="shared" si="21"/>
        <v>Apr</v>
      </c>
      <c r="C1401" s="83">
        <v>45017</v>
      </c>
      <c r="D1401" s="84">
        <v>14</v>
      </c>
      <c r="E1401" s="84" t="s">
        <v>205</v>
      </c>
      <c r="F1401" s="85" t="s">
        <v>8900</v>
      </c>
      <c r="G1401" s="86" t="s">
        <v>8901</v>
      </c>
      <c r="H1401" s="86" t="s">
        <v>8782</v>
      </c>
      <c r="I1401" s="86">
        <v>950</v>
      </c>
      <c r="J1401" s="84">
        <v>805</v>
      </c>
      <c r="K1401" s="107" t="s">
        <v>261</v>
      </c>
      <c r="L1401" s="88" t="s">
        <v>226</v>
      </c>
      <c r="M1401" s="88" t="str">
        <f>VLOOKUP(L1401,'Total Sales 24-25'!$AD$2:$AE$6,2,0)</f>
        <v xml:space="preserve">Training Business </v>
      </c>
      <c r="N1401" s="88" t="s">
        <v>330</v>
      </c>
      <c r="O1401" s="84" t="s">
        <v>6341</v>
      </c>
      <c r="P1401" s="89"/>
      <c r="Q1401" s="89"/>
      <c r="R1401" s="89"/>
      <c r="S1401" s="84">
        <v>4</v>
      </c>
      <c r="T1401" s="89"/>
      <c r="U1401" s="84">
        <v>950</v>
      </c>
    </row>
    <row r="1402" spans="1:21" ht="17.25" customHeight="1" thickBot="1">
      <c r="A1402" s="82">
        <v>45021</v>
      </c>
      <c r="B1402" s="82" t="str">
        <f t="shared" si="21"/>
        <v>Apr</v>
      </c>
      <c r="C1402" s="83">
        <v>45017</v>
      </c>
      <c r="D1402" s="84">
        <v>14</v>
      </c>
      <c r="E1402" s="84" t="s">
        <v>205</v>
      </c>
      <c r="F1402" s="85" t="s">
        <v>8902</v>
      </c>
      <c r="G1402" s="86" t="s">
        <v>8903</v>
      </c>
      <c r="H1402" s="86" t="s">
        <v>8782</v>
      </c>
      <c r="I1402" s="86">
        <v>2850</v>
      </c>
      <c r="J1402" s="84">
        <v>2415</v>
      </c>
      <c r="K1402" s="107" t="s">
        <v>261</v>
      </c>
      <c r="L1402" s="88" t="s">
        <v>226</v>
      </c>
      <c r="M1402" s="88" t="str">
        <f>VLOOKUP(L1402,'Total Sales 24-25'!$AD$2:$AE$6,2,0)</f>
        <v xml:space="preserve">Training Business </v>
      </c>
      <c r="N1402" s="88" t="s">
        <v>330</v>
      </c>
      <c r="O1402" s="84" t="s">
        <v>6341</v>
      </c>
      <c r="P1402" s="89"/>
      <c r="Q1402" s="89"/>
      <c r="R1402" s="89"/>
      <c r="S1402" s="84">
        <v>4</v>
      </c>
      <c r="T1402" s="89"/>
      <c r="U1402" s="84">
        <v>2850</v>
      </c>
    </row>
    <row r="1403" spans="1:21" ht="17.25" customHeight="1" thickBot="1">
      <c r="A1403" s="82">
        <v>45021</v>
      </c>
      <c r="B1403" s="82" t="str">
        <f t="shared" si="21"/>
        <v>Apr</v>
      </c>
      <c r="C1403" s="83">
        <v>45017</v>
      </c>
      <c r="D1403" s="84">
        <v>14</v>
      </c>
      <c r="E1403" s="84" t="s">
        <v>205</v>
      </c>
      <c r="F1403" s="85" t="s">
        <v>8904</v>
      </c>
      <c r="G1403" s="86" t="s">
        <v>8905</v>
      </c>
      <c r="H1403" s="86" t="s">
        <v>8782</v>
      </c>
      <c r="I1403" s="86">
        <v>950</v>
      </c>
      <c r="J1403" s="84">
        <v>805</v>
      </c>
      <c r="K1403" s="107" t="s">
        <v>261</v>
      </c>
      <c r="L1403" s="88" t="s">
        <v>226</v>
      </c>
      <c r="M1403" s="88" t="str">
        <f>VLOOKUP(L1403,'Total Sales 24-25'!$AD$2:$AE$6,2,0)</f>
        <v xml:space="preserve">Training Business </v>
      </c>
      <c r="N1403" s="88" t="s">
        <v>330</v>
      </c>
      <c r="O1403" s="84" t="s">
        <v>6341</v>
      </c>
      <c r="P1403" s="89"/>
      <c r="Q1403" s="89"/>
      <c r="R1403" s="89"/>
      <c r="S1403" s="84">
        <v>4</v>
      </c>
      <c r="T1403" s="89"/>
      <c r="U1403" s="84">
        <v>950</v>
      </c>
    </row>
    <row r="1404" spans="1:21" ht="17.25" customHeight="1" thickBot="1">
      <c r="A1404" s="82">
        <v>45021</v>
      </c>
      <c r="B1404" s="82" t="str">
        <f t="shared" si="21"/>
        <v>Apr</v>
      </c>
      <c r="C1404" s="83">
        <v>45017</v>
      </c>
      <c r="D1404" s="84">
        <v>14</v>
      </c>
      <c r="E1404" s="84" t="s">
        <v>205</v>
      </c>
      <c r="F1404" s="85" t="s">
        <v>8906</v>
      </c>
      <c r="G1404" s="86" t="s">
        <v>8907</v>
      </c>
      <c r="H1404" s="86" t="s">
        <v>8782</v>
      </c>
      <c r="I1404" s="86">
        <v>950</v>
      </c>
      <c r="J1404" s="84">
        <v>805</v>
      </c>
      <c r="K1404" s="107" t="s">
        <v>261</v>
      </c>
      <c r="L1404" s="88" t="s">
        <v>226</v>
      </c>
      <c r="M1404" s="88" t="str">
        <f>VLOOKUP(L1404,'Total Sales 24-25'!$AD$2:$AE$6,2,0)</f>
        <v xml:space="preserve">Training Business </v>
      </c>
      <c r="N1404" s="88" t="s">
        <v>330</v>
      </c>
      <c r="O1404" s="84" t="s">
        <v>6341</v>
      </c>
      <c r="P1404" s="89"/>
      <c r="Q1404" s="89"/>
      <c r="R1404" s="89"/>
      <c r="S1404" s="84">
        <v>4</v>
      </c>
      <c r="T1404" s="89"/>
      <c r="U1404" s="84">
        <v>950</v>
      </c>
    </row>
    <row r="1405" spans="1:21" ht="17.25" customHeight="1" thickBot="1">
      <c r="A1405" s="82">
        <v>45021</v>
      </c>
      <c r="B1405" s="82" t="str">
        <f t="shared" si="21"/>
        <v>Apr</v>
      </c>
      <c r="C1405" s="83">
        <v>45017</v>
      </c>
      <c r="D1405" s="84">
        <v>14</v>
      </c>
      <c r="E1405" s="84" t="s">
        <v>205</v>
      </c>
      <c r="F1405" s="85" t="s">
        <v>8908</v>
      </c>
      <c r="G1405" s="86" t="s">
        <v>8909</v>
      </c>
      <c r="H1405" s="86" t="s">
        <v>8782</v>
      </c>
      <c r="I1405" s="86">
        <v>950</v>
      </c>
      <c r="J1405" s="84">
        <v>805</v>
      </c>
      <c r="K1405" s="107" t="s">
        <v>261</v>
      </c>
      <c r="L1405" s="88" t="s">
        <v>226</v>
      </c>
      <c r="M1405" s="88" t="str">
        <f>VLOOKUP(L1405,'Total Sales 24-25'!$AD$2:$AE$6,2,0)</f>
        <v xml:space="preserve">Training Business </v>
      </c>
      <c r="N1405" s="88" t="s">
        <v>330</v>
      </c>
      <c r="O1405" s="84" t="s">
        <v>6341</v>
      </c>
      <c r="P1405" s="89"/>
      <c r="Q1405" s="89"/>
      <c r="R1405" s="89"/>
      <c r="S1405" s="84">
        <v>4</v>
      </c>
      <c r="T1405" s="89"/>
      <c r="U1405" s="84">
        <v>950</v>
      </c>
    </row>
    <row r="1406" spans="1:21" ht="17.25" customHeight="1" thickBot="1">
      <c r="A1406" s="82">
        <v>45021</v>
      </c>
      <c r="B1406" s="82" t="str">
        <f t="shared" si="21"/>
        <v>Apr</v>
      </c>
      <c r="C1406" s="83">
        <v>45017</v>
      </c>
      <c r="D1406" s="84">
        <v>14</v>
      </c>
      <c r="E1406" s="84" t="s">
        <v>205</v>
      </c>
      <c r="F1406" s="85" t="s">
        <v>8910</v>
      </c>
      <c r="G1406" s="86" t="s">
        <v>8911</v>
      </c>
      <c r="H1406" s="86" t="s">
        <v>8782</v>
      </c>
      <c r="I1406" s="86">
        <v>950</v>
      </c>
      <c r="J1406" s="84">
        <v>805</v>
      </c>
      <c r="K1406" s="107" t="s">
        <v>261</v>
      </c>
      <c r="L1406" s="88" t="s">
        <v>226</v>
      </c>
      <c r="M1406" s="88" t="str">
        <f>VLOOKUP(L1406,'Total Sales 24-25'!$AD$2:$AE$6,2,0)</f>
        <v xml:space="preserve">Training Business </v>
      </c>
      <c r="N1406" s="88" t="s">
        <v>330</v>
      </c>
      <c r="O1406" s="84" t="s">
        <v>6341</v>
      </c>
      <c r="P1406" s="89"/>
      <c r="Q1406" s="89"/>
      <c r="R1406" s="89"/>
      <c r="S1406" s="84">
        <v>4</v>
      </c>
      <c r="T1406" s="89"/>
      <c r="U1406" s="84">
        <v>950</v>
      </c>
    </row>
    <row r="1407" spans="1:21" ht="17.25" customHeight="1" thickBot="1">
      <c r="A1407" s="82">
        <v>45021</v>
      </c>
      <c r="B1407" s="82" t="str">
        <f t="shared" si="21"/>
        <v>Apr</v>
      </c>
      <c r="C1407" s="83">
        <v>45017</v>
      </c>
      <c r="D1407" s="84">
        <v>14</v>
      </c>
      <c r="E1407" s="84" t="s">
        <v>205</v>
      </c>
      <c r="F1407" s="85" t="s">
        <v>2610</v>
      </c>
      <c r="G1407" s="86" t="s">
        <v>8912</v>
      </c>
      <c r="H1407" s="86" t="s">
        <v>8782</v>
      </c>
      <c r="I1407" s="86">
        <v>950</v>
      </c>
      <c r="J1407" s="84">
        <v>805</v>
      </c>
      <c r="K1407" s="107" t="s">
        <v>261</v>
      </c>
      <c r="L1407" s="88" t="s">
        <v>226</v>
      </c>
      <c r="M1407" s="88" t="str">
        <f>VLOOKUP(L1407,'Total Sales 24-25'!$AD$2:$AE$6,2,0)</f>
        <v xml:space="preserve">Training Business </v>
      </c>
      <c r="N1407" s="88" t="s">
        <v>330</v>
      </c>
      <c r="O1407" s="84" t="s">
        <v>6341</v>
      </c>
      <c r="P1407" s="89"/>
      <c r="Q1407" s="89"/>
      <c r="R1407" s="89"/>
      <c r="S1407" s="84">
        <v>4</v>
      </c>
      <c r="T1407" s="89"/>
      <c r="U1407" s="84">
        <v>950</v>
      </c>
    </row>
    <row r="1408" spans="1:21" ht="17.25" customHeight="1" thickBot="1">
      <c r="A1408" s="82">
        <v>45021</v>
      </c>
      <c r="B1408" s="82" t="str">
        <f t="shared" si="21"/>
        <v>Apr</v>
      </c>
      <c r="C1408" s="83">
        <v>45017</v>
      </c>
      <c r="D1408" s="84">
        <v>14</v>
      </c>
      <c r="E1408" s="84" t="s">
        <v>205</v>
      </c>
      <c r="F1408" s="85" t="s">
        <v>8913</v>
      </c>
      <c r="G1408" s="86" t="s">
        <v>8914</v>
      </c>
      <c r="H1408" s="86" t="s">
        <v>8782</v>
      </c>
      <c r="I1408" s="86">
        <v>950</v>
      </c>
      <c r="J1408" s="84">
        <v>805</v>
      </c>
      <c r="K1408" s="107" t="s">
        <v>261</v>
      </c>
      <c r="L1408" s="88" t="s">
        <v>226</v>
      </c>
      <c r="M1408" s="88" t="str">
        <f>VLOOKUP(L1408,'Total Sales 24-25'!$AD$2:$AE$6,2,0)</f>
        <v xml:space="preserve">Training Business </v>
      </c>
      <c r="N1408" s="88" t="s">
        <v>330</v>
      </c>
      <c r="O1408" s="84" t="s">
        <v>6341</v>
      </c>
      <c r="P1408" s="89"/>
      <c r="Q1408" s="89"/>
      <c r="R1408" s="89"/>
      <c r="S1408" s="84">
        <v>4</v>
      </c>
      <c r="T1408" s="89"/>
      <c r="U1408" s="84">
        <v>950</v>
      </c>
    </row>
    <row r="1409" spans="1:21" ht="17.25" customHeight="1" thickBot="1">
      <c r="A1409" s="82">
        <v>45021</v>
      </c>
      <c r="B1409" s="82" t="str">
        <f t="shared" si="21"/>
        <v>Apr</v>
      </c>
      <c r="C1409" s="83">
        <v>45017</v>
      </c>
      <c r="D1409" s="84">
        <v>14</v>
      </c>
      <c r="E1409" s="84" t="s">
        <v>205</v>
      </c>
      <c r="F1409" s="85" t="s">
        <v>5953</v>
      </c>
      <c r="G1409" s="86" t="s">
        <v>8915</v>
      </c>
      <c r="H1409" s="86" t="s">
        <v>8782</v>
      </c>
      <c r="I1409" s="86">
        <v>950</v>
      </c>
      <c r="J1409" s="84">
        <v>805</v>
      </c>
      <c r="K1409" s="107" t="s">
        <v>261</v>
      </c>
      <c r="L1409" s="88" t="s">
        <v>226</v>
      </c>
      <c r="M1409" s="88" t="str">
        <f>VLOOKUP(L1409,'Total Sales 24-25'!$AD$2:$AE$6,2,0)</f>
        <v xml:space="preserve">Training Business </v>
      </c>
      <c r="N1409" s="88" t="s">
        <v>330</v>
      </c>
      <c r="O1409" s="84" t="s">
        <v>6341</v>
      </c>
      <c r="P1409" s="89"/>
      <c r="Q1409" s="89"/>
      <c r="R1409" s="89"/>
      <c r="S1409" s="84">
        <v>4</v>
      </c>
      <c r="T1409" s="89"/>
      <c r="U1409" s="84">
        <v>950</v>
      </c>
    </row>
    <row r="1410" spans="1:21" ht="17.25" customHeight="1" thickBot="1">
      <c r="A1410" s="82">
        <v>45021</v>
      </c>
      <c r="B1410" s="82" t="str">
        <f t="shared" ref="B1410:B1473" si="22">TEXT(A1410,"mmm")</f>
        <v>Apr</v>
      </c>
      <c r="C1410" s="83">
        <v>45017</v>
      </c>
      <c r="D1410" s="84">
        <v>14</v>
      </c>
      <c r="E1410" s="84" t="s">
        <v>205</v>
      </c>
      <c r="F1410" s="85" t="s">
        <v>8916</v>
      </c>
      <c r="G1410" s="86" t="s">
        <v>8917</v>
      </c>
      <c r="H1410" s="86" t="s">
        <v>8782</v>
      </c>
      <c r="I1410" s="86">
        <v>950</v>
      </c>
      <c r="J1410" s="84">
        <v>805</v>
      </c>
      <c r="K1410" s="107" t="s">
        <v>261</v>
      </c>
      <c r="L1410" s="88" t="s">
        <v>226</v>
      </c>
      <c r="M1410" s="88" t="str">
        <f>VLOOKUP(L1410,'Total Sales 24-25'!$AD$2:$AE$6,2,0)</f>
        <v xml:space="preserve">Training Business </v>
      </c>
      <c r="N1410" s="88" t="s">
        <v>330</v>
      </c>
      <c r="O1410" s="84" t="s">
        <v>6341</v>
      </c>
      <c r="P1410" s="89"/>
      <c r="Q1410" s="89"/>
      <c r="R1410" s="89"/>
      <c r="S1410" s="84">
        <v>4</v>
      </c>
      <c r="T1410" s="89"/>
      <c r="U1410" s="84">
        <v>950</v>
      </c>
    </row>
    <row r="1411" spans="1:21" ht="17.25" customHeight="1" thickBot="1">
      <c r="A1411" s="82">
        <v>45021</v>
      </c>
      <c r="B1411" s="82" t="str">
        <f t="shared" si="22"/>
        <v>Apr</v>
      </c>
      <c r="C1411" s="83">
        <v>45017</v>
      </c>
      <c r="D1411" s="84">
        <v>14</v>
      </c>
      <c r="E1411" s="84" t="s">
        <v>205</v>
      </c>
      <c r="F1411" s="85" t="s">
        <v>8918</v>
      </c>
      <c r="G1411" s="86" t="s">
        <v>8919</v>
      </c>
      <c r="H1411" s="86" t="s">
        <v>8782</v>
      </c>
      <c r="I1411" s="86">
        <v>950</v>
      </c>
      <c r="J1411" s="84">
        <v>805</v>
      </c>
      <c r="K1411" s="107" t="s">
        <v>261</v>
      </c>
      <c r="L1411" s="88" t="s">
        <v>226</v>
      </c>
      <c r="M1411" s="88" t="str">
        <f>VLOOKUP(L1411,'Total Sales 24-25'!$AD$2:$AE$6,2,0)</f>
        <v xml:space="preserve">Training Business </v>
      </c>
      <c r="N1411" s="88" t="s">
        <v>330</v>
      </c>
      <c r="O1411" s="84" t="s">
        <v>6341</v>
      </c>
      <c r="P1411" s="89"/>
      <c r="Q1411" s="89"/>
      <c r="R1411" s="89"/>
      <c r="S1411" s="84">
        <v>4</v>
      </c>
      <c r="T1411" s="89"/>
      <c r="U1411" s="84">
        <v>950</v>
      </c>
    </row>
    <row r="1412" spans="1:21" ht="17.25" customHeight="1" thickBot="1">
      <c r="A1412" s="82">
        <v>45021</v>
      </c>
      <c r="B1412" s="82" t="str">
        <f t="shared" si="22"/>
        <v>Apr</v>
      </c>
      <c r="C1412" s="83">
        <v>45017</v>
      </c>
      <c r="D1412" s="84">
        <v>14</v>
      </c>
      <c r="E1412" s="84" t="s">
        <v>205</v>
      </c>
      <c r="F1412" s="85" t="s">
        <v>8920</v>
      </c>
      <c r="G1412" s="86" t="s">
        <v>8921</v>
      </c>
      <c r="H1412" s="86" t="s">
        <v>8782</v>
      </c>
      <c r="I1412" s="86">
        <v>950</v>
      </c>
      <c r="J1412" s="84">
        <v>805</v>
      </c>
      <c r="K1412" s="107" t="s">
        <v>261</v>
      </c>
      <c r="L1412" s="88" t="s">
        <v>226</v>
      </c>
      <c r="M1412" s="88" t="str">
        <f>VLOOKUP(L1412,'Total Sales 24-25'!$AD$2:$AE$6,2,0)</f>
        <v xml:space="preserve">Training Business </v>
      </c>
      <c r="N1412" s="88" t="s">
        <v>330</v>
      </c>
      <c r="O1412" s="84" t="s">
        <v>6341</v>
      </c>
      <c r="P1412" s="89"/>
      <c r="Q1412" s="89"/>
      <c r="R1412" s="89"/>
      <c r="S1412" s="84">
        <v>4</v>
      </c>
      <c r="T1412" s="89"/>
      <c r="U1412" s="84">
        <v>950</v>
      </c>
    </row>
    <row r="1413" spans="1:21" ht="17.25" customHeight="1" thickBot="1">
      <c r="A1413" s="82">
        <v>45021</v>
      </c>
      <c r="B1413" s="82" t="str">
        <f t="shared" si="22"/>
        <v>Apr</v>
      </c>
      <c r="C1413" s="83">
        <v>45017</v>
      </c>
      <c r="D1413" s="84">
        <v>14</v>
      </c>
      <c r="E1413" s="84" t="s">
        <v>205</v>
      </c>
      <c r="F1413" s="85" t="s">
        <v>8922</v>
      </c>
      <c r="G1413" s="86" t="s">
        <v>8923</v>
      </c>
      <c r="H1413" s="86" t="s">
        <v>8782</v>
      </c>
      <c r="I1413" s="86">
        <v>950</v>
      </c>
      <c r="J1413" s="84">
        <v>805</v>
      </c>
      <c r="K1413" s="107" t="s">
        <v>261</v>
      </c>
      <c r="L1413" s="88" t="s">
        <v>226</v>
      </c>
      <c r="M1413" s="88" t="str">
        <f>VLOOKUP(L1413,'Total Sales 24-25'!$AD$2:$AE$6,2,0)</f>
        <v xml:space="preserve">Training Business </v>
      </c>
      <c r="N1413" s="88" t="s">
        <v>330</v>
      </c>
      <c r="O1413" s="84" t="s">
        <v>6341</v>
      </c>
      <c r="P1413" s="89"/>
      <c r="Q1413" s="89"/>
      <c r="R1413" s="89"/>
      <c r="S1413" s="84">
        <v>4</v>
      </c>
      <c r="T1413" s="89"/>
      <c r="U1413" s="84">
        <v>950</v>
      </c>
    </row>
    <row r="1414" spans="1:21" ht="17.25" customHeight="1" thickBot="1">
      <c r="A1414" s="82">
        <v>45021</v>
      </c>
      <c r="B1414" s="82" t="str">
        <f t="shared" si="22"/>
        <v>Apr</v>
      </c>
      <c r="C1414" s="83">
        <v>45017</v>
      </c>
      <c r="D1414" s="84">
        <v>14</v>
      </c>
      <c r="E1414" s="84" t="s">
        <v>205</v>
      </c>
      <c r="F1414" s="85" t="s">
        <v>2421</v>
      </c>
      <c r="G1414" s="86" t="s">
        <v>8924</v>
      </c>
      <c r="H1414" s="86" t="s">
        <v>8782</v>
      </c>
      <c r="I1414" s="86">
        <v>950</v>
      </c>
      <c r="J1414" s="84">
        <v>805</v>
      </c>
      <c r="K1414" s="107" t="s">
        <v>261</v>
      </c>
      <c r="L1414" s="88" t="s">
        <v>226</v>
      </c>
      <c r="M1414" s="88" t="str">
        <f>VLOOKUP(L1414,'Total Sales 24-25'!$AD$2:$AE$6,2,0)</f>
        <v xml:space="preserve">Training Business </v>
      </c>
      <c r="N1414" s="88" t="s">
        <v>330</v>
      </c>
      <c r="O1414" s="84" t="s">
        <v>6341</v>
      </c>
      <c r="P1414" s="89"/>
      <c r="Q1414" s="89"/>
      <c r="R1414" s="89"/>
      <c r="S1414" s="84">
        <v>4</v>
      </c>
      <c r="T1414" s="89"/>
      <c r="U1414" s="84">
        <v>950</v>
      </c>
    </row>
    <row r="1415" spans="1:21" ht="17.25" customHeight="1" thickBot="1">
      <c r="A1415" s="82">
        <v>45021</v>
      </c>
      <c r="B1415" s="82" t="str">
        <f t="shared" si="22"/>
        <v>Apr</v>
      </c>
      <c r="C1415" s="83">
        <v>45017</v>
      </c>
      <c r="D1415" s="84">
        <v>14</v>
      </c>
      <c r="E1415" s="84" t="s">
        <v>205</v>
      </c>
      <c r="F1415" s="85" t="s">
        <v>8925</v>
      </c>
      <c r="G1415" s="86" t="s">
        <v>8926</v>
      </c>
      <c r="H1415" s="86" t="s">
        <v>8782</v>
      </c>
      <c r="I1415" s="86">
        <v>950</v>
      </c>
      <c r="J1415" s="84">
        <v>805</v>
      </c>
      <c r="K1415" s="107" t="s">
        <v>261</v>
      </c>
      <c r="L1415" s="88" t="s">
        <v>226</v>
      </c>
      <c r="M1415" s="88" t="str">
        <f>VLOOKUP(L1415,'Total Sales 24-25'!$AD$2:$AE$6,2,0)</f>
        <v xml:space="preserve">Training Business </v>
      </c>
      <c r="N1415" s="88" t="s">
        <v>330</v>
      </c>
      <c r="O1415" s="84" t="s">
        <v>6341</v>
      </c>
      <c r="P1415" s="89"/>
      <c r="Q1415" s="89"/>
      <c r="R1415" s="89"/>
      <c r="S1415" s="84">
        <v>4</v>
      </c>
      <c r="T1415" s="89"/>
      <c r="U1415" s="84">
        <v>950</v>
      </c>
    </row>
    <row r="1416" spans="1:21" ht="17.25" customHeight="1" thickBot="1">
      <c r="A1416" s="82">
        <v>45021</v>
      </c>
      <c r="B1416" s="82" t="str">
        <f t="shared" si="22"/>
        <v>Apr</v>
      </c>
      <c r="C1416" s="83">
        <v>45017</v>
      </c>
      <c r="D1416" s="84">
        <v>14</v>
      </c>
      <c r="E1416" s="84" t="s">
        <v>205</v>
      </c>
      <c r="F1416" s="85" t="s">
        <v>8927</v>
      </c>
      <c r="G1416" s="86" t="s">
        <v>8928</v>
      </c>
      <c r="H1416" s="86" t="s">
        <v>8782</v>
      </c>
      <c r="I1416" s="86">
        <v>950</v>
      </c>
      <c r="J1416" s="84">
        <v>805</v>
      </c>
      <c r="K1416" s="107" t="s">
        <v>261</v>
      </c>
      <c r="L1416" s="88" t="s">
        <v>226</v>
      </c>
      <c r="M1416" s="88" t="str">
        <f>VLOOKUP(L1416,'Total Sales 24-25'!$AD$2:$AE$6,2,0)</f>
        <v xml:space="preserve">Training Business </v>
      </c>
      <c r="N1416" s="88" t="s">
        <v>330</v>
      </c>
      <c r="O1416" s="84" t="s">
        <v>6341</v>
      </c>
      <c r="P1416" s="89"/>
      <c r="Q1416" s="89"/>
      <c r="R1416" s="89"/>
      <c r="S1416" s="84">
        <v>4</v>
      </c>
      <c r="T1416" s="89"/>
      <c r="U1416" s="84">
        <v>950</v>
      </c>
    </row>
    <row r="1417" spans="1:21" ht="17.25" customHeight="1" thickBot="1">
      <c r="A1417" s="82">
        <v>45021</v>
      </c>
      <c r="B1417" s="82" t="str">
        <f t="shared" si="22"/>
        <v>Apr</v>
      </c>
      <c r="C1417" s="83">
        <v>45017</v>
      </c>
      <c r="D1417" s="84">
        <v>14</v>
      </c>
      <c r="E1417" s="84" t="s">
        <v>205</v>
      </c>
      <c r="F1417" s="85" t="s">
        <v>8929</v>
      </c>
      <c r="G1417" s="86" t="s">
        <v>8930</v>
      </c>
      <c r="H1417" s="86" t="s">
        <v>8782</v>
      </c>
      <c r="I1417" s="86">
        <v>299</v>
      </c>
      <c r="J1417" s="84">
        <v>253</v>
      </c>
      <c r="K1417" s="107" t="s">
        <v>261</v>
      </c>
      <c r="L1417" s="88" t="s">
        <v>226</v>
      </c>
      <c r="M1417" s="88" t="str">
        <f>VLOOKUP(L1417,'Total Sales 24-25'!$AD$2:$AE$6,2,0)</f>
        <v xml:space="preserve">Training Business </v>
      </c>
      <c r="N1417" s="88" t="s">
        <v>330</v>
      </c>
      <c r="O1417" s="84" t="s">
        <v>6341</v>
      </c>
      <c r="P1417" s="89"/>
      <c r="Q1417" s="89"/>
      <c r="R1417" s="89"/>
      <c r="S1417" s="84">
        <v>4</v>
      </c>
      <c r="T1417" s="89"/>
      <c r="U1417" s="84">
        <v>299</v>
      </c>
    </row>
    <row r="1418" spans="1:21" ht="17.25" customHeight="1" thickBot="1">
      <c r="A1418" s="82">
        <v>45021</v>
      </c>
      <c r="B1418" s="82" t="str">
        <f t="shared" si="22"/>
        <v>Apr</v>
      </c>
      <c r="C1418" s="83">
        <v>45017</v>
      </c>
      <c r="D1418" s="84">
        <v>14</v>
      </c>
      <c r="E1418" s="84" t="s">
        <v>205</v>
      </c>
      <c r="F1418" s="85" t="s">
        <v>8931</v>
      </c>
      <c r="G1418" s="86" t="s">
        <v>8932</v>
      </c>
      <c r="H1418" s="86" t="s">
        <v>8782</v>
      </c>
      <c r="I1418" s="86">
        <v>950</v>
      </c>
      <c r="J1418" s="84">
        <v>805</v>
      </c>
      <c r="K1418" s="107" t="s">
        <v>261</v>
      </c>
      <c r="L1418" s="88" t="s">
        <v>226</v>
      </c>
      <c r="M1418" s="88" t="str">
        <f>VLOOKUP(L1418,'Total Sales 24-25'!$AD$2:$AE$6,2,0)</f>
        <v xml:space="preserve">Training Business </v>
      </c>
      <c r="N1418" s="88" t="s">
        <v>330</v>
      </c>
      <c r="O1418" s="84" t="s">
        <v>6341</v>
      </c>
      <c r="P1418" s="89"/>
      <c r="Q1418" s="89"/>
      <c r="R1418" s="89"/>
      <c r="S1418" s="84">
        <v>4</v>
      </c>
      <c r="T1418" s="89"/>
      <c r="U1418" s="84">
        <v>950</v>
      </c>
    </row>
    <row r="1419" spans="1:21" ht="17.25" customHeight="1" thickBot="1">
      <c r="A1419" s="82">
        <v>45021</v>
      </c>
      <c r="B1419" s="82" t="str">
        <f t="shared" si="22"/>
        <v>Apr</v>
      </c>
      <c r="C1419" s="83">
        <v>45017</v>
      </c>
      <c r="D1419" s="84">
        <v>14</v>
      </c>
      <c r="E1419" s="84" t="s">
        <v>205</v>
      </c>
      <c r="F1419" s="85" t="s">
        <v>6592</v>
      </c>
      <c r="G1419" s="86" t="s">
        <v>8933</v>
      </c>
      <c r="H1419" s="86" t="s">
        <v>8782</v>
      </c>
      <c r="I1419" s="86">
        <v>950</v>
      </c>
      <c r="J1419" s="84">
        <v>805</v>
      </c>
      <c r="K1419" s="107" t="s">
        <v>261</v>
      </c>
      <c r="L1419" s="88" t="s">
        <v>226</v>
      </c>
      <c r="M1419" s="88" t="str">
        <f>VLOOKUP(L1419,'Total Sales 24-25'!$AD$2:$AE$6,2,0)</f>
        <v xml:space="preserve">Training Business </v>
      </c>
      <c r="N1419" s="88" t="s">
        <v>330</v>
      </c>
      <c r="O1419" s="84" t="s">
        <v>6341</v>
      </c>
      <c r="P1419" s="89"/>
      <c r="Q1419" s="89"/>
      <c r="R1419" s="89"/>
      <c r="S1419" s="84">
        <v>4</v>
      </c>
      <c r="T1419" s="89"/>
      <c r="U1419" s="84">
        <v>950</v>
      </c>
    </row>
    <row r="1420" spans="1:21" ht="17.25" customHeight="1" thickBot="1">
      <c r="A1420" s="82">
        <v>45021</v>
      </c>
      <c r="B1420" s="82" t="str">
        <f t="shared" si="22"/>
        <v>Apr</v>
      </c>
      <c r="C1420" s="83">
        <v>45017</v>
      </c>
      <c r="D1420" s="84">
        <v>14</v>
      </c>
      <c r="E1420" s="84" t="s">
        <v>205</v>
      </c>
      <c r="F1420" s="85" t="s">
        <v>8934</v>
      </c>
      <c r="G1420" s="86" t="s">
        <v>8935</v>
      </c>
      <c r="H1420" s="86" t="s">
        <v>8782</v>
      </c>
      <c r="I1420" s="86">
        <v>3800</v>
      </c>
      <c r="J1420" s="84">
        <v>3220</v>
      </c>
      <c r="K1420" s="107" t="s">
        <v>261</v>
      </c>
      <c r="L1420" s="88" t="s">
        <v>226</v>
      </c>
      <c r="M1420" s="88" t="str">
        <f>VLOOKUP(L1420,'Total Sales 24-25'!$AD$2:$AE$6,2,0)</f>
        <v xml:space="preserve">Training Business </v>
      </c>
      <c r="N1420" s="88" t="s">
        <v>330</v>
      </c>
      <c r="O1420" s="84" t="s">
        <v>6341</v>
      </c>
      <c r="P1420" s="89"/>
      <c r="Q1420" s="89"/>
      <c r="R1420" s="89"/>
      <c r="S1420" s="84">
        <v>4</v>
      </c>
      <c r="T1420" s="89"/>
      <c r="U1420" s="84">
        <v>3800</v>
      </c>
    </row>
    <row r="1421" spans="1:21" ht="17.25" customHeight="1" thickBot="1">
      <c r="A1421" s="82">
        <v>45021</v>
      </c>
      <c r="B1421" s="82" t="str">
        <f t="shared" si="22"/>
        <v>Apr</v>
      </c>
      <c r="C1421" s="83">
        <v>45017</v>
      </c>
      <c r="D1421" s="84">
        <v>14</v>
      </c>
      <c r="E1421" s="84" t="s">
        <v>205</v>
      </c>
      <c r="F1421" s="85" t="s">
        <v>8936</v>
      </c>
      <c r="G1421" s="86" t="s">
        <v>8937</v>
      </c>
      <c r="H1421" s="86" t="s">
        <v>8782</v>
      </c>
      <c r="I1421" s="86">
        <v>950</v>
      </c>
      <c r="J1421" s="84">
        <v>805</v>
      </c>
      <c r="K1421" s="107" t="s">
        <v>261</v>
      </c>
      <c r="L1421" s="88" t="s">
        <v>226</v>
      </c>
      <c r="M1421" s="88" t="str">
        <f>VLOOKUP(L1421,'Total Sales 24-25'!$AD$2:$AE$6,2,0)</f>
        <v xml:space="preserve">Training Business </v>
      </c>
      <c r="N1421" s="88" t="s">
        <v>330</v>
      </c>
      <c r="O1421" s="84" t="s">
        <v>6341</v>
      </c>
      <c r="P1421" s="89"/>
      <c r="Q1421" s="89"/>
      <c r="R1421" s="89"/>
      <c r="S1421" s="84">
        <v>4</v>
      </c>
      <c r="T1421" s="89"/>
      <c r="U1421" s="84">
        <v>950</v>
      </c>
    </row>
    <row r="1422" spans="1:21" ht="17.25" customHeight="1" thickBot="1">
      <c r="A1422" s="82">
        <v>45021</v>
      </c>
      <c r="B1422" s="82" t="str">
        <f t="shared" si="22"/>
        <v>Apr</v>
      </c>
      <c r="C1422" s="83">
        <v>45017</v>
      </c>
      <c r="D1422" s="84">
        <v>14</v>
      </c>
      <c r="E1422" s="84" t="s">
        <v>205</v>
      </c>
      <c r="F1422" s="85" t="s">
        <v>8938</v>
      </c>
      <c r="G1422" s="86" t="s">
        <v>8939</v>
      </c>
      <c r="H1422" s="86" t="s">
        <v>8782</v>
      </c>
      <c r="I1422" s="86">
        <v>950</v>
      </c>
      <c r="J1422" s="84">
        <v>805</v>
      </c>
      <c r="K1422" s="107" t="s">
        <v>261</v>
      </c>
      <c r="L1422" s="88" t="s">
        <v>226</v>
      </c>
      <c r="M1422" s="88" t="str">
        <f>VLOOKUP(L1422,'Total Sales 24-25'!$AD$2:$AE$6,2,0)</f>
        <v xml:space="preserve">Training Business </v>
      </c>
      <c r="N1422" s="88" t="s">
        <v>330</v>
      </c>
      <c r="O1422" s="84" t="s">
        <v>6341</v>
      </c>
      <c r="P1422" s="89"/>
      <c r="Q1422" s="89"/>
      <c r="R1422" s="89"/>
      <c r="S1422" s="84">
        <v>4</v>
      </c>
      <c r="T1422" s="89"/>
      <c r="U1422" s="84">
        <v>950</v>
      </c>
    </row>
    <row r="1423" spans="1:21" ht="17.25" customHeight="1" thickBot="1">
      <c r="A1423" s="82">
        <v>45021</v>
      </c>
      <c r="B1423" s="82" t="str">
        <f t="shared" si="22"/>
        <v>Apr</v>
      </c>
      <c r="C1423" s="83">
        <v>45017</v>
      </c>
      <c r="D1423" s="84">
        <v>14</v>
      </c>
      <c r="E1423" s="84" t="s">
        <v>205</v>
      </c>
      <c r="F1423" s="85" t="s">
        <v>8940</v>
      </c>
      <c r="G1423" s="86" t="s">
        <v>8941</v>
      </c>
      <c r="H1423" s="86" t="s">
        <v>8782</v>
      </c>
      <c r="I1423" s="86">
        <v>950</v>
      </c>
      <c r="J1423" s="84">
        <v>805</v>
      </c>
      <c r="K1423" s="107" t="s">
        <v>261</v>
      </c>
      <c r="L1423" s="88" t="s">
        <v>226</v>
      </c>
      <c r="M1423" s="88" t="str">
        <f>VLOOKUP(L1423,'Total Sales 24-25'!$AD$2:$AE$6,2,0)</f>
        <v xml:space="preserve">Training Business </v>
      </c>
      <c r="N1423" s="88" t="s">
        <v>330</v>
      </c>
      <c r="O1423" s="84" t="s">
        <v>6341</v>
      </c>
      <c r="P1423" s="89"/>
      <c r="Q1423" s="89"/>
      <c r="R1423" s="89"/>
      <c r="S1423" s="84">
        <v>4</v>
      </c>
      <c r="T1423" s="89"/>
      <c r="U1423" s="84">
        <v>950</v>
      </c>
    </row>
    <row r="1424" spans="1:21" ht="17.25" customHeight="1" thickBot="1">
      <c r="A1424" s="82">
        <v>45021</v>
      </c>
      <c r="B1424" s="82" t="str">
        <f t="shared" si="22"/>
        <v>Apr</v>
      </c>
      <c r="C1424" s="83">
        <v>45017</v>
      </c>
      <c r="D1424" s="84">
        <v>14</v>
      </c>
      <c r="E1424" s="84" t="s">
        <v>205</v>
      </c>
      <c r="F1424" s="85" t="s">
        <v>1337</v>
      </c>
      <c r="G1424" s="86" t="s">
        <v>8942</v>
      </c>
      <c r="H1424" s="86" t="s">
        <v>8782</v>
      </c>
      <c r="I1424" s="86">
        <v>950</v>
      </c>
      <c r="J1424" s="84">
        <v>805</v>
      </c>
      <c r="K1424" s="107" t="s">
        <v>261</v>
      </c>
      <c r="L1424" s="88" t="s">
        <v>226</v>
      </c>
      <c r="M1424" s="88" t="str">
        <f>VLOOKUP(L1424,'Total Sales 24-25'!$AD$2:$AE$6,2,0)</f>
        <v xml:space="preserve">Training Business </v>
      </c>
      <c r="N1424" s="88" t="s">
        <v>330</v>
      </c>
      <c r="O1424" s="84" t="s">
        <v>6341</v>
      </c>
      <c r="P1424" s="89"/>
      <c r="Q1424" s="89"/>
      <c r="R1424" s="89"/>
      <c r="S1424" s="84">
        <v>4</v>
      </c>
      <c r="T1424" s="89"/>
      <c r="U1424" s="84">
        <v>950</v>
      </c>
    </row>
    <row r="1425" spans="1:21" ht="17.25" customHeight="1" thickBot="1">
      <c r="A1425" s="82">
        <v>45021</v>
      </c>
      <c r="B1425" s="82" t="str">
        <f t="shared" si="22"/>
        <v>Apr</v>
      </c>
      <c r="C1425" s="83">
        <v>45017</v>
      </c>
      <c r="D1425" s="84">
        <v>14</v>
      </c>
      <c r="E1425" s="84" t="s">
        <v>205</v>
      </c>
      <c r="F1425" s="85" t="s">
        <v>8943</v>
      </c>
      <c r="G1425" s="86" t="s">
        <v>8944</v>
      </c>
      <c r="H1425" s="86" t="s">
        <v>8782</v>
      </c>
      <c r="I1425" s="86">
        <v>950</v>
      </c>
      <c r="J1425" s="84">
        <v>805</v>
      </c>
      <c r="K1425" s="107" t="s">
        <v>261</v>
      </c>
      <c r="L1425" s="88" t="s">
        <v>226</v>
      </c>
      <c r="M1425" s="88" t="str">
        <f>VLOOKUP(L1425,'Total Sales 24-25'!$AD$2:$AE$6,2,0)</f>
        <v xml:space="preserve">Training Business </v>
      </c>
      <c r="N1425" s="88" t="s">
        <v>330</v>
      </c>
      <c r="O1425" s="84" t="s">
        <v>6341</v>
      </c>
      <c r="P1425" s="89"/>
      <c r="Q1425" s="89"/>
      <c r="R1425" s="89"/>
      <c r="S1425" s="84">
        <v>4</v>
      </c>
      <c r="T1425" s="89"/>
      <c r="U1425" s="84">
        <v>950</v>
      </c>
    </row>
    <row r="1426" spans="1:21" ht="17.25" customHeight="1" thickBot="1">
      <c r="A1426" s="82">
        <v>45021</v>
      </c>
      <c r="B1426" s="82" t="str">
        <f t="shared" si="22"/>
        <v>Apr</v>
      </c>
      <c r="C1426" s="83">
        <v>45017</v>
      </c>
      <c r="D1426" s="84">
        <v>14</v>
      </c>
      <c r="E1426" s="84" t="s">
        <v>205</v>
      </c>
      <c r="F1426" s="85" t="s">
        <v>1595</v>
      </c>
      <c r="G1426" s="86" t="s">
        <v>8945</v>
      </c>
      <c r="H1426" s="86" t="s">
        <v>8782</v>
      </c>
      <c r="I1426" s="86">
        <v>950</v>
      </c>
      <c r="J1426" s="84">
        <v>805</v>
      </c>
      <c r="K1426" s="107" t="s">
        <v>261</v>
      </c>
      <c r="L1426" s="88" t="s">
        <v>226</v>
      </c>
      <c r="M1426" s="88" t="str">
        <f>VLOOKUP(L1426,'Total Sales 24-25'!$AD$2:$AE$6,2,0)</f>
        <v xml:space="preserve">Training Business </v>
      </c>
      <c r="N1426" s="88" t="s">
        <v>330</v>
      </c>
      <c r="O1426" s="84" t="s">
        <v>6341</v>
      </c>
      <c r="P1426" s="89"/>
      <c r="Q1426" s="89"/>
      <c r="R1426" s="89"/>
      <c r="S1426" s="84">
        <v>4</v>
      </c>
      <c r="T1426" s="89"/>
      <c r="U1426" s="84">
        <v>950</v>
      </c>
    </row>
    <row r="1427" spans="1:21" ht="17.25" customHeight="1" thickBot="1">
      <c r="A1427" s="82">
        <v>45021</v>
      </c>
      <c r="B1427" s="82" t="str">
        <f t="shared" si="22"/>
        <v>Apr</v>
      </c>
      <c r="C1427" s="83">
        <v>45017</v>
      </c>
      <c r="D1427" s="84">
        <v>14</v>
      </c>
      <c r="E1427" s="84" t="s">
        <v>205</v>
      </c>
      <c r="F1427" s="85" t="s">
        <v>8946</v>
      </c>
      <c r="G1427" s="86" t="s">
        <v>8947</v>
      </c>
      <c r="H1427" s="86" t="s">
        <v>8782</v>
      </c>
      <c r="I1427" s="86">
        <v>950</v>
      </c>
      <c r="J1427" s="84">
        <v>805</v>
      </c>
      <c r="K1427" s="107" t="s">
        <v>261</v>
      </c>
      <c r="L1427" s="88" t="s">
        <v>226</v>
      </c>
      <c r="M1427" s="88" t="str">
        <f>VLOOKUP(L1427,'Total Sales 24-25'!$AD$2:$AE$6,2,0)</f>
        <v xml:space="preserve">Training Business </v>
      </c>
      <c r="N1427" s="88" t="s">
        <v>330</v>
      </c>
      <c r="O1427" s="84" t="s">
        <v>6341</v>
      </c>
      <c r="P1427" s="89"/>
      <c r="Q1427" s="89"/>
      <c r="R1427" s="89"/>
      <c r="S1427" s="84">
        <v>4</v>
      </c>
      <c r="T1427" s="89"/>
      <c r="U1427" s="84">
        <v>950</v>
      </c>
    </row>
    <row r="1428" spans="1:21" ht="17.25" customHeight="1" thickBot="1">
      <c r="A1428" s="82">
        <v>45021</v>
      </c>
      <c r="B1428" s="82" t="str">
        <f t="shared" si="22"/>
        <v>Apr</v>
      </c>
      <c r="C1428" s="83">
        <v>45017</v>
      </c>
      <c r="D1428" s="109">
        <v>14</v>
      </c>
      <c r="E1428" s="84" t="s">
        <v>205</v>
      </c>
      <c r="F1428" s="113" t="s">
        <v>3706</v>
      </c>
      <c r="G1428" s="110" t="s">
        <v>8948</v>
      </c>
      <c r="H1428" s="86" t="s">
        <v>8782</v>
      </c>
      <c r="I1428" s="110">
        <v>2508</v>
      </c>
      <c r="J1428" s="109">
        <v>2125</v>
      </c>
      <c r="K1428" s="120" t="s">
        <v>112</v>
      </c>
      <c r="L1428" s="109" t="s">
        <v>229</v>
      </c>
      <c r="M1428" s="88" t="str">
        <f>VLOOKUP(L1428,'Total Sales 24-25'!$AD$2:$AE$6,2,0)</f>
        <v>WhatsApp API Business</v>
      </c>
      <c r="N1428" s="109" t="s">
        <v>258</v>
      </c>
      <c r="O1428" s="109" t="s">
        <v>6341</v>
      </c>
      <c r="P1428" s="89"/>
      <c r="Q1428" s="89"/>
      <c r="R1428" s="89"/>
      <c r="S1428" s="109">
        <v>4</v>
      </c>
      <c r="T1428" s="89"/>
      <c r="U1428" s="109">
        <v>2508</v>
      </c>
    </row>
    <row r="1429" spans="1:21" ht="17.25" customHeight="1" thickBot="1">
      <c r="A1429" s="82">
        <v>45021</v>
      </c>
      <c r="B1429" s="82" t="str">
        <f t="shared" si="22"/>
        <v>Apr</v>
      </c>
      <c r="C1429" s="83">
        <v>45017</v>
      </c>
      <c r="D1429" s="109">
        <v>14</v>
      </c>
      <c r="E1429" s="84" t="s">
        <v>205</v>
      </c>
      <c r="F1429" s="113" t="s">
        <v>1346</v>
      </c>
      <c r="G1429" s="110" t="s">
        <v>8949</v>
      </c>
      <c r="H1429" s="86" t="s">
        <v>8782</v>
      </c>
      <c r="I1429" s="110">
        <v>15045</v>
      </c>
      <c r="J1429" s="109">
        <v>12750</v>
      </c>
      <c r="K1429" s="120" t="s">
        <v>112</v>
      </c>
      <c r="L1429" s="109" t="s">
        <v>229</v>
      </c>
      <c r="M1429" s="88" t="str">
        <f>VLOOKUP(L1429,'Total Sales 24-25'!$AD$2:$AE$6,2,0)</f>
        <v>WhatsApp API Business</v>
      </c>
      <c r="N1429" s="109" t="s">
        <v>284</v>
      </c>
      <c r="O1429" s="109" t="s">
        <v>6341</v>
      </c>
      <c r="P1429" s="89"/>
      <c r="Q1429" s="89"/>
      <c r="R1429" s="89"/>
      <c r="S1429" s="109">
        <v>4</v>
      </c>
      <c r="T1429" s="89"/>
      <c r="U1429" s="109">
        <v>15045</v>
      </c>
    </row>
    <row r="1430" spans="1:21" ht="17.25" customHeight="1" thickBot="1">
      <c r="A1430" s="82">
        <v>45143</v>
      </c>
      <c r="B1430" s="82" t="str">
        <f t="shared" si="22"/>
        <v>Aug</v>
      </c>
      <c r="C1430" s="83">
        <v>45139</v>
      </c>
      <c r="D1430" s="84">
        <v>31</v>
      </c>
      <c r="E1430" s="84" t="s">
        <v>205</v>
      </c>
      <c r="F1430" s="85" t="s">
        <v>2045</v>
      </c>
      <c r="G1430" s="86" t="s">
        <v>8950</v>
      </c>
      <c r="H1430" s="86" t="s">
        <v>8782</v>
      </c>
      <c r="I1430" s="86">
        <v>3900</v>
      </c>
      <c r="J1430" s="112">
        <v>3305</v>
      </c>
      <c r="K1430" s="107" t="s">
        <v>261</v>
      </c>
      <c r="L1430" s="88" t="s">
        <v>232</v>
      </c>
      <c r="M1430" s="88" t="str">
        <f>VLOOKUP(L1430,'Total Sales 24-25'!$AD$2:$AE$6,2,0)</f>
        <v>Other Services</v>
      </c>
      <c r="N1430" s="88" t="s">
        <v>661</v>
      </c>
      <c r="O1430" s="84" t="s">
        <v>6341</v>
      </c>
      <c r="P1430" s="89"/>
      <c r="Q1430" s="89"/>
      <c r="R1430" s="89"/>
      <c r="S1430" s="84">
        <v>8</v>
      </c>
      <c r="T1430" s="89"/>
      <c r="U1430" s="84">
        <v>3900</v>
      </c>
    </row>
    <row r="1431" spans="1:21" ht="17.25" customHeight="1" thickBot="1">
      <c r="A1431" s="82">
        <v>45143</v>
      </c>
      <c r="B1431" s="82" t="str">
        <f t="shared" si="22"/>
        <v>Aug</v>
      </c>
      <c r="C1431" s="83">
        <v>45139</v>
      </c>
      <c r="D1431" s="84">
        <v>31</v>
      </c>
      <c r="E1431" s="84" t="s">
        <v>205</v>
      </c>
      <c r="F1431" s="85" t="s">
        <v>2254</v>
      </c>
      <c r="G1431" s="86" t="s">
        <v>8951</v>
      </c>
      <c r="H1431" s="86" t="s">
        <v>8782</v>
      </c>
      <c r="I1431" s="86">
        <v>1950</v>
      </c>
      <c r="J1431" s="112">
        <v>1653</v>
      </c>
      <c r="K1431" s="107" t="s">
        <v>261</v>
      </c>
      <c r="L1431" s="88" t="s">
        <v>232</v>
      </c>
      <c r="M1431" s="88" t="str">
        <f>VLOOKUP(L1431,'Total Sales 24-25'!$AD$2:$AE$6,2,0)</f>
        <v>Other Services</v>
      </c>
      <c r="N1431" s="88" t="s">
        <v>661</v>
      </c>
      <c r="O1431" s="84" t="s">
        <v>6341</v>
      </c>
      <c r="P1431" s="89"/>
      <c r="Q1431" s="89"/>
      <c r="R1431" s="89"/>
      <c r="S1431" s="84">
        <v>8</v>
      </c>
      <c r="T1431" s="89"/>
      <c r="U1431" s="84">
        <v>1950</v>
      </c>
    </row>
    <row r="1432" spans="1:21" ht="17.25" customHeight="1" thickBot="1">
      <c r="A1432" s="82">
        <v>45143</v>
      </c>
      <c r="B1432" s="82" t="str">
        <f t="shared" si="22"/>
        <v>Aug</v>
      </c>
      <c r="C1432" s="83">
        <v>45139</v>
      </c>
      <c r="D1432" s="84">
        <v>31</v>
      </c>
      <c r="E1432" s="84" t="s">
        <v>205</v>
      </c>
      <c r="F1432" s="85" t="s">
        <v>2000</v>
      </c>
      <c r="G1432" s="86" t="s">
        <v>8952</v>
      </c>
      <c r="H1432" s="86" t="s">
        <v>8782</v>
      </c>
      <c r="I1432" s="86">
        <v>3950</v>
      </c>
      <c r="J1432" s="112">
        <v>3347</v>
      </c>
      <c r="K1432" s="107" t="s">
        <v>261</v>
      </c>
      <c r="L1432" s="88" t="s">
        <v>232</v>
      </c>
      <c r="M1432" s="88" t="str">
        <f>VLOOKUP(L1432,'Total Sales 24-25'!$AD$2:$AE$6,2,0)</f>
        <v>Other Services</v>
      </c>
      <c r="N1432" s="88" t="s">
        <v>661</v>
      </c>
      <c r="O1432" s="84" t="s">
        <v>6341</v>
      </c>
      <c r="P1432" s="89"/>
      <c r="Q1432" s="89"/>
      <c r="R1432" s="89"/>
      <c r="S1432" s="84">
        <v>8</v>
      </c>
      <c r="T1432" s="89"/>
      <c r="U1432" s="84">
        <v>3950</v>
      </c>
    </row>
    <row r="1433" spans="1:21" ht="17.25" customHeight="1" thickBot="1">
      <c r="A1433" s="82">
        <v>45143</v>
      </c>
      <c r="B1433" s="82" t="str">
        <f t="shared" si="22"/>
        <v>Aug</v>
      </c>
      <c r="C1433" s="83">
        <v>45139</v>
      </c>
      <c r="D1433" s="84">
        <v>31</v>
      </c>
      <c r="E1433" s="84" t="s">
        <v>205</v>
      </c>
      <c r="F1433" s="85" t="s">
        <v>8168</v>
      </c>
      <c r="G1433" s="86" t="s">
        <v>8953</v>
      </c>
      <c r="H1433" s="86" t="s">
        <v>8782</v>
      </c>
      <c r="I1433" s="86">
        <v>1950</v>
      </c>
      <c r="J1433" s="112">
        <v>1653</v>
      </c>
      <c r="K1433" s="107" t="s">
        <v>261</v>
      </c>
      <c r="L1433" s="88" t="s">
        <v>232</v>
      </c>
      <c r="M1433" s="88" t="str">
        <f>VLOOKUP(L1433,'Total Sales 24-25'!$AD$2:$AE$6,2,0)</f>
        <v>Other Services</v>
      </c>
      <c r="N1433" s="88" t="s">
        <v>661</v>
      </c>
      <c r="O1433" s="84" t="s">
        <v>6341</v>
      </c>
      <c r="P1433" s="89"/>
      <c r="Q1433" s="89"/>
      <c r="R1433" s="89"/>
      <c r="S1433" s="84">
        <v>8</v>
      </c>
      <c r="T1433" s="89"/>
      <c r="U1433" s="84">
        <v>1950</v>
      </c>
    </row>
    <row r="1434" spans="1:21" ht="17.25" customHeight="1" thickBot="1">
      <c r="A1434" s="82">
        <v>45143</v>
      </c>
      <c r="B1434" s="82" t="str">
        <f t="shared" si="22"/>
        <v>Aug</v>
      </c>
      <c r="C1434" s="83">
        <v>45139</v>
      </c>
      <c r="D1434" s="84">
        <v>31</v>
      </c>
      <c r="E1434" s="84" t="s">
        <v>205</v>
      </c>
      <c r="F1434" s="85" t="s">
        <v>8954</v>
      </c>
      <c r="G1434" s="86" t="s">
        <v>8955</v>
      </c>
      <c r="H1434" s="86" t="s">
        <v>8782</v>
      </c>
      <c r="I1434" s="86">
        <v>1950</v>
      </c>
      <c r="J1434" s="112">
        <v>1653</v>
      </c>
      <c r="K1434" s="107" t="s">
        <v>261</v>
      </c>
      <c r="L1434" s="88" t="s">
        <v>232</v>
      </c>
      <c r="M1434" s="88" t="str">
        <f>VLOOKUP(L1434,'Total Sales 24-25'!$AD$2:$AE$6,2,0)</f>
        <v>Other Services</v>
      </c>
      <c r="N1434" s="88" t="s">
        <v>661</v>
      </c>
      <c r="O1434" s="84" t="s">
        <v>6341</v>
      </c>
      <c r="P1434" s="89"/>
      <c r="Q1434" s="89"/>
      <c r="R1434" s="89"/>
      <c r="S1434" s="84">
        <v>8</v>
      </c>
      <c r="T1434" s="89"/>
      <c r="U1434" s="84">
        <v>1950</v>
      </c>
    </row>
    <row r="1435" spans="1:21" ht="17.25" customHeight="1" thickBot="1">
      <c r="A1435" s="82">
        <v>45143</v>
      </c>
      <c r="B1435" s="82" t="str">
        <f t="shared" si="22"/>
        <v>Aug</v>
      </c>
      <c r="C1435" s="83">
        <v>45139</v>
      </c>
      <c r="D1435" s="84">
        <v>31</v>
      </c>
      <c r="E1435" s="84" t="s">
        <v>205</v>
      </c>
      <c r="F1435" s="85" t="s">
        <v>2629</v>
      </c>
      <c r="G1435" s="86" t="s">
        <v>8956</v>
      </c>
      <c r="H1435" s="86" t="s">
        <v>8782</v>
      </c>
      <c r="I1435" s="86">
        <v>1950</v>
      </c>
      <c r="J1435" s="112">
        <v>1653</v>
      </c>
      <c r="K1435" s="107" t="s">
        <v>261</v>
      </c>
      <c r="L1435" s="88" t="s">
        <v>232</v>
      </c>
      <c r="M1435" s="88" t="str">
        <f>VLOOKUP(L1435,'Total Sales 24-25'!$AD$2:$AE$6,2,0)</f>
        <v>Other Services</v>
      </c>
      <c r="N1435" s="88" t="s">
        <v>661</v>
      </c>
      <c r="O1435" s="84" t="s">
        <v>6341</v>
      </c>
      <c r="P1435" s="89"/>
      <c r="Q1435" s="89"/>
      <c r="R1435" s="89"/>
      <c r="S1435" s="84">
        <v>8</v>
      </c>
      <c r="T1435" s="89"/>
      <c r="U1435" s="84">
        <v>1950</v>
      </c>
    </row>
    <row r="1436" spans="1:21" ht="17.25" customHeight="1" thickBot="1">
      <c r="A1436" s="82">
        <v>45143</v>
      </c>
      <c r="B1436" s="82" t="str">
        <f t="shared" si="22"/>
        <v>Aug</v>
      </c>
      <c r="C1436" s="83">
        <v>45139</v>
      </c>
      <c r="D1436" s="84">
        <v>31</v>
      </c>
      <c r="E1436" s="84" t="s">
        <v>205</v>
      </c>
      <c r="F1436" s="85" t="s">
        <v>8011</v>
      </c>
      <c r="G1436" s="86" t="s">
        <v>8957</v>
      </c>
      <c r="H1436" s="86" t="s">
        <v>8782</v>
      </c>
      <c r="I1436" s="86">
        <v>1950</v>
      </c>
      <c r="J1436" s="112">
        <v>1653</v>
      </c>
      <c r="K1436" s="107" t="s">
        <v>261</v>
      </c>
      <c r="L1436" s="88" t="s">
        <v>232</v>
      </c>
      <c r="M1436" s="88" t="str">
        <f>VLOOKUP(L1436,'Total Sales 24-25'!$AD$2:$AE$6,2,0)</f>
        <v>Other Services</v>
      </c>
      <c r="N1436" s="88" t="s">
        <v>661</v>
      </c>
      <c r="O1436" s="84" t="s">
        <v>6341</v>
      </c>
      <c r="P1436" s="89"/>
      <c r="Q1436" s="89"/>
      <c r="R1436" s="89"/>
      <c r="S1436" s="84">
        <v>8</v>
      </c>
      <c r="T1436" s="89"/>
      <c r="U1436" s="84">
        <v>1950</v>
      </c>
    </row>
    <row r="1437" spans="1:21" ht="17.25" customHeight="1" thickBot="1">
      <c r="A1437" s="82">
        <v>45143</v>
      </c>
      <c r="B1437" s="82" t="str">
        <f t="shared" si="22"/>
        <v>Aug</v>
      </c>
      <c r="C1437" s="83">
        <v>45139</v>
      </c>
      <c r="D1437" s="84">
        <v>31</v>
      </c>
      <c r="E1437" s="84" t="s">
        <v>205</v>
      </c>
      <c r="F1437" s="85" t="s">
        <v>8958</v>
      </c>
      <c r="G1437" s="86" t="s">
        <v>8959</v>
      </c>
      <c r="H1437" s="86" t="s">
        <v>8782</v>
      </c>
      <c r="I1437" s="86">
        <v>1950</v>
      </c>
      <c r="J1437" s="112">
        <v>1653</v>
      </c>
      <c r="K1437" s="107" t="s">
        <v>261</v>
      </c>
      <c r="L1437" s="88" t="s">
        <v>232</v>
      </c>
      <c r="M1437" s="88" t="str">
        <f>VLOOKUP(L1437,'Total Sales 24-25'!$AD$2:$AE$6,2,0)</f>
        <v>Other Services</v>
      </c>
      <c r="N1437" s="88" t="s">
        <v>661</v>
      </c>
      <c r="O1437" s="84" t="s">
        <v>6341</v>
      </c>
      <c r="P1437" s="89"/>
      <c r="Q1437" s="89"/>
      <c r="R1437" s="89"/>
      <c r="S1437" s="84">
        <v>8</v>
      </c>
      <c r="T1437" s="89"/>
      <c r="U1437" s="84">
        <v>1950</v>
      </c>
    </row>
    <row r="1438" spans="1:21" ht="17.25" customHeight="1" thickBot="1">
      <c r="A1438" s="82">
        <v>45143</v>
      </c>
      <c r="B1438" s="82" t="str">
        <f t="shared" si="22"/>
        <v>Aug</v>
      </c>
      <c r="C1438" s="83">
        <v>45139</v>
      </c>
      <c r="D1438" s="84">
        <v>31</v>
      </c>
      <c r="E1438" s="84" t="s">
        <v>205</v>
      </c>
      <c r="F1438" s="85" t="s">
        <v>303</v>
      </c>
      <c r="G1438" s="86" t="s">
        <v>8960</v>
      </c>
      <c r="H1438" s="86" t="s">
        <v>8782</v>
      </c>
      <c r="I1438" s="86">
        <v>11210</v>
      </c>
      <c r="J1438" s="112">
        <v>9500</v>
      </c>
      <c r="K1438" s="107" t="s">
        <v>261</v>
      </c>
      <c r="L1438" s="88" t="s">
        <v>232</v>
      </c>
      <c r="M1438" s="88" t="str">
        <f>VLOOKUP(L1438,'Total Sales 24-25'!$AD$2:$AE$6,2,0)</f>
        <v>Other Services</v>
      </c>
      <c r="N1438" s="88" t="s">
        <v>8961</v>
      </c>
      <c r="O1438" s="84" t="s">
        <v>6341</v>
      </c>
      <c r="P1438" s="89"/>
      <c r="Q1438" s="89"/>
      <c r="R1438" s="89"/>
      <c r="S1438" s="84">
        <v>8</v>
      </c>
      <c r="T1438" s="89"/>
      <c r="U1438" s="84">
        <v>11210</v>
      </c>
    </row>
    <row r="1439" spans="1:21" ht="17.25" customHeight="1" thickBot="1">
      <c r="A1439" s="82">
        <v>45143</v>
      </c>
      <c r="B1439" s="82" t="str">
        <f t="shared" si="22"/>
        <v>Aug</v>
      </c>
      <c r="C1439" s="83">
        <v>45139</v>
      </c>
      <c r="D1439" s="84">
        <v>31</v>
      </c>
      <c r="E1439" s="84" t="s">
        <v>205</v>
      </c>
      <c r="F1439" s="85" t="s">
        <v>3505</v>
      </c>
      <c r="G1439" s="86" t="s">
        <v>8962</v>
      </c>
      <c r="H1439" s="86" t="s">
        <v>8782</v>
      </c>
      <c r="I1439" s="86">
        <v>15045</v>
      </c>
      <c r="J1439" s="112">
        <v>12750</v>
      </c>
      <c r="K1439" s="122" t="s">
        <v>112</v>
      </c>
      <c r="L1439" s="88" t="s">
        <v>229</v>
      </c>
      <c r="M1439" s="88" t="str">
        <f>VLOOKUP(L1439,'Total Sales 24-25'!$AD$2:$AE$6,2,0)</f>
        <v>WhatsApp API Business</v>
      </c>
      <c r="N1439" s="88" t="s">
        <v>284</v>
      </c>
      <c r="O1439" s="84" t="s">
        <v>6341</v>
      </c>
      <c r="P1439" s="89"/>
      <c r="Q1439" s="89"/>
      <c r="R1439" s="89"/>
      <c r="S1439" s="84">
        <v>8</v>
      </c>
      <c r="T1439" s="89"/>
      <c r="U1439" s="84">
        <v>15045</v>
      </c>
    </row>
    <row r="1440" spans="1:21" ht="17.25" customHeight="1" thickBot="1">
      <c r="A1440" s="82">
        <v>45021</v>
      </c>
      <c r="B1440" s="82" t="str">
        <f t="shared" si="22"/>
        <v>Apr</v>
      </c>
      <c r="C1440" s="83">
        <v>45017</v>
      </c>
      <c r="D1440" s="109">
        <v>14</v>
      </c>
      <c r="E1440" s="84" t="s">
        <v>205</v>
      </c>
      <c r="F1440" s="113" t="s">
        <v>1686</v>
      </c>
      <c r="G1440" s="110" t="s">
        <v>8963</v>
      </c>
      <c r="H1440" s="86" t="s">
        <v>8782</v>
      </c>
      <c r="I1440" s="110">
        <v>5900</v>
      </c>
      <c r="J1440" s="109">
        <v>5000</v>
      </c>
      <c r="K1440" s="120" t="s">
        <v>112</v>
      </c>
      <c r="L1440" s="109" t="s">
        <v>229</v>
      </c>
      <c r="M1440" s="88" t="str">
        <f>VLOOKUP(L1440,'Total Sales 24-25'!$AD$2:$AE$6,2,0)</f>
        <v>WhatsApp API Business</v>
      </c>
      <c r="N1440" s="109" t="s">
        <v>594</v>
      </c>
      <c r="O1440" s="109" t="s">
        <v>6341</v>
      </c>
      <c r="P1440" s="89"/>
      <c r="Q1440" s="89"/>
      <c r="R1440" s="89"/>
      <c r="S1440" s="109">
        <v>4</v>
      </c>
      <c r="T1440" s="89"/>
      <c r="U1440" s="109">
        <v>5900</v>
      </c>
    </row>
    <row r="1441" spans="1:21" ht="17.25" customHeight="1" thickBot="1">
      <c r="A1441" s="82">
        <v>45143</v>
      </c>
      <c r="B1441" s="82" t="str">
        <f t="shared" si="22"/>
        <v>Aug</v>
      </c>
      <c r="C1441" s="83">
        <v>45139</v>
      </c>
      <c r="D1441" s="84">
        <v>31</v>
      </c>
      <c r="E1441" s="84" t="s">
        <v>205</v>
      </c>
      <c r="F1441" s="85" t="s">
        <v>8964</v>
      </c>
      <c r="G1441" s="86" t="s">
        <v>8965</v>
      </c>
      <c r="H1441" s="86" t="s">
        <v>8782</v>
      </c>
      <c r="I1441" s="86">
        <v>11210</v>
      </c>
      <c r="J1441" s="112">
        <v>9500</v>
      </c>
      <c r="K1441" s="107" t="s">
        <v>261</v>
      </c>
      <c r="L1441" s="88" t="s">
        <v>232</v>
      </c>
      <c r="M1441" s="88" t="str">
        <f>VLOOKUP(L1441,'Total Sales 24-25'!$AD$2:$AE$6,2,0)</f>
        <v>Other Services</v>
      </c>
      <c r="N1441" s="88" t="s">
        <v>8961</v>
      </c>
      <c r="O1441" s="84" t="s">
        <v>6341</v>
      </c>
      <c r="P1441" s="89"/>
      <c r="Q1441" s="89"/>
      <c r="R1441" s="89"/>
      <c r="S1441" s="84">
        <v>8</v>
      </c>
      <c r="T1441" s="89"/>
      <c r="U1441" s="84">
        <v>11210</v>
      </c>
    </row>
    <row r="1442" spans="1:21" ht="17.25" customHeight="1" thickBot="1">
      <c r="A1442" s="82">
        <v>45143</v>
      </c>
      <c r="B1442" s="82" t="str">
        <f t="shared" si="22"/>
        <v>Aug</v>
      </c>
      <c r="C1442" s="83">
        <v>45139</v>
      </c>
      <c r="D1442" s="84">
        <v>31</v>
      </c>
      <c r="E1442" s="84" t="s">
        <v>205</v>
      </c>
      <c r="F1442" s="85" t="s">
        <v>3233</v>
      </c>
      <c r="G1442" s="86" t="s">
        <v>8966</v>
      </c>
      <c r="H1442" s="86" t="s">
        <v>8782</v>
      </c>
      <c r="I1442" s="86">
        <v>587640</v>
      </c>
      <c r="J1442" s="112">
        <v>498000</v>
      </c>
      <c r="K1442" s="108" t="s">
        <v>291</v>
      </c>
      <c r="L1442" s="88" t="s">
        <v>226</v>
      </c>
      <c r="M1442" s="88" t="str">
        <f>VLOOKUP(L1442,'Total Sales 24-25'!$AD$2:$AE$6,2,0)</f>
        <v xml:space="preserve">Training Business </v>
      </c>
      <c r="N1442" s="88" t="s">
        <v>7906</v>
      </c>
      <c r="O1442" s="84" t="s">
        <v>6341</v>
      </c>
      <c r="P1442" s="89"/>
      <c r="Q1442" s="89"/>
      <c r="R1442" s="89"/>
      <c r="S1442" s="84">
        <v>8</v>
      </c>
      <c r="T1442" s="89"/>
      <c r="U1442" s="84">
        <v>587640</v>
      </c>
    </row>
    <row r="1443" spans="1:21" ht="17.25" customHeight="1" thickBot="1">
      <c r="A1443" s="82">
        <v>45143</v>
      </c>
      <c r="B1443" s="82" t="str">
        <f t="shared" si="22"/>
        <v>Aug</v>
      </c>
      <c r="C1443" s="83">
        <v>45139</v>
      </c>
      <c r="D1443" s="84">
        <v>31</v>
      </c>
      <c r="E1443" s="84" t="s">
        <v>205</v>
      </c>
      <c r="F1443" s="85" t="s">
        <v>8967</v>
      </c>
      <c r="G1443" s="117" t="s">
        <v>8968</v>
      </c>
      <c r="H1443" s="86" t="s">
        <v>8782</v>
      </c>
      <c r="I1443" s="86">
        <v>7670</v>
      </c>
      <c r="J1443" s="112">
        <v>6500</v>
      </c>
      <c r="K1443" s="122" t="s">
        <v>112</v>
      </c>
      <c r="L1443" s="88" t="s">
        <v>229</v>
      </c>
      <c r="M1443" s="88" t="str">
        <f>VLOOKUP(L1443,'Total Sales 24-25'!$AD$2:$AE$6,2,0)</f>
        <v>WhatsApp API Business</v>
      </c>
      <c r="N1443" s="88" t="s">
        <v>269</v>
      </c>
      <c r="O1443" s="84" t="s">
        <v>6341</v>
      </c>
      <c r="P1443" s="89"/>
      <c r="Q1443" s="89"/>
      <c r="R1443" s="89"/>
      <c r="S1443" s="84">
        <v>8</v>
      </c>
      <c r="T1443" s="89"/>
      <c r="U1443" s="84">
        <v>7670</v>
      </c>
    </row>
    <row r="1444" spans="1:21" ht="17.25" customHeight="1" thickBot="1">
      <c r="A1444" s="82">
        <v>45143</v>
      </c>
      <c r="B1444" s="82" t="str">
        <f t="shared" si="22"/>
        <v>Aug</v>
      </c>
      <c r="C1444" s="83">
        <v>45139</v>
      </c>
      <c r="D1444" s="84">
        <v>31</v>
      </c>
      <c r="E1444" s="84" t="s">
        <v>205</v>
      </c>
      <c r="F1444" s="85" t="s">
        <v>8967</v>
      </c>
      <c r="G1444" s="117" t="s">
        <v>8968</v>
      </c>
      <c r="H1444" s="86" t="s">
        <v>8782</v>
      </c>
      <c r="I1444" s="86">
        <v>21830</v>
      </c>
      <c r="J1444" s="112">
        <v>18500</v>
      </c>
      <c r="K1444" s="122" t="s">
        <v>112</v>
      </c>
      <c r="L1444" s="88" t="s">
        <v>229</v>
      </c>
      <c r="M1444" s="88" t="str">
        <f>VLOOKUP(L1444,'Total Sales 24-25'!$AD$2:$AE$6,2,0)</f>
        <v>WhatsApp API Business</v>
      </c>
      <c r="N1444" s="88" t="s">
        <v>1322</v>
      </c>
      <c r="O1444" s="84" t="s">
        <v>6341</v>
      </c>
      <c r="P1444" s="89"/>
      <c r="Q1444" s="89"/>
      <c r="R1444" s="89"/>
      <c r="S1444" s="84">
        <v>8</v>
      </c>
      <c r="T1444" s="89"/>
      <c r="U1444" s="84">
        <v>21830</v>
      </c>
    </row>
    <row r="1445" spans="1:21" ht="17.25" customHeight="1" thickBot="1">
      <c r="A1445" s="82">
        <v>45143</v>
      </c>
      <c r="B1445" s="82" t="str">
        <f t="shared" si="22"/>
        <v>Aug</v>
      </c>
      <c r="C1445" s="83">
        <v>45139</v>
      </c>
      <c r="D1445" s="84">
        <v>31</v>
      </c>
      <c r="E1445" s="84" t="s">
        <v>205</v>
      </c>
      <c r="F1445" s="85" t="s">
        <v>833</v>
      </c>
      <c r="G1445" s="86" t="s">
        <v>8969</v>
      </c>
      <c r="H1445" s="86" t="s">
        <v>8782</v>
      </c>
      <c r="I1445" s="86">
        <v>47082</v>
      </c>
      <c r="J1445" s="112">
        <v>39900</v>
      </c>
      <c r="K1445" s="107" t="s">
        <v>261</v>
      </c>
      <c r="L1445" s="88" t="s">
        <v>232</v>
      </c>
      <c r="M1445" s="88" t="str">
        <f>VLOOKUP(L1445,'Total Sales 24-25'!$AD$2:$AE$6,2,0)</f>
        <v>Other Services</v>
      </c>
      <c r="N1445" s="88" t="s">
        <v>8961</v>
      </c>
      <c r="O1445" s="84" t="s">
        <v>6341</v>
      </c>
      <c r="P1445" s="89"/>
      <c r="Q1445" s="89"/>
      <c r="R1445" s="89"/>
      <c r="S1445" s="84">
        <v>8</v>
      </c>
      <c r="T1445" s="89"/>
      <c r="U1445" s="84">
        <v>47082</v>
      </c>
    </row>
    <row r="1446" spans="1:21" ht="17.25" customHeight="1" thickBot="1">
      <c r="A1446" s="82">
        <v>45143</v>
      </c>
      <c r="B1446" s="82" t="str">
        <f t="shared" si="22"/>
        <v>Aug</v>
      </c>
      <c r="C1446" s="83">
        <v>45139</v>
      </c>
      <c r="D1446" s="84">
        <v>31</v>
      </c>
      <c r="E1446" s="84" t="s">
        <v>205</v>
      </c>
      <c r="F1446" s="85" t="s">
        <v>8409</v>
      </c>
      <c r="G1446" s="86" t="s">
        <v>8970</v>
      </c>
      <c r="H1446" s="86" t="s">
        <v>8782</v>
      </c>
      <c r="I1446" s="86">
        <v>47082</v>
      </c>
      <c r="J1446" s="112">
        <v>39900</v>
      </c>
      <c r="K1446" s="107" t="s">
        <v>261</v>
      </c>
      <c r="L1446" s="88" t="s">
        <v>232</v>
      </c>
      <c r="M1446" s="88" t="str">
        <f>VLOOKUP(L1446,'Total Sales 24-25'!$AD$2:$AE$6,2,0)</f>
        <v>Other Services</v>
      </c>
      <c r="N1446" s="88" t="s">
        <v>8961</v>
      </c>
      <c r="O1446" s="84" t="s">
        <v>6341</v>
      </c>
      <c r="P1446" s="89"/>
      <c r="Q1446" s="89"/>
      <c r="R1446" s="89"/>
      <c r="S1446" s="84">
        <v>8</v>
      </c>
      <c r="T1446" s="89"/>
      <c r="U1446" s="84">
        <v>47082</v>
      </c>
    </row>
    <row r="1447" spans="1:21" ht="17.25" customHeight="1" thickBot="1">
      <c r="A1447" s="82">
        <v>45143</v>
      </c>
      <c r="B1447" s="82" t="str">
        <f t="shared" si="22"/>
        <v>Aug</v>
      </c>
      <c r="C1447" s="83">
        <v>45139</v>
      </c>
      <c r="D1447" s="84">
        <v>31</v>
      </c>
      <c r="E1447" s="84" t="s">
        <v>205</v>
      </c>
      <c r="F1447" s="85" t="s">
        <v>427</v>
      </c>
      <c r="G1447" s="86" t="s">
        <v>8971</v>
      </c>
      <c r="H1447" s="86" t="s">
        <v>8782</v>
      </c>
      <c r="I1447" s="86">
        <v>47082</v>
      </c>
      <c r="J1447" s="112">
        <v>39900</v>
      </c>
      <c r="K1447" s="107" t="s">
        <v>261</v>
      </c>
      <c r="L1447" s="88" t="s">
        <v>232</v>
      </c>
      <c r="M1447" s="88" t="str">
        <f>VLOOKUP(L1447,'Total Sales 24-25'!$AD$2:$AE$6,2,0)</f>
        <v>Other Services</v>
      </c>
      <c r="N1447" s="88" t="s">
        <v>8961</v>
      </c>
      <c r="O1447" s="84" t="s">
        <v>6341</v>
      </c>
      <c r="P1447" s="89"/>
      <c r="Q1447" s="89"/>
      <c r="R1447" s="89"/>
      <c r="S1447" s="84">
        <v>8</v>
      </c>
      <c r="T1447" s="89"/>
      <c r="U1447" s="84">
        <v>47082</v>
      </c>
    </row>
    <row r="1448" spans="1:21" ht="17.25" customHeight="1" thickBot="1">
      <c r="A1448" s="82">
        <v>45143</v>
      </c>
      <c r="B1448" s="82" t="str">
        <f t="shared" si="22"/>
        <v>Aug</v>
      </c>
      <c r="C1448" s="83">
        <v>45139</v>
      </c>
      <c r="D1448" s="84">
        <v>31</v>
      </c>
      <c r="E1448" s="84" t="s">
        <v>205</v>
      </c>
      <c r="F1448" s="85" t="s">
        <v>7698</v>
      </c>
      <c r="G1448" s="86" t="s">
        <v>8972</v>
      </c>
      <c r="H1448" s="86" t="s">
        <v>8782</v>
      </c>
      <c r="I1448" s="86">
        <v>42480</v>
      </c>
      <c r="J1448" s="112">
        <v>36000</v>
      </c>
      <c r="K1448" s="122" t="s">
        <v>112</v>
      </c>
      <c r="L1448" s="88" t="s">
        <v>229</v>
      </c>
      <c r="M1448" s="88" t="str">
        <f>VLOOKUP(L1448,'Total Sales 24-25'!$AD$2:$AE$6,2,0)</f>
        <v>WhatsApp API Business</v>
      </c>
      <c r="N1448" s="88" t="s">
        <v>359</v>
      </c>
      <c r="O1448" s="84" t="s">
        <v>6341</v>
      </c>
      <c r="P1448" s="89"/>
      <c r="Q1448" s="89"/>
      <c r="R1448" s="89"/>
      <c r="S1448" s="84">
        <v>8</v>
      </c>
      <c r="T1448" s="89"/>
      <c r="U1448" s="84">
        <v>42480</v>
      </c>
    </row>
    <row r="1449" spans="1:21" ht="17.25" customHeight="1" thickBot="1">
      <c r="A1449" s="82">
        <v>45144</v>
      </c>
      <c r="B1449" s="82" t="str">
        <f t="shared" si="22"/>
        <v>Aug</v>
      </c>
      <c r="C1449" s="83">
        <v>45139</v>
      </c>
      <c r="D1449" s="84">
        <v>32</v>
      </c>
      <c r="E1449" s="84" t="s">
        <v>205</v>
      </c>
      <c r="F1449" s="85" t="s">
        <v>2172</v>
      </c>
      <c r="G1449" s="86" t="s">
        <v>8973</v>
      </c>
      <c r="H1449" s="86" t="s">
        <v>8782</v>
      </c>
      <c r="I1449" s="86">
        <v>47082</v>
      </c>
      <c r="J1449" s="109">
        <v>39900</v>
      </c>
      <c r="K1449" s="107" t="s">
        <v>261</v>
      </c>
      <c r="L1449" s="88" t="s">
        <v>232</v>
      </c>
      <c r="M1449" s="88" t="str">
        <f>VLOOKUP(L1449,'Total Sales 24-25'!$AD$2:$AE$6,2,0)</f>
        <v>Other Services</v>
      </c>
      <c r="N1449" s="88" t="s">
        <v>8961</v>
      </c>
      <c r="O1449" s="84" t="s">
        <v>6341</v>
      </c>
      <c r="P1449" s="89"/>
      <c r="Q1449" s="89"/>
      <c r="R1449" s="89"/>
      <c r="S1449" s="84">
        <v>8</v>
      </c>
      <c r="T1449" s="89"/>
      <c r="U1449" s="84">
        <v>47082</v>
      </c>
    </row>
    <row r="1450" spans="1:21" ht="17.25" customHeight="1" thickBot="1">
      <c r="A1450" s="82">
        <v>45144</v>
      </c>
      <c r="B1450" s="82" t="str">
        <f t="shared" si="22"/>
        <v>Aug</v>
      </c>
      <c r="C1450" s="83">
        <v>45139</v>
      </c>
      <c r="D1450" s="84">
        <v>32</v>
      </c>
      <c r="E1450" s="84" t="s">
        <v>205</v>
      </c>
      <c r="F1450" s="85" t="s">
        <v>8974</v>
      </c>
      <c r="G1450" s="86" t="s">
        <v>8975</v>
      </c>
      <c r="H1450" s="86" t="s">
        <v>8782</v>
      </c>
      <c r="I1450" s="86">
        <v>47082</v>
      </c>
      <c r="J1450" s="109">
        <v>39900</v>
      </c>
      <c r="K1450" s="107" t="s">
        <v>261</v>
      </c>
      <c r="L1450" s="88" t="s">
        <v>232</v>
      </c>
      <c r="M1450" s="88" t="str">
        <f>VLOOKUP(L1450,'Total Sales 24-25'!$AD$2:$AE$6,2,0)</f>
        <v>Other Services</v>
      </c>
      <c r="N1450" s="88" t="s">
        <v>8961</v>
      </c>
      <c r="O1450" s="84" t="s">
        <v>6341</v>
      </c>
      <c r="P1450" s="89"/>
      <c r="Q1450" s="89"/>
      <c r="R1450" s="89"/>
      <c r="S1450" s="84">
        <v>8</v>
      </c>
      <c r="T1450" s="89"/>
      <c r="U1450" s="84">
        <v>47082</v>
      </c>
    </row>
    <row r="1451" spans="1:21" ht="17.25" customHeight="1" thickBot="1">
      <c r="A1451" s="82">
        <v>45144</v>
      </c>
      <c r="B1451" s="82" t="str">
        <f t="shared" si="22"/>
        <v>Aug</v>
      </c>
      <c r="C1451" s="83">
        <v>45139</v>
      </c>
      <c r="D1451" s="84">
        <v>32</v>
      </c>
      <c r="E1451" s="84" t="s">
        <v>205</v>
      </c>
      <c r="F1451" s="85" t="s">
        <v>8976</v>
      </c>
      <c r="G1451" s="86" t="s">
        <v>8977</v>
      </c>
      <c r="H1451" s="86" t="s">
        <v>8782</v>
      </c>
      <c r="I1451" s="86">
        <v>47082</v>
      </c>
      <c r="J1451" s="109">
        <v>39900</v>
      </c>
      <c r="K1451" s="107" t="s">
        <v>261</v>
      </c>
      <c r="L1451" s="88" t="s">
        <v>232</v>
      </c>
      <c r="M1451" s="88" t="str">
        <f>VLOOKUP(L1451,'Total Sales 24-25'!$AD$2:$AE$6,2,0)</f>
        <v>Other Services</v>
      </c>
      <c r="N1451" s="88" t="s">
        <v>8961</v>
      </c>
      <c r="O1451" s="84" t="s">
        <v>6341</v>
      </c>
      <c r="P1451" s="89"/>
      <c r="Q1451" s="89"/>
      <c r="R1451" s="89"/>
      <c r="S1451" s="84">
        <v>8</v>
      </c>
      <c r="T1451" s="89"/>
      <c r="U1451" s="84">
        <v>47082</v>
      </c>
    </row>
    <row r="1452" spans="1:21" ht="17.25" customHeight="1" thickBot="1">
      <c r="A1452" s="82">
        <v>45021</v>
      </c>
      <c r="B1452" s="82" t="str">
        <f t="shared" si="22"/>
        <v>Apr</v>
      </c>
      <c r="C1452" s="83">
        <v>45017</v>
      </c>
      <c r="D1452" s="109">
        <v>14</v>
      </c>
      <c r="E1452" s="84" t="s">
        <v>205</v>
      </c>
      <c r="F1452" s="113" t="s">
        <v>8978</v>
      </c>
      <c r="G1452" s="110" t="s">
        <v>8979</v>
      </c>
      <c r="H1452" s="86" t="s">
        <v>8782</v>
      </c>
      <c r="I1452" s="110">
        <v>36108</v>
      </c>
      <c r="J1452" s="109">
        <v>30600</v>
      </c>
      <c r="K1452" s="120" t="s">
        <v>112</v>
      </c>
      <c r="L1452" s="109" t="s">
        <v>229</v>
      </c>
      <c r="M1452" s="88" t="str">
        <f>VLOOKUP(L1452,'Total Sales 24-25'!$AD$2:$AE$6,2,0)</f>
        <v>WhatsApp API Business</v>
      </c>
      <c r="N1452" s="109" t="s">
        <v>359</v>
      </c>
      <c r="O1452" s="109" t="s">
        <v>6341</v>
      </c>
      <c r="P1452" s="89"/>
      <c r="Q1452" s="89"/>
      <c r="R1452" s="89"/>
      <c r="S1452" s="109">
        <v>4</v>
      </c>
      <c r="T1452" s="89"/>
      <c r="U1452" s="109">
        <v>36108</v>
      </c>
    </row>
    <row r="1453" spans="1:21" ht="17.25" customHeight="1" thickBot="1">
      <c r="A1453" s="82">
        <v>45144</v>
      </c>
      <c r="B1453" s="82" t="str">
        <f t="shared" si="22"/>
        <v>Aug</v>
      </c>
      <c r="C1453" s="83">
        <v>45139</v>
      </c>
      <c r="D1453" s="84">
        <v>32</v>
      </c>
      <c r="E1453" s="84" t="s">
        <v>205</v>
      </c>
      <c r="F1453" s="85" t="s">
        <v>3578</v>
      </c>
      <c r="G1453" s="86" t="s">
        <v>8980</v>
      </c>
      <c r="H1453" s="86" t="s">
        <v>8782</v>
      </c>
      <c r="I1453" s="86">
        <v>47082</v>
      </c>
      <c r="J1453" s="109">
        <v>39900</v>
      </c>
      <c r="K1453" s="107" t="s">
        <v>261</v>
      </c>
      <c r="L1453" s="88" t="s">
        <v>232</v>
      </c>
      <c r="M1453" s="88" t="str">
        <f>VLOOKUP(L1453,'Total Sales 24-25'!$AD$2:$AE$6,2,0)</f>
        <v>Other Services</v>
      </c>
      <c r="N1453" s="88" t="s">
        <v>8961</v>
      </c>
      <c r="O1453" s="84" t="s">
        <v>6341</v>
      </c>
      <c r="P1453" s="89"/>
      <c r="Q1453" s="89"/>
      <c r="R1453" s="89"/>
      <c r="S1453" s="84">
        <v>8</v>
      </c>
      <c r="T1453" s="89"/>
      <c r="U1453" s="84">
        <v>47082</v>
      </c>
    </row>
    <row r="1454" spans="1:21" ht="17.25" customHeight="1" thickBot="1">
      <c r="A1454" s="82">
        <v>45144</v>
      </c>
      <c r="B1454" s="82" t="str">
        <f t="shared" si="22"/>
        <v>Aug</v>
      </c>
      <c r="C1454" s="83">
        <v>45139</v>
      </c>
      <c r="D1454" s="84">
        <v>32</v>
      </c>
      <c r="E1454" s="84" t="s">
        <v>205</v>
      </c>
      <c r="F1454" s="85" t="s">
        <v>8981</v>
      </c>
      <c r="G1454" s="86" t="s">
        <v>8982</v>
      </c>
      <c r="H1454" s="86" t="s">
        <v>8782</v>
      </c>
      <c r="I1454" s="86">
        <v>15930</v>
      </c>
      <c r="J1454" s="109">
        <v>13500</v>
      </c>
      <c r="K1454" s="122" t="s">
        <v>112</v>
      </c>
      <c r="L1454" s="88" t="s">
        <v>229</v>
      </c>
      <c r="M1454" s="88" t="str">
        <f>VLOOKUP(L1454,'Total Sales 24-25'!$AD$2:$AE$6,2,0)</f>
        <v>WhatsApp API Business</v>
      </c>
      <c r="N1454" s="88" t="s">
        <v>284</v>
      </c>
      <c r="O1454" s="84" t="s">
        <v>6341</v>
      </c>
      <c r="P1454" s="89"/>
      <c r="Q1454" s="89"/>
      <c r="R1454" s="89"/>
      <c r="S1454" s="84">
        <v>8</v>
      </c>
      <c r="T1454" s="89"/>
      <c r="U1454" s="84">
        <v>15930</v>
      </c>
    </row>
    <row r="1455" spans="1:21" ht="17.25" customHeight="1" thickBot="1">
      <c r="A1455" s="82">
        <v>45145</v>
      </c>
      <c r="B1455" s="82" t="str">
        <f t="shared" si="22"/>
        <v>Aug</v>
      </c>
      <c r="C1455" s="83">
        <v>45139</v>
      </c>
      <c r="D1455" s="84">
        <v>32</v>
      </c>
      <c r="E1455" s="84" t="s">
        <v>205</v>
      </c>
      <c r="F1455" s="85" t="s">
        <v>3692</v>
      </c>
      <c r="G1455" s="86" t="s">
        <v>8983</v>
      </c>
      <c r="H1455" s="86" t="s">
        <v>8782</v>
      </c>
      <c r="I1455" s="86">
        <v>17700</v>
      </c>
      <c r="J1455" s="109">
        <v>15000</v>
      </c>
      <c r="K1455" s="122" t="s">
        <v>112</v>
      </c>
      <c r="L1455" s="88" t="s">
        <v>229</v>
      </c>
      <c r="M1455" s="88" t="str">
        <f>VLOOKUP(L1455,'Total Sales 24-25'!$AD$2:$AE$6,2,0)</f>
        <v>WhatsApp API Business</v>
      </c>
      <c r="N1455" s="88" t="s">
        <v>284</v>
      </c>
      <c r="O1455" s="84" t="s">
        <v>6341</v>
      </c>
      <c r="P1455" s="89"/>
      <c r="Q1455" s="89"/>
      <c r="R1455" s="89"/>
      <c r="S1455" s="84">
        <v>8</v>
      </c>
      <c r="T1455" s="89"/>
      <c r="U1455" s="84">
        <v>17700</v>
      </c>
    </row>
    <row r="1456" spans="1:21" ht="17.25" customHeight="1" thickBot="1">
      <c r="A1456" s="82">
        <v>45145</v>
      </c>
      <c r="B1456" s="82" t="str">
        <f t="shared" si="22"/>
        <v>Aug</v>
      </c>
      <c r="C1456" s="83">
        <v>45139</v>
      </c>
      <c r="D1456" s="84">
        <v>32</v>
      </c>
      <c r="E1456" s="84" t="s">
        <v>205</v>
      </c>
      <c r="F1456" s="85" t="s">
        <v>2090</v>
      </c>
      <c r="G1456" s="86" t="s">
        <v>8984</v>
      </c>
      <c r="H1456" s="86" t="s">
        <v>8782</v>
      </c>
      <c r="I1456" s="86">
        <v>94164</v>
      </c>
      <c r="J1456" s="109">
        <v>79800</v>
      </c>
      <c r="K1456" s="107" t="s">
        <v>261</v>
      </c>
      <c r="L1456" s="88" t="s">
        <v>232</v>
      </c>
      <c r="M1456" s="88" t="str">
        <f>VLOOKUP(L1456,'Total Sales 24-25'!$AD$2:$AE$6,2,0)</f>
        <v>Other Services</v>
      </c>
      <c r="N1456" s="88" t="s">
        <v>8961</v>
      </c>
      <c r="O1456" s="84" t="s">
        <v>6341</v>
      </c>
      <c r="P1456" s="89"/>
      <c r="Q1456" s="89"/>
      <c r="R1456" s="89"/>
      <c r="S1456" s="84">
        <v>8</v>
      </c>
      <c r="T1456" s="89"/>
      <c r="U1456" s="84">
        <v>94164</v>
      </c>
    </row>
    <row r="1457" spans="1:21" ht="17.25" customHeight="1" thickBot="1">
      <c r="A1457" s="82">
        <v>45145</v>
      </c>
      <c r="B1457" s="82" t="str">
        <f t="shared" si="22"/>
        <v>Aug</v>
      </c>
      <c r="C1457" s="83">
        <v>45139</v>
      </c>
      <c r="D1457" s="84">
        <v>32</v>
      </c>
      <c r="E1457" s="84" t="s">
        <v>205</v>
      </c>
      <c r="F1457" s="85" t="s">
        <v>7609</v>
      </c>
      <c r="G1457" s="86" t="s">
        <v>8985</v>
      </c>
      <c r="H1457" s="86" t="s">
        <v>8782</v>
      </c>
      <c r="I1457" s="86">
        <v>94164</v>
      </c>
      <c r="J1457" s="109">
        <v>79800</v>
      </c>
      <c r="K1457" s="107" t="s">
        <v>261</v>
      </c>
      <c r="L1457" s="88" t="s">
        <v>232</v>
      </c>
      <c r="M1457" s="88" t="str">
        <f>VLOOKUP(L1457,'Total Sales 24-25'!$AD$2:$AE$6,2,0)</f>
        <v>Other Services</v>
      </c>
      <c r="N1457" s="88" t="s">
        <v>8961</v>
      </c>
      <c r="O1457" s="84" t="s">
        <v>6341</v>
      </c>
      <c r="P1457" s="89"/>
      <c r="Q1457" s="89"/>
      <c r="R1457" s="89"/>
      <c r="S1457" s="84">
        <v>8</v>
      </c>
      <c r="T1457" s="89"/>
      <c r="U1457" s="84">
        <v>94164</v>
      </c>
    </row>
    <row r="1458" spans="1:21" ht="17.25" customHeight="1" thickBot="1">
      <c r="A1458" s="82">
        <v>45145</v>
      </c>
      <c r="B1458" s="82" t="str">
        <f t="shared" si="22"/>
        <v>Aug</v>
      </c>
      <c r="C1458" s="83">
        <v>45139</v>
      </c>
      <c r="D1458" s="84">
        <v>32</v>
      </c>
      <c r="E1458" s="84" t="s">
        <v>205</v>
      </c>
      <c r="F1458" s="85" t="s">
        <v>8986</v>
      </c>
      <c r="G1458" s="86" t="s">
        <v>8987</v>
      </c>
      <c r="H1458" s="86" t="s">
        <v>8782</v>
      </c>
      <c r="I1458" s="86">
        <v>47082</v>
      </c>
      <c r="J1458" s="109">
        <v>39900</v>
      </c>
      <c r="K1458" s="107" t="s">
        <v>261</v>
      </c>
      <c r="L1458" s="88" t="s">
        <v>232</v>
      </c>
      <c r="M1458" s="88" t="str">
        <f>VLOOKUP(L1458,'Total Sales 24-25'!$AD$2:$AE$6,2,0)</f>
        <v>Other Services</v>
      </c>
      <c r="N1458" s="88" t="s">
        <v>8961</v>
      </c>
      <c r="O1458" s="84" t="s">
        <v>6341</v>
      </c>
      <c r="P1458" s="89"/>
      <c r="Q1458" s="89"/>
      <c r="R1458" s="89"/>
      <c r="S1458" s="84">
        <v>8</v>
      </c>
      <c r="T1458" s="89"/>
      <c r="U1458" s="84">
        <v>47082</v>
      </c>
    </row>
    <row r="1459" spans="1:21" ht="17.25" customHeight="1" thickBot="1">
      <c r="A1459" s="82">
        <v>45145</v>
      </c>
      <c r="B1459" s="82" t="str">
        <f t="shared" si="22"/>
        <v>Aug</v>
      </c>
      <c r="C1459" s="83">
        <v>45139</v>
      </c>
      <c r="D1459" s="84">
        <v>32</v>
      </c>
      <c r="E1459" s="84" t="s">
        <v>205</v>
      </c>
      <c r="F1459" s="85" t="s">
        <v>3690</v>
      </c>
      <c r="G1459" s="86" t="s">
        <v>8988</v>
      </c>
      <c r="H1459" s="86" t="s">
        <v>8782</v>
      </c>
      <c r="I1459" s="86">
        <v>17700</v>
      </c>
      <c r="J1459" s="109">
        <v>15000</v>
      </c>
      <c r="K1459" s="122" t="s">
        <v>112</v>
      </c>
      <c r="L1459" s="88" t="s">
        <v>229</v>
      </c>
      <c r="M1459" s="88" t="str">
        <f>VLOOKUP(L1459,'Total Sales 24-25'!$AD$2:$AE$6,2,0)</f>
        <v>WhatsApp API Business</v>
      </c>
      <c r="N1459" s="88" t="s">
        <v>284</v>
      </c>
      <c r="O1459" s="84" t="s">
        <v>6341</v>
      </c>
      <c r="P1459" s="89"/>
      <c r="Q1459" s="89"/>
      <c r="R1459" s="89"/>
      <c r="S1459" s="84">
        <v>8</v>
      </c>
      <c r="T1459" s="89"/>
      <c r="U1459" s="84">
        <v>17700</v>
      </c>
    </row>
    <row r="1460" spans="1:21" ht="17.25" customHeight="1" thickBot="1">
      <c r="A1460" s="82">
        <v>45145</v>
      </c>
      <c r="B1460" s="82" t="str">
        <f t="shared" si="22"/>
        <v>Aug</v>
      </c>
      <c r="C1460" s="83">
        <v>45139</v>
      </c>
      <c r="D1460" s="84">
        <v>32</v>
      </c>
      <c r="E1460" s="84" t="s">
        <v>205</v>
      </c>
      <c r="F1460" s="85" t="s">
        <v>7861</v>
      </c>
      <c r="G1460" s="86" t="s">
        <v>8989</v>
      </c>
      <c r="H1460" s="86" t="s">
        <v>8782</v>
      </c>
      <c r="I1460" s="86">
        <v>2508</v>
      </c>
      <c r="J1460" s="109">
        <v>2125</v>
      </c>
      <c r="K1460" s="122" t="s">
        <v>112</v>
      </c>
      <c r="L1460" s="88" t="s">
        <v>229</v>
      </c>
      <c r="M1460" s="88" t="str">
        <f>VLOOKUP(L1460,'Total Sales 24-25'!$AD$2:$AE$6,2,0)</f>
        <v>WhatsApp API Business</v>
      </c>
      <c r="N1460" s="88" t="s">
        <v>258</v>
      </c>
      <c r="O1460" s="84" t="s">
        <v>6341</v>
      </c>
      <c r="P1460" s="89"/>
      <c r="Q1460" s="89"/>
      <c r="R1460" s="89"/>
      <c r="S1460" s="84">
        <v>8</v>
      </c>
      <c r="T1460" s="89"/>
      <c r="U1460" s="84">
        <v>2508</v>
      </c>
    </row>
    <row r="1461" spans="1:21" ht="17.25" customHeight="1" thickBot="1">
      <c r="A1461" s="82">
        <v>45145</v>
      </c>
      <c r="B1461" s="82" t="str">
        <f t="shared" si="22"/>
        <v>Aug</v>
      </c>
      <c r="C1461" s="83">
        <v>45139</v>
      </c>
      <c r="D1461" s="84">
        <v>32</v>
      </c>
      <c r="E1461" s="84" t="s">
        <v>205</v>
      </c>
      <c r="F1461" s="85" t="s">
        <v>2535</v>
      </c>
      <c r="G1461" s="86" t="s">
        <v>8990</v>
      </c>
      <c r="H1461" s="86" t="s">
        <v>8782</v>
      </c>
      <c r="I1461" s="86">
        <v>4915</v>
      </c>
      <c r="J1461" s="109">
        <v>4165</v>
      </c>
      <c r="K1461" s="122" t="s">
        <v>112</v>
      </c>
      <c r="L1461" s="88" t="s">
        <v>229</v>
      </c>
      <c r="M1461" s="88" t="str">
        <f>VLOOKUP(L1461,'Total Sales 24-25'!$AD$2:$AE$6,2,0)</f>
        <v>WhatsApp API Business</v>
      </c>
      <c r="N1461" s="88" t="s">
        <v>258</v>
      </c>
      <c r="O1461" s="84" t="s">
        <v>6341</v>
      </c>
      <c r="P1461" s="89"/>
      <c r="Q1461" s="89"/>
      <c r="R1461" s="89"/>
      <c r="S1461" s="84">
        <v>8</v>
      </c>
      <c r="T1461" s="89"/>
      <c r="U1461" s="84">
        <v>4915</v>
      </c>
    </row>
    <row r="1462" spans="1:21" ht="17.25" customHeight="1" thickBot="1">
      <c r="A1462" s="82">
        <v>45145</v>
      </c>
      <c r="B1462" s="82" t="str">
        <f t="shared" si="22"/>
        <v>Aug</v>
      </c>
      <c r="C1462" s="83">
        <v>45139</v>
      </c>
      <c r="D1462" s="84">
        <v>32</v>
      </c>
      <c r="E1462" s="84" t="s">
        <v>205</v>
      </c>
      <c r="F1462" s="85" t="s">
        <v>1443</v>
      </c>
      <c r="G1462" s="86" t="s">
        <v>8991</v>
      </c>
      <c r="H1462" s="86" t="s">
        <v>8782</v>
      </c>
      <c r="I1462" s="86">
        <v>42480</v>
      </c>
      <c r="J1462" s="109">
        <v>36000</v>
      </c>
      <c r="K1462" s="122" t="s">
        <v>112</v>
      </c>
      <c r="L1462" s="88" t="s">
        <v>229</v>
      </c>
      <c r="M1462" s="88" t="str">
        <f>VLOOKUP(L1462,'Total Sales 24-25'!$AD$2:$AE$6,2,0)</f>
        <v>WhatsApp API Business</v>
      </c>
      <c r="N1462" s="88" t="s">
        <v>359</v>
      </c>
      <c r="O1462" s="84" t="s">
        <v>6341</v>
      </c>
      <c r="P1462" s="89"/>
      <c r="Q1462" s="89"/>
      <c r="R1462" s="89"/>
      <c r="S1462" s="84">
        <v>8</v>
      </c>
      <c r="T1462" s="89"/>
      <c r="U1462" s="84">
        <v>42480</v>
      </c>
    </row>
    <row r="1463" spans="1:21" ht="17.25" customHeight="1" thickBot="1">
      <c r="A1463" s="82">
        <v>45021</v>
      </c>
      <c r="B1463" s="82" t="str">
        <f t="shared" si="22"/>
        <v>Apr</v>
      </c>
      <c r="C1463" s="83">
        <v>45017</v>
      </c>
      <c r="D1463" s="84">
        <v>14</v>
      </c>
      <c r="E1463" s="84" t="s">
        <v>205</v>
      </c>
      <c r="F1463" s="85" t="s">
        <v>1192</v>
      </c>
      <c r="G1463" s="86" t="s">
        <v>8992</v>
      </c>
      <c r="H1463" s="86" t="s">
        <v>8782</v>
      </c>
      <c r="I1463" s="86">
        <v>528640</v>
      </c>
      <c r="J1463" s="84">
        <v>448000</v>
      </c>
      <c r="K1463" s="108" t="s">
        <v>291</v>
      </c>
      <c r="L1463" s="88" t="s">
        <v>226</v>
      </c>
      <c r="M1463" s="88" t="str">
        <f>VLOOKUP(L1463,'Total Sales 24-25'!$AD$2:$AE$6,2,0)</f>
        <v xml:space="preserve">Training Business </v>
      </c>
      <c r="N1463" s="88" t="s">
        <v>7906</v>
      </c>
      <c r="O1463" s="84" t="s">
        <v>6341</v>
      </c>
      <c r="P1463" s="89"/>
      <c r="Q1463" s="89"/>
      <c r="R1463" s="89"/>
      <c r="S1463" s="84">
        <v>4</v>
      </c>
      <c r="T1463" s="89"/>
      <c r="U1463" s="84">
        <v>528640</v>
      </c>
    </row>
    <row r="1464" spans="1:21" ht="17.25" customHeight="1" thickBot="1">
      <c r="A1464" s="82">
        <v>45146</v>
      </c>
      <c r="B1464" s="82" t="str">
        <f t="shared" si="22"/>
        <v>Aug</v>
      </c>
      <c r="C1464" s="83">
        <v>45139</v>
      </c>
      <c r="D1464" s="84">
        <v>32</v>
      </c>
      <c r="E1464" s="84" t="s">
        <v>205</v>
      </c>
      <c r="F1464" s="85" t="s">
        <v>8993</v>
      </c>
      <c r="G1464" s="86" t="s">
        <v>8994</v>
      </c>
      <c r="H1464" s="86" t="s">
        <v>8782</v>
      </c>
      <c r="I1464" s="86">
        <v>5900</v>
      </c>
      <c r="J1464" s="109">
        <v>5000</v>
      </c>
      <c r="K1464" s="88" t="s">
        <v>8818</v>
      </c>
      <c r="L1464" s="88" t="s">
        <v>223</v>
      </c>
      <c r="M1464" s="88" t="str">
        <f>VLOOKUP(L1464,'Total Sales 24-25'!$AD$2:$AE$6,2,0)</f>
        <v>Tech Assist Recruitment</v>
      </c>
      <c r="N1464" s="88" t="s">
        <v>311</v>
      </c>
      <c r="O1464" s="84" t="s">
        <v>6341</v>
      </c>
      <c r="P1464" s="89"/>
      <c r="Q1464" s="89"/>
      <c r="R1464" s="89"/>
      <c r="S1464" s="84">
        <v>8</v>
      </c>
      <c r="T1464" s="89"/>
      <c r="U1464" s="84">
        <v>5900</v>
      </c>
    </row>
    <row r="1465" spans="1:21" ht="17.25" customHeight="1" thickBot="1">
      <c r="A1465" s="82">
        <v>45146</v>
      </c>
      <c r="B1465" s="82" t="str">
        <f t="shared" si="22"/>
        <v>Aug</v>
      </c>
      <c r="C1465" s="83">
        <v>45139</v>
      </c>
      <c r="D1465" s="84">
        <v>32</v>
      </c>
      <c r="E1465" s="84" t="s">
        <v>205</v>
      </c>
      <c r="F1465" s="85" t="s">
        <v>730</v>
      </c>
      <c r="G1465" s="86" t="s">
        <v>8995</v>
      </c>
      <c r="H1465" s="86" t="s">
        <v>8782</v>
      </c>
      <c r="I1465" s="86">
        <v>47082</v>
      </c>
      <c r="J1465" s="109">
        <v>39900</v>
      </c>
      <c r="K1465" s="107" t="s">
        <v>261</v>
      </c>
      <c r="L1465" s="88" t="s">
        <v>232</v>
      </c>
      <c r="M1465" s="88" t="str">
        <f>VLOOKUP(L1465,'Total Sales 24-25'!$AD$2:$AE$6,2,0)</f>
        <v>Other Services</v>
      </c>
      <c r="N1465" s="88" t="s">
        <v>8961</v>
      </c>
      <c r="O1465" s="84" t="s">
        <v>6341</v>
      </c>
      <c r="P1465" s="89"/>
      <c r="Q1465" s="89"/>
      <c r="R1465" s="89"/>
      <c r="S1465" s="84">
        <v>8</v>
      </c>
      <c r="T1465" s="89"/>
      <c r="U1465" s="84">
        <v>47082</v>
      </c>
    </row>
    <row r="1466" spans="1:21" ht="17.25" customHeight="1" thickBot="1">
      <c r="A1466" s="82">
        <v>45146</v>
      </c>
      <c r="B1466" s="82" t="str">
        <f t="shared" si="22"/>
        <v>Aug</v>
      </c>
      <c r="C1466" s="83">
        <v>45139</v>
      </c>
      <c r="D1466" s="84">
        <v>32</v>
      </c>
      <c r="E1466" s="84" t="s">
        <v>205</v>
      </c>
      <c r="F1466" s="85" t="s">
        <v>833</v>
      </c>
      <c r="G1466" s="86" t="s">
        <v>8996</v>
      </c>
      <c r="H1466" s="86" t="s">
        <v>8782</v>
      </c>
      <c r="I1466" s="86">
        <v>23600</v>
      </c>
      <c r="J1466" s="109">
        <v>20000</v>
      </c>
      <c r="K1466" s="107" t="s">
        <v>261</v>
      </c>
      <c r="L1466" s="88" t="s">
        <v>232</v>
      </c>
      <c r="M1466" s="88" t="str">
        <f>VLOOKUP(L1466,'Total Sales 24-25'!$AD$2:$AE$6,2,0)</f>
        <v>Other Services</v>
      </c>
      <c r="N1466" s="88" t="s">
        <v>8961</v>
      </c>
      <c r="O1466" s="84" t="s">
        <v>6341</v>
      </c>
      <c r="P1466" s="89"/>
      <c r="Q1466" s="89"/>
      <c r="R1466" s="89"/>
      <c r="S1466" s="84">
        <v>8</v>
      </c>
      <c r="T1466" s="89"/>
      <c r="U1466" s="84">
        <v>23600</v>
      </c>
    </row>
    <row r="1467" spans="1:21" ht="17.25" customHeight="1" thickBot="1">
      <c r="A1467" s="82">
        <v>45147</v>
      </c>
      <c r="B1467" s="82" t="str">
        <f t="shared" si="22"/>
        <v>Aug</v>
      </c>
      <c r="C1467" s="83">
        <v>45139</v>
      </c>
      <c r="D1467" s="84">
        <v>32</v>
      </c>
      <c r="E1467" s="84" t="s">
        <v>205</v>
      </c>
      <c r="F1467" s="90" t="s">
        <v>362</v>
      </c>
      <c r="G1467" s="86" t="s">
        <v>8997</v>
      </c>
      <c r="H1467" s="86" t="s">
        <v>8782</v>
      </c>
      <c r="I1467" s="91"/>
      <c r="J1467" s="112">
        <v>0</v>
      </c>
      <c r="K1467" s="89"/>
      <c r="L1467" s="89"/>
      <c r="M1467" s="88" t="e">
        <f>VLOOKUP(L1467,'Total Sales 24-25'!$AD$2:$AE$6,2,0)</f>
        <v>#N/A</v>
      </c>
      <c r="N1467" s="89"/>
      <c r="O1467" s="84" t="s">
        <v>6341</v>
      </c>
      <c r="P1467" s="89"/>
      <c r="Q1467" s="89"/>
      <c r="R1467" s="89"/>
      <c r="S1467" s="84">
        <v>8</v>
      </c>
      <c r="T1467" s="89"/>
      <c r="U1467" s="89"/>
    </row>
    <row r="1468" spans="1:21" ht="17.25" customHeight="1" thickBot="1">
      <c r="A1468" s="82">
        <v>45147</v>
      </c>
      <c r="B1468" s="82" t="str">
        <f t="shared" si="22"/>
        <v>Aug</v>
      </c>
      <c r="C1468" s="83">
        <v>45139</v>
      </c>
      <c r="D1468" s="84">
        <v>32</v>
      </c>
      <c r="E1468" s="84" t="s">
        <v>205</v>
      </c>
      <c r="F1468" s="85" t="s">
        <v>8998</v>
      </c>
      <c r="G1468" s="86" t="s">
        <v>8999</v>
      </c>
      <c r="H1468" s="86" t="s">
        <v>8782</v>
      </c>
      <c r="I1468" s="86">
        <v>94164</v>
      </c>
      <c r="J1468" s="111">
        <v>79800</v>
      </c>
      <c r="K1468" s="107" t="s">
        <v>261</v>
      </c>
      <c r="L1468" s="88" t="s">
        <v>232</v>
      </c>
      <c r="M1468" s="88" t="str">
        <f>VLOOKUP(L1468,'Total Sales 24-25'!$AD$2:$AE$6,2,0)</f>
        <v>Other Services</v>
      </c>
      <c r="N1468" s="88" t="s">
        <v>8961</v>
      </c>
      <c r="O1468" s="84" t="s">
        <v>6341</v>
      </c>
      <c r="P1468" s="89"/>
      <c r="Q1468" s="89"/>
      <c r="R1468" s="89"/>
      <c r="S1468" s="84">
        <v>8</v>
      </c>
      <c r="T1468" s="89"/>
      <c r="U1468" s="84">
        <v>94164</v>
      </c>
    </row>
    <row r="1469" spans="1:21" ht="17.25" customHeight="1" thickBot="1">
      <c r="A1469" s="82">
        <v>45147</v>
      </c>
      <c r="B1469" s="82" t="str">
        <f t="shared" si="22"/>
        <v>Aug</v>
      </c>
      <c r="C1469" s="83">
        <v>45139</v>
      </c>
      <c r="D1469" s="84">
        <v>32</v>
      </c>
      <c r="E1469" s="84" t="s">
        <v>205</v>
      </c>
      <c r="F1469" s="85" t="s">
        <v>3145</v>
      </c>
      <c r="G1469" s="86" t="s">
        <v>9000</v>
      </c>
      <c r="H1469" s="86" t="s">
        <v>8782</v>
      </c>
      <c r="I1469" s="86">
        <v>47082</v>
      </c>
      <c r="J1469" s="111">
        <v>39900</v>
      </c>
      <c r="K1469" s="107" t="s">
        <v>261</v>
      </c>
      <c r="L1469" s="88" t="s">
        <v>232</v>
      </c>
      <c r="M1469" s="88" t="str">
        <f>VLOOKUP(L1469,'Total Sales 24-25'!$AD$2:$AE$6,2,0)</f>
        <v>Other Services</v>
      </c>
      <c r="N1469" s="88" t="s">
        <v>8961</v>
      </c>
      <c r="O1469" s="84" t="s">
        <v>6341</v>
      </c>
      <c r="P1469" s="89"/>
      <c r="Q1469" s="89"/>
      <c r="R1469" s="89"/>
      <c r="S1469" s="84">
        <v>8</v>
      </c>
      <c r="T1469" s="89"/>
      <c r="U1469" s="84">
        <v>47082</v>
      </c>
    </row>
    <row r="1470" spans="1:21" ht="17.25" customHeight="1" thickBot="1">
      <c r="A1470" s="82">
        <v>45147</v>
      </c>
      <c r="B1470" s="82" t="str">
        <f t="shared" si="22"/>
        <v>Aug</v>
      </c>
      <c r="C1470" s="83">
        <v>45139</v>
      </c>
      <c r="D1470" s="84">
        <v>32</v>
      </c>
      <c r="E1470" s="84" t="s">
        <v>205</v>
      </c>
      <c r="F1470" s="85" t="s">
        <v>2200</v>
      </c>
      <c r="G1470" s="86" t="s">
        <v>9001</v>
      </c>
      <c r="H1470" s="86" t="s">
        <v>8782</v>
      </c>
      <c r="I1470" s="86">
        <v>47082</v>
      </c>
      <c r="J1470" s="111">
        <v>39900</v>
      </c>
      <c r="K1470" s="107" t="s">
        <v>261</v>
      </c>
      <c r="L1470" s="88" t="s">
        <v>232</v>
      </c>
      <c r="M1470" s="88" t="str">
        <f>VLOOKUP(L1470,'Total Sales 24-25'!$AD$2:$AE$6,2,0)</f>
        <v>Other Services</v>
      </c>
      <c r="N1470" s="88" t="s">
        <v>8961</v>
      </c>
      <c r="O1470" s="84" t="s">
        <v>6341</v>
      </c>
      <c r="P1470" s="89"/>
      <c r="Q1470" s="89"/>
      <c r="R1470" s="89"/>
      <c r="S1470" s="84">
        <v>8</v>
      </c>
      <c r="T1470" s="89"/>
      <c r="U1470" s="84">
        <v>47082</v>
      </c>
    </row>
    <row r="1471" spans="1:21" ht="17.25" customHeight="1" thickBot="1">
      <c r="A1471" s="82">
        <v>45147</v>
      </c>
      <c r="B1471" s="82" t="str">
        <f t="shared" si="22"/>
        <v>Aug</v>
      </c>
      <c r="C1471" s="83">
        <v>45139</v>
      </c>
      <c r="D1471" s="84">
        <v>32</v>
      </c>
      <c r="E1471" s="84" t="s">
        <v>205</v>
      </c>
      <c r="F1471" s="85" t="s">
        <v>3698</v>
      </c>
      <c r="G1471" s="86" t="s">
        <v>9002</v>
      </c>
      <c r="H1471" s="86" t="s">
        <v>8782</v>
      </c>
      <c r="I1471" s="86">
        <v>7965</v>
      </c>
      <c r="J1471" s="111">
        <v>6750</v>
      </c>
      <c r="K1471" s="122" t="s">
        <v>112</v>
      </c>
      <c r="L1471" s="88" t="s">
        <v>229</v>
      </c>
      <c r="M1471" s="88" t="str">
        <f>VLOOKUP(L1471,'Total Sales 24-25'!$AD$2:$AE$6,2,0)</f>
        <v>WhatsApp API Business</v>
      </c>
      <c r="N1471" s="88" t="s">
        <v>269</v>
      </c>
      <c r="O1471" s="84" t="s">
        <v>6341</v>
      </c>
      <c r="P1471" s="89"/>
      <c r="Q1471" s="89"/>
      <c r="R1471" s="89"/>
      <c r="S1471" s="84">
        <v>8</v>
      </c>
      <c r="T1471" s="89"/>
      <c r="U1471" s="84">
        <v>7965</v>
      </c>
    </row>
    <row r="1472" spans="1:21" ht="17.25" customHeight="1" thickBot="1">
      <c r="A1472" s="82">
        <v>45147</v>
      </c>
      <c r="B1472" s="82" t="str">
        <f t="shared" si="22"/>
        <v>Aug</v>
      </c>
      <c r="C1472" s="83">
        <v>45139</v>
      </c>
      <c r="D1472" s="84">
        <v>32</v>
      </c>
      <c r="E1472" s="84" t="s">
        <v>205</v>
      </c>
      <c r="F1472" s="85" t="s">
        <v>3186</v>
      </c>
      <c r="G1472" s="86" t="s">
        <v>9003</v>
      </c>
      <c r="H1472" s="86" t="s">
        <v>8782</v>
      </c>
      <c r="I1472" s="86">
        <v>40356</v>
      </c>
      <c r="J1472" s="111">
        <v>34200</v>
      </c>
      <c r="K1472" s="122" t="s">
        <v>112</v>
      </c>
      <c r="L1472" s="88" t="s">
        <v>229</v>
      </c>
      <c r="M1472" s="88" t="str">
        <f>VLOOKUP(L1472,'Total Sales 24-25'!$AD$2:$AE$6,2,0)</f>
        <v>WhatsApp API Business</v>
      </c>
      <c r="N1472" s="88" t="s">
        <v>359</v>
      </c>
      <c r="O1472" s="84" t="s">
        <v>6341</v>
      </c>
      <c r="P1472" s="89"/>
      <c r="Q1472" s="89"/>
      <c r="R1472" s="89"/>
      <c r="S1472" s="84">
        <v>8</v>
      </c>
      <c r="T1472" s="89"/>
      <c r="U1472" s="84">
        <v>40356</v>
      </c>
    </row>
    <row r="1473" spans="1:21" ht="17.25" customHeight="1" thickBot="1">
      <c r="A1473" s="82">
        <v>45147</v>
      </c>
      <c r="B1473" s="82" t="str">
        <f t="shared" si="22"/>
        <v>Aug</v>
      </c>
      <c r="C1473" s="83">
        <v>45139</v>
      </c>
      <c r="D1473" s="84">
        <v>32</v>
      </c>
      <c r="E1473" s="84" t="s">
        <v>205</v>
      </c>
      <c r="F1473" s="90" t="s">
        <v>362</v>
      </c>
      <c r="G1473" s="86" t="s">
        <v>9004</v>
      </c>
      <c r="H1473" s="86" t="s">
        <v>8782</v>
      </c>
      <c r="I1473" s="91"/>
      <c r="J1473" s="112">
        <v>0</v>
      </c>
      <c r="K1473" s="89"/>
      <c r="L1473" s="89"/>
      <c r="M1473" s="88" t="e">
        <f>VLOOKUP(L1473,'Total Sales 24-25'!$AD$2:$AE$6,2,0)</f>
        <v>#N/A</v>
      </c>
      <c r="N1473" s="89"/>
      <c r="O1473" s="84" t="s">
        <v>6341</v>
      </c>
      <c r="P1473" s="89"/>
      <c r="Q1473" s="89"/>
      <c r="R1473" s="89"/>
      <c r="S1473" s="84">
        <v>8</v>
      </c>
      <c r="T1473" s="89"/>
      <c r="U1473" s="89"/>
    </row>
    <row r="1474" spans="1:21" ht="17.25" customHeight="1" thickBot="1">
      <c r="A1474" s="82">
        <v>45021</v>
      </c>
      <c r="B1474" s="82" t="str">
        <f t="shared" ref="B1474:B1537" si="23">TEXT(A1474,"mmm")</f>
        <v>Apr</v>
      </c>
      <c r="C1474" s="83">
        <v>45017</v>
      </c>
      <c r="D1474" s="84">
        <v>14</v>
      </c>
      <c r="E1474" s="84" t="s">
        <v>205</v>
      </c>
      <c r="F1474" s="85" t="s">
        <v>1401</v>
      </c>
      <c r="G1474" s="86" t="s">
        <v>9005</v>
      </c>
      <c r="H1474" s="86" t="s">
        <v>8782</v>
      </c>
      <c r="I1474" s="86">
        <v>528640</v>
      </c>
      <c r="J1474" s="84">
        <v>448000</v>
      </c>
      <c r="K1474" s="108" t="s">
        <v>291</v>
      </c>
      <c r="L1474" s="88" t="s">
        <v>226</v>
      </c>
      <c r="M1474" s="88" t="str">
        <f>VLOOKUP(L1474,'Total Sales 24-25'!$AD$2:$AE$6,2,0)</f>
        <v xml:space="preserve">Training Business </v>
      </c>
      <c r="N1474" s="88" t="s">
        <v>7906</v>
      </c>
      <c r="O1474" s="84" t="s">
        <v>6341</v>
      </c>
      <c r="P1474" s="89"/>
      <c r="Q1474" s="89"/>
      <c r="R1474" s="89"/>
      <c r="S1474" s="84">
        <v>4</v>
      </c>
      <c r="T1474" s="89"/>
      <c r="U1474" s="84">
        <v>528640</v>
      </c>
    </row>
    <row r="1475" spans="1:21" ht="17.25" customHeight="1" thickBot="1">
      <c r="A1475" s="82">
        <v>45147</v>
      </c>
      <c r="B1475" s="82" t="str">
        <f t="shared" si="23"/>
        <v>Aug</v>
      </c>
      <c r="C1475" s="83">
        <v>45139</v>
      </c>
      <c r="D1475" s="84">
        <v>32</v>
      </c>
      <c r="E1475" s="84" t="s">
        <v>205</v>
      </c>
      <c r="F1475" s="90" t="s">
        <v>362</v>
      </c>
      <c r="G1475" s="86" t="s">
        <v>9006</v>
      </c>
      <c r="H1475" s="86" t="s">
        <v>8782</v>
      </c>
      <c r="I1475" s="91"/>
      <c r="J1475" s="112">
        <v>0</v>
      </c>
      <c r="K1475" s="89"/>
      <c r="L1475" s="89"/>
      <c r="M1475" s="88" t="e">
        <f>VLOOKUP(L1475,'Total Sales 24-25'!$AD$2:$AE$6,2,0)</f>
        <v>#N/A</v>
      </c>
      <c r="N1475" s="89"/>
      <c r="O1475" s="84" t="s">
        <v>6341</v>
      </c>
      <c r="P1475" s="89"/>
      <c r="Q1475" s="89"/>
      <c r="R1475" s="89"/>
      <c r="S1475" s="84">
        <v>8</v>
      </c>
      <c r="T1475" s="89"/>
      <c r="U1475" s="89"/>
    </row>
    <row r="1476" spans="1:21" ht="17.25" customHeight="1" thickBot="1">
      <c r="A1476" s="82">
        <v>45148</v>
      </c>
      <c r="B1476" s="82" t="str">
        <f t="shared" si="23"/>
        <v>Aug</v>
      </c>
      <c r="C1476" s="83">
        <v>45139</v>
      </c>
      <c r="D1476" s="84">
        <v>32</v>
      </c>
      <c r="E1476" s="84" t="s">
        <v>205</v>
      </c>
      <c r="F1476" s="85" t="s">
        <v>9007</v>
      </c>
      <c r="G1476" s="86" t="s">
        <v>9008</v>
      </c>
      <c r="H1476" s="86" t="s">
        <v>8782</v>
      </c>
      <c r="I1476" s="86">
        <v>47082</v>
      </c>
      <c r="J1476" s="123">
        <v>39900</v>
      </c>
      <c r="K1476" s="107" t="s">
        <v>261</v>
      </c>
      <c r="L1476" s="88" t="s">
        <v>232</v>
      </c>
      <c r="M1476" s="88" t="str">
        <f>VLOOKUP(L1476,'Total Sales 24-25'!$AD$2:$AE$6,2,0)</f>
        <v>Other Services</v>
      </c>
      <c r="N1476" s="88" t="s">
        <v>8961</v>
      </c>
      <c r="O1476" s="84" t="s">
        <v>6341</v>
      </c>
      <c r="P1476" s="89"/>
      <c r="Q1476" s="89"/>
      <c r="R1476" s="89"/>
      <c r="S1476" s="84">
        <v>8</v>
      </c>
      <c r="T1476" s="89"/>
      <c r="U1476" s="84">
        <v>47082</v>
      </c>
    </row>
    <row r="1477" spans="1:21" ht="17.25" customHeight="1" thickBot="1">
      <c r="A1477" s="82">
        <v>45148</v>
      </c>
      <c r="B1477" s="82" t="str">
        <f t="shared" si="23"/>
        <v>Aug</v>
      </c>
      <c r="C1477" s="83">
        <v>45139</v>
      </c>
      <c r="D1477" s="84">
        <v>32</v>
      </c>
      <c r="E1477" s="84" t="s">
        <v>205</v>
      </c>
      <c r="F1477" s="85" t="s">
        <v>420</v>
      </c>
      <c r="G1477" s="86" t="s">
        <v>9009</v>
      </c>
      <c r="H1477" s="86" t="s">
        <v>8782</v>
      </c>
      <c r="I1477" s="86">
        <v>44124</v>
      </c>
      <c r="J1477" s="123">
        <v>37393</v>
      </c>
      <c r="K1477" s="107" t="s">
        <v>261</v>
      </c>
      <c r="L1477" s="88" t="s">
        <v>232</v>
      </c>
      <c r="M1477" s="88" t="str">
        <f>VLOOKUP(L1477,'Total Sales 24-25'!$AD$2:$AE$6,2,0)</f>
        <v>Other Services</v>
      </c>
      <c r="N1477" s="88" t="s">
        <v>422</v>
      </c>
      <c r="O1477" s="84" t="s">
        <v>6341</v>
      </c>
      <c r="P1477" s="89"/>
      <c r="Q1477" s="89"/>
      <c r="R1477" s="89"/>
      <c r="S1477" s="84">
        <v>8</v>
      </c>
      <c r="T1477" s="89"/>
      <c r="U1477" s="84">
        <v>44124</v>
      </c>
    </row>
    <row r="1478" spans="1:21" ht="17.25" customHeight="1" thickBot="1">
      <c r="A1478" s="82">
        <v>45148</v>
      </c>
      <c r="B1478" s="82" t="str">
        <f t="shared" si="23"/>
        <v>Aug</v>
      </c>
      <c r="C1478" s="83">
        <v>45139</v>
      </c>
      <c r="D1478" s="84">
        <v>32</v>
      </c>
      <c r="E1478" s="84" t="s">
        <v>205</v>
      </c>
      <c r="F1478" s="85" t="s">
        <v>9010</v>
      </c>
      <c r="G1478" s="86" t="s">
        <v>9011</v>
      </c>
      <c r="H1478" s="86" t="s">
        <v>8782</v>
      </c>
      <c r="I1478" s="86">
        <v>47082</v>
      </c>
      <c r="J1478" s="123">
        <v>39900</v>
      </c>
      <c r="K1478" s="107" t="s">
        <v>261</v>
      </c>
      <c r="L1478" s="88" t="s">
        <v>232</v>
      </c>
      <c r="M1478" s="88" t="str">
        <f>VLOOKUP(L1478,'Total Sales 24-25'!$AD$2:$AE$6,2,0)</f>
        <v>Other Services</v>
      </c>
      <c r="N1478" s="88" t="s">
        <v>8961</v>
      </c>
      <c r="O1478" s="84" t="s">
        <v>6341</v>
      </c>
      <c r="P1478" s="89"/>
      <c r="Q1478" s="89"/>
      <c r="R1478" s="89"/>
      <c r="S1478" s="84">
        <v>8</v>
      </c>
      <c r="T1478" s="89"/>
      <c r="U1478" s="84">
        <v>47082</v>
      </c>
    </row>
    <row r="1479" spans="1:21" ht="17.25" customHeight="1" thickBot="1">
      <c r="A1479" s="82">
        <v>45148</v>
      </c>
      <c r="B1479" s="82" t="str">
        <f t="shared" si="23"/>
        <v>Aug</v>
      </c>
      <c r="C1479" s="83">
        <v>45139</v>
      </c>
      <c r="D1479" s="84">
        <v>32</v>
      </c>
      <c r="E1479" s="84" t="s">
        <v>205</v>
      </c>
      <c r="F1479" s="85" t="s">
        <v>9012</v>
      </c>
      <c r="G1479" s="86" t="s">
        <v>9013</v>
      </c>
      <c r="H1479" s="86" t="s">
        <v>8782</v>
      </c>
      <c r="I1479" s="86">
        <v>47082</v>
      </c>
      <c r="J1479" s="123">
        <v>39900</v>
      </c>
      <c r="K1479" s="107" t="s">
        <v>261</v>
      </c>
      <c r="L1479" s="88" t="s">
        <v>232</v>
      </c>
      <c r="M1479" s="88" t="str">
        <f>VLOOKUP(L1479,'Total Sales 24-25'!$AD$2:$AE$6,2,0)</f>
        <v>Other Services</v>
      </c>
      <c r="N1479" s="88" t="s">
        <v>8961</v>
      </c>
      <c r="O1479" s="84" t="s">
        <v>6341</v>
      </c>
      <c r="P1479" s="89"/>
      <c r="Q1479" s="89"/>
      <c r="R1479" s="89"/>
      <c r="S1479" s="84">
        <v>8</v>
      </c>
      <c r="T1479" s="89"/>
      <c r="U1479" s="84">
        <v>47082</v>
      </c>
    </row>
    <row r="1480" spans="1:21" ht="17.25" customHeight="1" thickBot="1">
      <c r="A1480" s="82">
        <v>45148</v>
      </c>
      <c r="B1480" s="82" t="str">
        <f t="shared" si="23"/>
        <v>Aug</v>
      </c>
      <c r="C1480" s="83">
        <v>45139</v>
      </c>
      <c r="D1480" s="84">
        <v>32</v>
      </c>
      <c r="E1480" s="84" t="s">
        <v>205</v>
      </c>
      <c r="F1480" s="85" t="s">
        <v>9014</v>
      </c>
      <c r="G1480" s="86" t="s">
        <v>9015</v>
      </c>
      <c r="H1480" s="86" t="s">
        <v>8782</v>
      </c>
      <c r="I1480" s="86">
        <v>11210</v>
      </c>
      <c r="J1480" s="123">
        <v>9500</v>
      </c>
      <c r="K1480" s="107" t="s">
        <v>261</v>
      </c>
      <c r="L1480" s="88" t="s">
        <v>232</v>
      </c>
      <c r="M1480" s="88" t="str">
        <f>VLOOKUP(L1480,'Total Sales 24-25'!$AD$2:$AE$6,2,0)</f>
        <v>Other Services</v>
      </c>
      <c r="N1480" s="88" t="s">
        <v>8961</v>
      </c>
      <c r="O1480" s="84" t="s">
        <v>6341</v>
      </c>
      <c r="P1480" s="89"/>
      <c r="Q1480" s="89"/>
      <c r="R1480" s="89"/>
      <c r="S1480" s="84">
        <v>8</v>
      </c>
      <c r="T1480" s="89"/>
      <c r="U1480" s="84">
        <v>11210</v>
      </c>
    </row>
    <row r="1481" spans="1:21" ht="17.25" customHeight="1" thickBot="1">
      <c r="A1481" s="82">
        <v>45148</v>
      </c>
      <c r="B1481" s="82" t="str">
        <f t="shared" si="23"/>
        <v>Aug</v>
      </c>
      <c r="C1481" s="83">
        <v>45139</v>
      </c>
      <c r="D1481" s="84">
        <v>32</v>
      </c>
      <c r="E1481" s="84" t="s">
        <v>205</v>
      </c>
      <c r="F1481" s="85" t="s">
        <v>3937</v>
      </c>
      <c r="G1481" s="86" t="s">
        <v>9016</v>
      </c>
      <c r="H1481" s="86" t="s">
        <v>8782</v>
      </c>
      <c r="I1481" s="86">
        <v>17700</v>
      </c>
      <c r="J1481" s="123">
        <v>15000</v>
      </c>
      <c r="K1481" s="122" t="s">
        <v>112</v>
      </c>
      <c r="L1481" s="88" t="s">
        <v>229</v>
      </c>
      <c r="M1481" s="88" t="str">
        <f>VLOOKUP(L1481,'Total Sales 24-25'!$AD$2:$AE$6,2,0)</f>
        <v>WhatsApp API Business</v>
      </c>
      <c r="N1481" s="88" t="s">
        <v>284</v>
      </c>
      <c r="O1481" s="84" t="s">
        <v>6341</v>
      </c>
      <c r="P1481" s="89"/>
      <c r="Q1481" s="89"/>
      <c r="R1481" s="89"/>
      <c r="S1481" s="84">
        <v>8</v>
      </c>
      <c r="T1481" s="89"/>
      <c r="U1481" s="84">
        <v>17700</v>
      </c>
    </row>
    <row r="1482" spans="1:21" ht="17.25" customHeight="1" thickBot="1">
      <c r="A1482" s="82">
        <v>45148</v>
      </c>
      <c r="B1482" s="82" t="str">
        <f t="shared" si="23"/>
        <v>Aug</v>
      </c>
      <c r="C1482" s="83">
        <v>45139</v>
      </c>
      <c r="D1482" s="84">
        <v>32</v>
      </c>
      <c r="E1482" s="84" t="s">
        <v>205</v>
      </c>
      <c r="F1482" s="85" t="s">
        <v>3803</v>
      </c>
      <c r="G1482" s="86" t="s">
        <v>9017</v>
      </c>
      <c r="H1482" s="86" t="s">
        <v>8782</v>
      </c>
      <c r="I1482" s="86">
        <v>42480</v>
      </c>
      <c r="J1482" s="123">
        <v>36000</v>
      </c>
      <c r="K1482" s="122" t="s">
        <v>112</v>
      </c>
      <c r="L1482" s="88" t="s">
        <v>229</v>
      </c>
      <c r="M1482" s="88" t="str">
        <f>VLOOKUP(L1482,'Total Sales 24-25'!$AD$2:$AE$6,2,0)</f>
        <v>WhatsApp API Business</v>
      </c>
      <c r="N1482" s="88" t="s">
        <v>359</v>
      </c>
      <c r="O1482" s="84" t="s">
        <v>6341</v>
      </c>
      <c r="P1482" s="89"/>
      <c r="Q1482" s="89"/>
      <c r="R1482" s="89"/>
      <c r="S1482" s="84">
        <v>8</v>
      </c>
      <c r="T1482" s="89"/>
      <c r="U1482" s="84">
        <v>42480</v>
      </c>
    </row>
    <row r="1483" spans="1:21" ht="17.25" customHeight="1" thickBot="1">
      <c r="A1483" s="82">
        <v>45148</v>
      </c>
      <c r="B1483" s="82" t="str">
        <f t="shared" si="23"/>
        <v>Aug</v>
      </c>
      <c r="C1483" s="83">
        <v>45139</v>
      </c>
      <c r="D1483" s="84">
        <v>32</v>
      </c>
      <c r="E1483" s="84" t="s">
        <v>205</v>
      </c>
      <c r="F1483" s="85" t="s">
        <v>8974</v>
      </c>
      <c r="G1483" s="86" t="s">
        <v>9018</v>
      </c>
      <c r="H1483" s="86" t="s">
        <v>8782</v>
      </c>
      <c r="I1483" s="86">
        <v>38704</v>
      </c>
      <c r="J1483" s="123">
        <v>32800</v>
      </c>
      <c r="K1483" s="122" t="s">
        <v>112</v>
      </c>
      <c r="L1483" s="88" t="s">
        <v>229</v>
      </c>
      <c r="M1483" s="88" t="str">
        <f>VLOOKUP(L1483,'Total Sales 24-25'!$AD$2:$AE$6,2,0)</f>
        <v>WhatsApp API Business</v>
      </c>
      <c r="N1483" s="88" t="s">
        <v>359</v>
      </c>
      <c r="O1483" s="84" t="s">
        <v>6341</v>
      </c>
      <c r="P1483" s="89"/>
      <c r="Q1483" s="89"/>
      <c r="R1483" s="89"/>
      <c r="S1483" s="84">
        <v>8</v>
      </c>
      <c r="T1483" s="89"/>
      <c r="U1483" s="84">
        <v>38704</v>
      </c>
    </row>
    <row r="1484" spans="1:21" ht="17.25" customHeight="1" thickBot="1">
      <c r="A1484" s="82">
        <v>45148</v>
      </c>
      <c r="B1484" s="82" t="str">
        <f t="shared" si="23"/>
        <v>Aug</v>
      </c>
      <c r="C1484" s="83">
        <v>45139</v>
      </c>
      <c r="D1484" s="84">
        <v>32</v>
      </c>
      <c r="E1484" s="84" t="s">
        <v>205</v>
      </c>
      <c r="F1484" s="85" t="s">
        <v>9019</v>
      </c>
      <c r="G1484" s="86" t="s">
        <v>9020</v>
      </c>
      <c r="H1484" s="86" t="s">
        <v>8782</v>
      </c>
      <c r="I1484" s="86">
        <v>2950</v>
      </c>
      <c r="J1484" s="123">
        <v>2500</v>
      </c>
      <c r="K1484" s="122" t="s">
        <v>112</v>
      </c>
      <c r="L1484" s="88" t="s">
        <v>229</v>
      </c>
      <c r="M1484" s="88" t="str">
        <f>VLOOKUP(L1484,'Total Sales 24-25'!$AD$2:$AE$6,2,0)</f>
        <v>WhatsApp API Business</v>
      </c>
      <c r="N1484" s="88" t="s">
        <v>258</v>
      </c>
      <c r="O1484" s="84" t="s">
        <v>6341</v>
      </c>
      <c r="P1484" s="89"/>
      <c r="Q1484" s="89"/>
      <c r="R1484" s="89"/>
      <c r="S1484" s="84">
        <v>8</v>
      </c>
      <c r="T1484" s="89"/>
      <c r="U1484" s="84">
        <v>2950</v>
      </c>
    </row>
    <row r="1485" spans="1:21" ht="17.25" customHeight="1" thickBot="1">
      <c r="A1485" s="82">
        <v>45021</v>
      </c>
      <c r="B1485" s="82" t="str">
        <f t="shared" si="23"/>
        <v>Apr</v>
      </c>
      <c r="C1485" s="83">
        <v>45017</v>
      </c>
      <c r="D1485" s="109">
        <v>14</v>
      </c>
      <c r="E1485" s="84" t="s">
        <v>205</v>
      </c>
      <c r="F1485" s="113" t="s">
        <v>2129</v>
      </c>
      <c r="G1485" s="110" t="s">
        <v>9021</v>
      </c>
      <c r="H1485" s="86" t="s">
        <v>8782</v>
      </c>
      <c r="I1485" s="110">
        <v>15045</v>
      </c>
      <c r="J1485" s="109">
        <v>12750</v>
      </c>
      <c r="K1485" s="120" t="s">
        <v>112</v>
      </c>
      <c r="L1485" s="109" t="s">
        <v>229</v>
      </c>
      <c r="M1485" s="88" t="str">
        <f>VLOOKUP(L1485,'Total Sales 24-25'!$AD$2:$AE$6,2,0)</f>
        <v>WhatsApp API Business</v>
      </c>
      <c r="N1485" s="109" t="s">
        <v>284</v>
      </c>
      <c r="O1485" s="109" t="s">
        <v>6341</v>
      </c>
      <c r="P1485" s="89"/>
      <c r="Q1485" s="89"/>
      <c r="R1485" s="89"/>
      <c r="S1485" s="109">
        <v>4</v>
      </c>
      <c r="T1485" s="89"/>
      <c r="U1485" s="109">
        <v>15045</v>
      </c>
    </row>
    <row r="1486" spans="1:21" ht="17.25" customHeight="1" thickBot="1">
      <c r="A1486" s="82">
        <v>45148</v>
      </c>
      <c r="B1486" s="82" t="str">
        <f t="shared" si="23"/>
        <v>Aug</v>
      </c>
      <c r="C1486" s="83">
        <v>45139</v>
      </c>
      <c r="D1486" s="84">
        <v>32</v>
      </c>
      <c r="E1486" s="84" t="s">
        <v>205</v>
      </c>
      <c r="F1486" s="85" t="s">
        <v>790</v>
      </c>
      <c r="G1486" s="86" t="s">
        <v>9022</v>
      </c>
      <c r="H1486" s="86" t="s">
        <v>8782</v>
      </c>
      <c r="I1486" s="86">
        <v>47082</v>
      </c>
      <c r="J1486" s="123">
        <v>39900</v>
      </c>
      <c r="K1486" s="107" t="s">
        <v>261</v>
      </c>
      <c r="L1486" s="88" t="s">
        <v>232</v>
      </c>
      <c r="M1486" s="88" t="str">
        <f>VLOOKUP(L1486,'Total Sales 24-25'!$AD$2:$AE$6,2,0)</f>
        <v>Other Services</v>
      </c>
      <c r="N1486" s="88" t="s">
        <v>8961</v>
      </c>
      <c r="O1486" s="84" t="s">
        <v>6341</v>
      </c>
      <c r="P1486" s="89"/>
      <c r="Q1486" s="89"/>
      <c r="R1486" s="89"/>
      <c r="S1486" s="84">
        <v>8</v>
      </c>
      <c r="T1486" s="89"/>
      <c r="U1486" s="84">
        <v>47082</v>
      </c>
    </row>
    <row r="1487" spans="1:21" ht="17.25" customHeight="1" thickBot="1">
      <c r="A1487" s="82">
        <v>45148</v>
      </c>
      <c r="B1487" s="82" t="str">
        <f t="shared" si="23"/>
        <v>Aug</v>
      </c>
      <c r="C1487" s="83">
        <v>45139</v>
      </c>
      <c r="D1487" s="84">
        <v>32</v>
      </c>
      <c r="E1487" s="84" t="s">
        <v>205</v>
      </c>
      <c r="F1487" s="85" t="s">
        <v>2625</v>
      </c>
      <c r="G1487" s="86" t="s">
        <v>9023</v>
      </c>
      <c r="H1487" s="86" t="s">
        <v>8782</v>
      </c>
      <c r="I1487" s="86">
        <v>11800</v>
      </c>
      <c r="J1487" s="123">
        <v>10000</v>
      </c>
      <c r="K1487" s="122" t="s">
        <v>112</v>
      </c>
      <c r="L1487" s="88" t="s">
        <v>229</v>
      </c>
      <c r="M1487" s="88" t="str">
        <f>VLOOKUP(L1487,'Total Sales 24-25'!$AD$2:$AE$6,2,0)</f>
        <v>WhatsApp API Business</v>
      </c>
      <c r="N1487" s="88" t="s">
        <v>352</v>
      </c>
      <c r="O1487" s="84" t="s">
        <v>6341</v>
      </c>
      <c r="P1487" s="89"/>
      <c r="Q1487" s="89"/>
      <c r="R1487" s="89"/>
      <c r="S1487" s="84">
        <v>8</v>
      </c>
      <c r="T1487" s="89"/>
      <c r="U1487" s="84">
        <v>11800</v>
      </c>
    </row>
    <row r="1488" spans="1:21" ht="17.25" customHeight="1" thickBot="1">
      <c r="A1488" s="82">
        <v>45148</v>
      </c>
      <c r="B1488" s="82" t="str">
        <f t="shared" si="23"/>
        <v>Aug</v>
      </c>
      <c r="C1488" s="83">
        <v>45139</v>
      </c>
      <c r="D1488" s="84">
        <v>32</v>
      </c>
      <c r="E1488" s="84" t="s">
        <v>205</v>
      </c>
      <c r="F1488" s="85" t="s">
        <v>9024</v>
      </c>
      <c r="G1488" s="86" t="s">
        <v>9025</v>
      </c>
      <c r="H1488" s="86" t="s">
        <v>8782</v>
      </c>
      <c r="I1488" s="86">
        <v>2950</v>
      </c>
      <c r="J1488" s="123">
        <v>2500</v>
      </c>
      <c r="K1488" s="122" t="s">
        <v>112</v>
      </c>
      <c r="L1488" s="88" t="s">
        <v>229</v>
      </c>
      <c r="M1488" s="88" t="str">
        <f>VLOOKUP(L1488,'Total Sales 24-25'!$AD$2:$AE$6,2,0)</f>
        <v>WhatsApp API Business</v>
      </c>
      <c r="N1488" s="88" t="s">
        <v>258</v>
      </c>
      <c r="O1488" s="84" t="s">
        <v>6341</v>
      </c>
      <c r="P1488" s="89"/>
      <c r="Q1488" s="89"/>
      <c r="R1488" s="89"/>
      <c r="S1488" s="84">
        <v>8</v>
      </c>
      <c r="T1488" s="89"/>
      <c r="U1488" s="84">
        <v>2950</v>
      </c>
    </row>
    <row r="1489" spans="1:21" ht="17.25" customHeight="1" thickBot="1">
      <c r="A1489" s="82">
        <v>45148</v>
      </c>
      <c r="B1489" s="82" t="str">
        <f t="shared" si="23"/>
        <v>Aug</v>
      </c>
      <c r="C1489" s="83">
        <v>45139</v>
      </c>
      <c r="D1489" s="84">
        <v>32</v>
      </c>
      <c r="E1489" s="84" t="s">
        <v>205</v>
      </c>
      <c r="F1489" s="85" t="s">
        <v>930</v>
      </c>
      <c r="G1489" s="86" t="s">
        <v>9026</v>
      </c>
      <c r="H1489" s="86" t="s">
        <v>8782</v>
      </c>
      <c r="I1489" s="86">
        <v>36108</v>
      </c>
      <c r="J1489" s="123">
        <v>30600</v>
      </c>
      <c r="K1489" s="122" t="s">
        <v>112</v>
      </c>
      <c r="L1489" s="88" t="s">
        <v>229</v>
      </c>
      <c r="M1489" s="88" t="str">
        <f>VLOOKUP(L1489,'Total Sales 24-25'!$AD$2:$AE$6,2,0)</f>
        <v>WhatsApp API Business</v>
      </c>
      <c r="N1489" s="88" t="s">
        <v>359</v>
      </c>
      <c r="O1489" s="84" t="s">
        <v>6341</v>
      </c>
      <c r="P1489" s="89"/>
      <c r="Q1489" s="89"/>
      <c r="R1489" s="89"/>
      <c r="S1489" s="84">
        <v>8</v>
      </c>
      <c r="T1489" s="89"/>
      <c r="U1489" s="84">
        <v>36108</v>
      </c>
    </row>
    <row r="1490" spans="1:21" ht="17.25" customHeight="1" thickBot="1">
      <c r="A1490" s="82">
        <v>45148</v>
      </c>
      <c r="B1490" s="82" t="str">
        <f t="shared" si="23"/>
        <v>Aug</v>
      </c>
      <c r="C1490" s="83">
        <v>45139</v>
      </c>
      <c r="D1490" s="84">
        <v>32</v>
      </c>
      <c r="E1490" s="84" t="s">
        <v>205</v>
      </c>
      <c r="F1490" s="85" t="s">
        <v>4188</v>
      </c>
      <c r="G1490" s="86" t="s">
        <v>9027</v>
      </c>
      <c r="H1490" s="86" t="s">
        <v>8782</v>
      </c>
      <c r="I1490" s="86">
        <v>15930</v>
      </c>
      <c r="J1490" s="123">
        <v>13500</v>
      </c>
      <c r="K1490" s="122" t="s">
        <v>112</v>
      </c>
      <c r="L1490" s="88" t="s">
        <v>229</v>
      </c>
      <c r="M1490" s="88" t="str">
        <f>VLOOKUP(L1490,'Total Sales 24-25'!$AD$2:$AE$6,2,0)</f>
        <v>WhatsApp API Business</v>
      </c>
      <c r="N1490" s="88" t="s">
        <v>284</v>
      </c>
      <c r="O1490" s="84" t="s">
        <v>6341</v>
      </c>
      <c r="P1490" s="89"/>
      <c r="Q1490" s="89"/>
      <c r="R1490" s="89"/>
      <c r="S1490" s="84">
        <v>8</v>
      </c>
      <c r="T1490" s="89"/>
      <c r="U1490" s="84">
        <v>15930</v>
      </c>
    </row>
    <row r="1491" spans="1:21" ht="17.25" customHeight="1" thickBot="1">
      <c r="A1491" s="82">
        <v>45148</v>
      </c>
      <c r="B1491" s="82" t="str">
        <f t="shared" si="23"/>
        <v>Aug</v>
      </c>
      <c r="C1491" s="83">
        <v>45139</v>
      </c>
      <c r="D1491" s="84">
        <v>32</v>
      </c>
      <c r="E1491" s="84" t="s">
        <v>205</v>
      </c>
      <c r="F1491" s="85" t="s">
        <v>8976</v>
      </c>
      <c r="G1491" s="86" t="s">
        <v>9028</v>
      </c>
      <c r="H1491" s="86" t="s">
        <v>8782</v>
      </c>
      <c r="I1491" s="86">
        <v>16501</v>
      </c>
      <c r="J1491" s="123">
        <v>13984</v>
      </c>
      <c r="K1491" s="88" t="s">
        <v>8818</v>
      </c>
      <c r="L1491" s="88" t="s">
        <v>223</v>
      </c>
      <c r="M1491" s="88" t="str">
        <f>VLOOKUP(L1491,'Total Sales 24-25'!$AD$2:$AE$6,2,0)</f>
        <v>Tech Assist Recruitment</v>
      </c>
      <c r="N1491" s="88" t="s">
        <v>311</v>
      </c>
      <c r="O1491" s="84" t="s">
        <v>6341</v>
      </c>
      <c r="P1491" s="89"/>
      <c r="Q1491" s="89"/>
      <c r="R1491" s="89"/>
      <c r="S1491" s="84">
        <v>8</v>
      </c>
      <c r="T1491" s="89"/>
      <c r="U1491" s="84">
        <v>16501</v>
      </c>
    </row>
    <row r="1492" spans="1:21" ht="17.25" customHeight="1" thickBot="1">
      <c r="A1492" s="82">
        <v>45148</v>
      </c>
      <c r="B1492" s="82" t="str">
        <f t="shared" si="23"/>
        <v>Aug</v>
      </c>
      <c r="C1492" s="83">
        <v>45139</v>
      </c>
      <c r="D1492" s="84">
        <v>32</v>
      </c>
      <c r="E1492" s="84" t="s">
        <v>205</v>
      </c>
      <c r="F1492" s="85" t="s">
        <v>502</v>
      </c>
      <c r="G1492" s="86" t="s">
        <v>9029</v>
      </c>
      <c r="H1492" s="86" t="s">
        <v>8782</v>
      </c>
      <c r="I1492" s="86">
        <v>10030</v>
      </c>
      <c r="J1492" s="123">
        <v>8500</v>
      </c>
      <c r="K1492" s="122" t="s">
        <v>112</v>
      </c>
      <c r="L1492" s="88" t="s">
        <v>229</v>
      </c>
      <c r="M1492" s="88" t="str">
        <f>VLOOKUP(L1492,'Total Sales 24-25'!$AD$2:$AE$6,2,0)</f>
        <v>WhatsApp API Business</v>
      </c>
      <c r="N1492" s="88" t="s">
        <v>269</v>
      </c>
      <c r="O1492" s="84" t="s">
        <v>6341</v>
      </c>
      <c r="P1492" s="89"/>
      <c r="Q1492" s="89"/>
      <c r="R1492" s="89"/>
      <c r="S1492" s="84">
        <v>8</v>
      </c>
      <c r="T1492" s="89"/>
      <c r="U1492" s="84">
        <v>10030</v>
      </c>
    </row>
    <row r="1493" spans="1:21" ht="17.25" customHeight="1" thickBot="1">
      <c r="A1493" s="82">
        <v>45148</v>
      </c>
      <c r="B1493" s="82" t="str">
        <f t="shared" si="23"/>
        <v>Aug</v>
      </c>
      <c r="C1493" s="83">
        <v>45139</v>
      </c>
      <c r="D1493" s="84">
        <v>32</v>
      </c>
      <c r="E1493" s="84" t="s">
        <v>205</v>
      </c>
      <c r="F1493" s="85" t="s">
        <v>9030</v>
      </c>
      <c r="G1493" s="86" t="s">
        <v>9031</v>
      </c>
      <c r="H1493" s="86" t="s">
        <v>8782</v>
      </c>
      <c r="I1493" s="86">
        <v>17842</v>
      </c>
      <c r="J1493" s="123">
        <v>15120</v>
      </c>
      <c r="K1493" s="88" t="s">
        <v>8818</v>
      </c>
      <c r="L1493" s="88" t="s">
        <v>223</v>
      </c>
      <c r="M1493" s="88" t="str">
        <f>VLOOKUP(L1493,'Total Sales 24-25'!$AD$2:$AE$6,2,0)</f>
        <v>Tech Assist Recruitment</v>
      </c>
      <c r="N1493" s="88" t="s">
        <v>311</v>
      </c>
      <c r="O1493" s="84" t="s">
        <v>6341</v>
      </c>
      <c r="P1493" s="89"/>
      <c r="Q1493" s="89"/>
      <c r="R1493" s="89"/>
      <c r="S1493" s="84">
        <v>8</v>
      </c>
      <c r="T1493" s="89"/>
      <c r="U1493" s="84">
        <v>17842</v>
      </c>
    </row>
    <row r="1494" spans="1:21" ht="17.25" customHeight="1" thickBot="1">
      <c r="A1494" s="82">
        <v>45149</v>
      </c>
      <c r="B1494" s="82" t="str">
        <f t="shared" si="23"/>
        <v>Aug</v>
      </c>
      <c r="C1494" s="83">
        <v>45139</v>
      </c>
      <c r="D1494" s="84">
        <v>32</v>
      </c>
      <c r="E1494" s="84" t="s">
        <v>205</v>
      </c>
      <c r="F1494" s="85" t="s">
        <v>9032</v>
      </c>
      <c r="G1494" s="86" t="s">
        <v>9033</v>
      </c>
      <c r="H1494" s="86" t="s">
        <v>8782</v>
      </c>
      <c r="I1494" s="86">
        <v>5900</v>
      </c>
      <c r="J1494" s="123">
        <v>5000</v>
      </c>
      <c r="K1494" s="124" t="s">
        <v>310</v>
      </c>
      <c r="L1494" s="88" t="s">
        <v>223</v>
      </c>
      <c r="M1494" s="88" t="str">
        <f>VLOOKUP(L1494,'Total Sales 24-25'!$AD$2:$AE$6,2,0)</f>
        <v>Tech Assist Recruitment</v>
      </c>
      <c r="N1494" s="88" t="s">
        <v>311</v>
      </c>
      <c r="O1494" s="84" t="s">
        <v>6341</v>
      </c>
      <c r="P1494" s="89"/>
      <c r="Q1494" s="89"/>
      <c r="R1494" s="89"/>
      <c r="S1494" s="84">
        <v>8</v>
      </c>
      <c r="T1494" s="89"/>
      <c r="U1494" s="84">
        <v>5900</v>
      </c>
    </row>
    <row r="1495" spans="1:21" ht="17.25" customHeight="1" thickBot="1">
      <c r="A1495" s="82">
        <v>45150</v>
      </c>
      <c r="B1495" s="82" t="str">
        <f t="shared" si="23"/>
        <v>Aug</v>
      </c>
      <c r="C1495" s="83">
        <v>45139</v>
      </c>
      <c r="D1495" s="84">
        <v>32</v>
      </c>
      <c r="E1495" s="84" t="s">
        <v>205</v>
      </c>
      <c r="F1495" s="85" t="s">
        <v>730</v>
      </c>
      <c r="G1495" s="86" t="s">
        <v>9034</v>
      </c>
      <c r="H1495" s="86" t="s">
        <v>8782</v>
      </c>
      <c r="I1495" s="86">
        <v>26810</v>
      </c>
      <c r="J1495" s="123">
        <v>22720</v>
      </c>
      <c r="K1495" s="88" t="s">
        <v>8818</v>
      </c>
      <c r="L1495" s="88" t="s">
        <v>223</v>
      </c>
      <c r="M1495" s="88" t="str">
        <f>VLOOKUP(L1495,'Total Sales 24-25'!$AD$2:$AE$6,2,0)</f>
        <v>Tech Assist Recruitment</v>
      </c>
      <c r="N1495" s="88" t="s">
        <v>311</v>
      </c>
      <c r="O1495" s="84" t="s">
        <v>6341</v>
      </c>
      <c r="P1495" s="89"/>
      <c r="Q1495" s="89"/>
      <c r="R1495" s="89"/>
      <c r="S1495" s="84">
        <v>8</v>
      </c>
      <c r="T1495" s="89"/>
      <c r="U1495" s="84">
        <v>26810</v>
      </c>
    </row>
    <row r="1496" spans="1:21" ht="17.25" customHeight="1" thickBot="1">
      <c r="A1496" s="82">
        <v>45021</v>
      </c>
      <c r="B1496" s="82" t="str">
        <f t="shared" si="23"/>
        <v>Apr</v>
      </c>
      <c r="C1496" s="83">
        <v>45017</v>
      </c>
      <c r="D1496" s="109">
        <v>14</v>
      </c>
      <c r="E1496" s="84" t="s">
        <v>205</v>
      </c>
      <c r="F1496" s="113" t="s">
        <v>9035</v>
      </c>
      <c r="G1496" s="110" t="s">
        <v>9036</v>
      </c>
      <c r="H1496" s="86" t="s">
        <v>8782</v>
      </c>
      <c r="I1496" s="110">
        <v>42480</v>
      </c>
      <c r="J1496" s="109">
        <v>36000</v>
      </c>
      <c r="K1496" s="120" t="s">
        <v>112</v>
      </c>
      <c r="L1496" s="109" t="s">
        <v>229</v>
      </c>
      <c r="M1496" s="88" t="str">
        <f>VLOOKUP(L1496,'Total Sales 24-25'!$AD$2:$AE$6,2,0)</f>
        <v>WhatsApp API Business</v>
      </c>
      <c r="N1496" s="109" t="s">
        <v>359</v>
      </c>
      <c r="O1496" s="109" t="s">
        <v>6341</v>
      </c>
      <c r="P1496" s="89"/>
      <c r="Q1496" s="89"/>
      <c r="R1496" s="89"/>
      <c r="S1496" s="109">
        <v>4</v>
      </c>
      <c r="T1496" s="89"/>
      <c r="U1496" s="109">
        <v>42480</v>
      </c>
    </row>
    <row r="1497" spans="1:21" ht="17.25" customHeight="1" thickBot="1">
      <c r="A1497" s="82">
        <v>45150</v>
      </c>
      <c r="B1497" s="82" t="str">
        <f t="shared" si="23"/>
        <v>Aug</v>
      </c>
      <c r="C1497" s="83">
        <v>45139</v>
      </c>
      <c r="D1497" s="84">
        <v>32</v>
      </c>
      <c r="E1497" s="84" t="s">
        <v>205</v>
      </c>
      <c r="F1497" s="85" t="s">
        <v>4458</v>
      </c>
      <c r="G1497" s="86" t="s">
        <v>9037</v>
      </c>
      <c r="H1497" s="86" t="s">
        <v>8782</v>
      </c>
      <c r="I1497" s="86">
        <v>14868</v>
      </c>
      <c r="J1497" s="123">
        <v>12600</v>
      </c>
      <c r="K1497" s="88" t="s">
        <v>8818</v>
      </c>
      <c r="L1497" s="88" t="s">
        <v>223</v>
      </c>
      <c r="M1497" s="88" t="str">
        <f>VLOOKUP(L1497,'Total Sales 24-25'!$AD$2:$AE$6,2,0)</f>
        <v>Tech Assist Recruitment</v>
      </c>
      <c r="N1497" s="88" t="s">
        <v>311</v>
      </c>
      <c r="O1497" s="84" t="s">
        <v>6341</v>
      </c>
      <c r="P1497" s="89"/>
      <c r="Q1497" s="89"/>
      <c r="R1497" s="89"/>
      <c r="S1497" s="84">
        <v>8</v>
      </c>
      <c r="T1497" s="89"/>
      <c r="U1497" s="84">
        <v>14868</v>
      </c>
    </row>
    <row r="1498" spans="1:21" ht="17.25" customHeight="1" thickBot="1">
      <c r="A1498" s="82">
        <v>45150</v>
      </c>
      <c r="B1498" s="82" t="str">
        <f t="shared" si="23"/>
        <v>Aug</v>
      </c>
      <c r="C1498" s="83">
        <v>45139</v>
      </c>
      <c r="D1498" s="84">
        <v>32</v>
      </c>
      <c r="E1498" s="84" t="s">
        <v>205</v>
      </c>
      <c r="F1498" s="85" t="s">
        <v>3572</v>
      </c>
      <c r="G1498" s="86" t="s">
        <v>9038</v>
      </c>
      <c r="H1498" s="86" t="s">
        <v>8782</v>
      </c>
      <c r="I1498" s="86">
        <v>8850</v>
      </c>
      <c r="J1498" s="123">
        <v>7500</v>
      </c>
      <c r="K1498" s="122" t="s">
        <v>112</v>
      </c>
      <c r="L1498" s="88" t="s">
        <v>229</v>
      </c>
      <c r="M1498" s="88" t="str">
        <f>VLOOKUP(L1498,'Total Sales 24-25'!$AD$2:$AE$6,2,0)</f>
        <v>WhatsApp API Business</v>
      </c>
      <c r="N1498" s="88" t="s">
        <v>269</v>
      </c>
      <c r="O1498" s="84" t="s">
        <v>6341</v>
      </c>
      <c r="P1498" s="89"/>
      <c r="Q1498" s="89"/>
      <c r="R1498" s="89"/>
      <c r="S1498" s="84">
        <v>8</v>
      </c>
      <c r="T1498" s="89"/>
      <c r="U1498" s="84">
        <v>8850</v>
      </c>
    </row>
    <row r="1499" spans="1:21" ht="17.25" customHeight="1" thickBot="1">
      <c r="A1499" s="82">
        <v>45150</v>
      </c>
      <c r="B1499" s="82" t="str">
        <f t="shared" si="23"/>
        <v>Aug</v>
      </c>
      <c r="C1499" s="83">
        <v>45139</v>
      </c>
      <c r="D1499" s="84">
        <v>32</v>
      </c>
      <c r="E1499" s="84" t="s">
        <v>205</v>
      </c>
      <c r="F1499" s="85" t="s">
        <v>3702</v>
      </c>
      <c r="G1499" s="86" t="s">
        <v>9039</v>
      </c>
      <c r="H1499" s="86" t="s">
        <v>8782</v>
      </c>
      <c r="I1499" s="86">
        <v>15045</v>
      </c>
      <c r="J1499" s="123">
        <v>12750</v>
      </c>
      <c r="K1499" s="122" t="s">
        <v>112</v>
      </c>
      <c r="L1499" s="88" t="s">
        <v>229</v>
      </c>
      <c r="M1499" s="88" t="str">
        <f>VLOOKUP(L1499,'Total Sales 24-25'!$AD$2:$AE$6,2,0)</f>
        <v>WhatsApp API Business</v>
      </c>
      <c r="N1499" s="88" t="s">
        <v>284</v>
      </c>
      <c r="O1499" s="84" t="s">
        <v>6341</v>
      </c>
      <c r="P1499" s="89"/>
      <c r="Q1499" s="89"/>
      <c r="R1499" s="89"/>
      <c r="S1499" s="84">
        <v>8</v>
      </c>
      <c r="T1499" s="89"/>
      <c r="U1499" s="84">
        <v>15045</v>
      </c>
    </row>
    <row r="1500" spans="1:21" ht="17.25" customHeight="1" thickBot="1">
      <c r="A1500" s="82">
        <v>45150</v>
      </c>
      <c r="B1500" s="82" t="str">
        <f t="shared" si="23"/>
        <v>Aug</v>
      </c>
      <c r="C1500" s="83">
        <v>45139</v>
      </c>
      <c r="D1500" s="84">
        <v>32</v>
      </c>
      <c r="E1500" s="84" t="s">
        <v>205</v>
      </c>
      <c r="F1500" s="85" t="s">
        <v>9040</v>
      </c>
      <c r="G1500" s="117" t="s">
        <v>9041</v>
      </c>
      <c r="H1500" s="86" t="s">
        <v>8782</v>
      </c>
      <c r="I1500" s="86">
        <v>299</v>
      </c>
      <c r="J1500" s="123">
        <v>253</v>
      </c>
      <c r="K1500" s="107" t="s">
        <v>261</v>
      </c>
      <c r="L1500" s="88" t="s">
        <v>226</v>
      </c>
      <c r="M1500" s="88" t="str">
        <f>VLOOKUP(L1500,'Total Sales 24-25'!$AD$2:$AE$6,2,0)</f>
        <v xml:space="preserve">Training Business </v>
      </c>
      <c r="N1500" s="88" t="s">
        <v>330</v>
      </c>
      <c r="O1500" s="84" t="s">
        <v>6341</v>
      </c>
      <c r="P1500" s="89"/>
      <c r="Q1500" s="89"/>
      <c r="R1500" s="89"/>
      <c r="S1500" s="84">
        <v>8</v>
      </c>
      <c r="T1500" s="89"/>
      <c r="U1500" s="84">
        <v>299</v>
      </c>
    </row>
    <row r="1501" spans="1:21" ht="17.25" customHeight="1" thickBot="1">
      <c r="A1501" s="82">
        <v>45150</v>
      </c>
      <c r="B1501" s="82" t="str">
        <f t="shared" si="23"/>
        <v>Aug</v>
      </c>
      <c r="C1501" s="83">
        <v>45139</v>
      </c>
      <c r="D1501" s="84">
        <v>32</v>
      </c>
      <c r="E1501" s="84" t="s">
        <v>205</v>
      </c>
      <c r="F1501" s="85" t="s">
        <v>9040</v>
      </c>
      <c r="G1501" s="117" t="s">
        <v>9041</v>
      </c>
      <c r="H1501" s="86" t="s">
        <v>8782</v>
      </c>
      <c r="I1501" s="86">
        <v>17700</v>
      </c>
      <c r="J1501" s="123">
        <v>15000</v>
      </c>
      <c r="K1501" s="122" t="s">
        <v>112</v>
      </c>
      <c r="L1501" s="88" t="s">
        <v>229</v>
      </c>
      <c r="M1501" s="88" t="str">
        <f>VLOOKUP(L1501,'Total Sales 24-25'!$AD$2:$AE$6,2,0)</f>
        <v>WhatsApp API Business</v>
      </c>
      <c r="N1501" s="88" t="s">
        <v>284</v>
      </c>
      <c r="O1501" s="84" t="s">
        <v>6341</v>
      </c>
      <c r="P1501" s="89"/>
      <c r="Q1501" s="89"/>
      <c r="R1501" s="89"/>
      <c r="S1501" s="84">
        <v>8</v>
      </c>
      <c r="T1501" s="89"/>
      <c r="U1501" s="84">
        <v>17700</v>
      </c>
    </row>
    <row r="1502" spans="1:21" ht="17.25" customHeight="1" thickBot="1">
      <c r="A1502" s="82">
        <v>45150</v>
      </c>
      <c r="B1502" s="82" t="str">
        <f t="shared" si="23"/>
        <v>Aug</v>
      </c>
      <c r="C1502" s="83">
        <v>45139</v>
      </c>
      <c r="D1502" s="84">
        <v>32</v>
      </c>
      <c r="E1502" s="84" t="s">
        <v>205</v>
      </c>
      <c r="F1502" s="85" t="s">
        <v>2000</v>
      </c>
      <c r="G1502" s="86" t="s">
        <v>9042</v>
      </c>
      <c r="H1502" s="86" t="s">
        <v>8782</v>
      </c>
      <c r="I1502" s="86">
        <v>10030</v>
      </c>
      <c r="J1502" s="109">
        <v>8500</v>
      </c>
      <c r="K1502" s="122" t="s">
        <v>112</v>
      </c>
      <c r="L1502" s="88" t="s">
        <v>229</v>
      </c>
      <c r="M1502" s="88" t="str">
        <f>VLOOKUP(L1502,'Total Sales 24-25'!$AD$2:$AE$6,2,0)</f>
        <v>WhatsApp API Business</v>
      </c>
      <c r="N1502" s="88" t="s">
        <v>352</v>
      </c>
      <c r="O1502" s="84" t="s">
        <v>6341</v>
      </c>
      <c r="P1502" s="89"/>
      <c r="Q1502" s="89"/>
      <c r="R1502" s="89"/>
      <c r="S1502" s="84">
        <v>8</v>
      </c>
      <c r="T1502" s="89"/>
      <c r="U1502" s="84">
        <v>10030</v>
      </c>
    </row>
    <row r="1503" spans="1:21" ht="17.25" customHeight="1" thickBot="1">
      <c r="A1503" s="82">
        <v>45150</v>
      </c>
      <c r="B1503" s="82" t="str">
        <f t="shared" si="23"/>
        <v>Aug</v>
      </c>
      <c r="C1503" s="83">
        <v>45139</v>
      </c>
      <c r="D1503" s="84">
        <v>32</v>
      </c>
      <c r="E1503" s="84" t="s">
        <v>205</v>
      </c>
      <c r="F1503" s="85" t="s">
        <v>3878</v>
      </c>
      <c r="G1503" s="86" t="s">
        <v>9043</v>
      </c>
      <c r="H1503" s="86" t="s">
        <v>8782</v>
      </c>
      <c r="I1503" s="86">
        <v>42480</v>
      </c>
      <c r="J1503" s="123">
        <v>36000</v>
      </c>
      <c r="K1503" s="122" t="s">
        <v>112</v>
      </c>
      <c r="L1503" s="88" t="s">
        <v>229</v>
      </c>
      <c r="M1503" s="88" t="str">
        <f>VLOOKUP(L1503,'Total Sales 24-25'!$AD$2:$AE$6,2,0)</f>
        <v>WhatsApp API Business</v>
      </c>
      <c r="N1503" s="88" t="s">
        <v>359</v>
      </c>
      <c r="O1503" s="84" t="s">
        <v>6341</v>
      </c>
      <c r="P1503" s="89"/>
      <c r="Q1503" s="89"/>
      <c r="R1503" s="89"/>
      <c r="S1503" s="84">
        <v>8</v>
      </c>
      <c r="T1503" s="89"/>
      <c r="U1503" s="84">
        <v>42480</v>
      </c>
    </row>
    <row r="1504" spans="1:21" ht="17.25" customHeight="1" thickBot="1">
      <c r="A1504" s="82">
        <v>45150</v>
      </c>
      <c r="B1504" s="82" t="str">
        <f t="shared" si="23"/>
        <v>Aug</v>
      </c>
      <c r="C1504" s="83">
        <v>45139</v>
      </c>
      <c r="D1504" s="84">
        <v>32</v>
      </c>
      <c r="E1504" s="84" t="s">
        <v>205</v>
      </c>
      <c r="F1504" s="85" t="s">
        <v>1950</v>
      </c>
      <c r="G1504" s="86" t="s">
        <v>9044</v>
      </c>
      <c r="H1504" s="86" t="s">
        <v>8782</v>
      </c>
      <c r="I1504" s="86">
        <v>2507</v>
      </c>
      <c r="J1504" s="109">
        <v>2125</v>
      </c>
      <c r="K1504" s="122" t="s">
        <v>112</v>
      </c>
      <c r="L1504" s="88" t="s">
        <v>229</v>
      </c>
      <c r="M1504" s="88" t="str">
        <f>VLOOKUP(L1504,'Total Sales 24-25'!$AD$2:$AE$6,2,0)</f>
        <v>WhatsApp API Business</v>
      </c>
      <c r="N1504" s="88" t="s">
        <v>258</v>
      </c>
      <c r="O1504" s="84" t="s">
        <v>6341</v>
      </c>
      <c r="P1504" s="89"/>
      <c r="Q1504" s="89"/>
      <c r="R1504" s="89"/>
      <c r="S1504" s="84">
        <v>8</v>
      </c>
      <c r="T1504" s="89"/>
      <c r="U1504" s="84">
        <v>2507</v>
      </c>
    </row>
    <row r="1505" spans="1:21" ht="17.25" customHeight="1" thickBot="1">
      <c r="A1505" s="82">
        <v>45150</v>
      </c>
      <c r="B1505" s="82" t="str">
        <f t="shared" si="23"/>
        <v>Aug</v>
      </c>
      <c r="C1505" s="83">
        <v>45139</v>
      </c>
      <c r="D1505" s="84">
        <v>32</v>
      </c>
      <c r="E1505" s="84" t="s">
        <v>205</v>
      </c>
      <c r="F1505" s="85" t="s">
        <v>2204</v>
      </c>
      <c r="G1505" s="86" t="s">
        <v>9045</v>
      </c>
      <c r="H1505" s="86" t="s">
        <v>8782</v>
      </c>
      <c r="I1505" s="86">
        <v>47082</v>
      </c>
      <c r="J1505" s="109">
        <v>39900</v>
      </c>
      <c r="K1505" s="107" t="s">
        <v>261</v>
      </c>
      <c r="L1505" s="88" t="s">
        <v>232</v>
      </c>
      <c r="M1505" s="88" t="str">
        <f>VLOOKUP(L1505,'Total Sales 24-25'!$AD$2:$AE$6,2,0)</f>
        <v>Other Services</v>
      </c>
      <c r="N1505" s="88" t="s">
        <v>8961</v>
      </c>
      <c r="O1505" s="84" t="s">
        <v>6341</v>
      </c>
      <c r="P1505" s="89"/>
      <c r="Q1505" s="89"/>
      <c r="R1505" s="89"/>
      <c r="S1505" s="84">
        <v>8</v>
      </c>
      <c r="T1505" s="89"/>
      <c r="U1505" s="84">
        <v>47082</v>
      </c>
    </row>
    <row r="1506" spans="1:21" ht="17.25" customHeight="1" thickBot="1">
      <c r="A1506" s="82">
        <v>45150</v>
      </c>
      <c r="B1506" s="82" t="str">
        <f t="shared" si="23"/>
        <v>Aug</v>
      </c>
      <c r="C1506" s="83">
        <v>45139</v>
      </c>
      <c r="D1506" s="84">
        <v>32</v>
      </c>
      <c r="E1506" s="84" t="s">
        <v>205</v>
      </c>
      <c r="F1506" s="85" t="s">
        <v>969</v>
      </c>
      <c r="G1506" s="86" t="s">
        <v>9046</v>
      </c>
      <c r="H1506" s="86" t="s">
        <v>8782</v>
      </c>
      <c r="I1506" s="86">
        <v>70682</v>
      </c>
      <c r="J1506" s="109">
        <v>59900</v>
      </c>
      <c r="K1506" s="107" t="s">
        <v>261</v>
      </c>
      <c r="L1506" s="88" t="s">
        <v>232</v>
      </c>
      <c r="M1506" s="88" t="str">
        <f>VLOOKUP(L1506,'Total Sales 24-25'!$AD$2:$AE$6,2,0)</f>
        <v>Other Services</v>
      </c>
      <c r="N1506" s="88" t="s">
        <v>8961</v>
      </c>
      <c r="O1506" s="84" t="s">
        <v>6341</v>
      </c>
      <c r="P1506" s="89"/>
      <c r="Q1506" s="89"/>
      <c r="R1506" s="89"/>
      <c r="S1506" s="84">
        <v>8</v>
      </c>
      <c r="T1506" s="89"/>
      <c r="U1506" s="84">
        <v>70682</v>
      </c>
    </row>
    <row r="1507" spans="1:21" ht="17.25" customHeight="1" thickBot="1">
      <c r="A1507" s="82">
        <v>45150</v>
      </c>
      <c r="B1507" s="82" t="str">
        <f t="shared" si="23"/>
        <v>Aug</v>
      </c>
      <c r="C1507" s="83">
        <v>45139</v>
      </c>
      <c r="D1507" s="84">
        <v>32</v>
      </c>
      <c r="E1507" s="84" t="s">
        <v>205</v>
      </c>
      <c r="F1507" s="85" t="s">
        <v>2245</v>
      </c>
      <c r="G1507" s="86" t="s">
        <v>9047</v>
      </c>
      <c r="H1507" s="86" t="s">
        <v>8782</v>
      </c>
      <c r="I1507" s="86">
        <v>5900</v>
      </c>
      <c r="J1507" s="123">
        <v>5000</v>
      </c>
      <c r="K1507" s="124" t="s">
        <v>310</v>
      </c>
      <c r="L1507" s="88" t="s">
        <v>223</v>
      </c>
      <c r="M1507" s="88" t="str">
        <f>VLOOKUP(L1507,'Total Sales 24-25'!$AD$2:$AE$6,2,0)</f>
        <v>Tech Assist Recruitment</v>
      </c>
      <c r="N1507" s="88" t="s">
        <v>311</v>
      </c>
      <c r="O1507" s="84" t="s">
        <v>6341</v>
      </c>
      <c r="P1507" s="89"/>
      <c r="Q1507" s="89"/>
      <c r="R1507" s="89"/>
      <c r="S1507" s="84">
        <v>8</v>
      </c>
      <c r="T1507" s="89"/>
      <c r="U1507" s="84">
        <v>5900</v>
      </c>
    </row>
    <row r="1508" spans="1:21" ht="17.25" customHeight="1" thickBot="1">
      <c r="A1508" s="82">
        <v>45021</v>
      </c>
      <c r="B1508" s="82" t="str">
        <f t="shared" si="23"/>
        <v>Apr</v>
      </c>
      <c r="C1508" s="83">
        <v>45017</v>
      </c>
      <c r="D1508" s="109">
        <v>14</v>
      </c>
      <c r="E1508" s="84" t="s">
        <v>205</v>
      </c>
      <c r="F1508" s="113" t="s">
        <v>2167</v>
      </c>
      <c r="G1508" s="110" t="s">
        <v>9048</v>
      </c>
      <c r="H1508" s="86" t="s">
        <v>8782</v>
      </c>
      <c r="I1508" s="110">
        <v>17700</v>
      </c>
      <c r="J1508" s="109">
        <v>15000</v>
      </c>
      <c r="K1508" s="120" t="s">
        <v>112</v>
      </c>
      <c r="L1508" s="109" t="s">
        <v>229</v>
      </c>
      <c r="M1508" s="88" t="str">
        <f>VLOOKUP(L1508,'Total Sales 24-25'!$AD$2:$AE$6,2,0)</f>
        <v>WhatsApp API Business</v>
      </c>
      <c r="N1508" s="109" t="s">
        <v>359</v>
      </c>
      <c r="O1508" s="109" t="s">
        <v>6341</v>
      </c>
      <c r="P1508" s="89"/>
      <c r="Q1508" s="89"/>
      <c r="R1508" s="89"/>
      <c r="S1508" s="109">
        <v>4</v>
      </c>
      <c r="T1508" s="89"/>
      <c r="U1508" s="109">
        <v>17700</v>
      </c>
    </row>
    <row r="1509" spans="1:21" ht="17.25" customHeight="1" thickBot="1">
      <c r="A1509" s="82">
        <v>45151</v>
      </c>
      <c r="B1509" s="82" t="str">
        <f t="shared" si="23"/>
        <v>Aug</v>
      </c>
      <c r="C1509" s="83">
        <v>45139</v>
      </c>
      <c r="D1509" s="84">
        <v>33</v>
      </c>
      <c r="E1509" s="84" t="s">
        <v>205</v>
      </c>
      <c r="F1509" s="85" t="s">
        <v>9032</v>
      </c>
      <c r="G1509" s="86" t="s">
        <v>9049</v>
      </c>
      <c r="H1509" s="86" t="s">
        <v>8782</v>
      </c>
      <c r="I1509" s="86">
        <v>3950</v>
      </c>
      <c r="J1509" s="123">
        <v>3347</v>
      </c>
      <c r="K1509" s="107" t="s">
        <v>261</v>
      </c>
      <c r="L1509" s="88" t="s">
        <v>232</v>
      </c>
      <c r="M1509" s="88" t="str">
        <f>VLOOKUP(L1509,'Total Sales 24-25'!$AD$2:$AE$6,2,0)</f>
        <v>Other Services</v>
      </c>
      <c r="N1509" s="88" t="s">
        <v>661</v>
      </c>
      <c r="O1509" s="84" t="s">
        <v>6341</v>
      </c>
      <c r="P1509" s="89"/>
      <c r="Q1509" s="89"/>
      <c r="R1509" s="89"/>
      <c r="S1509" s="84">
        <v>8</v>
      </c>
      <c r="T1509" s="89"/>
      <c r="U1509" s="84">
        <v>3950</v>
      </c>
    </row>
    <row r="1510" spans="1:21" ht="17.25" customHeight="1" thickBot="1">
      <c r="A1510" s="82">
        <v>45151</v>
      </c>
      <c r="B1510" s="82" t="str">
        <f t="shared" si="23"/>
        <v>Aug</v>
      </c>
      <c r="C1510" s="83">
        <v>45139</v>
      </c>
      <c r="D1510" s="84">
        <v>33</v>
      </c>
      <c r="E1510" s="84" t="s">
        <v>205</v>
      </c>
      <c r="F1510" s="85" t="s">
        <v>9050</v>
      </c>
      <c r="G1510" s="86" t="s">
        <v>9051</v>
      </c>
      <c r="H1510" s="86" t="s">
        <v>8782</v>
      </c>
      <c r="I1510" s="86">
        <v>47082</v>
      </c>
      <c r="J1510" s="123">
        <v>39900</v>
      </c>
      <c r="K1510" s="107" t="s">
        <v>261</v>
      </c>
      <c r="L1510" s="88" t="s">
        <v>232</v>
      </c>
      <c r="M1510" s="88" t="str">
        <f>VLOOKUP(L1510,'Total Sales 24-25'!$AD$2:$AE$6,2,0)</f>
        <v>Other Services</v>
      </c>
      <c r="N1510" s="88" t="s">
        <v>8961</v>
      </c>
      <c r="O1510" s="84" t="s">
        <v>6341</v>
      </c>
      <c r="P1510" s="89"/>
      <c r="Q1510" s="89"/>
      <c r="R1510" s="89"/>
      <c r="S1510" s="84">
        <v>8</v>
      </c>
      <c r="T1510" s="89"/>
      <c r="U1510" s="84">
        <v>47082</v>
      </c>
    </row>
    <row r="1511" spans="1:21" ht="17.25" customHeight="1" thickBot="1">
      <c r="A1511" s="82">
        <v>45154</v>
      </c>
      <c r="B1511" s="82" t="str">
        <f t="shared" si="23"/>
        <v>Aug</v>
      </c>
      <c r="C1511" s="83">
        <v>45139</v>
      </c>
      <c r="D1511" s="84">
        <v>33</v>
      </c>
      <c r="E1511" s="84" t="s">
        <v>205</v>
      </c>
      <c r="F1511" s="85" t="s">
        <v>1323</v>
      </c>
      <c r="G1511" s="86" t="s">
        <v>9052</v>
      </c>
      <c r="H1511" s="86" t="s">
        <v>8782</v>
      </c>
      <c r="I1511" s="86">
        <v>5900</v>
      </c>
      <c r="J1511" s="112">
        <v>5000</v>
      </c>
      <c r="K1511" s="124" t="s">
        <v>310</v>
      </c>
      <c r="L1511" s="88" t="s">
        <v>223</v>
      </c>
      <c r="M1511" s="88" t="str">
        <f>VLOOKUP(L1511,'Total Sales 24-25'!$AD$2:$AE$6,2,0)</f>
        <v>Tech Assist Recruitment</v>
      </c>
      <c r="N1511" s="88" t="s">
        <v>311</v>
      </c>
      <c r="O1511" s="84" t="s">
        <v>6341</v>
      </c>
      <c r="P1511" s="89"/>
      <c r="Q1511" s="89"/>
      <c r="R1511" s="89"/>
      <c r="S1511" s="84">
        <v>8</v>
      </c>
      <c r="T1511" s="89"/>
      <c r="U1511" s="84">
        <v>5900</v>
      </c>
    </row>
    <row r="1512" spans="1:21" ht="17.25" customHeight="1" thickBot="1">
      <c r="A1512" s="82">
        <v>45154</v>
      </c>
      <c r="B1512" s="82" t="str">
        <f t="shared" si="23"/>
        <v>Aug</v>
      </c>
      <c r="C1512" s="83">
        <v>45139</v>
      </c>
      <c r="D1512" s="84">
        <v>33</v>
      </c>
      <c r="E1512" s="84" t="s">
        <v>205</v>
      </c>
      <c r="F1512" s="85" t="s">
        <v>2364</v>
      </c>
      <c r="G1512" s="86" t="s">
        <v>9053</v>
      </c>
      <c r="H1512" s="86" t="s">
        <v>8782</v>
      </c>
      <c r="I1512" s="86">
        <v>118000</v>
      </c>
      <c r="J1512" s="112">
        <v>100000</v>
      </c>
      <c r="K1512" s="108" t="s">
        <v>291</v>
      </c>
      <c r="L1512" s="88" t="s">
        <v>226</v>
      </c>
      <c r="M1512" s="88" t="str">
        <f>VLOOKUP(L1512,'Total Sales 24-25'!$AD$2:$AE$6,2,0)</f>
        <v xml:space="preserve">Training Business </v>
      </c>
      <c r="N1512" s="88" t="s">
        <v>7906</v>
      </c>
      <c r="O1512" s="84" t="s">
        <v>6341</v>
      </c>
      <c r="P1512" s="89"/>
      <c r="Q1512" s="89"/>
      <c r="R1512" s="89"/>
      <c r="S1512" s="84">
        <v>8</v>
      </c>
      <c r="T1512" s="89"/>
      <c r="U1512" s="84">
        <v>118000</v>
      </c>
    </row>
    <row r="1513" spans="1:21" ht="17.25" customHeight="1" thickBot="1">
      <c r="A1513" s="82">
        <v>45154</v>
      </c>
      <c r="B1513" s="82" t="str">
        <f t="shared" si="23"/>
        <v>Aug</v>
      </c>
      <c r="C1513" s="83">
        <v>45139</v>
      </c>
      <c r="D1513" s="84">
        <v>33</v>
      </c>
      <c r="E1513" s="84" t="s">
        <v>205</v>
      </c>
      <c r="F1513" s="85" t="s">
        <v>9054</v>
      </c>
      <c r="G1513" s="86" t="s">
        <v>9055</v>
      </c>
      <c r="H1513" s="86" t="s">
        <v>8782</v>
      </c>
      <c r="I1513" s="86">
        <v>8850</v>
      </c>
      <c r="J1513" s="112">
        <v>7500</v>
      </c>
      <c r="K1513" s="122" t="s">
        <v>112</v>
      </c>
      <c r="L1513" s="88" t="s">
        <v>229</v>
      </c>
      <c r="M1513" s="88" t="str">
        <f>VLOOKUP(L1513,'Total Sales 24-25'!$AD$2:$AE$6,2,0)</f>
        <v>WhatsApp API Business</v>
      </c>
      <c r="N1513" s="88" t="s">
        <v>269</v>
      </c>
      <c r="O1513" s="84" t="s">
        <v>6341</v>
      </c>
      <c r="P1513" s="89"/>
      <c r="Q1513" s="89"/>
      <c r="R1513" s="89"/>
      <c r="S1513" s="84">
        <v>8</v>
      </c>
      <c r="T1513" s="89"/>
      <c r="U1513" s="84">
        <v>8850</v>
      </c>
    </row>
    <row r="1514" spans="1:21" ht="17.25" customHeight="1" thickBot="1">
      <c r="A1514" s="82">
        <v>45154</v>
      </c>
      <c r="B1514" s="82" t="str">
        <f t="shared" si="23"/>
        <v>Aug</v>
      </c>
      <c r="C1514" s="83">
        <v>45139</v>
      </c>
      <c r="D1514" s="84">
        <v>33</v>
      </c>
      <c r="E1514" s="84" t="s">
        <v>205</v>
      </c>
      <c r="F1514" s="85" t="s">
        <v>3837</v>
      </c>
      <c r="G1514" s="86" t="s">
        <v>9056</v>
      </c>
      <c r="H1514" s="86" t="s">
        <v>8782</v>
      </c>
      <c r="I1514" s="86">
        <v>36108</v>
      </c>
      <c r="J1514" s="112">
        <v>30600</v>
      </c>
      <c r="K1514" s="122" t="s">
        <v>112</v>
      </c>
      <c r="L1514" s="88" t="s">
        <v>229</v>
      </c>
      <c r="M1514" s="88" t="str">
        <f>VLOOKUP(L1514,'Total Sales 24-25'!$AD$2:$AE$6,2,0)</f>
        <v>WhatsApp API Business</v>
      </c>
      <c r="N1514" s="88" t="s">
        <v>359</v>
      </c>
      <c r="O1514" s="84" t="s">
        <v>6341</v>
      </c>
      <c r="P1514" s="89"/>
      <c r="Q1514" s="89"/>
      <c r="R1514" s="89"/>
      <c r="S1514" s="84">
        <v>8</v>
      </c>
      <c r="T1514" s="89"/>
      <c r="U1514" s="84">
        <v>36108</v>
      </c>
    </row>
    <row r="1515" spans="1:21" ht="17.25" customHeight="1" thickBot="1">
      <c r="A1515" s="82">
        <v>45154</v>
      </c>
      <c r="B1515" s="82" t="str">
        <f t="shared" si="23"/>
        <v>Aug</v>
      </c>
      <c r="C1515" s="83">
        <v>45139</v>
      </c>
      <c r="D1515" s="84">
        <v>33</v>
      </c>
      <c r="E1515" s="84" t="s">
        <v>205</v>
      </c>
      <c r="F1515" s="85" t="s">
        <v>303</v>
      </c>
      <c r="G1515" s="86" t="s">
        <v>9057</v>
      </c>
      <c r="H1515" s="86" t="s">
        <v>8782</v>
      </c>
      <c r="I1515" s="86">
        <v>950</v>
      </c>
      <c r="J1515" s="112">
        <v>805</v>
      </c>
      <c r="K1515" s="107" t="s">
        <v>261</v>
      </c>
      <c r="L1515" s="88" t="s">
        <v>232</v>
      </c>
      <c r="M1515" s="88" t="str">
        <f>VLOOKUP(L1515,'Total Sales 24-25'!$AD$2:$AE$6,2,0)</f>
        <v>Other Services</v>
      </c>
      <c r="N1515" s="88" t="s">
        <v>661</v>
      </c>
      <c r="O1515" s="84" t="s">
        <v>6341</v>
      </c>
      <c r="P1515" s="89"/>
      <c r="Q1515" s="89"/>
      <c r="R1515" s="89"/>
      <c r="S1515" s="84">
        <v>8</v>
      </c>
      <c r="T1515" s="89"/>
      <c r="U1515" s="84">
        <v>950</v>
      </c>
    </row>
    <row r="1516" spans="1:21" ht="17.25" customHeight="1" thickBot="1">
      <c r="A1516" s="82">
        <v>45154</v>
      </c>
      <c r="B1516" s="82" t="str">
        <f t="shared" si="23"/>
        <v>Aug</v>
      </c>
      <c r="C1516" s="83">
        <v>45139</v>
      </c>
      <c r="D1516" s="84">
        <v>33</v>
      </c>
      <c r="E1516" s="84" t="s">
        <v>205</v>
      </c>
      <c r="F1516" s="85" t="s">
        <v>303</v>
      </c>
      <c r="G1516" s="86" t="s">
        <v>9058</v>
      </c>
      <c r="H1516" s="86" t="s">
        <v>8782</v>
      </c>
      <c r="I1516" s="86">
        <v>36108</v>
      </c>
      <c r="J1516" s="112">
        <v>30600</v>
      </c>
      <c r="K1516" s="122" t="s">
        <v>112</v>
      </c>
      <c r="L1516" s="88" t="s">
        <v>229</v>
      </c>
      <c r="M1516" s="88" t="str">
        <f>VLOOKUP(L1516,'Total Sales 24-25'!$AD$2:$AE$6,2,0)</f>
        <v>WhatsApp API Business</v>
      </c>
      <c r="N1516" s="88" t="s">
        <v>359</v>
      </c>
      <c r="O1516" s="84" t="s">
        <v>6341</v>
      </c>
      <c r="P1516" s="89"/>
      <c r="Q1516" s="89"/>
      <c r="R1516" s="89"/>
      <c r="S1516" s="84">
        <v>8</v>
      </c>
      <c r="T1516" s="89"/>
      <c r="U1516" s="84">
        <v>36108</v>
      </c>
    </row>
    <row r="1517" spans="1:21" ht="17.25" customHeight="1" thickBot="1">
      <c r="A1517" s="82">
        <v>45154</v>
      </c>
      <c r="B1517" s="82" t="str">
        <f t="shared" si="23"/>
        <v>Aug</v>
      </c>
      <c r="C1517" s="83">
        <v>45139</v>
      </c>
      <c r="D1517" s="84">
        <v>33</v>
      </c>
      <c r="E1517" s="84" t="s">
        <v>205</v>
      </c>
      <c r="F1517" s="85" t="s">
        <v>2387</v>
      </c>
      <c r="G1517" s="86" t="s">
        <v>9059</v>
      </c>
      <c r="H1517" s="86" t="s">
        <v>8782</v>
      </c>
      <c r="I1517" s="86">
        <v>17700</v>
      </c>
      <c r="J1517" s="112">
        <v>15000</v>
      </c>
      <c r="K1517" s="122" t="s">
        <v>112</v>
      </c>
      <c r="L1517" s="88" t="s">
        <v>229</v>
      </c>
      <c r="M1517" s="88" t="str">
        <f>VLOOKUP(L1517,'Total Sales 24-25'!$AD$2:$AE$6,2,0)</f>
        <v>WhatsApp API Business</v>
      </c>
      <c r="N1517" s="88" t="s">
        <v>359</v>
      </c>
      <c r="O1517" s="84" t="s">
        <v>6341</v>
      </c>
      <c r="P1517" s="89"/>
      <c r="Q1517" s="89"/>
      <c r="R1517" s="89"/>
      <c r="S1517" s="84">
        <v>8</v>
      </c>
      <c r="T1517" s="89"/>
      <c r="U1517" s="84">
        <v>17700</v>
      </c>
    </row>
    <row r="1518" spans="1:21" ht="17.25" customHeight="1" thickBot="1">
      <c r="A1518" s="82">
        <v>45154</v>
      </c>
      <c r="B1518" s="82" t="str">
        <f t="shared" si="23"/>
        <v>Aug</v>
      </c>
      <c r="C1518" s="83">
        <v>45139</v>
      </c>
      <c r="D1518" s="84">
        <v>33</v>
      </c>
      <c r="E1518" s="84" t="s">
        <v>205</v>
      </c>
      <c r="F1518" s="85" t="s">
        <v>542</v>
      </c>
      <c r="G1518" s="86" t="s">
        <v>9060</v>
      </c>
      <c r="H1518" s="86" t="s">
        <v>8782</v>
      </c>
      <c r="I1518" s="86">
        <v>11800</v>
      </c>
      <c r="J1518" s="112">
        <v>10000</v>
      </c>
      <c r="K1518" s="122" t="s">
        <v>112</v>
      </c>
      <c r="L1518" s="88" t="s">
        <v>229</v>
      </c>
      <c r="M1518" s="88" t="str">
        <f>VLOOKUP(L1518,'Total Sales 24-25'!$AD$2:$AE$6,2,0)</f>
        <v>WhatsApp API Business</v>
      </c>
      <c r="N1518" s="88" t="s">
        <v>359</v>
      </c>
      <c r="O1518" s="84" t="s">
        <v>6341</v>
      </c>
      <c r="P1518" s="89"/>
      <c r="Q1518" s="89"/>
      <c r="R1518" s="89"/>
      <c r="S1518" s="84">
        <v>8</v>
      </c>
      <c r="T1518" s="89"/>
      <c r="U1518" s="84">
        <v>11800</v>
      </c>
    </row>
    <row r="1519" spans="1:21" ht="17.25" customHeight="1" thickBot="1">
      <c r="A1519" s="82">
        <v>45022</v>
      </c>
      <c r="B1519" s="82" t="str">
        <f t="shared" si="23"/>
        <v>Apr</v>
      </c>
      <c r="C1519" s="83">
        <v>45017</v>
      </c>
      <c r="D1519" s="84">
        <v>14</v>
      </c>
      <c r="E1519" s="84" t="s">
        <v>205</v>
      </c>
      <c r="F1519" s="85" t="s">
        <v>704</v>
      </c>
      <c r="G1519" s="86" t="s">
        <v>9061</v>
      </c>
      <c r="H1519" s="86" t="s">
        <v>8782</v>
      </c>
      <c r="I1519" s="86">
        <v>950</v>
      </c>
      <c r="J1519" s="84">
        <v>805</v>
      </c>
      <c r="K1519" s="107" t="s">
        <v>261</v>
      </c>
      <c r="L1519" s="88" t="s">
        <v>226</v>
      </c>
      <c r="M1519" s="88" t="str">
        <f>VLOOKUP(L1519,'Total Sales 24-25'!$AD$2:$AE$6,2,0)</f>
        <v xml:space="preserve">Training Business </v>
      </c>
      <c r="N1519" s="88" t="s">
        <v>330</v>
      </c>
      <c r="O1519" s="84" t="s">
        <v>6341</v>
      </c>
      <c r="P1519" s="89"/>
      <c r="Q1519" s="89"/>
      <c r="R1519" s="89"/>
      <c r="S1519" s="84">
        <v>4</v>
      </c>
      <c r="T1519" s="89"/>
      <c r="U1519" s="84">
        <v>950</v>
      </c>
    </row>
    <row r="1520" spans="1:21" ht="17.25" customHeight="1" thickBot="1">
      <c r="A1520" s="82">
        <v>45154</v>
      </c>
      <c r="B1520" s="82" t="str">
        <f t="shared" si="23"/>
        <v>Aug</v>
      </c>
      <c r="C1520" s="83">
        <v>45139</v>
      </c>
      <c r="D1520" s="84">
        <v>33</v>
      </c>
      <c r="E1520" s="84" t="s">
        <v>205</v>
      </c>
      <c r="F1520" s="85" t="s">
        <v>1415</v>
      </c>
      <c r="G1520" s="86" t="s">
        <v>9062</v>
      </c>
      <c r="H1520" s="86" t="s">
        <v>8782</v>
      </c>
      <c r="I1520" s="86">
        <v>17700</v>
      </c>
      <c r="J1520" s="112">
        <v>15000</v>
      </c>
      <c r="K1520" s="122" t="s">
        <v>112</v>
      </c>
      <c r="L1520" s="88" t="s">
        <v>229</v>
      </c>
      <c r="M1520" s="88" t="str">
        <f>VLOOKUP(L1520,'Total Sales 24-25'!$AD$2:$AE$6,2,0)</f>
        <v>WhatsApp API Business</v>
      </c>
      <c r="N1520" s="88" t="s">
        <v>359</v>
      </c>
      <c r="O1520" s="84" t="s">
        <v>6341</v>
      </c>
      <c r="P1520" s="89"/>
      <c r="Q1520" s="89"/>
      <c r="R1520" s="89"/>
      <c r="S1520" s="84">
        <v>8</v>
      </c>
      <c r="T1520" s="89"/>
      <c r="U1520" s="84">
        <v>17700</v>
      </c>
    </row>
    <row r="1521" spans="1:21" ht="17.25" customHeight="1" thickBot="1">
      <c r="A1521" s="82">
        <v>45155</v>
      </c>
      <c r="B1521" s="82" t="str">
        <f t="shared" si="23"/>
        <v>Aug</v>
      </c>
      <c r="C1521" s="83">
        <v>45139</v>
      </c>
      <c r="D1521" s="84">
        <v>33</v>
      </c>
      <c r="E1521" s="84" t="s">
        <v>205</v>
      </c>
      <c r="F1521" s="85" t="s">
        <v>9063</v>
      </c>
      <c r="G1521" s="86" t="s">
        <v>9064</v>
      </c>
      <c r="H1521" s="86" t="s">
        <v>8782</v>
      </c>
      <c r="I1521" s="86">
        <v>5900</v>
      </c>
      <c r="J1521" s="112">
        <v>5000</v>
      </c>
      <c r="K1521" s="122" t="s">
        <v>112</v>
      </c>
      <c r="L1521" s="88" t="s">
        <v>232</v>
      </c>
      <c r="M1521" s="88" t="str">
        <f>VLOOKUP(L1521,'Total Sales 24-25'!$AD$2:$AE$6,2,0)</f>
        <v>Other Services</v>
      </c>
      <c r="N1521" s="88" t="s">
        <v>9065</v>
      </c>
      <c r="O1521" s="84" t="s">
        <v>6341</v>
      </c>
      <c r="P1521" s="89"/>
      <c r="Q1521" s="89"/>
      <c r="R1521" s="89"/>
      <c r="S1521" s="84">
        <v>8</v>
      </c>
      <c r="T1521" s="89"/>
      <c r="U1521" s="84">
        <v>5900</v>
      </c>
    </row>
    <row r="1522" spans="1:21" ht="17.25" customHeight="1" thickBot="1">
      <c r="A1522" s="82">
        <v>45155</v>
      </c>
      <c r="B1522" s="82" t="str">
        <f t="shared" si="23"/>
        <v>Aug</v>
      </c>
      <c r="C1522" s="83">
        <v>45139</v>
      </c>
      <c r="D1522" s="84">
        <v>33</v>
      </c>
      <c r="E1522" s="84" t="s">
        <v>205</v>
      </c>
      <c r="F1522" s="85" t="s">
        <v>794</v>
      </c>
      <c r="G1522" s="86" t="s">
        <v>9066</v>
      </c>
      <c r="H1522" s="86" t="s">
        <v>8782</v>
      </c>
      <c r="I1522" s="86">
        <v>48380</v>
      </c>
      <c r="J1522" s="112">
        <v>41000</v>
      </c>
      <c r="K1522" s="122" t="s">
        <v>112</v>
      </c>
      <c r="L1522" s="88" t="s">
        <v>229</v>
      </c>
      <c r="M1522" s="88" t="str">
        <f>VLOOKUP(L1522,'Total Sales 24-25'!$AD$2:$AE$6,2,0)</f>
        <v>WhatsApp API Business</v>
      </c>
      <c r="N1522" s="88" t="s">
        <v>359</v>
      </c>
      <c r="O1522" s="84" t="s">
        <v>6341</v>
      </c>
      <c r="P1522" s="89"/>
      <c r="Q1522" s="89"/>
      <c r="R1522" s="89"/>
      <c r="S1522" s="84">
        <v>8</v>
      </c>
      <c r="T1522" s="89"/>
      <c r="U1522" s="84">
        <v>48380</v>
      </c>
    </row>
    <row r="1523" spans="1:21" ht="17.25" customHeight="1" thickBot="1">
      <c r="A1523" s="82">
        <v>45157</v>
      </c>
      <c r="B1523" s="82" t="str">
        <f t="shared" si="23"/>
        <v>Aug</v>
      </c>
      <c r="C1523" s="83">
        <v>45139</v>
      </c>
      <c r="D1523" s="84">
        <v>33</v>
      </c>
      <c r="E1523" s="84" t="s">
        <v>205</v>
      </c>
      <c r="F1523" s="85" t="s">
        <v>2192</v>
      </c>
      <c r="G1523" s="86" t="s">
        <v>9067</v>
      </c>
      <c r="H1523" s="86" t="s">
        <v>8782</v>
      </c>
      <c r="I1523" s="86">
        <v>42480</v>
      </c>
      <c r="J1523" s="112">
        <v>36000</v>
      </c>
      <c r="K1523" s="122" t="s">
        <v>112</v>
      </c>
      <c r="L1523" s="88" t="s">
        <v>229</v>
      </c>
      <c r="M1523" s="88" t="str">
        <f>VLOOKUP(L1523,'Total Sales 24-25'!$AD$2:$AE$6,2,0)</f>
        <v>WhatsApp API Business</v>
      </c>
      <c r="N1523" s="88" t="s">
        <v>359</v>
      </c>
      <c r="O1523" s="84" t="s">
        <v>6341</v>
      </c>
      <c r="P1523" s="89"/>
      <c r="Q1523" s="89"/>
      <c r="R1523" s="89"/>
      <c r="S1523" s="84">
        <v>8</v>
      </c>
      <c r="T1523" s="89"/>
      <c r="U1523" s="84">
        <v>42480</v>
      </c>
    </row>
    <row r="1524" spans="1:21" ht="17.25" customHeight="1" thickBot="1">
      <c r="A1524" s="82">
        <v>45157</v>
      </c>
      <c r="B1524" s="82" t="str">
        <f t="shared" si="23"/>
        <v>Aug</v>
      </c>
      <c r="C1524" s="83">
        <v>45139</v>
      </c>
      <c r="D1524" s="84">
        <v>33</v>
      </c>
      <c r="E1524" s="84" t="s">
        <v>205</v>
      </c>
      <c r="F1524" s="85" t="s">
        <v>3702</v>
      </c>
      <c r="G1524" s="86" t="s">
        <v>9068</v>
      </c>
      <c r="H1524" s="86" t="s">
        <v>8782</v>
      </c>
      <c r="I1524" s="86">
        <v>23600</v>
      </c>
      <c r="J1524" s="112">
        <v>20000</v>
      </c>
      <c r="K1524" s="107" t="s">
        <v>261</v>
      </c>
      <c r="L1524" s="88" t="s">
        <v>226</v>
      </c>
      <c r="M1524" s="88" t="str">
        <f>VLOOKUP(L1524,'Total Sales 24-25'!$AD$2:$AE$6,2,0)</f>
        <v xml:space="preserve">Training Business </v>
      </c>
      <c r="N1524" s="88" t="s">
        <v>8961</v>
      </c>
      <c r="O1524" s="84" t="s">
        <v>6341</v>
      </c>
      <c r="P1524" s="89"/>
      <c r="Q1524" s="89"/>
      <c r="R1524" s="89"/>
      <c r="S1524" s="84">
        <v>8</v>
      </c>
      <c r="T1524" s="89"/>
      <c r="U1524" s="84">
        <v>23600</v>
      </c>
    </row>
    <row r="1525" spans="1:21" ht="17.25" customHeight="1" thickBot="1">
      <c r="A1525" s="82">
        <v>45158</v>
      </c>
      <c r="B1525" s="82" t="str">
        <f t="shared" si="23"/>
        <v>Aug</v>
      </c>
      <c r="C1525" s="83">
        <v>45139</v>
      </c>
      <c r="D1525" s="84">
        <v>34</v>
      </c>
      <c r="E1525" s="84" t="s">
        <v>205</v>
      </c>
      <c r="F1525" s="85" t="s">
        <v>7426</v>
      </c>
      <c r="G1525" s="86" t="s">
        <v>9069</v>
      </c>
      <c r="H1525" s="86" t="s">
        <v>8782</v>
      </c>
      <c r="I1525" s="86">
        <v>42480</v>
      </c>
      <c r="J1525" s="112">
        <v>36000</v>
      </c>
      <c r="K1525" s="122" t="s">
        <v>112</v>
      </c>
      <c r="L1525" s="88" t="s">
        <v>229</v>
      </c>
      <c r="M1525" s="88" t="str">
        <f>VLOOKUP(L1525,'Total Sales 24-25'!$AD$2:$AE$6,2,0)</f>
        <v>WhatsApp API Business</v>
      </c>
      <c r="N1525" s="88" t="s">
        <v>359</v>
      </c>
      <c r="O1525" s="84" t="s">
        <v>6341</v>
      </c>
      <c r="P1525" s="89"/>
      <c r="Q1525" s="89"/>
      <c r="R1525" s="89"/>
      <c r="S1525" s="84">
        <v>8</v>
      </c>
      <c r="T1525" s="89"/>
      <c r="U1525" s="84">
        <v>42480</v>
      </c>
    </row>
    <row r="1526" spans="1:21" ht="17.25" customHeight="1" thickBot="1">
      <c r="A1526" s="82">
        <v>45158</v>
      </c>
      <c r="B1526" s="82" t="str">
        <f t="shared" si="23"/>
        <v>Aug</v>
      </c>
      <c r="C1526" s="83">
        <v>45139</v>
      </c>
      <c r="D1526" s="84">
        <v>34</v>
      </c>
      <c r="E1526" s="84" t="s">
        <v>205</v>
      </c>
      <c r="F1526" s="85" t="s">
        <v>4917</v>
      </c>
      <c r="G1526" s="86" t="s">
        <v>9070</v>
      </c>
      <c r="H1526" s="86" t="s">
        <v>8782</v>
      </c>
      <c r="I1526" s="86">
        <v>5900</v>
      </c>
      <c r="J1526" s="112">
        <v>5000</v>
      </c>
      <c r="K1526" s="124" t="s">
        <v>310</v>
      </c>
      <c r="L1526" s="88" t="s">
        <v>223</v>
      </c>
      <c r="M1526" s="88" t="str">
        <f>VLOOKUP(L1526,'Total Sales 24-25'!$AD$2:$AE$6,2,0)</f>
        <v>Tech Assist Recruitment</v>
      </c>
      <c r="N1526" s="88" t="s">
        <v>311</v>
      </c>
      <c r="O1526" s="84" t="s">
        <v>6341</v>
      </c>
      <c r="P1526" s="89"/>
      <c r="Q1526" s="89"/>
      <c r="R1526" s="89"/>
      <c r="S1526" s="84">
        <v>8</v>
      </c>
      <c r="T1526" s="89"/>
      <c r="U1526" s="84">
        <v>5900</v>
      </c>
    </row>
    <row r="1527" spans="1:21" ht="17.25" customHeight="1" thickBot="1">
      <c r="A1527" s="82">
        <v>45159</v>
      </c>
      <c r="B1527" s="82" t="str">
        <f t="shared" si="23"/>
        <v>Aug</v>
      </c>
      <c r="C1527" s="83">
        <v>45139</v>
      </c>
      <c r="D1527" s="84">
        <v>34</v>
      </c>
      <c r="E1527" s="84" t="s">
        <v>205</v>
      </c>
      <c r="F1527" s="85" t="s">
        <v>3031</v>
      </c>
      <c r="G1527" s="86" t="s">
        <v>9071</v>
      </c>
      <c r="H1527" s="86" t="s">
        <v>8782</v>
      </c>
      <c r="I1527" s="86">
        <v>587640</v>
      </c>
      <c r="J1527" s="112">
        <v>498000</v>
      </c>
      <c r="K1527" s="125" t="s">
        <v>291</v>
      </c>
      <c r="L1527" s="109" t="s">
        <v>226</v>
      </c>
      <c r="M1527" s="88" t="str">
        <f>VLOOKUP(L1527,'Total Sales 24-25'!$AD$2:$AE$6,2,0)</f>
        <v xml:space="preserve">Training Business </v>
      </c>
      <c r="N1527" s="109" t="s">
        <v>7906</v>
      </c>
      <c r="O1527" s="84" t="s">
        <v>6341</v>
      </c>
      <c r="P1527" s="89"/>
      <c r="Q1527" s="89"/>
      <c r="R1527" s="89"/>
      <c r="S1527" s="84">
        <v>8</v>
      </c>
      <c r="T1527" s="89"/>
      <c r="U1527" s="84">
        <v>587640</v>
      </c>
    </row>
    <row r="1528" spans="1:21" ht="17.25" customHeight="1" thickBot="1">
      <c r="A1528" s="82">
        <v>45159</v>
      </c>
      <c r="B1528" s="82" t="str">
        <f t="shared" si="23"/>
        <v>Aug</v>
      </c>
      <c r="C1528" s="83">
        <v>45139</v>
      </c>
      <c r="D1528" s="84">
        <v>34</v>
      </c>
      <c r="E1528" s="84" t="s">
        <v>205</v>
      </c>
      <c r="F1528" s="85" t="s">
        <v>5781</v>
      </c>
      <c r="G1528" s="86" t="s">
        <v>9072</v>
      </c>
      <c r="H1528" s="86" t="s">
        <v>8782</v>
      </c>
      <c r="I1528" s="86">
        <v>15045</v>
      </c>
      <c r="J1528" s="112">
        <v>12750</v>
      </c>
      <c r="K1528" s="120" t="s">
        <v>112</v>
      </c>
      <c r="L1528" s="109" t="s">
        <v>229</v>
      </c>
      <c r="M1528" s="88" t="str">
        <f>VLOOKUP(L1528,'Total Sales 24-25'!$AD$2:$AE$6,2,0)</f>
        <v>WhatsApp API Business</v>
      </c>
      <c r="N1528" s="109" t="s">
        <v>284</v>
      </c>
      <c r="O1528" s="84" t="s">
        <v>6341</v>
      </c>
      <c r="P1528" s="89"/>
      <c r="Q1528" s="89"/>
      <c r="R1528" s="89"/>
      <c r="S1528" s="84">
        <v>8</v>
      </c>
      <c r="T1528" s="89"/>
      <c r="U1528" s="84">
        <v>15045</v>
      </c>
    </row>
    <row r="1529" spans="1:21" ht="17.25" customHeight="1" thickBot="1">
      <c r="A1529" s="82">
        <v>45159</v>
      </c>
      <c r="B1529" s="82" t="str">
        <f t="shared" si="23"/>
        <v>Aug</v>
      </c>
      <c r="C1529" s="83">
        <v>45139</v>
      </c>
      <c r="D1529" s="84">
        <v>34</v>
      </c>
      <c r="E1529" s="84" t="s">
        <v>205</v>
      </c>
      <c r="F1529" s="85" t="s">
        <v>9073</v>
      </c>
      <c r="G1529" s="86" t="s">
        <v>9074</v>
      </c>
      <c r="H1529" s="86" t="s">
        <v>8782</v>
      </c>
      <c r="I1529" s="86">
        <v>23600</v>
      </c>
      <c r="J1529" s="112">
        <v>20000</v>
      </c>
      <c r="K1529" s="126" t="s">
        <v>310</v>
      </c>
      <c r="L1529" s="109" t="s">
        <v>223</v>
      </c>
      <c r="M1529" s="88" t="str">
        <f>VLOOKUP(L1529,'Total Sales 24-25'!$AD$2:$AE$6,2,0)</f>
        <v>Tech Assist Recruitment</v>
      </c>
      <c r="N1529" s="109" t="s">
        <v>311</v>
      </c>
      <c r="O1529" s="84" t="s">
        <v>6341</v>
      </c>
      <c r="P1529" s="89"/>
      <c r="Q1529" s="89"/>
      <c r="R1529" s="89"/>
      <c r="S1529" s="84">
        <v>8</v>
      </c>
      <c r="T1529" s="89"/>
      <c r="U1529" s="84">
        <v>23600</v>
      </c>
    </row>
    <row r="1530" spans="1:21" ht="17.25" customHeight="1" thickBot="1">
      <c r="A1530" s="82">
        <v>45022</v>
      </c>
      <c r="B1530" s="82" t="str">
        <f t="shared" si="23"/>
        <v>Apr</v>
      </c>
      <c r="C1530" s="83">
        <v>45017</v>
      </c>
      <c r="D1530" s="84">
        <v>14</v>
      </c>
      <c r="E1530" s="84" t="s">
        <v>205</v>
      </c>
      <c r="F1530" s="85" t="s">
        <v>1693</v>
      </c>
      <c r="G1530" s="86" t="s">
        <v>9075</v>
      </c>
      <c r="H1530" s="86" t="s">
        <v>8782</v>
      </c>
      <c r="I1530" s="86">
        <v>950</v>
      </c>
      <c r="J1530" s="84">
        <v>805</v>
      </c>
      <c r="K1530" s="107" t="s">
        <v>261</v>
      </c>
      <c r="L1530" s="88" t="s">
        <v>226</v>
      </c>
      <c r="M1530" s="88" t="str">
        <f>VLOOKUP(L1530,'Total Sales 24-25'!$AD$2:$AE$6,2,0)</f>
        <v xml:space="preserve">Training Business </v>
      </c>
      <c r="N1530" s="88" t="s">
        <v>330</v>
      </c>
      <c r="O1530" s="84" t="s">
        <v>6341</v>
      </c>
      <c r="P1530" s="89"/>
      <c r="Q1530" s="89"/>
      <c r="R1530" s="89"/>
      <c r="S1530" s="84">
        <v>4</v>
      </c>
      <c r="T1530" s="89"/>
      <c r="U1530" s="84">
        <v>950</v>
      </c>
    </row>
    <row r="1531" spans="1:21" ht="17.25" customHeight="1" thickBot="1">
      <c r="A1531" s="82">
        <v>45160</v>
      </c>
      <c r="B1531" s="82" t="str">
        <f t="shared" si="23"/>
        <v>Aug</v>
      </c>
      <c r="C1531" s="83">
        <v>45139</v>
      </c>
      <c r="D1531" s="84">
        <v>34</v>
      </c>
      <c r="E1531" s="84" t="s">
        <v>205</v>
      </c>
      <c r="F1531" s="85" t="s">
        <v>8800</v>
      </c>
      <c r="G1531" s="86" t="s">
        <v>9076</v>
      </c>
      <c r="H1531" s="86" t="s">
        <v>8782</v>
      </c>
      <c r="I1531" s="86">
        <v>2507</v>
      </c>
      <c r="J1531" s="112">
        <v>2125</v>
      </c>
      <c r="K1531" s="120" t="s">
        <v>112</v>
      </c>
      <c r="L1531" s="109" t="s">
        <v>229</v>
      </c>
      <c r="M1531" s="88" t="str">
        <f>VLOOKUP(L1531,'Total Sales 24-25'!$AD$2:$AE$6,2,0)</f>
        <v>WhatsApp API Business</v>
      </c>
      <c r="N1531" s="109" t="s">
        <v>258</v>
      </c>
      <c r="O1531" s="84" t="s">
        <v>6341</v>
      </c>
      <c r="P1531" s="89"/>
      <c r="Q1531" s="89"/>
      <c r="R1531" s="89"/>
      <c r="S1531" s="84">
        <v>8</v>
      </c>
      <c r="T1531" s="89"/>
      <c r="U1531" s="84">
        <v>2507</v>
      </c>
    </row>
    <row r="1532" spans="1:21" ht="17.25" customHeight="1" thickBot="1">
      <c r="A1532" s="82">
        <v>45160</v>
      </c>
      <c r="B1532" s="82" t="str">
        <f t="shared" si="23"/>
        <v>Aug</v>
      </c>
      <c r="C1532" s="83">
        <v>45139</v>
      </c>
      <c r="D1532" s="84">
        <v>34</v>
      </c>
      <c r="E1532" s="84" t="s">
        <v>205</v>
      </c>
      <c r="F1532" s="85" t="s">
        <v>2172</v>
      </c>
      <c r="G1532" s="86" t="s">
        <v>9077</v>
      </c>
      <c r="H1532" s="86" t="s">
        <v>8782</v>
      </c>
      <c r="I1532" s="86">
        <v>118000</v>
      </c>
      <c r="J1532" s="112">
        <v>100000</v>
      </c>
      <c r="K1532" s="125" t="s">
        <v>291</v>
      </c>
      <c r="L1532" s="109" t="s">
        <v>226</v>
      </c>
      <c r="M1532" s="88" t="str">
        <f>VLOOKUP(L1532,'Total Sales 24-25'!$AD$2:$AE$6,2,0)</f>
        <v xml:space="preserve">Training Business </v>
      </c>
      <c r="N1532" s="109" t="s">
        <v>7906</v>
      </c>
      <c r="O1532" s="84" t="s">
        <v>6341</v>
      </c>
      <c r="P1532" s="89"/>
      <c r="Q1532" s="89"/>
      <c r="R1532" s="89"/>
      <c r="S1532" s="84">
        <v>8</v>
      </c>
      <c r="T1532" s="89"/>
      <c r="U1532" s="84">
        <v>118000</v>
      </c>
    </row>
    <row r="1533" spans="1:21" ht="17.25" customHeight="1" thickBot="1">
      <c r="A1533" s="82">
        <v>45160</v>
      </c>
      <c r="B1533" s="82" t="str">
        <f t="shared" si="23"/>
        <v>Aug</v>
      </c>
      <c r="C1533" s="83">
        <v>45139</v>
      </c>
      <c r="D1533" s="84">
        <v>34</v>
      </c>
      <c r="E1533" s="84" t="s">
        <v>205</v>
      </c>
      <c r="F1533" s="85" t="s">
        <v>2364</v>
      </c>
      <c r="G1533" s="86" t="s">
        <v>9078</v>
      </c>
      <c r="H1533" s="86" t="s">
        <v>8782</v>
      </c>
      <c r="I1533" s="86">
        <v>23789</v>
      </c>
      <c r="J1533" s="112">
        <v>20160</v>
      </c>
      <c r="K1533" s="109" t="s">
        <v>8818</v>
      </c>
      <c r="L1533" s="109" t="s">
        <v>223</v>
      </c>
      <c r="M1533" s="88" t="str">
        <f>VLOOKUP(L1533,'Total Sales 24-25'!$AD$2:$AE$6,2,0)</f>
        <v>Tech Assist Recruitment</v>
      </c>
      <c r="N1533" s="109" t="s">
        <v>311</v>
      </c>
      <c r="O1533" s="84" t="s">
        <v>6341</v>
      </c>
      <c r="P1533" s="89"/>
      <c r="Q1533" s="89"/>
      <c r="R1533" s="89"/>
      <c r="S1533" s="84">
        <v>8</v>
      </c>
      <c r="T1533" s="89"/>
      <c r="U1533" s="84">
        <v>23789</v>
      </c>
    </row>
    <row r="1534" spans="1:21" ht="17.25" customHeight="1" thickBot="1">
      <c r="A1534" s="82">
        <v>45160</v>
      </c>
      <c r="B1534" s="82" t="str">
        <f t="shared" si="23"/>
        <v>Aug</v>
      </c>
      <c r="C1534" s="83">
        <v>45139</v>
      </c>
      <c r="D1534" s="84">
        <v>34</v>
      </c>
      <c r="E1534" s="84" t="s">
        <v>205</v>
      </c>
      <c r="F1534" s="85" t="s">
        <v>1724</v>
      </c>
      <c r="G1534" s="86" t="s">
        <v>9079</v>
      </c>
      <c r="H1534" s="86" t="s">
        <v>8782</v>
      </c>
      <c r="I1534" s="86">
        <v>127440</v>
      </c>
      <c r="J1534" s="112">
        <v>108000</v>
      </c>
      <c r="K1534" s="125" t="s">
        <v>291</v>
      </c>
      <c r="L1534" s="88" t="s">
        <v>32</v>
      </c>
      <c r="M1534" s="88" t="s">
        <v>15</v>
      </c>
      <c r="N1534" s="109" t="s">
        <v>32</v>
      </c>
      <c r="O1534" s="84" t="s">
        <v>6341</v>
      </c>
      <c r="P1534" s="89"/>
      <c r="Q1534" s="89"/>
      <c r="R1534" s="89"/>
      <c r="S1534" s="84">
        <v>8</v>
      </c>
      <c r="T1534" s="89"/>
      <c r="U1534" s="84">
        <v>127440</v>
      </c>
    </row>
    <row r="1535" spans="1:21" ht="17.25" customHeight="1" thickBot="1">
      <c r="A1535" s="82">
        <v>45160</v>
      </c>
      <c r="B1535" s="82" t="str">
        <f t="shared" si="23"/>
        <v>Aug</v>
      </c>
      <c r="C1535" s="83">
        <v>45139</v>
      </c>
      <c r="D1535" s="84">
        <v>34</v>
      </c>
      <c r="E1535" s="84" t="s">
        <v>205</v>
      </c>
      <c r="F1535" s="85" t="s">
        <v>1969</v>
      </c>
      <c r="G1535" s="86" t="s">
        <v>9080</v>
      </c>
      <c r="H1535" s="86" t="s">
        <v>8782</v>
      </c>
      <c r="I1535" s="86">
        <v>5900</v>
      </c>
      <c r="J1535" s="112">
        <v>5000</v>
      </c>
      <c r="K1535" s="120" t="s">
        <v>112</v>
      </c>
      <c r="L1535" s="109" t="s">
        <v>229</v>
      </c>
      <c r="M1535" s="88" t="str">
        <f>VLOOKUP(L1535,'Total Sales 24-25'!$AD$2:$AE$6,2,0)</f>
        <v>WhatsApp API Business</v>
      </c>
      <c r="N1535" s="109" t="s">
        <v>9065</v>
      </c>
      <c r="O1535" s="84" t="s">
        <v>6341</v>
      </c>
      <c r="P1535" s="89"/>
      <c r="Q1535" s="89"/>
      <c r="R1535" s="89"/>
      <c r="S1535" s="84">
        <v>8</v>
      </c>
      <c r="T1535" s="89"/>
      <c r="U1535" s="84">
        <v>5900</v>
      </c>
    </row>
    <row r="1536" spans="1:21" ht="17.25" customHeight="1" thickBot="1">
      <c r="A1536" s="82">
        <v>45160</v>
      </c>
      <c r="B1536" s="82" t="str">
        <f t="shared" si="23"/>
        <v>Aug</v>
      </c>
      <c r="C1536" s="83">
        <v>45139</v>
      </c>
      <c r="D1536" s="84">
        <v>34</v>
      </c>
      <c r="E1536" s="84" t="s">
        <v>205</v>
      </c>
      <c r="F1536" s="85" t="s">
        <v>4938</v>
      </c>
      <c r="G1536" s="86" t="s">
        <v>9081</v>
      </c>
      <c r="H1536" s="86" t="s">
        <v>8782</v>
      </c>
      <c r="I1536" s="86">
        <v>10030</v>
      </c>
      <c r="J1536" s="112">
        <v>8500</v>
      </c>
      <c r="K1536" s="120" t="s">
        <v>112</v>
      </c>
      <c r="L1536" s="109" t="s">
        <v>229</v>
      </c>
      <c r="M1536" s="88" t="str">
        <f>VLOOKUP(L1536,'Total Sales 24-25'!$AD$2:$AE$6,2,0)</f>
        <v>WhatsApp API Business</v>
      </c>
      <c r="N1536" s="109" t="s">
        <v>352</v>
      </c>
      <c r="O1536" s="84" t="s">
        <v>6341</v>
      </c>
      <c r="P1536" s="89"/>
      <c r="Q1536" s="89"/>
      <c r="R1536" s="89"/>
      <c r="S1536" s="84">
        <v>8</v>
      </c>
      <c r="T1536" s="89"/>
      <c r="U1536" s="84">
        <v>10030</v>
      </c>
    </row>
    <row r="1537" spans="1:21" ht="17.25" customHeight="1" thickBot="1">
      <c r="A1537" s="82">
        <v>45160</v>
      </c>
      <c r="B1537" s="82" t="str">
        <f t="shared" si="23"/>
        <v>Aug</v>
      </c>
      <c r="C1537" s="83">
        <v>45139</v>
      </c>
      <c r="D1537" s="84">
        <v>34</v>
      </c>
      <c r="E1537" s="84" t="s">
        <v>205</v>
      </c>
      <c r="F1537" s="85" t="s">
        <v>303</v>
      </c>
      <c r="G1537" s="86" t="s">
        <v>9082</v>
      </c>
      <c r="H1537" s="86" t="s">
        <v>8782</v>
      </c>
      <c r="I1537" s="86">
        <v>15045</v>
      </c>
      <c r="J1537" s="112">
        <v>12750</v>
      </c>
      <c r="K1537" s="120" t="s">
        <v>112</v>
      </c>
      <c r="L1537" s="109" t="s">
        <v>229</v>
      </c>
      <c r="M1537" s="88" t="str">
        <f>VLOOKUP(L1537,'Total Sales 24-25'!$AD$2:$AE$6,2,0)</f>
        <v>WhatsApp API Business</v>
      </c>
      <c r="N1537" s="109" t="s">
        <v>284</v>
      </c>
      <c r="O1537" s="84" t="s">
        <v>6341</v>
      </c>
      <c r="P1537" s="89"/>
      <c r="Q1537" s="89"/>
      <c r="R1537" s="89"/>
      <c r="S1537" s="84">
        <v>8</v>
      </c>
      <c r="T1537" s="89"/>
      <c r="U1537" s="84">
        <v>15045</v>
      </c>
    </row>
    <row r="1538" spans="1:21" ht="17.25" customHeight="1" thickBot="1">
      <c r="A1538" s="82">
        <v>45160</v>
      </c>
      <c r="B1538" s="82" t="str">
        <f t="shared" ref="B1538:B1601" si="24">TEXT(A1538,"mmm")</f>
        <v>Aug</v>
      </c>
      <c r="C1538" s="83">
        <v>45139</v>
      </c>
      <c r="D1538" s="84">
        <v>34</v>
      </c>
      <c r="E1538" s="84" t="s">
        <v>205</v>
      </c>
      <c r="F1538" s="85" t="s">
        <v>353</v>
      </c>
      <c r="G1538" s="86" t="s">
        <v>9083</v>
      </c>
      <c r="H1538" s="86" t="s">
        <v>8782</v>
      </c>
      <c r="I1538" s="86">
        <v>56640</v>
      </c>
      <c r="J1538" s="112">
        <v>48000</v>
      </c>
      <c r="K1538" s="125" t="s">
        <v>291</v>
      </c>
      <c r="L1538" s="88" t="s">
        <v>32</v>
      </c>
      <c r="M1538" s="88" t="s">
        <v>15</v>
      </c>
      <c r="N1538" s="109" t="s">
        <v>32</v>
      </c>
      <c r="O1538" s="84" t="s">
        <v>6341</v>
      </c>
      <c r="P1538" s="89"/>
      <c r="Q1538" s="89"/>
      <c r="R1538" s="89"/>
      <c r="S1538" s="84">
        <v>8</v>
      </c>
      <c r="T1538" s="89"/>
      <c r="U1538" s="84">
        <v>56640</v>
      </c>
    </row>
    <row r="1539" spans="1:21" ht="17.25" customHeight="1" thickBot="1">
      <c r="A1539" s="82">
        <v>45160</v>
      </c>
      <c r="B1539" s="82" t="str">
        <f t="shared" si="24"/>
        <v>Aug</v>
      </c>
      <c r="C1539" s="83">
        <v>45139</v>
      </c>
      <c r="D1539" s="84">
        <v>34</v>
      </c>
      <c r="E1539" s="84" t="s">
        <v>205</v>
      </c>
      <c r="F1539" s="85" t="s">
        <v>9084</v>
      </c>
      <c r="G1539" s="117" t="s">
        <v>9085</v>
      </c>
      <c r="H1539" s="86" t="s">
        <v>8782</v>
      </c>
      <c r="I1539" s="86">
        <v>5900</v>
      </c>
      <c r="J1539" s="112">
        <v>5000</v>
      </c>
      <c r="K1539" s="126" t="s">
        <v>310</v>
      </c>
      <c r="L1539" s="109" t="s">
        <v>223</v>
      </c>
      <c r="M1539" s="88" t="str">
        <f>VLOOKUP(L1539,'Total Sales 24-25'!$AD$2:$AE$6,2,0)</f>
        <v>Tech Assist Recruitment</v>
      </c>
      <c r="N1539" s="109" t="s">
        <v>311</v>
      </c>
      <c r="O1539" s="84" t="s">
        <v>6341</v>
      </c>
      <c r="P1539" s="89"/>
      <c r="Q1539" s="89"/>
      <c r="R1539" s="89"/>
      <c r="S1539" s="84">
        <v>8</v>
      </c>
      <c r="T1539" s="89"/>
      <c r="U1539" s="84">
        <v>5900</v>
      </c>
    </row>
    <row r="1540" spans="1:21" ht="17.25" customHeight="1" thickBot="1">
      <c r="A1540" s="82">
        <v>45160</v>
      </c>
      <c r="B1540" s="82" t="str">
        <f t="shared" si="24"/>
        <v>Aug</v>
      </c>
      <c r="C1540" s="83">
        <v>45139</v>
      </c>
      <c r="D1540" s="84">
        <v>34</v>
      </c>
      <c r="E1540" s="84" t="s">
        <v>205</v>
      </c>
      <c r="F1540" s="85" t="s">
        <v>9084</v>
      </c>
      <c r="G1540" s="117" t="s">
        <v>9085</v>
      </c>
      <c r="H1540" s="86" t="s">
        <v>8782</v>
      </c>
      <c r="I1540" s="86">
        <v>705640</v>
      </c>
      <c r="J1540" s="112">
        <v>598000</v>
      </c>
      <c r="K1540" s="125" t="s">
        <v>291</v>
      </c>
      <c r="L1540" s="109" t="s">
        <v>226</v>
      </c>
      <c r="M1540" s="88" t="str">
        <f>VLOOKUP(L1540,'Total Sales 24-25'!$AD$2:$AE$6,2,0)</f>
        <v xml:space="preserve">Training Business </v>
      </c>
      <c r="N1540" s="109" t="s">
        <v>7906</v>
      </c>
      <c r="O1540" s="84" t="s">
        <v>6341</v>
      </c>
      <c r="P1540" s="89"/>
      <c r="Q1540" s="89"/>
      <c r="R1540" s="89"/>
      <c r="S1540" s="84">
        <v>8</v>
      </c>
      <c r="T1540" s="89"/>
      <c r="U1540" s="84">
        <v>705640</v>
      </c>
    </row>
    <row r="1541" spans="1:21" ht="17.25" customHeight="1" thickBot="1">
      <c r="A1541" s="82">
        <v>45162</v>
      </c>
      <c r="B1541" s="82" t="str">
        <f t="shared" si="24"/>
        <v>Aug</v>
      </c>
      <c r="C1541" s="83">
        <v>45139</v>
      </c>
      <c r="D1541" s="84">
        <v>34</v>
      </c>
      <c r="E1541" s="84" t="s">
        <v>205</v>
      </c>
      <c r="F1541" s="85" t="s">
        <v>562</v>
      </c>
      <c r="G1541" s="86" t="s">
        <v>9086</v>
      </c>
      <c r="H1541" s="86" t="s">
        <v>8782</v>
      </c>
      <c r="I1541" s="86">
        <v>20060</v>
      </c>
      <c r="J1541" s="112">
        <v>17000</v>
      </c>
      <c r="K1541" s="120" t="s">
        <v>112</v>
      </c>
      <c r="L1541" s="109" t="s">
        <v>229</v>
      </c>
      <c r="M1541" s="88" t="str">
        <f>VLOOKUP(L1541,'Total Sales 24-25'!$AD$2:$AE$6,2,0)</f>
        <v>WhatsApp API Business</v>
      </c>
      <c r="N1541" s="109" t="s">
        <v>485</v>
      </c>
      <c r="O1541" s="84" t="s">
        <v>6341</v>
      </c>
      <c r="P1541" s="89"/>
      <c r="Q1541" s="89"/>
      <c r="R1541" s="89"/>
      <c r="S1541" s="84">
        <v>8</v>
      </c>
      <c r="T1541" s="89"/>
      <c r="U1541" s="84">
        <v>20060</v>
      </c>
    </row>
    <row r="1542" spans="1:21" ht="17.25" customHeight="1" thickBot="1">
      <c r="A1542" s="82">
        <v>45022</v>
      </c>
      <c r="B1542" s="82" t="str">
        <f t="shared" si="24"/>
        <v>Apr</v>
      </c>
      <c r="C1542" s="83">
        <v>45017</v>
      </c>
      <c r="D1542" s="84">
        <v>14</v>
      </c>
      <c r="E1542" s="84" t="s">
        <v>205</v>
      </c>
      <c r="F1542" s="85" t="s">
        <v>9087</v>
      </c>
      <c r="G1542" s="86" t="s">
        <v>9088</v>
      </c>
      <c r="H1542" s="86" t="s">
        <v>8782</v>
      </c>
      <c r="I1542" s="86">
        <v>7600</v>
      </c>
      <c r="J1542" s="84">
        <v>6441</v>
      </c>
      <c r="K1542" s="107" t="s">
        <v>261</v>
      </c>
      <c r="L1542" s="88" t="s">
        <v>226</v>
      </c>
      <c r="M1542" s="88" t="str">
        <f>VLOOKUP(L1542,'Total Sales 24-25'!$AD$2:$AE$6,2,0)</f>
        <v xml:space="preserve">Training Business </v>
      </c>
      <c r="N1542" s="88" t="s">
        <v>330</v>
      </c>
      <c r="O1542" s="84" t="s">
        <v>6341</v>
      </c>
      <c r="P1542" s="89"/>
      <c r="Q1542" s="89"/>
      <c r="R1542" s="89"/>
      <c r="S1542" s="84">
        <v>4</v>
      </c>
      <c r="T1542" s="89"/>
      <c r="U1542" s="84">
        <v>7600</v>
      </c>
    </row>
    <row r="1543" spans="1:21" ht="17.25" customHeight="1" thickBot="1">
      <c r="A1543" s="82">
        <v>45162</v>
      </c>
      <c r="B1543" s="82" t="str">
        <f t="shared" si="24"/>
        <v>Aug</v>
      </c>
      <c r="C1543" s="83">
        <v>45139</v>
      </c>
      <c r="D1543" s="84">
        <v>34</v>
      </c>
      <c r="E1543" s="84" t="s">
        <v>205</v>
      </c>
      <c r="F1543" s="85" t="s">
        <v>1749</v>
      </c>
      <c r="G1543" s="86" t="s">
        <v>9089</v>
      </c>
      <c r="H1543" s="86" t="s">
        <v>8782</v>
      </c>
      <c r="I1543" s="86">
        <v>43542</v>
      </c>
      <c r="J1543" s="112">
        <v>36900</v>
      </c>
      <c r="K1543" s="120" t="s">
        <v>112</v>
      </c>
      <c r="L1543" s="109" t="s">
        <v>229</v>
      </c>
      <c r="M1543" s="88" t="str">
        <f>VLOOKUP(L1543,'Total Sales 24-25'!$AD$2:$AE$6,2,0)</f>
        <v>WhatsApp API Business</v>
      </c>
      <c r="N1543" s="109" t="s">
        <v>643</v>
      </c>
      <c r="O1543" s="84" t="s">
        <v>6341</v>
      </c>
      <c r="P1543" s="89"/>
      <c r="Q1543" s="89"/>
      <c r="R1543" s="89"/>
      <c r="S1543" s="84">
        <v>8</v>
      </c>
      <c r="T1543" s="89"/>
      <c r="U1543" s="84">
        <v>43542</v>
      </c>
    </row>
    <row r="1544" spans="1:21" ht="17.25" customHeight="1" thickBot="1">
      <c r="A1544" s="82">
        <v>45162</v>
      </c>
      <c r="B1544" s="82" t="str">
        <f t="shared" si="24"/>
        <v>Aug</v>
      </c>
      <c r="C1544" s="83">
        <v>45139</v>
      </c>
      <c r="D1544" s="84">
        <v>34</v>
      </c>
      <c r="E1544" s="84" t="s">
        <v>205</v>
      </c>
      <c r="F1544" s="85" t="s">
        <v>2101</v>
      </c>
      <c r="G1544" s="86" t="s">
        <v>9090</v>
      </c>
      <c r="H1544" s="86" t="s">
        <v>8782</v>
      </c>
      <c r="I1544" s="86">
        <v>42480</v>
      </c>
      <c r="J1544" s="112">
        <v>36000</v>
      </c>
      <c r="K1544" s="120" t="s">
        <v>112</v>
      </c>
      <c r="L1544" s="109" t="s">
        <v>229</v>
      </c>
      <c r="M1544" s="88" t="str">
        <f>VLOOKUP(L1544,'Total Sales 24-25'!$AD$2:$AE$6,2,0)</f>
        <v>WhatsApp API Business</v>
      </c>
      <c r="N1544" s="109" t="s">
        <v>643</v>
      </c>
      <c r="O1544" s="84" t="s">
        <v>6341</v>
      </c>
      <c r="P1544" s="89"/>
      <c r="Q1544" s="89"/>
      <c r="R1544" s="89"/>
      <c r="S1544" s="84">
        <v>8</v>
      </c>
      <c r="T1544" s="89"/>
      <c r="U1544" s="84">
        <v>42480</v>
      </c>
    </row>
    <row r="1545" spans="1:21" ht="17.25" customHeight="1" thickBot="1">
      <c r="A1545" s="82">
        <v>45162</v>
      </c>
      <c r="B1545" s="82" t="str">
        <f t="shared" si="24"/>
        <v>Aug</v>
      </c>
      <c r="C1545" s="83">
        <v>45139</v>
      </c>
      <c r="D1545" s="84">
        <v>34</v>
      </c>
      <c r="E1545" s="84" t="s">
        <v>205</v>
      </c>
      <c r="F1545" s="85" t="s">
        <v>2129</v>
      </c>
      <c r="G1545" s="86" t="s">
        <v>9091</v>
      </c>
      <c r="H1545" s="86" t="s">
        <v>8782</v>
      </c>
      <c r="I1545" s="86">
        <v>30090</v>
      </c>
      <c r="J1545" s="112">
        <v>25500</v>
      </c>
      <c r="K1545" s="120" t="s">
        <v>112</v>
      </c>
      <c r="L1545" s="109" t="s">
        <v>229</v>
      </c>
      <c r="M1545" s="88" t="str">
        <f>VLOOKUP(L1545,'Total Sales 24-25'!$AD$2:$AE$6,2,0)</f>
        <v>WhatsApp API Business</v>
      </c>
      <c r="N1545" s="109" t="s">
        <v>284</v>
      </c>
      <c r="O1545" s="84" t="s">
        <v>6341</v>
      </c>
      <c r="P1545" s="89"/>
      <c r="Q1545" s="89"/>
      <c r="R1545" s="89"/>
      <c r="S1545" s="84">
        <v>8</v>
      </c>
      <c r="T1545" s="89"/>
      <c r="U1545" s="84">
        <v>30090</v>
      </c>
    </row>
    <row r="1546" spans="1:21" ht="17.25" customHeight="1" thickBot="1">
      <c r="A1546" s="82">
        <v>45162</v>
      </c>
      <c r="B1546" s="82" t="str">
        <f t="shared" si="24"/>
        <v>Aug</v>
      </c>
      <c r="C1546" s="83">
        <v>45139</v>
      </c>
      <c r="D1546" s="84">
        <v>34</v>
      </c>
      <c r="E1546" s="84" t="s">
        <v>205</v>
      </c>
      <c r="F1546" s="85" t="s">
        <v>2462</v>
      </c>
      <c r="G1546" s="86" t="s">
        <v>9092</v>
      </c>
      <c r="H1546" s="86" t="s">
        <v>8782</v>
      </c>
      <c r="I1546" s="86">
        <v>17700</v>
      </c>
      <c r="J1546" s="112">
        <v>15000</v>
      </c>
      <c r="K1546" s="120" t="s">
        <v>112</v>
      </c>
      <c r="L1546" s="109" t="s">
        <v>229</v>
      </c>
      <c r="M1546" s="88" t="str">
        <f>VLOOKUP(L1546,'Total Sales 24-25'!$AD$2:$AE$6,2,0)</f>
        <v>WhatsApp API Business</v>
      </c>
      <c r="N1546" s="109" t="s">
        <v>284</v>
      </c>
      <c r="O1546" s="84" t="s">
        <v>6341</v>
      </c>
      <c r="P1546" s="89"/>
      <c r="Q1546" s="89"/>
      <c r="R1546" s="89"/>
      <c r="S1546" s="84">
        <v>8</v>
      </c>
      <c r="T1546" s="89"/>
      <c r="U1546" s="84">
        <v>17700</v>
      </c>
    </row>
    <row r="1547" spans="1:21" ht="17.25" customHeight="1" thickBot="1">
      <c r="A1547" s="82">
        <v>45162</v>
      </c>
      <c r="B1547" s="82" t="str">
        <f t="shared" si="24"/>
        <v>Aug</v>
      </c>
      <c r="C1547" s="83">
        <v>45139</v>
      </c>
      <c r="D1547" s="84">
        <v>34</v>
      </c>
      <c r="E1547" s="84" t="s">
        <v>205</v>
      </c>
      <c r="F1547" s="85" t="s">
        <v>2101</v>
      </c>
      <c r="G1547" s="86" t="s">
        <v>9093</v>
      </c>
      <c r="H1547" s="86" t="s">
        <v>8782</v>
      </c>
      <c r="I1547" s="86">
        <v>587640</v>
      </c>
      <c r="J1547" s="112">
        <v>498000</v>
      </c>
      <c r="K1547" s="125" t="s">
        <v>291</v>
      </c>
      <c r="L1547" s="109" t="s">
        <v>226</v>
      </c>
      <c r="M1547" s="88" t="str">
        <f>VLOOKUP(L1547,'Total Sales 24-25'!$AD$2:$AE$6,2,0)</f>
        <v xml:space="preserve">Training Business </v>
      </c>
      <c r="N1547" s="109" t="s">
        <v>7906</v>
      </c>
      <c r="O1547" s="84" t="s">
        <v>6341</v>
      </c>
      <c r="P1547" s="89"/>
      <c r="Q1547" s="89"/>
      <c r="R1547" s="89"/>
      <c r="S1547" s="84">
        <v>8</v>
      </c>
      <c r="T1547" s="89"/>
      <c r="U1547" s="84">
        <v>587640</v>
      </c>
    </row>
    <row r="1548" spans="1:21" ht="17.25" customHeight="1" thickBot="1">
      <c r="A1548" s="82">
        <v>45162</v>
      </c>
      <c r="B1548" s="82" t="str">
        <f t="shared" si="24"/>
        <v>Aug</v>
      </c>
      <c r="C1548" s="83">
        <v>45139</v>
      </c>
      <c r="D1548" s="84">
        <v>34</v>
      </c>
      <c r="E1548" s="84" t="s">
        <v>205</v>
      </c>
      <c r="F1548" s="85" t="s">
        <v>980</v>
      </c>
      <c r="G1548" s="86" t="s">
        <v>9094</v>
      </c>
      <c r="H1548" s="86" t="s">
        <v>8782</v>
      </c>
      <c r="I1548" s="86">
        <v>84960</v>
      </c>
      <c r="J1548" s="112">
        <v>72000</v>
      </c>
      <c r="K1548" s="125" t="s">
        <v>291</v>
      </c>
      <c r="L1548" s="88" t="s">
        <v>32</v>
      </c>
      <c r="M1548" s="88" t="s">
        <v>15</v>
      </c>
      <c r="N1548" s="109" t="s">
        <v>32</v>
      </c>
      <c r="O1548" s="84" t="s">
        <v>6341</v>
      </c>
      <c r="P1548" s="89"/>
      <c r="Q1548" s="89"/>
      <c r="R1548" s="89"/>
      <c r="S1548" s="84">
        <v>8</v>
      </c>
      <c r="T1548" s="89"/>
      <c r="U1548" s="84">
        <v>84960</v>
      </c>
    </row>
    <row r="1549" spans="1:21" ht="17.25" customHeight="1" thickBot="1">
      <c r="A1549" s="82">
        <v>45163</v>
      </c>
      <c r="B1549" s="82" t="str">
        <f t="shared" si="24"/>
        <v>Aug</v>
      </c>
      <c r="C1549" s="83">
        <v>45139</v>
      </c>
      <c r="D1549" s="84">
        <v>34</v>
      </c>
      <c r="E1549" s="84" t="s">
        <v>205</v>
      </c>
      <c r="F1549" s="85" t="s">
        <v>2288</v>
      </c>
      <c r="G1549" s="86" t="s">
        <v>9095</v>
      </c>
      <c r="H1549" s="86" t="s">
        <v>8782</v>
      </c>
      <c r="I1549" s="86">
        <v>5900</v>
      </c>
      <c r="J1549" s="112">
        <v>5000</v>
      </c>
      <c r="K1549" s="126" t="s">
        <v>310</v>
      </c>
      <c r="L1549" s="109" t="s">
        <v>223</v>
      </c>
      <c r="M1549" s="88" t="str">
        <f>VLOOKUP(L1549,'Total Sales 24-25'!$AD$2:$AE$6,2,0)</f>
        <v>Tech Assist Recruitment</v>
      </c>
      <c r="N1549" s="109" t="s">
        <v>311</v>
      </c>
      <c r="O1549" s="84" t="s">
        <v>6341</v>
      </c>
      <c r="P1549" s="89"/>
      <c r="Q1549" s="89"/>
      <c r="R1549" s="89"/>
      <c r="S1549" s="84">
        <v>8</v>
      </c>
      <c r="T1549" s="89"/>
      <c r="U1549" s="84">
        <v>5900</v>
      </c>
    </row>
    <row r="1550" spans="1:21" ht="17.25" customHeight="1" thickBot="1">
      <c r="A1550" s="82">
        <v>45163</v>
      </c>
      <c r="B1550" s="82" t="str">
        <f t="shared" si="24"/>
        <v>Aug</v>
      </c>
      <c r="C1550" s="83">
        <v>45139</v>
      </c>
      <c r="D1550" s="84">
        <v>34</v>
      </c>
      <c r="E1550" s="84" t="s">
        <v>205</v>
      </c>
      <c r="F1550" s="85" t="s">
        <v>9096</v>
      </c>
      <c r="G1550" s="86" t="s">
        <v>9097</v>
      </c>
      <c r="H1550" s="86" t="s">
        <v>8782</v>
      </c>
      <c r="I1550" s="86">
        <v>5900</v>
      </c>
      <c r="J1550" s="112">
        <v>5000</v>
      </c>
      <c r="K1550" s="126" t="s">
        <v>310</v>
      </c>
      <c r="L1550" s="109" t="s">
        <v>223</v>
      </c>
      <c r="M1550" s="88" t="str">
        <f>VLOOKUP(L1550,'Total Sales 24-25'!$AD$2:$AE$6,2,0)</f>
        <v>Tech Assist Recruitment</v>
      </c>
      <c r="N1550" s="109" t="s">
        <v>311</v>
      </c>
      <c r="O1550" s="84" t="s">
        <v>6341</v>
      </c>
      <c r="P1550" s="89"/>
      <c r="Q1550" s="89"/>
      <c r="R1550" s="89"/>
      <c r="S1550" s="84">
        <v>8</v>
      </c>
      <c r="T1550" s="89"/>
      <c r="U1550" s="84">
        <v>5900</v>
      </c>
    </row>
    <row r="1551" spans="1:21" ht="17.25" customHeight="1" thickBot="1">
      <c r="A1551" s="82">
        <v>45162</v>
      </c>
      <c r="B1551" s="82" t="str">
        <f t="shared" si="24"/>
        <v>Aug</v>
      </c>
      <c r="C1551" s="83">
        <v>45139</v>
      </c>
      <c r="D1551" s="84">
        <v>34</v>
      </c>
      <c r="E1551" s="84" t="s">
        <v>205</v>
      </c>
      <c r="F1551" s="85" t="s">
        <v>9098</v>
      </c>
      <c r="G1551" s="86" t="s">
        <v>9099</v>
      </c>
      <c r="H1551" s="86" t="s">
        <v>8782</v>
      </c>
      <c r="I1551" s="86">
        <v>15045</v>
      </c>
      <c r="J1551" s="112">
        <v>12750</v>
      </c>
      <c r="K1551" s="120" t="s">
        <v>112</v>
      </c>
      <c r="L1551" s="109" t="s">
        <v>229</v>
      </c>
      <c r="M1551" s="88" t="str">
        <f>VLOOKUP(L1551,'Total Sales 24-25'!$AD$2:$AE$6,2,0)</f>
        <v>WhatsApp API Business</v>
      </c>
      <c r="N1551" s="109" t="s">
        <v>284</v>
      </c>
      <c r="O1551" s="84" t="s">
        <v>6341</v>
      </c>
      <c r="P1551" s="89"/>
      <c r="Q1551" s="89"/>
      <c r="R1551" s="89"/>
      <c r="S1551" s="84">
        <v>8</v>
      </c>
      <c r="T1551" s="89"/>
      <c r="U1551" s="84">
        <v>15045</v>
      </c>
    </row>
    <row r="1552" spans="1:21" ht="17.25" customHeight="1" thickBot="1">
      <c r="A1552" s="82">
        <v>45164</v>
      </c>
      <c r="B1552" s="82" t="str">
        <f t="shared" si="24"/>
        <v>Aug</v>
      </c>
      <c r="C1552" s="83">
        <v>45139</v>
      </c>
      <c r="D1552" s="84">
        <v>34</v>
      </c>
      <c r="E1552" s="84" t="s">
        <v>205</v>
      </c>
      <c r="F1552" s="85" t="s">
        <v>9100</v>
      </c>
      <c r="G1552" s="86" t="s">
        <v>9101</v>
      </c>
      <c r="H1552" s="86" t="s">
        <v>8782</v>
      </c>
      <c r="I1552" s="86">
        <v>7146</v>
      </c>
      <c r="J1552" s="112">
        <v>6056</v>
      </c>
      <c r="K1552" s="120" t="s">
        <v>112</v>
      </c>
      <c r="L1552" s="109" t="s">
        <v>229</v>
      </c>
      <c r="M1552" s="88" t="str">
        <f>VLOOKUP(L1552,'Total Sales 24-25'!$AD$2:$AE$6,2,0)</f>
        <v>WhatsApp API Business</v>
      </c>
      <c r="N1552" s="109" t="s">
        <v>269</v>
      </c>
      <c r="O1552" s="84" t="s">
        <v>6341</v>
      </c>
      <c r="P1552" s="89"/>
      <c r="Q1552" s="89"/>
      <c r="R1552" s="89"/>
      <c r="S1552" s="84">
        <v>8</v>
      </c>
      <c r="T1552" s="89"/>
      <c r="U1552" s="84">
        <v>7146</v>
      </c>
    </row>
    <row r="1553" spans="1:21" ht="17.25" customHeight="1" thickBot="1">
      <c r="A1553" s="82">
        <v>45022</v>
      </c>
      <c r="B1553" s="82" t="str">
        <f t="shared" si="24"/>
        <v>Apr</v>
      </c>
      <c r="C1553" s="83">
        <v>45017</v>
      </c>
      <c r="D1553" s="84">
        <v>14</v>
      </c>
      <c r="E1553" s="84" t="s">
        <v>205</v>
      </c>
      <c r="F1553" s="85" t="s">
        <v>9102</v>
      </c>
      <c r="G1553" s="86" t="s">
        <v>9103</v>
      </c>
      <c r="H1553" s="86" t="s">
        <v>8782</v>
      </c>
      <c r="I1553" s="86">
        <v>950</v>
      </c>
      <c r="J1553" s="84">
        <v>805</v>
      </c>
      <c r="K1553" s="107" t="s">
        <v>261</v>
      </c>
      <c r="L1553" s="88" t="s">
        <v>226</v>
      </c>
      <c r="M1553" s="88" t="str">
        <f>VLOOKUP(L1553,'Total Sales 24-25'!$AD$2:$AE$6,2,0)</f>
        <v xml:space="preserve">Training Business </v>
      </c>
      <c r="N1553" s="88" t="s">
        <v>330</v>
      </c>
      <c r="O1553" s="84" t="s">
        <v>6341</v>
      </c>
      <c r="P1553" s="89"/>
      <c r="Q1553" s="89"/>
      <c r="R1553" s="89"/>
      <c r="S1553" s="84">
        <v>4</v>
      </c>
      <c r="T1553" s="89"/>
      <c r="U1553" s="84">
        <v>950</v>
      </c>
    </row>
    <row r="1554" spans="1:21" ht="17.25" customHeight="1" thickBot="1">
      <c r="A1554" s="82">
        <v>45163</v>
      </c>
      <c r="B1554" s="82" t="str">
        <f t="shared" si="24"/>
        <v>Aug</v>
      </c>
      <c r="C1554" s="83">
        <v>45139</v>
      </c>
      <c r="D1554" s="84">
        <v>34</v>
      </c>
      <c r="E1554" s="84" t="s">
        <v>205</v>
      </c>
      <c r="F1554" s="85" t="s">
        <v>3189</v>
      </c>
      <c r="G1554" s="86" t="s">
        <v>9104</v>
      </c>
      <c r="H1554" s="86" t="s">
        <v>8782</v>
      </c>
      <c r="I1554" s="86">
        <v>20060</v>
      </c>
      <c r="J1554" s="112">
        <v>17000</v>
      </c>
      <c r="K1554" s="120" t="s">
        <v>112</v>
      </c>
      <c r="L1554" s="109" t="s">
        <v>229</v>
      </c>
      <c r="M1554" s="88" t="str">
        <f>VLOOKUP(L1554,'Total Sales 24-25'!$AD$2:$AE$6,2,0)</f>
        <v>WhatsApp API Business</v>
      </c>
      <c r="N1554" s="109" t="s">
        <v>485</v>
      </c>
      <c r="O1554" s="84" t="s">
        <v>6341</v>
      </c>
      <c r="P1554" s="89"/>
      <c r="Q1554" s="89"/>
      <c r="R1554" s="89"/>
      <c r="S1554" s="84">
        <v>8</v>
      </c>
      <c r="T1554" s="89"/>
      <c r="U1554" s="84">
        <v>20060</v>
      </c>
    </row>
    <row r="1555" spans="1:21" ht="17.25" customHeight="1" thickBot="1">
      <c r="A1555" s="82">
        <v>45164</v>
      </c>
      <c r="B1555" s="82" t="str">
        <f t="shared" si="24"/>
        <v>Aug</v>
      </c>
      <c r="C1555" s="83">
        <v>45139</v>
      </c>
      <c r="D1555" s="84">
        <v>34</v>
      </c>
      <c r="E1555" s="84" t="s">
        <v>205</v>
      </c>
      <c r="F1555" s="85" t="s">
        <v>2355</v>
      </c>
      <c r="G1555" s="86" t="s">
        <v>9105</v>
      </c>
      <c r="H1555" s="86" t="s">
        <v>8782</v>
      </c>
      <c r="I1555" s="86">
        <v>5900</v>
      </c>
      <c r="J1555" s="112">
        <v>5000</v>
      </c>
      <c r="K1555" s="127" t="s">
        <v>8790</v>
      </c>
      <c r="L1555" s="109" t="s">
        <v>232</v>
      </c>
      <c r="M1555" s="88" t="str">
        <f>VLOOKUP(L1555,'Total Sales 24-25'!$AD$2:$AE$6,2,0)</f>
        <v>Other Services</v>
      </c>
      <c r="N1555" s="109" t="s">
        <v>2943</v>
      </c>
      <c r="O1555" s="84" t="s">
        <v>6341</v>
      </c>
      <c r="P1555" s="89"/>
      <c r="Q1555" s="89"/>
      <c r="R1555" s="89"/>
      <c r="S1555" s="84">
        <v>8</v>
      </c>
      <c r="T1555" s="89"/>
      <c r="U1555" s="84">
        <v>5900</v>
      </c>
    </row>
    <row r="1556" spans="1:21" ht="17.25" customHeight="1" thickBot="1">
      <c r="A1556" s="82">
        <v>45164</v>
      </c>
      <c r="B1556" s="82" t="str">
        <f t="shared" si="24"/>
        <v>Aug</v>
      </c>
      <c r="C1556" s="83">
        <v>45139</v>
      </c>
      <c r="D1556" s="84">
        <v>34</v>
      </c>
      <c r="E1556" s="84" t="s">
        <v>205</v>
      </c>
      <c r="F1556" s="85" t="s">
        <v>8350</v>
      </c>
      <c r="G1556" s="86" t="s">
        <v>9106</v>
      </c>
      <c r="H1556" s="86" t="s">
        <v>8782</v>
      </c>
      <c r="I1556" s="86">
        <v>5900</v>
      </c>
      <c r="J1556" s="112">
        <v>5000</v>
      </c>
      <c r="K1556" s="127" t="s">
        <v>8790</v>
      </c>
      <c r="L1556" s="109" t="s">
        <v>232</v>
      </c>
      <c r="M1556" s="88" t="str">
        <f>VLOOKUP(L1556,'Total Sales 24-25'!$AD$2:$AE$6,2,0)</f>
        <v>Other Services</v>
      </c>
      <c r="N1556" s="109" t="s">
        <v>2943</v>
      </c>
      <c r="O1556" s="84" t="s">
        <v>6341</v>
      </c>
      <c r="P1556" s="89"/>
      <c r="Q1556" s="89"/>
      <c r="R1556" s="89"/>
      <c r="S1556" s="84">
        <v>8</v>
      </c>
      <c r="T1556" s="89"/>
      <c r="U1556" s="84">
        <v>5900</v>
      </c>
    </row>
    <row r="1557" spans="1:21" ht="17.25" customHeight="1" thickBot="1">
      <c r="A1557" s="82">
        <v>45164</v>
      </c>
      <c r="B1557" s="82" t="str">
        <f t="shared" si="24"/>
        <v>Aug</v>
      </c>
      <c r="C1557" s="83">
        <v>45139</v>
      </c>
      <c r="D1557" s="84">
        <v>34</v>
      </c>
      <c r="E1557" s="84" t="s">
        <v>205</v>
      </c>
      <c r="F1557" s="85" t="s">
        <v>9107</v>
      </c>
      <c r="G1557" s="86" t="s">
        <v>9108</v>
      </c>
      <c r="H1557" s="86" t="s">
        <v>8782</v>
      </c>
      <c r="I1557" s="86">
        <v>5900</v>
      </c>
      <c r="J1557" s="112">
        <v>5000</v>
      </c>
      <c r="K1557" s="127" t="s">
        <v>8790</v>
      </c>
      <c r="L1557" s="109" t="s">
        <v>232</v>
      </c>
      <c r="M1557" s="88" t="str">
        <f>VLOOKUP(L1557,'Total Sales 24-25'!$AD$2:$AE$6,2,0)</f>
        <v>Other Services</v>
      </c>
      <c r="N1557" s="109" t="s">
        <v>2943</v>
      </c>
      <c r="O1557" s="84" t="s">
        <v>6341</v>
      </c>
      <c r="P1557" s="89"/>
      <c r="Q1557" s="89"/>
      <c r="R1557" s="89"/>
      <c r="S1557" s="84">
        <v>8</v>
      </c>
      <c r="T1557" s="89"/>
      <c r="U1557" s="84">
        <v>5900</v>
      </c>
    </row>
    <row r="1558" spans="1:21" ht="17.25" customHeight="1" thickBot="1">
      <c r="A1558" s="82">
        <v>45164</v>
      </c>
      <c r="B1558" s="82" t="str">
        <f t="shared" si="24"/>
        <v>Aug</v>
      </c>
      <c r="C1558" s="83">
        <v>45139</v>
      </c>
      <c r="D1558" s="84">
        <v>34</v>
      </c>
      <c r="E1558" s="84" t="s">
        <v>205</v>
      </c>
      <c r="F1558" s="85" t="s">
        <v>897</v>
      </c>
      <c r="G1558" s="86" t="s">
        <v>9109</v>
      </c>
      <c r="H1558" s="86" t="s">
        <v>8782</v>
      </c>
      <c r="I1558" s="86">
        <v>11800</v>
      </c>
      <c r="J1558" s="112">
        <v>10000</v>
      </c>
      <c r="K1558" s="120" t="s">
        <v>112</v>
      </c>
      <c r="L1558" s="109" t="s">
        <v>229</v>
      </c>
      <c r="M1558" s="88" t="str">
        <f>VLOOKUP(L1558,'Total Sales 24-25'!$AD$2:$AE$6,2,0)</f>
        <v>WhatsApp API Business</v>
      </c>
      <c r="N1558" s="109" t="s">
        <v>352</v>
      </c>
      <c r="O1558" s="84" t="s">
        <v>6341</v>
      </c>
      <c r="P1558" s="89"/>
      <c r="Q1558" s="89"/>
      <c r="R1558" s="89"/>
      <c r="S1558" s="84">
        <v>8</v>
      </c>
      <c r="T1558" s="89"/>
      <c r="U1558" s="84">
        <v>11800</v>
      </c>
    </row>
    <row r="1559" spans="1:21" ht="17.25" customHeight="1" thickBot="1">
      <c r="A1559" s="82">
        <v>45165</v>
      </c>
      <c r="B1559" s="82" t="str">
        <f t="shared" si="24"/>
        <v>Aug</v>
      </c>
      <c r="C1559" s="83">
        <v>45139</v>
      </c>
      <c r="D1559" s="84">
        <v>35</v>
      </c>
      <c r="E1559" s="84" t="s">
        <v>205</v>
      </c>
      <c r="F1559" s="85" t="s">
        <v>1772</v>
      </c>
      <c r="G1559" s="86" t="s">
        <v>9110</v>
      </c>
      <c r="H1559" s="86" t="s">
        <v>8782</v>
      </c>
      <c r="I1559" s="86">
        <v>11800</v>
      </c>
      <c r="J1559" s="112">
        <v>10000</v>
      </c>
      <c r="K1559" s="120" t="s">
        <v>112</v>
      </c>
      <c r="L1559" s="109" t="s">
        <v>229</v>
      </c>
      <c r="M1559" s="88" t="str">
        <f>VLOOKUP(L1559,'Total Sales 24-25'!$AD$2:$AE$6,2,0)</f>
        <v>WhatsApp API Business</v>
      </c>
      <c r="N1559" s="109" t="s">
        <v>352</v>
      </c>
      <c r="O1559" s="84" t="s">
        <v>6341</v>
      </c>
      <c r="P1559" s="89"/>
      <c r="Q1559" s="89"/>
      <c r="R1559" s="89"/>
      <c r="S1559" s="84">
        <v>8</v>
      </c>
      <c r="T1559" s="89"/>
      <c r="U1559" s="84">
        <v>11800</v>
      </c>
    </row>
    <row r="1560" spans="1:21" ht="17.25" customHeight="1" thickBot="1">
      <c r="A1560" s="82">
        <v>45165</v>
      </c>
      <c r="B1560" s="82" t="str">
        <f t="shared" si="24"/>
        <v>Aug</v>
      </c>
      <c r="C1560" s="83">
        <v>45139</v>
      </c>
      <c r="D1560" s="84">
        <v>35</v>
      </c>
      <c r="E1560" s="84" t="s">
        <v>205</v>
      </c>
      <c r="F1560" s="85" t="s">
        <v>378</v>
      </c>
      <c r="G1560" s="86" t="s">
        <v>9111</v>
      </c>
      <c r="H1560" s="86" t="s">
        <v>8782</v>
      </c>
      <c r="I1560" s="86">
        <v>23600</v>
      </c>
      <c r="J1560" s="112">
        <v>20000</v>
      </c>
      <c r="K1560" s="109" t="s">
        <v>8818</v>
      </c>
      <c r="L1560" s="109" t="s">
        <v>223</v>
      </c>
      <c r="M1560" s="88" t="str">
        <f>VLOOKUP(L1560,'Total Sales 24-25'!$AD$2:$AE$6,2,0)</f>
        <v>Tech Assist Recruitment</v>
      </c>
      <c r="N1560" s="109" t="s">
        <v>311</v>
      </c>
      <c r="O1560" s="84" t="s">
        <v>6341</v>
      </c>
      <c r="P1560" s="89"/>
      <c r="Q1560" s="89"/>
      <c r="R1560" s="89"/>
      <c r="S1560" s="84">
        <v>8</v>
      </c>
      <c r="T1560" s="89"/>
      <c r="U1560" s="84">
        <v>23600</v>
      </c>
    </row>
    <row r="1561" spans="1:21" ht="17.25" customHeight="1" thickBot="1">
      <c r="A1561" s="82">
        <v>45164</v>
      </c>
      <c r="B1561" s="82" t="str">
        <f t="shared" si="24"/>
        <v>Aug</v>
      </c>
      <c r="C1561" s="83">
        <v>45139</v>
      </c>
      <c r="D1561" s="84">
        <v>34</v>
      </c>
      <c r="E1561" s="84" t="s">
        <v>205</v>
      </c>
      <c r="F1561" s="85" t="s">
        <v>572</v>
      </c>
      <c r="G1561" s="86" t="s">
        <v>9112</v>
      </c>
      <c r="H1561" s="86" t="s">
        <v>8782</v>
      </c>
      <c r="I1561" s="86">
        <v>5900</v>
      </c>
      <c r="J1561" s="112">
        <v>5000</v>
      </c>
      <c r="K1561" s="127" t="s">
        <v>8790</v>
      </c>
      <c r="L1561" s="109" t="s">
        <v>232</v>
      </c>
      <c r="M1561" s="88" t="str">
        <f>VLOOKUP(L1561,'Total Sales 24-25'!$AD$2:$AE$6,2,0)</f>
        <v>Other Services</v>
      </c>
      <c r="N1561" s="109" t="s">
        <v>2943</v>
      </c>
      <c r="O1561" s="84" t="s">
        <v>6341</v>
      </c>
      <c r="P1561" s="89"/>
      <c r="Q1561" s="89"/>
      <c r="R1561" s="89"/>
      <c r="S1561" s="84">
        <v>8</v>
      </c>
      <c r="T1561" s="89"/>
      <c r="U1561" s="84">
        <v>5900</v>
      </c>
    </row>
    <row r="1562" spans="1:21" ht="17.25" customHeight="1" thickBot="1">
      <c r="A1562" s="82">
        <v>45165</v>
      </c>
      <c r="B1562" s="82" t="str">
        <f t="shared" si="24"/>
        <v>Aug</v>
      </c>
      <c r="C1562" s="83">
        <v>45139</v>
      </c>
      <c r="D1562" s="84">
        <v>35</v>
      </c>
      <c r="E1562" s="84" t="s">
        <v>205</v>
      </c>
      <c r="F1562" s="85" t="s">
        <v>1641</v>
      </c>
      <c r="G1562" s="86" t="s">
        <v>9113</v>
      </c>
      <c r="H1562" s="86" t="s">
        <v>8782</v>
      </c>
      <c r="I1562" s="86">
        <v>33984</v>
      </c>
      <c r="J1562" s="112">
        <v>28800</v>
      </c>
      <c r="K1562" s="120" t="s">
        <v>112</v>
      </c>
      <c r="L1562" s="109" t="s">
        <v>229</v>
      </c>
      <c r="M1562" s="88" t="str">
        <f>VLOOKUP(L1562,'Total Sales 24-25'!$AD$2:$AE$6,2,0)</f>
        <v>WhatsApp API Business</v>
      </c>
      <c r="N1562" s="109" t="s">
        <v>359</v>
      </c>
      <c r="O1562" s="84" t="s">
        <v>6341</v>
      </c>
      <c r="P1562" s="89"/>
      <c r="Q1562" s="89"/>
      <c r="R1562" s="89"/>
      <c r="S1562" s="84">
        <v>8</v>
      </c>
      <c r="T1562" s="89"/>
      <c r="U1562" s="84">
        <v>33984</v>
      </c>
    </row>
    <row r="1563" spans="1:21" ht="17.25" customHeight="1" thickBot="1">
      <c r="A1563" s="82">
        <v>45165</v>
      </c>
      <c r="B1563" s="82" t="str">
        <f t="shared" si="24"/>
        <v>Aug</v>
      </c>
      <c r="C1563" s="83">
        <v>45139</v>
      </c>
      <c r="D1563" s="84">
        <v>35</v>
      </c>
      <c r="E1563" s="84" t="s">
        <v>205</v>
      </c>
      <c r="F1563" s="85" t="s">
        <v>1796</v>
      </c>
      <c r="G1563" s="86" t="s">
        <v>9114</v>
      </c>
      <c r="H1563" s="86" t="s">
        <v>8782</v>
      </c>
      <c r="I1563" s="86">
        <v>15045</v>
      </c>
      <c r="J1563" s="112">
        <v>12750</v>
      </c>
      <c r="K1563" s="120" t="s">
        <v>112</v>
      </c>
      <c r="L1563" s="109" t="s">
        <v>229</v>
      </c>
      <c r="M1563" s="88" t="str">
        <f>VLOOKUP(L1563,'Total Sales 24-25'!$AD$2:$AE$6,2,0)</f>
        <v>WhatsApp API Business</v>
      </c>
      <c r="N1563" s="109" t="s">
        <v>284</v>
      </c>
      <c r="O1563" s="84" t="s">
        <v>6341</v>
      </c>
      <c r="P1563" s="89"/>
      <c r="Q1563" s="89"/>
      <c r="R1563" s="89"/>
      <c r="S1563" s="84">
        <v>8</v>
      </c>
      <c r="T1563" s="89"/>
      <c r="U1563" s="84">
        <v>15045</v>
      </c>
    </row>
    <row r="1564" spans="1:21" ht="17.25" customHeight="1" thickBot="1">
      <c r="A1564" s="82">
        <v>45022</v>
      </c>
      <c r="B1564" s="82" t="str">
        <f t="shared" si="24"/>
        <v>Apr</v>
      </c>
      <c r="C1564" s="83">
        <v>45017</v>
      </c>
      <c r="D1564" s="84">
        <v>14</v>
      </c>
      <c r="E1564" s="84" t="s">
        <v>205</v>
      </c>
      <c r="F1564" s="85" t="s">
        <v>9115</v>
      </c>
      <c r="G1564" s="86" t="s">
        <v>9116</v>
      </c>
      <c r="H1564" s="86" t="s">
        <v>8782</v>
      </c>
      <c r="I1564" s="86">
        <v>950</v>
      </c>
      <c r="J1564" s="84">
        <v>805</v>
      </c>
      <c r="K1564" s="107" t="s">
        <v>261</v>
      </c>
      <c r="L1564" s="88" t="s">
        <v>226</v>
      </c>
      <c r="M1564" s="88" t="str">
        <f>VLOOKUP(L1564,'Total Sales 24-25'!$AD$2:$AE$6,2,0)</f>
        <v xml:space="preserve">Training Business </v>
      </c>
      <c r="N1564" s="88" t="s">
        <v>330</v>
      </c>
      <c r="O1564" s="84" t="s">
        <v>6341</v>
      </c>
      <c r="P1564" s="89"/>
      <c r="Q1564" s="89"/>
      <c r="R1564" s="89"/>
      <c r="S1564" s="84">
        <v>4</v>
      </c>
      <c r="T1564" s="89"/>
      <c r="U1564" s="84">
        <v>950</v>
      </c>
    </row>
    <row r="1565" spans="1:21" ht="17.25" customHeight="1" thickBot="1">
      <c r="A1565" s="82">
        <v>45166</v>
      </c>
      <c r="B1565" s="82" t="str">
        <f t="shared" si="24"/>
        <v>Aug</v>
      </c>
      <c r="C1565" s="83">
        <v>45139</v>
      </c>
      <c r="D1565" s="84">
        <v>35</v>
      </c>
      <c r="E1565" s="84" t="s">
        <v>205</v>
      </c>
      <c r="F1565" s="85" t="s">
        <v>2129</v>
      </c>
      <c r="G1565" s="86" t="s">
        <v>9117</v>
      </c>
      <c r="H1565" s="86" t="s">
        <v>8782</v>
      </c>
      <c r="I1565" s="86">
        <v>15045</v>
      </c>
      <c r="J1565" s="109">
        <v>12750</v>
      </c>
      <c r="K1565" s="120" t="s">
        <v>112</v>
      </c>
      <c r="L1565" s="109" t="s">
        <v>229</v>
      </c>
      <c r="M1565" s="88" t="str">
        <f>VLOOKUP(L1565,'Total Sales 24-25'!$AD$2:$AE$6,2,0)</f>
        <v>WhatsApp API Business</v>
      </c>
      <c r="N1565" s="109" t="s">
        <v>284</v>
      </c>
      <c r="O1565" s="84" t="s">
        <v>6341</v>
      </c>
      <c r="P1565" s="89"/>
      <c r="Q1565" s="89"/>
      <c r="R1565" s="89"/>
      <c r="S1565" s="84">
        <v>8</v>
      </c>
      <c r="T1565" s="89"/>
      <c r="U1565" s="84">
        <v>15045</v>
      </c>
    </row>
    <row r="1566" spans="1:21" ht="17.25" customHeight="1" thickBot="1">
      <c r="A1566" s="82">
        <v>45166</v>
      </c>
      <c r="B1566" s="82" t="str">
        <f t="shared" si="24"/>
        <v>Aug</v>
      </c>
      <c r="C1566" s="83">
        <v>45139</v>
      </c>
      <c r="D1566" s="84">
        <v>35</v>
      </c>
      <c r="E1566" s="84" t="s">
        <v>205</v>
      </c>
      <c r="F1566" s="85" t="s">
        <v>829</v>
      </c>
      <c r="G1566" s="86" t="s">
        <v>9118</v>
      </c>
      <c r="H1566" s="86" t="s">
        <v>8782</v>
      </c>
      <c r="I1566" s="86">
        <v>950</v>
      </c>
      <c r="J1566" s="109">
        <v>805</v>
      </c>
      <c r="K1566" s="120" t="s">
        <v>112</v>
      </c>
      <c r="L1566" s="109" t="s">
        <v>229</v>
      </c>
      <c r="M1566" s="88" t="str">
        <f>VLOOKUP(L1566,'Total Sales 24-25'!$AD$2:$AE$6,2,0)</f>
        <v>WhatsApp API Business</v>
      </c>
      <c r="N1566" s="109" t="s">
        <v>594</v>
      </c>
      <c r="O1566" s="84" t="s">
        <v>6341</v>
      </c>
      <c r="P1566" s="89"/>
      <c r="Q1566" s="89"/>
      <c r="R1566" s="89"/>
      <c r="S1566" s="84">
        <v>8</v>
      </c>
      <c r="T1566" s="89"/>
      <c r="U1566" s="84">
        <v>950</v>
      </c>
    </row>
    <row r="1567" spans="1:21" ht="17.25" customHeight="1" thickBot="1">
      <c r="A1567" s="82">
        <v>45166</v>
      </c>
      <c r="B1567" s="82" t="str">
        <f t="shared" si="24"/>
        <v>Aug</v>
      </c>
      <c r="C1567" s="83">
        <v>45139</v>
      </c>
      <c r="D1567" s="84">
        <v>35</v>
      </c>
      <c r="E1567" s="84" t="s">
        <v>205</v>
      </c>
      <c r="F1567" s="85" t="s">
        <v>9119</v>
      </c>
      <c r="G1567" s="86" t="s">
        <v>9120</v>
      </c>
      <c r="H1567" s="86" t="s">
        <v>8782</v>
      </c>
      <c r="I1567" s="86">
        <v>5900</v>
      </c>
      <c r="J1567" s="109">
        <v>5000</v>
      </c>
      <c r="K1567" s="127" t="s">
        <v>8790</v>
      </c>
      <c r="L1567" s="109" t="s">
        <v>232</v>
      </c>
      <c r="M1567" s="88" t="str">
        <f>VLOOKUP(L1567,'Total Sales 24-25'!$AD$2:$AE$6,2,0)</f>
        <v>Other Services</v>
      </c>
      <c r="N1567" s="109" t="s">
        <v>2943</v>
      </c>
      <c r="O1567" s="84" t="s">
        <v>6341</v>
      </c>
      <c r="P1567" s="89"/>
      <c r="Q1567" s="89"/>
      <c r="R1567" s="89"/>
      <c r="S1567" s="84">
        <v>8</v>
      </c>
      <c r="T1567" s="89"/>
      <c r="U1567" s="84">
        <v>5900</v>
      </c>
    </row>
    <row r="1568" spans="1:21" ht="17.25" customHeight="1" thickBot="1">
      <c r="A1568" s="82">
        <v>45166</v>
      </c>
      <c r="B1568" s="82" t="str">
        <f t="shared" si="24"/>
        <v>Aug</v>
      </c>
      <c r="C1568" s="83">
        <v>45139</v>
      </c>
      <c r="D1568" s="84">
        <v>35</v>
      </c>
      <c r="E1568" s="84" t="s">
        <v>205</v>
      </c>
      <c r="F1568" s="85" t="s">
        <v>2172</v>
      </c>
      <c r="G1568" s="86" t="s">
        <v>9121</v>
      </c>
      <c r="H1568" s="86" t="s">
        <v>8782</v>
      </c>
      <c r="I1568" s="86">
        <v>696200</v>
      </c>
      <c r="J1568" s="109">
        <v>590000</v>
      </c>
      <c r="K1568" s="128" t="s">
        <v>261</v>
      </c>
      <c r="L1568" s="109" t="s">
        <v>232</v>
      </c>
      <c r="M1568" s="88" t="str">
        <f>VLOOKUP(L1568,'Total Sales 24-25'!$AD$2:$AE$6,2,0)</f>
        <v>Other Services</v>
      </c>
      <c r="N1568" s="109" t="s">
        <v>8961</v>
      </c>
      <c r="O1568" s="84" t="s">
        <v>6341</v>
      </c>
      <c r="P1568" s="89"/>
      <c r="Q1568" s="89"/>
      <c r="R1568" s="89"/>
      <c r="S1568" s="84">
        <v>8</v>
      </c>
      <c r="T1568" s="89"/>
      <c r="U1568" s="84">
        <v>696200</v>
      </c>
    </row>
    <row r="1569" spans="1:21" ht="17.25" customHeight="1" thickBot="1">
      <c r="A1569" s="82">
        <v>45166</v>
      </c>
      <c r="B1569" s="82" t="str">
        <f t="shared" si="24"/>
        <v>Aug</v>
      </c>
      <c r="C1569" s="83">
        <v>45139</v>
      </c>
      <c r="D1569" s="84">
        <v>35</v>
      </c>
      <c r="E1569" s="84" t="s">
        <v>205</v>
      </c>
      <c r="F1569" s="85" t="s">
        <v>9122</v>
      </c>
      <c r="G1569" s="86" t="s">
        <v>9123</v>
      </c>
      <c r="H1569" s="86" t="s">
        <v>8782</v>
      </c>
      <c r="I1569" s="86">
        <v>5900</v>
      </c>
      <c r="J1569" s="109">
        <v>5000</v>
      </c>
      <c r="K1569" s="109" t="s">
        <v>1589</v>
      </c>
      <c r="L1569" s="109" t="s">
        <v>223</v>
      </c>
      <c r="M1569" s="88" t="str">
        <f>VLOOKUP(L1569,'Total Sales 24-25'!$AD$2:$AE$6,2,0)</f>
        <v>Tech Assist Recruitment</v>
      </c>
      <c r="N1569" s="109" t="s">
        <v>311</v>
      </c>
      <c r="O1569" s="84" t="s">
        <v>6341</v>
      </c>
      <c r="P1569" s="89"/>
      <c r="Q1569" s="89"/>
      <c r="R1569" s="89"/>
      <c r="S1569" s="84">
        <v>8</v>
      </c>
      <c r="T1569" s="89"/>
      <c r="U1569" s="84">
        <v>5900</v>
      </c>
    </row>
    <row r="1570" spans="1:21" ht="17.25" customHeight="1" thickBot="1">
      <c r="A1570" s="82">
        <v>45168</v>
      </c>
      <c r="B1570" s="82" t="str">
        <f t="shared" si="24"/>
        <v>Aug</v>
      </c>
      <c r="C1570" s="83">
        <v>45139</v>
      </c>
      <c r="D1570" s="84">
        <v>35</v>
      </c>
      <c r="E1570" s="84" t="s">
        <v>205</v>
      </c>
      <c r="F1570" s="85" t="s">
        <v>9124</v>
      </c>
      <c r="G1570" s="86" t="s">
        <v>9125</v>
      </c>
      <c r="H1570" s="86" t="s">
        <v>8782</v>
      </c>
      <c r="I1570" s="86">
        <v>5900</v>
      </c>
      <c r="J1570" s="109">
        <v>5000</v>
      </c>
      <c r="K1570" s="127" t="s">
        <v>8790</v>
      </c>
      <c r="L1570" s="109" t="s">
        <v>232</v>
      </c>
      <c r="M1570" s="88" t="str">
        <f>VLOOKUP(L1570,'Total Sales 24-25'!$AD$2:$AE$6,2,0)</f>
        <v>Other Services</v>
      </c>
      <c r="N1570" s="109" t="s">
        <v>2943</v>
      </c>
      <c r="O1570" s="84" t="s">
        <v>6341</v>
      </c>
      <c r="P1570" s="89"/>
      <c r="Q1570" s="89"/>
      <c r="R1570" s="89"/>
      <c r="S1570" s="84">
        <v>8</v>
      </c>
      <c r="T1570" s="89"/>
      <c r="U1570" s="84">
        <v>5900</v>
      </c>
    </row>
    <row r="1571" spans="1:21" ht="17.25" customHeight="1" thickBot="1">
      <c r="A1571" s="82">
        <v>45168</v>
      </c>
      <c r="B1571" s="82" t="str">
        <f t="shared" si="24"/>
        <v>Aug</v>
      </c>
      <c r="C1571" s="83">
        <v>45139</v>
      </c>
      <c r="D1571" s="84">
        <v>35</v>
      </c>
      <c r="E1571" s="84" t="s">
        <v>205</v>
      </c>
      <c r="F1571" s="85" t="s">
        <v>3182</v>
      </c>
      <c r="G1571" s="86" t="s">
        <v>9126</v>
      </c>
      <c r="H1571" s="86" t="s">
        <v>8782</v>
      </c>
      <c r="I1571" s="86">
        <v>5900</v>
      </c>
      <c r="J1571" s="109">
        <v>5000</v>
      </c>
      <c r="K1571" s="127" t="s">
        <v>8790</v>
      </c>
      <c r="L1571" s="109" t="s">
        <v>232</v>
      </c>
      <c r="M1571" s="88" t="str">
        <f>VLOOKUP(L1571,'Total Sales 24-25'!$AD$2:$AE$6,2,0)</f>
        <v>Other Services</v>
      </c>
      <c r="N1571" s="109" t="s">
        <v>2943</v>
      </c>
      <c r="O1571" s="84" t="s">
        <v>6341</v>
      </c>
      <c r="P1571" s="89"/>
      <c r="Q1571" s="89"/>
      <c r="R1571" s="89"/>
      <c r="S1571" s="84">
        <v>8</v>
      </c>
      <c r="T1571" s="89"/>
      <c r="U1571" s="84">
        <v>5900</v>
      </c>
    </row>
    <row r="1572" spans="1:21" ht="17.25" customHeight="1" thickBot="1">
      <c r="A1572" s="82">
        <v>45168</v>
      </c>
      <c r="B1572" s="82" t="str">
        <f t="shared" si="24"/>
        <v>Aug</v>
      </c>
      <c r="C1572" s="83">
        <v>45139</v>
      </c>
      <c r="D1572" s="84">
        <v>35</v>
      </c>
      <c r="E1572" s="84" t="s">
        <v>205</v>
      </c>
      <c r="F1572" s="85" t="s">
        <v>1650</v>
      </c>
      <c r="G1572" s="86" t="s">
        <v>9127</v>
      </c>
      <c r="H1572" s="86" t="s">
        <v>8782</v>
      </c>
      <c r="I1572" s="86">
        <v>5900</v>
      </c>
      <c r="J1572" s="109">
        <v>5000</v>
      </c>
      <c r="K1572" s="127" t="s">
        <v>8790</v>
      </c>
      <c r="L1572" s="109" t="s">
        <v>232</v>
      </c>
      <c r="M1572" s="88" t="str">
        <f>VLOOKUP(L1572,'Total Sales 24-25'!$AD$2:$AE$6,2,0)</f>
        <v>Other Services</v>
      </c>
      <c r="N1572" s="109" t="s">
        <v>2943</v>
      </c>
      <c r="O1572" s="84" t="s">
        <v>6341</v>
      </c>
      <c r="P1572" s="89"/>
      <c r="Q1572" s="89"/>
      <c r="R1572" s="89"/>
      <c r="S1572" s="84">
        <v>8</v>
      </c>
      <c r="T1572" s="89"/>
      <c r="U1572" s="84">
        <v>5900</v>
      </c>
    </row>
    <row r="1573" spans="1:21" ht="17.25" customHeight="1" thickBot="1">
      <c r="A1573" s="82">
        <v>45168</v>
      </c>
      <c r="B1573" s="82" t="str">
        <f t="shared" si="24"/>
        <v>Aug</v>
      </c>
      <c r="C1573" s="83">
        <v>45139</v>
      </c>
      <c r="D1573" s="84">
        <v>35</v>
      </c>
      <c r="E1573" s="84" t="s">
        <v>205</v>
      </c>
      <c r="F1573" s="85" t="s">
        <v>9128</v>
      </c>
      <c r="G1573" s="86" t="s">
        <v>9129</v>
      </c>
      <c r="H1573" s="86" t="s">
        <v>8782</v>
      </c>
      <c r="I1573" s="86">
        <v>5900</v>
      </c>
      <c r="J1573" s="109">
        <v>5000</v>
      </c>
      <c r="K1573" s="127" t="s">
        <v>8790</v>
      </c>
      <c r="L1573" s="109" t="s">
        <v>232</v>
      </c>
      <c r="M1573" s="88" t="str">
        <f>VLOOKUP(L1573,'Total Sales 24-25'!$AD$2:$AE$6,2,0)</f>
        <v>Other Services</v>
      </c>
      <c r="N1573" s="109" t="s">
        <v>2943</v>
      </c>
      <c r="O1573" s="84" t="s">
        <v>6341</v>
      </c>
      <c r="P1573" s="89"/>
      <c r="Q1573" s="89"/>
      <c r="R1573" s="89"/>
      <c r="S1573" s="84">
        <v>8</v>
      </c>
      <c r="T1573" s="89"/>
      <c r="U1573" s="84">
        <v>5900</v>
      </c>
    </row>
    <row r="1574" spans="1:21" ht="17.25" customHeight="1" thickBot="1">
      <c r="A1574" s="82">
        <v>45168</v>
      </c>
      <c r="B1574" s="82" t="str">
        <f t="shared" si="24"/>
        <v>Aug</v>
      </c>
      <c r="C1574" s="83">
        <v>45139</v>
      </c>
      <c r="D1574" s="84">
        <v>35</v>
      </c>
      <c r="E1574" s="84" t="s">
        <v>205</v>
      </c>
      <c r="F1574" s="85" t="s">
        <v>9130</v>
      </c>
      <c r="G1574" s="86" t="s">
        <v>9131</v>
      </c>
      <c r="H1574" s="86" t="s">
        <v>8782</v>
      </c>
      <c r="I1574" s="86">
        <v>5900</v>
      </c>
      <c r="J1574" s="109">
        <v>5000</v>
      </c>
      <c r="K1574" s="127" t="s">
        <v>8790</v>
      </c>
      <c r="L1574" s="109" t="s">
        <v>232</v>
      </c>
      <c r="M1574" s="88" t="str">
        <f>VLOOKUP(L1574,'Total Sales 24-25'!$AD$2:$AE$6,2,0)</f>
        <v>Other Services</v>
      </c>
      <c r="N1574" s="109" t="s">
        <v>2943</v>
      </c>
      <c r="O1574" s="84" t="s">
        <v>6341</v>
      </c>
      <c r="P1574" s="89"/>
      <c r="Q1574" s="89"/>
      <c r="R1574" s="89"/>
      <c r="S1574" s="84">
        <v>8</v>
      </c>
      <c r="T1574" s="89"/>
      <c r="U1574" s="84">
        <v>5900</v>
      </c>
    </row>
    <row r="1575" spans="1:21" ht="17.25" customHeight="1" thickBot="1">
      <c r="A1575" s="82">
        <v>45022</v>
      </c>
      <c r="B1575" s="82" t="str">
        <f t="shared" si="24"/>
        <v>Apr</v>
      </c>
      <c r="C1575" s="83">
        <v>45017</v>
      </c>
      <c r="D1575" s="84">
        <v>14</v>
      </c>
      <c r="E1575" s="84" t="s">
        <v>205</v>
      </c>
      <c r="F1575" s="85" t="s">
        <v>1604</v>
      </c>
      <c r="G1575" s="86" t="s">
        <v>9132</v>
      </c>
      <c r="H1575" s="86" t="s">
        <v>8782</v>
      </c>
      <c r="I1575" s="86">
        <v>950</v>
      </c>
      <c r="J1575" s="84">
        <v>805</v>
      </c>
      <c r="K1575" s="107" t="s">
        <v>261</v>
      </c>
      <c r="L1575" s="88" t="s">
        <v>226</v>
      </c>
      <c r="M1575" s="88" t="str">
        <f>VLOOKUP(L1575,'Total Sales 24-25'!$AD$2:$AE$6,2,0)</f>
        <v xml:space="preserve">Training Business </v>
      </c>
      <c r="N1575" s="88" t="s">
        <v>330</v>
      </c>
      <c r="O1575" s="84" t="s">
        <v>6341</v>
      </c>
      <c r="P1575" s="89"/>
      <c r="Q1575" s="89"/>
      <c r="R1575" s="89"/>
      <c r="S1575" s="84">
        <v>4</v>
      </c>
      <c r="T1575" s="89"/>
      <c r="U1575" s="84">
        <v>950</v>
      </c>
    </row>
    <row r="1576" spans="1:21" ht="17.25" customHeight="1" thickBot="1">
      <c r="A1576" s="82">
        <v>45168</v>
      </c>
      <c r="B1576" s="82" t="str">
        <f t="shared" si="24"/>
        <v>Aug</v>
      </c>
      <c r="C1576" s="83">
        <v>45139</v>
      </c>
      <c r="D1576" s="84">
        <v>35</v>
      </c>
      <c r="E1576" s="84" t="s">
        <v>205</v>
      </c>
      <c r="F1576" s="85" t="s">
        <v>9133</v>
      </c>
      <c r="G1576" s="86" t="s">
        <v>9134</v>
      </c>
      <c r="H1576" s="86" t="s">
        <v>8782</v>
      </c>
      <c r="I1576" s="86">
        <v>5900</v>
      </c>
      <c r="J1576" s="109">
        <v>5000</v>
      </c>
      <c r="K1576" s="127" t="s">
        <v>8790</v>
      </c>
      <c r="L1576" s="109" t="s">
        <v>232</v>
      </c>
      <c r="M1576" s="88" t="str">
        <f>VLOOKUP(L1576,'Total Sales 24-25'!$AD$2:$AE$6,2,0)</f>
        <v>Other Services</v>
      </c>
      <c r="N1576" s="109" t="s">
        <v>2943</v>
      </c>
      <c r="O1576" s="84" t="s">
        <v>6341</v>
      </c>
      <c r="P1576" s="89"/>
      <c r="Q1576" s="89"/>
      <c r="R1576" s="89"/>
      <c r="S1576" s="84">
        <v>8</v>
      </c>
      <c r="T1576" s="89"/>
      <c r="U1576" s="84">
        <v>5900</v>
      </c>
    </row>
    <row r="1577" spans="1:21" ht="17.25" customHeight="1" thickBot="1">
      <c r="A1577" s="82">
        <v>45168</v>
      </c>
      <c r="B1577" s="82" t="str">
        <f t="shared" si="24"/>
        <v>Aug</v>
      </c>
      <c r="C1577" s="83">
        <v>45139</v>
      </c>
      <c r="D1577" s="84">
        <v>35</v>
      </c>
      <c r="E1577" s="84" t="s">
        <v>205</v>
      </c>
      <c r="F1577" s="85" t="s">
        <v>826</v>
      </c>
      <c r="G1577" s="86" t="s">
        <v>9135</v>
      </c>
      <c r="H1577" s="86" t="s">
        <v>8782</v>
      </c>
      <c r="I1577" s="86">
        <v>7522</v>
      </c>
      <c r="J1577" s="109">
        <v>6375</v>
      </c>
      <c r="K1577" s="120" t="s">
        <v>112</v>
      </c>
      <c r="L1577" s="109" t="s">
        <v>229</v>
      </c>
      <c r="M1577" s="88" t="str">
        <f>VLOOKUP(L1577,'Total Sales 24-25'!$AD$2:$AE$6,2,0)</f>
        <v>WhatsApp API Business</v>
      </c>
      <c r="N1577" s="109" t="s">
        <v>269</v>
      </c>
      <c r="O1577" s="84" t="s">
        <v>6341</v>
      </c>
      <c r="P1577" s="89"/>
      <c r="Q1577" s="89"/>
      <c r="R1577" s="89"/>
      <c r="S1577" s="84">
        <v>8</v>
      </c>
      <c r="T1577" s="89"/>
      <c r="U1577" s="84">
        <v>7522</v>
      </c>
    </row>
    <row r="1578" spans="1:21" ht="17.25" customHeight="1" thickBot="1">
      <c r="A1578" s="82">
        <v>45168</v>
      </c>
      <c r="B1578" s="82" t="str">
        <f t="shared" si="24"/>
        <v>Aug</v>
      </c>
      <c r="C1578" s="83">
        <v>45139</v>
      </c>
      <c r="D1578" s="84">
        <v>35</v>
      </c>
      <c r="E1578" s="84" t="s">
        <v>205</v>
      </c>
      <c r="F1578" s="85" t="s">
        <v>9136</v>
      </c>
      <c r="G1578" s="86" t="s">
        <v>9137</v>
      </c>
      <c r="H1578" s="86" t="s">
        <v>8782</v>
      </c>
      <c r="I1578" s="86">
        <v>23600</v>
      </c>
      <c r="J1578" s="109">
        <v>20000</v>
      </c>
      <c r="K1578" s="120" t="s">
        <v>112</v>
      </c>
      <c r="L1578" s="109" t="s">
        <v>229</v>
      </c>
      <c r="M1578" s="88" t="str">
        <f>VLOOKUP(L1578,'Total Sales 24-25'!$AD$2:$AE$6,2,0)</f>
        <v>WhatsApp API Business</v>
      </c>
      <c r="N1578" s="109" t="s">
        <v>485</v>
      </c>
      <c r="O1578" s="84" t="s">
        <v>6341</v>
      </c>
      <c r="P1578" s="89"/>
      <c r="Q1578" s="89"/>
      <c r="R1578" s="89"/>
      <c r="S1578" s="84">
        <v>8</v>
      </c>
      <c r="T1578" s="89"/>
      <c r="U1578" s="84">
        <v>23600</v>
      </c>
    </row>
    <row r="1579" spans="1:21" ht="17.25" customHeight="1" thickBot="1">
      <c r="A1579" s="82">
        <v>45168</v>
      </c>
      <c r="B1579" s="82" t="str">
        <f t="shared" si="24"/>
        <v>Aug</v>
      </c>
      <c r="C1579" s="83">
        <v>45139</v>
      </c>
      <c r="D1579" s="84">
        <v>35</v>
      </c>
      <c r="E1579" s="84" t="s">
        <v>205</v>
      </c>
      <c r="F1579" s="85" t="s">
        <v>9138</v>
      </c>
      <c r="G1579" s="86" t="s">
        <v>9139</v>
      </c>
      <c r="H1579" s="86" t="s">
        <v>8782</v>
      </c>
      <c r="I1579" s="86">
        <v>11800</v>
      </c>
      <c r="J1579" s="109">
        <v>10000</v>
      </c>
      <c r="K1579" s="120" t="s">
        <v>112</v>
      </c>
      <c r="L1579" s="109" t="s">
        <v>229</v>
      </c>
      <c r="M1579" s="88" t="str">
        <f>VLOOKUP(L1579,'Total Sales 24-25'!$AD$2:$AE$6,2,0)</f>
        <v>WhatsApp API Business</v>
      </c>
      <c r="N1579" s="109" t="s">
        <v>352</v>
      </c>
      <c r="O1579" s="84" t="s">
        <v>6341</v>
      </c>
      <c r="P1579" s="89"/>
      <c r="Q1579" s="89"/>
      <c r="R1579" s="89"/>
      <c r="S1579" s="84">
        <v>8</v>
      </c>
      <c r="T1579" s="89"/>
      <c r="U1579" s="84">
        <v>11800</v>
      </c>
    </row>
    <row r="1580" spans="1:21" ht="17.25" customHeight="1" thickBot="1">
      <c r="A1580" s="82">
        <v>45168</v>
      </c>
      <c r="B1580" s="82" t="str">
        <f t="shared" si="24"/>
        <v>Aug</v>
      </c>
      <c r="C1580" s="83">
        <v>45139</v>
      </c>
      <c r="D1580" s="84">
        <v>35</v>
      </c>
      <c r="E1580" s="84" t="s">
        <v>205</v>
      </c>
      <c r="F1580" s="85" t="s">
        <v>2570</v>
      </c>
      <c r="G1580" s="86" t="s">
        <v>9140</v>
      </c>
      <c r="H1580" s="86" t="s">
        <v>8782</v>
      </c>
      <c r="I1580" s="86">
        <v>84960</v>
      </c>
      <c r="J1580" s="109">
        <v>72000</v>
      </c>
      <c r="K1580" s="120" t="s">
        <v>112</v>
      </c>
      <c r="L1580" s="109" t="s">
        <v>229</v>
      </c>
      <c r="M1580" s="88" t="str">
        <f>VLOOKUP(L1580,'Total Sales 24-25'!$AD$2:$AE$6,2,0)</f>
        <v>WhatsApp API Business</v>
      </c>
      <c r="N1580" s="109" t="s">
        <v>359</v>
      </c>
      <c r="O1580" s="84" t="s">
        <v>6341</v>
      </c>
      <c r="P1580" s="89"/>
      <c r="Q1580" s="89"/>
      <c r="R1580" s="89"/>
      <c r="S1580" s="84">
        <v>8</v>
      </c>
      <c r="T1580" s="89"/>
      <c r="U1580" s="84">
        <v>84960</v>
      </c>
    </row>
    <row r="1581" spans="1:21" ht="17.25" customHeight="1" thickBot="1">
      <c r="A1581" s="82">
        <v>45168</v>
      </c>
      <c r="B1581" s="82" t="str">
        <f t="shared" si="24"/>
        <v>Aug</v>
      </c>
      <c r="C1581" s="83">
        <v>45139</v>
      </c>
      <c r="D1581" s="84">
        <v>35</v>
      </c>
      <c r="E1581" s="84" t="s">
        <v>205</v>
      </c>
      <c r="F1581" s="85" t="s">
        <v>322</v>
      </c>
      <c r="G1581" s="86" t="s">
        <v>9141</v>
      </c>
      <c r="H1581" s="86" t="s">
        <v>8782</v>
      </c>
      <c r="I1581" s="86">
        <v>696200</v>
      </c>
      <c r="J1581" s="109">
        <v>590000</v>
      </c>
      <c r="K1581" s="128" t="s">
        <v>261</v>
      </c>
      <c r="L1581" s="109" t="s">
        <v>232</v>
      </c>
      <c r="M1581" s="88" t="str">
        <f>VLOOKUP(L1581,'Total Sales 24-25'!$AD$2:$AE$6,2,0)</f>
        <v>Other Services</v>
      </c>
      <c r="N1581" s="109" t="s">
        <v>8961</v>
      </c>
      <c r="O1581" s="84" t="s">
        <v>6341</v>
      </c>
      <c r="P1581" s="89"/>
      <c r="Q1581" s="89"/>
      <c r="R1581" s="89"/>
      <c r="S1581" s="84">
        <v>8</v>
      </c>
      <c r="T1581" s="89"/>
      <c r="U1581" s="84">
        <v>696200</v>
      </c>
    </row>
    <row r="1582" spans="1:21" ht="17.25" customHeight="1" thickBot="1">
      <c r="A1582" s="82">
        <v>45168</v>
      </c>
      <c r="B1582" s="82" t="str">
        <f t="shared" si="24"/>
        <v>Aug</v>
      </c>
      <c r="C1582" s="83">
        <v>45139</v>
      </c>
      <c r="D1582" s="84">
        <v>35</v>
      </c>
      <c r="E1582" s="84" t="s">
        <v>205</v>
      </c>
      <c r="F1582" s="85" t="s">
        <v>303</v>
      </c>
      <c r="G1582" s="86" t="s">
        <v>9142</v>
      </c>
      <c r="H1582" s="86" t="s">
        <v>8782</v>
      </c>
      <c r="I1582" s="86">
        <v>578200</v>
      </c>
      <c r="J1582" s="109">
        <v>490000</v>
      </c>
      <c r="K1582" s="128" t="s">
        <v>261</v>
      </c>
      <c r="L1582" s="109" t="s">
        <v>232</v>
      </c>
      <c r="M1582" s="88" t="str">
        <f>VLOOKUP(L1582,'Total Sales 24-25'!$AD$2:$AE$6,2,0)</f>
        <v>Other Services</v>
      </c>
      <c r="N1582" s="109" t="s">
        <v>8961</v>
      </c>
      <c r="O1582" s="84" t="s">
        <v>6341</v>
      </c>
      <c r="P1582" s="89"/>
      <c r="Q1582" s="89"/>
      <c r="R1582" s="89"/>
      <c r="S1582" s="84">
        <v>8</v>
      </c>
      <c r="T1582" s="89"/>
      <c r="U1582" s="84">
        <v>578200</v>
      </c>
    </row>
    <row r="1583" spans="1:21" ht="17.25" customHeight="1" thickBot="1">
      <c r="A1583" s="82">
        <v>45168</v>
      </c>
      <c r="B1583" s="82" t="str">
        <f t="shared" si="24"/>
        <v>Aug</v>
      </c>
      <c r="C1583" s="83">
        <v>45139</v>
      </c>
      <c r="D1583" s="84">
        <v>35</v>
      </c>
      <c r="E1583" s="84" t="s">
        <v>205</v>
      </c>
      <c r="F1583" s="85" t="s">
        <v>8976</v>
      </c>
      <c r="G1583" s="86" t="s">
        <v>9143</v>
      </c>
      <c r="H1583" s="86" t="s">
        <v>8782</v>
      </c>
      <c r="I1583" s="86">
        <v>587640</v>
      </c>
      <c r="J1583" s="109">
        <v>498000</v>
      </c>
      <c r="K1583" s="125" t="s">
        <v>291</v>
      </c>
      <c r="L1583" s="109" t="s">
        <v>226</v>
      </c>
      <c r="M1583" s="88" t="str">
        <f>VLOOKUP(L1583,'Total Sales 24-25'!$AD$2:$AE$6,2,0)</f>
        <v xml:space="preserve">Training Business </v>
      </c>
      <c r="N1583" s="109" t="s">
        <v>7906</v>
      </c>
      <c r="O1583" s="84" t="s">
        <v>6341</v>
      </c>
      <c r="P1583" s="89"/>
      <c r="Q1583" s="89"/>
      <c r="R1583" s="89"/>
      <c r="S1583" s="84">
        <v>8</v>
      </c>
      <c r="T1583" s="89"/>
      <c r="U1583" s="84">
        <v>587640</v>
      </c>
    </row>
    <row r="1584" spans="1:21" ht="17.25" customHeight="1" thickBot="1">
      <c r="A1584" s="82">
        <v>45168</v>
      </c>
      <c r="B1584" s="82" t="str">
        <f t="shared" si="24"/>
        <v>Aug</v>
      </c>
      <c r="C1584" s="83">
        <v>45139</v>
      </c>
      <c r="D1584" s="84">
        <v>35</v>
      </c>
      <c r="E1584" s="84" t="s">
        <v>205</v>
      </c>
      <c r="F1584" s="85" t="s">
        <v>8409</v>
      </c>
      <c r="G1584" s="86" t="s">
        <v>9144</v>
      </c>
      <c r="H1584" s="86" t="s">
        <v>8782</v>
      </c>
      <c r="I1584" s="86">
        <v>696200</v>
      </c>
      <c r="J1584" s="109">
        <v>590000</v>
      </c>
      <c r="K1584" s="128" t="s">
        <v>261</v>
      </c>
      <c r="L1584" s="109" t="s">
        <v>232</v>
      </c>
      <c r="M1584" s="88" t="str">
        <f>VLOOKUP(L1584,'Total Sales 24-25'!$AD$2:$AE$6,2,0)</f>
        <v>Other Services</v>
      </c>
      <c r="N1584" s="109" t="s">
        <v>8961</v>
      </c>
      <c r="O1584" s="84" t="s">
        <v>6341</v>
      </c>
      <c r="P1584" s="89"/>
      <c r="Q1584" s="89"/>
      <c r="R1584" s="89"/>
      <c r="S1584" s="84">
        <v>8</v>
      </c>
      <c r="T1584" s="89"/>
      <c r="U1584" s="84">
        <v>696200</v>
      </c>
    </row>
    <row r="1585" spans="1:21" ht="17.25" customHeight="1" thickBot="1">
      <c r="A1585" s="82">
        <v>45168</v>
      </c>
      <c r="B1585" s="82" t="str">
        <f t="shared" si="24"/>
        <v>Aug</v>
      </c>
      <c r="C1585" s="83">
        <v>45139</v>
      </c>
      <c r="D1585" s="84">
        <v>35</v>
      </c>
      <c r="E1585" s="84" t="s">
        <v>205</v>
      </c>
      <c r="F1585" s="85" t="s">
        <v>9145</v>
      </c>
      <c r="G1585" s="117" t="s">
        <v>9146</v>
      </c>
      <c r="H1585" s="86" t="s">
        <v>8782</v>
      </c>
      <c r="I1585" s="86">
        <v>299</v>
      </c>
      <c r="J1585" s="109">
        <v>253</v>
      </c>
      <c r="K1585" s="128" t="s">
        <v>261</v>
      </c>
      <c r="L1585" s="109" t="s">
        <v>232</v>
      </c>
      <c r="M1585" s="88" t="str">
        <f>VLOOKUP(L1585,'Total Sales 24-25'!$AD$2:$AE$6,2,0)</f>
        <v>Other Services</v>
      </c>
      <c r="N1585" s="109" t="s">
        <v>8961</v>
      </c>
      <c r="O1585" s="84" t="s">
        <v>6341</v>
      </c>
      <c r="P1585" s="89"/>
      <c r="Q1585" s="89"/>
      <c r="R1585" s="89"/>
      <c r="S1585" s="84">
        <v>8</v>
      </c>
      <c r="T1585" s="89"/>
      <c r="U1585" s="84">
        <v>299</v>
      </c>
    </row>
    <row r="1586" spans="1:21" ht="17.25" customHeight="1" thickBot="1">
      <c r="A1586" s="82">
        <v>45168</v>
      </c>
      <c r="B1586" s="82" t="str">
        <f t="shared" si="24"/>
        <v>Aug</v>
      </c>
      <c r="C1586" s="83">
        <v>45139</v>
      </c>
      <c r="D1586" s="84">
        <v>35</v>
      </c>
      <c r="E1586" s="84" t="s">
        <v>205</v>
      </c>
      <c r="F1586" s="85" t="s">
        <v>9145</v>
      </c>
      <c r="G1586" s="117" t="s">
        <v>9146</v>
      </c>
      <c r="H1586" s="86" t="s">
        <v>8782</v>
      </c>
      <c r="I1586" s="86">
        <v>17700</v>
      </c>
      <c r="J1586" s="109">
        <v>15000</v>
      </c>
      <c r="K1586" s="120" t="s">
        <v>112</v>
      </c>
      <c r="L1586" s="109" t="s">
        <v>229</v>
      </c>
      <c r="M1586" s="88" t="str">
        <f>VLOOKUP(L1586,'Total Sales 24-25'!$AD$2:$AE$6,2,0)</f>
        <v>WhatsApp API Business</v>
      </c>
      <c r="N1586" s="109" t="s">
        <v>284</v>
      </c>
      <c r="O1586" s="84" t="s">
        <v>6341</v>
      </c>
      <c r="P1586" s="89"/>
      <c r="Q1586" s="89"/>
      <c r="R1586" s="89"/>
      <c r="S1586" s="84">
        <v>8</v>
      </c>
      <c r="T1586" s="89"/>
      <c r="U1586" s="84">
        <v>17700</v>
      </c>
    </row>
    <row r="1587" spans="1:21" ht="17.25" customHeight="1" thickBot="1">
      <c r="A1587" s="82">
        <v>45022</v>
      </c>
      <c r="B1587" s="82" t="str">
        <f t="shared" si="24"/>
        <v>Apr</v>
      </c>
      <c r="C1587" s="83">
        <v>45017</v>
      </c>
      <c r="D1587" s="84">
        <v>14</v>
      </c>
      <c r="E1587" s="84" t="s">
        <v>205</v>
      </c>
      <c r="F1587" s="85" t="s">
        <v>9147</v>
      </c>
      <c r="G1587" s="86" t="s">
        <v>9148</v>
      </c>
      <c r="H1587" s="86" t="s">
        <v>8782</v>
      </c>
      <c r="I1587" s="86">
        <v>950</v>
      </c>
      <c r="J1587" s="84">
        <v>805</v>
      </c>
      <c r="K1587" s="107" t="s">
        <v>261</v>
      </c>
      <c r="L1587" s="88" t="s">
        <v>226</v>
      </c>
      <c r="M1587" s="88" t="str">
        <f>VLOOKUP(L1587,'Total Sales 24-25'!$AD$2:$AE$6,2,0)</f>
        <v xml:space="preserve">Training Business </v>
      </c>
      <c r="N1587" s="88" t="s">
        <v>330</v>
      </c>
      <c r="O1587" s="84" t="s">
        <v>6341</v>
      </c>
      <c r="P1587" s="89"/>
      <c r="Q1587" s="89"/>
      <c r="R1587" s="89"/>
      <c r="S1587" s="84">
        <v>4</v>
      </c>
      <c r="T1587" s="89"/>
      <c r="U1587" s="84">
        <v>950</v>
      </c>
    </row>
    <row r="1588" spans="1:21" ht="17.25" customHeight="1" thickBot="1">
      <c r="A1588" s="82">
        <v>45168</v>
      </c>
      <c r="B1588" s="82" t="str">
        <f t="shared" si="24"/>
        <v>Aug</v>
      </c>
      <c r="C1588" s="83">
        <v>45139</v>
      </c>
      <c r="D1588" s="84">
        <v>35</v>
      </c>
      <c r="E1588" s="84" t="s">
        <v>205</v>
      </c>
      <c r="F1588" s="85" t="s">
        <v>9149</v>
      </c>
      <c r="G1588" s="86" t="s">
        <v>9150</v>
      </c>
      <c r="H1588" s="86" t="s">
        <v>8782</v>
      </c>
      <c r="I1588" s="86">
        <v>5900</v>
      </c>
      <c r="J1588" s="109">
        <v>5000</v>
      </c>
      <c r="K1588" s="127" t="s">
        <v>8790</v>
      </c>
      <c r="L1588" s="109" t="s">
        <v>232</v>
      </c>
      <c r="M1588" s="88" t="str">
        <f>VLOOKUP(L1588,'Total Sales 24-25'!$AD$2:$AE$6,2,0)</f>
        <v>Other Services</v>
      </c>
      <c r="N1588" s="109" t="s">
        <v>2943</v>
      </c>
      <c r="O1588" s="84" t="s">
        <v>6341</v>
      </c>
      <c r="P1588" s="89"/>
      <c r="Q1588" s="89"/>
      <c r="R1588" s="89"/>
      <c r="S1588" s="84">
        <v>8</v>
      </c>
      <c r="T1588" s="89"/>
      <c r="U1588" s="84">
        <v>5900</v>
      </c>
    </row>
    <row r="1589" spans="1:21" ht="17.25" customHeight="1" thickBot="1">
      <c r="A1589" s="82">
        <v>45168</v>
      </c>
      <c r="B1589" s="82" t="str">
        <f t="shared" si="24"/>
        <v>Aug</v>
      </c>
      <c r="C1589" s="83">
        <v>45139</v>
      </c>
      <c r="D1589" s="84">
        <v>35</v>
      </c>
      <c r="E1589" s="84" t="s">
        <v>205</v>
      </c>
      <c r="F1589" s="85" t="s">
        <v>9151</v>
      </c>
      <c r="G1589" s="86" t="s">
        <v>9152</v>
      </c>
      <c r="H1589" s="86" t="s">
        <v>8782</v>
      </c>
      <c r="I1589" s="86">
        <v>5900</v>
      </c>
      <c r="J1589" s="109">
        <v>5000</v>
      </c>
      <c r="K1589" s="127" t="s">
        <v>8790</v>
      </c>
      <c r="L1589" s="109" t="s">
        <v>232</v>
      </c>
      <c r="M1589" s="88" t="str">
        <f>VLOOKUP(L1589,'Total Sales 24-25'!$AD$2:$AE$6,2,0)</f>
        <v>Other Services</v>
      </c>
      <c r="N1589" s="109" t="s">
        <v>2943</v>
      </c>
      <c r="O1589" s="84" t="s">
        <v>6341</v>
      </c>
      <c r="P1589" s="89"/>
      <c r="Q1589" s="89"/>
      <c r="R1589" s="89"/>
      <c r="S1589" s="84">
        <v>8</v>
      </c>
      <c r="T1589" s="89"/>
      <c r="U1589" s="84">
        <v>5900</v>
      </c>
    </row>
    <row r="1590" spans="1:21" ht="17.25" customHeight="1" thickBot="1">
      <c r="A1590" s="82">
        <v>45168</v>
      </c>
      <c r="B1590" s="82" t="str">
        <f t="shared" si="24"/>
        <v>Aug</v>
      </c>
      <c r="C1590" s="83">
        <v>45139</v>
      </c>
      <c r="D1590" s="84">
        <v>35</v>
      </c>
      <c r="E1590" s="84" t="s">
        <v>205</v>
      </c>
      <c r="F1590" s="85" t="s">
        <v>9153</v>
      </c>
      <c r="G1590" s="86" t="s">
        <v>9154</v>
      </c>
      <c r="H1590" s="86" t="s">
        <v>8782</v>
      </c>
      <c r="I1590" s="86">
        <v>5900</v>
      </c>
      <c r="J1590" s="109">
        <v>5000</v>
      </c>
      <c r="K1590" s="127" t="s">
        <v>8790</v>
      </c>
      <c r="L1590" s="109" t="s">
        <v>232</v>
      </c>
      <c r="M1590" s="88" t="str">
        <f>VLOOKUP(L1590,'Total Sales 24-25'!$AD$2:$AE$6,2,0)</f>
        <v>Other Services</v>
      </c>
      <c r="N1590" s="109" t="s">
        <v>2943</v>
      </c>
      <c r="O1590" s="84" t="s">
        <v>6341</v>
      </c>
      <c r="P1590" s="89"/>
      <c r="Q1590" s="89"/>
      <c r="R1590" s="89"/>
      <c r="S1590" s="84">
        <v>8</v>
      </c>
      <c r="T1590" s="89"/>
      <c r="U1590" s="84">
        <v>5900</v>
      </c>
    </row>
    <row r="1591" spans="1:21" ht="17.25" customHeight="1" thickBot="1">
      <c r="A1591" s="82">
        <v>45169</v>
      </c>
      <c r="B1591" s="82" t="str">
        <f t="shared" si="24"/>
        <v>Aug</v>
      </c>
      <c r="C1591" s="83">
        <v>45139</v>
      </c>
      <c r="D1591" s="84">
        <v>35</v>
      </c>
      <c r="E1591" s="84" t="s">
        <v>205</v>
      </c>
      <c r="F1591" s="85" t="s">
        <v>5583</v>
      </c>
      <c r="G1591" s="86" t="s">
        <v>9155</v>
      </c>
      <c r="H1591" s="86" t="s">
        <v>8782</v>
      </c>
      <c r="I1591" s="86">
        <v>696200</v>
      </c>
      <c r="J1591" s="109">
        <v>590000</v>
      </c>
      <c r="K1591" s="128" t="s">
        <v>261</v>
      </c>
      <c r="L1591" s="109" t="s">
        <v>232</v>
      </c>
      <c r="M1591" s="88" t="str">
        <f>VLOOKUP(L1591,'Total Sales 24-25'!$AD$2:$AE$6,2,0)</f>
        <v>Other Services</v>
      </c>
      <c r="N1591" s="109" t="s">
        <v>8961</v>
      </c>
      <c r="O1591" s="84" t="s">
        <v>6341</v>
      </c>
      <c r="P1591" s="89"/>
      <c r="Q1591" s="89"/>
      <c r="R1591" s="89"/>
      <c r="S1591" s="84">
        <v>8</v>
      </c>
      <c r="T1591" s="89"/>
      <c r="U1591" s="84">
        <v>696200</v>
      </c>
    </row>
    <row r="1592" spans="1:21" ht="17.25" customHeight="1" thickBot="1">
      <c r="A1592" s="82">
        <v>45169</v>
      </c>
      <c r="B1592" s="82" t="str">
        <f t="shared" si="24"/>
        <v>Aug</v>
      </c>
      <c r="C1592" s="83">
        <v>45139</v>
      </c>
      <c r="D1592" s="84">
        <v>35</v>
      </c>
      <c r="E1592" s="84" t="s">
        <v>205</v>
      </c>
      <c r="F1592" s="85" t="s">
        <v>619</v>
      </c>
      <c r="G1592" s="86" t="s">
        <v>9156</v>
      </c>
      <c r="H1592" s="86" t="s">
        <v>8782</v>
      </c>
      <c r="I1592" s="86">
        <v>4720</v>
      </c>
      <c r="J1592" s="109">
        <v>4000</v>
      </c>
      <c r="K1592" s="127" t="s">
        <v>8790</v>
      </c>
      <c r="L1592" s="109" t="s">
        <v>232</v>
      </c>
      <c r="M1592" s="88" t="str">
        <f>VLOOKUP(L1592,'Total Sales 24-25'!$AD$2:$AE$6,2,0)</f>
        <v>Other Services</v>
      </c>
      <c r="N1592" s="109" t="s">
        <v>2943</v>
      </c>
      <c r="O1592" s="84" t="s">
        <v>6341</v>
      </c>
      <c r="P1592" s="89"/>
      <c r="Q1592" s="89"/>
      <c r="R1592" s="89"/>
      <c r="S1592" s="84">
        <v>8</v>
      </c>
      <c r="T1592" s="89"/>
      <c r="U1592" s="84">
        <v>4720</v>
      </c>
    </row>
    <row r="1593" spans="1:21" ht="17.25" customHeight="1" thickBot="1">
      <c r="A1593" s="82">
        <v>45169</v>
      </c>
      <c r="B1593" s="82" t="str">
        <f t="shared" si="24"/>
        <v>Aug</v>
      </c>
      <c r="C1593" s="83">
        <v>45139</v>
      </c>
      <c r="D1593" s="84">
        <v>35</v>
      </c>
      <c r="E1593" s="84" t="s">
        <v>205</v>
      </c>
      <c r="F1593" s="85" t="s">
        <v>9157</v>
      </c>
      <c r="G1593" s="86" t="s">
        <v>9158</v>
      </c>
      <c r="H1593" s="86" t="s">
        <v>8782</v>
      </c>
      <c r="I1593" s="86">
        <v>4720</v>
      </c>
      <c r="J1593" s="109">
        <v>4000</v>
      </c>
      <c r="K1593" s="127" t="s">
        <v>8790</v>
      </c>
      <c r="L1593" s="109" t="s">
        <v>232</v>
      </c>
      <c r="M1593" s="88" t="str">
        <f>VLOOKUP(L1593,'Total Sales 24-25'!$AD$2:$AE$6,2,0)</f>
        <v>Other Services</v>
      </c>
      <c r="N1593" s="109" t="s">
        <v>2943</v>
      </c>
      <c r="O1593" s="84" t="s">
        <v>6341</v>
      </c>
      <c r="P1593" s="89"/>
      <c r="Q1593" s="89"/>
      <c r="R1593" s="89"/>
      <c r="S1593" s="84">
        <v>8</v>
      </c>
      <c r="T1593" s="89"/>
      <c r="U1593" s="84">
        <v>4720</v>
      </c>
    </row>
    <row r="1594" spans="1:21" ht="17.25" customHeight="1" thickBot="1">
      <c r="A1594" s="82">
        <v>45169</v>
      </c>
      <c r="B1594" s="82" t="str">
        <f t="shared" si="24"/>
        <v>Aug</v>
      </c>
      <c r="C1594" s="83">
        <v>45139</v>
      </c>
      <c r="D1594" s="84">
        <v>35</v>
      </c>
      <c r="E1594" s="84" t="s">
        <v>205</v>
      </c>
      <c r="F1594" s="85" t="s">
        <v>4959</v>
      </c>
      <c r="G1594" s="86" t="s">
        <v>9159</v>
      </c>
      <c r="H1594" s="86" t="s">
        <v>8782</v>
      </c>
      <c r="I1594" s="86">
        <v>5900</v>
      </c>
      <c r="J1594" s="109">
        <v>5000</v>
      </c>
      <c r="K1594" s="127" t="s">
        <v>8790</v>
      </c>
      <c r="L1594" s="109" t="s">
        <v>232</v>
      </c>
      <c r="M1594" s="88" t="str">
        <f>VLOOKUP(L1594,'Total Sales 24-25'!$AD$2:$AE$6,2,0)</f>
        <v>Other Services</v>
      </c>
      <c r="N1594" s="109" t="s">
        <v>2943</v>
      </c>
      <c r="O1594" s="84" t="s">
        <v>6341</v>
      </c>
      <c r="P1594" s="89"/>
      <c r="Q1594" s="89"/>
      <c r="R1594" s="89"/>
      <c r="S1594" s="84">
        <v>8</v>
      </c>
      <c r="T1594" s="89"/>
      <c r="U1594" s="84">
        <v>5900</v>
      </c>
    </row>
    <row r="1595" spans="1:21" ht="17.25" customHeight="1" thickBot="1">
      <c r="A1595" s="82">
        <v>45169</v>
      </c>
      <c r="B1595" s="82" t="str">
        <f t="shared" si="24"/>
        <v>Aug</v>
      </c>
      <c r="C1595" s="83">
        <v>45139</v>
      </c>
      <c r="D1595" s="84">
        <v>35</v>
      </c>
      <c r="E1595" s="84" t="s">
        <v>205</v>
      </c>
      <c r="F1595" s="85" t="s">
        <v>9160</v>
      </c>
      <c r="G1595" s="86" t="s">
        <v>9161</v>
      </c>
      <c r="H1595" s="86" t="s">
        <v>8782</v>
      </c>
      <c r="I1595" s="86">
        <v>5900</v>
      </c>
      <c r="J1595" s="109">
        <v>5000</v>
      </c>
      <c r="K1595" s="127" t="s">
        <v>8790</v>
      </c>
      <c r="L1595" s="109" t="s">
        <v>232</v>
      </c>
      <c r="M1595" s="88" t="str">
        <f>VLOOKUP(L1595,'Total Sales 24-25'!$AD$2:$AE$6,2,0)</f>
        <v>Other Services</v>
      </c>
      <c r="N1595" s="109" t="s">
        <v>2943</v>
      </c>
      <c r="O1595" s="84" t="s">
        <v>6341</v>
      </c>
      <c r="P1595" s="89"/>
      <c r="Q1595" s="89"/>
      <c r="R1595" s="89"/>
      <c r="S1595" s="84">
        <v>8</v>
      </c>
      <c r="T1595" s="89"/>
      <c r="U1595" s="84">
        <v>5900</v>
      </c>
    </row>
    <row r="1596" spans="1:21" ht="17.25" customHeight="1" thickBot="1">
      <c r="A1596" s="82">
        <v>45169</v>
      </c>
      <c r="B1596" s="82" t="str">
        <f t="shared" si="24"/>
        <v>Aug</v>
      </c>
      <c r="C1596" s="83">
        <v>45139</v>
      </c>
      <c r="D1596" s="84">
        <v>35</v>
      </c>
      <c r="E1596" s="84" t="s">
        <v>205</v>
      </c>
      <c r="F1596" s="85" t="s">
        <v>6145</v>
      </c>
      <c r="G1596" s="86" t="s">
        <v>9162</v>
      </c>
      <c r="H1596" s="86" t="s">
        <v>8782</v>
      </c>
      <c r="I1596" s="86">
        <v>5900</v>
      </c>
      <c r="J1596" s="109">
        <v>5000</v>
      </c>
      <c r="K1596" s="127" t="s">
        <v>8790</v>
      </c>
      <c r="L1596" s="109" t="s">
        <v>232</v>
      </c>
      <c r="M1596" s="88" t="str">
        <f>VLOOKUP(L1596,'Total Sales 24-25'!$AD$2:$AE$6,2,0)</f>
        <v>Other Services</v>
      </c>
      <c r="N1596" s="109" t="s">
        <v>2943</v>
      </c>
      <c r="O1596" s="84" t="s">
        <v>6341</v>
      </c>
      <c r="P1596" s="89"/>
      <c r="Q1596" s="89"/>
      <c r="R1596" s="89"/>
      <c r="S1596" s="84">
        <v>8</v>
      </c>
      <c r="T1596" s="89"/>
      <c r="U1596" s="84">
        <v>5900</v>
      </c>
    </row>
    <row r="1597" spans="1:21" ht="17.25" customHeight="1" thickBot="1">
      <c r="A1597" s="82">
        <v>45169</v>
      </c>
      <c r="B1597" s="82" t="str">
        <f t="shared" si="24"/>
        <v>Aug</v>
      </c>
      <c r="C1597" s="83">
        <v>45139</v>
      </c>
      <c r="D1597" s="84">
        <v>35</v>
      </c>
      <c r="E1597" s="84" t="s">
        <v>205</v>
      </c>
      <c r="F1597" s="85" t="s">
        <v>8230</v>
      </c>
      <c r="G1597" s="86" t="s">
        <v>9163</v>
      </c>
      <c r="H1597" s="86" t="s">
        <v>8782</v>
      </c>
      <c r="I1597" s="86">
        <v>11800</v>
      </c>
      <c r="J1597" s="109">
        <v>10000</v>
      </c>
      <c r="K1597" s="127" t="s">
        <v>8790</v>
      </c>
      <c r="L1597" s="109" t="s">
        <v>232</v>
      </c>
      <c r="M1597" s="88" t="str">
        <f>VLOOKUP(L1597,'Total Sales 24-25'!$AD$2:$AE$6,2,0)</f>
        <v>Other Services</v>
      </c>
      <c r="N1597" s="109" t="s">
        <v>2943</v>
      </c>
      <c r="O1597" s="84" t="s">
        <v>6341</v>
      </c>
      <c r="P1597" s="89"/>
      <c r="Q1597" s="89"/>
      <c r="R1597" s="89"/>
      <c r="S1597" s="84">
        <v>8</v>
      </c>
      <c r="T1597" s="89"/>
      <c r="U1597" s="84">
        <v>11800</v>
      </c>
    </row>
    <row r="1598" spans="1:21" ht="17.25" customHeight="1" thickBot="1">
      <c r="A1598" s="82">
        <v>45022</v>
      </c>
      <c r="B1598" s="82" t="str">
        <f t="shared" si="24"/>
        <v>Apr</v>
      </c>
      <c r="C1598" s="83">
        <v>45017</v>
      </c>
      <c r="D1598" s="84">
        <v>14</v>
      </c>
      <c r="E1598" s="84" t="s">
        <v>205</v>
      </c>
      <c r="F1598" s="85" t="s">
        <v>9164</v>
      </c>
      <c r="G1598" s="86" t="s">
        <v>9165</v>
      </c>
      <c r="H1598" s="86" t="s">
        <v>8782</v>
      </c>
      <c r="I1598" s="86">
        <v>15859</v>
      </c>
      <c r="J1598" s="84">
        <v>13440</v>
      </c>
      <c r="K1598" s="88" t="s">
        <v>8818</v>
      </c>
      <c r="L1598" s="88" t="s">
        <v>223</v>
      </c>
      <c r="M1598" s="88" t="str">
        <f>VLOOKUP(L1598,'Total Sales 24-25'!$AD$2:$AE$6,2,0)</f>
        <v>Tech Assist Recruitment</v>
      </c>
      <c r="N1598" s="88" t="s">
        <v>311</v>
      </c>
      <c r="O1598" s="84" t="s">
        <v>6341</v>
      </c>
      <c r="P1598" s="89"/>
      <c r="Q1598" s="89"/>
      <c r="R1598" s="89"/>
      <c r="S1598" s="84">
        <v>4</v>
      </c>
      <c r="T1598" s="89"/>
      <c r="U1598" s="84">
        <v>15859</v>
      </c>
    </row>
    <row r="1599" spans="1:21" ht="17.25" customHeight="1" thickBot="1">
      <c r="A1599" s="82">
        <v>45169</v>
      </c>
      <c r="B1599" s="82" t="str">
        <f t="shared" si="24"/>
        <v>Aug</v>
      </c>
      <c r="C1599" s="83">
        <v>45139</v>
      </c>
      <c r="D1599" s="84">
        <v>35</v>
      </c>
      <c r="E1599" s="84" t="s">
        <v>205</v>
      </c>
      <c r="F1599" s="85" t="s">
        <v>1478</v>
      </c>
      <c r="G1599" s="86" t="s">
        <v>9166</v>
      </c>
      <c r="H1599" s="86" t="s">
        <v>8782</v>
      </c>
      <c r="I1599" s="86">
        <v>4000</v>
      </c>
      <c r="J1599" s="109">
        <v>3390</v>
      </c>
      <c r="K1599" s="128" t="s">
        <v>261</v>
      </c>
      <c r="L1599" s="109" t="s">
        <v>232</v>
      </c>
      <c r="M1599" s="88" t="str">
        <f>VLOOKUP(L1599,'Total Sales 24-25'!$AD$2:$AE$6,2,0)</f>
        <v>Other Services</v>
      </c>
      <c r="N1599" s="109" t="s">
        <v>5204</v>
      </c>
      <c r="O1599" s="84" t="s">
        <v>6341</v>
      </c>
      <c r="P1599" s="89"/>
      <c r="Q1599" s="89"/>
      <c r="R1599" s="89"/>
      <c r="S1599" s="84">
        <v>8</v>
      </c>
      <c r="T1599" s="89"/>
      <c r="U1599" s="84">
        <v>4000</v>
      </c>
    </row>
    <row r="1600" spans="1:21" ht="17.25" customHeight="1" thickBot="1">
      <c r="A1600" s="82">
        <v>45169</v>
      </c>
      <c r="B1600" s="82" t="str">
        <f t="shared" si="24"/>
        <v>Aug</v>
      </c>
      <c r="C1600" s="83">
        <v>45139</v>
      </c>
      <c r="D1600" s="84">
        <v>35</v>
      </c>
      <c r="E1600" s="84" t="s">
        <v>205</v>
      </c>
      <c r="F1600" s="85" t="s">
        <v>3198</v>
      </c>
      <c r="G1600" s="86" t="s">
        <v>9167</v>
      </c>
      <c r="H1600" s="86" t="s">
        <v>8782</v>
      </c>
      <c r="I1600" s="86">
        <v>2000</v>
      </c>
      <c r="J1600" s="109">
        <v>1695</v>
      </c>
      <c r="K1600" s="128" t="s">
        <v>261</v>
      </c>
      <c r="L1600" s="109" t="s">
        <v>232</v>
      </c>
      <c r="M1600" s="88" t="str">
        <f>VLOOKUP(L1600,'Total Sales 24-25'!$AD$2:$AE$6,2,0)</f>
        <v>Other Services</v>
      </c>
      <c r="N1600" s="109" t="s">
        <v>5204</v>
      </c>
      <c r="O1600" s="84" t="s">
        <v>6341</v>
      </c>
      <c r="P1600" s="89"/>
      <c r="Q1600" s="89"/>
      <c r="R1600" s="89"/>
      <c r="S1600" s="84">
        <v>8</v>
      </c>
      <c r="T1600" s="89"/>
      <c r="U1600" s="84">
        <v>2000</v>
      </c>
    </row>
    <row r="1601" spans="1:21" ht="17.25" customHeight="1" thickBot="1">
      <c r="A1601" s="82">
        <v>45169</v>
      </c>
      <c r="B1601" s="82" t="str">
        <f t="shared" si="24"/>
        <v>Aug</v>
      </c>
      <c r="C1601" s="83">
        <v>45139</v>
      </c>
      <c r="D1601" s="84">
        <v>35</v>
      </c>
      <c r="E1601" s="84" t="s">
        <v>205</v>
      </c>
      <c r="F1601" s="85" t="s">
        <v>2204</v>
      </c>
      <c r="G1601" s="86" t="s">
        <v>9168</v>
      </c>
      <c r="H1601" s="86" t="s">
        <v>8782</v>
      </c>
      <c r="I1601" s="86">
        <v>300000</v>
      </c>
      <c r="J1601" s="109">
        <v>254237</v>
      </c>
      <c r="K1601" s="125" t="s">
        <v>291</v>
      </c>
      <c r="L1601" s="109" t="s">
        <v>226</v>
      </c>
      <c r="M1601" s="88" t="str">
        <f>VLOOKUP(L1601,'Total Sales 24-25'!$AD$2:$AE$6,2,0)</f>
        <v xml:space="preserve">Training Business </v>
      </c>
      <c r="N1601" s="109" t="s">
        <v>7906</v>
      </c>
      <c r="O1601" s="84" t="s">
        <v>6341</v>
      </c>
      <c r="P1601" s="89"/>
      <c r="Q1601" s="89"/>
      <c r="R1601" s="89"/>
      <c r="S1601" s="84">
        <v>8</v>
      </c>
      <c r="T1601" s="89"/>
      <c r="U1601" s="84">
        <v>300000</v>
      </c>
    </row>
    <row r="1602" spans="1:21" ht="17.25" customHeight="1" thickBot="1">
      <c r="A1602" s="82">
        <v>45169</v>
      </c>
      <c r="B1602" s="82" t="str">
        <f t="shared" ref="B1602:B1665" si="25">TEXT(A1602,"mmm")</f>
        <v>Aug</v>
      </c>
      <c r="C1602" s="83">
        <v>45139</v>
      </c>
      <c r="D1602" s="84">
        <v>35</v>
      </c>
      <c r="E1602" s="84" t="s">
        <v>205</v>
      </c>
      <c r="F1602" s="85" t="s">
        <v>9169</v>
      </c>
      <c r="G1602" s="86" t="s">
        <v>9170</v>
      </c>
      <c r="H1602" s="86" t="s">
        <v>8782</v>
      </c>
      <c r="I1602" s="86">
        <v>5900</v>
      </c>
      <c r="J1602" s="109">
        <v>5000</v>
      </c>
      <c r="K1602" s="127" t="s">
        <v>8790</v>
      </c>
      <c r="L1602" s="109" t="s">
        <v>232</v>
      </c>
      <c r="M1602" s="88" t="str">
        <f>VLOOKUP(L1602,'Total Sales 24-25'!$AD$2:$AE$6,2,0)</f>
        <v>Other Services</v>
      </c>
      <c r="N1602" s="109" t="s">
        <v>2943</v>
      </c>
      <c r="O1602" s="84" t="s">
        <v>6341</v>
      </c>
      <c r="P1602" s="89"/>
      <c r="Q1602" s="89"/>
      <c r="R1602" s="89"/>
      <c r="S1602" s="84">
        <v>8</v>
      </c>
      <c r="T1602" s="89"/>
      <c r="U1602" s="84">
        <v>5900</v>
      </c>
    </row>
    <row r="1603" spans="1:21" ht="17.25" customHeight="1" thickBot="1">
      <c r="A1603" s="82">
        <v>45169</v>
      </c>
      <c r="B1603" s="82" t="str">
        <f t="shared" si="25"/>
        <v>Aug</v>
      </c>
      <c r="C1603" s="83">
        <v>45139</v>
      </c>
      <c r="D1603" s="84">
        <v>35</v>
      </c>
      <c r="E1603" s="84" t="s">
        <v>205</v>
      </c>
      <c r="F1603" s="85" t="s">
        <v>9171</v>
      </c>
      <c r="G1603" s="86" t="s">
        <v>9172</v>
      </c>
      <c r="H1603" s="86" t="s">
        <v>8782</v>
      </c>
      <c r="I1603" s="86">
        <v>5900</v>
      </c>
      <c r="J1603" s="109">
        <v>5000</v>
      </c>
      <c r="K1603" s="127" t="s">
        <v>8790</v>
      </c>
      <c r="L1603" s="109" t="s">
        <v>232</v>
      </c>
      <c r="M1603" s="88" t="str">
        <f>VLOOKUP(L1603,'Total Sales 24-25'!$AD$2:$AE$6,2,0)</f>
        <v>Other Services</v>
      </c>
      <c r="N1603" s="109" t="s">
        <v>2943</v>
      </c>
      <c r="O1603" s="84" t="s">
        <v>6341</v>
      </c>
      <c r="P1603" s="89"/>
      <c r="Q1603" s="89"/>
      <c r="R1603" s="89"/>
      <c r="S1603" s="84">
        <v>8</v>
      </c>
      <c r="T1603" s="89"/>
      <c r="U1603" s="84">
        <v>5900</v>
      </c>
    </row>
    <row r="1604" spans="1:21" ht="17.25" customHeight="1" thickBot="1">
      <c r="A1604" s="82">
        <v>45169</v>
      </c>
      <c r="B1604" s="82" t="str">
        <f t="shared" si="25"/>
        <v>Aug</v>
      </c>
      <c r="C1604" s="83">
        <v>45139</v>
      </c>
      <c r="D1604" s="84">
        <v>35</v>
      </c>
      <c r="E1604" s="84" t="s">
        <v>205</v>
      </c>
      <c r="F1604" s="85" t="s">
        <v>9173</v>
      </c>
      <c r="G1604" s="86" t="s">
        <v>9174</v>
      </c>
      <c r="H1604" s="86" t="s">
        <v>8782</v>
      </c>
      <c r="I1604" s="86">
        <v>5900</v>
      </c>
      <c r="J1604" s="109">
        <v>5000</v>
      </c>
      <c r="K1604" s="127" t="s">
        <v>8790</v>
      </c>
      <c r="L1604" s="109" t="s">
        <v>232</v>
      </c>
      <c r="M1604" s="88" t="str">
        <f>VLOOKUP(L1604,'Total Sales 24-25'!$AD$2:$AE$6,2,0)</f>
        <v>Other Services</v>
      </c>
      <c r="N1604" s="109" t="s">
        <v>2943</v>
      </c>
      <c r="O1604" s="84" t="s">
        <v>6341</v>
      </c>
      <c r="P1604" s="89"/>
      <c r="Q1604" s="89"/>
      <c r="R1604" s="89"/>
      <c r="S1604" s="84">
        <v>8</v>
      </c>
      <c r="T1604" s="89"/>
      <c r="U1604" s="84">
        <v>5900</v>
      </c>
    </row>
    <row r="1605" spans="1:21" ht="17.25" customHeight="1" thickBot="1">
      <c r="A1605" s="82">
        <v>45169</v>
      </c>
      <c r="B1605" s="82" t="str">
        <f t="shared" si="25"/>
        <v>Aug</v>
      </c>
      <c r="C1605" s="83">
        <v>45139</v>
      </c>
      <c r="D1605" s="84">
        <v>35</v>
      </c>
      <c r="E1605" s="84" t="s">
        <v>205</v>
      </c>
      <c r="F1605" s="85" t="s">
        <v>9175</v>
      </c>
      <c r="G1605" s="86" t="s">
        <v>9176</v>
      </c>
      <c r="H1605" s="86" t="s">
        <v>8782</v>
      </c>
      <c r="I1605" s="86">
        <v>5900</v>
      </c>
      <c r="J1605" s="109">
        <v>5000</v>
      </c>
      <c r="K1605" s="127" t="s">
        <v>8790</v>
      </c>
      <c r="L1605" s="109" t="s">
        <v>232</v>
      </c>
      <c r="M1605" s="88" t="str">
        <f>VLOOKUP(L1605,'Total Sales 24-25'!$AD$2:$AE$6,2,0)</f>
        <v>Other Services</v>
      </c>
      <c r="N1605" s="109" t="s">
        <v>2943</v>
      </c>
      <c r="O1605" s="84" t="s">
        <v>6341</v>
      </c>
      <c r="P1605" s="89"/>
      <c r="Q1605" s="89"/>
      <c r="R1605" s="89"/>
      <c r="S1605" s="84">
        <v>8</v>
      </c>
      <c r="T1605" s="89"/>
      <c r="U1605" s="84">
        <v>5900</v>
      </c>
    </row>
    <row r="1606" spans="1:21" ht="17.25" customHeight="1" thickBot="1">
      <c r="A1606" s="82">
        <v>45169</v>
      </c>
      <c r="B1606" s="82" t="str">
        <f t="shared" si="25"/>
        <v>Aug</v>
      </c>
      <c r="C1606" s="83">
        <v>45139</v>
      </c>
      <c r="D1606" s="84">
        <v>35</v>
      </c>
      <c r="E1606" s="84" t="s">
        <v>205</v>
      </c>
      <c r="F1606" s="85" t="s">
        <v>9177</v>
      </c>
      <c r="G1606" s="86" t="s">
        <v>9178</v>
      </c>
      <c r="H1606" s="86" t="s">
        <v>8782</v>
      </c>
      <c r="I1606" s="86">
        <v>5900</v>
      </c>
      <c r="J1606" s="109">
        <v>5000</v>
      </c>
      <c r="K1606" s="127" t="s">
        <v>8790</v>
      </c>
      <c r="L1606" s="109" t="s">
        <v>232</v>
      </c>
      <c r="M1606" s="88" t="str">
        <f>VLOOKUP(L1606,'Total Sales 24-25'!$AD$2:$AE$6,2,0)</f>
        <v>Other Services</v>
      </c>
      <c r="N1606" s="109" t="s">
        <v>2943</v>
      </c>
      <c r="O1606" s="84" t="s">
        <v>6341</v>
      </c>
      <c r="P1606" s="89"/>
      <c r="Q1606" s="89"/>
      <c r="R1606" s="89"/>
      <c r="S1606" s="84">
        <v>8</v>
      </c>
      <c r="T1606" s="89"/>
      <c r="U1606" s="84">
        <v>5900</v>
      </c>
    </row>
    <row r="1607" spans="1:21" ht="17.25" customHeight="1" thickBot="1">
      <c r="A1607" s="82">
        <v>45169</v>
      </c>
      <c r="B1607" s="82" t="str">
        <f t="shared" si="25"/>
        <v>Aug</v>
      </c>
      <c r="C1607" s="83">
        <v>45139</v>
      </c>
      <c r="D1607" s="84">
        <v>35</v>
      </c>
      <c r="E1607" s="84" t="s">
        <v>205</v>
      </c>
      <c r="F1607" s="85" t="s">
        <v>9179</v>
      </c>
      <c r="G1607" s="86" t="s">
        <v>9180</v>
      </c>
      <c r="H1607" s="86" t="s">
        <v>8782</v>
      </c>
      <c r="I1607" s="86">
        <v>5900</v>
      </c>
      <c r="J1607" s="109">
        <v>5000</v>
      </c>
      <c r="K1607" s="127" t="s">
        <v>8790</v>
      </c>
      <c r="L1607" s="109" t="s">
        <v>232</v>
      </c>
      <c r="M1607" s="88" t="str">
        <f>VLOOKUP(L1607,'Total Sales 24-25'!$AD$2:$AE$6,2,0)</f>
        <v>Other Services</v>
      </c>
      <c r="N1607" s="109" t="s">
        <v>2943</v>
      </c>
      <c r="O1607" s="84" t="s">
        <v>6341</v>
      </c>
      <c r="P1607" s="89"/>
      <c r="Q1607" s="89"/>
      <c r="R1607" s="89"/>
      <c r="S1607" s="84">
        <v>8</v>
      </c>
      <c r="T1607" s="89"/>
      <c r="U1607" s="84">
        <v>5900</v>
      </c>
    </row>
    <row r="1608" spans="1:21" ht="17.25" customHeight="1" thickBot="1">
      <c r="A1608" s="82">
        <v>45169</v>
      </c>
      <c r="B1608" s="82" t="str">
        <f t="shared" si="25"/>
        <v>Aug</v>
      </c>
      <c r="C1608" s="83">
        <v>45139</v>
      </c>
      <c r="D1608" s="84">
        <v>35</v>
      </c>
      <c r="E1608" s="84" t="s">
        <v>205</v>
      </c>
      <c r="F1608" s="85" t="s">
        <v>9181</v>
      </c>
      <c r="G1608" s="86" t="s">
        <v>9182</v>
      </c>
      <c r="H1608" s="86" t="s">
        <v>8782</v>
      </c>
      <c r="I1608" s="86">
        <v>950</v>
      </c>
      <c r="J1608" s="109">
        <v>805</v>
      </c>
      <c r="K1608" s="120" t="s">
        <v>112</v>
      </c>
      <c r="L1608" s="109" t="s">
        <v>229</v>
      </c>
      <c r="M1608" s="88" t="str">
        <f>VLOOKUP(L1608,'Total Sales 24-25'!$AD$2:$AE$6,2,0)</f>
        <v>WhatsApp API Business</v>
      </c>
      <c r="N1608" s="109" t="s">
        <v>594</v>
      </c>
      <c r="O1608" s="84" t="s">
        <v>6341</v>
      </c>
      <c r="P1608" s="89"/>
      <c r="Q1608" s="89"/>
      <c r="R1608" s="89"/>
      <c r="S1608" s="84">
        <v>8</v>
      </c>
      <c r="T1608" s="89"/>
      <c r="U1608" s="84">
        <v>950</v>
      </c>
    </row>
    <row r="1609" spans="1:21" ht="17.25" customHeight="1" thickBot="1">
      <c r="A1609" s="82">
        <v>45022</v>
      </c>
      <c r="B1609" s="82" t="str">
        <f t="shared" si="25"/>
        <v>Apr</v>
      </c>
      <c r="C1609" s="83">
        <v>45017</v>
      </c>
      <c r="D1609" s="84">
        <v>14</v>
      </c>
      <c r="E1609" s="84" t="s">
        <v>205</v>
      </c>
      <c r="F1609" s="85" t="s">
        <v>9183</v>
      </c>
      <c r="G1609" s="86" t="s">
        <v>9184</v>
      </c>
      <c r="H1609" s="86" t="s">
        <v>8782</v>
      </c>
      <c r="I1609" s="86">
        <v>38704</v>
      </c>
      <c r="J1609" s="84">
        <v>32800</v>
      </c>
      <c r="K1609" s="88" t="s">
        <v>8818</v>
      </c>
      <c r="L1609" s="88" t="s">
        <v>223</v>
      </c>
      <c r="M1609" s="88" t="str">
        <f>VLOOKUP(L1609,'Total Sales 24-25'!$AD$2:$AE$6,2,0)</f>
        <v>Tech Assist Recruitment</v>
      </c>
      <c r="N1609" s="88" t="s">
        <v>311</v>
      </c>
      <c r="O1609" s="84" t="s">
        <v>6341</v>
      </c>
      <c r="P1609" s="89"/>
      <c r="Q1609" s="89"/>
      <c r="R1609" s="89"/>
      <c r="S1609" s="84">
        <v>4</v>
      </c>
      <c r="T1609" s="89"/>
      <c r="U1609" s="84">
        <v>38704</v>
      </c>
    </row>
    <row r="1610" spans="1:21" ht="17.25" customHeight="1" thickBot="1">
      <c r="A1610" s="82">
        <v>45169</v>
      </c>
      <c r="B1610" s="82" t="str">
        <f t="shared" si="25"/>
        <v>Aug</v>
      </c>
      <c r="C1610" s="83">
        <v>45139</v>
      </c>
      <c r="D1610" s="84">
        <v>35</v>
      </c>
      <c r="E1610" s="84" t="s">
        <v>205</v>
      </c>
      <c r="F1610" s="85" t="s">
        <v>9185</v>
      </c>
      <c r="G1610" s="86" t="s">
        <v>9186</v>
      </c>
      <c r="H1610" s="86" t="s">
        <v>8782</v>
      </c>
      <c r="I1610" s="86">
        <v>299</v>
      </c>
      <c r="J1610" s="109">
        <v>253</v>
      </c>
      <c r="K1610" s="128" t="s">
        <v>261</v>
      </c>
      <c r="L1610" s="109" t="s">
        <v>232</v>
      </c>
      <c r="M1610" s="88" t="str">
        <f>VLOOKUP(L1610,'Total Sales 24-25'!$AD$2:$AE$6,2,0)</f>
        <v>Other Services</v>
      </c>
      <c r="N1610" s="109" t="s">
        <v>5204</v>
      </c>
      <c r="O1610" s="84" t="s">
        <v>6341</v>
      </c>
      <c r="P1610" s="89"/>
      <c r="Q1610" s="89"/>
      <c r="R1610" s="89"/>
      <c r="S1610" s="84">
        <v>8</v>
      </c>
      <c r="T1610" s="89"/>
      <c r="U1610" s="84">
        <v>299</v>
      </c>
    </row>
    <row r="1611" spans="1:21" ht="17.25" customHeight="1" thickBot="1">
      <c r="A1611" s="82">
        <v>45169</v>
      </c>
      <c r="B1611" s="82" t="str">
        <f t="shared" si="25"/>
        <v>Aug</v>
      </c>
      <c r="C1611" s="83">
        <v>45139</v>
      </c>
      <c r="D1611" s="84">
        <v>35</v>
      </c>
      <c r="E1611" s="84" t="s">
        <v>205</v>
      </c>
      <c r="F1611" s="85" t="s">
        <v>9187</v>
      </c>
      <c r="G1611" s="86" t="s">
        <v>9188</v>
      </c>
      <c r="H1611" s="86" t="s">
        <v>8782</v>
      </c>
      <c r="I1611" s="86">
        <v>299</v>
      </c>
      <c r="J1611" s="109">
        <v>253</v>
      </c>
      <c r="K1611" s="128" t="s">
        <v>261</v>
      </c>
      <c r="L1611" s="109" t="s">
        <v>232</v>
      </c>
      <c r="M1611" s="88" t="str">
        <f>VLOOKUP(L1611,'Total Sales 24-25'!$AD$2:$AE$6,2,0)</f>
        <v>Other Services</v>
      </c>
      <c r="N1611" s="109" t="s">
        <v>5204</v>
      </c>
      <c r="O1611" s="84" t="s">
        <v>6341</v>
      </c>
      <c r="P1611" s="89"/>
      <c r="Q1611" s="89"/>
      <c r="R1611" s="89"/>
      <c r="S1611" s="84">
        <v>8</v>
      </c>
      <c r="T1611" s="89"/>
      <c r="U1611" s="84">
        <v>299</v>
      </c>
    </row>
    <row r="1612" spans="1:21" ht="17.25" customHeight="1" thickBot="1">
      <c r="A1612" s="82">
        <v>45169</v>
      </c>
      <c r="B1612" s="82" t="str">
        <f t="shared" si="25"/>
        <v>Aug</v>
      </c>
      <c r="C1612" s="83">
        <v>45139</v>
      </c>
      <c r="D1612" s="84">
        <v>35</v>
      </c>
      <c r="E1612" s="84" t="s">
        <v>205</v>
      </c>
      <c r="F1612" s="85" t="s">
        <v>9189</v>
      </c>
      <c r="G1612" s="86" t="s">
        <v>9190</v>
      </c>
      <c r="H1612" s="86" t="s">
        <v>8782</v>
      </c>
      <c r="I1612" s="86">
        <v>299</v>
      </c>
      <c r="J1612" s="109">
        <v>253</v>
      </c>
      <c r="K1612" s="128" t="s">
        <v>261</v>
      </c>
      <c r="L1612" s="109" t="s">
        <v>232</v>
      </c>
      <c r="M1612" s="88" t="str">
        <f>VLOOKUP(L1612,'Total Sales 24-25'!$AD$2:$AE$6,2,0)</f>
        <v>Other Services</v>
      </c>
      <c r="N1612" s="109" t="s">
        <v>5204</v>
      </c>
      <c r="O1612" s="84" t="s">
        <v>6341</v>
      </c>
      <c r="P1612" s="89"/>
      <c r="Q1612" s="89"/>
      <c r="R1612" s="89"/>
      <c r="S1612" s="84">
        <v>8</v>
      </c>
      <c r="T1612" s="89"/>
      <c r="U1612" s="84">
        <v>299</v>
      </c>
    </row>
    <row r="1613" spans="1:21" ht="17.25" customHeight="1" thickBot="1">
      <c r="A1613" s="82">
        <v>45169</v>
      </c>
      <c r="B1613" s="82" t="str">
        <f t="shared" si="25"/>
        <v>Aug</v>
      </c>
      <c r="C1613" s="83">
        <v>45139</v>
      </c>
      <c r="D1613" s="84">
        <v>35</v>
      </c>
      <c r="E1613" s="84" t="s">
        <v>205</v>
      </c>
      <c r="F1613" s="85" t="s">
        <v>9191</v>
      </c>
      <c r="G1613" s="86" t="s">
        <v>9192</v>
      </c>
      <c r="H1613" s="86" t="s">
        <v>8782</v>
      </c>
      <c r="I1613" s="86">
        <v>299</v>
      </c>
      <c r="J1613" s="109">
        <v>253</v>
      </c>
      <c r="K1613" s="128" t="s">
        <v>261</v>
      </c>
      <c r="L1613" s="109" t="s">
        <v>232</v>
      </c>
      <c r="M1613" s="88" t="str">
        <f>VLOOKUP(L1613,'Total Sales 24-25'!$AD$2:$AE$6,2,0)</f>
        <v>Other Services</v>
      </c>
      <c r="N1613" s="109" t="s">
        <v>5204</v>
      </c>
      <c r="O1613" s="84" t="s">
        <v>6341</v>
      </c>
      <c r="P1613" s="89"/>
      <c r="Q1613" s="89"/>
      <c r="R1613" s="89"/>
      <c r="S1613" s="84">
        <v>8</v>
      </c>
      <c r="T1613" s="89"/>
      <c r="U1613" s="84">
        <v>299</v>
      </c>
    </row>
    <row r="1614" spans="1:21" ht="17.25" customHeight="1" thickBot="1">
      <c r="A1614" s="82">
        <v>45169</v>
      </c>
      <c r="B1614" s="82" t="str">
        <f t="shared" si="25"/>
        <v>Aug</v>
      </c>
      <c r="C1614" s="83">
        <v>45139</v>
      </c>
      <c r="D1614" s="84">
        <v>35</v>
      </c>
      <c r="E1614" s="84" t="s">
        <v>205</v>
      </c>
      <c r="F1614" s="85" t="s">
        <v>9193</v>
      </c>
      <c r="G1614" s="86" t="s">
        <v>9194</v>
      </c>
      <c r="H1614" s="86" t="s">
        <v>8782</v>
      </c>
      <c r="I1614" s="86">
        <v>299</v>
      </c>
      <c r="J1614" s="109">
        <v>253</v>
      </c>
      <c r="K1614" s="128" t="s">
        <v>261</v>
      </c>
      <c r="L1614" s="109" t="s">
        <v>232</v>
      </c>
      <c r="M1614" s="88" t="str">
        <f>VLOOKUP(L1614,'Total Sales 24-25'!$AD$2:$AE$6,2,0)</f>
        <v>Other Services</v>
      </c>
      <c r="N1614" s="109" t="s">
        <v>5204</v>
      </c>
      <c r="O1614" s="84" t="s">
        <v>6341</v>
      </c>
      <c r="P1614" s="89"/>
      <c r="Q1614" s="89"/>
      <c r="R1614" s="89"/>
      <c r="S1614" s="84">
        <v>8</v>
      </c>
      <c r="T1614" s="89"/>
      <c r="U1614" s="84">
        <v>299</v>
      </c>
    </row>
    <row r="1615" spans="1:21" ht="17.25" customHeight="1" thickBot="1">
      <c r="A1615" s="82">
        <v>45169</v>
      </c>
      <c r="B1615" s="82" t="str">
        <f t="shared" si="25"/>
        <v>Aug</v>
      </c>
      <c r="C1615" s="83">
        <v>45139</v>
      </c>
      <c r="D1615" s="84">
        <v>35</v>
      </c>
      <c r="E1615" s="84" t="s">
        <v>205</v>
      </c>
      <c r="F1615" s="85" t="s">
        <v>9195</v>
      </c>
      <c r="G1615" s="86" t="s">
        <v>9196</v>
      </c>
      <c r="H1615" s="86" t="s">
        <v>8782</v>
      </c>
      <c r="I1615" s="86">
        <v>299</v>
      </c>
      <c r="J1615" s="109">
        <v>253</v>
      </c>
      <c r="K1615" s="128" t="s">
        <v>261</v>
      </c>
      <c r="L1615" s="109" t="s">
        <v>232</v>
      </c>
      <c r="M1615" s="88" t="str">
        <f>VLOOKUP(L1615,'Total Sales 24-25'!$AD$2:$AE$6,2,0)</f>
        <v>Other Services</v>
      </c>
      <c r="N1615" s="109" t="s">
        <v>5204</v>
      </c>
      <c r="O1615" s="84" t="s">
        <v>6341</v>
      </c>
      <c r="P1615" s="89"/>
      <c r="Q1615" s="89"/>
      <c r="R1615" s="89"/>
      <c r="S1615" s="84">
        <v>8</v>
      </c>
      <c r="T1615" s="89"/>
      <c r="U1615" s="84">
        <v>299</v>
      </c>
    </row>
    <row r="1616" spans="1:21" ht="17.25" customHeight="1" thickBot="1">
      <c r="A1616" s="82">
        <v>45169</v>
      </c>
      <c r="B1616" s="82" t="str">
        <f t="shared" si="25"/>
        <v>Aug</v>
      </c>
      <c r="C1616" s="83">
        <v>45139</v>
      </c>
      <c r="D1616" s="84">
        <v>35</v>
      </c>
      <c r="E1616" s="84" t="s">
        <v>205</v>
      </c>
      <c r="F1616" s="85" t="s">
        <v>502</v>
      </c>
      <c r="G1616" s="86" t="s">
        <v>9197</v>
      </c>
      <c r="H1616" s="86" t="s">
        <v>8782</v>
      </c>
      <c r="I1616" s="86">
        <v>299</v>
      </c>
      <c r="J1616" s="109">
        <v>253</v>
      </c>
      <c r="K1616" s="128" t="s">
        <v>261</v>
      </c>
      <c r="L1616" s="109" t="s">
        <v>232</v>
      </c>
      <c r="M1616" s="88" t="str">
        <f>VLOOKUP(L1616,'Total Sales 24-25'!$AD$2:$AE$6,2,0)</f>
        <v>Other Services</v>
      </c>
      <c r="N1616" s="109" t="s">
        <v>5204</v>
      </c>
      <c r="O1616" s="84" t="s">
        <v>6341</v>
      </c>
      <c r="P1616" s="89"/>
      <c r="Q1616" s="89"/>
      <c r="R1616" s="89"/>
      <c r="S1616" s="84">
        <v>8</v>
      </c>
      <c r="T1616" s="89"/>
      <c r="U1616" s="84">
        <v>299</v>
      </c>
    </row>
    <row r="1617" spans="1:21" ht="17.25" customHeight="1" thickBot="1">
      <c r="A1617" s="82">
        <v>45170</v>
      </c>
      <c r="B1617" s="82" t="str">
        <f t="shared" si="25"/>
        <v>Sep</v>
      </c>
      <c r="C1617" s="83">
        <v>45170</v>
      </c>
      <c r="D1617" s="84">
        <v>35</v>
      </c>
      <c r="E1617" s="84" t="s">
        <v>205</v>
      </c>
      <c r="F1617" s="85" t="s">
        <v>1054</v>
      </c>
      <c r="G1617" s="86" t="s">
        <v>9198</v>
      </c>
      <c r="H1617" s="86" t="s">
        <v>8782</v>
      </c>
      <c r="I1617" s="86">
        <v>5900</v>
      </c>
      <c r="J1617" s="109">
        <v>5000</v>
      </c>
      <c r="K1617" s="109" t="s">
        <v>8818</v>
      </c>
      <c r="L1617" s="109" t="s">
        <v>223</v>
      </c>
      <c r="M1617" s="88" t="str">
        <f>VLOOKUP(L1617,'Total Sales 24-25'!$AD$2:$AE$6,2,0)</f>
        <v>Tech Assist Recruitment</v>
      </c>
      <c r="N1617" s="109" t="s">
        <v>311</v>
      </c>
      <c r="O1617" s="84" t="s">
        <v>6341</v>
      </c>
      <c r="P1617" s="89"/>
      <c r="Q1617" s="89"/>
      <c r="R1617" s="89"/>
      <c r="S1617" s="84">
        <v>9</v>
      </c>
      <c r="T1617" s="89"/>
      <c r="U1617" s="84">
        <v>5900</v>
      </c>
    </row>
    <row r="1618" spans="1:21" ht="17.25" customHeight="1" thickBot="1">
      <c r="A1618" s="82">
        <v>45170</v>
      </c>
      <c r="B1618" s="82" t="str">
        <f t="shared" si="25"/>
        <v>Sep</v>
      </c>
      <c r="C1618" s="83">
        <v>45170</v>
      </c>
      <c r="D1618" s="84">
        <v>35</v>
      </c>
      <c r="E1618" s="84" t="s">
        <v>205</v>
      </c>
      <c r="F1618" s="85" t="s">
        <v>9199</v>
      </c>
      <c r="G1618" s="86" t="s">
        <v>9200</v>
      </c>
      <c r="H1618" s="86" t="s">
        <v>8782</v>
      </c>
      <c r="I1618" s="86">
        <v>5900</v>
      </c>
      <c r="J1618" s="109">
        <v>5000</v>
      </c>
      <c r="K1618" s="125" t="s">
        <v>291</v>
      </c>
      <c r="L1618" s="109" t="s">
        <v>232</v>
      </c>
      <c r="M1618" s="88" t="str">
        <f>VLOOKUP(L1618,'Total Sales 24-25'!$AD$2:$AE$6,2,0)</f>
        <v>Other Services</v>
      </c>
      <c r="N1618" s="109" t="s">
        <v>2943</v>
      </c>
      <c r="O1618" s="84" t="s">
        <v>6341</v>
      </c>
      <c r="P1618" s="89"/>
      <c r="Q1618" s="89"/>
      <c r="R1618" s="89"/>
      <c r="S1618" s="84">
        <v>9</v>
      </c>
      <c r="T1618" s="89"/>
      <c r="U1618" s="84">
        <v>5900</v>
      </c>
    </row>
    <row r="1619" spans="1:21" ht="17.25" customHeight="1" thickBot="1">
      <c r="A1619" s="82">
        <v>45170</v>
      </c>
      <c r="B1619" s="82" t="str">
        <f t="shared" si="25"/>
        <v>Sep</v>
      </c>
      <c r="C1619" s="83">
        <v>45170</v>
      </c>
      <c r="D1619" s="84">
        <v>35</v>
      </c>
      <c r="E1619" s="84" t="s">
        <v>205</v>
      </c>
      <c r="F1619" s="85" t="s">
        <v>9201</v>
      </c>
      <c r="G1619" s="86" t="s">
        <v>9202</v>
      </c>
      <c r="H1619" s="86" t="s">
        <v>8782</v>
      </c>
      <c r="I1619" s="86">
        <v>5900</v>
      </c>
      <c r="J1619" s="109">
        <v>5000</v>
      </c>
      <c r="K1619" s="125" t="s">
        <v>291</v>
      </c>
      <c r="L1619" s="109" t="s">
        <v>232</v>
      </c>
      <c r="M1619" s="88" t="str">
        <f>VLOOKUP(L1619,'Total Sales 24-25'!$AD$2:$AE$6,2,0)</f>
        <v>Other Services</v>
      </c>
      <c r="N1619" s="109" t="s">
        <v>2943</v>
      </c>
      <c r="O1619" s="84" t="s">
        <v>6341</v>
      </c>
      <c r="P1619" s="89"/>
      <c r="Q1619" s="89"/>
      <c r="R1619" s="89"/>
      <c r="S1619" s="84">
        <v>9</v>
      </c>
      <c r="T1619" s="89"/>
      <c r="U1619" s="84">
        <v>5900</v>
      </c>
    </row>
    <row r="1620" spans="1:21" ht="17.25" customHeight="1" thickBot="1">
      <c r="A1620" s="82">
        <v>45022</v>
      </c>
      <c r="B1620" s="82" t="str">
        <f t="shared" si="25"/>
        <v>Apr</v>
      </c>
      <c r="C1620" s="83">
        <v>45017</v>
      </c>
      <c r="D1620" s="109">
        <v>14</v>
      </c>
      <c r="E1620" s="84" t="s">
        <v>205</v>
      </c>
      <c r="F1620" s="113" t="s">
        <v>353</v>
      </c>
      <c r="G1620" s="110" t="s">
        <v>9203</v>
      </c>
      <c r="H1620" s="86" t="s">
        <v>8782</v>
      </c>
      <c r="I1620" s="110">
        <v>7523</v>
      </c>
      <c r="J1620" s="109">
        <v>6375</v>
      </c>
      <c r="K1620" s="120" t="s">
        <v>112</v>
      </c>
      <c r="L1620" s="109" t="s">
        <v>229</v>
      </c>
      <c r="M1620" s="88" t="str">
        <f>VLOOKUP(L1620,'Total Sales 24-25'!$AD$2:$AE$6,2,0)</f>
        <v>WhatsApp API Business</v>
      </c>
      <c r="N1620" s="109" t="s">
        <v>269</v>
      </c>
      <c r="O1620" s="109" t="s">
        <v>6341</v>
      </c>
      <c r="P1620" s="89"/>
      <c r="Q1620" s="89"/>
      <c r="R1620" s="89"/>
      <c r="S1620" s="109">
        <v>4</v>
      </c>
      <c r="T1620" s="89"/>
      <c r="U1620" s="109">
        <v>7522.5</v>
      </c>
    </row>
    <row r="1621" spans="1:21" ht="17.25" customHeight="1" thickBot="1">
      <c r="A1621" s="82">
        <v>45170</v>
      </c>
      <c r="B1621" s="82" t="str">
        <f t="shared" si="25"/>
        <v>Sep</v>
      </c>
      <c r="C1621" s="83">
        <v>45170</v>
      </c>
      <c r="D1621" s="84">
        <v>35</v>
      </c>
      <c r="E1621" s="84" t="s">
        <v>205</v>
      </c>
      <c r="F1621" s="85" t="s">
        <v>5932</v>
      </c>
      <c r="G1621" s="86" t="s">
        <v>9204</v>
      </c>
      <c r="H1621" s="86" t="s">
        <v>8782</v>
      </c>
      <c r="I1621" s="86">
        <v>5900</v>
      </c>
      <c r="J1621" s="109">
        <v>5000</v>
      </c>
      <c r="K1621" s="125" t="s">
        <v>291</v>
      </c>
      <c r="L1621" s="109" t="s">
        <v>232</v>
      </c>
      <c r="M1621" s="88" t="str">
        <f>VLOOKUP(L1621,'Total Sales 24-25'!$AD$2:$AE$6,2,0)</f>
        <v>Other Services</v>
      </c>
      <c r="N1621" s="109" t="s">
        <v>2943</v>
      </c>
      <c r="O1621" s="84" t="s">
        <v>6341</v>
      </c>
      <c r="P1621" s="89"/>
      <c r="Q1621" s="89"/>
      <c r="R1621" s="89"/>
      <c r="S1621" s="84">
        <v>9</v>
      </c>
      <c r="T1621" s="89"/>
      <c r="U1621" s="84">
        <v>5900</v>
      </c>
    </row>
    <row r="1622" spans="1:21" ht="17.25" customHeight="1" thickBot="1">
      <c r="A1622" s="82">
        <v>45170</v>
      </c>
      <c r="B1622" s="82" t="str">
        <f t="shared" si="25"/>
        <v>Sep</v>
      </c>
      <c r="C1622" s="83">
        <v>45170</v>
      </c>
      <c r="D1622" s="84">
        <v>35</v>
      </c>
      <c r="E1622" s="84" t="s">
        <v>205</v>
      </c>
      <c r="F1622" s="85" t="s">
        <v>3392</v>
      </c>
      <c r="G1622" s="86" t="s">
        <v>9205</v>
      </c>
      <c r="H1622" s="86" t="s">
        <v>8782</v>
      </c>
      <c r="I1622" s="86">
        <v>5900</v>
      </c>
      <c r="J1622" s="109">
        <v>5000</v>
      </c>
      <c r="K1622" s="125" t="s">
        <v>291</v>
      </c>
      <c r="L1622" s="109" t="s">
        <v>232</v>
      </c>
      <c r="M1622" s="88" t="str">
        <f>VLOOKUP(L1622,'Total Sales 24-25'!$AD$2:$AE$6,2,0)</f>
        <v>Other Services</v>
      </c>
      <c r="N1622" s="109" t="s">
        <v>2943</v>
      </c>
      <c r="O1622" s="84" t="s">
        <v>6341</v>
      </c>
      <c r="P1622" s="89"/>
      <c r="Q1622" s="89"/>
      <c r="R1622" s="89"/>
      <c r="S1622" s="84">
        <v>9</v>
      </c>
      <c r="T1622" s="89"/>
      <c r="U1622" s="84">
        <v>5900</v>
      </c>
    </row>
    <row r="1623" spans="1:21" ht="17.25" customHeight="1" thickBot="1">
      <c r="A1623" s="82">
        <v>45170</v>
      </c>
      <c r="B1623" s="82" t="str">
        <f t="shared" si="25"/>
        <v>Sep</v>
      </c>
      <c r="C1623" s="83">
        <v>45170</v>
      </c>
      <c r="D1623" s="84">
        <v>35</v>
      </c>
      <c r="E1623" s="84" t="s">
        <v>205</v>
      </c>
      <c r="F1623" s="85" t="s">
        <v>8705</v>
      </c>
      <c r="G1623" s="86" t="s">
        <v>9206</v>
      </c>
      <c r="H1623" s="86" t="s">
        <v>8782</v>
      </c>
      <c r="I1623" s="86">
        <v>5900</v>
      </c>
      <c r="J1623" s="109">
        <v>5000</v>
      </c>
      <c r="K1623" s="125" t="s">
        <v>291</v>
      </c>
      <c r="L1623" s="109" t="s">
        <v>232</v>
      </c>
      <c r="M1623" s="88" t="str">
        <f>VLOOKUP(L1623,'Total Sales 24-25'!$AD$2:$AE$6,2,0)</f>
        <v>Other Services</v>
      </c>
      <c r="N1623" s="109" t="s">
        <v>2943</v>
      </c>
      <c r="O1623" s="84" t="s">
        <v>6341</v>
      </c>
      <c r="P1623" s="89"/>
      <c r="Q1623" s="89"/>
      <c r="R1623" s="89"/>
      <c r="S1623" s="84">
        <v>9</v>
      </c>
      <c r="T1623" s="89"/>
      <c r="U1623" s="84">
        <v>5900</v>
      </c>
    </row>
    <row r="1624" spans="1:21" ht="17.25" customHeight="1" thickBot="1">
      <c r="A1624" s="82">
        <v>45170</v>
      </c>
      <c r="B1624" s="82" t="str">
        <f t="shared" si="25"/>
        <v>Sep</v>
      </c>
      <c r="C1624" s="83">
        <v>45170</v>
      </c>
      <c r="D1624" s="84">
        <v>35</v>
      </c>
      <c r="E1624" s="84" t="s">
        <v>205</v>
      </c>
      <c r="F1624" s="85" t="s">
        <v>9207</v>
      </c>
      <c r="G1624" s="86" t="s">
        <v>9208</v>
      </c>
      <c r="H1624" s="86" t="s">
        <v>8782</v>
      </c>
      <c r="I1624" s="86">
        <v>11800</v>
      </c>
      <c r="J1624" s="109">
        <v>10000</v>
      </c>
      <c r="K1624" s="125" t="s">
        <v>291</v>
      </c>
      <c r="L1624" s="109" t="s">
        <v>232</v>
      </c>
      <c r="M1624" s="88" t="str">
        <f>VLOOKUP(L1624,'Total Sales 24-25'!$AD$2:$AE$6,2,0)</f>
        <v>Other Services</v>
      </c>
      <c r="N1624" s="109" t="s">
        <v>2943</v>
      </c>
      <c r="O1624" s="84" t="s">
        <v>6341</v>
      </c>
      <c r="P1624" s="89"/>
      <c r="Q1624" s="89"/>
      <c r="R1624" s="89"/>
      <c r="S1624" s="84">
        <v>9</v>
      </c>
      <c r="T1624" s="89"/>
      <c r="U1624" s="84">
        <v>11800</v>
      </c>
    </row>
    <row r="1625" spans="1:21" ht="17.25" customHeight="1" thickBot="1">
      <c r="A1625" s="82">
        <v>45170</v>
      </c>
      <c r="B1625" s="82" t="str">
        <f t="shared" si="25"/>
        <v>Sep</v>
      </c>
      <c r="C1625" s="83">
        <v>45170</v>
      </c>
      <c r="D1625" s="84">
        <v>35</v>
      </c>
      <c r="E1625" s="84" t="s">
        <v>205</v>
      </c>
      <c r="F1625" s="85" t="s">
        <v>9209</v>
      </c>
      <c r="G1625" s="86" t="s">
        <v>9210</v>
      </c>
      <c r="H1625" s="86" t="s">
        <v>8782</v>
      </c>
      <c r="I1625" s="86">
        <v>20000</v>
      </c>
      <c r="J1625" s="86">
        <v>20000</v>
      </c>
      <c r="K1625" s="125" t="s">
        <v>291</v>
      </c>
      <c r="L1625" s="109" t="s">
        <v>232</v>
      </c>
      <c r="M1625" s="88" t="str">
        <f>VLOOKUP(L1625,'Total Sales 24-25'!$AD$2:$AE$6,2,0)</f>
        <v>Other Services</v>
      </c>
      <c r="N1625" s="109" t="s">
        <v>2943</v>
      </c>
      <c r="O1625" s="84" t="s">
        <v>6341</v>
      </c>
      <c r="P1625" s="89"/>
      <c r="Q1625" s="89"/>
      <c r="R1625" s="89"/>
      <c r="S1625" s="84">
        <v>9</v>
      </c>
      <c r="T1625" s="89"/>
      <c r="U1625" s="84">
        <v>20000</v>
      </c>
    </row>
    <row r="1626" spans="1:21" ht="17.25" customHeight="1" thickBot="1">
      <c r="A1626" s="82">
        <v>45170</v>
      </c>
      <c r="B1626" s="82" t="str">
        <f t="shared" si="25"/>
        <v>Sep</v>
      </c>
      <c r="C1626" s="83">
        <v>45170</v>
      </c>
      <c r="D1626" s="84">
        <v>35</v>
      </c>
      <c r="E1626" s="84" t="s">
        <v>205</v>
      </c>
      <c r="F1626" s="85" t="s">
        <v>9211</v>
      </c>
      <c r="G1626" s="86" t="s">
        <v>9212</v>
      </c>
      <c r="H1626" s="86" t="s">
        <v>8782</v>
      </c>
      <c r="I1626" s="86">
        <v>2950</v>
      </c>
      <c r="J1626" s="109">
        <v>2500</v>
      </c>
      <c r="K1626" s="120" t="s">
        <v>112</v>
      </c>
      <c r="L1626" s="109" t="s">
        <v>229</v>
      </c>
      <c r="M1626" s="88" t="str">
        <f>VLOOKUP(L1626,'Total Sales 24-25'!$AD$2:$AE$6,2,0)</f>
        <v>WhatsApp API Business</v>
      </c>
      <c r="N1626" s="109" t="s">
        <v>258</v>
      </c>
      <c r="O1626" s="84" t="s">
        <v>6341</v>
      </c>
      <c r="P1626" s="89"/>
      <c r="Q1626" s="89"/>
      <c r="R1626" s="89"/>
      <c r="S1626" s="84">
        <v>9</v>
      </c>
      <c r="T1626" s="89"/>
      <c r="U1626" s="84">
        <v>2950</v>
      </c>
    </row>
    <row r="1627" spans="1:21" ht="17.25" customHeight="1" thickBot="1">
      <c r="A1627" s="82">
        <v>45170</v>
      </c>
      <c r="B1627" s="82" t="str">
        <f t="shared" si="25"/>
        <v>Sep</v>
      </c>
      <c r="C1627" s="83">
        <v>45170</v>
      </c>
      <c r="D1627" s="84">
        <v>35</v>
      </c>
      <c r="E1627" s="84" t="s">
        <v>205</v>
      </c>
      <c r="F1627" s="85" t="s">
        <v>3876</v>
      </c>
      <c r="G1627" s="86" t="s">
        <v>9213</v>
      </c>
      <c r="H1627" s="86" t="s">
        <v>8782</v>
      </c>
      <c r="I1627" s="86">
        <v>15045</v>
      </c>
      <c r="J1627" s="109">
        <v>12750</v>
      </c>
      <c r="K1627" s="120" t="s">
        <v>112</v>
      </c>
      <c r="L1627" s="109" t="s">
        <v>229</v>
      </c>
      <c r="M1627" s="88" t="str">
        <f>VLOOKUP(L1627,'Total Sales 24-25'!$AD$2:$AE$6,2,0)</f>
        <v>WhatsApp API Business</v>
      </c>
      <c r="N1627" s="109" t="s">
        <v>284</v>
      </c>
      <c r="O1627" s="84" t="s">
        <v>6341</v>
      </c>
      <c r="P1627" s="89"/>
      <c r="Q1627" s="89"/>
      <c r="R1627" s="89"/>
      <c r="S1627" s="84">
        <v>9</v>
      </c>
      <c r="T1627" s="89"/>
      <c r="U1627" s="84">
        <v>15045</v>
      </c>
    </row>
    <row r="1628" spans="1:21" ht="17.25" customHeight="1" thickBot="1">
      <c r="A1628" s="82">
        <v>45170</v>
      </c>
      <c r="B1628" s="82" t="str">
        <f t="shared" si="25"/>
        <v>Sep</v>
      </c>
      <c r="C1628" s="83">
        <v>45170</v>
      </c>
      <c r="D1628" s="84">
        <v>35</v>
      </c>
      <c r="E1628" s="84" t="s">
        <v>205</v>
      </c>
      <c r="F1628" s="85" t="s">
        <v>508</v>
      </c>
      <c r="G1628" s="86" t="s">
        <v>9214</v>
      </c>
      <c r="H1628" s="86" t="s">
        <v>8782</v>
      </c>
      <c r="I1628" s="86">
        <v>8850</v>
      </c>
      <c r="J1628" s="109">
        <v>7500</v>
      </c>
      <c r="K1628" s="120" t="s">
        <v>112</v>
      </c>
      <c r="L1628" s="109" t="s">
        <v>229</v>
      </c>
      <c r="M1628" s="88" t="str">
        <f>VLOOKUP(L1628,'Total Sales 24-25'!$AD$2:$AE$6,2,0)</f>
        <v>WhatsApp API Business</v>
      </c>
      <c r="N1628" s="109" t="s">
        <v>269</v>
      </c>
      <c r="O1628" s="84" t="s">
        <v>6341</v>
      </c>
      <c r="P1628" s="89"/>
      <c r="Q1628" s="89"/>
      <c r="R1628" s="89"/>
      <c r="S1628" s="84">
        <v>9</v>
      </c>
      <c r="T1628" s="89"/>
      <c r="U1628" s="84">
        <v>8850</v>
      </c>
    </row>
    <row r="1629" spans="1:21" ht="17.25" customHeight="1" thickBot="1">
      <c r="A1629" s="82">
        <v>45170</v>
      </c>
      <c r="B1629" s="82" t="str">
        <f t="shared" si="25"/>
        <v>Sep</v>
      </c>
      <c r="C1629" s="83">
        <v>45170</v>
      </c>
      <c r="D1629" s="84">
        <v>35</v>
      </c>
      <c r="E1629" s="84" t="s">
        <v>205</v>
      </c>
      <c r="F1629" s="85" t="s">
        <v>355</v>
      </c>
      <c r="G1629" s="86" t="s">
        <v>9215</v>
      </c>
      <c r="H1629" s="86" t="s">
        <v>8782</v>
      </c>
      <c r="I1629" s="86">
        <v>8850</v>
      </c>
      <c r="J1629" s="109">
        <v>7500</v>
      </c>
      <c r="K1629" s="120" t="s">
        <v>112</v>
      </c>
      <c r="L1629" s="109" t="s">
        <v>229</v>
      </c>
      <c r="M1629" s="88" t="str">
        <f>VLOOKUP(L1629,'Total Sales 24-25'!$AD$2:$AE$6,2,0)</f>
        <v>WhatsApp API Business</v>
      </c>
      <c r="N1629" s="109" t="s">
        <v>269</v>
      </c>
      <c r="O1629" s="84" t="s">
        <v>6341</v>
      </c>
      <c r="P1629" s="89"/>
      <c r="Q1629" s="89"/>
      <c r="R1629" s="89"/>
      <c r="S1629" s="84">
        <v>9</v>
      </c>
      <c r="T1629" s="89"/>
      <c r="U1629" s="84">
        <v>8850</v>
      </c>
    </row>
    <row r="1630" spans="1:21" ht="17.25" customHeight="1" thickBot="1">
      <c r="A1630" s="82">
        <v>45170</v>
      </c>
      <c r="B1630" s="82" t="str">
        <f t="shared" si="25"/>
        <v>Sep</v>
      </c>
      <c r="C1630" s="83">
        <v>45170</v>
      </c>
      <c r="D1630" s="84">
        <v>35</v>
      </c>
      <c r="E1630" s="84" t="s">
        <v>205</v>
      </c>
      <c r="F1630" s="85" t="s">
        <v>3702</v>
      </c>
      <c r="G1630" s="86" t="s">
        <v>9216</v>
      </c>
      <c r="H1630" s="86" t="s">
        <v>8782</v>
      </c>
      <c r="I1630" s="86">
        <v>696200</v>
      </c>
      <c r="J1630" s="109">
        <v>590000</v>
      </c>
      <c r="K1630" s="128" t="s">
        <v>261</v>
      </c>
      <c r="L1630" s="109" t="s">
        <v>232</v>
      </c>
      <c r="M1630" s="88" t="str">
        <f>VLOOKUP(L1630,'Total Sales 24-25'!$AD$2:$AE$6,2,0)</f>
        <v>Other Services</v>
      </c>
      <c r="N1630" s="109" t="s">
        <v>8961</v>
      </c>
      <c r="O1630" s="84" t="s">
        <v>6341</v>
      </c>
      <c r="P1630" s="89"/>
      <c r="Q1630" s="89"/>
      <c r="R1630" s="89"/>
      <c r="S1630" s="84">
        <v>9</v>
      </c>
      <c r="T1630" s="89"/>
      <c r="U1630" s="84">
        <v>696200</v>
      </c>
    </row>
    <row r="1631" spans="1:21" ht="17.25" customHeight="1" thickBot="1">
      <c r="A1631" s="82">
        <v>45022</v>
      </c>
      <c r="B1631" s="82" t="str">
        <f t="shared" si="25"/>
        <v>Apr</v>
      </c>
      <c r="C1631" s="83">
        <v>45017</v>
      </c>
      <c r="D1631" s="84">
        <v>14</v>
      </c>
      <c r="E1631" s="84" t="s">
        <v>205</v>
      </c>
      <c r="F1631" s="85" t="s">
        <v>9217</v>
      </c>
      <c r="G1631" s="86" t="s">
        <v>9218</v>
      </c>
      <c r="H1631" s="86" t="s">
        <v>8782</v>
      </c>
      <c r="I1631" s="86">
        <v>950</v>
      </c>
      <c r="J1631" s="84">
        <v>805</v>
      </c>
      <c r="K1631" s="107" t="s">
        <v>261</v>
      </c>
      <c r="L1631" s="88" t="s">
        <v>226</v>
      </c>
      <c r="M1631" s="88" t="str">
        <f>VLOOKUP(L1631,'Total Sales 24-25'!$AD$2:$AE$6,2,0)</f>
        <v xml:space="preserve">Training Business </v>
      </c>
      <c r="N1631" s="88" t="s">
        <v>330</v>
      </c>
      <c r="O1631" s="84" t="s">
        <v>6341</v>
      </c>
      <c r="P1631" s="89"/>
      <c r="Q1631" s="89"/>
      <c r="R1631" s="89"/>
      <c r="S1631" s="84">
        <v>4</v>
      </c>
      <c r="T1631" s="89"/>
      <c r="U1631" s="84">
        <v>950</v>
      </c>
    </row>
    <row r="1632" spans="1:21" ht="17.25" customHeight="1" thickBot="1">
      <c r="A1632" s="82">
        <v>45170</v>
      </c>
      <c r="B1632" s="82" t="str">
        <f t="shared" si="25"/>
        <v>Sep</v>
      </c>
      <c r="C1632" s="83">
        <v>45170</v>
      </c>
      <c r="D1632" s="84">
        <v>35</v>
      </c>
      <c r="E1632" s="84" t="s">
        <v>205</v>
      </c>
      <c r="F1632" s="85" t="s">
        <v>427</v>
      </c>
      <c r="G1632" s="86" t="s">
        <v>9219</v>
      </c>
      <c r="H1632" s="86" t="s">
        <v>8782</v>
      </c>
      <c r="I1632" s="86">
        <v>578200</v>
      </c>
      <c r="J1632" s="109">
        <v>490000</v>
      </c>
      <c r="K1632" s="128" t="s">
        <v>261</v>
      </c>
      <c r="L1632" s="109" t="s">
        <v>232</v>
      </c>
      <c r="M1632" s="88" t="str">
        <f>VLOOKUP(L1632,'Total Sales 24-25'!$AD$2:$AE$6,2,0)</f>
        <v>Other Services</v>
      </c>
      <c r="N1632" s="109" t="s">
        <v>8961</v>
      </c>
      <c r="O1632" s="84" t="s">
        <v>6341</v>
      </c>
      <c r="P1632" s="89"/>
      <c r="Q1632" s="89"/>
      <c r="R1632" s="89"/>
      <c r="S1632" s="84">
        <v>9</v>
      </c>
      <c r="T1632" s="89"/>
      <c r="U1632" s="84">
        <v>578200</v>
      </c>
    </row>
    <row r="1633" spans="1:21" ht="17.25" customHeight="1" thickBot="1">
      <c r="A1633" s="82">
        <v>45170</v>
      </c>
      <c r="B1633" s="82" t="str">
        <f t="shared" si="25"/>
        <v>Sep</v>
      </c>
      <c r="C1633" s="83">
        <v>45170</v>
      </c>
      <c r="D1633" s="84">
        <v>35</v>
      </c>
      <c r="E1633" s="84" t="s">
        <v>205</v>
      </c>
      <c r="F1633" s="85" t="s">
        <v>2726</v>
      </c>
      <c r="G1633" s="86" t="s">
        <v>9220</v>
      </c>
      <c r="H1633" s="86" t="s">
        <v>8782</v>
      </c>
      <c r="I1633" s="86">
        <v>56640</v>
      </c>
      <c r="J1633" s="109">
        <v>48000</v>
      </c>
      <c r="K1633" s="125" t="s">
        <v>291</v>
      </c>
      <c r="L1633" s="88" t="s">
        <v>32</v>
      </c>
      <c r="M1633" s="88" t="s">
        <v>15</v>
      </c>
      <c r="N1633" s="109" t="s">
        <v>503</v>
      </c>
      <c r="O1633" s="84" t="s">
        <v>6341</v>
      </c>
      <c r="P1633" s="89"/>
      <c r="Q1633" s="89"/>
      <c r="R1633" s="89"/>
      <c r="S1633" s="84">
        <v>9</v>
      </c>
      <c r="T1633" s="89"/>
      <c r="U1633" s="84">
        <v>56640</v>
      </c>
    </row>
    <row r="1634" spans="1:21" ht="17.25" customHeight="1" thickBot="1">
      <c r="A1634" s="82">
        <v>45170</v>
      </c>
      <c r="B1634" s="82" t="str">
        <f t="shared" si="25"/>
        <v>Sep</v>
      </c>
      <c r="C1634" s="83">
        <v>45170</v>
      </c>
      <c r="D1634" s="84">
        <v>35</v>
      </c>
      <c r="E1634" s="84" t="s">
        <v>205</v>
      </c>
      <c r="F1634" s="85" t="s">
        <v>9221</v>
      </c>
      <c r="G1634" s="86" t="s">
        <v>9222</v>
      </c>
      <c r="H1634" s="86" t="s">
        <v>8782</v>
      </c>
      <c r="I1634" s="86">
        <v>11800</v>
      </c>
      <c r="J1634" s="109">
        <v>10000</v>
      </c>
      <c r="K1634" s="120" t="s">
        <v>112</v>
      </c>
      <c r="L1634" s="109" t="s">
        <v>229</v>
      </c>
      <c r="M1634" s="88" t="str">
        <f>VLOOKUP(L1634,'Total Sales 24-25'!$AD$2:$AE$6,2,0)</f>
        <v>WhatsApp API Business</v>
      </c>
      <c r="N1634" s="109" t="s">
        <v>352</v>
      </c>
      <c r="O1634" s="84" t="s">
        <v>6341</v>
      </c>
      <c r="P1634" s="89"/>
      <c r="Q1634" s="89"/>
      <c r="R1634" s="89"/>
      <c r="S1634" s="84">
        <v>9</v>
      </c>
      <c r="T1634" s="89"/>
      <c r="U1634" s="84">
        <v>11800</v>
      </c>
    </row>
    <row r="1635" spans="1:21" ht="17.25" customHeight="1" thickBot="1">
      <c r="A1635" s="82">
        <v>45170</v>
      </c>
      <c r="B1635" s="82" t="str">
        <f t="shared" si="25"/>
        <v>Sep</v>
      </c>
      <c r="C1635" s="83">
        <v>45170</v>
      </c>
      <c r="D1635" s="84">
        <v>35</v>
      </c>
      <c r="E1635" s="84" t="s">
        <v>205</v>
      </c>
      <c r="F1635" s="85" t="s">
        <v>399</v>
      </c>
      <c r="G1635" s="117" t="s">
        <v>9223</v>
      </c>
      <c r="H1635" s="86" t="s">
        <v>8782</v>
      </c>
      <c r="I1635" s="86">
        <v>36108</v>
      </c>
      <c r="J1635" s="109">
        <v>30600</v>
      </c>
      <c r="K1635" s="120" t="s">
        <v>112</v>
      </c>
      <c r="L1635" s="109" t="s">
        <v>229</v>
      </c>
      <c r="M1635" s="88" t="str">
        <f>VLOOKUP(L1635,'Total Sales 24-25'!$AD$2:$AE$6,2,0)</f>
        <v>WhatsApp API Business</v>
      </c>
      <c r="N1635" s="109" t="s">
        <v>359</v>
      </c>
      <c r="O1635" s="84" t="s">
        <v>6341</v>
      </c>
      <c r="P1635" s="89"/>
      <c r="Q1635" s="89"/>
      <c r="R1635" s="89"/>
      <c r="S1635" s="84">
        <v>9</v>
      </c>
      <c r="T1635" s="89"/>
      <c r="U1635" s="84">
        <v>36108</v>
      </c>
    </row>
    <row r="1636" spans="1:21" ht="17.25" customHeight="1" thickBot="1">
      <c r="A1636" s="82">
        <v>45170</v>
      </c>
      <c r="B1636" s="82" t="str">
        <f t="shared" si="25"/>
        <v>Sep</v>
      </c>
      <c r="C1636" s="83">
        <v>45170</v>
      </c>
      <c r="D1636" s="84">
        <v>35</v>
      </c>
      <c r="E1636" s="84" t="s">
        <v>205</v>
      </c>
      <c r="F1636" s="85" t="s">
        <v>399</v>
      </c>
      <c r="G1636" s="117" t="s">
        <v>9223</v>
      </c>
      <c r="H1636" s="86" t="s">
        <v>8782</v>
      </c>
      <c r="I1636" s="86">
        <v>11800</v>
      </c>
      <c r="J1636" s="109">
        <v>10000</v>
      </c>
      <c r="K1636" s="120" t="s">
        <v>112</v>
      </c>
      <c r="L1636" s="109" t="s">
        <v>229</v>
      </c>
      <c r="M1636" s="88" t="str">
        <f>VLOOKUP(L1636,'Total Sales 24-25'!$AD$2:$AE$6,2,0)</f>
        <v>WhatsApp API Business</v>
      </c>
      <c r="N1636" s="109" t="s">
        <v>269</v>
      </c>
      <c r="O1636" s="84" t="s">
        <v>6341</v>
      </c>
      <c r="P1636" s="89"/>
      <c r="Q1636" s="89"/>
      <c r="R1636" s="89"/>
      <c r="S1636" s="84">
        <v>9</v>
      </c>
      <c r="T1636" s="89"/>
      <c r="U1636" s="84">
        <v>11800</v>
      </c>
    </row>
    <row r="1637" spans="1:21" ht="17.25" customHeight="1" thickBot="1">
      <c r="A1637" s="82">
        <v>45170</v>
      </c>
      <c r="B1637" s="82" t="str">
        <f t="shared" si="25"/>
        <v>Sep</v>
      </c>
      <c r="C1637" s="83">
        <v>45170</v>
      </c>
      <c r="D1637" s="84">
        <v>35</v>
      </c>
      <c r="E1637" s="84" t="s">
        <v>205</v>
      </c>
      <c r="F1637" s="85" t="s">
        <v>9224</v>
      </c>
      <c r="G1637" s="86" t="s">
        <v>9225</v>
      </c>
      <c r="H1637" s="86" t="s">
        <v>8782</v>
      </c>
      <c r="I1637" s="86">
        <v>54268</v>
      </c>
      <c r="J1637" s="109">
        <v>45990</v>
      </c>
      <c r="K1637" s="125" t="s">
        <v>291</v>
      </c>
      <c r="L1637" s="109" t="s">
        <v>232</v>
      </c>
      <c r="M1637" s="88" t="str">
        <f>VLOOKUP(L1637,'Total Sales 24-25'!$AD$2:$AE$6,2,0)</f>
        <v>Other Services</v>
      </c>
      <c r="N1637" s="109" t="s">
        <v>2073</v>
      </c>
      <c r="O1637" s="84" t="s">
        <v>6341</v>
      </c>
      <c r="P1637" s="89"/>
      <c r="Q1637" s="89"/>
      <c r="R1637" s="89"/>
      <c r="S1637" s="84">
        <v>9</v>
      </c>
      <c r="T1637" s="89"/>
      <c r="U1637" s="84">
        <v>54268.2</v>
      </c>
    </row>
    <row r="1638" spans="1:21" ht="17.25" customHeight="1" thickBot="1">
      <c r="A1638" s="82">
        <v>45171</v>
      </c>
      <c r="B1638" s="82" t="str">
        <f t="shared" si="25"/>
        <v>Sep</v>
      </c>
      <c r="C1638" s="83">
        <v>45170</v>
      </c>
      <c r="D1638" s="84">
        <v>35</v>
      </c>
      <c r="E1638" s="84" t="s">
        <v>205</v>
      </c>
      <c r="F1638" s="85" t="s">
        <v>3145</v>
      </c>
      <c r="G1638" s="86" t="s">
        <v>9226</v>
      </c>
      <c r="H1638" s="86" t="s">
        <v>8782</v>
      </c>
      <c r="I1638" s="86">
        <v>578200</v>
      </c>
      <c r="J1638" s="109">
        <v>490000</v>
      </c>
      <c r="K1638" s="128" t="s">
        <v>261</v>
      </c>
      <c r="L1638" s="109" t="s">
        <v>232</v>
      </c>
      <c r="M1638" s="88" t="str">
        <f>VLOOKUP(L1638,'Total Sales 24-25'!$AD$2:$AE$6,2,0)</f>
        <v>Other Services</v>
      </c>
      <c r="N1638" s="109" t="s">
        <v>8961</v>
      </c>
      <c r="O1638" s="84" t="s">
        <v>6341</v>
      </c>
      <c r="P1638" s="89"/>
      <c r="Q1638" s="89"/>
      <c r="R1638" s="89"/>
      <c r="S1638" s="84">
        <v>9</v>
      </c>
      <c r="T1638" s="89"/>
      <c r="U1638" s="84">
        <v>578200</v>
      </c>
    </row>
    <row r="1639" spans="1:21" ht="17.25" customHeight="1" thickBot="1">
      <c r="A1639" s="82">
        <v>45171</v>
      </c>
      <c r="B1639" s="82" t="str">
        <f t="shared" si="25"/>
        <v>Sep</v>
      </c>
      <c r="C1639" s="83">
        <v>45170</v>
      </c>
      <c r="D1639" s="84">
        <v>35</v>
      </c>
      <c r="E1639" s="84" t="s">
        <v>205</v>
      </c>
      <c r="F1639" s="85" t="s">
        <v>2505</v>
      </c>
      <c r="G1639" s="86" t="s">
        <v>9227</v>
      </c>
      <c r="H1639" s="86" t="s">
        <v>8782</v>
      </c>
      <c r="I1639" s="86">
        <v>31860</v>
      </c>
      <c r="J1639" s="109">
        <v>27000</v>
      </c>
      <c r="K1639" s="120" t="s">
        <v>112</v>
      </c>
      <c r="L1639" s="109" t="s">
        <v>229</v>
      </c>
      <c r="M1639" s="88" t="str">
        <f>VLOOKUP(L1639,'Total Sales 24-25'!$AD$2:$AE$6,2,0)</f>
        <v>WhatsApp API Business</v>
      </c>
      <c r="N1639" s="109" t="s">
        <v>284</v>
      </c>
      <c r="O1639" s="84" t="s">
        <v>6341</v>
      </c>
      <c r="P1639" s="89"/>
      <c r="Q1639" s="89"/>
      <c r="R1639" s="89"/>
      <c r="S1639" s="84">
        <v>9</v>
      </c>
      <c r="T1639" s="89"/>
      <c r="U1639" s="84">
        <v>31860</v>
      </c>
    </row>
    <row r="1640" spans="1:21" ht="17.25" customHeight="1" thickBot="1">
      <c r="A1640" s="82">
        <v>45171</v>
      </c>
      <c r="B1640" s="82" t="str">
        <f t="shared" si="25"/>
        <v>Sep</v>
      </c>
      <c r="C1640" s="83">
        <v>45170</v>
      </c>
      <c r="D1640" s="84">
        <v>35</v>
      </c>
      <c r="E1640" s="84" t="s">
        <v>205</v>
      </c>
      <c r="F1640" s="85" t="s">
        <v>9228</v>
      </c>
      <c r="G1640" s="86" t="s">
        <v>9229</v>
      </c>
      <c r="H1640" s="86" t="s">
        <v>8782</v>
      </c>
      <c r="I1640" s="86">
        <v>5900</v>
      </c>
      <c r="J1640" s="109">
        <v>5000</v>
      </c>
      <c r="K1640" s="125" t="s">
        <v>291</v>
      </c>
      <c r="L1640" s="109" t="s">
        <v>232</v>
      </c>
      <c r="M1640" s="88" t="str">
        <f>VLOOKUP(L1640,'Total Sales 24-25'!$AD$2:$AE$6,2,0)</f>
        <v>Other Services</v>
      </c>
      <c r="N1640" s="109" t="s">
        <v>2943</v>
      </c>
      <c r="O1640" s="84" t="s">
        <v>6341</v>
      </c>
      <c r="P1640" s="89"/>
      <c r="Q1640" s="89"/>
      <c r="R1640" s="89"/>
      <c r="S1640" s="84">
        <v>9</v>
      </c>
      <c r="T1640" s="89"/>
      <c r="U1640" s="84">
        <v>5900</v>
      </c>
    </row>
    <row r="1641" spans="1:21" ht="17.25" customHeight="1" thickBot="1">
      <c r="A1641" s="82">
        <v>45171</v>
      </c>
      <c r="B1641" s="82" t="str">
        <f t="shared" si="25"/>
        <v>Sep</v>
      </c>
      <c r="C1641" s="83">
        <v>45170</v>
      </c>
      <c r="D1641" s="84">
        <v>35</v>
      </c>
      <c r="E1641" s="84" t="s">
        <v>205</v>
      </c>
      <c r="F1641" s="85" t="s">
        <v>9230</v>
      </c>
      <c r="G1641" s="86" t="s">
        <v>9231</v>
      </c>
      <c r="H1641" s="86" t="s">
        <v>8782</v>
      </c>
      <c r="I1641" s="86">
        <v>5900</v>
      </c>
      <c r="J1641" s="109">
        <v>5000</v>
      </c>
      <c r="K1641" s="125" t="s">
        <v>291</v>
      </c>
      <c r="L1641" s="109" t="s">
        <v>232</v>
      </c>
      <c r="M1641" s="88" t="str">
        <f>VLOOKUP(L1641,'Total Sales 24-25'!$AD$2:$AE$6,2,0)</f>
        <v>Other Services</v>
      </c>
      <c r="N1641" s="109" t="s">
        <v>2943</v>
      </c>
      <c r="O1641" s="84" t="s">
        <v>6341</v>
      </c>
      <c r="P1641" s="89"/>
      <c r="Q1641" s="89"/>
      <c r="R1641" s="89"/>
      <c r="S1641" s="84">
        <v>9</v>
      </c>
      <c r="T1641" s="89"/>
      <c r="U1641" s="84">
        <v>5900</v>
      </c>
    </row>
    <row r="1642" spans="1:21" ht="17.25" customHeight="1" thickBot="1">
      <c r="A1642" s="82">
        <v>45171</v>
      </c>
      <c r="B1642" s="82" t="str">
        <f t="shared" si="25"/>
        <v>Sep</v>
      </c>
      <c r="C1642" s="83">
        <v>45170</v>
      </c>
      <c r="D1642" s="84">
        <v>35</v>
      </c>
      <c r="E1642" s="84" t="s">
        <v>205</v>
      </c>
      <c r="F1642" s="85" t="s">
        <v>2581</v>
      </c>
      <c r="G1642" s="86" t="s">
        <v>9232</v>
      </c>
      <c r="H1642" s="86" t="s">
        <v>8782</v>
      </c>
      <c r="I1642" s="86">
        <v>696200</v>
      </c>
      <c r="J1642" s="109">
        <v>590000</v>
      </c>
      <c r="K1642" s="128" t="s">
        <v>261</v>
      </c>
      <c r="L1642" s="109" t="s">
        <v>232</v>
      </c>
      <c r="M1642" s="88" t="str">
        <f>VLOOKUP(L1642,'Total Sales 24-25'!$AD$2:$AE$6,2,0)</f>
        <v>Other Services</v>
      </c>
      <c r="N1642" s="109" t="s">
        <v>8961</v>
      </c>
      <c r="O1642" s="84" t="s">
        <v>6341</v>
      </c>
      <c r="P1642" s="89"/>
      <c r="Q1642" s="89"/>
      <c r="R1642" s="89"/>
      <c r="S1642" s="84">
        <v>9</v>
      </c>
      <c r="T1642" s="89"/>
      <c r="U1642" s="84">
        <v>696200</v>
      </c>
    </row>
    <row r="1643" spans="1:21" ht="17.25" customHeight="1" thickBot="1">
      <c r="A1643" s="82">
        <v>45022</v>
      </c>
      <c r="B1643" s="82" t="str">
        <f t="shared" si="25"/>
        <v>Apr</v>
      </c>
      <c r="C1643" s="83">
        <v>45017</v>
      </c>
      <c r="D1643" s="84">
        <v>14</v>
      </c>
      <c r="E1643" s="84" t="s">
        <v>205</v>
      </c>
      <c r="F1643" s="85" t="s">
        <v>8938</v>
      </c>
      <c r="G1643" s="86" t="s">
        <v>9233</v>
      </c>
      <c r="H1643" s="86" t="s">
        <v>8782</v>
      </c>
      <c r="I1643" s="86">
        <v>950</v>
      </c>
      <c r="J1643" s="84">
        <v>805</v>
      </c>
      <c r="K1643" s="107" t="s">
        <v>261</v>
      </c>
      <c r="L1643" s="88" t="s">
        <v>226</v>
      </c>
      <c r="M1643" s="88" t="str">
        <f>VLOOKUP(L1643,'Total Sales 24-25'!$AD$2:$AE$6,2,0)</f>
        <v xml:space="preserve">Training Business </v>
      </c>
      <c r="N1643" s="88" t="s">
        <v>330</v>
      </c>
      <c r="O1643" s="84" t="s">
        <v>6341</v>
      </c>
      <c r="P1643" s="89"/>
      <c r="Q1643" s="89"/>
      <c r="R1643" s="89"/>
      <c r="S1643" s="84">
        <v>4</v>
      </c>
      <c r="T1643" s="89"/>
      <c r="U1643" s="84">
        <v>950</v>
      </c>
    </row>
    <row r="1644" spans="1:21" ht="17.25" customHeight="1" thickBot="1">
      <c r="A1644" s="82">
        <v>45171</v>
      </c>
      <c r="B1644" s="82" t="str">
        <f t="shared" si="25"/>
        <v>Sep</v>
      </c>
      <c r="C1644" s="83">
        <v>45170</v>
      </c>
      <c r="D1644" s="84">
        <v>35</v>
      </c>
      <c r="E1644" s="84" t="s">
        <v>205</v>
      </c>
      <c r="F1644" s="85" t="s">
        <v>3959</v>
      </c>
      <c r="G1644" s="86" t="s">
        <v>9234</v>
      </c>
      <c r="H1644" s="86" t="s">
        <v>8782</v>
      </c>
      <c r="I1644" s="86">
        <v>139240</v>
      </c>
      <c r="J1644" s="109">
        <v>118000</v>
      </c>
      <c r="K1644" s="125" t="s">
        <v>291</v>
      </c>
      <c r="L1644" s="88" t="s">
        <v>32</v>
      </c>
      <c r="M1644" s="88" t="s">
        <v>15</v>
      </c>
      <c r="N1644" s="109" t="s">
        <v>503</v>
      </c>
      <c r="O1644" s="84" t="s">
        <v>6341</v>
      </c>
      <c r="P1644" s="89"/>
      <c r="Q1644" s="89"/>
      <c r="R1644" s="89"/>
      <c r="S1644" s="84">
        <v>9</v>
      </c>
      <c r="T1644" s="89"/>
      <c r="U1644" s="84">
        <v>139240</v>
      </c>
    </row>
    <row r="1645" spans="1:21" ht="17.25" customHeight="1" thickBot="1">
      <c r="A1645" s="82">
        <v>45171</v>
      </c>
      <c r="B1645" s="82" t="str">
        <f t="shared" si="25"/>
        <v>Sep</v>
      </c>
      <c r="C1645" s="83">
        <v>45170</v>
      </c>
      <c r="D1645" s="84">
        <v>35</v>
      </c>
      <c r="E1645" s="84" t="s">
        <v>205</v>
      </c>
      <c r="F1645" s="85" t="s">
        <v>829</v>
      </c>
      <c r="G1645" s="86" t="s">
        <v>9235</v>
      </c>
      <c r="H1645" s="86" t="s">
        <v>8782</v>
      </c>
      <c r="I1645" s="86">
        <v>7523</v>
      </c>
      <c r="J1645" s="109">
        <v>6375</v>
      </c>
      <c r="K1645" s="120" t="s">
        <v>112</v>
      </c>
      <c r="L1645" s="109" t="s">
        <v>229</v>
      </c>
      <c r="M1645" s="88" t="str">
        <f>VLOOKUP(L1645,'Total Sales 24-25'!$AD$2:$AE$6,2,0)</f>
        <v>WhatsApp API Business</v>
      </c>
      <c r="N1645" s="109" t="s">
        <v>269</v>
      </c>
      <c r="O1645" s="84" t="s">
        <v>6341</v>
      </c>
      <c r="P1645" s="89"/>
      <c r="Q1645" s="89"/>
      <c r="R1645" s="89"/>
      <c r="S1645" s="84">
        <v>9</v>
      </c>
      <c r="T1645" s="89"/>
      <c r="U1645" s="84">
        <v>7522.5</v>
      </c>
    </row>
    <row r="1646" spans="1:21" ht="17.25" customHeight="1" thickBot="1">
      <c r="A1646" s="82">
        <v>45171</v>
      </c>
      <c r="B1646" s="82" t="str">
        <f t="shared" si="25"/>
        <v>Sep</v>
      </c>
      <c r="C1646" s="83">
        <v>45170</v>
      </c>
      <c r="D1646" s="84">
        <v>35</v>
      </c>
      <c r="E1646" s="84" t="s">
        <v>205</v>
      </c>
      <c r="F1646" s="85" t="s">
        <v>2421</v>
      </c>
      <c r="G1646" s="86" t="s">
        <v>9236</v>
      </c>
      <c r="H1646" s="86" t="s">
        <v>8782</v>
      </c>
      <c r="I1646" s="86">
        <v>15045</v>
      </c>
      <c r="J1646" s="109">
        <v>12750</v>
      </c>
      <c r="K1646" s="120" t="s">
        <v>112</v>
      </c>
      <c r="L1646" s="109" t="s">
        <v>229</v>
      </c>
      <c r="M1646" s="88" t="str">
        <f>VLOOKUP(L1646,'Total Sales 24-25'!$AD$2:$AE$6,2,0)</f>
        <v>WhatsApp API Business</v>
      </c>
      <c r="N1646" s="109" t="s">
        <v>284</v>
      </c>
      <c r="O1646" s="84" t="s">
        <v>6341</v>
      </c>
      <c r="P1646" s="89"/>
      <c r="Q1646" s="89"/>
      <c r="R1646" s="89"/>
      <c r="S1646" s="84">
        <v>9</v>
      </c>
      <c r="T1646" s="89"/>
      <c r="U1646" s="84">
        <v>15045</v>
      </c>
    </row>
    <row r="1647" spans="1:21" ht="17.25" customHeight="1" thickBot="1">
      <c r="A1647" s="82">
        <v>45172</v>
      </c>
      <c r="B1647" s="82" t="str">
        <f t="shared" si="25"/>
        <v>Sep</v>
      </c>
      <c r="C1647" s="83">
        <v>45170</v>
      </c>
      <c r="D1647" s="84">
        <v>36</v>
      </c>
      <c r="E1647" s="84" t="s">
        <v>205</v>
      </c>
      <c r="F1647" s="85" t="s">
        <v>1478</v>
      </c>
      <c r="G1647" s="86" t="s">
        <v>9237</v>
      </c>
      <c r="H1647" s="86" t="s">
        <v>8782</v>
      </c>
      <c r="I1647" s="86">
        <v>36108</v>
      </c>
      <c r="J1647" s="109">
        <v>30600</v>
      </c>
      <c r="K1647" s="120" t="s">
        <v>112</v>
      </c>
      <c r="L1647" s="109" t="s">
        <v>229</v>
      </c>
      <c r="M1647" s="88" t="str">
        <f>VLOOKUP(L1647,'Total Sales 24-25'!$AD$2:$AE$6,2,0)</f>
        <v>WhatsApp API Business</v>
      </c>
      <c r="N1647" s="109" t="s">
        <v>359</v>
      </c>
      <c r="O1647" s="84" t="s">
        <v>6341</v>
      </c>
      <c r="P1647" s="89"/>
      <c r="Q1647" s="89"/>
      <c r="R1647" s="89"/>
      <c r="S1647" s="84">
        <v>9</v>
      </c>
      <c r="T1647" s="89"/>
      <c r="U1647" s="84">
        <v>36108</v>
      </c>
    </row>
    <row r="1648" spans="1:21" ht="17.25" customHeight="1" thickBot="1">
      <c r="A1648" s="82">
        <v>45172</v>
      </c>
      <c r="B1648" s="82" t="str">
        <f t="shared" si="25"/>
        <v>Sep</v>
      </c>
      <c r="C1648" s="83">
        <v>45170</v>
      </c>
      <c r="D1648" s="84">
        <v>36</v>
      </c>
      <c r="E1648" s="84" t="s">
        <v>205</v>
      </c>
      <c r="F1648" s="85" t="s">
        <v>659</v>
      </c>
      <c r="G1648" s="86" t="s">
        <v>9238</v>
      </c>
      <c r="H1648" s="86" t="s">
        <v>8782</v>
      </c>
      <c r="I1648" s="86">
        <v>25960</v>
      </c>
      <c r="J1648" s="109">
        <v>22000</v>
      </c>
      <c r="K1648" s="126" t="s">
        <v>310</v>
      </c>
      <c r="L1648" s="109" t="s">
        <v>223</v>
      </c>
      <c r="M1648" s="88" t="str">
        <f>VLOOKUP(L1648,'Total Sales 24-25'!$AD$2:$AE$6,2,0)</f>
        <v>Tech Assist Recruitment</v>
      </c>
      <c r="N1648" s="109" t="s">
        <v>311</v>
      </c>
      <c r="O1648" s="84" t="s">
        <v>6341</v>
      </c>
      <c r="P1648" s="89"/>
      <c r="Q1648" s="89"/>
      <c r="R1648" s="89"/>
      <c r="S1648" s="84">
        <v>9</v>
      </c>
      <c r="T1648" s="89"/>
      <c r="U1648" s="84">
        <v>25960</v>
      </c>
    </row>
    <row r="1649" spans="1:21" ht="17.25" customHeight="1" thickBot="1">
      <c r="A1649" s="82">
        <v>45172</v>
      </c>
      <c r="B1649" s="82" t="str">
        <f t="shared" si="25"/>
        <v>Sep</v>
      </c>
      <c r="C1649" s="83">
        <v>45170</v>
      </c>
      <c r="D1649" s="84">
        <v>36</v>
      </c>
      <c r="E1649" s="84" t="s">
        <v>205</v>
      </c>
      <c r="F1649" s="85" t="s">
        <v>4496</v>
      </c>
      <c r="G1649" s="86" t="s">
        <v>9239</v>
      </c>
      <c r="H1649" s="86" t="s">
        <v>8782</v>
      </c>
      <c r="I1649" s="86">
        <v>950</v>
      </c>
      <c r="J1649" s="109">
        <v>805</v>
      </c>
      <c r="K1649" s="120" t="s">
        <v>112</v>
      </c>
      <c r="L1649" s="109" t="s">
        <v>229</v>
      </c>
      <c r="M1649" s="88" t="str">
        <f>VLOOKUP(L1649,'Total Sales 24-25'!$AD$2:$AE$6,2,0)</f>
        <v>WhatsApp API Business</v>
      </c>
      <c r="N1649" s="109" t="s">
        <v>594</v>
      </c>
      <c r="O1649" s="84" t="s">
        <v>6341</v>
      </c>
      <c r="P1649" s="89"/>
      <c r="Q1649" s="89"/>
      <c r="R1649" s="89"/>
      <c r="S1649" s="84">
        <v>9</v>
      </c>
      <c r="T1649" s="89"/>
      <c r="U1649" s="84">
        <v>950</v>
      </c>
    </row>
    <row r="1650" spans="1:21" ht="17.25" customHeight="1" thickBot="1">
      <c r="A1650" s="82">
        <v>45175</v>
      </c>
      <c r="B1650" s="82" t="str">
        <f t="shared" si="25"/>
        <v>Sep</v>
      </c>
      <c r="C1650" s="83">
        <v>45170</v>
      </c>
      <c r="D1650" s="84">
        <v>36</v>
      </c>
      <c r="E1650" s="84" t="s">
        <v>205</v>
      </c>
      <c r="F1650" s="85" t="s">
        <v>1801</v>
      </c>
      <c r="G1650" s="86" t="s">
        <v>9240</v>
      </c>
      <c r="H1650" s="86" t="s">
        <v>8782</v>
      </c>
      <c r="I1650" s="86">
        <v>950</v>
      </c>
      <c r="J1650" s="109">
        <v>805</v>
      </c>
      <c r="K1650" s="120" t="s">
        <v>112</v>
      </c>
      <c r="L1650" s="109" t="s">
        <v>229</v>
      </c>
      <c r="M1650" s="88" t="str">
        <f>VLOOKUP(L1650,'Total Sales 24-25'!$AD$2:$AE$6,2,0)</f>
        <v>WhatsApp API Business</v>
      </c>
      <c r="N1650" s="109" t="s">
        <v>594</v>
      </c>
      <c r="O1650" s="84" t="s">
        <v>6341</v>
      </c>
      <c r="P1650" s="89"/>
      <c r="Q1650" s="89"/>
      <c r="R1650" s="89"/>
      <c r="S1650" s="84">
        <v>9</v>
      </c>
      <c r="T1650" s="89"/>
      <c r="U1650" s="84">
        <v>950</v>
      </c>
    </row>
    <row r="1651" spans="1:21" ht="17.25" customHeight="1" thickBot="1">
      <c r="A1651" s="82">
        <v>45175</v>
      </c>
      <c r="B1651" s="82" t="str">
        <f t="shared" si="25"/>
        <v>Sep</v>
      </c>
      <c r="C1651" s="83">
        <v>45170</v>
      </c>
      <c r="D1651" s="84">
        <v>36</v>
      </c>
      <c r="E1651" s="84" t="s">
        <v>205</v>
      </c>
      <c r="F1651" s="85" t="s">
        <v>2007</v>
      </c>
      <c r="G1651" s="86" t="s">
        <v>9241</v>
      </c>
      <c r="H1651" s="86" t="s">
        <v>8782</v>
      </c>
      <c r="I1651" s="86">
        <v>1450</v>
      </c>
      <c r="J1651" s="109">
        <v>1229</v>
      </c>
      <c r="K1651" s="128" t="s">
        <v>261</v>
      </c>
      <c r="L1651" s="109" t="s">
        <v>232</v>
      </c>
      <c r="M1651" s="88" t="str">
        <f>VLOOKUP(L1651,'Total Sales 24-25'!$AD$2:$AE$6,2,0)</f>
        <v>Other Services</v>
      </c>
      <c r="N1651" s="109" t="s">
        <v>5204</v>
      </c>
      <c r="O1651" s="84" t="s">
        <v>6341</v>
      </c>
      <c r="P1651" s="89"/>
      <c r="Q1651" s="89"/>
      <c r="R1651" s="89"/>
      <c r="S1651" s="84">
        <v>9</v>
      </c>
      <c r="T1651" s="89"/>
      <c r="U1651" s="84">
        <v>1450</v>
      </c>
    </row>
    <row r="1652" spans="1:21" ht="17.25" customHeight="1" thickBot="1">
      <c r="A1652" s="82">
        <v>45175</v>
      </c>
      <c r="B1652" s="82" t="str">
        <f t="shared" si="25"/>
        <v>Sep</v>
      </c>
      <c r="C1652" s="83">
        <v>45170</v>
      </c>
      <c r="D1652" s="84">
        <v>36</v>
      </c>
      <c r="E1652" s="84" t="s">
        <v>205</v>
      </c>
      <c r="F1652" s="85" t="s">
        <v>3070</v>
      </c>
      <c r="G1652" s="86" t="s">
        <v>9242</v>
      </c>
      <c r="H1652" s="86" t="s">
        <v>8782</v>
      </c>
      <c r="I1652" s="86">
        <v>950</v>
      </c>
      <c r="J1652" s="109">
        <v>805</v>
      </c>
      <c r="K1652" s="120" t="s">
        <v>112</v>
      </c>
      <c r="L1652" s="109" t="s">
        <v>229</v>
      </c>
      <c r="M1652" s="88" t="str">
        <f>VLOOKUP(L1652,'Total Sales 24-25'!$AD$2:$AE$6,2,0)</f>
        <v>WhatsApp API Business</v>
      </c>
      <c r="N1652" s="109" t="s">
        <v>594</v>
      </c>
      <c r="O1652" s="84" t="s">
        <v>6341</v>
      </c>
      <c r="P1652" s="89"/>
      <c r="Q1652" s="89"/>
      <c r="R1652" s="89"/>
      <c r="S1652" s="84">
        <v>9</v>
      </c>
      <c r="T1652" s="89"/>
      <c r="U1652" s="84">
        <v>950</v>
      </c>
    </row>
    <row r="1653" spans="1:21" ht="17.25" customHeight="1" thickBot="1">
      <c r="A1653" s="82">
        <v>45175</v>
      </c>
      <c r="B1653" s="82" t="str">
        <f t="shared" si="25"/>
        <v>Sep</v>
      </c>
      <c r="C1653" s="83">
        <v>45170</v>
      </c>
      <c r="D1653" s="84">
        <v>36</v>
      </c>
      <c r="E1653" s="84" t="s">
        <v>205</v>
      </c>
      <c r="F1653" s="85" t="s">
        <v>4280</v>
      </c>
      <c r="G1653" s="86" t="s">
        <v>9243</v>
      </c>
      <c r="H1653" s="86" t="s">
        <v>8782</v>
      </c>
      <c r="I1653" s="86">
        <v>5900</v>
      </c>
      <c r="J1653" s="109">
        <v>5000</v>
      </c>
      <c r="K1653" s="109" t="s">
        <v>8818</v>
      </c>
      <c r="L1653" s="109" t="s">
        <v>223</v>
      </c>
      <c r="M1653" s="88" t="str">
        <f>VLOOKUP(L1653,'Total Sales 24-25'!$AD$2:$AE$6,2,0)</f>
        <v>Tech Assist Recruitment</v>
      </c>
      <c r="N1653" s="109" t="s">
        <v>311</v>
      </c>
      <c r="O1653" s="84" t="s">
        <v>6341</v>
      </c>
      <c r="P1653" s="89"/>
      <c r="Q1653" s="89"/>
      <c r="R1653" s="89"/>
      <c r="S1653" s="84">
        <v>9</v>
      </c>
      <c r="T1653" s="89"/>
      <c r="U1653" s="84">
        <v>5900</v>
      </c>
    </row>
    <row r="1654" spans="1:21" ht="17.25" customHeight="1" thickBot="1">
      <c r="A1654" s="82">
        <v>45022</v>
      </c>
      <c r="B1654" s="82" t="str">
        <f t="shared" si="25"/>
        <v>Apr</v>
      </c>
      <c r="C1654" s="83">
        <v>45017</v>
      </c>
      <c r="D1654" s="84">
        <v>14</v>
      </c>
      <c r="E1654" s="84" t="s">
        <v>205</v>
      </c>
      <c r="F1654" s="85" t="s">
        <v>2572</v>
      </c>
      <c r="G1654" s="117" t="s">
        <v>9244</v>
      </c>
      <c r="H1654" s="86" t="s">
        <v>8782</v>
      </c>
      <c r="I1654" s="86">
        <v>950</v>
      </c>
      <c r="J1654" s="84">
        <v>805</v>
      </c>
      <c r="K1654" s="107" t="s">
        <v>261</v>
      </c>
      <c r="L1654" s="88" t="s">
        <v>226</v>
      </c>
      <c r="M1654" s="88" t="str">
        <f>VLOOKUP(L1654,'Total Sales 24-25'!$AD$2:$AE$6,2,0)</f>
        <v xml:space="preserve">Training Business </v>
      </c>
      <c r="N1654" s="88" t="s">
        <v>330</v>
      </c>
      <c r="O1654" s="84" t="s">
        <v>6341</v>
      </c>
      <c r="P1654" s="89"/>
      <c r="Q1654" s="89"/>
      <c r="R1654" s="89"/>
      <c r="S1654" s="84">
        <v>4</v>
      </c>
      <c r="T1654" s="89"/>
      <c r="U1654" s="84">
        <v>950</v>
      </c>
    </row>
    <row r="1655" spans="1:21" ht="17.25" customHeight="1" thickBot="1">
      <c r="A1655" s="82">
        <v>45022</v>
      </c>
      <c r="B1655" s="82" t="str">
        <f t="shared" si="25"/>
        <v>Apr</v>
      </c>
      <c r="C1655" s="83">
        <v>45017</v>
      </c>
      <c r="D1655" s="109">
        <v>14</v>
      </c>
      <c r="E1655" s="84" t="s">
        <v>205</v>
      </c>
      <c r="F1655" s="113" t="s">
        <v>2572</v>
      </c>
      <c r="G1655" s="129" t="s">
        <v>9244</v>
      </c>
      <c r="H1655" s="86" t="s">
        <v>8782</v>
      </c>
      <c r="I1655" s="110">
        <v>950</v>
      </c>
      <c r="J1655" s="109">
        <v>805</v>
      </c>
      <c r="K1655" s="120" t="s">
        <v>112</v>
      </c>
      <c r="L1655" s="109" t="s">
        <v>229</v>
      </c>
      <c r="M1655" s="88" t="str">
        <f>VLOOKUP(L1655,'Total Sales 24-25'!$AD$2:$AE$6,2,0)</f>
        <v>WhatsApp API Business</v>
      </c>
      <c r="N1655" s="109" t="s">
        <v>594</v>
      </c>
      <c r="O1655" s="109" t="s">
        <v>6341</v>
      </c>
      <c r="P1655" s="89"/>
      <c r="Q1655" s="89"/>
      <c r="R1655" s="89"/>
      <c r="S1655" s="109">
        <v>4</v>
      </c>
      <c r="T1655" s="89"/>
      <c r="U1655" s="109">
        <v>950</v>
      </c>
    </row>
    <row r="1656" spans="1:21" ht="17.25" customHeight="1" thickBot="1">
      <c r="A1656" s="82">
        <v>45175</v>
      </c>
      <c r="B1656" s="82" t="str">
        <f t="shared" si="25"/>
        <v>Sep</v>
      </c>
      <c r="C1656" s="83">
        <v>45170</v>
      </c>
      <c r="D1656" s="84">
        <v>36</v>
      </c>
      <c r="E1656" s="84" t="s">
        <v>205</v>
      </c>
      <c r="F1656" s="85" t="s">
        <v>1145</v>
      </c>
      <c r="G1656" s="86" t="s">
        <v>9245</v>
      </c>
      <c r="H1656" s="86" t="s">
        <v>8782</v>
      </c>
      <c r="I1656" s="86">
        <v>2900</v>
      </c>
      <c r="J1656" s="109">
        <v>2458</v>
      </c>
      <c r="K1656" s="128" t="s">
        <v>261</v>
      </c>
      <c r="L1656" s="109" t="s">
        <v>232</v>
      </c>
      <c r="M1656" s="88" t="str">
        <f>VLOOKUP(L1656,'Total Sales 24-25'!$AD$2:$AE$6,2,0)</f>
        <v>Other Services</v>
      </c>
      <c r="N1656" s="109" t="s">
        <v>5204</v>
      </c>
      <c r="O1656" s="84" t="s">
        <v>6341</v>
      </c>
      <c r="P1656" s="89"/>
      <c r="Q1656" s="89"/>
      <c r="R1656" s="89"/>
      <c r="S1656" s="84">
        <v>9</v>
      </c>
      <c r="T1656" s="89"/>
      <c r="U1656" s="84">
        <v>2900</v>
      </c>
    </row>
    <row r="1657" spans="1:21" ht="17.25" customHeight="1" thickBot="1">
      <c r="A1657" s="82">
        <v>45175</v>
      </c>
      <c r="B1657" s="82" t="str">
        <f t="shared" si="25"/>
        <v>Sep</v>
      </c>
      <c r="C1657" s="83">
        <v>45170</v>
      </c>
      <c r="D1657" s="84">
        <v>36</v>
      </c>
      <c r="E1657" s="84" t="s">
        <v>205</v>
      </c>
      <c r="F1657" s="85" t="s">
        <v>2101</v>
      </c>
      <c r="G1657" s="86" t="s">
        <v>9246</v>
      </c>
      <c r="H1657" s="86" t="s">
        <v>8782</v>
      </c>
      <c r="I1657" s="86">
        <v>1450</v>
      </c>
      <c r="J1657" s="109">
        <v>1229</v>
      </c>
      <c r="K1657" s="128" t="s">
        <v>261</v>
      </c>
      <c r="L1657" s="109" t="s">
        <v>232</v>
      </c>
      <c r="M1657" s="88" t="str">
        <f>VLOOKUP(L1657,'Total Sales 24-25'!$AD$2:$AE$6,2,0)</f>
        <v>Other Services</v>
      </c>
      <c r="N1657" s="109" t="s">
        <v>5204</v>
      </c>
      <c r="O1657" s="84" t="s">
        <v>6341</v>
      </c>
      <c r="P1657" s="89"/>
      <c r="Q1657" s="89"/>
      <c r="R1657" s="89"/>
      <c r="S1657" s="84">
        <v>9</v>
      </c>
      <c r="T1657" s="89"/>
      <c r="U1657" s="84">
        <v>1450</v>
      </c>
    </row>
    <row r="1658" spans="1:21" ht="17.25" customHeight="1" thickBot="1">
      <c r="A1658" s="82">
        <v>45175</v>
      </c>
      <c r="B1658" s="82" t="str">
        <f t="shared" si="25"/>
        <v>Sep</v>
      </c>
      <c r="C1658" s="83">
        <v>45170</v>
      </c>
      <c r="D1658" s="84">
        <v>36</v>
      </c>
      <c r="E1658" s="84" t="s">
        <v>205</v>
      </c>
      <c r="F1658" s="85" t="s">
        <v>4327</v>
      </c>
      <c r="G1658" s="86" t="s">
        <v>9247</v>
      </c>
      <c r="H1658" s="86" t="s">
        <v>8782</v>
      </c>
      <c r="I1658" s="86">
        <v>2950</v>
      </c>
      <c r="J1658" s="109">
        <v>2500</v>
      </c>
      <c r="K1658" s="120" t="s">
        <v>112</v>
      </c>
      <c r="L1658" s="109" t="s">
        <v>229</v>
      </c>
      <c r="M1658" s="88" t="str">
        <f>VLOOKUP(L1658,'Total Sales 24-25'!$AD$2:$AE$6,2,0)</f>
        <v>WhatsApp API Business</v>
      </c>
      <c r="N1658" s="109" t="s">
        <v>258</v>
      </c>
      <c r="O1658" s="84" t="s">
        <v>6341</v>
      </c>
      <c r="P1658" s="89"/>
      <c r="Q1658" s="89"/>
      <c r="R1658" s="89"/>
      <c r="S1658" s="84">
        <v>9</v>
      </c>
      <c r="T1658" s="89"/>
      <c r="U1658" s="84">
        <v>2950</v>
      </c>
    </row>
    <row r="1659" spans="1:21" ht="17.25" customHeight="1" thickBot="1">
      <c r="A1659" s="82">
        <v>45175</v>
      </c>
      <c r="B1659" s="82" t="str">
        <f t="shared" si="25"/>
        <v>Sep</v>
      </c>
      <c r="C1659" s="83">
        <v>45170</v>
      </c>
      <c r="D1659" s="84">
        <v>36</v>
      </c>
      <c r="E1659" s="84" t="s">
        <v>205</v>
      </c>
      <c r="F1659" s="85" t="s">
        <v>1827</v>
      </c>
      <c r="G1659" s="86" t="s">
        <v>9248</v>
      </c>
      <c r="H1659" s="86" t="s">
        <v>8782</v>
      </c>
      <c r="I1659" s="86">
        <v>2950</v>
      </c>
      <c r="J1659" s="109">
        <v>2500</v>
      </c>
      <c r="K1659" s="120" t="s">
        <v>112</v>
      </c>
      <c r="L1659" s="109" t="s">
        <v>229</v>
      </c>
      <c r="M1659" s="88" t="str">
        <f>VLOOKUP(L1659,'Total Sales 24-25'!$AD$2:$AE$6,2,0)</f>
        <v>WhatsApp API Business</v>
      </c>
      <c r="N1659" s="109" t="s">
        <v>258</v>
      </c>
      <c r="O1659" s="84" t="s">
        <v>6341</v>
      </c>
      <c r="P1659" s="89"/>
      <c r="Q1659" s="89"/>
      <c r="R1659" s="89"/>
      <c r="S1659" s="84">
        <v>9</v>
      </c>
      <c r="T1659" s="89"/>
      <c r="U1659" s="84">
        <v>2950</v>
      </c>
    </row>
    <row r="1660" spans="1:21" ht="17.25" customHeight="1" thickBot="1">
      <c r="A1660" s="82">
        <v>45175</v>
      </c>
      <c r="B1660" s="82" t="str">
        <f t="shared" si="25"/>
        <v>Sep</v>
      </c>
      <c r="C1660" s="83">
        <v>45170</v>
      </c>
      <c r="D1660" s="84">
        <v>36</v>
      </c>
      <c r="E1660" s="84" t="s">
        <v>205</v>
      </c>
      <c r="F1660" s="85" t="s">
        <v>2090</v>
      </c>
      <c r="G1660" s="86" t="s">
        <v>9249</v>
      </c>
      <c r="H1660" s="86" t="s">
        <v>8782</v>
      </c>
      <c r="I1660" s="86">
        <v>11800</v>
      </c>
      <c r="J1660" s="109">
        <v>10000</v>
      </c>
      <c r="K1660" s="120" t="s">
        <v>112</v>
      </c>
      <c r="L1660" s="109" t="s">
        <v>229</v>
      </c>
      <c r="M1660" s="88" t="str">
        <f>VLOOKUP(L1660,'Total Sales 24-25'!$AD$2:$AE$6,2,0)</f>
        <v>WhatsApp API Business</v>
      </c>
      <c r="N1660" s="109" t="s">
        <v>352</v>
      </c>
      <c r="O1660" s="84" t="s">
        <v>6341</v>
      </c>
      <c r="P1660" s="89"/>
      <c r="Q1660" s="89"/>
      <c r="R1660" s="89"/>
      <c r="S1660" s="84">
        <v>9</v>
      </c>
      <c r="T1660" s="89"/>
      <c r="U1660" s="84">
        <v>11800</v>
      </c>
    </row>
    <row r="1661" spans="1:21" ht="17.25" customHeight="1" thickBot="1">
      <c r="A1661" s="82">
        <v>45175</v>
      </c>
      <c r="B1661" s="82" t="str">
        <f t="shared" si="25"/>
        <v>Sep</v>
      </c>
      <c r="C1661" s="83">
        <v>45170</v>
      </c>
      <c r="D1661" s="84">
        <v>36</v>
      </c>
      <c r="E1661" s="84" t="s">
        <v>205</v>
      </c>
      <c r="F1661" s="85" t="s">
        <v>3485</v>
      </c>
      <c r="G1661" s="86" t="s">
        <v>9250</v>
      </c>
      <c r="H1661" s="86" t="s">
        <v>8782</v>
      </c>
      <c r="I1661" s="86">
        <v>8496</v>
      </c>
      <c r="J1661" s="109">
        <v>7200</v>
      </c>
      <c r="K1661" s="120" t="s">
        <v>112</v>
      </c>
      <c r="L1661" s="109" t="s">
        <v>229</v>
      </c>
      <c r="M1661" s="88" t="str">
        <f>VLOOKUP(L1661,'Total Sales 24-25'!$AD$2:$AE$6,2,0)</f>
        <v>WhatsApp API Business</v>
      </c>
      <c r="N1661" s="109" t="s">
        <v>1256</v>
      </c>
      <c r="O1661" s="84" t="s">
        <v>6341</v>
      </c>
      <c r="P1661" s="89"/>
      <c r="Q1661" s="89"/>
      <c r="R1661" s="89"/>
      <c r="S1661" s="84">
        <v>9</v>
      </c>
      <c r="T1661" s="89"/>
      <c r="U1661" s="84">
        <v>8496</v>
      </c>
    </row>
    <row r="1662" spans="1:21" ht="17.25" customHeight="1" thickBot="1">
      <c r="A1662" s="82">
        <v>45175</v>
      </c>
      <c r="B1662" s="82" t="str">
        <f t="shared" si="25"/>
        <v>Sep</v>
      </c>
      <c r="C1662" s="83">
        <v>45170</v>
      </c>
      <c r="D1662" s="84">
        <v>36</v>
      </c>
      <c r="E1662" s="84" t="s">
        <v>205</v>
      </c>
      <c r="F1662" s="85" t="s">
        <v>4839</v>
      </c>
      <c r="G1662" s="86" t="s">
        <v>9251</v>
      </c>
      <c r="H1662" s="86" t="s">
        <v>8782</v>
      </c>
      <c r="I1662" s="86">
        <v>705640</v>
      </c>
      <c r="J1662" s="109">
        <v>598000</v>
      </c>
      <c r="K1662" s="125" t="s">
        <v>291</v>
      </c>
      <c r="L1662" s="109" t="s">
        <v>226</v>
      </c>
      <c r="M1662" s="88" t="str">
        <f>VLOOKUP(L1662,'Total Sales 24-25'!$AD$2:$AE$6,2,0)</f>
        <v xml:space="preserve">Training Business </v>
      </c>
      <c r="N1662" s="109" t="s">
        <v>7906</v>
      </c>
      <c r="O1662" s="84" t="s">
        <v>6341</v>
      </c>
      <c r="P1662" s="84" t="s">
        <v>7726</v>
      </c>
      <c r="Q1662" s="89"/>
      <c r="R1662" s="89"/>
      <c r="S1662" s="84">
        <v>9</v>
      </c>
      <c r="T1662" s="89"/>
      <c r="U1662" s="84">
        <v>705640</v>
      </c>
    </row>
    <row r="1663" spans="1:21" ht="17.25" customHeight="1" thickBot="1">
      <c r="A1663" s="82">
        <v>45175</v>
      </c>
      <c r="B1663" s="82" t="str">
        <f t="shared" si="25"/>
        <v>Sep</v>
      </c>
      <c r="C1663" s="83">
        <v>45170</v>
      </c>
      <c r="D1663" s="84">
        <v>36</v>
      </c>
      <c r="E1663" s="84" t="s">
        <v>205</v>
      </c>
      <c r="F1663" s="85" t="s">
        <v>933</v>
      </c>
      <c r="G1663" s="86" t="s">
        <v>9252</v>
      </c>
      <c r="H1663" s="86" t="s">
        <v>8782</v>
      </c>
      <c r="I1663" s="86">
        <v>17700</v>
      </c>
      <c r="J1663" s="109">
        <v>15000</v>
      </c>
      <c r="K1663" s="120" t="s">
        <v>112</v>
      </c>
      <c r="L1663" s="109" t="s">
        <v>229</v>
      </c>
      <c r="M1663" s="88" t="str">
        <f>VLOOKUP(L1663,'Total Sales 24-25'!$AD$2:$AE$6,2,0)</f>
        <v>WhatsApp API Business</v>
      </c>
      <c r="N1663" s="109" t="s">
        <v>284</v>
      </c>
      <c r="O1663" s="84" t="s">
        <v>6341</v>
      </c>
      <c r="P1663" s="89"/>
      <c r="Q1663" s="89"/>
      <c r="R1663" s="89"/>
      <c r="S1663" s="84">
        <v>9</v>
      </c>
      <c r="T1663" s="89"/>
      <c r="U1663" s="84">
        <v>17700</v>
      </c>
    </row>
    <row r="1664" spans="1:21" ht="17.25" customHeight="1" thickBot="1">
      <c r="A1664" s="82">
        <v>45175</v>
      </c>
      <c r="B1664" s="82" t="str">
        <f t="shared" si="25"/>
        <v>Sep</v>
      </c>
      <c r="C1664" s="83">
        <v>45170</v>
      </c>
      <c r="D1664" s="84">
        <v>36</v>
      </c>
      <c r="E1664" s="84" t="s">
        <v>205</v>
      </c>
      <c r="F1664" s="85" t="s">
        <v>730</v>
      </c>
      <c r="G1664" s="86" t="s">
        <v>9253</v>
      </c>
      <c r="H1664" s="86" t="s">
        <v>8782</v>
      </c>
      <c r="I1664" s="86">
        <v>637200</v>
      </c>
      <c r="J1664" s="109">
        <v>540000</v>
      </c>
      <c r="K1664" s="128" t="s">
        <v>261</v>
      </c>
      <c r="L1664" s="109" t="s">
        <v>232</v>
      </c>
      <c r="M1664" s="88" t="str">
        <f>VLOOKUP(L1664,'Total Sales 24-25'!$AD$2:$AE$6,2,0)</f>
        <v>Other Services</v>
      </c>
      <c r="N1664" s="109" t="s">
        <v>8961</v>
      </c>
      <c r="O1664" s="84" t="s">
        <v>6341</v>
      </c>
      <c r="P1664" s="89"/>
      <c r="Q1664" s="89"/>
      <c r="R1664" s="89"/>
      <c r="S1664" s="84">
        <v>9</v>
      </c>
      <c r="T1664" s="89"/>
      <c r="U1664" s="84">
        <v>637200</v>
      </c>
    </row>
    <row r="1665" spans="1:21" ht="17.25" customHeight="1" thickBot="1">
      <c r="A1665" s="82">
        <v>45175</v>
      </c>
      <c r="B1665" s="82" t="str">
        <f t="shared" si="25"/>
        <v>Sep</v>
      </c>
      <c r="C1665" s="83">
        <v>45170</v>
      </c>
      <c r="D1665" s="84">
        <v>36</v>
      </c>
      <c r="E1665" s="84" t="s">
        <v>205</v>
      </c>
      <c r="F1665" s="85" t="s">
        <v>9254</v>
      </c>
      <c r="G1665" s="86" t="s">
        <v>9255</v>
      </c>
      <c r="H1665" s="86" t="s">
        <v>8782</v>
      </c>
      <c r="I1665" s="86">
        <v>17700</v>
      </c>
      <c r="J1665" s="109">
        <v>15000</v>
      </c>
      <c r="K1665" s="120" t="s">
        <v>112</v>
      </c>
      <c r="L1665" s="109" t="s">
        <v>229</v>
      </c>
      <c r="M1665" s="88" t="str">
        <f>VLOOKUP(L1665,'Total Sales 24-25'!$AD$2:$AE$6,2,0)</f>
        <v>WhatsApp API Business</v>
      </c>
      <c r="N1665" s="109" t="s">
        <v>284</v>
      </c>
      <c r="O1665" s="84" t="s">
        <v>6341</v>
      </c>
      <c r="P1665" s="89"/>
      <c r="Q1665" s="89"/>
      <c r="R1665" s="89"/>
      <c r="S1665" s="84">
        <v>9</v>
      </c>
      <c r="T1665" s="89"/>
      <c r="U1665" s="84">
        <v>17700</v>
      </c>
    </row>
    <row r="1666" spans="1:21" ht="17.25" customHeight="1" thickBot="1">
      <c r="A1666" s="82">
        <v>45022</v>
      </c>
      <c r="B1666" s="82" t="str">
        <f t="shared" ref="B1666:B1729" si="26">TEXT(A1666,"mmm")</f>
        <v>Apr</v>
      </c>
      <c r="C1666" s="83">
        <v>45017</v>
      </c>
      <c r="D1666" s="84">
        <v>14</v>
      </c>
      <c r="E1666" s="84" t="s">
        <v>205</v>
      </c>
      <c r="F1666" s="85" t="s">
        <v>9256</v>
      </c>
      <c r="G1666" s="86" t="s">
        <v>9257</v>
      </c>
      <c r="H1666" s="86" t="s">
        <v>8782</v>
      </c>
      <c r="I1666" s="86">
        <v>950</v>
      </c>
      <c r="J1666" s="84">
        <v>805</v>
      </c>
      <c r="K1666" s="107" t="s">
        <v>261</v>
      </c>
      <c r="L1666" s="88" t="s">
        <v>226</v>
      </c>
      <c r="M1666" s="88" t="str">
        <f>VLOOKUP(L1666,'Total Sales 24-25'!$AD$2:$AE$6,2,0)</f>
        <v xml:space="preserve">Training Business </v>
      </c>
      <c r="N1666" s="88" t="s">
        <v>330</v>
      </c>
      <c r="O1666" s="84" t="s">
        <v>6341</v>
      </c>
      <c r="P1666" s="89"/>
      <c r="Q1666" s="89"/>
      <c r="R1666" s="89"/>
      <c r="S1666" s="84">
        <v>4</v>
      </c>
      <c r="T1666" s="89"/>
      <c r="U1666" s="84">
        <v>950</v>
      </c>
    </row>
    <row r="1667" spans="1:21" ht="17.25" customHeight="1" thickBot="1">
      <c r="A1667" s="82">
        <v>45175</v>
      </c>
      <c r="B1667" s="82" t="str">
        <f t="shared" si="26"/>
        <v>Sep</v>
      </c>
      <c r="C1667" s="83">
        <v>45170</v>
      </c>
      <c r="D1667" s="84">
        <v>36</v>
      </c>
      <c r="E1667" s="84" t="s">
        <v>205</v>
      </c>
      <c r="F1667" s="85" t="s">
        <v>1734</v>
      </c>
      <c r="G1667" s="86" t="s">
        <v>9258</v>
      </c>
      <c r="H1667" s="86" t="s">
        <v>8782</v>
      </c>
      <c r="I1667" s="86">
        <v>54268</v>
      </c>
      <c r="J1667" s="109">
        <v>45990</v>
      </c>
      <c r="K1667" s="125" t="s">
        <v>291</v>
      </c>
      <c r="L1667" s="109" t="s">
        <v>232</v>
      </c>
      <c r="M1667" s="88" t="str">
        <f>VLOOKUP(L1667,'Total Sales 24-25'!$AD$2:$AE$6,2,0)</f>
        <v>Other Services</v>
      </c>
      <c r="N1667" s="109" t="s">
        <v>2073</v>
      </c>
      <c r="O1667" s="84" t="s">
        <v>6341</v>
      </c>
      <c r="P1667" s="89"/>
      <c r="Q1667" s="89"/>
      <c r="R1667" s="89"/>
      <c r="S1667" s="84">
        <v>9</v>
      </c>
      <c r="T1667" s="89"/>
      <c r="U1667" s="84">
        <v>54268.2</v>
      </c>
    </row>
    <row r="1668" spans="1:21" ht="17.25" customHeight="1" thickBot="1">
      <c r="A1668" s="82">
        <v>45175</v>
      </c>
      <c r="B1668" s="82" t="str">
        <f t="shared" si="26"/>
        <v>Sep</v>
      </c>
      <c r="C1668" s="83">
        <v>45170</v>
      </c>
      <c r="D1668" s="84">
        <v>36</v>
      </c>
      <c r="E1668" s="84" t="s">
        <v>205</v>
      </c>
      <c r="F1668" s="85" t="s">
        <v>9010</v>
      </c>
      <c r="G1668" s="86" t="s">
        <v>9259</v>
      </c>
      <c r="H1668" s="86" t="s">
        <v>8782</v>
      </c>
      <c r="I1668" s="86">
        <v>696200</v>
      </c>
      <c r="J1668" s="109">
        <v>590000</v>
      </c>
      <c r="K1668" s="128" t="s">
        <v>261</v>
      </c>
      <c r="L1668" s="109" t="s">
        <v>232</v>
      </c>
      <c r="M1668" s="88" t="str">
        <f>VLOOKUP(L1668,'Total Sales 24-25'!$AD$2:$AE$6,2,0)</f>
        <v>Other Services</v>
      </c>
      <c r="N1668" s="109" t="s">
        <v>8961</v>
      </c>
      <c r="O1668" s="84" t="s">
        <v>6341</v>
      </c>
      <c r="P1668" s="89"/>
      <c r="Q1668" s="89"/>
      <c r="R1668" s="89"/>
      <c r="S1668" s="84">
        <v>9</v>
      </c>
      <c r="T1668" s="89"/>
      <c r="U1668" s="84">
        <v>696200</v>
      </c>
    </row>
    <row r="1669" spans="1:21" ht="17.25" customHeight="1" thickBot="1">
      <c r="A1669" s="82">
        <v>45175</v>
      </c>
      <c r="B1669" s="82" t="str">
        <f t="shared" si="26"/>
        <v>Sep</v>
      </c>
      <c r="C1669" s="83">
        <v>45170</v>
      </c>
      <c r="D1669" s="84">
        <v>36</v>
      </c>
      <c r="E1669" s="84" t="s">
        <v>205</v>
      </c>
      <c r="F1669" s="85" t="s">
        <v>391</v>
      </c>
      <c r="G1669" s="86" t="s">
        <v>9260</v>
      </c>
      <c r="H1669" s="86" t="s">
        <v>8782</v>
      </c>
      <c r="I1669" s="86">
        <v>7523</v>
      </c>
      <c r="J1669" s="109">
        <v>6375</v>
      </c>
      <c r="K1669" s="120" t="s">
        <v>112</v>
      </c>
      <c r="L1669" s="109" t="s">
        <v>229</v>
      </c>
      <c r="M1669" s="88" t="str">
        <f>VLOOKUP(L1669,'Total Sales 24-25'!$AD$2:$AE$6,2,0)</f>
        <v>WhatsApp API Business</v>
      </c>
      <c r="N1669" s="109" t="s">
        <v>269</v>
      </c>
      <c r="O1669" s="84" t="s">
        <v>6341</v>
      </c>
      <c r="P1669" s="89"/>
      <c r="Q1669" s="89"/>
      <c r="R1669" s="89"/>
      <c r="S1669" s="84">
        <v>9</v>
      </c>
      <c r="T1669" s="89"/>
      <c r="U1669" s="84">
        <v>7522.5</v>
      </c>
    </row>
    <row r="1670" spans="1:21" ht="17.25" customHeight="1" thickBot="1">
      <c r="A1670" s="82">
        <v>45175</v>
      </c>
      <c r="B1670" s="82" t="str">
        <f t="shared" si="26"/>
        <v>Sep</v>
      </c>
      <c r="C1670" s="83">
        <v>45170</v>
      </c>
      <c r="D1670" s="84">
        <v>36</v>
      </c>
      <c r="E1670" s="84" t="s">
        <v>205</v>
      </c>
      <c r="F1670" s="85" t="s">
        <v>1478</v>
      </c>
      <c r="G1670" s="86" t="s">
        <v>9261</v>
      </c>
      <c r="H1670" s="86" t="s">
        <v>8782</v>
      </c>
      <c r="I1670" s="86">
        <v>578200</v>
      </c>
      <c r="J1670" s="109">
        <v>490000</v>
      </c>
      <c r="K1670" s="128" t="s">
        <v>261</v>
      </c>
      <c r="L1670" s="109" t="s">
        <v>232</v>
      </c>
      <c r="M1670" s="88" t="str">
        <f>VLOOKUP(L1670,'Total Sales 24-25'!$AD$2:$AE$6,2,0)</f>
        <v>Other Services</v>
      </c>
      <c r="N1670" s="109" t="s">
        <v>8961</v>
      </c>
      <c r="O1670" s="84" t="s">
        <v>6341</v>
      </c>
      <c r="P1670" s="89"/>
      <c r="Q1670" s="89"/>
      <c r="R1670" s="89"/>
      <c r="S1670" s="84">
        <v>9</v>
      </c>
      <c r="T1670" s="89"/>
      <c r="U1670" s="84">
        <v>578200</v>
      </c>
    </row>
    <row r="1671" spans="1:21" ht="17.25" customHeight="1" thickBot="1">
      <c r="A1671" s="82">
        <v>45175</v>
      </c>
      <c r="B1671" s="82" t="str">
        <f t="shared" si="26"/>
        <v>Sep</v>
      </c>
      <c r="C1671" s="83">
        <v>45170</v>
      </c>
      <c r="D1671" s="84">
        <v>36</v>
      </c>
      <c r="E1671" s="84" t="s">
        <v>205</v>
      </c>
      <c r="F1671" s="85" t="s">
        <v>656</v>
      </c>
      <c r="G1671" s="86" t="s">
        <v>9262</v>
      </c>
      <c r="H1671" s="86" t="s">
        <v>8782</v>
      </c>
      <c r="I1671" s="86">
        <v>2508</v>
      </c>
      <c r="J1671" s="109">
        <v>2125</v>
      </c>
      <c r="K1671" s="120" t="s">
        <v>112</v>
      </c>
      <c r="L1671" s="109" t="s">
        <v>229</v>
      </c>
      <c r="M1671" s="88" t="str">
        <f>VLOOKUP(L1671,'Total Sales 24-25'!$AD$2:$AE$6,2,0)</f>
        <v>WhatsApp API Business</v>
      </c>
      <c r="N1671" s="109" t="s">
        <v>258</v>
      </c>
      <c r="O1671" s="84" t="s">
        <v>6341</v>
      </c>
      <c r="P1671" s="89"/>
      <c r="Q1671" s="89"/>
      <c r="R1671" s="89"/>
      <c r="S1671" s="84">
        <v>9</v>
      </c>
      <c r="T1671" s="89"/>
      <c r="U1671" s="84">
        <v>2507.5</v>
      </c>
    </row>
    <row r="1672" spans="1:21" ht="17.25" customHeight="1" thickBot="1">
      <c r="A1672" s="82">
        <v>45175</v>
      </c>
      <c r="B1672" s="82" t="str">
        <f t="shared" si="26"/>
        <v>Sep</v>
      </c>
      <c r="C1672" s="83">
        <v>45170</v>
      </c>
      <c r="D1672" s="84">
        <v>36</v>
      </c>
      <c r="E1672" s="84" t="s">
        <v>205</v>
      </c>
      <c r="F1672" s="85" t="s">
        <v>4535</v>
      </c>
      <c r="G1672" s="86" t="s">
        <v>9263</v>
      </c>
      <c r="H1672" s="86" t="s">
        <v>8782</v>
      </c>
      <c r="I1672" s="86">
        <v>42480</v>
      </c>
      <c r="J1672" s="109">
        <v>36000</v>
      </c>
      <c r="K1672" s="120" t="s">
        <v>112</v>
      </c>
      <c r="L1672" s="109" t="s">
        <v>229</v>
      </c>
      <c r="M1672" s="88" t="str">
        <f>VLOOKUP(L1672,'Total Sales 24-25'!$AD$2:$AE$6,2,0)</f>
        <v>WhatsApp API Business</v>
      </c>
      <c r="N1672" s="109" t="s">
        <v>359</v>
      </c>
      <c r="O1672" s="84" t="s">
        <v>6341</v>
      </c>
      <c r="P1672" s="89"/>
      <c r="Q1672" s="89"/>
      <c r="R1672" s="89"/>
      <c r="S1672" s="84">
        <v>9</v>
      </c>
      <c r="T1672" s="89"/>
      <c r="U1672" s="84">
        <v>42480</v>
      </c>
    </row>
    <row r="1673" spans="1:21" ht="17.25" customHeight="1" thickBot="1">
      <c r="A1673" s="82">
        <v>45175</v>
      </c>
      <c r="B1673" s="82" t="str">
        <f t="shared" si="26"/>
        <v>Sep</v>
      </c>
      <c r="C1673" s="83">
        <v>45170</v>
      </c>
      <c r="D1673" s="84">
        <v>36</v>
      </c>
      <c r="E1673" s="84" t="s">
        <v>205</v>
      </c>
      <c r="F1673" s="85" t="s">
        <v>619</v>
      </c>
      <c r="G1673" s="86" t="s">
        <v>9264</v>
      </c>
      <c r="H1673" s="86" t="s">
        <v>8782</v>
      </c>
      <c r="I1673" s="86">
        <v>59000</v>
      </c>
      <c r="J1673" s="109">
        <v>50000</v>
      </c>
      <c r="K1673" s="111" t="s">
        <v>216</v>
      </c>
      <c r="L1673" s="109" t="s">
        <v>232</v>
      </c>
      <c r="M1673" s="88" t="str">
        <f>VLOOKUP(L1673,'Total Sales 24-25'!$AD$2:$AE$6,2,0)</f>
        <v>Other Services</v>
      </c>
      <c r="N1673" s="109" t="s">
        <v>2748</v>
      </c>
      <c r="O1673" s="84" t="s">
        <v>6341</v>
      </c>
      <c r="P1673" s="89"/>
      <c r="Q1673" s="89"/>
      <c r="R1673" s="89"/>
      <c r="S1673" s="84">
        <v>9</v>
      </c>
      <c r="T1673" s="89"/>
      <c r="U1673" s="84">
        <v>59000</v>
      </c>
    </row>
    <row r="1674" spans="1:21" ht="17.25" customHeight="1" thickBot="1">
      <c r="A1674" s="82">
        <v>45175</v>
      </c>
      <c r="B1674" s="82" t="str">
        <f t="shared" si="26"/>
        <v>Sep</v>
      </c>
      <c r="C1674" s="83">
        <v>45170</v>
      </c>
      <c r="D1674" s="84">
        <v>36</v>
      </c>
      <c r="E1674" s="84" t="s">
        <v>205</v>
      </c>
      <c r="F1674" s="85" t="s">
        <v>4809</v>
      </c>
      <c r="G1674" s="86" t="s">
        <v>9265</v>
      </c>
      <c r="H1674" s="86" t="s">
        <v>8782</v>
      </c>
      <c r="I1674" s="86">
        <v>578200</v>
      </c>
      <c r="J1674" s="109">
        <v>490000</v>
      </c>
      <c r="K1674" s="128" t="s">
        <v>261</v>
      </c>
      <c r="L1674" s="109" t="s">
        <v>232</v>
      </c>
      <c r="M1674" s="88" t="str">
        <f>VLOOKUP(L1674,'Total Sales 24-25'!$AD$2:$AE$6,2,0)</f>
        <v>Other Services</v>
      </c>
      <c r="N1674" s="109" t="s">
        <v>8961</v>
      </c>
      <c r="O1674" s="84" t="s">
        <v>6341</v>
      </c>
      <c r="P1674" s="89"/>
      <c r="Q1674" s="89"/>
      <c r="R1674" s="89"/>
      <c r="S1674" s="84">
        <v>9</v>
      </c>
      <c r="T1674" s="89"/>
      <c r="U1674" s="84">
        <v>578200</v>
      </c>
    </row>
    <row r="1675" spans="1:21" ht="17.25" customHeight="1" thickBot="1">
      <c r="A1675" s="82">
        <v>45175</v>
      </c>
      <c r="B1675" s="82" t="str">
        <f t="shared" si="26"/>
        <v>Sep</v>
      </c>
      <c r="C1675" s="83">
        <v>45170</v>
      </c>
      <c r="D1675" s="84">
        <v>36</v>
      </c>
      <c r="E1675" s="84" t="s">
        <v>205</v>
      </c>
      <c r="F1675" s="85" t="s">
        <v>9266</v>
      </c>
      <c r="G1675" s="86" t="s">
        <v>9267</v>
      </c>
      <c r="H1675" s="86" t="s">
        <v>8782</v>
      </c>
      <c r="I1675" s="86">
        <v>696200</v>
      </c>
      <c r="J1675" s="109">
        <v>590000</v>
      </c>
      <c r="K1675" s="128" t="s">
        <v>261</v>
      </c>
      <c r="L1675" s="109" t="s">
        <v>232</v>
      </c>
      <c r="M1675" s="88" t="str">
        <f>VLOOKUP(L1675,'Total Sales 24-25'!$AD$2:$AE$6,2,0)</f>
        <v>Other Services</v>
      </c>
      <c r="N1675" s="109" t="s">
        <v>8961</v>
      </c>
      <c r="O1675" s="84" t="s">
        <v>6341</v>
      </c>
      <c r="P1675" s="89"/>
      <c r="Q1675" s="89"/>
      <c r="R1675" s="89"/>
      <c r="S1675" s="84">
        <v>9</v>
      </c>
      <c r="T1675" s="89"/>
      <c r="U1675" s="84">
        <v>696200</v>
      </c>
    </row>
    <row r="1676" spans="1:21" ht="17.25" customHeight="1" thickBot="1">
      <c r="A1676" s="82">
        <v>45175</v>
      </c>
      <c r="B1676" s="82" t="str">
        <f t="shared" si="26"/>
        <v>Sep</v>
      </c>
      <c r="C1676" s="83">
        <v>45170</v>
      </c>
      <c r="D1676" s="84">
        <v>36</v>
      </c>
      <c r="E1676" s="84" t="s">
        <v>205</v>
      </c>
      <c r="F1676" s="85" t="s">
        <v>969</v>
      </c>
      <c r="G1676" s="86" t="s">
        <v>9268</v>
      </c>
      <c r="H1676" s="86" t="s">
        <v>8782</v>
      </c>
      <c r="I1676" s="86">
        <v>696200</v>
      </c>
      <c r="J1676" s="109">
        <v>590000</v>
      </c>
      <c r="K1676" s="128" t="s">
        <v>261</v>
      </c>
      <c r="L1676" s="109" t="s">
        <v>232</v>
      </c>
      <c r="M1676" s="88" t="str">
        <f>VLOOKUP(L1676,'Total Sales 24-25'!$AD$2:$AE$6,2,0)</f>
        <v>Other Services</v>
      </c>
      <c r="N1676" s="109" t="s">
        <v>8961</v>
      </c>
      <c r="O1676" s="84" t="s">
        <v>6341</v>
      </c>
      <c r="P1676" s="89"/>
      <c r="Q1676" s="89"/>
      <c r="R1676" s="89"/>
      <c r="S1676" s="84">
        <v>9</v>
      </c>
      <c r="T1676" s="89"/>
      <c r="U1676" s="84">
        <v>696200</v>
      </c>
    </row>
    <row r="1677" spans="1:21" ht="17.25" customHeight="1" thickBot="1">
      <c r="A1677" s="82">
        <v>45022</v>
      </c>
      <c r="B1677" s="82" t="str">
        <f t="shared" si="26"/>
        <v>Apr</v>
      </c>
      <c r="C1677" s="83">
        <v>45017</v>
      </c>
      <c r="D1677" s="84">
        <v>14</v>
      </c>
      <c r="E1677" s="84" t="s">
        <v>205</v>
      </c>
      <c r="F1677" s="85" t="s">
        <v>5319</v>
      </c>
      <c r="G1677" s="86" t="s">
        <v>9269</v>
      </c>
      <c r="H1677" s="86" t="s">
        <v>8782</v>
      </c>
      <c r="I1677" s="86">
        <v>950</v>
      </c>
      <c r="J1677" s="84">
        <v>805</v>
      </c>
      <c r="K1677" s="107" t="s">
        <v>261</v>
      </c>
      <c r="L1677" s="88" t="s">
        <v>226</v>
      </c>
      <c r="M1677" s="88" t="str">
        <f>VLOOKUP(L1677,'Total Sales 24-25'!$AD$2:$AE$6,2,0)</f>
        <v xml:space="preserve">Training Business </v>
      </c>
      <c r="N1677" s="88" t="s">
        <v>330</v>
      </c>
      <c r="O1677" s="84" t="s">
        <v>6341</v>
      </c>
      <c r="P1677" s="89"/>
      <c r="Q1677" s="89"/>
      <c r="R1677" s="89"/>
      <c r="S1677" s="84">
        <v>4</v>
      </c>
      <c r="T1677" s="89"/>
      <c r="U1677" s="84">
        <v>950</v>
      </c>
    </row>
    <row r="1678" spans="1:21" ht="17.25" customHeight="1" thickBot="1">
      <c r="A1678" s="82">
        <v>45175</v>
      </c>
      <c r="B1678" s="82" t="str">
        <f t="shared" si="26"/>
        <v>Sep</v>
      </c>
      <c r="C1678" s="83">
        <v>45170</v>
      </c>
      <c r="D1678" s="84">
        <v>36</v>
      </c>
      <c r="E1678" s="84" t="s">
        <v>205</v>
      </c>
      <c r="F1678" s="85" t="s">
        <v>2257</v>
      </c>
      <c r="G1678" s="86" t="s">
        <v>9270</v>
      </c>
      <c r="H1678" s="86" t="s">
        <v>8782</v>
      </c>
      <c r="I1678" s="86">
        <v>696200</v>
      </c>
      <c r="J1678" s="109">
        <v>590000</v>
      </c>
      <c r="K1678" s="128" t="s">
        <v>261</v>
      </c>
      <c r="L1678" s="109" t="s">
        <v>232</v>
      </c>
      <c r="M1678" s="88" t="str">
        <f>VLOOKUP(L1678,'Total Sales 24-25'!$AD$2:$AE$6,2,0)</f>
        <v>Other Services</v>
      </c>
      <c r="N1678" s="109" t="s">
        <v>8961</v>
      </c>
      <c r="O1678" s="84" t="s">
        <v>6341</v>
      </c>
      <c r="P1678" s="89"/>
      <c r="Q1678" s="89"/>
      <c r="R1678" s="89"/>
      <c r="S1678" s="84">
        <v>9</v>
      </c>
      <c r="T1678" s="89"/>
      <c r="U1678" s="84">
        <v>696200</v>
      </c>
    </row>
    <row r="1679" spans="1:21" ht="17.25" customHeight="1" thickBot="1">
      <c r="A1679" s="82">
        <v>45176</v>
      </c>
      <c r="B1679" s="82" t="str">
        <f t="shared" si="26"/>
        <v>Sep</v>
      </c>
      <c r="C1679" s="83">
        <v>45170</v>
      </c>
      <c r="D1679" s="84">
        <v>36</v>
      </c>
      <c r="E1679" s="84" t="s">
        <v>205</v>
      </c>
      <c r="F1679" s="85" t="s">
        <v>9271</v>
      </c>
      <c r="G1679" s="86" t="s">
        <v>9272</v>
      </c>
      <c r="H1679" s="86" t="s">
        <v>8782</v>
      </c>
      <c r="I1679" s="86">
        <v>578200</v>
      </c>
      <c r="J1679" s="109">
        <v>490000</v>
      </c>
      <c r="K1679" s="128" t="s">
        <v>261</v>
      </c>
      <c r="L1679" s="109" t="s">
        <v>232</v>
      </c>
      <c r="M1679" s="88" t="str">
        <f>VLOOKUP(L1679,'Total Sales 24-25'!$AD$2:$AE$6,2,0)</f>
        <v>Other Services</v>
      </c>
      <c r="N1679" s="109" t="s">
        <v>8961</v>
      </c>
      <c r="O1679" s="84" t="s">
        <v>6341</v>
      </c>
      <c r="P1679" s="89"/>
      <c r="Q1679" s="89"/>
      <c r="R1679" s="89"/>
      <c r="S1679" s="84">
        <v>9</v>
      </c>
      <c r="T1679" s="89"/>
      <c r="U1679" s="84">
        <v>578200</v>
      </c>
    </row>
    <row r="1680" spans="1:21" ht="17.25" customHeight="1" thickBot="1">
      <c r="A1680" s="82">
        <v>45177</v>
      </c>
      <c r="B1680" s="82" t="str">
        <f t="shared" si="26"/>
        <v>Sep</v>
      </c>
      <c r="C1680" s="83">
        <v>45170</v>
      </c>
      <c r="D1680" s="84">
        <v>36</v>
      </c>
      <c r="E1680" s="84" t="s">
        <v>205</v>
      </c>
      <c r="F1680" s="85" t="s">
        <v>1035</v>
      </c>
      <c r="G1680" s="86" t="s">
        <v>9273</v>
      </c>
      <c r="H1680" s="86" t="s">
        <v>8782</v>
      </c>
      <c r="I1680" s="86">
        <v>2508</v>
      </c>
      <c r="J1680" s="109">
        <v>2125</v>
      </c>
      <c r="K1680" s="120" t="s">
        <v>112</v>
      </c>
      <c r="L1680" s="109" t="s">
        <v>229</v>
      </c>
      <c r="M1680" s="88" t="str">
        <f>VLOOKUP(L1680,'Total Sales 24-25'!$AD$2:$AE$6,2,0)</f>
        <v>WhatsApp API Business</v>
      </c>
      <c r="N1680" s="109" t="s">
        <v>258</v>
      </c>
      <c r="O1680" s="84" t="s">
        <v>6341</v>
      </c>
      <c r="P1680" s="89"/>
      <c r="Q1680" s="89"/>
      <c r="R1680" s="89"/>
      <c r="S1680" s="84">
        <v>9</v>
      </c>
      <c r="T1680" s="89"/>
      <c r="U1680" s="84">
        <v>2507.5</v>
      </c>
    </row>
    <row r="1681" spans="1:21" ht="17.25" customHeight="1" thickBot="1">
      <c r="A1681" s="82">
        <v>45177</v>
      </c>
      <c r="B1681" s="82" t="str">
        <f t="shared" si="26"/>
        <v>Sep</v>
      </c>
      <c r="C1681" s="83">
        <v>45170</v>
      </c>
      <c r="D1681" s="84">
        <v>36</v>
      </c>
      <c r="E1681" s="84" t="s">
        <v>205</v>
      </c>
      <c r="F1681" s="85" t="s">
        <v>6477</v>
      </c>
      <c r="G1681" s="86" t="s">
        <v>9274</v>
      </c>
      <c r="H1681" s="86" t="s">
        <v>8782</v>
      </c>
      <c r="I1681" s="86">
        <v>8850</v>
      </c>
      <c r="J1681" s="109">
        <v>7500</v>
      </c>
      <c r="K1681" s="120" t="s">
        <v>112</v>
      </c>
      <c r="L1681" s="109" t="s">
        <v>229</v>
      </c>
      <c r="M1681" s="88" t="str">
        <f>VLOOKUP(L1681,'Total Sales 24-25'!$AD$2:$AE$6,2,0)</f>
        <v>WhatsApp API Business</v>
      </c>
      <c r="N1681" s="109" t="s">
        <v>269</v>
      </c>
      <c r="O1681" s="84" t="s">
        <v>6341</v>
      </c>
      <c r="P1681" s="89"/>
      <c r="Q1681" s="89"/>
      <c r="R1681" s="89"/>
      <c r="S1681" s="84">
        <v>9</v>
      </c>
      <c r="T1681" s="89"/>
      <c r="U1681" s="84">
        <v>8850</v>
      </c>
    </row>
    <row r="1682" spans="1:21" ht="17.25" customHeight="1" thickBot="1">
      <c r="A1682" s="82">
        <v>45177</v>
      </c>
      <c r="B1682" s="82" t="str">
        <f t="shared" si="26"/>
        <v>Sep</v>
      </c>
      <c r="C1682" s="83">
        <v>45170</v>
      </c>
      <c r="D1682" s="84">
        <v>36</v>
      </c>
      <c r="E1682" s="84" t="s">
        <v>205</v>
      </c>
      <c r="F1682" s="85" t="s">
        <v>4556</v>
      </c>
      <c r="G1682" s="86" t="s">
        <v>9275</v>
      </c>
      <c r="H1682" s="86" t="s">
        <v>8782</v>
      </c>
      <c r="I1682" s="86">
        <v>2950</v>
      </c>
      <c r="J1682" s="109">
        <v>2500</v>
      </c>
      <c r="K1682" s="120" t="s">
        <v>112</v>
      </c>
      <c r="L1682" s="109" t="s">
        <v>229</v>
      </c>
      <c r="M1682" s="88" t="str">
        <f>VLOOKUP(L1682,'Total Sales 24-25'!$AD$2:$AE$6,2,0)</f>
        <v>WhatsApp API Business</v>
      </c>
      <c r="N1682" s="109" t="s">
        <v>258</v>
      </c>
      <c r="O1682" s="84" t="s">
        <v>6341</v>
      </c>
      <c r="P1682" s="89"/>
      <c r="Q1682" s="89"/>
      <c r="R1682" s="89"/>
      <c r="S1682" s="84">
        <v>9</v>
      </c>
      <c r="T1682" s="89"/>
      <c r="U1682" s="84">
        <v>2950</v>
      </c>
    </row>
    <row r="1683" spans="1:21" ht="17.25" customHeight="1" thickBot="1">
      <c r="A1683" s="82">
        <v>45177</v>
      </c>
      <c r="B1683" s="82" t="str">
        <f t="shared" si="26"/>
        <v>Sep</v>
      </c>
      <c r="C1683" s="83">
        <v>45170</v>
      </c>
      <c r="D1683" s="84">
        <v>36</v>
      </c>
      <c r="E1683" s="84" t="s">
        <v>205</v>
      </c>
      <c r="F1683" s="85" t="s">
        <v>2629</v>
      </c>
      <c r="G1683" s="86" t="s">
        <v>9276</v>
      </c>
      <c r="H1683" s="86" t="s">
        <v>8782</v>
      </c>
      <c r="I1683" s="86">
        <v>139240</v>
      </c>
      <c r="J1683" s="109">
        <v>118000</v>
      </c>
      <c r="K1683" s="125" t="s">
        <v>291</v>
      </c>
      <c r="L1683" s="88" t="s">
        <v>32</v>
      </c>
      <c r="M1683" s="88" t="s">
        <v>15</v>
      </c>
      <c r="N1683" s="109" t="s">
        <v>32</v>
      </c>
      <c r="O1683" s="84" t="s">
        <v>6341</v>
      </c>
      <c r="P1683" s="89"/>
      <c r="Q1683" s="89"/>
      <c r="R1683" s="89"/>
      <c r="S1683" s="84">
        <v>9</v>
      </c>
      <c r="T1683" s="89"/>
      <c r="U1683" s="84">
        <v>139240</v>
      </c>
    </row>
    <row r="1684" spans="1:21" ht="17.25" customHeight="1" thickBot="1">
      <c r="A1684" s="82">
        <v>45177</v>
      </c>
      <c r="B1684" s="82" t="str">
        <f t="shared" si="26"/>
        <v>Sep</v>
      </c>
      <c r="C1684" s="83">
        <v>45170</v>
      </c>
      <c r="D1684" s="84">
        <v>36</v>
      </c>
      <c r="E1684" s="84" t="s">
        <v>205</v>
      </c>
      <c r="F1684" s="85" t="s">
        <v>1950</v>
      </c>
      <c r="G1684" s="86" t="s">
        <v>9277</v>
      </c>
      <c r="H1684" s="86" t="s">
        <v>8782</v>
      </c>
      <c r="I1684" s="86">
        <v>2507</v>
      </c>
      <c r="J1684" s="109">
        <v>2125</v>
      </c>
      <c r="K1684" s="120" t="s">
        <v>112</v>
      </c>
      <c r="L1684" s="109" t="s">
        <v>229</v>
      </c>
      <c r="M1684" s="88" t="str">
        <f>VLOOKUP(L1684,'Total Sales 24-25'!$AD$2:$AE$6,2,0)</f>
        <v>WhatsApp API Business</v>
      </c>
      <c r="N1684" s="109" t="s">
        <v>258</v>
      </c>
      <c r="O1684" s="84" t="s">
        <v>6341</v>
      </c>
      <c r="P1684" s="89"/>
      <c r="Q1684" s="89"/>
      <c r="R1684" s="89"/>
      <c r="S1684" s="84">
        <v>9</v>
      </c>
      <c r="T1684" s="89"/>
      <c r="U1684" s="84">
        <v>2507</v>
      </c>
    </row>
    <row r="1685" spans="1:21" ht="17.25" customHeight="1" thickBot="1">
      <c r="A1685" s="82">
        <v>45177</v>
      </c>
      <c r="B1685" s="82" t="str">
        <f t="shared" si="26"/>
        <v>Sep</v>
      </c>
      <c r="C1685" s="83">
        <v>45170</v>
      </c>
      <c r="D1685" s="84">
        <v>36</v>
      </c>
      <c r="E1685" s="84" t="s">
        <v>205</v>
      </c>
      <c r="F1685" s="85" t="s">
        <v>1404</v>
      </c>
      <c r="G1685" s="86" t="s">
        <v>9278</v>
      </c>
      <c r="H1685" s="86" t="s">
        <v>8782</v>
      </c>
      <c r="I1685" s="86">
        <v>1450</v>
      </c>
      <c r="J1685" s="109">
        <v>1229</v>
      </c>
      <c r="K1685" s="128" t="s">
        <v>261</v>
      </c>
      <c r="L1685" s="109" t="s">
        <v>232</v>
      </c>
      <c r="M1685" s="88" t="str">
        <f>VLOOKUP(L1685,'Total Sales 24-25'!$AD$2:$AE$6,2,0)</f>
        <v>Other Services</v>
      </c>
      <c r="N1685" s="109" t="s">
        <v>5204</v>
      </c>
      <c r="O1685" s="84" t="s">
        <v>6341</v>
      </c>
      <c r="P1685" s="89"/>
      <c r="Q1685" s="89"/>
      <c r="R1685" s="89"/>
      <c r="S1685" s="84">
        <v>9</v>
      </c>
      <c r="T1685" s="89"/>
      <c r="U1685" s="84">
        <v>1450</v>
      </c>
    </row>
    <row r="1686" spans="1:21" ht="17.25" customHeight="1" thickBot="1">
      <c r="A1686" s="82">
        <v>45177</v>
      </c>
      <c r="B1686" s="82" t="str">
        <f t="shared" si="26"/>
        <v>Sep</v>
      </c>
      <c r="C1686" s="83">
        <v>45170</v>
      </c>
      <c r="D1686" s="84">
        <v>36</v>
      </c>
      <c r="E1686" s="84" t="s">
        <v>205</v>
      </c>
      <c r="F1686" s="85" t="s">
        <v>2204</v>
      </c>
      <c r="G1686" s="86" t="s">
        <v>9279</v>
      </c>
      <c r="H1686" s="86" t="s">
        <v>8782</v>
      </c>
      <c r="I1686" s="86">
        <v>1450</v>
      </c>
      <c r="J1686" s="109">
        <v>1229</v>
      </c>
      <c r="K1686" s="128" t="s">
        <v>261</v>
      </c>
      <c r="L1686" s="109" t="s">
        <v>232</v>
      </c>
      <c r="M1686" s="88" t="str">
        <f>VLOOKUP(L1686,'Total Sales 24-25'!$AD$2:$AE$6,2,0)</f>
        <v>Other Services</v>
      </c>
      <c r="N1686" s="109" t="s">
        <v>5204</v>
      </c>
      <c r="O1686" s="84" t="s">
        <v>6341</v>
      </c>
      <c r="P1686" s="89"/>
      <c r="Q1686" s="89"/>
      <c r="R1686" s="89"/>
      <c r="S1686" s="84">
        <v>9</v>
      </c>
      <c r="T1686" s="89"/>
      <c r="U1686" s="84">
        <v>1450</v>
      </c>
    </row>
    <row r="1687" spans="1:21" ht="17.25" customHeight="1" thickBot="1">
      <c r="A1687" s="82">
        <v>45177</v>
      </c>
      <c r="B1687" s="82" t="str">
        <f t="shared" si="26"/>
        <v>Sep</v>
      </c>
      <c r="C1687" s="83">
        <v>45170</v>
      </c>
      <c r="D1687" s="84">
        <v>36</v>
      </c>
      <c r="E1687" s="84" t="s">
        <v>205</v>
      </c>
      <c r="F1687" s="85" t="s">
        <v>9073</v>
      </c>
      <c r="G1687" s="86" t="s">
        <v>9280</v>
      </c>
      <c r="H1687" s="86" t="s">
        <v>8782</v>
      </c>
      <c r="I1687" s="86">
        <v>1450</v>
      </c>
      <c r="J1687" s="109">
        <v>1229</v>
      </c>
      <c r="K1687" s="128" t="s">
        <v>261</v>
      </c>
      <c r="L1687" s="109" t="s">
        <v>232</v>
      </c>
      <c r="M1687" s="88" t="str">
        <f>VLOOKUP(L1687,'Total Sales 24-25'!$AD$2:$AE$6,2,0)</f>
        <v>Other Services</v>
      </c>
      <c r="N1687" s="109" t="s">
        <v>5204</v>
      </c>
      <c r="O1687" s="84" t="s">
        <v>6341</v>
      </c>
      <c r="P1687" s="89"/>
      <c r="Q1687" s="89"/>
      <c r="R1687" s="89"/>
      <c r="S1687" s="84">
        <v>9</v>
      </c>
      <c r="T1687" s="89"/>
      <c r="U1687" s="84">
        <v>1450</v>
      </c>
    </row>
    <row r="1688" spans="1:21" ht="17.25" customHeight="1" thickBot="1">
      <c r="A1688" s="82">
        <v>45022</v>
      </c>
      <c r="B1688" s="82" t="str">
        <f t="shared" si="26"/>
        <v>Apr</v>
      </c>
      <c r="C1688" s="83">
        <v>45017</v>
      </c>
      <c r="D1688" s="84">
        <v>14</v>
      </c>
      <c r="E1688" s="84" t="s">
        <v>205</v>
      </c>
      <c r="F1688" s="85" t="s">
        <v>9281</v>
      </c>
      <c r="G1688" s="86" t="s">
        <v>9282</v>
      </c>
      <c r="H1688" s="86" t="s">
        <v>8782</v>
      </c>
      <c r="I1688" s="86">
        <v>950</v>
      </c>
      <c r="J1688" s="84">
        <v>805</v>
      </c>
      <c r="K1688" s="107" t="s">
        <v>261</v>
      </c>
      <c r="L1688" s="88" t="s">
        <v>226</v>
      </c>
      <c r="M1688" s="88" t="str">
        <f>VLOOKUP(L1688,'Total Sales 24-25'!$AD$2:$AE$6,2,0)</f>
        <v xml:space="preserve">Training Business </v>
      </c>
      <c r="N1688" s="88" t="s">
        <v>330</v>
      </c>
      <c r="O1688" s="84" t="s">
        <v>6341</v>
      </c>
      <c r="P1688" s="89"/>
      <c r="Q1688" s="89"/>
      <c r="R1688" s="89"/>
      <c r="S1688" s="84">
        <v>4</v>
      </c>
      <c r="T1688" s="89"/>
      <c r="U1688" s="84">
        <v>950</v>
      </c>
    </row>
    <row r="1689" spans="1:21" ht="17.25" customHeight="1" thickBot="1">
      <c r="A1689" s="82">
        <v>45177</v>
      </c>
      <c r="B1689" s="82" t="str">
        <f t="shared" si="26"/>
        <v>Sep</v>
      </c>
      <c r="C1689" s="83">
        <v>45170</v>
      </c>
      <c r="D1689" s="84">
        <v>36</v>
      </c>
      <c r="E1689" s="84" t="s">
        <v>205</v>
      </c>
      <c r="F1689" s="85" t="s">
        <v>259</v>
      </c>
      <c r="G1689" s="86" t="s">
        <v>9283</v>
      </c>
      <c r="H1689" s="86" t="s">
        <v>8782</v>
      </c>
      <c r="I1689" s="86">
        <v>1450</v>
      </c>
      <c r="J1689" s="109">
        <v>1229</v>
      </c>
      <c r="K1689" s="128" t="s">
        <v>261</v>
      </c>
      <c r="L1689" s="109" t="s">
        <v>232</v>
      </c>
      <c r="M1689" s="88" t="str">
        <f>VLOOKUP(L1689,'Total Sales 24-25'!$AD$2:$AE$6,2,0)</f>
        <v>Other Services</v>
      </c>
      <c r="N1689" s="109" t="s">
        <v>5204</v>
      </c>
      <c r="O1689" s="84" t="s">
        <v>6341</v>
      </c>
      <c r="P1689" s="89"/>
      <c r="Q1689" s="89"/>
      <c r="R1689" s="89"/>
      <c r="S1689" s="84">
        <v>9</v>
      </c>
      <c r="T1689" s="89"/>
      <c r="U1689" s="84">
        <v>1450</v>
      </c>
    </row>
    <row r="1690" spans="1:21" ht="17.25" customHeight="1" thickBot="1">
      <c r="A1690" s="82">
        <v>45177</v>
      </c>
      <c r="B1690" s="82" t="str">
        <f t="shared" si="26"/>
        <v>Sep</v>
      </c>
      <c r="C1690" s="83">
        <v>45170</v>
      </c>
      <c r="D1690" s="84">
        <v>36</v>
      </c>
      <c r="E1690" s="84" t="s">
        <v>205</v>
      </c>
      <c r="F1690" s="85" t="s">
        <v>833</v>
      </c>
      <c r="G1690" s="86" t="s">
        <v>9284</v>
      </c>
      <c r="H1690" s="86" t="s">
        <v>8782</v>
      </c>
      <c r="I1690" s="86">
        <v>1450</v>
      </c>
      <c r="J1690" s="109">
        <v>1229</v>
      </c>
      <c r="K1690" s="128" t="s">
        <v>261</v>
      </c>
      <c r="L1690" s="109" t="s">
        <v>232</v>
      </c>
      <c r="M1690" s="88" t="str">
        <f>VLOOKUP(L1690,'Total Sales 24-25'!$AD$2:$AE$6,2,0)</f>
        <v>Other Services</v>
      </c>
      <c r="N1690" s="109" t="s">
        <v>5204</v>
      </c>
      <c r="O1690" s="84" t="s">
        <v>6341</v>
      </c>
      <c r="P1690" s="89"/>
      <c r="Q1690" s="89"/>
      <c r="R1690" s="89"/>
      <c r="S1690" s="84">
        <v>9</v>
      </c>
      <c r="T1690" s="89"/>
      <c r="U1690" s="84">
        <v>1450</v>
      </c>
    </row>
    <row r="1691" spans="1:21" ht="17.25" customHeight="1" thickBot="1">
      <c r="A1691" s="82">
        <v>45177</v>
      </c>
      <c r="B1691" s="82" t="str">
        <f t="shared" si="26"/>
        <v>Sep</v>
      </c>
      <c r="C1691" s="83">
        <v>45170</v>
      </c>
      <c r="D1691" s="84">
        <v>36</v>
      </c>
      <c r="E1691" s="84" t="s">
        <v>205</v>
      </c>
      <c r="F1691" s="85" t="s">
        <v>9147</v>
      </c>
      <c r="G1691" s="86" t="s">
        <v>9285</v>
      </c>
      <c r="H1691" s="86" t="s">
        <v>8782</v>
      </c>
      <c r="I1691" s="86">
        <v>1450</v>
      </c>
      <c r="J1691" s="109">
        <v>1229</v>
      </c>
      <c r="K1691" s="128" t="s">
        <v>261</v>
      </c>
      <c r="L1691" s="109" t="s">
        <v>232</v>
      </c>
      <c r="M1691" s="88" t="str">
        <f>VLOOKUP(L1691,'Total Sales 24-25'!$AD$2:$AE$6,2,0)</f>
        <v>Other Services</v>
      </c>
      <c r="N1691" s="109" t="s">
        <v>5204</v>
      </c>
      <c r="O1691" s="84" t="s">
        <v>6341</v>
      </c>
      <c r="P1691" s="89"/>
      <c r="Q1691" s="89"/>
      <c r="R1691" s="89"/>
      <c r="S1691" s="84">
        <v>9</v>
      </c>
      <c r="T1691" s="89"/>
      <c r="U1691" s="84">
        <v>1450</v>
      </c>
    </row>
    <row r="1692" spans="1:21" ht="17.25" customHeight="1" thickBot="1">
      <c r="A1692" s="82">
        <v>45177</v>
      </c>
      <c r="B1692" s="82" t="str">
        <f t="shared" si="26"/>
        <v>Sep</v>
      </c>
      <c r="C1692" s="83">
        <v>45170</v>
      </c>
      <c r="D1692" s="84">
        <v>36</v>
      </c>
      <c r="E1692" s="84" t="s">
        <v>205</v>
      </c>
      <c r="F1692" s="85" t="s">
        <v>829</v>
      </c>
      <c r="G1692" s="86" t="s">
        <v>9286</v>
      </c>
      <c r="H1692" s="86" t="s">
        <v>8782</v>
      </c>
      <c r="I1692" s="86">
        <v>1450</v>
      </c>
      <c r="J1692" s="109">
        <v>1229</v>
      </c>
      <c r="K1692" s="128" t="s">
        <v>261</v>
      </c>
      <c r="L1692" s="109" t="s">
        <v>232</v>
      </c>
      <c r="M1692" s="88" t="str">
        <f>VLOOKUP(L1692,'Total Sales 24-25'!$AD$2:$AE$6,2,0)</f>
        <v>Other Services</v>
      </c>
      <c r="N1692" s="109" t="s">
        <v>5204</v>
      </c>
      <c r="O1692" s="84" t="s">
        <v>6341</v>
      </c>
      <c r="P1692" s="89"/>
      <c r="Q1692" s="89"/>
      <c r="R1692" s="89"/>
      <c r="S1692" s="84">
        <v>9</v>
      </c>
      <c r="T1692" s="89"/>
      <c r="U1692" s="84">
        <v>1450</v>
      </c>
    </row>
    <row r="1693" spans="1:21" ht="17.25" customHeight="1" thickBot="1">
      <c r="A1693" s="82">
        <v>45177</v>
      </c>
      <c r="B1693" s="82" t="str">
        <f t="shared" si="26"/>
        <v>Sep</v>
      </c>
      <c r="C1693" s="83">
        <v>45170</v>
      </c>
      <c r="D1693" s="84">
        <v>36</v>
      </c>
      <c r="E1693" s="84" t="s">
        <v>205</v>
      </c>
      <c r="F1693" s="85" t="s">
        <v>9287</v>
      </c>
      <c r="G1693" s="86" t="s">
        <v>9288</v>
      </c>
      <c r="H1693" s="86" t="s">
        <v>8782</v>
      </c>
      <c r="I1693" s="86">
        <v>1000</v>
      </c>
      <c r="J1693" s="109">
        <v>847</v>
      </c>
      <c r="K1693" s="128" t="s">
        <v>261</v>
      </c>
      <c r="L1693" s="109" t="s">
        <v>232</v>
      </c>
      <c r="M1693" s="88" t="str">
        <f>VLOOKUP(L1693,'Total Sales 24-25'!$AD$2:$AE$6,2,0)</f>
        <v>Other Services</v>
      </c>
      <c r="N1693" s="109" t="s">
        <v>6596</v>
      </c>
      <c r="O1693" s="84" t="s">
        <v>6341</v>
      </c>
      <c r="P1693" s="89"/>
      <c r="Q1693" s="89"/>
      <c r="R1693" s="89"/>
      <c r="S1693" s="84">
        <v>9</v>
      </c>
      <c r="T1693" s="89"/>
      <c r="U1693" s="84">
        <v>1000</v>
      </c>
    </row>
    <row r="1694" spans="1:21" ht="17.25" customHeight="1" thickBot="1">
      <c r="A1694" s="82">
        <v>45177</v>
      </c>
      <c r="B1694" s="82" t="str">
        <f t="shared" si="26"/>
        <v>Sep</v>
      </c>
      <c r="C1694" s="83">
        <v>45170</v>
      </c>
      <c r="D1694" s="84">
        <v>36</v>
      </c>
      <c r="E1694" s="84" t="s">
        <v>205</v>
      </c>
      <c r="F1694" s="85" t="s">
        <v>4183</v>
      </c>
      <c r="G1694" s="86" t="s">
        <v>9289</v>
      </c>
      <c r="H1694" s="86" t="s">
        <v>8782</v>
      </c>
      <c r="I1694" s="86">
        <v>40356</v>
      </c>
      <c r="J1694" s="109">
        <v>34200</v>
      </c>
      <c r="K1694" s="120" t="s">
        <v>112</v>
      </c>
      <c r="L1694" s="109" t="s">
        <v>229</v>
      </c>
      <c r="M1694" s="88" t="str">
        <f>VLOOKUP(L1694,'Total Sales 24-25'!$AD$2:$AE$6,2,0)</f>
        <v>WhatsApp API Business</v>
      </c>
      <c r="N1694" s="109" t="s">
        <v>359</v>
      </c>
      <c r="O1694" s="84" t="s">
        <v>6341</v>
      </c>
      <c r="P1694" s="89"/>
      <c r="Q1694" s="89"/>
      <c r="R1694" s="89"/>
      <c r="S1694" s="84">
        <v>9</v>
      </c>
      <c r="T1694" s="89"/>
      <c r="U1694" s="84">
        <v>40356</v>
      </c>
    </row>
    <row r="1695" spans="1:21" ht="17.25" customHeight="1" thickBot="1">
      <c r="A1695" s="82">
        <v>45178</v>
      </c>
      <c r="B1695" s="82" t="str">
        <f t="shared" si="26"/>
        <v>Sep</v>
      </c>
      <c r="C1695" s="83">
        <v>45170</v>
      </c>
      <c r="D1695" s="84">
        <v>36</v>
      </c>
      <c r="E1695" s="84" t="s">
        <v>205</v>
      </c>
      <c r="F1695" s="85" t="s">
        <v>3702</v>
      </c>
      <c r="G1695" s="86" t="s">
        <v>9290</v>
      </c>
      <c r="H1695" s="86" t="s">
        <v>8782</v>
      </c>
      <c r="I1695" s="86">
        <v>4720</v>
      </c>
      <c r="J1695" s="109">
        <v>4000</v>
      </c>
      <c r="K1695" s="125" t="s">
        <v>291</v>
      </c>
      <c r="L1695" s="109" t="s">
        <v>232</v>
      </c>
      <c r="M1695" s="88" t="str">
        <f>VLOOKUP(L1695,'Total Sales 24-25'!$AD$2:$AE$6,2,0)</f>
        <v>Other Services</v>
      </c>
      <c r="N1695" s="109" t="s">
        <v>2943</v>
      </c>
      <c r="O1695" s="84" t="s">
        <v>6341</v>
      </c>
      <c r="P1695" s="89"/>
      <c r="Q1695" s="89"/>
      <c r="R1695" s="89"/>
      <c r="S1695" s="84">
        <v>9</v>
      </c>
      <c r="T1695" s="89"/>
      <c r="U1695" s="84">
        <v>4720</v>
      </c>
    </row>
    <row r="1696" spans="1:21" ht="17.25" customHeight="1" thickBot="1">
      <c r="A1696" s="82">
        <v>45178</v>
      </c>
      <c r="B1696" s="82" t="str">
        <f t="shared" si="26"/>
        <v>Sep</v>
      </c>
      <c r="C1696" s="83">
        <v>45170</v>
      </c>
      <c r="D1696" s="84">
        <v>36</v>
      </c>
      <c r="E1696" s="84" t="s">
        <v>205</v>
      </c>
      <c r="F1696" s="85" t="s">
        <v>4847</v>
      </c>
      <c r="G1696" s="117" t="s">
        <v>9291</v>
      </c>
      <c r="H1696" s="86" t="s">
        <v>8782</v>
      </c>
      <c r="I1696" s="86">
        <v>2950</v>
      </c>
      <c r="J1696" s="109">
        <v>2500</v>
      </c>
      <c r="K1696" s="120" t="s">
        <v>112</v>
      </c>
      <c r="L1696" s="109" t="s">
        <v>229</v>
      </c>
      <c r="M1696" s="88" t="str">
        <f>VLOOKUP(L1696,'Total Sales 24-25'!$AD$2:$AE$6,2,0)</f>
        <v>WhatsApp API Business</v>
      </c>
      <c r="N1696" s="109" t="s">
        <v>258</v>
      </c>
      <c r="O1696" s="84" t="s">
        <v>6341</v>
      </c>
      <c r="P1696" s="89"/>
      <c r="Q1696" s="89"/>
      <c r="R1696" s="89"/>
      <c r="S1696" s="84">
        <v>9</v>
      </c>
      <c r="T1696" s="89"/>
      <c r="U1696" s="84">
        <v>2950</v>
      </c>
    </row>
    <row r="1697" spans="1:21" ht="17.25" customHeight="1" thickBot="1">
      <c r="A1697" s="82">
        <v>45178</v>
      </c>
      <c r="B1697" s="82" t="str">
        <f t="shared" si="26"/>
        <v>Sep</v>
      </c>
      <c r="C1697" s="83">
        <v>45170</v>
      </c>
      <c r="D1697" s="84">
        <v>36</v>
      </c>
      <c r="E1697" s="84" t="s">
        <v>205</v>
      </c>
      <c r="F1697" s="85" t="s">
        <v>4847</v>
      </c>
      <c r="G1697" s="117" t="s">
        <v>9291</v>
      </c>
      <c r="H1697" s="86" t="s">
        <v>8782</v>
      </c>
      <c r="I1697" s="86">
        <v>11800</v>
      </c>
      <c r="J1697" s="109">
        <v>10000</v>
      </c>
      <c r="K1697" s="120" t="s">
        <v>112</v>
      </c>
      <c r="L1697" s="109" t="s">
        <v>229</v>
      </c>
      <c r="M1697" s="88" t="str">
        <f>VLOOKUP(L1697,'Total Sales 24-25'!$AD$2:$AE$6,2,0)</f>
        <v>WhatsApp API Business</v>
      </c>
      <c r="N1697" s="109" t="s">
        <v>2534</v>
      </c>
      <c r="O1697" s="84" t="s">
        <v>6341</v>
      </c>
      <c r="P1697" s="89"/>
      <c r="Q1697" s="89"/>
      <c r="R1697" s="89"/>
      <c r="S1697" s="84">
        <v>9</v>
      </c>
      <c r="T1697" s="89"/>
      <c r="U1697" s="84">
        <v>11800</v>
      </c>
    </row>
    <row r="1698" spans="1:21" ht="17.25" customHeight="1" thickBot="1">
      <c r="A1698" s="82">
        <v>45178</v>
      </c>
      <c r="B1698" s="82" t="str">
        <f t="shared" si="26"/>
        <v>Sep</v>
      </c>
      <c r="C1698" s="83">
        <v>45170</v>
      </c>
      <c r="D1698" s="84">
        <v>36</v>
      </c>
      <c r="E1698" s="84" t="s">
        <v>205</v>
      </c>
      <c r="F1698" s="85" t="s">
        <v>4847</v>
      </c>
      <c r="G1698" s="117" t="s">
        <v>9291</v>
      </c>
      <c r="H1698" s="86" t="s">
        <v>8782</v>
      </c>
      <c r="I1698" s="86">
        <v>5900</v>
      </c>
      <c r="J1698" s="109">
        <v>5000</v>
      </c>
      <c r="K1698" s="120" t="s">
        <v>112</v>
      </c>
      <c r="L1698" s="109" t="s">
        <v>229</v>
      </c>
      <c r="M1698" s="88" t="str">
        <f>VLOOKUP(L1698,'Total Sales 24-25'!$AD$2:$AE$6,2,0)</f>
        <v>WhatsApp API Business</v>
      </c>
      <c r="N1698" s="109" t="s">
        <v>2402</v>
      </c>
      <c r="O1698" s="84" t="s">
        <v>6341</v>
      </c>
      <c r="P1698" s="89"/>
      <c r="Q1698" s="89"/>
      <c r="R1698" s="89"/>
      <c r="S1698" s="84">
        <v>9</v>
      </c>
      <c r="T1698" s="89"/>
      <c r="U1698" s="84">
        <v>5900</v>
      </c>
    </row>
    <row r="1699" spans="1:21" ht="17.25" customHeight="1" thickBot="1">
      <c r="A1699" s="82">
        <v>45180</v>
      </c>
      <c r="B1699" s="82" t="str">
        <f t="shared" si="26"/>
        <v>Sep</v>
      </c>
      <c r="C1699" s="83">
        <v>45170</v>
      </c>
      <c r="D1699" s="84">
        <v>37</v>
      </c>
      <c r="E1699" s="84" t="s">
        <v>205</v>
      </c>
      <c r="F1699" s="85" t="s">
        <v>2090</v>
      </c>
      <c r="G1699" s="86" t="s">
        <v>9292</v>
      </c>
      <c r="H1699" s="86" t="s">
        <v>8782</v>
      </c>
      <c r="I1699" s="86">
        <v>578200</v>
      </c>
      <c r="J1699" s="109">
        <v>490000</v>
      </c>
      <c r="K1699" s="128" t="s">
        <v>261</v>
      </c>
      <c r="L1699" s="109" t="s">
        <v>232</v>
      </c>
      <c r="M1699" s="88" t="str">
        <f>VLOOKUP(L1699,'Total Sales 24-25'!$AD$2:$AE$6,2,0)</f>
        <v>Other Services</v>
      </c>
      <c r="N1699" s="109" t="s">
        <v>8961</v>
      </c>
      <c r="O1699" s="84" t="s">
        <v>6341</v>
      </c>
      <c r="P1699" s="89"/>
      <c r="Q1699" s="89"/>
      <c r="R1699" s="89"/>
      <c r="S1699" s="84">
        <v>9</v>
      </c>
      <c r="T1699" s="89"/>
      <c r="U1699" s="84">
        <v>578200</v>
      </c>
    </row>
    <row r="1700" spans="1:21" ht="17.25" customHeight="1" thickBot="1">
      <c r="A1700" s="82">
        <v>45180</v>
      </c>
      <c r="B1700" s="82" t="str">
        <f t="shared" si="26"/>
        <v>Sep</v>
      </c>
      <c r="C1700" s="83">
        <v>45170</v>
      </c>
      <c r="D1700" s="84">
        <v>37</v>
      </c>
      <c r="E1700" s="84" t="s">
        <v>205</v>
      </c>
      <c r="F1700" s="85" t="s">
        <v>4242</v>
      </c>
      <c r="G1700" s="86" t="s">
        <v>9293</v>
      </c>
      <c r="H1700" s="86" t="s">
        <v>8782</v>
      </c>
      <c r="I1700" s="86">
        <v>10030</v>
      </c>
      <c r="J1700" s="109">
        <v>8500</v>
      </c>
      <c r="K1700" s="120" t="s">
        <v>112</v>
      </c>
      <c r="L1700" s="109" t="s">
        <v>229</v>
      </c>
      <c r="M1700" s="88" t="str">
        <f>VLOOKUP(L1700,'Total Sales 24-25'!$AD$2:$AE$6,2,0)</f>
        <v>WhatsApp API Business</v>
      </c>
      <c r="N1700" s="109" t="s">
        <v>352</v>
      </c>
      <c r="O1700" s="84" t="s">
        <v>6341</v>
      </c>
      <c r="P1700" s="89"/>
      <c r="Q1700" s="89"/>
      <c r="R1700" s="89"/>
      <c r="S1700" s="84">
        <v>9</v>
      </c>
      <c r="T1700" s="89"/>
      <c r="U1700" s="84">
        <v>10030</v>
      </c>
    </row>
    <row r="1701" spans="1:21" ht="17.25" customHeight="1" thickBot="1">
      <c r="A1701" s="82">
        <v>45023</v>
      </c>
      <c r="B1701" s="82" t="str">
        <f t="shared" si="26"/>
        <v>Apr</v>
      </c>
      <c r="C1701" s="83">
        <v>45017</v>
      </c>
      <c r="D1701" s="109">
        <v>14</v>
      </c>
      <c r="E1701" s="84" t="s">
        <v>205</v>
      </c>
      <c r="F1701" s="113" t="s">
        <v>9294</v>
      </c>
      <c r="G1701" s="110" t="s">
        <v>9295</v>
      </c>
      <c r="H1701" s="86" t="s">
        <v>8782</v>
      </c>
      <c r="I1701" s="110">
        <v>950</v>
      </c>
      <c r="J1701" s="109">
        <v>805</v>
      </c>
      <c r="K1701" s="120" t="s">
        <v>112</v>
      </c>
      <c r="L1701" s="109" t="s">
        <v>229</v>
      </c>
      <c r="M1701" s="88" t="str">
        <f>VLOOKUP(L1701,'Total Sales 24-25'!$AD$2:$AE$6,2,0)</f>
        <v>WhatsApp API Business</v>
      </c>
      <c r="N1701" s="109" t="s">
        <v>594</v>
      </c>
      <c r="O1701" s="109" t="s">
        <v>6341</v>
      </c>
      <c r="P1701" s="89"/>
      <c r="Q1701" s="89"/>
      <c r="R1701" s="89"/>
      <c r="S1701" s="109">
        <v>4</v>
      </c>
      <c r="T1701" s="89"/>
      <c r="U1701" s="109">
        <v>950</v>
      </c>
    </row>
    <row r="1702" spans="1:21" ht="17.25" customHeight="1" thickBot="1">
      <c r="A1702" s="82">
        <v>45180</v>
      </c>
      <c r="B1702" s="82" t="str">
        <f t="shared" si="26"/>
        <v>Sep</v>
      </c>
      <c r="C1702" s="83">
        <v>45170</v>
      </c>
      <c r="D1702" s="84">
        <v>37</v>
      </c>
      <c r="E1702" s="84" t="s">
        <v>205</v>
      </c>
      <c r="F1702" s="85" t="s">
        <v>9147</v>
      </c>
      <c r="G1702" s="86" t="s">
        <v>9296</v>
      </c>
      <c r="H1702" s="86" t="s">
        <v>8782</v>
      </c>
      <c r="I1702" s="86">
        <v>10030</v>
      </c>
      <c r="J1702" s="109">
        <v>8500</v>
      </c>
      <c r="K1702" s="120" t="s">
        <v>112</v>
      </c>
      <c r="L1702" s="109" t="s">
        <v>229</v>
      </c>
      <c r="M1702" s="88" t="str">
        <f>VLOOKUP(L1702,'Total Sales 24-25'!$AD$2:$AE$6,2,0)</f>
        <v>WhatsApp API Business</v>
      </c>
      <c r="N1702" s="109" t="s">
        <v>352</v>
      </c>
      <c r="O1702" s="84" t="s">
        <v>6341</v>
      </c>
      <c r="P1702" s="89"/>
      <c r="Q1702" s="89"/>
      <c r="R1702" s="89"/>
      <c r="S1702" s="84">
        <v>9</v>
      </c>
      <c r="T1702" s="89"/>
      <c r="U1702" s="84">
        <v>10030</v>
      </c>
    </row>
    <row r="1703" spans="1:21" ht="17.25" customHeight="1" thickBot="1">
      <c r="A1703" s="82">
        <v>45180</v>
      </c>
      <c r="B1703" s="82" t="str">
        <f t="shared" si="26"/>
        <v>Sep</v>
      </c>
      <c r="C1703" s="83">
        <v>45170</v>
      </c>
      <c r="D1703" s="84">
        <v>37</v>
      </c>
      <c r="E1703" s="84" t="s">
        <v>205</v>
      </c>
      <c r="F1703" s="85" t="s">
        <v>471</v>
      </c>
      <c r="G1703" s="86" t="s">
        <v>9297</v>
      </c>
      <c r="H1703" s="86" t="s">
        <v>8782</v>
      </c>
      <c r="I1703" s="86">
        <v>8850</v>
      </c>
      <c r="J1703" s="109">
        <v>7500</v>
      </c>
      <c r="K1703" s="120" t="s">
        <v>112</v>
      </c>
      <c r="L1703" s="109" t="s">
        <v>229</v>
      </c>
      <c r="M1703" s="88" t="str">
        <f>VLOOKUP(L1703,'Total Sales 24-25'!$AD$2:$AE$6,2,0)</f>
        <v>WhatsApp API Business</v>
      </c>
      <c r="N1703" s="109" t="s">
        <v>269</v>
      </c>
      <c r="O1703" s="84" t="s">
        <v>6341</v>
      </c>
      <c r="P1703" s="89"/>
      <c r="Q1703" s="89"/>
      <c r="R1703" s="89"/>
      <c r="S1703" s="84">
        <v>9</v>
      </c>
      <c r="T1703" s="89"/>
      <c r="U1703" s="84">
        <v>8850</v>
      </c>
    </row>
    <row r="1704" spans="1:21" ht="17.25" customHeight="1" thickBot="1">
      <c r="A1704" s="82">
        <v>45180</v>
      </c>
      <c r="B1704" s="82" t="str">
        <f t="shared" si="26"/>
        <v>Sep</v>
      </c>
      <c r="C1704" s="83">
        <v>45170</v>
      </c>
      <c r="D1704" s="84">
        <v>37</v>
      </c>
      <c r="E1704" s="84" t="s">
        <v>205</v>
      </c>
      <c r="F1704" s="85" t="s">
        <v>5014</v>
      </c>
      <c r="G1704" s="86" t="s">
        <v>9298</v>
      </c>
      <c r="H1704" s="86" t="s">
        <v>8782</v>
      </c>
      <c r="I1704" s="86">
        <v>15045</v>
      </c>
      <c r="J1704" s="109">
        <v>12750</v>
      </c>
      <c r="K1704" s="120" t="s">
        <v>112</v>
      </c>
      <c r="L1704" s="109" t="s">
        <v>229</v>
      </c>
      <c r="M1704" s="88" t="str">
        <f>VLOOKUP(L1704,'Total Sales 24-25'!$AD$2:$AE$6,2,0)</f>
        <v>WhatsApp API Business</v>
      </c>
      <c r="N1704" s="109" t="s">
        <v>284</v>
      </c>
      <c r="O1704" s="84" t="s">
        <v>6341</v>
      </c>
      <c r="P1704" s="89"/>
      <c r="Q1704" s="89"/>
      <c r="R1704" s="89"/>
      <c r="S1704" s="84">
        <v>9</v>
      </c>
      <c r="T1704" s="89"/>
      <c r="U1704" s="84">
        <v>15045</v>
      </c>
    </row>
    <row r="1705" spans="1:21" ht="17.25" customHeight="1" thickBot="1">
      <c r="A1705" s="82">
        <v>45180</v>
      </c>
      <c r="B1705" s="82" t="str">
        <f t="shared" si="26"/>
        <v>Sep</v>
      </c>
      <c r="C1705" s="83">
        <v>45170</v>
      </c>
      <c r="D1705" s="84">
        <v>37</v>
      </c>
      <c r="E1705" s="84" t="s">
        <v>205</v>
      </c>
      <c r="F1705" s="85" t="s">
        <v>9299</v>
      </c>
      <c r="G1705" s="117" t="s">
        <v>9300</v>
      </c>
      <c r="H1705" s="86" t="s">
        <v>8782</v>
      </c>
      <c r="I1705" s="86">
        <v>299</v>
      </c>
      <c r="J1705" s="109">
        <v>253</v>
      </c>
      <c r="K1705" s="128" t="s">
        <v>261</v>
      </c>
      <c r="L1705" s="109" t="s">
        <v>232</v>
      </c>
      <c r="M1705" s="88" t="str">
        <f>VLOOKUP(L1705,'Total Sales 24-25'!$AD$2:$AE$6,2,0)</f>
        <v>Other Services</v>
      </c>
      <c r="N1705" s="109" t="s">
        <v>5204</v>
      </c>
      <c r="O1705" s="84" t="s">
        <v>6341</v>
      </c>
      <c r="P1705" s="89"/>
      <c r="Q1705" s="89"/>
      <c r="R1705" s="89"/>
      <c r="S1705" s="84">
        <v>9</v>
      </c>
      <c r="T1705" s="89"/>
      <c r="U1705" s="84">
        <v>298.54000000000002</v>
      </c>
    </row>
    <row r="1706" spans="1:21" ht="17.25" customHeight="1" thickBot="1">
      <c r="A1706" s="82">
        <v>45180</v>
      </c>
      <c r="B1706" s="82" t="str">
        <f t="shared" si="26"/>
        <v>Sep</v>
      </c>
      <c r="C1706" s="83">
        <v>45170</v>
      </c>
      <c r="D1706" s="84">
        <v>37</v>
      </c>
      <c r="E1706" s="84" t="s">
        <v>205</v>
      </c>
      <c r="F1706" s="85" t="s">
        <v>9299</v>
      </c>
      <c r="G1706" s="117" t="s">
        <v>9300</v>
      </c>
      <c r="H1706" s="86" t="s">
        <v>8782</v>
      </c>
      <c r="I1706" s="86">
        <v>950</v>
      </c>
      <c r="J1706" s="109">
        <v>805</v>
      </c>
      <c r="K1706" s="120" t="s">
        <v>112</v>
      </c>
      <c r="L1706" s="109" t="s">
        <v>229</v>
      </c>
      <c r="M1706" s="88" t="str">
        <f>VLOOKUP(L1706,'Total Sales 24-25'!$AD$2:$AE$6,2,0)</f>
        <v>WhatsApp API Business</v>
      </c>
      <c r="N1706" s="109" t="s">
        <v>594</v>
      </c>
      <c r="O1706" s="84" t="s">
        <v>6341</v>
      </c>
      <c r="P1706" s="89"/>
      <c r="Q1706" s="89"/>
      <c r="R1706" s="89"/>
      <c r="S1706" s="84">
        <v>9</v>
      </c>
      <c r="T1706" s="89"/>
      <c r="U1706" s="84">
        <v>949.9</v>
      </c>
    </row>
    <row r="1707" spans="1:21" ht="17.25" customHeight="1" thickBot="1">
      <c r="A1707" s="82">
        <v>45180</v>
      </c>
      <c r="B1707" s="82" t="str">
        <f t="shared" si="26"/>
        <v>Sep</v>
      </c>
      <c r="C1707" s="83">
        <v>45170</v>
      </c>
      <c r="D1707" s="84">
        <v>37</v>
      </c>
      <c r="E1707" s="84" t="s">
        <v>205</v>
      </c>
      <c r="F1707" s="85" t="s">
        <v>437</v>
      </c>
      <c r="G1707" s="86" t="s">
        <v>9301</v>
      </c>
      <c r="H1707" s="86" t="s">
        <v>8782</v>
      </c>
      <c r="I1707" s="86">
        <v>2900</v>
      </c>
      <c r="J1707" s="109">
        <v>2458</v>
      </c>
      <c r="K1707" s="128" t="s">
        <v>261</v>
      </c>
      <c r="L1707" s="109" t="s">
        <v>232</v>
      </c>
      <c r="M1707" s="88" t="str">
        <f>VLOOKUP(L1707,'Total Sales 24-25'!$AD$2:$AE$6,2,0)</f>
        <v>Other Services</v>
      </c>
      <c r="N1707" s="109" t="s">
        <v>5204</v>
      </c>
      <c r="O1707" s="84" t="s">
        <v>6341</v>
      </c>
      <c r="P1707" s="89"/>
      <c r="Q1707" s="89"/>
      <c r="R1707" s="89"/>
      <c r="S1707" s="84">
        <v>9</v>
      </c>
      <c r="T1707" s="89"/>
      <c r="U1707" s="84">
        <v>2900</v>
      </c>
    </row>
    <row r="1708" spans="1:21" ht="17.25" customHeight="1" thickBot="1">
      <c r="A1708" s="82">
        <v>45180</v>
      </c>
      <c r="B1708" s="82" t="str">
        <f t="shared" si="26"/>
        <v>Sep</v>
      </c>
      <c r="C1708" s="83">
        <v>45170</v>
      </c>
      <c r="D1708" s="84">
        <v>37</v>
      </c>
      <c r="E1708" s="84" t="s">
        <v>205</v>
      </c>
      <c r="F1708" s="85" t="s">
        <v>9302</v>
      </c>
      <c r="G1708" s="86" t="s">
        <v>9303</v>
      </c>
      <c r="H1708" s="86" t="s">
        <v>8782</v>
      </c>
      <c r="I1708" s="86">
        <v>2950</v>
      </c>
      <c r="J1708" s="109">
        <v>2500</v>
      </c>
      <c r="K1708" s="120" t="s">
        <v>112</v>
      </c>
      <c r="L1708" s="109" t="s">
        <v>229</v>
      </c>
      <c r="M1708" s="88" t="str">
        <f>VLOOKUP(L1708,'Total Sales 24-25'!$AD$2:$AE$6,2,0)</f>
        <v>WhatsApp API Business</v>
      </c>
      <c r="N1708" s="109" t="s">
        <v>258</v>
      </c>
      <c r="O1708" s="84" t="s">
        <v>6341</v>
      </c>
      <c r="P1708" s="89"/>
      <c r="Q1708" s="89"/>
      <c r="R1708" s="89"/>
      <c r="S1708" s="84">
        <v>9</v>
      </c>
      <c r="T1708" s="89"/>
      <c r="U1708" s="84">
        <v>2950</v>
      </c>
    </row>
    <row r="1709" spans="1:21" ht="17.25" customHeight="1" thickBot="1">
      <c r="A1709" s="82">
        <v>45181</v>
      </c>
      <c r="B1709" s="82" t="str">
        <f t="shared" si="26"/>
        <v>Sep</v>
      </c>
      <c r="C1709" s="83">
        <v>45170</v>
      </c>
      <c r="D1709" s="84">
        <v>37</v>
      </c>
      <c r="E1709" s="84" t="s">
        <v>205</v>
      </c>
      <c r="F1709" s="85" t="s">
        <v>8976</v>
      </c>
      <c r="G1709" s="86" t="s">
        <v>9304</v>
      </c>
      <c r="H1709" s="86" t="s">
        <v>8782</v>
      </c>
      <c r="I1709" s="86">
        <v>2900</v>
      </c>
      <c r="J1709" s="109">
        <v>2458</v>
      </c>
      <c r="K1709" s="128" t="s">
        <v>261</v>
      </c>
      <c r="L1709" s="109" t="s">
        <v>232</v>
      </c>
      <c r="M1709" s="88" t="str">
        <f>VLOOKUP(L1709,'Total Sales 24-25'!$AD$2:$AE$6,2,0)</f>
        <v>Other Services</v>
      </c>
      <c r="N1709" s="109" t="s">
        <v>5204</v>
      </c>
      <c r="O1709" s="84" t="s">
        <v>6341</v>
      </c>
      <c r="P1709" s="89"/>
      <c r="Q1709" s="89"/>
      <c r="R1709" s="89"/>
      <c r="S1709" s="84">
        <v>9</v>
      </c>
      <c r="T1709" s="89"/>
      <c r="U1709" s="84">
        <v>2900</v>
      </c>
    </row>
    <row r="1710" spans="1:21" ht="17.25" customHeight="1" thickBot="1">
      <c r="A1710" s="82">
        <v>45181</v>
      </c>
      <c r="B1710" s="82" t="str">
        <f t="shared" si="26"/>
        <v>Sep</v>
      </c>
      <c r="C1710" s="83">
        <v>45170</v>
      </c>
      <c r="D1710" s="84">
        <v>37</v>
      </c>
      <c r="E1710" s="84" t="s">
        <v>205</v>
      </c>
      <c r="F1710" s="85" t="s">
        <v>437</v>
      </c>
      <c r="G1710" s="86" t="s">
        <v>9305</v>
      </c>
      <c r="H1710" s="86" t="s">
        <v>8782</v>
      </c>
      <c r="I1710" s="86">
        <v>2900</v>
      </c>
      <c r="J1710" s="109">
        <v>2458</v>
      </c>
      <c r="K1710" s="128" t="s">
        <v>261</v>
      </c>
      <c r="L1710" s="109" t="s">
        <v>232</v>
      </c>
      <c r="M1710" s="88" t="str">
        <f>VLOOKUP(L1710,'Total Sales 24-25'!$AD$2:$AE$6,2,0)</f>
        <v>Other Services</v>
      </c>
      <c r="N1710" s="109" t="s">
        <v>5204</v>
      </c>
      <c r="O1710" s="84" t="s">
        <v>6341</v>
      </c>
      <c r="P1710" s="89"/>
      <c r="Q1710" s="89"/>
      <c r="R1710" s="89"/>
      <c r="S1710" s="84">
        <v>9</v>
      </c>
      <c r="T1710" s="89"/>
      <c r="U1710" s="84">
        <v>2900</v>
      </c>
    </row>
    <row r="1711" spans="1:21" ht="17.25" customHeight="1" thickBot="1">
      <c r="A1711" s="82">
        <v>45181</v>
      </c>
      <c r="B1711" s="82" t="str">
        <f t="shared" si="26"/>
        <v>Sep</v>
      </c>
      <c r="C1711" s="83">
        <v>45170</v>
      </c>
      <c r="D1711" s="84">
        <v>37</v>
      </c>
      <c r="E1711" s="84" t="s">
        <v>205</v>
      </c>
      <c r="F1711" s="85" t="s">
        <v>8916</v>
      </c>
      <c r="G1711" s="86" t="s">
        <v>9306</v>
      </c>
      <c r="H1711" s="86" t="s">
        <v>8782</v>
      </c>
      <c r="I1711" s="86">
        <v>1450</v>
      </c>
      <c r="J1711" s="109">
        <v>1229</v>
      </c>
      <c r="K1711" s="128" t="s">
        <v>261</v>
      </c>
      <c r="L1711" s="109" t="s">
        <v>232</v>
      </c>
      <c r="M1711" s="88" t="str">
        <f>VLOOKUP(L1711,'Total Sales 24-25'!$AD$2:$AE$6,2,0)</f>
        <v>Other Services</v>
      </c>
      <c r="N1711" s="109" t="s">
        <v>5204</v>
      </c>
      <c r="O1711" s="84" t="s">
        <v>6341</v>
      </c>
      <c r="P1711" s="89"/>
      <c r="Q1711" s="89"/>
      <c r="R1711" s="89"/>
      <c r="S1711" s="84">
        <v>9</v>
      </c>
      <c r="T1711" s="89"/>
      <c r="U1711" s="84">
        <v>1450</v>
      </c>
    </row>
    <row r="1712" spans="1:21" ht="17.25" customHeight="1" thickBot="1">
      <c r="A1712" s="82">
        <v>45181</v>
      </c>
      <c r="B1712" s="82" t="str">
        <f t="shared" si="26"/>
        <v>Sep</v>
      </c>
      <c r="C1712" s="83">
        <v>45170</v>
      </c>
      <c r="D1712" s="84">
        <v>37</v>
      </c>
      <c r="E1712" s="84" t="s">
        <v>205</v>
      </c>
      <c r="F1712" s="85" t="s">
        <v>983</v>
      </c>
      <c r="G1712" s="86" t="s">
        <v>9307</v>
      </c>
      <c r="H1712" s="86" t="s">
        <v>8782</v>
      </c>
      <c r="I1712" s="86">
        <v>1450</v>
      </c>
      <c r="J1712" s="109">
        <v>1229</v>
      </c>
      <c r="K1712" s="128" t="s">
        <v>261</v>
      </c>
      <c r="L1712" s="109" t="s">
        <v>232</v>
      </c>
      <c r="M1712" s="88" t="str">
        <f>VLOOKUP(L1712,'Total Sales 24-25'!$AD$2:$AE$6,2,0)</f>
        <v>Other Services</v>
      </c>
      <c r="N1712" s="109" t="s">
        <v>5204</v>
      </c>
      <c r="O1712" s="84" t="s">
        <v>6341</v>
      </c>
      <c r="P1712" s="89"/>
      <c r="Q1712" s="89"/>
      <c r="R1712" s="89"/>
      <c r="S1712" s="84">
        <v>9</v>
      </c>
      <c r="T1712" s="89"/>
      <c r="U1712" s="84">
        <v>1450</v>
      </c>
    </row>
    <row r="1713" spans="1:21" ht="17.25" customHeight="1" thickBot="1">
      <c r="A1713" s="82">
        <v>45023</v>
      </c>
      <c r="B1713" s="82" t="str">
        <f t="shared" si="26"/>
        <v>Apr</v>
      </c>
      <c r="C1713" s="83">
        <v>45017</v>
      </c>
      <c r="D1713" s="109">
        <v>14</v>
      </c>
      <c r="E1713" s="84" t="s">
        <v>205</v>
      </c>
      <c r="F1713" s="113" t="s">
        <v>9308</v>
      </c>
      <c r="G1713" s="110" t="s">
        <v>9309</v>
      </c>
      <c r="H1713" s="86" t="s">
        <v>8782</v>
      </c>
      <c r="I1713" s="110">
        <v>950</v>
      </c>
      <c r="J1713" s="109">
        <v>805</v>
      </c>
      <c r="K1713" s="120" t="s">
        <v>112</v>
      </c>
      <c r="L1713" s="109" t="s">
        <v>229</v>
      </c>
      <c r="M1713" s="88" t="str">
        <f>VLOOKUP(L1713,'Total Sales 24-25'!$AD$2:$AE$6,2,0)</f>
        <v>WhatsApp API Business</v>
      </c>
      <c r="N1713" s="109" t="s">
        <v>594</v>
      </c>
      <c r="O1713" s="109" t="s">
        <v>6341</v>
      </c>
      <c r="P1713" s="89"/>
      <c r="Q1713" s="89"/>
      <c r="R1713" s="89"/>
      <c r="S1713" s="109">
        <v>4</v>
      </c>
      <c r="T1713" s="89"/>
      <c r="U1713" s="109">
        <v>950</v>
      </c>
    </row>
    <row r="1714" spans="1:21" ht="17.25" customHeight="1" thickBot="1">
      <c r="A1714" s="82">
        <v>45181</v>
      </c>
      <c r="B1714" s="82" t="str">
        <f t="shared" si="26"/>
        <v>Sep</v>
      </c>
      <c r="C1714" s="83">
        <v>45170</v>
      </c>
      <c r="D1714" s="84">
        <v>37</v>
      </c>
      <c r="E1714" s="84" t="s">
        <v>205</v>
      </c>
      <c r="F1714" s="85" t="s">
        <v>9310</v>
      </c>
      <c r="G1714" s="86" t="s">
        <v>9311</v>
      </c>
      <c r="H1714" s="86" t="s">
        <v>8782</v>
      </c>
      <c r="I1714" s="86">
        <v>1450</v>
      </c>
      <c r="J1714" s="109">
        <v>1229</v>
      </c>
      <c r="K1714" s="128" t="s">
        <v>261</v>
      </c>
      <c r="L1714" s="109" t="s">
        <v>232</v>
      </c>
      <c r="M1714" s="88" t="str">
        <f>VLOOKUP(L1714,'Total Sales 24-25'!$AD$2:$AE$6,2,0)</f>
        <v>Other Services</v>
      </c>
      <c r="N1714" s="109" t="s">
        <v>5204</v>
      </c>
      <c r="O1714" s="84" t="s">
        <v>6341</v>
      </c>
      <c r="P1714" s="89"/>
      <c r="Q1714" s="89"/>
      <c r="R1714" s="89"/>
      <c r="S1714" s="84">
        <v>9</v>
      </c>
      <c r="T1714" s="89"/>
      <c r="U1714" s="84">
        <v>1450</v>
      </c>
    </row>
    <row r="1715" spans="1:21" ht="17.25" customHeight="1" thickBot="1">
      <c r="A1715" s="82">
        <v>45181</v>
      </c>
      <c r="B1715" s="82" t="str">
        <f t="shared" si="26"/>
        <v>Sep</v>
      </c>
      <c r="C1715" s="83">
        <v>45170</v>
      </c>
      <c r="D1715" s="84">
        <v>37</v>
      </c>
      <c r="E1715" s="84" t="s">
        <v>205</v>
      </c>
      <c r="F1715" s="85" t="s">
        <v>9312</v>
      </c>
      <c r="G1715" s="86" t="s">
        <v>9313</v>
      </c>
      <c r="H1715" s="86" t="s">
        <v>8782</v>
      </c>
      <c r="I1715" s="86">
        <v>950</v>
      </c>
      <c r="J1715" s="109">
        <v>805</v>
      </c>
      <c r="K1715" s="120" t="s">
        <v>112</v>
      </c>
      <c r="L1715" s="109" t="s">
        <v>229</v>
      </c>
      <c r="M1715" s="88" t="str">
        <f>VLOOKUP(L1715,'Total Sales 24-25'!$AD$2:$AE$6,2,0)</f>
        <v>WhatsApp API Business</v>
      </c>
      <c r="N1715" s="109" t="s">
        <v>594</v>
      </c>
      <c r="O1715" s="84" t="s">
        <v>6341</v>
      </c>
      <c r="P1715" s="89"/>
      <c r="Q1715" s="89"/>
      <c r="R1715" s="89"/>
      <c r="S1715" s="84">
        <v>9</v>
      </c>
      <c r="T1715" s="89"/>
      <c r="U1715" s="84">
        <v>950</v>
      </c>
    </row>
    <row r="1716" spans="1:21" ht="17.25" customHeight="1" thickBot="1">
      <c r="A1716" s="82">
        <v>45181</v>
      </c>
      <c r="B1716" s="82" t="str">
        <f t="shared" si="26"/>
        <v>Sep</v>
      </c>
      <c r="C1716" s="83">
        <v>45170</v>
      </c>
      <c r="D1716" s="84">
        <v>37</v>
      </c>
      <c r="E1716" s="84" t="s">
        <v>205</v>
      </c>
      <c r="F1716" s="85" t="s">
        <v>3702</v>
      </c>
      <c r="G1716" s="86" t="s">
        <v>9314</v>
      </c>
      <c r="H1716" s="86" t="s">
        <v>8782</v>
      </c>
      <c r="I1716" s="86">
        <v>2850</v>
      </c>
      <c r="J1716" s="109">
        <v>2415</v>
      </c>
      <c r="K1716" s="120" t="s">
        <v>112</v>
      </c>
      <c r="L1716" s="109" t="s">
        <v>229</v>
      </c>
      <c r="M1716" s="88" t="str">
        <f>VLOOKUP(L1716,'Total Sales 24-25'!$AD$2:$AE$6,2,0)</f>
        <v>WhatsApp API Business</v>
      </c>
      <c r="N1716" s="109" t="s">
        <v>594</v>
      </c>
      <c r="O1716" s="84" t="s">
        <v>6341</v>
      </c>
      <c r="P1716" s="89"/>
      <c r="Q1716" s="89"/>
      <c r="R1716" s="89"/>
      <c r="S1716" s="84">
        <v>9</v>
      </c>
      <c r="T1716" s="89"/>
      <c r="U1716" s="84">
        <v>2849.7</v>
      </c>
    </row>
    <row r="1717" spans="1:21" ht="17.25" customHeight="1" thickBot="1">
      <c r="A1717" s="82">
        <v>45182</v>
      </c>
      <c r="B1717" s="82" t="str">
        <f t="shared" si="26"/>
        <v>Sep</v>
      </c>
      <c r="C1717" s="83">
        <v>45170</v>
      </c>
      <c r="D1717" s="84">
        <v>37</v>
      </c>
      <c r="E1717" s="84" t="s">
        <v>205</v>
      </c>
      <c r="F1717" s="85" t="s">
        <v>2101</v>
      </c>
      <c r="G1717" s="86" t="s">
        <v>9315</v>
      </c>
      <c r="H1717" s="86" t="s">
        <v>8782</v>
      </c>
      <c r="I1717" s="86">
        <v>1450</v>
      </c>
      <c r="J1717" s="109">
        <v>1229</v>
      </c>
      <c r="K1717" s="128" t="s">
        <v>261</v>
      </c>
      <c r="L1717" s="109" t="s">
        <v>232</v>
      </c>
      <c r="M1717" s="88" t="str">
        <f>VLOOKUP(L1717,'Total Sales 24-25'!$AD$2:$AE$6,2,0)</f>
        <v>Other Services</v>
      </c>
      <c r="N1717" s="109" t="s">
        <v>5204</v>
      </c>
      <c r="O1717" s="84" t="s">
        <v>6341</v>
      </c>
      <c r="P1717" s="89"/>
      <c r="Q1717" s="89"/>
      <c r="R1717" s="89"/>
      <c r="S1717" s="84">
        <v>9</v>
      </c>
      <c r="T1717" s="89"/>
      <c r="U1717" s="84">
        <v>1450</v>
      </c>
    </row>
    <row r="1718" spans="1:21" ht="17.25" customHeight="1" thickBot="1">
      <c r="A1718" s="82">
        <v>45182</v>
      </c>
      <c r="B1718" s="82" t="str">
        <f t="shared" si="26"/>
        <v>Sep</v>
      </c>
      <c r="C1718" s="83">
        <v>45170</v>
      </c>
      <c r="D1718" s="84">
        <v>37</v>
      </c>
      <c r="E1718" s="84" t="s">
        <v>205</v>
      </c>
      <c r="F1718" s="85" t="s">
        <v>3578</v>
      </c>
      <c r="G1718" s="86" t="s">
        <v>9316</v>
      </c>
      <c r="H1718" s="86" t="s">
        <v>8782</v>
      </c>
      <c r="I1718" s="86">
        <v>1450</v>
      </c>
      <c r="J1718" s="109">
        <v>1229</v>
      </c>
      <c r="K1718" s="128" t="s">
        <v>261</v>
      </c>
      <c r="L1718" s="109" t="s">
        <v>232</v>
      </c>
      <c r="M1718" s="88" t="str">
        <f>VLOOKUP(L1718,'Total Sales 24-25'!$AD$2:$AE$6,2,0)</f>
        <v>Other Services</v>
      </c>
      <c r="N1718" s="109" t="s">
        <v>5204</v>
      </c>
      <c r="O1718" s="84" t="s">
        <v>6341</v>
      </c>
      <c r="P1718" s="89"/>
      <c r="Q1718" s="89"/>
      <c r="R1718" s="89"/>
      <c r="S1718" s="84">
        <v>9</v>
      </c>
      <c r="T1718" s="89"/>
      <c r="U1718" s="84">
        <v>1450</v>
      </c>
    </row>
    <row r="1719" spans="1:21" ht="17.25" customHeight="1" thickBot="1">
      <c r="A1719" s="82">
        <v>45182</v>
      </c>
      <c r="B1719" s="82" t="str">
        <f t="shared" si="26"/>
        <v>Sep</v>
      </c>
      <c r="C1719" s="83">
        <v>45170</v>
      </c>
      <c r="D1719" s="84">
        <v>37</v>
      </c>
      <c r="E1719" s="84" t="s">
        <v>205</v>
      </c>
      <c r="F1719" s="85" t="s">
        <v>4210</v>
      </c>
      <c r="G1719" s="86" t="s">
        <v>9317</v>
      </c>
      <c r="H1719" s="86" t="s">
        <v>8782</v>
      </c>
      <c r="I1719" s="86">
        <v>1450</v>
      </c>
      <c r="J1719" s="109">
        <v>1229</v>
      </c>
      <c r="K1719" s="128" t="s">
        <v>261</v>
      </c>
      <c r="L1719" s="109" t="s">
        <v>232</v>
      </c>
      <c r="M1719" s="88" t="str">
        <f>VLOOKUP(L1719,'Total Sales 24-25'!$AD$2:$AE$6,2,0)</f>
        <v>Other Services</v>
      </c>
      <c r="N1719" s="109" t="s">
        <v>5204</v>
      </c>
      <c r="O1719" s="84" t="s">
        <v>6341</v>
      </c>
      <c r="P1719" s="89"/>
      <c r="Q1719" s="89"/>
      <c r="R1719" s="89"/>
      <c r="S1719" s="84">
        <v>9</v>
      </c>
      <c r="T1719" s="89"/>
      <c r="U1719" s="84">
        <v>1450</v>
      </c>
    </row>
    <row r="1720" spans="1:21" ht="17.25" customHeight="1" thickBot="1">
      <c r="A1720" s="82">
        <v>45183</v>
      </c>
      <c r="B1720" s="82" t="str">
        <f t="shared" si="26"/>
        <v>Sep</v>
      </c>
      <c r="C1720" s="83">
        <v>45170</v>
      </c>
      <c r="D1720" s="84">
        <v>37</v>
      </c>
      <c r="E1720" s="84" t="s">
        <v>205</v>
      </c>
      <c r="F1720" s="85" t="s">
        <v>5122</v>
      </c>
      <c r="G1720" s="86" t="s">
        <v>9318</v>
      </c>
      <c r="H1720" s="86" t="s">
        <v>8782</v>
      </c>
      <c r="I1720" s="86">
        <v>15930</v>
      </c>
      <c r="J1720" s="109">
        <v>13500</v>
      </c>
      <c r="K1720" s="120" t="s">
        <v>112</v>
      </c>
      <c r="L1720" s="109" t="s">
        <v>229</v>
      </c>
      <c r="M1720" s="88" t="str">
        <f>VLOOKUP(L1720,'Total Sales 24-25'!$AD$2:$AE$6,2,0)</f>
        <v>WhatsApp API Business</v>
      </c>
      <c r="N1720" s="109" t="s">
        <v>284</v>
      </c>
      <c r="O1720" s="84" t="s">
        <v>6341</v>
      </c>
      <c r="P1720" s="89"/>
      <c r="Q1720" s="89"/>
      <c r="R1720" s="89"/>
      <c r="S1720" s="84">
        <v>9</v>
      </c>
      <c r="T1720" s="89"/>
      <c r="U1720" s="84">
        <v>15930</v>
      </c>
    </row>
    <row r="1721" spans="1:21" ht="17.25" customHeight="1" thickBot="1">
      <c r="A1721" s="82">
        <v>45183</v>
      </c>
      <c r="B1721" s="82" t="str">
        <f t="shared" si="26"/>
        <v>Sep</v>
      </c>
      <c r="C1721" s="83">
        <v>45170</v>
      </c>
      <c r="D1721" s="84">
        <v>37</v>
      </c>
      <c r="E1721" s="84" t="s">
        <v>205</v>
      </c>
      <c r="F1721" s="85" t="s">
        <v>2010</v>
      </c>
      <c r="G1721" s="86" t="s">
        <v>9319</v>
      </c>
      <c r="H1721" s="86" t="s">
        <v>8782</v>
      </c>
      <c r="I1721" s="86">
        <v>1450</v>
      </c>
      <c r="J1721" s="109">
        <v>1229</v>
      </c>
      <c r="K1721" s="128" t="s">
        <v>261</v>
      </c>
      <c r="L1721" s="109" t="s">
        <v>232</v>
      </c>
      <c r="M1721" s="88" t="str">
        <f>VLOOKUP(L1721,'Total Sales 24-25'!$AD$2:$AE$6,2,0)</f>
        <v>Other Services</v>
      </c>
      <c r="N1721" s="109" t="s">
        <v>5204</v>
      </c>
      <c r="O1721" s="84" t="s">
        <v>6341</v>
      </c>
      <c r="P1721" s="89"/>
      <c r="Q1721" s="89"/>
      <c r="R1721" s="89"/>
      <c r="S1721" s="84">
        <v>9</v>
      </c>
      <c r="T1721" s="89"/>
      <c r="U1721" s="84">
        <v>1450</v>
      </c>
    </row>
    <row r="1722" spans="1:21" ht="17.25" customHeight="1" thickBot="1">
      <c r="A1722" s="82">
        <v>45183</v>
      </c>
      <c r="B1722" s="82" t="str">
        <f t="shared" si="26"/>
        <v>Sep</v>
      </c>
      <c r="C1722" s="83">
        <v>45170</v>
      </c>
      <c r="D1722" s="84">
        <v>37</v>
      </c>
      <c r="E1722" s="84" t="s">
        <v>205</v>
      </c>
      <c r="F1722" s="85" t="s">
        <v>4280</v>
      </c>
      <c r="G1722" s="86" t="s">
        <v>9320</v>
      </c>
      <c r="H1722" s="86" t="s">
        <v>8782</v>
      </c>
      <c r="I1722" s="86">
        <v>42480</v>
      </c>
      <c r="J1722" s="109">
        <v>36000</v>
      </c>
      <c r="K1722" s="120" t="s">
        <v>112</v>
      </c>
      <c r="L1722" s="109" t="s">
        <v>229</v>
      </c>
      <c r="M1722" s="88" t="str">
        <f>VLOOKUP(L1722,'Total Sales 24-25'!$AD$2:$AE$6,2,0)</f>
        <v>WhatsApp API Business</v>
      </c>
      <c r="N1722" s="109" t="s">
        <v>643</v>
      </c>
      <c r="O1722" s="84" t="s">
        <v>6341</v>
      </c>
      <c r="P1722" s="89"/>
      <c r="Q1722" s="89"/>
      <c r="R1722" s="89"/>
      <c r="S1722" s="84">
        <v>9</v>
      </c>
      <c r="T1722" s="89"/>
      <c r="U1722" s="84">
        <v>42480</v>
      </c>
    </row>
    <row r="1723" spans="1:21" ht="17.25" customHeight="1" thickBot="1">
      <c r="A1723" s="82">
        <v>45183</v>
      </c>
      <c r="B1723" s="82" t="str">
        <f t="shared" si="26"/>
        <v>Sep</v>
      </c>
      <c r="C1723" s="83">
        <v>45170</v>
      </c>
      <c r="D1723" s="84">
        <v>37</v>
      </c>
      <c r="E1723" s="84" t="s">
        <v>205</v>
      </c>
      <c r="F1723" s="90" t="s">
        <v>362</v>
      </c>
      <c r="G1723" s="86" t="s">
        <v>9321</v>
      </c>
      <c r="H1723" s="86" t="s">
        <v>8782</v>
      </c>
      <c r="I1723" s="91"/>
      <c r="J1723" s="109">
        <v>0</v>
      </c>
      <c r="K1723" s="89"/>
      <c r="L1723" s="89"/>
      <c r="M1723" s="88" t="e">
        <f>VLOOKUP(L1723,'Total Sales 24-25'!$AD$2:$AE$6,2,0)</f>
        <v>#N/A</v>
      </c>
      <c r="N1723" s="89"/>
      <c r="O1723" s="84" t="s">
        <v>6341</v>
      </c>
      <c r="P1723" s="89"/>
      <c r="Q1723" s="89"/>
      <c r="R1723" s="89"/>
      <c r="S1723" s="84">
        <v>9</v>
      </c>
      <c r="T1723" s="89"/>
      <c r="U1723" s="89"/>
    </row>
    <row r="1724" spans="1:21" ht="17.25" customHeight="1" thickBot="1">
      <c r="A1724" s="82">
        <v>45023</v>
      </c>
      <c r="B1724" s="82" t="str">
        <f t="shared" si="26"/>
        <v>Apr</v>
      </c>
      <c r="C1724" s="83">
        <v>45017</v>
      </c>
      <c r="D1724" s="84">
        <v>14</v>
      </c>
      <c r="E1724" s="84" t="s">
        <v>205</v>
      </c>
      <c r="F1724" s="85" t="s">
        <v>850</v>
      </c>
      <c r="G1724" s="86" t="s">
        <v>9322</v>
      </c>
      <c r="H1724" s="86" t="s">
        <v>8782</v>
      </c>
      <c r="I1724" s="86">
        <v>5900</v>
      </c>
      <c r="J1724" s="84">
        <v>5000</v>
      </c>
      <c r="K1724" s="88" t="s">
        <v>8818</v>
      </c>
      <c r="L1724" s="88" t="s">
        <v>223</v>
      </c>
      <c r="M1724" s="88" t="str">
        <f>VLOOKUP(L1724,'Total Sales 24-25'!$AD$2:$AE$6,2,0)</f>
        <v>Tech Assist Recruitment</v>
      </c>
      <c r="N1724" s="88" t="s">
        <v>311</v>
      </c>
      <c r="O1724" s="84" t="s">
        <v>6341</v>
      </c>
      <c r="P1724" s="89"/>
      <c r="Q1724" s="89"/>
      <c r="R1724" s="89"/>
      <c r="S1724" s="84">
        <v>4</v>
      </c>
      <c r="T1724" s="89"/>
      <c r="U1724" s="84">
        <v>5900</v>
      </c>
    </row>
    <row r="1725" spans="1:21" ht="17.25" customHeight="1" thickBot="1">
      <c r="A1725" s="82">
        <v>45183</v>
      </c>
      <c r="B1725" s="82" t="str">
        <f t="shared" si="26"/>
        <v>Sep</v>
      </c>
      <c r="C1725" s="83">
        <v>45170</v>
      </c>
      <c r="D1725" s="84">
        <v>37</v>
      </c>
      <c r="E1725" s="84" t="s">
        <v>205</v>
      </c>
      <c r="F1725" s="85" t="s">
        <v>9323</v>
      </c>
      <c r="G1725" s="86" t="s">
        <v>9324</v>
      </c>
      <c r="H1725" s="86" t="s">
        <v>8782</v>
      </c>
      <c r="I1725" s="86">
        <v>2950</v>
      </c>
      <c r="J1725" s="109">
        <v>2500</v>
      </c>
      <c r="K1725" s="120" t="s">
        <v>112</v>
      </c>
      <c r="L1725" s="109" t="s">
        <v>229</v>
      </c>
      <c r="M1725" s="88" t="str">
        <f>VLOOKUP(L1725,'Total Sales 24-25'!$AD$2:$AE$6,2,0)</f>
        <v>WhatsApp API Business</v>
      </c>
      <c r="N1725" s="109" t="s">
        <v>258</v>
      </c>
      <c r="O1725" s="84" t="s">
        <v>6341</v>
      </c>
      <c r="P1725" s="89"/>
      <c r="Q1725" s="89"/>
      <c r="R1725" s="89"/>
      <c r="S1725" s="84">
        <v>9</v>
      </c>
      <c r="T1725" s="89"/>
      <c r="U1725" s="84">
        <v>2950</v>
      </c>
    </row>
    <row r="1726" spans="1:21" ht="17.25" customHeight="1" thickBot="1">
      <c r="A1726" s="82">
        <v>45183</v>
      </c>
      <c r="B1726" s="82" t="str">
        <f t="shared" si="26"/>
        <v>Sep</v>
      </c>
      <c r="C1726" s="83">
        <v>45170</v>
      </c>
      <c r="D1726" s="84">
        <v>37</v>
      </c>
      <c r="E1726" s="84" t="s">
        <v>205</v>
      </c>
      <c r="F1726" s="85" t="s">
        <v>4839</v>
      </c>
      <c r="G1726" s="86" t="s">
        <v>9325</v>
      </c>
      <c r="H1726" s="86" t="s">
        <v>8782</v>
      </c>
      <c r="I1726" s="86">
        <v>2507</v>
      </c>
      <c r="J1726" s="109">
        <v>2125</v>
      </c>
      <c r="K1726" s="120" t="s">
        <v>112</v>
      </c>
      <c r="L1726" s="109" t="s">
        <v>229</v>
      </c>
      <c r="M1726" s="88" t="str">
        <f>VLOOKUP(L1726,'Total Sales 24-25'!$AD$2:$AE$6,2,0)</f>
        <v>WhatsApp API Business</v>
      </c>
      <c r="N1726" s="109" t="s">
        <v>258</v>
      </c>
      <c r="O1726" s="84" t="s">
        <v>6341</v>
      </c>
      <c r="P1726" s="89"/>
      <c r="Q1726" s="89"/>
      <c r="R1726" s="89"/>
      <c r="S1726" s="84">
        <v>9</v>
      </c>
      <c r="T1726" s="89"/>
      <c r="U1726" s="84">
        <v>2507</v>
      </c>
    </row>
    <row r="1727" spans="1:21" ht="17.25" customHeight="1" thickBot="1">
      <c r="A1727" s="82">
        <v>45183</v>
      </c>
      <c r="B1727" s="82" t="str">
        <f t="shared" si="26"/>
        <v>Sep</v>
      </c>
      <c r="C1727" s="83">
        <v>45170</v>
      </c>
      <c r="D1727" s="84">
        <v>37</v>
      </c>
      <c r="E1727" s="84" t="s">
        <v>205</v>
      </c>
      <c r="F1727" s="85" t="s">
        <v>9326</v>
      </c>
      <c r="G1727" s="86" t="s">
        <v>9327</v>
      </c>
      <c r="H1727" s="86" t="s">
        <v>8782</v>
      </c>
      <c r="I1727" s="86">
        <v>5900</v>
      </c>
      <c r="J1727" s="109">
        <v>5000</v>
      </c>
      <c r="K1727" s="109" t="s">
        <v>8818</v>
      </c>
      <c r="L1727" s="109" t="s">
        <v>223</v>
      </c>
      <c r="M1727" s="88" t="str">
        <f>VLOOKUP(L1727,'Total Sales 24-25'!$AD$2:$AE$6,2,0)</f>
        <v>Tech Assist Recruitment</v>
      </c>
      <c r="N1727" s="109" t="s">
        <v>311</v>
      </c>
      <c r="O1727" s="84" t="s">
        <v>6341</v>
      </c>
      <c r="P1727" s="89"/>
      <c r="Q1727" s="89"/>
      <c r="R1727" s="89"/>
      <c r="S1727" s="84">
        <v>9</v>
      </c>
      <c r="T1727" s="89"/>
      <c r="U1727" s="84">
        <v>5900</v>
      </c>
    </row>
    <row r="1728" spans="1:21" ht="17.25" customHeight="1" thickBot="1">
      <c r="A1728" s="82">
        <v>45183</v>
      </c>
      <c r="B1728" s="82" t="str">
        <f t="shared" si="26"/>
        <v>Sep</v>
      </c>
      <c r="C1728" s="83">
        <v>45170</v>
      </c>
      <c r="D1728" s="84">
        <v>37</v>
      </c>
      <c r="E1728" s="84" t="s">
        <v>205</v>
      </c>
      <c r="F1728" s="85" t="s">
        <v>4252</v>
      </c>
      <c r="G1728" s="86" t="s">
        <v>9328</v>
      </c>
      <c r="H1728" s="86" t="s">
        <v>8782</v>
      </c>
      <c r="I1728" s="86">
        <v>36108</v>
      </c>
      <c r="J1728" s="109">
        <v>30600</v>
      </c>
      <c r="K1728" s="120" t="s">
        <v>112</v>
      </c>
      <c r="L1728" s="109" t="s">
        <v>229</v>
      </c>
      <c r="M1728" s="88" t="str">
        <f>VLOOKUP(L1728,'Total Sales 24-25'!$AD$2:$AE$6,2,0)</f>
        <v>WhatsApp API Business</v>
      </c>
      <c r="N1728" s="109" t="s">
        <v>359</v>
      </c>
      <c r="O1728" s="84" t="s">
        <v>6341</v>
      </c>
      <c r="P1728" s="89"/>
      <c r="Q1728" s="89"/>
      <c r="R1728" s="89"/>
      <c r="S1728" s="84">
        <v>9</v>
      </c>
      <c r="T1728" s="89"/>
      <c r="U1728" s="84">
        <v>36108</v>
      </c>
    </row>
    <row r="1729" spans="1:21" ht="17.25" customHeight="1" thickBot="1">
      <c r="A1729" s="82">
        <v>45183</v>
      </c>
      <c r="B1729" s="82" t="str">
        <f t="shared" si="26"/>
        <v>Sep</v>
      </c>
      <c r="C1729" s="83">
        <v>45170</v>
      </c>
      <c r="D1729" s="84">
        <v>37</v>
      </c>
      <c r="E1729" s="84" t="s">
        <v>205</v>
      </c>
      <c r="F1729" s="85" t="s">
        <v>9329</v>
      </c>
      <c r="G1729" s="117" t="s">
        <v>9330</v>
      </c>
      <c r="H1729" s="86" t="s">
        <v>8782</v>
      </c>
      <c r="I1729" s="86">
        <v>8850</v>
      </c>
      <c r="J1729" s="109">
        <v>7500</v>
      </c>
      <c r="K1729" s="120" t="s">
        <v>112</v>
      </c>
      <c r="L1729" s="109" t="s">
        <v>229</v>
      </c>
      <c r="M1729" s="88" t="str">
        <f>VLOOKUP(L1729,'Total Sales 24-25'!$AD$2:$AE$6,2,0)</f>
        <v>WhatsApp API Business</v>
      </c>
      <c r="N1729" s="109" t="s">
        <v>269</v>
      </c>
      <c r="O1729" s="84" t="s">
        <v>6341</v>
      </c>
      <c r="P1729" s="89"/>
      <c r="Q1729" s="89"/>
      <c r="R1729" s="89"/>
      <c r="S1729" s="84">
        <v>9</v>
      </c>
      <c r="T1729" s="89"/>
      <c r="U1729" s="84">
        <v>8850</v>
      </c>
    </row>
    <row r="1730" spans="1:21" ht="17.25" customHeight="1" thickBot="1">
      <c r="A1730" s="82">
        <v>45183</v>
      </c>
      <c r="B1730" s="82" t="str">
        <f t="shared" ref="B1730:B1793" si="27">TEXT(A1730,"mmm")</f>
        <v>Sep</v>
      </c>
      <c r="C1730" s="83">
        <v>45170</v>
      </c>
      <c r="D1730" s="84">
        <v>37</v>
      </c>
      <c r="E1730" s="84" t="s">
        <v>205</v>
      </c>
      <c r="F1730" s="85" t="s">
        <v>9329</v>
      </c>
      <c r="G1730" s="117" t="s">
        <v>9330</v>
      </c>
      <c r="H1730" s="86" t="s">
        <v>8782</v>
      </c>
      <c r="I1730" s="86">
        <v>5900</v>
      </c>
      <c r="J1730" s="109">
        <v>5000</v>
      </c>
      <c r="K1730" s="120" t="s">
        <v>112</v>
      </c>
      <c r="L1730" s="109" t="s">
        <v>229</v>
      </c>
      <c r="M1730" s="88" t="str">
        <f>VLOOKUP(L1730,'Total Sales 24-25'!$AD$2:$AE$6,2,0)</f>
        <v>WhatsApp API Business</v>
      </c>
      <c r="N1730" s="109" t="s">
        <v>321</v>
      </c>
      <c r="O1730" s="84" t="s">
        <v>6341</v>
      </c>
      <c r="P1730" s="89"/>
      <c r="Q1730" s="89"/>
      <c r="R1730" s="89"/>
      <c r="S1730" s="84">
        <v>9</v>
      </c>
      <c r="T1730" s="89"/>
      <c r="U1730" s="84">
        <v>5900</v>
      </c>
    </row>
    <row r="1731" spans="1:21" ht="17.25" customHeight="1" thickBot="1">
      <c r="A1731" s="82">
        <v>45184</v>
      </c>
      <c r="B1731" s="82" t="str">
        <f t="shared" si="27"/>
        <v>Sep</v>
      </c>
      <c r="C1731" s="83">
        <v>45170</v>
      </c>
      <c r="D1731" s="84">
        <v>37</v>
      </c>
      <c r="E1731" s="84" t="s">
        <v>205</v>
      </c>
      <c r="F1731" s="85" t="s">
        <v>1511</v>
      </c>
      <c r="G1731" s="86" t="s">
        <v>9331</v>
      </c>
      <c r="H1731" s="86" t="s">
        <v>8782</v>
      </c>
      <c r="I1731" s="86">
        <v>7523</v>
      </c>
      <c r="J1731" s="109">
        <v>6375</v>
      </c>
      <c r="K1731" s="120" t="s">
        <v>112</v>
      </c>
      <c r="L1731" s="109" t="s">
        <v>229</v>
      </c>
      <c r="M1731" s="88" t="str">
        <f>VLOOKUP(L1731,'Total Sales 24-25'!$AD$2:$AE$6,2,0)</f>
        <v>WhatsApp API Business</v>
      </c>
      <c r="N1731" s="109" t="s">
        <v>269</v>
      </c>
      <c r="O1731" s="84" t="s">
        <v>6341</v>
      </c>
      <c r="P1731" s="89"/>
      <c r="Q1731" s="89"/>
      <c r="R1731" s="89"/>
      <c r="S1731" s="84">
        <v>9</v>
      </c>
      <c r="T1731" s="89"/>
      <c r="U1731" s="84">
        <v>7523</v>
      </c>
    </row>
    <row r="1732" spans="1:21" ht="17.25" customHeight="1" thickBot="1">
      <c r="A1732" s="82">
        <v>45184</v>
      </c>
      <c r="B1732" s="82" t="str">
        <f t="shared" si="27"/>
        <v>Sep</v>
      </c>
      <c r="C1732" s="83">
        <v>45170</v>
      </c>
      <c r="D1732" s="84">
        <v>37</v>
      </c>
      <c r="E1732" s="84" t="s">
        <v>205</v>
      </c>
      <c r="F1732" s="85" t="s">
        <v>508</v>
      </c>
      <c r="G1732" s="86" t="s">
        <v>9332</v>
      </c>
      <c r="H1732" s="86" t="s">
        <v>8782</v>
      </c>
      <c r="I1732" s="86">
        <v>4350</v>
      </c>
      <c r="J1732" s="109">
        <v>3686</v>
      </c>
      <c r="K1732" s="128" t="s">
        <v>261</v>
      </c>
      <c r="L1732" s="109" t="s">
        <v>232</v>
      </c>
      <c r="M1732" s="88" t="str">
        <f>VLOOKUP(L1732,'Total Sales 24-25'!$AD$2:$AE$6,2,0)</f>
        <v>Other Services</v>
      </c>
      <c r="N1732" s="109" t="s">
        <v>5204</v>
      </c>
      <c r="O1732" s="84" t="s">
        <v>6341</v>
      </c>
      <c r="P1732" s="89"/>
      <c r="Q1732" s="89"/>
      <c r="R1732" s="89"/>
      <c r="S1732" s="84">
        <v>9</v>
      </c>
      <c r="T1732" s="89"/>
      <c r="U1732" s="84">
        <v>4350</v>
      </c>
    </row>
    <row r="1733" spans="1:21" ht="17.25" customHeight="1" thickBot="1">
      <c r="A1733" s="82">
        <v>45184</v>
      </c>
      <c r="B1733" s="82" t="str">
        <f t="shared" si="27"/>
        <v>Sep</v>
      </c>
      <c r="C1733" s="83">
        <v>45170</v>
      </c>
      <c r="D1733" s="84">
        <v>37</v>
      </c>
      <c r="E1733" s="84" t="s">
        <v>205</v>
      </c>
      <c r="F1733" s="85" t="s">
        <v>1997</v>
      </c>
      <c r="G1733" s="86" t="s">
        <v>9333</v>
      </c>
      <c r="H1733" s="86" t="s">
        <v>8782</v>
      </c>
      <c r="I1733" s="86">
        <v>15045</v>
      </c>
      <c r="J1733" s="109">
        <v>12750</v>
      </c>
      <c r="K1733" s="120" t="s">
        <v>112</v>
      </c>
      <c r="L1733" s="109" t="s">
        <v>229</v>
      </c>
      <c r="M1733" s="88" t="str">
        <f>VLOOKUP(L1733,'Total Sales 24-25'!$AD$2:$AE$6,2,0)</f>
        <v>WhatsApp API Business</v>
      </c>
      <c r="N1733" s="109" t="s">
        <v>284</v>
      </c>
      <c r="O1733" s="84" t="s">
        <v>6341</v>
      </c>
      <c r="P1733" s="89"/>
      <c r="Q1733" s="89"/>
      <c r="R1733" s="89"/>
      <c r="S1733" s="84">
        <v>9</v>
      </c>
      <c r="T1733" s="89"/>
      <c r="U1733" s="84">
        <v>15045</v>
      </c>
    </row>
    <row r="1734" spans="1:21" ht="17.25" customHeight="1" thickBot="1">
      <c r="A1734" s="82">
        <v>45184</v>
      </c>
      <c r="B1734" s="82" t="str">
        <f t="shared" si="27"/>
        <v>Sep</v>
      </c>
      <c r="C1734" s="83">
        <v>45170</v>
      </c>
      <c r="D1734" s="84">
        <v>37</v>
      </c>
      <c r="E1734" s="84" t="s">
        <v>205</v>
      </c>
      <c r="F1734" s="85" t="s">
        <v>5583</v>
      </c>
      <c r="G1734" s="86" t="s">
        <v>9334</v>
      </c>
      <c r="H1734" s="86" t="s">
        <v>8782</v>
      </c>
      <c r="I1734" s="86">
        <v>118000</v>
      </c>
      <c r="J1734" s="109">
        <v>100000</v>
      </c>
      <c r="K1734" s="128" t="s">
        <v>261</v>
      </c>
      <c r="L1734" s="109" t="s">
        <v>232</v>
      </c>
      <c r="M1734" s="88" t="str">
        <f>VLOOKUP(L1734,'Total Sales 24-25'!$AD$2:$AE$6,2,0)</f>
        <v>Other Services</v>
      </c>
      <c r="N1734" s="109" t="s">
        <v>8961</v>
      </c>
      <c r="O1734" s="84" t="s">
        <v>6341</v>
      </c>
      <c r="P1734" s="89"/>
      <c r="Q1734" s="89"/>
      <c r="R1734" s="89"/>
      <c r="S1734" s="84">
        <v>9</v>
      </c>
      <c r="T1734" s="89"/>
      <c r="U1734" s="84">
        <v>118000</v>
      </c>
    </row>
    <row r="1735" spans="1:21" ht="17.25" customHeight="1" thickBot="1">
      <c r="A1735" s="82">
        <v>45184</v>
      </c>
      <c r="B1735" s="82" t="str">
        <f t="shared" si="27"/>
        <v>Sep</v>
      </c>
      <c r="C1735" s="83">
        <v>45170</v>
      </c>
      <c r="D1735" s="84">
        <v>37</v>
      </c>
      <c r="E1735" s="84" t="s">
        <v>205</v>
      </c>
      <c r="F1735" s="85" t="s">
        <v>2364</v>
      </c>
      <c r="G1735" s="86" t="s">
        <v>9335</v>
      </c>
      <c r="H1735" s="86" t="s">
        <v>8782</v>
      </c>
      <c r="I1735" s="86">
        <v>13877</v>
      </c>
      <c r="J1735" s="109">
        <v>11760</v>
      </c>
      <c r="K1735" s="109" t="s">
        <v>8818</v>
      </c>
      <c r="L1735" s="109" t="s">
        <v>223</v>
      </c>
      <c r="M1735" s="88" t="str">
        <f>VLOOKUP(L1735,'Total Sales 24-25'!$AD$2:$AE$6,2,0)</f>
        <v>Tech Assist Recruitment</v>
      </c>
      <c r="N1735" s="109" t="s">
        <v>311</v>
      </c>
      <c r="O1735" s="84" t="s">
        <v>6341</v>
      </c>
      <c r="P1735" s="89"/>
      <c r="Q1735" s="89"/>
      <c r="R1735" s="89"/>
      <c r="S1735" s="84">
        <v>9</v>
      </c>
      <c r="T1735" s="89"/>
      <c r="U1735" s="84">
        <v>13877</v>
      </c>
    </row>
    <row r="1736" spans="1:21" ht="17.25" customHeight="1" thickBot="1">
      <c r="A1736" s="82">
        <v>45024</v>
      </c>
      <c r="B1736" s="82" t="str">
        <f t="shared" si="27"/>
        <v>Apr</v>
      </c>
      <c r="C1736" s="83">
        <v>45017</v>
      </c>
      <c r="D1736" s="84">
        <v>14</v>
      </c>
      <c r="E1736" s="84" t="s">
        <v>205</v>
      </c>
      <c r="F1736" s="85" t="s">
        <v>9336</v>
      </c>
      <c r="G1736" s="86" t="s">
        <v>9337</v>
      </c>
      <c r="H1736" s="86" t="s">
        <v>8782</v>
      </c>
      <c r="I1736" s="86">
        <v>299</v>
      </c>
      <c r="J1736" s="84">
        <v>253</v>
      </c>
      <c r="K1736" s="107" t="s">
        <v>261</v>
      </c>
      <c r="L1736" s="88" t="s">
        <v>226</v>
      </c>
      <c r="M1736" s="88" t="str">
        <f>VLOOKUP(L1736,'Total Sales 24-25'!$AD$2:$AE$6,2,0)</f>
        <v xml:space="preserve">Training Business </v>
      </c>
      <c r="N1736" s="88" t="s">
        <v>330</v>
      </c>
      <c r="O1736" s="84" t="s">
        <v>6341</v>
      </c>
      <c r="P1736" s="89"/>
      <c r="Q1736" s="89"/>
      <c r="R1736" s="89"/>
      <c r="S1736" s="84">
        <v>4</v>
      </c>
      <c r="T1736" s="89"/>
      <c r="U1736" s="84">
        <v>299</v>
      </c>
    </row>
    <row r="1737" spans="1:21" ht="17.25" customHeight="1" thickBot="1">
      <c r="A1737" s="82">
        <v>45184</v>
      </c>
      <c r="B1737" s="82" t="str">
        <f t="shared" si="27"/>
        <v>Sep</v>
      </c>
      <c r="C1737" s="83">
        <v>45170</v>
      </c>
      <c r="D1737" s="84">
        <v>37</v>
      </c>
      <c r="E1737" s="84" t="s">
        <v>205</v>
      </c>
      <c r="F1737" s="85" t="s">
        <v>3803</v>
      </c>
      <c r="G1737" s="86" t="s">
        <v>9338</v>
      </c>
      <c r="H1737" s="86" t="s">
        <v>8782</v>
      </c>
      <c r="I1737" s="86">
        <v>10030</v>
      </c>
      <c r="J1737" s="109">
        <v>8500</v>
      </c>
      <c r="K1737" s="120" t="s">
        <v>112</v>
      </c>
      <c r="L1737" s="109" t="s">
        <v>229</v>
      </c>
      <c r="M1737" s="88" t="str">
        <f>VLOOKUP(L1737,'Total Sales 24-25'!$AD$2:$AE$6,2,0)</f>
        <v>WhatsApp API Business</v>
      </c>
      <c r="N1737" s="109" t="s">
        <v>352</v>
      </c>
      <c r="O1737" s="84" t="s">
        <v>6341</v>
      </c>
      <c r="P1737" s="89"/>
      <c r="Q1737" s="89"/>
      <c r="R1737" s="89"/>
      <c r="S1737" s="84">
        <v>9</v>
      </c>
      <c r="T1737" s="89"/>
      <c r="U1737" s="84">
        <v>10030</v>
      </c>
    </row>
    <row r="1738" spans="1:21" ht="17.25" customHeight="1" thickBot="1">
      <c r="A1738" s="82">
        <v>45184</v>
      </c>
      <c r="B1738" s="82" t="str">
        <f t="shared" si="27"/>
        <v>Sep</v>
      </c>
      <c r="C1738" s="83">
        <v>45170</v>
      </c>
      <c r="D1738" s="84">
        <v>37</v>
      </c>
      <c r="E1738" s="84" t="s">
        <v>205</v>
      </c>
      <c r="F1738" s="85" t="s">
        <v>355</v>
      </c>
      <c r="G1738" s="86" t="s">
        <v>9339</v>
      </c>
      <c r="H1738" s="86" t="s">
        <v>8782</v>
      </c>
      <c r="I1738" s="86">
        <v>35052</v>
      </c>
      <c r="J1738" s="109">
        <v>29705</v>
      </c>
      <c r="K1738" s="126" t="s">
        <v>310</v>
      </c>
      <c r="L1738" s="109" t="s">
        <v>223</v>
      </c>
      <c r="M1738" s="88" t="str">
        <f>VLOOKUP(L1738,'Total Sales 24-25'!$AD$2:$AE$6,2,0)</f>
        <v>Tech Assist Recruitment</v>
      </c>
      <c r="N1738" s="109" t="s">
        <v>311</v>
      </c>
      <c r="O1738" s="84" t="s">
        <v>6341</v>
      </c>
      <c r="P1738" s="89"/>
      <c r="Q1738" s="89"/>
      <c r="R1738" s="89"/>
      <c r="S1738" s="84">
        <v>9</v>
      </c>
      <c r="T1738" s="89"/>
      <c r="U1738" s="84">
        <v>35052</v>
      </c>
    </row>
    <row r="1739" spans="1:21" ht="17.25" customHeight="1" thickBot="1">
      <c r="A1739" s="82">
        <v>45185</v>
      </c>
      <c r="B1739" s="82" t="str">
        <f t="shared" si="27"/>
        <v>Sep</v>
      </c>
      <c r="C1739" s="83">
        <v>45170</v>
      </c>
      <c r="D1739" s="84">
        <v>37</v>
      </c>
      <c r="E1739" s="84" t="s">
        <v>205</v>
      </c>
      <c r="F1739" s="85" t="s">
        <v>4886</v>
      </c>
      <c r="G1739" s="86" t="s">
        <v>9340</v>
      </c>
      <c r="H1739" s="86" t="s">
        <v>8782</v>
      </c>
      <c r="I1739" s="86">
        <v>5900</v>
      </c>
      <c r="J1739" s="109">
        <v>5000</v>
      </c>
      <c r="K1739" s="125" t="s">
        <v>291</v>
      </c>
      <c r="L1739" s="109" t="s">
        <v>232</v>
      </c>
      <c r="M1739" s="88" t="str">
        <f>VLOOKUP(L1739,'Total Sales 24-25'!$AD$2:$AE$6,2,0)</f>
        <v>Other Services</v>
      </c>
      <c r="N1739" s="109" t="s">
        <v>2943</v>
      </c>
      <c r="O1739" s="84" t="s">
        <v>6341</v>
      </c>
      <c r="P1739" s="89"/>
      <c r="Q1739" s="89"/>
      <c r="R1739" s="89"/>
      <c r="S1739" s="84">
        <v>9</v>
      </c>
      <c r="T1739" s="89"/>
      <c r="U1739" s="84">
        <v>5900</v>
      </c>
    </row>
    <row r="1740" spans="1:21" ht="17.25" customHeight="1" thickBot="1">
      <c r="A1740" s="82">
        <v>45185</v>
      </c>
      <c r="B1740" s="82" t="str">
        <f t="shared" si="27"/>
        <v>Sep</v>
      </c>
      <c r="C1740" s="83">
        <v>45170</v>
      </c>
      <c r="D1740" s="84">
        <v>37</v>
      </c>
      <c r="E1740" s="84" t="s">
        <v>205</v>
      </c>
      <c r="F1740" s="85" t="s">
        <v>969</v>
      </c>
      <c r="G1740" s="86" t="s">
        <v>9341</v>
      </c>
      <c r="H1740" s="86" t="s">
        <v>8782</v>
      </c>
      <c r="I1740" s="86">
        <v>15045</v>
      </c>
      <c r="J1740" s="109">
        <v>12750</v>
      </c>
      <c r="K1740" s="120" t="s">
        <v>112</v>
      </c>
      <c r="L1740" s="109" t="s">
        <v>229</v>
      </c>
      <c r="M1740" s="88" t="str">
        <f>VLOOKUP(L1740,'Total Sales 24-25'!$AD$2:$AE$6,2,0)</f>
        <v>WhatsApp API Business</v>
      </c>
      <c r="N1740" s="109" t="s">
        <v>284</v>
      </c>
      <c r="O1740" s="84" t="s">
        <v>6341</v>
      </c>
      <c r="P1740" s="89"/>
      <c r="Q1740" s="89"/>
      <c r="R1740" s="89"/>
      <c r="S1740" s="84">
        <v>9</v>
      </c>
      <c r="T1740" s="89"/>
      <c r="U1740" s="84">
        <v>15045</v>
      </c>
    </row>
    <row r="1741" spans="1:21" ht="17.25" customHeight="1" thickBot="1">
      <c r="A1741" s="82">
        <v>45185</v>
      </c>
      <c r="B1741" s="82" t="str">
        <f t="shared" si="27"/>
        <v>Sep</v>
      </c>
      <c r="C1741" s="83">
        <v>45170</v>
      </c>
      <c r="D1741" s="84">
        <v>37</v>
      </c>
      <c r="E1741" s="84" t="s">
        <v>205</v>
      </c>
      <c r="F1741" s="85" t="s">
        <v>992</v>
      </c>
      <c r="G1741" s="86" t="s">
        <v>9342</v>
      </c>
      <c r="H1741" s="86" t="s">
        <v>8782</v>
      </c>
      <c r="I1741" s="86">
        <v>55696</v>
      </c>
      <c r="J1741" s="109">
        <v>47200</v>
      </c>
      <c r="K1741" s="125" t="s">
        <v>291</v>
      </c>
      <c r="L1741" s="88" t="s">
        <v>32</v>
      </c>
      <c r="M1741" s="88" t="s">
        <v>15</v>
      </c>
      <c r="N1741" s="109" t="s">
        <v>32</v>
      </c>
      <c r="O1741" s="84" t="s">
        <v>6341</v>
      </c>
      <c r="P1741" s="89"/>
      <c r="Q1741" s="89"/>
      <c r="R1741" s="89"/>
      <c r="S1741" s="84">
        <v>9</v>
      </c>
      <c r="T1741" s="89"/>
      <c r="U1741" s="84">
        <v>55696</v>
      </c>
    </row>
    <row r="1742" spans="1:21" ht="17.25" customHeight="1" thickBot="1">
      <c r="A1742" s="82">
        <v>45185</v>
      </c>
      <c r="B1742" s="82" t="str">
        <f t="shared" si="27"/>
        <v>Sep</v>
      </c>
      <c r="C1742" s="83">
        <v>45170</v>
      </c>
      <c r="D1742" s="84">
        <v>37</v>
      </c>
      <c r="E1742" s="84" t="s">
        <v>205</v>
      </c>
      <c r="F1742" s="85" t="s">
        <v>393</v>
      </c>
      <c r="G1742" s="86" t="s">
        <v>9343</v>
      </c>
      <c r="H1742" s="86" t="s">
        <v>8782</v>
      </c>
      <c r="I1742" s="86">
        <v>15045</v>
      </c>
      <c r="J1742" s="109">
        <v>12750</v>
      </c>
      <c r="K1742" s="120" t="s">
        <v>112</v>
      </c>
      <c r="L1742" s="109" t="s">
        <v>229</v>
      </c>
      <c r="M1742" s="88" t="str">
        <f>VLOOKUP(L1742,'Total Sales 24-25'!$AD$2:$AE$6,2,0)</f>
        <v>WhatsApp API Business</v>
      </c>
      <c r="N1742" s="109" t="s">
        <v>284</v>
      </c>
      <c r="O1742" s="84" t="s">
        <v>6341</v>
      </c>
      <c r="P1742" s="89"/>
      <c r="Q1742" s="89"/>
      <c r="R1742" s="89"/>
      <c r="S1742" s="84">
        <v>9</v>
      </c>
      <c r="T1742" s="89"/>
      <c r="U1742" s="84">
        <v>15045</v>
      </c>
    </row>
    <row r="1743" spans="1:21" ht="17.25" customHeight="1" thickBot="1">
      <c r="A1743" s="82">
        <v>45185</v>
      </c>
      <c r="B1743" s="82" t="str">
        <f t="shared" si="27"/>
        <v>Sep</v>
      </c>
      <c r="C1743" s="83">
        <v>45170</v>
      </c>
      <c r="D1743" s="84">
        <v>37</v>
      </c>
      <c r="E1743" s="84" t="s">
        <v>205</v>
      </c>
      <c r="F1743" s="85" t="s">
        <v>4307</v>
      </c>
      <c r="G1743" s="86" t="s">
        <v>9344</v>
      </c>
      <c r="H1743" s="86" t="s">
        <v>8782</v>
      </c>
      <c r="I1743" s="86">
        <v>17700</v>
      </c>
      <c r="J1743" s="109">
        <v>15000</v>
      </c>
      <c r="K1743" s="120" t="s">
        <v>112</v>
      </c>
      <c r="L1743" s="109" t="s">
        <v>229</v>
      </c>
      <c r="M1743" s="88" t="str">
        <f>VLOOKUP(L1743,'Total Sales 24-25'!$AD$2:$AE$6,2,0)</f>
        <v>WhatsApp API Business</v>
      </c>
      <c r="N1743" s="109" t="s">
        <v>284</v>
      </c>
      <c r="O1743" s="84" t="s">
        <v>6341</v>
      </c>
      <c r="P1743" s="89"/>
      <c r="Q1743" s="89"/>
      <c r="R1743" s="89"/>
      <c r="S1743" s="84">
        <v>9</v>
      </c>
      <c r="T1743" s="89"/>
      <c r="U1743" s="84">
        <v>17700</v>
      </c>
    </row>
    <row r="1744" spans="1:21" ht="17.25" customHeight="1" thickBot="1">
      <c r="A1744" s="82">
        <v>45185</v>
      </c>
      <c r="B1744" s="82" t="str">
        <f t="shared" si="27"/>
        <v>Sep</v>
      </c>
      <c r="C1744" s="83">
        <v>45170</v>
      </c>
      <c r="D1744" s="84">
        <v>37</v>
      </c>
      <c r="E1744" s="84" t="s">
        <v>205</v>
      </c>
      <c r="F1744" s="85" t="s">
        <v>2175</v>
      </c>
      <c r="G1744" s="117" t="s">
        <v>9345</v>
      </c>
      <c r="H1744" s="86" t="s">
        <v>8782</v>
      </c>
      <c r="I1744" s="86">
        <v>43648</v>
      </c>
      <c r="J1744" s="109">
        <v>36990</v>
      </c>
      <c r="K1744" s="125" t="s">
        <v>291</v>
      </c>
      <c r="L1744" s="109" t="s">
        <v>232</v>
      </c>
      <c r="M1744" s="88" t="str">
        <f>VLOOKUP(L1744,'Total Sales 24-25'!$AD$2:$AE$6,2,0)</f>
        <v>Other Services</v>
      </c>
      <c r="N1744" s="109" t="s">
        <v>2073</v>
      </c>
      <c r="O1744" s="84" t="s">
        <v>6341</v>
      </c>
      <c r="P1744" s="89"/>
      <c r="Q1744" s="89"/>
      <c r="R1744" s="89"/>
      <c r="S1744" s="84">
        <v>9</v>
      </c>
      <c r="T1744" s="89"/>
      <c r="U1744" s="84">
        <v>43648.2</v>
      </c>
    </row>
    <row r="1745" spans="1:21" ht="17.25" customHeight="1" thickBot="1">
      <c r="A1745" s="82">
        <v>45185</v>
      </c>
      <c r="B1745" s="82" t="str">
        <f t="shared" si="27"/>
        <v>Sep</v>
      </c>
      <c r="C1745" s="83">
        <v>45170</v>
      </c>
      <c r="D1745" s="84">
        <v>37</v>
      </c>
      <c r="E1745" s="84" t="s">
        <v>205</v>
      </c>
      <c r="F1745" s="85" t="s">
        <v>2175</v>
      </c>
      <c r="G1745" s="117" t="s">
        <v>9345</v>
      </c>
      <c r="H1745" s="86" t="s">
        <v>8782</v>
      </c>
      <c r="I1745" s="86">
        <v>4720</v>
      </c>
      <c r="J1745" s="109">
        <v>4000</v>
      </c>
      <c r="K1745" s="125" t="s">
        <v>291</v>
      </c>
      <c r="L1745" s="109" t="s">
        <v>232</v>
      </c>
      <c r="M1745" s="88" t="str">
        <f>VLOOKUP(L1745,'Total Sales 24-25'!$AD$2:$AE$6,2,0)</f>
        <v>Other Services</v>
      </c>
      <c r="N1745" s="109" t="s">
        <v>2943</v>
      </c>
      <c r="O1745" s="84" t="s">
        <v>6341</v>
      </c>
      <c r="P1745" s="89"/>
      <c r="Q1745" s="89"/>
      <c r="R1745" s="89"/>
      <c r="S1745" s="84">
        <v>9</v>
      </c>
      <c r="T1745" s="89"/>
      <c r="U1745" s="84">
        <v>4720</v>
      </c>
    </row>
    <row r="1746" spans="1:21" ht="17.25" customHeight="1" thickBot="1">
      <c r="A1746" s="82">
        <v>45185</v>
      </c>
      <c r="B1746" s="82" t="str">
        <f t="shared" si="27"/>
        <v>Sep</v>
      </c>
      <c r="C1746" s="83">
        <v>45170</v>
      </c>
      <c r="D1746" s="84">
        <v>37</v>
      </c>
      <c r="E1746" s="84" t="s">
        <v>205</v>
      </c>
      <c r="F1746" s="85" t="s">
        <v>3131</v>
      </c>
      <c r="G1746" s="86" t="s">
        <v>9346</v>
      </c>
      <c r="H1746" s="86" t="s">
        <v>8782</v>
      </c>
      <c r="I1746" s="86">
        <v>15045</v>
      </c>
      <c r="J1746" s="109">
        <v>12750</v>
      </c>
      <c r="K1746" s="120" t="s">
        <v>112</v>
      </c>
      <c r="L1746" s="109" t="s">
        <v>229</v>
      </c>
      <c r="M1746" s="88" t="str">
        <f>VLOOKUP(L1746,'Total Sales 24-25'!$AD$2:$AE$6,2,0)</f>
        <v>WhatsApp API Business</v>
      </c>
      <c r="N1746" s="109" t="s">
        <v>284</v>
      </c>
      <c r="O1746" s="84" t="s">
        <v>6341</v>
      </c>
      <c r="P1746" s="89"/>
      <c r="Q1746" s="89"/>
      <c r="R1746" s="89"/>
      <c r="S1746" s="84">
        <v>9</v>
      </c>
      <c r="T1746" s="89"/>
      <c r="U1746" s="84">
        <v>15045</v>
      </c>
    </row>
    <row r="1747" spans="1:21" ht="17.25" customHeight="1" thickBot="1">
      <c r="A1747" s="82">
        <v>45185</v>
      </c>
      <c r="B1747" s="82" t="str">
        <f t="shared" si="27"/>
        <v>Sep</v>
      </c>
      <c r="C1747" s="83">
        <v>45170</v>
      </c>
      <c r="D1747" s="84">
        <v>37</v>
      </c>
      <c r="E1747" s="84" t="s">
        <v>205</v>
      </c>
      <c r="F1747" s="85" t="s">
        <v>448</v>
      </c>
      <c r="G1747" s="86" t="s">
        <v>9347</v>
      </c>
      <c r="H1747" s="86" t="s">
        <v>8782</v>
      </c>
      <c r="I1747" s="86">
        <v>11800</v>
      </c>
      <c r="J1747" s="109">
        <v>10000</v>
      </c>
      <c r="K1747" s="120" t="s">
        <v>112</v>
      </c>
      <c r="L1747" s="109" t="s">
        <v>229</v>
      </c>
      <c r="M1747" s="88" t="str">
        <f>VLOOKUP(L1747,'Total Sales 24-25'!$AD$2:$AE$6,2,0)</f>
        <v>WhatsApp API Business</v>
      </c>
      <c r="N1747" s="109" t="s">
        <v>352</v>
      </c>
      <c r="O1747" s="84" t="s">
        <v>6341</v>
      </c>
      <c r="P1747" s="89"/>
      <c r="Q1747" s="89"/>
      <c r="R1747" s="89"/>
      <c r="S1747" s="84">
        <v>9</v>
      </c>
      <c r="T1747" s="89"/>
      <c r="U1747" s="84">
        <v>11800</v>
      </c>
    </row>
    <row r="1748" spans="1:21" ht="17.25" customHeight="1" thickBot="1">
      <c r="A1748" s="82">
        <v>45024</v>
      </c>
      <c r="B1748" s="82" t="str">
        <f t="shared" si="27"/>
        <v>Apr</v>
      </c>
      <c r="C1748" s="83">
        <v>45017</v>
      </c>
      <c r="D1748" s="84">
        <v>14</v>
      </c>
      <c r="E1748" s="84" t="s">
        <v>205</v>
      </c>
      <c r="F1748" s="85" t="s">
        <v>2331</v>
      </c>
      <c r="G1748" s="86" t="s">
        <v>9348</v>
      </c>
      <c r="H1748" s="86" t="s">
        <v>8782</v>
      </c>
      <c r="I1748" s="86">
        <v>950</v>
      </c>
      <c r="J1748" s="84">
        <v>805</v>
      </c>
      <c r="K1748" s="107" t="s">
        <v>261</v>
      </c>
      <c r="L1748" s="88" t="s">
        <v>226</v>
      </c>
      <c r="M1748" s="88" t="str">
        <f>VLOOKUP(L1748,'Total Sales 24-25'!$AD$2:$AE$6,2,0)</f>
        <v xml:space="preserve">Training Business </v>
      </c>
      <c r="N1748" s="88" t="s">
        <v>330</v>
      </c>
      <c r="O1748" s="84" t="s">
        <v>6341</v>
      </c>
      <c r="P1748" s="89"/>
      <c r="Q1748" s="89"/>
      <c r="R1748" s="89"/>
      <c r="S1748" s="84">
        <v>4</v>
      </c>
      <c r="T1748" s="89"/>
      <c r="U1748" s="84">
        <v>950</v>
      </c>
    </row>
    <row r="1749" spans="1:21" ht="17.25" customHeight="1" thickBot="1">
      <c r="A1749" s="82">
        <v>45185</v>
      </c>
      <c r="B1749" s="82" t="str">
        <f t="shared" si="27"/>
        <v>Sep</v>
      </c>
      <c r="C1749" s="83">
        <v>45170</v>
      </c>
      <c r="D1749" s="84">
        <v>37</v>
      </c>
      <c r="E1749" s="84" t="s">
        <v>205</v>
      </c>
      <c r="F1749" s="85" t="s">
        <v>9349</v>
      </c>
      <c r="G1749" s="86" t="s">
        <v>9350</v>
      </c>
      <c r="H1749" s="86" t="s">
        <v>8782</v>
      </c>
      <c r="I1749" s="86">
        <v>1450</v>
      </c>
      <c r="J1749" s="109">
        <v>1229</v>
      </c>
      <c r="K1749" s="128" t="s">
        <v>261</v>
      </c>
      <c r="L1749" s="109" t="s">
        <v>232</v>
      </c>
      <c r="M1749" s="88" t="str">
        <f>VLOOKUP(L1749,'Total Sales 24-25'!$AD$2:$AE$6,2,0)</f>
        <v>Other Services</v>
      </c>
      <c r="N1749" s="109" t="s">
        <v>5204</v>
      </c>
      <c r="O1749" s="84" t="s">
        <v>6341</v>
      </c>
      <c r="P1749" s="89"/>
      <c r="Q1749" s="89"/>
      <c r="R1749" s="89"/>
      <c r="S1749" s="84">
        <v>9</v>
      </c>
      <c r="T1749" s="89"/>
      <c r="U1749" s="84">
        <v>1450</v>
      </c>
    </row>
    <row r="1750" spans="1:21" ht="17.25" customHeight="1" thickBot="1">
      <c r="A1750" s="82">
        <v>45187</v>
      </c>
      <c r="B1750" s="82" t="str">
        <f t="shared" si="27"/>
        <v>Sep</v>
      </c>
      <c r="C1750" s="83">
        <v>45170</v>
      </c>
      <c r="D1750" s="84">
        <v>38</v>
      </c>
      <c r="E1750" s="84" t="s">
        <v>205</v>
      </c>
      <c r="F1750" s="85" t="s">
        <v>1857</v>
      </c>
      <c r="G1750" s="86" t="s">
        <v>9351</v>
      </c>
      <c r="H1750" s="86" t="s">
        <v>8782</v>
      </c>
      <c r="I1750" s="86">
        <v>352820</v>
      </c>
      <c r="J1750" s="109">
        <v>299000</v>
      </c>
      <c r="K1750" s="125" t="s">
        <v>291</v>
      </c>
      <c r="L1750" s="109" t="s">
        <v>226</v>
      </c>
      <c r="M1750" s="88" t="str">
        <f>VLOOKUP(L1750,'Total Sales 24-25'!$AD$2:$AE$6,2,0)</f>
        <v xml:space="preserve">Training Business </v>
      </c>
      <c r="N1750" s="109" t="s">
        <v>7906</v>
      </c>
      <c r="O1750" s="84" t="s">
        <v>6341</v>
      </c>
      <c r="P1750" s="84" t="s">
        <v>7726</v>
      </c>
      <c r="Q1750" s="89"/>
      <c r="R1750" s="89"/>
      <c r="S1750" s="84">
        <v>9</v>
      </c>
      <c r="T1750" s="89"/>
      <c r="U1750" s="84">
        <v>352820</v>
      </c>
    </row>
    <row r="1751" spans="1:21" ht="17.25" customHeight="1" thickBot="1">
      <c r="A1751" s="82">
        <v>45187</v>
      </c>
      <c r="B1751" s="82" t="str">
        <f t="shared" si="27"/>
        <v>Sep</v>
      </c>
      <c r="C1751" s="83">
        <v>45170</v>
      </c>
      <c r="D1751" s="84">
        <v>38</v>
      </c>
      <c r="E1751" s="84" t="s">
        <v>205</v>
      </c>
      <c r="F1751" s="85" t="s">
        <v>9352</v>
      </c>
      <c r="G1751" s="86" t="s">
        <v>9353</v>
      </c>
      <c r="H1751" s="86" t="s">
        <v>8782</v>
      </c>
      <c r="I1751" s="86">
        <v>352820</v>
      </c>
      <c r="J1751" s="109">
        <v>299000</v>
      </c>
      <c r="K1751" s="125" t="s">
        <v>291</v>
      </c>
      <c r="L1751" s="109" t="s">
        <v>226</v>
      </c>
      <c r="M1751" s="88" t="str">
        <f>VLOOKUP(L1751,'Total Sales 24-25'!$AD$2:$AE$6,2,0)</f>
        <v xml:space="preserve">Training Business </v>
      </c>
      <c r="N1751" s="109" t="s">
        <v>7906</v>
      </c>
      <c r="O1751" s="84" t="s">
        <v>6341</v>
      </c>
      <c r="P1751" s="84" t="s">
        <v>7726</v>
      </c>
      <c r="Q1751" s="89"/>
      <c r="R1751" s="89"/>
      <c r="S1751" s="84">
        <v>9</v>
      </c>
      <c r="T1751" s="89"/>
      <c r="U1751" s="84">
        <v>352820</v>
      </c>
    </row>
    <row r="1752" spans="1:21" ht="17.25" customHeight="1" thickBot="1">
      <c r="A1752" s="82">
        <v>45187</v>
      </c>
      <c r="B1752" s="82" t="str">
        <f t="shared" si="27"/>
        <v>Sep</v>
      </c>
      <c r="C1752" s="83">
        <v>45170</v>
      </c>
      <c r="D1752" s="84">
        <v>38</v>
      </c>
      <c r="E1752" s="84" t="s">
        <v>205</v>
      </c>
      <c r="F1752" s="85" t="s">
        <v>7046</v>
      </c>
      <c r="G1752" s="86" t="s">
        <v>9354</v>
      </c>
      <c r="H1752" s="86" t="s">
        <v>8782</v>
      </c>
      <c r="I1752" s="86">
        <v>8850</v>
      </c>
      <c r="J1752" s="109">
        <v>7500</v>
      </c>
      <c r="K1752" s="120" t="s">
        <v>112</v>
      </c>
      <c r="L1752" s="109" t="s">
        <v>229</v>
      </c>
      <c r="M1752" s="88" t="str">
        <f>VLOOKUP(L1752,'Total Sales 24-25'!$AD$2:$AE$6,2,0)</f>
        <v>WhatsApp API Business</v>
      </c>
      <c r="N1752" s="109" t="s">
        <v>269</v>
      </c>
      <c r="O1752" s="84" t="s">
        <v>6341</v>
      </c>
      <c r="P1752" s="89"/>
      <c r="Q1752" s="89"/>
      <c r="R1752" s="89"/>
      <c r="S1752" s="84">
        <v>9</v>
      </c>
      <c r="T1752" s="89"/>
      <c r="U1752" s="84">
        <v>8850</v>
      </c>
    </row>
    <row r="1753" spans="1:21" ht="17.25" customHeight="1" thickBot="1">
      <c r="A1753" s="82">
        <v>45187</v>
      </c>
      <c r="B1753" s="82" t="str">
        <f t="shared" si="27"/>
        <v>Sep</v>
      </c>
      <c r="C1753" s="83">
        <v>45170</v>
      </c>
      <c r="D1753" s="84">
        <v>38</v>
      </c>
      <c r="E1753" s="84" t="s">
        <v>205</v>
      </c>
      <c r="F1753" s="85" t="s">
        <v>9355</v>
      </c>
      <c r="G1753" s="86" t="s">
        <v>9356</v>
      </c>
      <c r="H1753" s="86" t="s">
        <v>8782</v>
      </c>
      <c r="I1753" s="86">
        <v>17700</v>
      </c>
      <c r="J1753" s="109">
        <v>15000</v>
      </c>
      <c r="K1753" s="120" t="s">
        <v>112</v>
      </c>
      <c r="L1753" s="109" t="s">
        <v>229</v>
      </c>
      <c r="M1753" s="88" t="str">
        <f>VLOOKUP(L1753,'Total Sales 24-25'!$AD$2:$AE$6,2,0)</f>
        <v>WhatsApp API Business</v>
      </c>
      <c r="N1753" s="109" t="s">
        <v>284</v>
      </c>
      <c r="O1753" s="84" t="s">
        <v>6341</v>
      </c>
      <c r="P1753" s="89"/>
      <c r="Q1753" s="89"/>
      <c r="R1753" s="89"/>
      <c r="S1753" s="84">
        <v>9</v>
      </c>
      <c r="T1753" s="89"/>
      <c r="U1753" s="84">
        <v>17700</v>
      </c>
    </row>
    <row r="1754" spans="1:21" ht="17.25" customHeight="1" thickBot="1">
      <c r="A1754" s="82">
        <v>45187</v>
      </c>
      <c r="B1754" s="82" t="str">
        <f t="shared" si="27"/>
        <v>Sep</v>
      </c>
      <c r="C1754" s="83">
        <v>45170</v>
      </c>
      <c r="D1754" s="84">
        <v>38</v>
      </c>
      <c r="E1754" s="84" t="s">
        <v>205</v>
      </c>
      <c r="F1754" s="85" t="s">
        <v>2529</v>
      </c>
      <c r="G1754" s="86" t="s">
        <v>9357</v>
      </c>
      <c r="H1754" s="86" t="s">
        <v>8782</v>
      </c>
      <c r="I1754" s="86">
        <v>42480</v>
      </c>
      <c r="J1754" s="109">
        <v>36000</v>
      </c>
      <c r="K1754" s="120" t="s">
        <v>112</v>
      </c>
      <c r="L1754" s="109" t="s">
        <v>229</v>
      </c>
      <c r="M1754" s="88" t="str">
        <f>VLOOKUP(L1754,'Total Sales 24-25'!$AD$2:$AE$6,2,0)</f>
        <v>WhatsApp API Business</v>
      </c>
      <c r="N1754" s="109" t="s">
        <v>359</v>
      </c>
      <c r="O1754" s="84" t="s">
        <v>6341</v>
      </c>
      <c r="P1754" s="89"/>
      <c r="Q1754" s="89"/>
      <c r="R1754" s="89"/>
      <c r="S1754" s="84">
        <v>9</v>
      </c>
      <c r="T1754" s="89"/>
      <c r="U1754" s="84">
        <v>42480</v>
      </c>
    </row>
    <row r="1755" spans="1:21" ht="17.25" customHeight="1" thickBot="1">
      <c r="A1755" s="82">
        <v>45187</v>
      </c>
      <c r="B1755" s="82" t="str">
        <f t="shared" si="27"/>
        <v>Sep</v>
      </c>
      <c r="C1755" s="83">
        <v>45170</v>
      </c>
      <c r="D1755" s="84">
        <v>38</v>
      </c>
      <c r="E1755" s="84" t="s">
        <v>205</v>
      </c>
      <c r="F1755" s="85" t="s">
        <v>1590</v>
      </c>
      <c r="G1755" s="86" t="s">
        <v>9358</v>
      </c>
      <c r="H1755" s="86" t="s">
        <v>8782</v>
      </c>
      <c r="I1755" s="86">
        <v>42480</v>
      </c>
      <c r="J1755" s="109">
        <v>36000</v>
      </c>
      <c r="K1755" s="120" t="s">
        <v>112</v>
      </c>
      <c r="L1755" s="109" t="s">
        <v>229</v>
      </c>
      <c r="M1755" s="88" t="str">
        <f>VLOOKUP(L1755,'Total Sales 24-25'!$AD$2:$AE$6,2,0)</f>
        <v>WhatsApp API Business</v>
      </c>
      <c r="N1755" s="109" t="s">
        <v>359</v>
      </c>
      <c r="O1755" s="84" t="s">
        <v>6341</v>
      </c>
      <c r="P1755" s="89"/>
      <c r="Q1755" s="89"/>
      <c r="R1755" s="89"/>
      <c r="S1755" s="84">
        <v>9</v>
      </c>
      <c r="T1755" s="89"/>
      <c r="U1755" s="84">
        <v>42480</v>
      </c>
    </row>
    <row r="1756" spans="1:21" ht="17.25" customHeight="1" thickBot="1">
      <c r="A1756" s="82">
        <v>45187</v>
      </c>
      <c r="B1756" s="82" t="str">
        <f t="shared" si="27"/>
        <v>Sep</v>
      </c>
      <c r="C1756" s="83">
        <v>45170</v>
      </c>
      <c r="D1756" s="84">
        <v>38</v>
      </c>
      <c r="E1756" s="84" t="s">
        <v>205</v>
      </c>
      <c r="F1756" s="85" t="s">
        <v>360</v>
      </c>
      <c r="G1756" s="86" t="s">
        <v>9359</v>
      </c>
      <c r="H1756" s="86" t="s">
        <v>8782</v>
      </c>
      <c r="I1756" s="86">
        <v>36108</v>
      </c>
      <c r="J1756" s="109">
        <v>30600</v>
      </c>
      <c r="K1756" s="120" t="s">
        <v>112</v>
      </c>
      <c r="L1756" s="109" t="s">
        <v>229</v>
      </c>
      <c r="M1756" s="88" t="str">
        <f>VLOOKUP(L1756,'Total Sales 24-25'!$AD$2:$AE$6,2,0)</f>
        <v>WhatsApp API Business</v>
      </c>
      <c r="N1756" s="109" t="s">
        <v>359</v>
      </c>
      <c r="O1756" s="84" t="s">
        <v>6341</v>
      </c>
      <c r="P1756" s="89"/>
      <c r="Q1756" s="89"/>
      <c r="R1756" s="89"/>
      <c r="S1756" s="84">
        <v>9</v>
      </c>
      <c r="T1756" s="89"/>
      <c r="U1756" s="84">
        <v>36108</v>
      </c>
    </row>
    <row r="1757" spans="1:21" ht="17.25" customHeight="1" thickBot="1">
      <c r="A1757" s="82">
        <v>45187</v>
      </c>
      <c r="B1757" s="82" t="str">
        <f t="shared" si="27"/>
        <v>Sep</v>
      </c>
      <c r="C1757" s="83">
        <v>45170</v>
      </c>
      <c r="D1757" s="84">
        <v>38</v>
      </c>
      <c r="E1757" s="84" t="s">
        <v>205</v>
      </c>
      <c r="F1757" s="85" t="s">
        <v>2112</v>
      </c>
      <c r="G1757" s="86" t="s">
        <v>9360</v>
      </c>
      <c r="H1757" s="86" t="s">
        <v>8782</v>
      </c>
      <c r="I1757" s="86">
        <v>705640</v>
      </c>
      <c r="J1757" s="109">
        <v>598000</v>
      </c>
      <c r="K1757" s="125" t="s">
        <v>291</v>
      </c>
      <c r="L1757" s="109" t="s">
        <v>226</v>
      </c>
      <c r="M1757" s="88" t="str">
        <f>VLOOKUP(L1757,'Total Sales 24-25'!$AD$2:$AE$6,2,0)</f>
        <v xml:space="preserve">Training Business </v>
      </c>
      <c r="N1757" s="109" t="s">
        <v>7906</v>
      </c>
      <c r="O1757" s="84" t="s">
        <v>6341</v>
      </c>
      <c r="P1757" s="89"/>
      <c r="Q1757" s="89"/>
      <c r="R1757" s="89"/>
      <c r="S1757" s="84">
        <v>9</v>
      </c>
      <c r="T1757" s="89"/>
      <c r="U1757" s="84">
        <v>705640</v>
      </c>
    </row>
    <row r="1758" spans="1:21" ht="17.25" customHeight="1" thickBot="1">
      <c r="A1758" s="82">
        <v>45187</v>
      </c>
      <c r="B1758" s="82" t="str">
        <f t="shared" si="27"/>
        <v>Sep</v>
      </c>
      <c r="C1758" s="83">
        <v>45170</v>
      </c>
      <c r="D1758" s="84">
        <v>38</v>
      </c>
      <c r="E1758" s="84" t="s">
        <v>205</v>
      </c>
      <c r="F1758" s="85" t="s">
        <v>1579</v>
      </c>
      <c r="G1758" s="86" t="s">
        <v>9361</v>
      </c>
      <c r="H1758" s="86" t="s">
        <v>8782</v>
      </c>
      <c r="I1758" s="86">
        <v>705640</v>
      </c>
      <c r="J1758" s="109">
        <v>598000</v>
      </c>
      <c r="K1758" s="125" t="s">
        <v>291</v>
      </c>
      <c r="L1758" s="109" t="s">
        <v>226</v>
      </c>
      <c r="M1758" s="88" t="str">
        <f>VLOOKUP(L1758,'Total Sales 24-25'!$AD$2:$AE$6,2,0)</f>
        <v xml:space="preserve">Training Business </v>
      </c>
      <c r="N1758" s="109" t="s">
        <v>7906</v>
      </c>
      <c r="O1758" s="84" t="s">
        <v>6341</v>
      </c>
      <c r="P1758" s="84" t="s">
        <v>7726</v>
      </c>
      <c r="Q1758" s="89"/>
      <c r="R1758" s="89"/>
      <c r="S1758" s="84">
        <v>9</v>
      </c>
      <c r="T1758" s="89"/>
      <c r="U1758" s="84">
        <v>705640</v>
      </c>
    </row>
    <row r="1759" spans="1:21" ht="17.25" customHeight="1" thickBot="1">
      <c r="A1759" s="82">
        <v>45024</v>
      </c>
      <c r="B1759" s="82" t="str">
        <f t="shared" si="27"/>
        <v>Apr</v>
      </c>
      <c r="C1759" s="83">
        <v>45017</v>
      </c>
      <c r="D1759" s="109">
        <v>14</v>
      </c>
      <c r="E1759" s="84" t="s">
        <v>205</v>
      </c>
      <c r="F1759" s="113" t="s">
        <v>2189</v>
      </c>
      <c r="G1759" s="110" t="s">
        <v>9362</v>
      </c>
      <c r="H1759" s="86" t="s">
        <v>8782</v>
      </c>
      <c r="I1759" s="110">
        <v>17700</v>
      </c>
      <c r="J1759" s="109">
        <v>15000</v>
      </c>
      <c r="K1759" s="120" t="s">
        <v>112</v>
      </c>
      <c r="L1759" s="109" t="s">
        <v>229</v>
      </c>
      <c r="M1759" s="88" t="str">
        <f>VLOOKUP(L1759,'Total Sales 24-25'!$AD$2:$AE$6,2,0)</f>
        <v>WhatsApp API Business</v>
      </c>
      <c r="N1759" s="109" t="s">
        <v>284</v>
      </c>
      <c r="O1759" s="109" t="s">
        <v>6341</v>
      </c>
      <c r="P1759" s="89"/>
      <c r="Q1759" s="89"/>
      <c r="R1759" s="89"/>
      <c r="S1759" s="109">
        <v>4</v>
      </c>
      <c r="T1759" s="89"/>
      <c r="U1759" s="109">
        <v>17700</v>
      </c>
    </row>
    <row r="1760" spans="1:21" ht="17.25" customHeight="1" thickBot="1">
      <c r="A1760" s="82">
        <v>45188</v>
      </c>
      <c r="B1760" s="82" t="str">
        <f t="shared" si="27"/>
        <v>Sep</v>
      </c>
      <c r="C1760" s="83">
        <v>45170</v>
      </c>
      <c r="D1760" s="84">
        <v>38</v>
      </c>
      <c r="E1760" s="84" t="s">
        <v>205</v>
      </c>
      <c r="F1760" s="85" t="s">
        <v>2090</v>
      </c>
      <c r="G1760" s="86" t="s">
        <v>9363</v>
      </c>
      <c r="H1760" s="86" t="s">
        <v>8782</v>
      </c>
      <c r="I1760" s="86">
        <v>354000</v>
      </c>
      <c r="J1760" s="109">
        <v>300000</v>
      </c>
      <c r="K1760" s="128" t="s">
        <v>261</v>
      </c>
      <c r="L1760" s="109" t="s">
        <v>232</v>
      </c>
      <c r="M1760" s="88" t="str">
        <f>VLOOKUP(L1760,'Total Sales 24-25'!$AD$2:$AE$6,2,0)</f>
        <v>Other Services</v>
      </c>
      <c r="N1760" s="109" t="s">
        <v>8961</v>
      </c>
      <c r="O1760" s="84" t="s">
        <v>6341</v>
      </c>
      <c r="P1760" s="89"/>
      <c r="Q1760" s="89"/>
      <c r="R1760" s="89"/>
      <c r="S1760" s="84">
        <v>9</v>
      </c>
      <c r="T1760" s="89"/>
      <c r="U1760" s="84">
        <v>354000</v>
      </c>
    </row>
    <row r="1761" spans="1:21" ht="17.25" customHeight="1" thickBot="1">
      <c r="A1761" s="82">
        <v>45188</v>
      </c>
      <c r="B1761" s="82" t="str">
        <f t="shared" si="27"/>
        <v>Sep</v>
      </c>
      <c r="C1761" s="83">
        <v>45170</v>
      </c>
      <c r="D1761" s="84">
        <v>38</v>
      </c>
      <c r="E1761" s="84" t="s">
        <v>205</v>
      </c>
      <c r="F1761" s="85" t="s">
        <v>5781</v>
      </c>
      <c r="G1761" s="86" t="s">
        <v>9364</v>
      </c>
      <c r="H1761" s="86" t="s">
        <v>8782</v>
      </c>
      <c r="I1761" s="86">
        <v>705640</v>
      </c>
      <c r="J1761" s="109">
        <v>598000</v>
      </c>
      <c r="K1761" s="125" t="s">
        <v>291</v>
      </c>
      <c r="L1761" s="109" t="s">
        <v>226</v>
      </c>
      <c r="M1761" s="88" t="str">
        <f>VLOOKUP(L1761,'Total Sales 24-25'!$AD$2:$AE$6,2,0)</f>
        <v xml:space="preserve">Training Business </v>
      </c>
      <c r="N1761" s="109" t="s">
        <v>7906</v>
      </c>
      <c r="O1761" s="84" t="s">
        <v>6341</v>
      </c>
      <c r="P1761" s="89"/>
      <c r="Q1761" s="89"/>
      <c r="R1761" s="89"/>
      <c r="S1761" s="84">
        <v>9</v>
      </c>
      <c r="T1761" s="89"/>
      <c r="U1761" s="84">
        <v>705640</v>
      </c>
    </row>
    <row r="1762" spans="1:21" ht="17.25" customHeight="1" thickBot="1">
      <c r="A1762" s="82">
        <v>45188</v>
      </c>
      <c r="B1762" s="82" t="str">
        <f t="shared" si="27"/>
        <v>Sep</v>
      </c>
      <c r="C1762" s="83">
        <v>45170</v>
      </c>
      <c r="D1762" s="84">
        <v>38</v>
      </c>
      <c r="E1762" s="84" t="s">
        <v>205</v>
      </c>
      <c r="F1762" s="85" t="s">
        <v>463</v>
      </c>
      <c r="G1762" s="86" t="s">
        <v>9365</v>
      </c>
      <c r="H1762" s="86" t="s">
        <v>8782</v>
      </c>
      <c r="I1762" s="86">
        <v>1450</v>
      </c>
      <c r="J1762" s="109">
        <v>1229</v>
      </c>
      <c r="K1762" s="128" t="s">
        <v>261</v>
      </c>
      <c r="L1762" s="109" t="s">
        <v>232</v>
      </c>
      <c r="M1762" s="88" t="str">
        <f>VLOOKUP(L1762,'Total Sales 24-25'!$AD$2:$AE$6,2,0)</f>
        <v>Other Services</v>
      </c>
      <c r="N1762" s="109" t="s">
        <v>5204</v>
      </c>
      <c r="O1762" s="84" t="s">
        <v>6341</v>
      </c>
      <c r="P1762" s="89"/>
      <c r="Q1762" s="89"/>
      <c r="R1762" s="89"/>
      <c r="S1762" s="84">
        <v>9</v>
      </c>
      <c r="T1762" s="89"/>
      <c r="U1762" s="84">
        <v>1450</v>
      </c>
    </row>
    <row r="1763" spans="1:21" ht="17.25" customHeight="1" thickBot="1">
      <c r="A1763" s="82">
        <v>45188</v>
      </c>
      <c r="B1763" s="82" t="str">
        <f t="shared" si="27"/>
        <v>Sep</v>
      </c>
      <c r="C1763" s="83">
        <v>45170</v>
      </c>
      <c r="D1763" s="84">
        <v>38</v>
      </c>
      <c r="E1763" s="84" t="s">
        <v>205</v>
      </c>
      <c r="F1763" s="85" t="s">
        <v>355</v>
      </c>
      <c r="G1763" s="86" t="s">
        <v>9366</v>
      </c>
      <c r="H1763" s="86" t="s">
        <v>8782</v>
      </c>
      <c r="I1763" s="86">
        <v>37052</v>
      </c>
      <c r="J1763" s="109">
        <v>31400</v>
      </c>
      <c r="K1763" s="126" t="s">
        <v>310</v>
      </c>
      <c r="L1763" s="109" t="s">
        <v>223</v>
      </c>
      <c r="M1763" s="88" t="str">
        <f>VLOOKUP(L1763,'Total Sales 24-25'!$AD$2:$AE$6,2,0)</f>
        <v>Tech Assist Recruitment</v>
      </c>
      <c r="N1763" s="109" t="s">
        <v>311</v>
      </c>
      <c r="O1763" s="84" t="s">
        <v>6341</v>
      </c>
      <c r="P1763" s="89"/>
      <c r="Q1763" s="89"/>
      <c r="R1763" s="89"/>
      <c r="S1763" s="84">
        <v>9</v>
      </c>
      <c r="T1763" s="89"/>
      <c r="U1763" s="84">
        <v>37052</v>
      </c>
    </row>
    <row r="1764" spans="1:21" ht="17.25" customHeight="1" thickBot="1">
      <c r="A1764" s="82">
        <v>45188</v>
      </c>
      <c r="B1764" s="82" t="str">
        <f t="shared" si="27"/>
        <v>Sep</v>
      </c>
      <c r="C1764" s="83">
        <v>45170</v>
      </c>
      <c r="D1764" s="84">
        <v>38</v>
      </c>
      <c r="E1764" s="84" t="s">
        <v>205</v>
      </c>
      <c r="F1764" s="85" t="s">
        <v>2103</v>
      </c>
      <c r="G1764" s="86" t="s">
        <v>9367</v>
      </c>
      <c r="H1764" s="86" t="s">
        <v>8782</v>
      </c>
      <c r="I1764" s="86">
        <v>1450</v>
      </c>
      <c r="J1764" s="109">
        <v>1229</v>
      </c>
      <c r="K1764" s="128" t="s">
        <v>261</v>
      </c>
      <c r="L1764" s="109" t="s">
        <v>232</v>
      </c>
      <c r="M1764" s="88" t="str">
        <f>VLOOKUP(L1764,'Total Sales 24-25'!$AD$2:$AE$6,2,0)</f>
        <v>Other Services</v>
      </c>
      <c r="N1764" s="109" t="s">
        <v>5204</v>
      </c>
      <c r="O1764" s="84" t="s">
        <v>6341</v>
      </c>
      <c r="P1764" s="89"/>
      <c r="Q1764" s="89"/>
      <c r="R1764" s="89"/>
      <c r="S1764" s="84">
        <v>9</v>
      </c>
      <c r="T1764" s="89"/>
      <c r="U1764" s="84">
        <v>1450</v>
      </c>
    </row>
    <row r="1765" spans="1:21" ht="17.25" customHeight="1" thickBot="1">
      <c r="A1765" s="82">
        <v>45188</v>
      </c>
      <c r="B1765" s="82" t="str">
        <f t="shared" si="27"/>
        <v>Sep</v>
      </c>
      <c r="C1765" s="83">
        <v>45170</v>
      </c>
      <c r="D1765" s="84">
        <v>38</v>
      </c>
      <c r="E1765" s="84" t="s">
        <v>205</v>
      </c>
      <c r="F1765" s="85" t="s">
        <v>775</v>
      </c>
      <c r="G1765" s="86" t="s">
        <v>9368</v>
      </c>
      <c r="H1765" s="86" t="s">
        <v>8782</v>
      </c>
      <c r="I1765" s="86">
        <v>2900</v>
      </c>
      <c r="J1765" s="109">
        <v>2458</v>
      </c>
      <c r="K1765" s="128" t="s">
        <v>261</v>
      </c>
      <c r="L1765" s="109" t="s">
        <v>232</v>
      </c>
      <c r="M1765" s="88" t="str">
        <f>VLOOKUP(L1765,'Total Sales 24-25'!$AD$2:$AE$6,2,0)</f>
        <v>Other Services</v>
      </c>
      <c r="N1765" s="109" t="s">
        <v>5204</v>
      </c>
      <c r="O1765" s="84" t="s">
        <v>6341</v>
      </c>
      <c r="P1765" s="89"/>
      <c r="Q1765" s="89"/>
      <c r="R1765" s="89"/>
      <c r="S1765" s="84">
        <v>9</v>
      </c>
      <c r="T1765" s="89"/>
      <c r="U1765" s="84">
        <v>2900</v>
      </c>
    </row>
    <row r="1766" spans="1:21" ht="17.25" customHeight="1" thickBot="1">
      <c r="A1766" s="82">
        <v>45188</v>
      </c>
      <c r="B1766" s="82" t="str">
        <f t="shared" si="27"/>
        <v>Sep</v>
      </c>
      <c r="C1766" s="83">
        <v>45170</v>
      </c>
      <c r="D1766" s="84">
        <v>38</v>
      </c>
      <c r="E1766" s="84" t="s">
        <v>205</v>
      </c>
      <c r="F1766" s="85" t="s">
        <v>3313</v>
      </c>
      <c r="G1766" s="86" t="s">
        <v>9369</v>
      </c>
      <c r="H1766" s="86" t="s">
        <v>8782</v>
      </c>
      <c r="I1766" s="86">
        <v>1450</v>
      </c>
      <c r="J1766" s="109">
        <v>1229</v>
      </c>
      <c r="K1766" s="128" t="s">
        <v>261</v>
      </c>
      <c r="L1766" s="109" t="s">
        <v>232</v>
      </c>
      <c r="M1766" s="88" t="str">
        <f>VLOOKUP(L1766,'Total Sales 24-25'!$AD$2:$AE$6,2,0)</f>
        <v>Other Services</v>
      </c>
      <c r="N1766" s="109" t="s">
        <v>5204</v>
      </c>
      <c r="O1766" s="84" t="s">
        <v>6341</v>
      </c>
      <c r="P1766" s="89"/>
      <c r="Q1766" s="89"/>
      <c r="R1766" s="89"/>
      <c r="S1766" s="84">
        <v>9</v>
      </c>
      <c r="T1766" s="89"/>
      <c r="U1766" s="84">
        <v>1450</v>
      </c>
    </row>
    <row r="1767" spans="1:21" ht="17.25" customHeight="1" thickBot="1">
      <c r="A1767" s="82">
        <v>45188</v>
      </c>
      <c r="B1767" s="82" t="str">
        <f t="shared" si="27"/>
        <v>Sep</v>
      </c>
      <c r="C1767" s="83">
        <v>45170</v>
      </c>
      <c r="D1767" s="84">
        <v>38</v>
      </c>
      <c r="E1767" s="84" t="s">
        <v>205</v>
      </c>
      <c r="F1767" s="85" t="s">
        <v>214</v>
      </c>
      <c r="G1767" s="86" t="s">
        <v>9370</v>
      </c>
      <c r="H1767" s="86" t="s">
        <v>8782</v>
      </c>
      <c r="I1767" s="86">
        <v>299</v>
      </c>
      <c r="J1767" s="109">
        <v>253</v>
      </c>
      <c r="K1767" s="128" t="s">
        <v>261</v>
      </c>
      <c r="L1767" s="109" t="s">
        <v>232</v>
      </c>
      <c r="M1767" s="88" t="str">
        <f>VLOOKUP(L1767,'Total Sales 24-25'!$AD$2:$AE$6,2,0)</f>
        <v>Other Services</v>
      </c>
      <c r="N1767" s="109" t="s">
        <v>330</v>
      </c>
      <c r="O1767" s="84" t="s">
        <v>6341</v>
      </c>
      <c r="P1767" s="89"/>
      <c r="Q1767" s="89"/>
      <c r="R1767" s="89"/>
      <c r="S1767" s="84">
        <v>9</v>
      </c>
      <c r="T1767" s="89"/>
      <c r="U1767" s="84">
        <v>299</v>
      </c>
    </row>
    <row r="1768" spans="1:21" ht="17.25" customHeight="1" thickBot="1">
      <c r="A1768" s="82">
        <v>45188</v>
      </c>
      <c r="B1768" s="82" t="str">
        <f t="shared" si="27"/>
        <v>Sep</v>
      </c>
      <c r="C1768" s="83">
        <v>45170</v>
      </c>
      <c r="D1768" s="84">
        <v>38</v>
      </c>
      <c r="E1768" s="84" t="s">
        <v>205</v>
      </c>
      <c r="F1768" s="85" t="s">
        <v>9329</v>
      </c>
      <c r="G1768" s="86" t="s">
        <v>9371</v>
      </c>
      <c r="H1768" s="86" t="s">
        <v>8782</v>
      </c>
      <c r="I1768" s="86">
        <v>5900</v>
      </c>
      <c r="J1768" s="109">
        <v>5000</v>
      </c>
      <c r="K1768" s="126" t="s">
        <v>310</v>
      </c>
      <c r="L1768" s="109" t="s">
        <v>223</v>
      </c>
      <c r="M1768" s="88" t="str">
        <f>VLOOKUP(L1768,'Total Sales 24-25'!$AD$2:$AE$6,2,0)</f>
        <v>Tech Assist Recruitment</v>
      </c>
      <c r="N1768" s="109" t="s">
        <v>311</v>
      </c>
      <c r="O1768" s="84" t="s">
        <v>6341</v>
      </c>
      <c r="P1768" s="89"/>
      <c r="Q1768" s="89"/>
      <c r="R1768" s="89"/>
      <c r="S1768" s="84">
        <v>9</v>
      </c>
      <c r="T1768" s="89"/>
      <c r="U1768" s="84">
        <v>5900</v>
      </c>
    </row>
    <row r="1769" spans="1:21" ht="17.25" customHeight="1" thickBot="1">
      <c r="A1769" s="82">
        <v>45188</v>
      </c>
      <c r="B1769" s="82" t="str">
        <f t="shared" si="27"/>
        <v>Sep</v>
      </c>
      <c r="C1769" s="83">
        <v>45170</v>
      </c>
      <c r="D1769" s="84">
        <v>38</v>
      </c>
      <c r="E1769" s="84" t="s">
        <v>205</v>
      </c>
      <c r="F1769" s="85" t="s">
        <v>4496</v>
      </c>
      <c r="G1769" s="86" t="s">
        <v>9372</v>
      </c>
      <c r="H1769" s="86" t="s">
        <v>8782</v>
      </c>
      <c r="I1769" s="86">
        <v>2950</v>
      </c>
      <c r="J1769" s="109">
        <v>2500</v>
      </c>
      <c r="K1769" s="120" t="s">
        <v>112</v>
      </c>
      <c r="L1769" s="109" t="s">
        <v>229</v>
      </c>
      <c r="M1769" s="88" t="str">
        <f>VLOOKUP(L1769,'Total Sales 24-25'!$AD$2:$AE$6,2,0)</f>
        <v>WhatsApp API Business</v>
      </c>
      <c r="N1769" s="109" t="s">
        <v>258</v>
      </c>
      <c r="O1769" s="84" t="s">
        <v>6341</v>
      </c>
      <c r="P1769" s="89"/>
      <c r="Q1769" s="89"/>
      <c r="R1769" s="89"/>
      <c r="S1769" s="84">
        <v>9</v>
      </c>
      <c r="T1769" s="89"/>
      <c r="U1769" s="84">
        <v>2950</v>
      </c>
    </row>
    <row r="1770" spans="1:21" ht="17.25" customHeight="1" thickBot="1">
      <c r="A1770" s="82">
        <v>45024</v>
      </c>
      <c r="B1770" s="82" t="str">
        <f t="shared" si="27"/>
        <v>Apr</v>
      </c>
      <c r="C1770" s="83">
        <v>45017</v>
      </c>
      <c r="D1770" s="109">
        <v>14</v>
      </c>
      <c r="E1770" s="84" t="s">
        <v>205</v>
      </c>
      <c r="F1770" s="113" t="s">
        <v>9373</v>
      </c>
      <c r="G1770" s="110" t="s">
        <v>9374</v>
      </c>
      <c r="H1770" s="86" t="s">
        <v>8782</v>
      </c>
      <c r="I1770" s="110">
        <v>10030</v>
      </c>
      <c r="J1770" s="109">
        <v>8500</v>
      </c>
      <c r="K1770" s="120" t="s">
        <v>112</v>
      </c>
      <c r="L1770" s="109" t="s">
        <v>229</v>
      </c>
      <c r="M1770" s="88" t="str">
        <f>VLOOKUP(L1770,'Total Sales 24-25'!$AD$2:$AE$6,2,0)</f>
        <v>WhatsApp API Business</v>
      </c>
      <c r="N1770" s="109" t="s">
        <v>352</v>
      </c>
      <c r="O1770" s="109" t="s">
        <v>6341</v>
      </c>
      <c r="P1770" s="89"/>
      <c r="Q1770" s="89"/>
      <c r="R1770" s="89"/>
      <c r="S1770" s="109">
        <v>4</v>
      </c>
      <c r="T1770" s="89"/>
      <c r="U1770" s="109">
        <v>10030</v>
      </c>
    </row>
    <row r="1771" spans="1:21" ht="17.25" customHeight="1" thickBot="1">
      <c r="A1771" s="82">
        <v>45188</v>
      </c>
      <c r="B1771" s="82" t="str">
        <f t="shared" si="27"/>
        <v>Sep</v>
      </c>
      <c r="C1771" s="83">
        <v>45170</v>
      </c>
      <c r="D1771" s="84">
        <v>38</v>
      </c>
      <c r="E1771" s="84" t="s">
        <v>205</v>
      </c>
      <c r="F1771" s="85" t="s">
        <v>8800</v>
      </c>
      <c r="G1771" s="86" t="s">
        <v>9375</v>
      </c>
      <c r="H1771" s="86" t="s">
        <v>8782</v>
      </c>
      <c r="I1771" s="86">
        <v>2507</v>
      </c>
      <c r="J1771" s="109">
        <v>2125</v>
      </c>
      <c r="K1771" s="120" t="s">
        <v>112</v>
      </c>
      <c r="L1771" s="109" t="s">
        <v>229</v>
      </c>
      <c r="M1771" s="88" t="str">
        <f>VLOOKUP(L1771,'Total Sales 24-25'!$AD$2:$AE$6,2,0)</f>
        <v>WhatsApp API Business</v>
      </c>
      <c r="N1771" s="109" t="s">
        <v>258</v>
      </c>
      <c r="O1771" s="84" t="s">
        <v>6341</v>
      </c>
      <c r="P1771" s="89"/>
      <c r="Q1771" s="89"/>
      <c r="R1771" s="89"/>
      <c r="S1771" s="84">
        <v>9</v>
      </c>
      <c r="T1771" s="89"/>
      <c r="U1771" s="84">
        <v>2507</v>
      </c>
    </row>
    <row r="1772" spans="1:21" ht="17.25" customHeight="1" thickBot="1">
      <c r="A1772" s="82">
        <v>45188</v>
      </c>
      <c r="B1772" s="82" t="str">
        <f t="shared" si="27"/>
        <v>Sep</v>
      </c>
      <c r="C1772" s="83">
        <v>45170</v>
      </c>
      <c r="D1772" s="84">
        <v>38</v>
      </c>
      <c r="E1772" s="84" t="s">
        <v>205</v>
      </c>
      <c r="F1772" s="85" t="s">
        <v>2129</v>
      </c>
      <c r="G1772" s="86" t="s">
        <v>9376</v>
      </c>
      <c r="H1772" s="86" t="s">
        <v>8782</v>
      </c>
      <c r="I1772" s="86">
        <v>15045</v>
      </c>
      <c r="J1772" s="109">
        <v>12750</v>
      </c>
      <c r="K1772" s="120" t="s">
        <v>112</v>
      </c>
      <c r="L1772" s="109" t="s">
        <v>229</v>
      </c>
      <c r="M1772" s="88" t="str">
        <f>VLOOKUP(L1772,'Total Sales 24-25'!$AD$2:$AE$6,2,0)</f>
        <v>WhatsApp API Business</v>
      </c>
      <c r="N1772" s="109" t="s">
        <v>284</v>
      </c>
      <c r="O1772" s="84" t="s">
        <v>6341</v>
      </c>
      <c r="P1772" s="89"/>
      <c r="Q1772" s="89"/>
      <c r="R1772" s="89"/>
      <c r="S1772" s="84">
        <v>9</v>
      </c>
      <c r="T1772" s="89"/>
      <c r="U1772" s="84">
        <v>15045</v>
      </c>
    </row>
    <row r="1773" spans="1:21" ht="17.25" customHeight="1" thickBot="1">
      <c r="A1773" s="82">
        <v>45188</v>
      </c>
      <c r="B1773" s="82" t="str">
        <f t="shared" si="27"/>
        <v>Sep</v>
      </c>
      <c r="C1773" s="83">
        <v>45170</v>
      </c>
      <c r="D1773" s="84">
        <v>38</v>
      </c>
      <c r="E1773" s="84" t="s">
        <v>205</v>
      </c>
      <c r="F1773" s="85" t="s">
        <v>9377</v>
      </c>
      <c r="G1773" s="86" t="s">
        <v>9378</v>
      </c>
      <c r="H1773" s="86" t="s">
        <v>8782</v>
      </c>
      <c r="I1773" s="86">
        <v>8850</v>
      </c>
      <c r="J1773" s="109">
        <v>7500</v>
      </c>
      <c r="K1773" s="120" t="s">
        <v>112</v>
      </c>
      <c r="L1773" s="109" t="s">
        <v>229</v>
      </c>
      <c r="M1773" s="88" t="str">
        <f>VLOOKUP(L1773,'Total Sales 24-25'!$AD$2:$AE$6,2,0)</f>
        <v>WhatsApp API Business</v>
      </c>
      <c r="N1773" s="109" t="s">
        <v>269</v>
      </c>
      <c r="O1773" s="84" t="s">
        <v>6341</v>
      </c>
      <c r="P1773" s="89"/>
      <c r="Q1773" s="89"/>
      <c r="R1773" s="89"/>
      <c r="S1773" s="84">
        <v>9</v>
      </c>
      <c r="T1773" s="89"/>
      <c r="U1773" s="84">
        <v>8850</v>
      </c>
    </row>
    <row r="1774" spans="1:21" ht="17.25" customHeight="1" thickBot="1">
      <c r="A1774" s="82">
        <v>45189</v>
      </c>
      <c r="B1774" s="82" t="str">
        <f t="shared" si="27"/>
        <v>Sep</v>
      </c>
      <c r="C1774" s="83">
        <v>45170</v>
      </c>
      <c r="D1774" s="84">
        <v>38</v>
      </c>
      <c r="E1774" s="84" t="s">
        <v>205</v>
      </c>
      <c r="F1774" s="85" t="s">
        <v>6660</v>
      </c>
      <c r="G1774" s="86" t="s">
        <v>9379</v>
      </c>
      <c r="H1774" s="86" t="s">
        <v>8782</v>
      </c>
      <c r="I1774" s="86">
        <v>10950</v>
      </c>
      <c r="J1774" s="109">
        <v>9280</v>
      </c>
      <c r="K1774" s="109" t="s">
        <v>8818</v>
      </c>
      <c r="L1774" s="109" t="s">
        <v>223</v>
      </c>
      <c r="M1774" s="88" t="str">
        <f>VLOOKUP(L1774,'Total Sales 24-25'!$AD$2:$AE$6,2,0)</f>
        <v>Tech Assist Recruitment</v>
      </c>
      <c r="N1774" s="109" t="s">
        <v>311</v>
      </c>
      <c r="O1774" s="84" t="s">
        <v>6341</v>
      </c>
      <c r="P1774" s="89"/>
      <c r="Q1774" s="89"/>
      <c r="R1774" s="89"/>
      <c r="S1774" s="84">
        <v>9</v>
      </c>
      <c r="T1774" s="89"/>
      <c r="U1774" s="84">
        <v>10950</v>
      </c>
    </row>
    <row r="1775" spans="1:21" ht="17.25" customHeight="1" thickBot="1">
      <c r="A1775" s="82">
        <v>45189</v>
      </c>
      <c r="B1775" s="82" t="str">
        <f t="shared" si="27"/>
        <v>Sep</v>
      </c>
      <c r="C1775" s="83">
        <v>45170</v>
      </c>
      <c r="D1775" s="84">
        <v>38</v>
      </c>
      <c r="E1775" s="84" t="s">
        <v>205</v>
      </c>
      <c r="F1775" s="85" t="s">
        <v>486</v>
      </c>
      <c r="G1775" s="86" t="s">
        <v>9380</v>
      </c>
      <c r="H1775" s="86" t="s">
        <v>8782</v>
      </c>
      <c r="I1775" s="86">
        <v>7522</v>
      </c>
      <c r="J1775" s="109">
        <v>6375</v>
      </c>
      <c r="K1775" s="120" t="s">
        <v>112</v>
      </c>
      <c r="L1775" s="109" t="s">
        <v>229</v>
      </c>
      <c r="M1775" s="88" t="str">
        <f>VLOOKUP(L1775,'Total Sales 24-25'!$AD$2:$AE$6,2,0)</f>
        <v>WhatsApp API Business</v>
      </c>
      <c r="N1775" s="109" t="s">
        <v>269</v>
      </c>
      <c r="O1775" s="84" t="s">
        <v>6341</v>
      </c>
      <c r="P1775" s="89"/>
      <c r="Q1775" s="89"/>
      <c r="R1775" s="89"/>
      <c r="S1775" s="84">
        <v>9</v>
      </c>
      <c r="T1775" s="89"/>
      <c r="U1775" s="84">
        <v>7522</v>
      </c>
    </row>
    <row r="1776" spans="1:21" ht="17.25" customHeight="1" thickBot="1">
      <c r="A1776" s="82">
        <v>45189</v>
      </c>
      <c r="B1776" s="82" t="str">
        <f t="shared" si="27"/>
        <v>Sep</v>
      </c>
      <c r="C1776" s="83">
        <v>45170</v>
      </c>
      <c r="D1776" s="84">
        <v>38</v>
      </c>
      <c r="E1776" s="84" t="s">
        <v>205</v>
      </c>
      <c r="F1776" s="85" t="s">
        <v>9381</v>
      </c>
      <c r="G1776" s="86" t="s">
        <v>9382</v>
      </c>
      <c r="H1776" s="86" t="s">
        <v>8782</v>
      </c>
      <c r="I1776" s="86">
        <v>299</v>
      </c>
      <c r="J1776" s="109">
        <v>253</v>
      </c>
      <c r="K1776" s="128" t="s">
        <v>261</v>
      </c>
      <c r="L1776" s="109" t="s">
        <v>232</v>
      </c>
      <c r="M1776" s="88" t="str">
        <f>VLOOKUP(L1776,'Total Sales 24-25'!$AD$2:$AE$6,2,0)</f>
        <v>Other Services</v>
      </c>
      <c r="N1776" s="109" t="s">
        <v>330</v>
      </c>
      <c r="O1776" s="84" t="s">
        <v>6341</v>
      </c>
      <c r="P1776" s="89"/>
      <c r="Q1776" s="89"/>
      <c r="R1776" s="89"/>
      <c r="S1776" s="84">
        <v>9</v>
      </c>
      <c r="T1776" s="89"/>
      <c r="U1776" s="84">
        <v>299</v>
      </c>
    </row>
    <row r="1777" spans="1:21" ht="17.25" customHeight="1" thickBot="1">
      <c r="A1777" s="82">
        <v>45189</v>
      </c>
      <c r="B1777" s="82" t="str">
        <f t="shared" si="27"/>
        <v>Sep</v>
      </c>
      <c r="C1777" s="83">
        <v>45170</v>
      </c>
      <c r="D1777" s="84">
        <v>38</v>
      </c>
      <c r="E1777" s="84" t="s">
        <v>205</v>
      </c>
      <c r="F1777" s="85" t="s">
        <v>2206</v>
      </c>
      <c r="G1777" s="86" t="s">
        <v>9383</v>
      </c>
      <c r="H1777" s="86" t="s">
        <v>8782</v>
      </c>
      <c r="I1777" s="86">
        <v>2900</v>
      </c>
      <c r="J1777" s="109">
        <v>2458</v>
      </c>
      <c r="K1777" s="128" t="s">
        <v>261</v>
      </c>
      <c r="L1777" s="109" t="s">
        <v>232</v>
      </c>
      <c r="M1777" s="88" t="str">
        <f>VLOOKUP(L1777,'Total Sales 24-25'!$AD$2:$AE$6,2,0)</f>
        <v>Other Services</v>
      </c>
      <c r="N1777" s="109" t="s">
        <v>5204</v>
      </c>
      <c r="O1777" s="84" t="s">
        <v>6341</v>
      </c>
      <c r="P1777" s="89"/>
      <c r="Q1777" s="89"/>
      <c r="R1777" s="89"/>
      <c r="S1777" s="84">
        <v>9</v>
      </c>
      <c r="T1777" s="89"/>
      <c r="U1777" s="84">
        <v>2900</v>
      </c>
    </row>
    <row r="1778" spans="1:21" ht="17.25" customHeight="1" thickBot="1">
      <c r="A1778" s="82">
        <v>45189</v>
      </c>
      <c r="B1778" s="82" t="str">
        <f t="shared" si="27"/>
        <v>Sep</v>
      </c>
      <c r="C1778" s="83">
        <v>45170</v>
      </c>
      <c r="D1778" s="84">
        <v>38</v>
      </c>
      <c r="E1778" s="84" t="s">
        <v>205</v>
      </c>
      <c r="F1778" s="85" t="s">
        <v>9384</v>
      </c>
      <c r="G1778" s="86" t="s">
        <v>9385</v>
      </c>
      <c r="H1778" s="86" t="s">
        <v>8782</v>
      </c>
      <c r="I1778" s="86">
        <v>5000</v>
      </c>
      <c r="J1778" s="109">
        <v>4237</v>
      </c>
      <c r="K1778" s="128" t="s">
        <v>261</v>
      </c>
      <c r="L1778" s="109" t="s">
        <v>232</v>
      </c>
      <c r="M1778" s="88" t="str">
        <f>VLOOKUP(L1778,'Total Sales 24-25'!$AD$2:$AE$6,2,0)</f>
        <v>Other Services</v>
      </c>
      <c r="N1778" s="109" t="s">
        <v>6596</v>
      </c>
      <c r="O1778" s="84" t="s">
        <v>6341</v>
      </c>
      <c r="P1778" s="89"/>
      <c r="Q1778" s="89"/>
      <c r="R1778" s="89"/>
      <c r="S1778" s="84">
        <v>9</v>
      </c>
      <c r="T1778" s="89"/>
      <c r="U1778" s="84">
        <v>5000</v>
      </c>
    </row>
    <row r="1779" spans="1:21" ht="17.25" customHeight="1" thickBot="1">
      <c r="A1779" s="82">
        <v>45189</v>
      </c>
      <c r="B1779" s="82" t="str">
        <f t="shared" si="27"/>
        <v>Sep</v>
      </c>
      <c r="C1779" s="83">
        <v>45170</v>
      </c>
      <c r="D1779" s="84">
        <v>38</v>
      </c>
      <c r="E1779" s="84" t="s">
        <v>205</v>
      </c>
      <c r="F1779" s="85" t="s">
        <v>5011</v>
      </c>
      <c r="G1779" s="86" t="s">
        <v>9386</v>
      </c>
      <c r="H1779" s="86" t="s">
        <v>8782</v>
      </c>
      <c r="I1779" s="86">
        <v>5900</v>
      </c>
      <c r="J1779" s="109">
        <v>5000</v>
      </c>
      <c r="K1779" s="126" t="s">
        <v>310</v>
      </c>
      <c r="L1779" s="109" t="s">
        <v>223</v>
      </c>
      <c r="M1779" s="88" t="str">
        <f>VLOOKUP(L1779,'Total Sales 24-25'!$AD$2:$AE$6,2,0)</f>
        <v>Tech Assist Recruitment</v>
      </c>
      <c r="N1779" s="109" t="s">
        <v>311</v>
      </c>
      <c r="O1779" s="84" t="s">
        <v>6341</v>
      </c>
      <c r="P1779" s="89"/>
      <c r="Q1779" s="89"/>
      <c r="R1779" s="89"/>
      <c r="S1779" s="84">
        <v>9</v>
      </c>
      <c r="T1779" s="89"/>
      <c r="U1779" s="84">
        <v>5900</v>
      </c>
    </row>
    <row r="1780" spans="1:21" ht="17.25" customHeight="1" thickBot="1">
      <c r="A1780" s="82">
        <v>45189</v>
      </c>
      <c r="B1780" s="82" t="str">
        <f t="shared" si="27"/>
        <v>Sep</v>
      </c>
      <c r="C1780" s="83">
        <v>45170</v>
      </c>
      <c r="D1780" s="84">
        <v>38</v>
      </c>
      <c r="E1780" s="84" t="s">
        <v>205</v>
      </c>
      <c r="F1780" s="85" t="s">
        <v>360</v>
      </c>
      <c r="G1780" s="86" t="s">
        <v>9387</v>
      </c>
      <c r="H1780" s="86" t="s">
        <v>8782</v>
      </c>
      <c r="I1780" s="86">
        <v>1450</v>
      </c>
      <c r="J1780" s="109">
        <v>1229</v>
      </c>
      <c r="K1780" s="128" t="s">
        <v>261</v>
      </c>
      <c r="L1780" s="109" t="s">
        <v>232</v>
      </c>
      <c r="M1780" s="88" t="str">
        <f>VLOOKUP(L1780,'Total Sales 24-25'!$AD$2:$AE$6,2,0)</f>
        <v>Other Services</v>
      </c>
      <c r="N1780" s="109" t="s">
        <v>5204</v>
      </c>
      <c r="O1780" s="84" t="s">
        <v>6341</v>
      </c>
      <c r="P1780" s="89"/>
      <c r="Q1780" s="89"/>
      <c r="R1780" s="89"/>
      <c r="S1780" s="84">
        <v>9</v>
      </c>
      <c r="T1780" s="89"/>
      <c r="U1780" s="84">
        <v>1450</v>
      </c>
    </row>
    <row r="1781" spans="1:21" ht="17.25" customHeight="1" thickBot="1">
      <c r="A1781" s="82">
        <v>45024</v>
      </c>
      <c r="B1781" s="82" t="str">
        <f t="shared" si="27"/>
        <v>Apr</v>
      </c>
      <c r="C1781" s="83">
        <v>45017</v>
      </c>
      <c r="D1781" s="84">
        <v>14</v>
      </c>
      <c r="E1781" s="84" t="s">
        <v>205</v>
      </c>
      <c r="F1781" s="85" t="s">
        <v>4569</v>
      </c>
      <c r="G1781" s="86" t="s">
        <v>9388</v>
      </c>
      <c r="H1781" s="86" t="s">
        <v>8782</v>
      </c>
      <c r="I1781" s="86">
        <v>792960</v>
      </c>
      <c r="J1781" s="84">
        <v>672000</v>
      </c>
      <c r="K1781" s="108" t="s">
        <v>291</v>
      </c>
      <c r="L1781" s="88" t="s">
        <v>226</v>
      </c>
      <c r="M1781" s="88" t="str">
        <f>VLOOKUP(L1781,'Total Sales 24-25'!$AD$2:$AE$6,2,0)</f>
        <v xml:space="preserve">Training Business </v>
      </c>
      <c r="N1781" s="88" t="s">
        <v>7906</v>
      </c>
      <c r="O1781" s="84" t="s">
        <v>6341</v>
      </c>
      <c r="P1781" s="89"/>
      <c r="Q1781" s="89"/>
      <c r="R1781" s="89"/>
      <c r="S1781" s="84">
        <v>4</v>
      </c>
      <c r="T1781" s="89"/>
      <c r="U1781" s="84">
        <v>792960</v>
      </c>
    </row>
    <row r="1782" spans="1:21" ht="17.25" customHeight="1" thickBot="1">
      <c r="A1782" s="82">
        <v>45189</v>
      </c>
      <c r="B1782" s="82" t="str">
        <f t="shared" si="27"/>
        <v>Sep</v>
      </c>
      <c r="C1782" s="83">
        <v>45170</v>
      </c>
      <c r="D1782" s="84">
        <v>38</v>
      </c>
      <c r="E1782" s="84" t="s">
        <v>205</v>
      </c>
      <c r="F1782" s="85" t="s">
        <v>9389</v>
      </c>
      <c r="G1782" s="86" t="s">
        <v>9390</v>
      </c>
      <c r="H1782" s="86" t="s">
        <v>8782</v>
      </c>
      <c r="I1782" s="86">
        <v>1450</v>
      </c>
      <c r="J1782" s="109">
        <v>1229</v>
      </c>
      <c r="K1782" s="128" t="s">
        <v>261</v>
      </c>
      <c r="L1782" s="109" t="s">
        <v>232</v>
      </c>
      <c r="M1782" s="88" t="str">
        <f>VLOOKUP(L1782,'Total Sales 24-25'!$AD$2:$AE$6,2,0)</f>
        <v>Other Services</v>
      </c>
      <c r="N1782" s="109" t="s">
        <v>5204</v>
      </c>
      <c r="O1782" s="84" t="s">
        <v>6341</v>
      </c>
      <c r="P1782" s="89"/>
      <c r="Q1782" s="89"/>
      <c r="R1782" s="89"/>
      <c r="S1782" s="84">
        <v>9</v>
      </c>
      <c r="T1782" s="89"/>
      <c r="U1782" s="84">
        <v>1450</v>
      </c>
    </row>
    <row r="1783" spans="1:21" ht="17.25" customHeight="1" thickBot="1">
      <c r="A1783" s="82">
        <v>45190</v>
      </c>
      <c r="B1783" s="82" t="str">
        <f t="shared" si="27"/>
        <v>Sep</v>
      </c>
      <c r="C1783" s="83">
        <v>45170</v>
      </c>
      <c r="D1783" s="84">
        <v>38</v>
      </c>
      <c r="E1783" s="84" t="s">
        <v>205</v>
      </c>
      <c r="F1783" s="85" t="s">
        <v>2808</v>
      </c>
      <c r="G1783" s="86" t="s">
        <v>9391</v>
      </c>
      <c r="H1783" s="86" t="s">
        <v>8782</v>
      </c>
      <c r="I1783" s="86">
        <v>42480</v>
      </c>
      <c r="J1783" s="109">
        <v>36000</v>
      </c>
      <c r="K1783" s="120" t="s">
        <v>112</v>
      </c>
      <c r="L1783" s="109" t="s">
        <v>229</v>
      </c>
      <c r="M1783" s="88" t="str">
        <f>VLOOKUP(L1783,'Total Sales 24-25'!$AD$2:$AE$6,2,0)</f>
        <v>WhatsApp API Business</v>
      </c>
      <c r="N1783" s="109" t="s">
        <v>359</v>
      </c>
      <c r="O1783" s="84" t="s">
        <v>6341</v>
      </c>
      <c r="P1783" s="89"/>
      <c r="Q1783" s="89"/>
      <c r="R1783" s="89"/>
      <c r="S1783" s="84">
        <v>9</v>
      </c>
      <c r="T1783" s="89"/>
      <c r="U1783" s="84">
        <v>42480</v>
      </c>
    </row>
    <row r="1784" spans="1:21" ht="17.25" customHeight="1" thickBot="1">
      <c r="A1784" s="82">
        <v>45190</v>
      </c>
      <c r="B1784" s="82" t="str">
        <f t="shared" si="27"/>
        <v>Sep</v>
      </c>
      <c r="C1784" s="83">
        <v>45170</v>
      </c>
      <c r="D1784" s="84">
        <v>38</v>
      </c>
      <c r="E1784" s="84" t="s">
        <v>205</v>
      </c>
      <c r="F1784" s="85" t="s">
        <v>9392</v>
      </c>
      <c r="G1784" s="86" t="s">
        <v>9393</v>
      </c>
      <c r="H1784" s="86" t="s">
        <v>8782</v>
      </c>
      <c r="I1784" s="86">
        <v>9440</v>
      </c>
      <c r="J1784" s="109">
        <v>8000</v>
      </c>
      <c r="K1784" s="125" t="s">
        <v>291</v>
      </c>
      <c r="L1784" s="109" t="s">
        <v>232</v>
      </c>
      <c r="M1784" s="88" t="str">
        <f>VLOOKUP(L1784,'Total Sales 24-25'!$AD$2:$AE$6,2,0)</f>
        <v>Other Services</v>
      </c>
      <c r="N1784" s="109" t="s">
        <v>2943</v>
      </c>
      <c r="O1784" s="84" t="s">
        <v>6341</v>
      </c>
      <c r="P1784" s="89"/>
      <c r="Q1784" s="89"/>
      <c r="R1784" s="89"/>
      <c r="S1784" s="84">
        <v>9</v>
      </c>
      <c r="T1784" s="89"/>
      <c r="U1784" s="84">
        <v>9440</v>
      </c>
    </row>
    <row r="1785" spans="1:21" ht="17.25" customHeight="1" thickBot="1">
      <c r="A1785" s="82">
        <v>45190</v>
      </c>
      <c r="B1785" s="82" t="str">
        <f t="shared" si="27"/>
        <v>Sep</v>
      </c>
      <c r="C1785" s="83">
        <v>45170</v>
      </c>
      <c r="D1785" s="84">
        <v>38</v>
      </c>
      <c r="E1785" s="84" t="s">
        <v>205</v>
      </c>
      <c r="F1785" s="85" t="s">
        <v>9394</v>
      </c>
      <c r="G1785" s="86" t="s">
        <v>9395</v>
      </c>
      <c r="H1785" s="86" t="s">
        <v>8782</v>
      </c>
      <c r="I1785" s="86">
        <v>38232</v>
      </c>
      <c r="J1785" s="109">
        <v>32400</v>
      </c>
      <c r="K1785" s="120" t="s">
        <v>112</v>
      </c>
      <c r="L1785" s="109" t="s">
        <v>229</v>
      </c>
      <c r="M1785" s="88" t="str">
        <f>VLOOKUP(L1785,'Total Sales 24-25'!$AD$2:$AE$6,2,0)</f>
        <v>WhatsApp API Business</v>
      </c>
      <c r="N1785" s="109" t="s">
        <v>359</v>
      </c>
      <c r="O1785" s="84" t="s">
        <v>6341</v>
      </c>
      <c r="P1785" s="89"/>
      <c r="Q1785" s="89"/>
      <c r="R1785" s="89"/>
      <c r="S1785" s="84">
        <v>9</v>
      </c>
      <c r="T1785" s="89"/>
      <c r="U1785" s="84">
        <v>38232</v>
      </c>
    </row>
    <row r="1786" spans="1:21" ht="17.25" customHeight="1" thickBot="1">
      <c r="A1786" s="82">
        <v>45190</v>
      </c>
      <c r="B1786" s="82" t="str">
        <f t="shared" si="27"/>
        <v>Sep</v>
      </c>
      <c r="C1786" s="83">
        <v>45170</v>
      </c>
      <c r="D1786" s="84">
        <v>38</v>
      </c>
      <c r="E1786" s="84" t="s">
        <v>205</v>
      </c>
      <c r="F1786" s="85" t="s">
        <v>9396</v>
      </c>
      <c r="G1786" s="86" t="s">
        <v>9397</v>
      </c>
      <c r="H1786" s="86" t="s">
        <v>8782</v>
      </c>
      <c r="I1786" s="86">
        <v>17841</v>
      </c>
      <c r="J1786" s="109">
        <v>15119</v>
      </c>
      <c r="K1786" s="109" t="s">
        <v>8818</v>
      </c>
      <c r="L1786" s="109" t="s">
        <v>223</v>
      </c>
      <c r="M1786" s="88" t="str">
        <f>VLOOKUP(L1786,'Total Sales 24-25'!$AD$2:$AE$6,2,0)</f>
        <v>Tech Assist Recruitment</v>
      </c>
      <c r="N1786" s="109" t="s">
        <v>311</v>
      </c>
      <c r="O1786" s="84" t="s">
        <v>6341</v>
      </c>
      <c r="P1786" s="89"/>
      <c r="Q1786" s="89"/>
      <c r="R1786" s="89"/>
      <c r="S1786" s="84">
        <v>9</v>
      </c>
      <c r="T1786" s="89"/>
      <c r="U1786" s="84">
        <v>17841</v>
      </c>
    </row>
    <row r="1787" spans="1:21" ht="17.25" customHeight="1" thickBot="1">
      <c r="A1787" s="82">
        <v>45190</v>
      </c>
      <c r="B1787" s="82" t="str">
        <f t="shared" si="27"/>
        <v>Sep</v>
      </c>
      <c r="C1787" s="83">
        <v>45170</v>
      </c>
      <c r="D1787" s="84">
        <v>38</v>
      </c>
      <c r="E1787" s="84" t="s">
        <v>205</v>
      </c>
      <c r="F1787" s="85" t="s">
        <v>322</v>
      </c>
      <c r="G1787" s="86" t="s">
        <v>9398</v>
      </c>
      <c r="H1787" s="86" t="s">
        <v>8782</v>
      </c>
      <c r="I1787" s="86">
        <v>7080</v>
      </c>
      <c r="J1787" s="109">
        <v>6000</v>
      </c>
      <c r="K1787" s="120" t="s">
        <v>112</v>
      </c>
      <c r="L1787" s="109" t="s">
        <v>229</v>
      </c>
      <c r="M1787" s="88" t="str">
        <f>VLOOKUP(L1787,'Total Sales 24-25'!$AD$2:$AE$6,2,0)</f>
        <v>WhatsApp API Business</v>
      </c>
      <c r="N1787" s="109" t="s">
        <v>269</v>
      </c>
      <c r="O1787" s="84" t="s">
        <v>6341</v>
      </c>
      <c r="P1787" s="89"/>
      <c r="Q1787" s="89"/>
      <c r="R1787" s="89"/>
      <c r="S1787" s="84">
        <v>9</v>
      </c>
      <c r="T1787" s="89"/>
      <c r="U1787" s="84">
        <v>7080</v>
      </c>
    </row>
    <row r="1788" spans="1:21" ht="17.25" customHeight="1" thickBot="1">
      <c r="A1788" s="82">
        <v>45191</v>
      </c>
      <c r="B1788" s="82" t="str">
        <f t="shared" si="27"/>
        <v>Sep</v>
      </c>
      <c r="C1788" s="83">
        <v>45170</v>
      </c>
      <c r="D1788" s="84">
        <v>38</v>
      </c>
      <c r="E1788" s="84" t="s">
        <v>205</v>
      </c>
      <c r="F1788" s="85" t="s">
        <v>1537</v>
      </c>
      <c r="G1788" s="86" t="s">
        <v>9399</v>
      </c>
      <c r="H1788" s="86" t="s">
        <v>8782</v>
      </c>
      <c r="I1788" s="86">
        <v>56640</v>
      </c>
      <c r="J1788" s="109">
        <v>48000</v>
      </c>
      <c r="K1788" s="125" t="s">
        <v>291</v>
      </c>
      <c r="L1788" s="88" t="s">
        <v>32</v>
      </c>
      <c r="M1788" s="88" t="s">
        <v>15</v>
      </c>
      <c r="N1788" s="109" t="s">
        <v>503</v>
      </c>
      <c r="O1788" s="84" t="s">
        <v>6341</v>
      </c>
      <c r="P1788" s="89"/>
      <c r="Q1788" s="89"/>
      <c r="R1788" s="89"/>
      <c r="S1788" s="84">
        <v>9</v>
      </c>
      <c r="T1788" s="89"/>
      <c r="U1788" s="84">
        <v>56640</v>
      </c>
    </row>
    <row r="1789" spans="1:21" ht="17.25" customHeight="1" thickBot="1">
      <c r="A1789" s="82">
        <v>45191</v>
      </c>
      <c r="B1789" s="82" t="str">
        <f t="shared" si="27"/>
        <v>Sep</v>
      </c>
      <c r="C1789" s="83">
        <v>45170</v>
      </c>
      <c r="D1789" s="84">
        <v>38</v>
      </c>
      <c r="E1789" s="84" t="s">
        <v>205</v>
      </c>
      <c r="F1789" s="85" t="s">
        <v>2189</v>
      </c>
      <c r="G1789" s="86" t="s">
        <v>9400</v>
      </c>
      <c r="H1789" s="86" t="s">
        <v>8782</v>
      </c>
      <c r="I1789" s="86">
        <v>17700</v>
      </c>
      <c r="J1789" s="109">
        <v>15000</v>
      </c>
      <c r="K1789" s="120" t="s">
        <v>112</v>
      </c>
      <c r="L1789" s="109" t="s">
        <v>229</v>
      </c>
      <c r="M1789" s="88" t="str">
        <f>VLOOKUP(L1789,'Total Sales 24-25'!$AD$2:$AE$6,2,0)</f>
        <v>WhatsApp API Business</v>
      </c>
      <c r="N1789" s="109" t="s">
        <v>284</v>
      </c>
      <c r="O1789" s="84" t="s">
        <v>6341</v>
      </c>
      <c r="P1789" s="89"/>
      <c r="Q1789" s="89"/>
      <c r="R1789" s="89"/>
      <c r="S1789" s="84">
        <v>9</v>
      </c>
      <c r="T1789" s="89"/>
      <c r="U1789" s="84">
        <v>17700</v>
      </c>
    </row>
    <row r="1790" spans="1:21" ht="17.25" customHeight="1" thickBot="1">
      <c r="A1790" s="82">
        <v>45191</v>
      </c>
      <c r="B1790" s="82" t="str">
        <f t="shared" si="27"/>
        <v>Sep</v>
      </c>
      <c r="C1790" s="83">
        <v>45170</v>
      </c>
      <c r="D1790" s="84">
        <v>38</v>
      </c>
      <c r="E1790" s="84" t="s">
        <v>205</v>
      </c>
      <c r="F1790" s="85" t="s">
        <v>9401</v>
      </c>
      <c r="G1790" s="86" t="s">
        <v>9402</v>
      </c>
      <c r="H1790" s="86" t="s">
        <v>8782</v>
      </c>
      <c r="I1790" s="86">
        <v>21240</v>
      </c>
      <c r="J1790" s="109">
        <v>18000</v>
      </c>
      <c r="K1790" s="111" t="s">
        <v>216</v>
      </c>
      <c r="L1790" s="109" t="s">
        <v>232</v>
      </c>
      <c r="M1790" s="88" t="str">
        <f>VLOOKUP(L1790,'Total Sales 24-25'!$AD$2:$AE$6,2,0)</f>
        <v>Other Services</v>
      </c>
      <c r="N1790" s="109" t="s">
        <v>1523</v>
      </c>
      <c r="O1790" s="84" t="s">
        <v>6341</v>
      </c>
      <c r="P1790" s="89"/>
      <c r="Q1790" s="89"/>
      <c r="R1790" s="89"/>
      <c r="S1790" s="84">
        <v>9</v>
      </c>
      <c r="T1790" s="89"/>
      <c r="U1790" s="84">
        <v>21240</v>
      </c>
    </row>
    <row r="1791" spans="1:21" ht="17.25" customHeight="1" thickBot="1">
      <c r="A1791" s="82">
        <v>45193</v>
      </c>
      <c r="B1791" s="82" t="str">
        <f t="shared" si="27"/>
        <v>Sep</v>
      </c>
      <c r="C1791" s="83">
        <v>45170</v>
      </c>
      <c r="D1791" s="84">
        <v>39</v>
      </c>
      <c r="E1791" s="84" t="s">
        <v>205</v>
      </c>
      <c r="F1791" s="85" t="s">
        <v>2288</v>
      </c>
      <c r="G1791" s="86" t="s">
        <v>9403</v>
      </c>
      <c r="H1791" s="86" t="s">
        <v>8782</v>
      </c>
      <c r="I1791" s="86">
        <v>578200</v>
      </c>
      <c r="J1791" s="109">
        <v>490000</v>
      </c>
      <c r="K1791" s="128" t="s">
        <v>261</v>
      </c>
      <c r="L1791" s="109" t="s">
        <v>232</v>
      </c>
      <c r="M1791" s="88" t="str">
        <f>VLOOKUP(L1791,'Total Sales 24-25'!$AD$2:$AE$6,2,0)</f>
        <v>Other Services</v>
      </c>
      <c r="N1791" s="109" t="s">
        <v>8961</v>
      </c>
      <c r="O1791" s="84" t="s">
        <v>6341</v>
      </c>
      <c r="P1791" s="89"/>
      <c r="Q1791" s="89"/>
      <c r="R1791" s="89"/>
      <c r="S1791" s="84">
        <v>9</v>
      </c>
      <c r="T1791" s="89"/>
      <c r="U1791" s="84">
        <v>578200</v>
      </c>
    </row>
    <row r="1792" spans="1:21" ht="17.25" customHeight="1" thickBot="1">
      <c r="A1792" s="82">
        <v>45024</v>
      </c>
      <c r="B1792" s="82" t="str">
        <f t="shared" si="27"/>
        <v>Apr</v>
      </c>
      <c r="C1792" s="83">
        <v>45017</v>
      </c>
      <c r="D1792" s="109">
        <v>14</v>
      </c>
      <c r="E1792" s="84" t="s">
        <v>205</v>
      </c>
      <c r="F1792" s="113" t="s">
        <v>9404</v>
      </c>
      <c r="G1792" s="110" t="s">
        <v>9405</v>
      </c>
      <c r="H1792" s="86" t="s">
        <v>8782</v>
      </c>
      <c r="I1792" s="110">
        <v>8850</v>
      </c>
      <c r="J1792" s="109">
        <v>7500</v>
      </c>
      <c r="K1792" s="120" t="s">
        <v>112</v>
      </c>
      <c r="L1792" s="109" t="s">
        <v>229</v>
      </c>
      <c r="M1792" s="88" t="str">
        <f>VLOOKUP(L1792,'Total Sales 24-25'!$AD$2:$AE$6,2,0)</f>
        <v>WhatsApp API Business</v>
      </c>
      <c r="N1792" s="109" t="s">
        <v>269</v>
      </c>
      <c r="O1792" s="109" t="s">
        <v>6341</v>
      </c>
      <c r="P1792" s="89"/>
      <c r="Q1792" s="89"/>
      <c r="R1792" s="89"/>
      <c r="S1792" s="109">
        <v>4</v>
      </c>
      <c r="T1792" s="89"/>
      <c r="U1792" s="109">
        <v>8850</v>
      </c>
    </row>
    <row r="1793" spans="1:21" ht="17.25" customHeight="1" thickBot="1">
      <c r="A1793" s="82">
        <v>45194</v>
      </c>
      <c r="B1793" s="82" t="str">
        <f t="shared" si="27"/>
        <v>Sep</v>
      </c>
      <c r="C1793" s="83">
        <v>45170</v>
      </c>
      <c r="D1793" s="84">
        <v>39</v>
      </c>
      <c r="E1793" s="84" t="s">
        <v>205</v>
      </c>
      <c r="F1793" s="93" t="s">
        <v>1948</v>
      </c>
      <c r="G1793" s="86" t="s">
        <v>9406</v>
      </c>
      <c r="H1793" s="86" t="s">
        <v>8782</v>
      </c>
      <c r="I1793" s="94">
        <v>2507</v>
      </c>
      <c r="J1793" s="109">
        <v>2125</v>
      </c>
      <c r="K1793" s="120" t="s">
        <v>112</v>
      </c>
      <c r="L1793" s="109" t="s">
        <v>229</v>
      </c>
      <c r="M1793" s="88" t="str">
        <f>VLOOKUP(L1793,'Total Sales 24-25'!$AD$2:$AE$6,2,0)</f>
        <v>WhatsApp API Business</v>
      </c>
      <c r="N1793" s="109" t="s">
        <v>258</v>
      </c>
      <c r="O1793" s="84" t="s">
        <v>6341</v>
      </c>
      <c r="P1793" s="89"/>
      <c r="Q1793" s="89"/>
      <c r="R1793" s="89"/>
      <c r="S1793" s="84">
        <v>9</v>
      </c>
      <c r="T1793" s="89"/>
      <c r="U1793" s="84">
        <v>2507</v>
      </c>
    </row>
    <row r="1794" spans="1:21" ht="17.25" customHeight="1" thickBot="1">
      <c r="A1794" s="82">
        <v>45194</v>
      </c>
      <c r="B1794" s="82" t="str">
        <f t="shared" ref="B1794:B1857" si="28">TEXT(A1794,"mmm")</f>
        <v>Sep</v>
      </c>
      <c r="C1794" s="83">
        <v>45170</v>
      </c>
      <c r="D1794" s="84">
        <v>39</v>
      </c>
      <c r="E1794" s="84" t="s">
        <v>205</v>
      </c>
      <c r="F1794" s="93" t="s">
        <v>420</v>
      </c>
      <c r="G1794" s="86" t="s">
        <v>9407</v>
      </c>
      <c r="H1794" s="86" t="s">
        <v>8782</v>
      </c>
      <c r="I1794" s="94">
        <v>58175</v>
      </c>
      <c r="J1794" s="109">
        <v>49301</v>
      </c>
      <c r="K1794" s="128" t="s">
        <v>261</v>
      </c>
      <c r="L1794" s="109" t="s">
        <v>232</v>
      </c>
      <c r="M1794" s="88" t="str">
        <f>VLOOKUP(L1794,'Total Sales 24-25'!$AD$2:$AE$6,2,0)</f>
        <v>Other Services</v>
      </c>
      <c r="N1794" s="109" t="s">
        <v>422</v>
      </c>
      <c r="O1794" s="84" t="s">
        <v>6341</v>
      </c>
      <c r="P1794" s="89"/>
      <c r="Q1794" s="89"/>
      <c r="R1794" s="89"/>
      <c r="S1794" s="84">
        <v>9</v>
      </c>
      <c r="T1794" s="89"/>
      <c r="U1794" s="84">
        <v>58175</v>
      </c>
    </row>
    <row r="1795" spans="1:21" ht="17.25" customHeight="1" thickBot="1">
      <c r="A1795" s="82">
        <v>45194</v>
      </c>
      <c r="B1795" s="82" t="str">
        <f t="shared" si="28"/>
        <v>Sep</v>
      </c>
      <c r="C1795" s="83">
        <v>45170</v>
      </c>
      <c r="D1795" s="84">
        <v>39</v>
      </c>
      <c r="E1795" s="84" t="s">
        <v>205</v>
      </c>
      <c r="F1795" s="93" t="s">
        <v>7053</v>
      </c>
      <c r="G1795" s="86" t="s">
        <v>9408</v>
      </c>
      <c r="H1795" s="86" t="s">
        <v>8782</v>
      </c>
      <c r="I1795" s="94">
        <v>8850</v>
      </c>
      <c r="J1795" s="109">
        <v>7500</v>
      </c>
      <c r="K1795" s="120" t="s">
        <v>112</v>
      </c>
      <c r="L1795" s="109" t="s">
        <v>229</v>
      </c>
      <c r="M1795" s="88" t="str">
        <f>VLOOKUP(L1795,'Total Sales 24-25'!$AD$2:$AE$6,2,0)</f>
        <v>WhatsApp API Business</v>
      </c>
      <c r="N1795" s="109" t="s">
        <v>269</v>
      </c>
      <c r="O1795" s="84" t="s">
        <v>6341</v>
      </c>
      <c r="P1795" s="89"/>
      <c r="Q1795" s="89"/>
      <c r="R1795" s="89"/>
      <c r="S1795" s="84">
        <v>9</v>
      </c>
      <c r="T1795" s="89"/>
      <c r="U1795" s="84">
        <v>8850</v>
      </c>
    </row>
    <row r="1796" spans="1:21" ht="17.25" customHeight="1" thickBot="1">
      <c r="A1796" s="82">
        <v>45194</v>
      </c>
      <c r="B1796" s="82" t="str">
        <f t="shared" si="28"/>
        <v>Sep</v>
      </c>
      <c r="C1796" s="83">
        <v>45170</v>
      </c>
      <c r="D1796" s="84">
        <v>39</v>
      </c>
      <c r="E1796" s="84" t="s">
        <v>205</v>
      </c>
      <c r="F1796" s="93" t="s">
        <v>349</v>
      </c>
      <c r="G1796" s="86" t="s">
        <v>9409</v>
      </c>
      <c r="H1796" s="86" t="s">
        <v>8782</v>
      </c>
      <c r="I1796" s="94">
        <v>706590</v>
      </c>
      <c r="J1796" s="109">
        <v>598805</v>
      </c>
      <c r="K1796" s="125" t="s">
        <v>291</v>
      </c>
      <c r="L1796" s="109" t="s">
        <v>226</v>
      </c>
      <c r="M1796" s="88" t="str">
        <f>VLOOKUP(L1796,'Total Sales 24-25'!$AD$2:$AE$6,2,0)</f>
        <v xml:space="preserve">Training Business </v>
      </c>
      <c r="N1796" s="109" t="s">
        <v>7906</v>
      </c>
      <c r="O1796" s="84" t="s">
        <v>6341</v>
      </c>
      <c r="P1796" s="89"/>
      <c r="Q1796" s="89"/>
      <c r="R1796" s="89"/>
      <c r="S1796" s="84">
        <v>9</v>
      </c>
      <c r="T1796" s="89"/>
      <c r="U1796" s="84">
        <v>706590</v>
      </c>
    </row>
    <row r="1797" spans="1:21" ht="17.25" customHeight="1" thickBot="1">
      <c r="A1797" s="82">
        <v>45194</v>
      </c>
      <c r="B1797" s="82" t="str">
        <f t="shared" si="28"/>
        <v>Sep</v>
      </c>
      <c r="C1797" s="83">
        <v>45170</v>
      </c>
      <c r="D1797" s="84">
        <v>39</v>
      </c>
      <c r="E1797" s="84" t="s">
        <v>205</v>
      </c>
      <c r="F1797" s="93" t="s">
        <v>1604</v>
      </c>
      <c r="G1797" s="86" t="s">
        <v>9410</v>
      </c>
      <c r="H1797" s="86" t="s">
        <v>8782</v>
      </c>
      <c r="I1797" s="94">
        <v>7522</v>
      </c>
      <c r="J1797" s="109">
        <v>6375</v>
      </c>
      <c r="K1797" s="120" t="s">
        <v>112</v>
      </c>
      <c r="L1797" s="109" t="s">
        <v>229</v>
      </c>
      <c r="M1797" s="88" t="str">
        <f>VLOOKUP(L1797,'Total Sales 24-25'!$AD$2:$AE$6,2,0)</f>
        <v>WhatsApp API Business</v>
      </c>
      <c r="N1797" s="109" t="s">
        <v>269</v>
      </c>
      <c r="O1797" s="84" t="s">
        <v>6341</v>
      </c>
      <c r="P1797" s="89"/>
      <c r="Q1797" s="89"/>
      <c r="R1797" s="89"/>
      <c r="S1797" s="84">
        <v>9</v>
      </c>
      <c r="T1797" s="89"/>
      <c r="U1797" s="84">
        <v>7522</v>
      </c>
    </row>
    <row r="1798" spans="1:21" ht="17.25" customHeight="1" thickBot="1">
      <c r="A1798" s="82">
        <v>45194</v>
      </c>
      <c r="B1798" s="82" t="str">
        <f t="shared" si="28"/>
        <v>Sep</v>
      </c>
      <c r="C1798" s="83">
        <v>45170</v>
      </c>
      <c r="D1798" s="84">
        <v>39</v>
      </c>
      <c r="E1798" s="84" t="s">
        <v>205</v>
      </c>
      <c r="F1798" s="93" t="s">
        <v>3009</v>
      </c>
      <c r="G1798" s="86" t="s">
        <v>9411</v>
      </c>
      <c r="H1798" s="86" t="s">
        <v>8782</v>
      </c>
      <c r="I1798" s="94">
        <v>17700</v>
      </c>
      <c r="J1798" s="109">
        <v>15000</v>
      </c>
      <c r="K1798" s="120" t="s">
        <v>112</v>
      </c>
      <c r="L1798" s="109" t="s">
        <v>229</v>
      </c>
      <c r="M1798" s="88" t="str">
        <f>VLOOKUP(L1798,'Total Sales 24-25'!$AD$2:$AE$6,2,0)</f>
        <v>WhatsApp API Business</v>
      </c>
      <c r="N1798" s="109" t="s">
        <v>284</v>
      </c>
      <c r="O1798" s="84" t="s">
        <v>6341</v>
      </c>
      <c r="P1798" s="89"/>
      <c r="Q1798" s="89"/>
      <c r="R1798" s="89"/>
      <c r="S1798" s="84">
        <v>9</v>
      </c>
      <c r="T1798" s="89"/>
      <c r="U1798" s="84">
        <v>17700</v>
      </c>
    </row>
    <row r="1799" spans="1:21" ht="17.25" customHeight="1" thickBot="1">
      <c r="A1799" s="82">
        <v>45194</v>
      </c>
      <c r="B1799" s="82" t="str">
        <f t="shared" si="28"/>
        <v>Sep</v>
      </c>
      <c r="C1799" s="83">
        <v>45170</v>
      </c>
      <c r="D1799" s="84">
        <v>39</v>
      </c>
      <c r="E1799" s="84" t="s">
        <v>205</v>
      </c>
      <c r="F1799" s="93" t="s">
        <v>2010</v>
      </c>
      <c r="G1799" s="86" t="s">
        <v>9412</v>
      </c>
      <c r="H1799" s="86" t="s">
        <v>8782</v>
      </c>
      <c r="I1799" s="94">
        <v>2508</v>
      </c>
      <c r="J1799" s="109">
        <v>2125</v>
      </c>
      <c r="K1799" s="120" t="s">
        <v>112</v>
      </c>
      <c r="L1799" s="109" t="s">
        <v>229</v>
      </c>
      <c r="M1799" s="88" t="str">
        <f>VLOOKUP(L1799,'Total Sales 24-25'!$AD$2:$AE$6,2,0)</f>
        <v>WhatsApp API Business</v>
      </c>
      <c r="N1799" s="109" t="s">
        <v>258</v>
      </c>
      <c r="O1799" s="84" t="s">
        <v>6341</v>
      </c>
      <c r="P1799" s="89"/>
      <c r="Q1799" s="89"/>
      <c r="R1799" s="89"/>
      <c r="S1799" s="84">
        <v>9</v>
      </c>
      <c r="T1799" s="89"/>
      <c r="U1799" s="84">
        <v>2508</v>
      </c>
    </row>
    <row r="1800" spans="1:21" ht="17.25" customHeight="1" thickBot="1">
      <c r="A1800" s="82">
        <v>45194</v>
      </c>
      <c r="B1800" s="82" t="str">
        <f t="shared" si="28"/>
        <v>Sep</v>
      </c>
      <c r="C1800" s="83">
        <v>45170</v>
      </c>
      <c r="D1800" s="84">
        <v>39</v>
      </c>
      <c r="E1800" s="84" t="s">
        <v>205</v>
      </c>
      <c r="F1800" s="93" t="s">
        <v>730</v>
      </c>
      <c r="G1800" s="86" t="s">
        <v>9413</v>
      </c>
      <c r="H1800" s="86" t="s">
        <v>8782</v>
      </c>
      <c r="I1800" s="94">
        <v>56640</v>
      </c>
      <c r="J1800" s="109">
        <v>48000</v>
      </c>
      <c r="K1800" s="125" t="s">
        <v>291</v>
      </c>
      <c r="L1800" s="88" t="s">
        <v>32</v>
      </c>
      <c r="M1800" s="88" t="s">
        <v>15</v>
      </c>
      <c r="N1800" s="109" t="s">
        <v>503</v>
      </c>
      <c r="O1800" s="84" t="s">
        <v>6341</v>
      </c>
      <c r="P1800" s="89"/>
      <c r="Q1800" s="89"/>
      <c r="R1800" s="89"/>
      <c r="S1800" s="84">
        <v>9</v>
      </c>
      <c r="T1800" s="89"/>
      <c r="U1800" s="84">
        <v>56640</v>
      </c>
    </row>
    <row r="1801" spans="1:21" ht="17.25" customHeight="1" thickBot="1">
      <c r="A1801" s="82">
        <v>45194</v>
      </c>
      <c r="B1801" s="82" t="str">
        <f t="shared" si="28"/>
        <v>Sep</v>
      </c>
      <c r="C1801" s="83">
        <v>45170</v>
      </c>
      <c r="D1801" s="84">
        <v>39</v>
      </c>
      <c r="E1801" s="84" t="s">
        <v>205</v>
      </c>
      <c r="F1801" s="93" t="s">
        <v>7881</v>
      </c>
      <c r="G1801" s="86" t="s">
        <v>9414</v>
      </c>
      <c r="H1801" s="86" t="s">
        <v>8782</v>
      </c>
      <c r="I1801" s="94">
        <v>236000</v>
      </c>
      <c r="J1801" s="109">
        <v>200000</v>
      </c>
      <c r="K1801" s="125" t="s">
        <v>291</v>
      </c>
      <c r="L1801" s="88" t="s">
        <v>32</v>
      </c>
      <c r="M1801" s="88" t="s">
        <v>15</v>
      </c>
      <c r="N1801" s="109" t="s">
        <v>503</v>
      </c>
      <c r="O1801" s="84" t="s">
        <v>6341</v>
      </c>
      <c r="P1801" s="89"/>
      <c r="Q1801" s="89"/>
      <c r="R1801" s="89"/>
      <c r="S1801" s="84">
        <v>9</v>
      </c>
      <c r="T1801" s="89"/>
      <c r="U1801" s="84">
        <v>236000</v>
      </c>
    </row>
    <row r="1802" spans="1:21" ht="17.25" customHeight="1" thickBot="1">
      <c r="A1802" s="82">
        <v>45195</v>
      </c>
      <c r="B1802" s="82" t="str">
        <f t="shared" si="28"/>
        <v>Sep</v>
      </c>
      <c r="C1802" s="83">
        <v>45170</v>
      </c>
      <c r="D1802" s="84">
        <v>39</v>
      </c>
      <c r="E1802" s="84" t="s">
        <v>205</v>
      </c>
      <c r="F1802" s="93" t="s">
        <v>1054</v>
      </c>
      <c r="G1802" s="86" t="s">
        <v>9415</v>
      </c>
      <c r="H1802" s="86" t="s">
        <v>8782</v>
      </c>
      <c r="I1802" s="94">
        <v>469640</v>
      </c>
      <c r="J1802" s="109">
        <v>398000</v>
      </c>
      <c r="K1802" s="125" t="s">
        <v>291</v>
      </c>
      <c r="L1802" s="109" t="s">
        <v>226</v>
      </c>
      <c r="M1802" s="88" t="str">
        <f>VLOOKUP(L1802,'Total Sales 24-25'!$AD$2:$AE$6,2,0)</f>
        <v xml:space="preserve">Training Business </v>
      </c>
      <c r="N1802" s="109" t="s">
        <v>7906</v>
      </c>
      <c r="O1802" s="84" t="s">
        <v>6341</v>
      </c>
      <c r="P1802" s="89"/>
      <c r="Q1802" s="89"/>
      <c r="R1802" s="89"/>
      <c r="S1802" s="84">
        <v>9</v>
      </c>
      <c r="T1802" s="89"/>
      <c r="U1802" s="84">
        <v>469640</v>
      </c>
    </row>
    <row r="1803" spans="1:21" ht="17.25" customHeight="1" thickBot="1">
      <c r="A1803" s="82">
        <v>45024</v>
      </c>
      <c r="B1803" s="82" t="str">
        <f t="shared" si="28"/>
        <v>Apr</v>
      </c>
      <c r="C1803" s="83">
        <v>45017</v>
      </c>
      <c r="D1803" s="84">
        <v>14</v>
      </c>
      <c r="E1803" s="84" t="s">
        <v>205</v>
      </c>
      <c r="F1803" s="85" t="s">
        <v>9416</v>
      </c>
      <c r="G1803" s="86" t="s">
        <v>9417</v>
      </c>
      <c r="H1803" s="86" t="s">
        <v>8782</v>
      </c>
      <c r="I1803" s="86">
        <v>950</v>
      </c>
      <c r="J1803" s="84">
        <v>805</v>
      </c>
      <c r="K1803" s="107" t="s">
        <v>261</v>
      </c>
      <c r="L1803" s="88" t="s">
        <v>226</v>
      </c>
      <c r="M1803" s="88" t="str">
        <f>VLOOKUP(L1803,'Total Sales 24-25'!$AD$2:$AE$6,2,0)</f>
        <v xml:space="preserve">Training Business </v>
      </c>
      <c r="N1803" s="88" t="s">
        <v>330</v>
      </c>
      <c r="O1803" s="84" t="s">
        <v>6341</v>
      </c>
      <c r="P1803" s="89"/>
      <c r="Q1803" s="89"/>
      <c r="R1803" s="89"/>
      <c r="S1803" s="84">
        <v>4</v>
      </c>
      <c r="T1803" s="89"/>
      <c r="U1803" s="84">
        <v>950</v>
      </c>
    </row>
    <row r="1804" spans="1:21" ht="17.25" customHeight="1" thickBot="1">
      <c r="A1804" s="82">
        <v>45195</v>
      </c>
      <c r="B1804" s="82" t="str">
        <f t="shared" si="28"/>
        <v>Sep</v>
      </c>
      <c r="C1804" s="83">
        <v>45170</v>
      </c>
      <c r="D1804" s="84">
        <v>39</v>
      </c>
      <c r="E1804" s="84" t="s">
        <v>205</v>
      </c>
      <c r="F1804" s="93" t="s">
        <v>2660</v>
      </c>
      <c r="G1804" s="86" t="s">
        <v>9418</v>
      </c>
      <c r="H1804" s="86" t="s">
        <v>8782</v>
      </c>
      <c r="I1804" s="94">
        <v>587640</v>
      </c>
      <c r="J1804" s="109">
        <v>498000</v>
      </c>
      <c r="K1804" s="125" t="s">
        <v>291</v>
      </c>
      <c r="L1804" s="109" t="s">
        <v>226</v>
      </c>
      <c r="M1804" s="88" t="str">
        <f>VLOOKUP(L1804,'Total Sales 24-25'!$AD$2:$AE$6,2,0)</f>
        <v xml:space="preserve">Training Business </v>
      </c>
      <c r="N1804" s="109" t="s">
        <v>7906</v>
      </c>
      <c r="O1804" s="84" t="s">
        <v>6341</v>
      </c>
      <c r="P1804" s="84" t="s">
        <v>7726</v>
      </c>
      <c r="Q1804" s="89"/>
      <c r="R1804" s="89"/>
      <c r="S1804" s="84">
        <v>9</v>
      </c>
      <c r="T1804" s="89"/>
      <c r="U1804" s="84">
        <v>587640</v>
      </c>
    </row>
    <row r="1805" spans="1:21" ht="17.25" customHeight="1" thickBot="1">
      <c r="A1805" s="82">
        <v>45195</v>
      </c>
      <c r="B1805" s="82" t="str">
        <f t="shared" si="28"/>
        <v>Sep</v>
      </c>
      <c r="C1805" s="83">
        <v>45170</v>
      </c>
      <c r="D1805" s="84">
        <v>39</v>
      </c>
      <c r="E1805" s="84" t="s">
        <v>205</v>
      </c>
      <c r="F1805" s="93" t="s">
        <v>349</v>
      </c>
      <c r="G1805" s="86" t="s">
        <v>9419</v>
      </c>
      <c r="H1805" s="86" t="s">
        <v>8782</v>
      </c>
      <c r="I1805" s="94">
        <v>5900</v>
      </c>
      <c r="J1805" s="109">
        <v>5000</v>
      </c>
      <c r="K1805" s="109" t="s">
        <v>8818</v>
      </c>
      <c r="L1805" s="109" t="s">
        <v>223</v>
      </c>
      <c r="M1805" s="88" t="str">
        <f>VLOOKUP(L1805,'Total Sales 24-25'!$AD$2:$AE$6,2,0)</f>
        <v>Tech Assist Recruitment</v>
      </c>
      <c r="N1805" s="109" t="s">
        <v>311</v>
      </c>
      <c r="O1805" s="84" t="s">
        <v>6341</v>
      </c>
      <c r="P1805" s="89"/>
      <c r="Q1805" s="89"/>
      <c r="R1805" s="89"/>
      <c r="S1805" s="84">
        <v>9</v>
      </c>
      <c r="T1805" s="89"/>
      <c r="U1805" s="84">
        <v>5900</v>
      </c>
    </row>
    <row r="1806" spans="1:21" ht="17.25" customHeight="1" thickBot="1">
      <c r="A1806" s="82">
        <v>45195</v>
      </c>
      <c r="B1806" s="82" t="str">
        <f t="shared" si="28"/>
        <v>Sep</v>
      </c>
      <c r="C1806" s="83">
        <v>45170</v>
      </c>
      <c r="D1806" s="84">
        <v>39</v>
      </c>
      <c r="E1806" s="84" t="s">
        <v>205</v>
      </c>
      <c r="F1806" s="93" t="s">
        <v>2514</v>
      </c>
      <c r="G1806" s="86" t="s">
        <v>9420</v>
      </c>
      <c r="H1806" s="86" t="s">
        <v>8782</v>
      </c>
      <c r="I1806" s="94">
        <v>5900</v>
      </c>
      <c r="J1806" s="109">
        <v>5000</v>
      </c>
      <c r="K1806" s="126" t="s">
        <v>310</v>
      </c>
      <c r="L1806" s="109" t="s">
        <v>223</v>
      </c>
      <c r="M1806" s="88" t="str">
        <f>VLOOKUP(L1806,'Total Sales 24-25'!$AD$2:$AE$6,2,0)</f>
        <v>Tech Assist Recruitment</v>
      </c>
      <c r="N1806" s="109" t="s">
        <v>311</v>
      </c>
      <c r="O1806" s="84" t="s">
        <v>6341</v>
      </c>
      <c r="P1806" s="89"/>
      <c r="Q1806" s="89"/>
      <c r="R1806" s="89"/>
      <c r="S1806" s="84">
        <v>9</v>
      </c>
      <c r="T1806" s="89"/>
      <c r="U1806" s="84">
        <v>5900</v>
      </c>
    </row>
    <row r="1807" spans="1:21" ht="17.25" customHeight="1" thickBot="1">
      <c r="A1807" s="82">
        <v>45195</v>
      </c>
      <c r="B1807" s="82" t="str">
        <f t="shared" si="28"/>
        <v>Sep</v>
      </c>
      <c r="C1807" s="83">
        <v>45170</v>
      </c>
      <c r="D1807" s="84">
        <v>39</v>
      </c>
      <c r="E1807" s="84" t="s">
        <v>205</v>
      </c>
      <c r="F1807" s="93" t="s">
        <v>254</v>
      </c>
      <c r="G1807" s="86" t="s">
        <v>9421</v>
      </c>
      <c r="H1807" s="86" t="s">
        <v>8782</v>
      </c>
      <c r="I1807" s="94">
        <v>75225</v>
      </c>
      <c r="J1807" s="109">
        <v>63750</v>
      </c>
      <c r="K1807" s="120" t="s">
        <v>112</v>
      </c>
      <c r="L1807" s="109" t="s">
        <v>229</v>
      </c>
      <c r="M1807" s="88" t="str">
        <f>VLOOKUP(L1807,'Total Sales 24-25'!$AD$2:$AE$6,2,0)</f>
        <v>WhatsApp API Business</v>
      </c>
      <c r="N1807" s="109" t="s">
        <v>284</v>
      </c>
      <c r="O1807" s="84" t="s">
        <v>6341</v>
      </c>
      <c r="P1807" s="89"/>
      <c r="Q1807" s="89"/>
      <c r="R1807" s="89"/>
      <c r="S1807" s="84">
        <v>9</v>
      </c>
      <c r="T1807" s="89"/>
      <c r="U1807" s="84">
        <v>75225</v>
      </c>
    </row>
    <row r="1808" spans="1:21" ht="17.25" customHeight="1" thickBot="1">
      <c r="A1808" s="82">
        <v>45196</v>
      </c>
      <c r="B1808" s="82" t="str">
        <f t="shared" si="28"/>
        <v>Sep</v>
      </c>
      <c r="C1808" s="83">
        <v>45170</v>
      </c>
      <c r="D1808" s="84">
        <v>39</v>
      </c>
      <c r="E1808" s="84" t="s">
        <v>205</v>
      </c>
      <c r="F1808" s="93" t="s">
        <v>1152</v>
      </c>
      <c r="G1808" s="86" t="s">
        <v>9422</v>
      </c>
      <c r="H1808" s="86" t="s">
        <v>8782</v>
      </c>
      <c r="I1808" s="94">
        <v>15045</v>
      </c>
      <c r="J1808" s="109">
        <v>12750</v>
      </c>
      <c r="K1808" s="120" t="s">
        <v>112</v>
      </c>
      <c r="L1808" s="109" t="s">
        <v>229</v>
      </c>
      <c r="M1808" s="88" t="str">
        <f>VLOOKUP(L1808,'Total Sales 24-25'!$AD$2:$AE$6,2,0)</f>
        <v>WhatsApp API Business</v>
      </c>
      <c r="N1808" s="109" t="s">
        <v>284</v>
      </c>
      <c r="O1808" s="84" t="s">
        <v>6341</v>
      </c>
      <c r="P1808" s="89"/>
      <c r="Q1808" s="89"/>
      <c r="R1808" s="89"/>
      <c r="S1808" s="84">
        <v>9</v>
      </c>
      <c r="T1808" s="89"/>
      <c r="U1808" s="84">
        <v>15045</v>
      </c>
    </row>
    <row r="1809" spans="1:21" ht="17.25" customHeight="1" thickBot="1">
      <c r="A1809" s="82">
        <v>45196</v>
      </c>
      <c r="B1809" s="82" t="str">
        <f t="shared" si="28"/>
        <v>Sep</v>
      </c>
      <c r="C1809" s="83">
        <v>45170</v>
      </c>
      <c r="D1809" s="84">
        <v>39</v>
      </c>
      <c r="E1809" s="84" t="s">
        <v>205</v>
      </c>
      <c r="F1809" s="93" t="s">
        <v>7406</v>
      </c>
      <c r="G1809" s="86" t="s">
        <v>9423</v>
      </c>
      <c r="H1809" s="86" t="s">
        <v>8782</v>
      </c>
      <c r="I1809" s="94">
        <v>2507</v>
      </c>
      <c r="J1809" s="109">
        <v>2125</v>
      </c>
      <c r="K1809" s="120" t="s">
        <v>112</v>
      </c>
      <c r="L1809" s="109" t="s">
        <v>229</v>
      </c>
      <c r="M1809" s="88" t="str">
        <f>VLOOKUP(L1809,'Total Sales 24-25'!$AD$2:$AE$6,2,0)</f>
        <v>WhatsApp API Business</v>
      </c>
      <c r="N1809" s="109" t="s">
        <v>258</v>
      </c>
      <c r="O1809" s="84" t="s">
        <v>6341</v>
      </c>
      <c r="P1809" s="89"/>
      <c r="Q1809" s="89"/>
      <c r="R1809" s="89"/>
      <c r="S1809" s="84">
        <v>9</v>
      </c>
      <c r="T1809" s="89"/>
      <c r="U1809" s="84">
        <v>2507</v>
      </c>
    </row>
    <row r="1810" spans="1:21" ht="17.25" customHeight="1" thickBot="1">
      <c r="A1810" s="82">
        <v>45196</v>
      </c>
      <c r="B1810" s="82" t="str">
        <f t="shared" si="28"/>
        <v>Sep</v>
      </c>
      <c r="C1810" s="83">
        <v>45170</v>
      </c>
      <c r="D1810" s="84">
        <v>39</v>
      </c>
      <c r="E1810" s="84" t="s">
        <v>205</v>
      </c>
      <c r="F1810" s="93" t="s">
        <v>9424</v>
      </c>
      <c r="G1810" s="86" t="s">
        <v>9425</v>
      </c>
      <c r="H1810" s="86" t="s">
        <v>8782</v>
      </c>
      <c r="I1810" s="94">
        <v>5900</v>
      </c>
      <c r="J1810" s="109">
        <v>5000</v>
      </c>
      <c r="K1810" s="120" t="s">
        <v>112</v>
      </c>
      <c r="L1810" s="109" t="s">
        <v>229</v>
      </c>
      <c r="M1810" s="88" t="str">
        <f>VLOOKUP(L1810,'Total Sales 24-25'!$AD$2:$AE$6,2,0)</f>
        <v>WhatsApp API Business</v>
      </c>
      <c r="N1810" s="109" t="s">
        <v>2402</v>
      </c>
      <c r="O1810" s="84" t="s">
        <v>6341</v>
      </c>
      <c r="P1810" s="89"/>
      <c r="Q1810" s="89"/>
      <c r="R1810" s="89"/>
      <c r="S1810" s="84">
        <v>9</v>
      </c>
      <c r="T1810" s="89"/>
      <c r="U1810" s="84">
        <v>5900</v>
      </c>
    </row>
    <row r="1811" spans="1:21" ht="17.25" customHeight="1" thickBot="1">
      <c r="A1811" s="82">
        <v>45196</v>
      </c>
      <c r="B1811" s="82" t="str">
        <f t="shared" si="28"/>
        <v>Sep</v>
      </c>
      <c r="C1811" s="83">
        <v>45170</v>
      </c>
      <c r="D1811" s="84">
        <v>39</v>
      </c>
      <c r="E1811" s="84" t="s">
        <v>205</v>
      </c>
      <c r="F1811" s="93" t="s">
        <v>267</v>
      </c>
      <c r="G1811" s="86" t="s">
        <v>9426</v>
      </c>
      <c r="H1811" s="86" t="s">
        <v>8782</v>
      </c>
      <c r="I1811" s="94">
        <v>299</v>
      </c>
      <c r="J1811" s="109">
        <v>253</v>
      </c>
      <c r="K1811" s="128" t="s">
        <v>261</v>
      </c>
      <c r="L1811" s="109" t="s">
        <v>232</v>
      </c>
      <c r="M1811" s="88" t="str">
        <f>VLOOKUP(L1811,'Total Sales 24-25'!$AD$2:$AE$6,2,0)</f>
        <v>Other Services</v>
      </c>
      <c r="N1811" s="109" t="s">
        <v>330</v>
      </c>
      <c r="O1811" s="84" t="s">
        <v>6341</v>
      </c>
      <c r="P1811" s="89"/>
      <c r="Q1811" s="89"/>
      <c r="R1811" s="89"/>
      <c r="S1811" s="84">
        <v>9</v>
      </c>
      <c r="T1811" s="89"/>
      <c r="U1811" s="84">
        <v>299</v>
      </c>
    </row>
    <row r="1812" spans="1:21" ht="17.25" customHeight="1" thickBot="1">
      <c r="A1812" s="82">
        <v>45196</v>
      </c>
      <c r="B1812" s="82" t="str">
        <f t="shared" si="28"/>
        <v>Sep</v>
      </c>
      <c r="C1812" s="83">
        <v>45170</v>
      </c>
      <c r="D1812" s="84">
        <v>39</v>
      </c>
      <c r="E1812" s="84" t="s">
        <v>205</v>
      </c>
      <c r="F1812" s="93" t="s">
        <v>9427</v>
      </c>
      <c r="G1812" s="86" t="s">
        <v>9428</v>
      </c>
      <c r="H1812" s="86" t="s">
        <v>8782</v>
      </c>
      <c r="I1812" s="94">
        <v>950</v>
      </c>
      <c r="J1812" s="109">
        <v>805</v>
      </c>
      <c r="K1812" s="128" t="s">
        <v>261</v>
      </c>
      <c r="L1812" s="109" t="s">
        <v>232</v>
      </c>
      <c r="M1812" s="88" t="str">
        <f>VLOOKUP(L1812,'Total Sales 24-25'!$AD$2:$AE$6,2,0)</f>
        <v>Other Services</v>
      </c>
      <c r="N1812" s="109" t="s">
        <v>330</v>
      </c>
      <c r="O1812" s="84" t="s">
        <v>6341</v>
      </c>
      <c r="P1812" s="89"/>
      <c r="Q1812" s="89"/>
      <c r="R1812" s="89"/>
      <c r="S1812" s="84">
        <v>9</v>
      </c>
      <c r="T1812" s="89"/>
      <c r="U1812" s="84">
        <v>950</v>
      </c>
    </row>
    <row r="1813" spans="1:21" ht="17.25" customHeight="1" thickBot="1">
      <c r="A1813" s="82">
        <v>45197</v>
      </c>
      <c r="B1813" s="82" t="str">
        <f t="shared" si="28"/>
        <v>Sep</v>
      </c>
      <c r="C1813" s="83">
        <v>45170</v>
      </c>
      <c r="D1813" s="84">
        <v>39</v>
      </c>
      <c r="E1813" s="84" t="s">
        <v>205</v>
      </c>
      <c r="F1813" s="93" t="s">
        <v>9429</v>
      </c>
      <c r="G1813" s="86" t="s">
        <v>9430</v>
      </c>
      <c r="H1813" s="86" t="s">
        <v>8782</v>
      </c>
      <c r="I1813" s="94">
        <v>950</v>
      </c>
      <c r="J1813" s="109">
        <v>805</v>
      </c>
      <c r="K1813" s="120" t="s">
        <v>112</v>
      </c>
      <c r="L1813" s="109" t="s">
        <v>229</v>
      </c>
      <c r="M1813" s="88" t="str">
        <f>VLOOKUP(L1813,'Total Sales 24-25'!$AD$2:$AE$6,2,0)</f>
        <v>WhatsApp API Business</v>
      </c>
      <c r="N1813" s="109" t="s">
        <v>594</v>
      </c>
      <c r="O1813" s="84" t="s">
        <v>6341</v>
      </c>
      <c r="P1813" s="89"/>
      <c r="Q1813" s="89"/>
      <c r="R1813" s="89"/>
      <c r="S1813" s="84">
        <v>9</v>
      </c>
      <c r="T1813" s="89"/>
      <c r="U1813" s="84">
        <v>950</v>
      </c>
    </row>
    <row r="1814" spans="1:21" ht="17.25" customHeight="1" thickBot="1">
      <c r="A1814" s="82">
        <v>45024</v>
      </c>
      <c r="B1814" s="82" t="str">
        <f t="shared" si="28"/>
        <v>Apr</v>
      </c>
      <c r="C1814" s="83">
        <v>45017</v>
      </c>
      <c r="D1814" s="84">
        <v>14</v>
      </c>
      <c r="E1814" s="84" t="s">
        <v>205</v>
      </c>
      <c r="F1814" s="85" t="s">
        <v>9431</v>
      </c>
      <c r="G1814" s="86" t="s">
        <v>9432</v>
      </c>
      <c r="H1814" s="86" t="s">
        <v>8782</v>
      </c>
      <c r="I1814" s="86">
        <v>950</v>
      </c>
      <c r="J1814" s="84">
        <v>805</v>
      </c>
      <c r="K1814" s="107" t="s">
        <v>261</v>
      </c>
      <c r="L1814" s="88" t="s">
        <v>226</v>
      </c>
      <c r="M1814" s="88" t="str">
        <f>VLOOKUP(L1814,'Total Sales 24-25'!$AD$2:$AE$6,2,0)</f>
        <v xml:space="preserve">Training Business </v>
      </c>
      <c r="N1814" s="88" t="s">
        <v>330</v>
      </c>
      <c r="O1814" s="84" t="s">
        <v>6341</v>
      </c>
      <c r="P1814" s="89"/>
      <c r="Q1814" s="89"/>
      <c r="R1814" s="89"/>
      <c r="S1814" s="84">
        <v>4</v>
      </c>
      <c r="T1814" s="89"/>
      <c r="U1814" s="84">
        <v>950</v>
      </c>
    </row>
    <row r="1815" spans="1:21" ht="17.25" customHeight="1" thickBot="1">
      <c r="A1815" s="82">
        <v>45197</v>
      </c>
      <c r="B1815" s="82" t="str">
        <f t="shared" si="28"/>
        <v>Sep</v>
      </c>
      <c r="C1815" s="83">
        <v>45170</v>
      </c>
      <c r="D1815" s="84">
        <v>39</v>
      </c>
      <c r="E1815" s="84" t="s">
        <v>205</v>
      </c>
      <c r="F1815" s="93" t="s">
        <v>9433</v>
      </c>
      <c r="G1815" s="86" t="s">
        <v>9434</v>
      </c>
      <c r="H1815" s="86" t="s">
        <v>8782</v>
      </c>
      <c r="I1815" s="94">
        <v>17700</v>
      </c>
      <c r="J1815" s="109">
        <v>15000</v>
      </c>
      <c r="K1815" s="120" t="s">
        <v>112</v>
      </c>
      <c r="L1815" s="109" t="s">
        <v>229</v>
      </c>
      <c r="M1815" s="88" t="str">
        <f>VLOOKUP(L1815,'Total Sales 24-25'!$AD$2:$AE$6,2,0)</f>
        <v>WhatsApp API Business</v>
      </c>
      <c r="N1815" s="109" t="s">
        <v>284</v>
      </c>
      <c r="O1815" s="84" t="s">
        <v>6341</v>
      </c>
      <c r="P1815" s="89"/>
      <c r="Q1815" s="89"/>
      <c r="R1815" s="89"/>
      <c r="S1815" s="84">
        <v>9</v>
      </c>
      <c r="T1815" s="89"/>
      <c r="U1815" s="84">
        <v>17700</v>
      </c>
    </row>
    <row r="1816" spans="1:21" ht="17.25" customHeight="1" thickBot="1">
      <c r="A1816" s="82">
        <v>45197</v>
      </c>
      <c r="B1816" s="82" t="str">
        <f t="shared" si="28"/>
        <v>Sep</v>
      </c>
      <c r="C1816" s="83">
        <v>45170</v>
      </c>
      <c r="D1816" s="84">
        <v>39</v>
      </c>
      <c r="E1816" s="84" t="s">
        <v>205</v>
      </c>
      <c r="F1816" s="93" t="s">
        <v>9435</v>
      </c>
      <c r="G1816" s="86" t="s">
        <v>9436</v>
      </c>
      <c r="H1816" s="86" t="s">
        <v>8782</v>
      </c>
      <c r="I1816" s="94">
        <v>2950</v>
      </c>
      <c r="J1816" s="109">
        <v>2500</v>
      </c>
      <c r="K1816" s="120" t="s">
        <v>112</v>
      </c>
      <c r="L1816" s="109" t="s">
        <v>229</v>
      </c>
      <c r="M1816" s="88" t="str">
        <f>VLOOKUP(L1816,'Total Sales 24-25'!$AD$2:$AE$6,2,0)</f>
        <v>WhatsApp API Business</v>
      </c>
      <c r="N1816" s="109" t="s">
        <v>258</v>
      </c>
      <c r="O1816" s="84" t="s">
        <v>6341</v>
      </c>
      <c r="P1816" s="89"/>
      <c r="Q1816" s="89"/>
      <c r="R1816" s="89"/>
      <c r="S1816" s="84">
        <v>9</v>
      </c>
      <c r="T1816" s="89"/>
      <c r="U1816" s="84">
        <v>2950</v>
      </c>
    </row>
    <row r="1817" spans="1:21" ht="17.25" customHeight="1" thickBot="1">
      <c r="A1817" s="82">
        <v>45197</v>
      </c>
      <c r="B1817" s="82" t="str">
        <f t="shared" si="28"/>
        <v>Sep</v>
      </c>
      <c r="C1817" s="83">
        <v>45170</v>
      </c>
      <c r="D1817" s="84">
        <v>39</v>
      </c>
      <c r="E1817" s="84" t="s">
        <v>205</v>
      </c>
      <c r="F1817" s="93" t="s">
        <v>1579</v>
      </c>
      <c r="G1817" s="86" t="s">
        <v>9437</v>
      </c>
      <c r="H1817" s="86" t="s">
        <v>8782</v>
      </c>
      <c r="I1817" s="94">
        <v>5900</v>
      </c>
      <c r="J1817" s="109">
        <v>5000</v>
      </c>
      <c r="K1817" s="109" t="s">
        <v>8818</v>
      </c>
      <c r="L1817" s="109" t="s">
        <v>223</v>
      </c>
      <c r="M1817" s="88" t="str">
        <f>VLOOKUP(L1817,'Total Sales 24-25'!$AD$2:$AE$6,2,0)</f>
        <v>Tech Assist Recruitment</v>
      </c>
      <c r="N1817" s="109" t="s">
        <v>311</v>
      </c>
      <c r="O1817" s="84" t="s">
        <v>6341</v>
      </c>
      <c r="P1817" s="89"/>
      <c r="Q1817" s="89"/>
      <c r="R1817" s="89"/>
      <c r="S1817" s="84">
        <v>9</v>
      </c>
      <c r="T1817" s="89"/>
      <c r="U1817" s="84">
        <v>5900</v>
      </c>
    </row>
    <row r="1818" spans="1:21" ht="17.25" customHeight="1" thickBot="1">
      <c r="A1818" s="82">
        <v>45197</v>
      </c>
      <c r="B1818" s="82" t="str">
        <f t="shared" si="28"/>
        <v>Sep</v>
      </c>
      <c r="C1818" s="83">
        <v>45170</v>
      </c>
      <c r="D1818" s="84">
        <v>39</v>
      </c>
      <c r="E1818" s="84" t="s">
        <v>205</v>
      </c>
      <c r="F1818" s="93" t="s">
        <v>9438</v>
      </c>
      <c r="G1818" s="86" t="s">
        <v>9439</v>
      </c>
      <c r="H1818" s="86" t="s">
        <v>8782</v>
      </c>
      <c r="I1818" s="94">
        <v>1900</v>
      </c>
      <c r="J1818" s="109">
        <v>1610</v>
      </c>
      <c r="K1818" s="128" t="s">
        <v>261</v>
      </c>
      <c r="L1818" s="109" t="s">
        <v>232</v>
      </c>
      <c r="M1818" s="88" t="str">
        <f>VLOOKUP(L1818,'Total Sales 24-25'!$AD$2:$AE$6,2,0)</f>
        <v>Other Services</v>
      </c>
      <c r="N1818" s="109" t="s">
        <v>330</v>
      </c>
      <c r="O1818" s="84" t="s">
        <v>6341</v>
      </c>
      <c r="P1818" s="89"/>
      <c r="Q1818" s="89"/>
      <c r="R1818" s="89"/>
      <c r="S1818" s="84">
        <v>9</v>
      </c>
      <c r="T1818" s="89"/>
      <c r="U1818" s="84">
        <v>1900</v>
      </c>
    </row>
    <row r="1819" spans="1:21" ht="17.25" customHeight="1" thickBot="1">
      <c r="A1819" s="82">
        <v>45197</v>
      </c>
      <c r="B1819" s="82" t="str">
        <f t="shared" si="28"/>
        <v>Sep</v>
      </c>
      <c r="C1819" s="83">
        <v>45170</v>
      </c>
      <c r="D1819" s="84">
        <v>39</v>
      </c>
      <c r="E1819" s="84" t="s">
        <v>205</v>
      </c>
      <c r="F1819" s="93" t="s">
        <v>9440</v>
      </c>
      <c r="G1819" s="86" t="s">
        <v>9441</v>
      </c>
      <c r="H1819" s="86" t="s">
        <v>8782</v>
      </c>
      <c r="I1819" s="94">
        <v>950</v>
      </c>
      <c r="J1819" s="109">
        <v>805</v>
      </c>
      <c r="K1819" s="128" t="s">
        <v>261</v>
      </c>
      <c r="L1819" s="109" t="s">
        <v>232</v>
      </c>
      <c r="M1819" s="88" t="str">
        <f>VLOOKUP(L1819,'Total Sales 24-25'!$AD$2:$AE$6,2,0)</f>
        <v>Other Services</v>
      </c>
      <c r="N1819" s="109" t="s">
        <v>330</v>
      </c>
      <c r="O1819" s="84" t="s">
        <v>6341</v>
      </c>
      <c r="P1819" s="89"/>
      <c r="Q1819" s="89"/>
      <c r="R1819" s="89"/>
      <c r="S1819" s="84">
        <v>9</v>
      </c>
      <c r="T1819" s="89"/>
      <c r="U1819" s="84">
        <v>950</v>
      </c>
    </row>
    <row r="1820" spans="1:21" ht="17.25" customHeight="1" thickBot="1">
      <c r="A1820" s="82">
        <v>45197</v>
      </c>
      <c r="B1820" s="82" t="str">
        <f t="shared" si="28"/>
        <v>Sep</v>
      </c>
      <c r="C1820" s="83">
        <v>45170</v>
      </c>
      <c r="D1820" s="84">
        <v>39</v>
      </c>
      <c r="E1820" s="84" t="s">
        <v>205</v>
      </c>
      <c r="F1820" s="93" t="s">
        <v>9442</v>
      </c>
      <c r="G1820" s="86" t="s">
        <v>9443</v>
      </c>
      <c r="H1820" s="86" t="s">
        <v>8782</v>
      </c>
      <c r="I1820" s="94">
        <v>950</v>
      </c>
      <c r="J1820" s="109">
        <v>805</v>
      </c>
      <c r="K1820" s="128" t="s">
        <v>261</v>
      </c>
      <c r="L1820" s="109" t="s">
        <v>232</v>
      </c>
      <c r="M1820" s="88" t="str">
        <f>VLOOKUP(L1820,'Total Sales 24-25'!$AD$2:$AE$6,2,0)</f>
        <v>Other Services</v>
      </c>
      <c r="N1820" s="109" t="s">
        <v>330</v>
      </c>
      <c r="O1820" s="84" t="s">
        <v>6341</v>
      </c>
      <c r="P1820" s="89"/>
      <c r="Q1820" s="89"/>
      <c r="R1820" s="89"/>
      <c r="S1820" s="84">
        <v>9</v>
      </c>
      <c r="T1820" s="89"/>
      <c r="U1820" s="84">
        <v>950</v>
      </c>
    </row>
    <row r="1821" spans="1:21" ht="17.25" customHeight="1" thickBot="1">
      <c r="A1821" s="82">
        <v>45198</v>
      </c>
      <c r="B1821" s="82" t="str">
        <f t="shared" si="28"/>
        <v>Sep</v>
      </c>
      <c r="C1821" s="83">
        <v>45170</v>
      </c>
      <c r="D1821" s="84">
        <v>39</v>
      </c>
      <c r="E1821" s="84" t="s">
        <v>205</v>
      </c>
      <c r="F1821" s="93" t="s">
        <v>2264</v>
      </c>
      <c r="G1821" s="86" t="s">
        <v>9444</v>
      </c>
      <c r="H1821" s="86" t="s">
        <v>8782</v>
      </c>
      <c r="I1821" s="94">
        <v>5900</v>
      </c>
      <c r="J1821" s="109">
        <v>5000</v>
      </c>
      <c r="K1821" s="125" t="s">
        <v>291</v>
      </c>
      <c r="L1821" s="109" t="s">
        <v>232</v>
      </c>
      <c r="M1821" s="88" t="str">
        <f>VLOOKUP(L1821,'Total Sales 24-25'!$AD$2:$AE$6,2,0)</f>
        <v>Other Services</v>
      </c>
      <c r="N1821" s="109" t="s">
        <v>2943</v>
      </c>
      <c r="O1821" s="84" t="s">
        <v>6341</v>
      </c>
      <c r="P1821" s="89"/>
      <c r="Q1821" s="89"/>
      <c r="R1821" s="89"/>
      <c r="S1821" s="84">
        <v>9</v>
      </c>
      <c r="T1821" s="89"/>
      <c r="U1821" s="84">
        <v>5900</v>
      </c>
    </row>
    <row r="1822" spans="1:21" ht="17.25" customHeight="1" thickBot="1">
      <c r="A1822" s="82">
        <v>45199</v>
      </c>
      <c r="B1822" s="82" t="str">
        <f t="shared" si="28"/>
        <v>Sep</v>
      </c>
      <c r="C1822" s="83">
        <v>45170</v>
      </c>
      <c r="D1822" s="84">
        <v>39</v>
      </c>
      <c r="E1822" s="84" t="s">
        <v>205</v>
      </c>
      <c r="F1822" s="93" t="s">
        <v>3719</v>
      </c>
      <c r="G1822" s="86" t="s">
        <v>9445</v>
      </c>
      <c r="H1822" s="86" t="s">
        <v>8782</v>
      </c>
      <c r="I1822" s="94">
        <v>18880</v>
      </c>
      <c r="J1822" s="109">
        <v>16000</v>
      </c>
      <c r="K1822" s="109" t="s">
        <v>8818</v>
      </c>
      <c r="L1822" s="109" t="s">
        <v>223</v>
      </c>
      <c r="M1822" s="88" t="str">
        <f>VLOOKUP(L1822,'Total Sales 24-25'!$AD$2:$AE$6,2,0)</f>
        <v>Tech Assist Recruitment</v>
      </c>
      <c r="N1822" s="109" t="s">
        <v>311</v>
      </c>
      <c r="O1822" s="84" t="s">
        <v>6341</v>
      </c>
      <c r="P1822" s="89"/>
      <c r="Q1822" s="89"/>
      <c r="R1822" s="89"/>
      <c r="S1822" s="84">
        <v>9</v>
      </c>
      <c r="T1822" s="89"/>
      <c r="U1822" s="84">
        <v>18880</v>
      </c>
    </row>
    <row r="1823" spans="1:21" ht="17.25" customHeight="1" thickBot="1">
      <c r="A1823" s="82">
        <v>45199</v>
      </c>
      <c r="B1823" s="82" t="str">
        <f t="shared" si="28"/>
        <v>Sep</v>
      </c>
      <c r="C1823" s="83">
        <v>45170</v>
      </c>
      <c r="D1823" s="84">
        <v>39</v>
      </c>
      <c r="E1823" s="84" t="s">
        <v>205</v>
      </c>
      <c r="F1823" s="93" t="s">
        <v>637</v>
      </c>
      <c r="G1823" s="86" t="s">
        <v>9446</v>
      </c>
      <c r="H1823" s="86" t="s">
        <v>8782</v>
      </c>
      <c r="I1823" s="94">
        <v>950</v>
      </c>
      <c r="J1823" s="109">
        <v>805</v>
      </c>
      <c r="K1823" s="128" t="s">
        <v>261</v>
      </c>
      <c r="L1823" s="109" t="s">
        <v>232</v>
      </c>
      <c r="M1823" s="88" t="str">
        <f>VLOOKUP(L1823,'Total Sales 24-25'!$AD$2:$AE$6,2,0)</f>
        <v>Other Services</v>
      </c>
      <c r="N1823" s="109" t="s">
        <v>330</v>
      </c>
      <c r="O1823" s="84" t="s">
        <v>6341</v>
      </c>
      <c r="P1823" s="89"/>
      <c r="Q1823" s="89"/>
      <c r="R1823" s="89"/>
      <c r="S1823" s="84">
        <v>9</v>
      </c>
      <c r="T1823" s="89"/>
      <c r="U1823" s="84">
        <v>950</v>
      </c>
    </row>
    <row r="1824" spans="1:21" ht="17.25" customHeight="1" thickBot="1">
      <c r="A1824" s="82">
        <v>45199</v>
      </c>
      <c r="B1824" s="82" t="str">
        <f t="shared" si="28"/>
        <v>Sep</v>
      </c>
      <c r="C1824" s="83">
        <v>45170</v>
      </c>
      <c r="D1824" s="84">
        <v>39</v>
      </c>
      <c r="E1824" s="84" t="s">
        <v>205</v>
      </c>
      <c r="F1824" s="93" t="s">
        <v>9447</v>
      </c>
      <c r="G1824" s="86" t="s">
        <v>9448</v>
      </c>
      <c r="H1824" s="86" t="s">
        <v>8782</v>
      </c>
      <c r="I1824" s="94">
        <v>950</v>
      </c>
      <c r="J1824" s="109">
        <v>805</v>
      </c>
      <c r="K1824" s="128" t="s">
        <v>261</v>
      </c>
      <c r="L1824" s="109" t="s">
        <v>232</v>
      </c>
      <c r="M1824" s="88" t="str">
        <f>VLOOKUP(L1824,'Total Sales 24-25'!$AD$2:$AE$6,2,0)</f>
        <v>Other Services</v>
      </c>
      <c r="N1824" s="109" t="s">
        <v>330</v>
      </c>
      <c r="O1824" s="84" t="s">
        <v>6341</v>
      </c>
      <c r="P1824" s="89"/>
      <c r="Q1824" s="89"/>
      <c r="R1824" s="89"/>
      <c r="S1824" s="84">
        <v>9</v>
      </c>
      <c r="T1824" s="89"/>
      <c r="U1824" s="84">
        <v>950</v>
      </c>
    </row>
    <row r="1825" spans="1:21" ht="17.25" customHeight="1" thickBot="1">
      <c r="A1825" s="82">
        <v>45026</v>
      </c>
      <c r="B1825" s="82" t="str">
        <f t="shared" si="28"/>
        <v>Apr</v>
      </c>
      <c r="C1825" s="83">
        <v>45017</v>
      </c>
      <c r="D1825" s="84">
        <v>15</v>
      </c>
      <c r="E1825" s="84" t="s">
        <v>205</v>
      </c>
      <c r="F1825" s="85" t="s">
        <v>1948</v>
      </c>
      <c r="G1825" s="86" t="s">
        <v>9449</v>
      </c>
      <c r="H1825" s="86" t="s">
        <v>8782</v>
      </c>
      <c r="I1825" s="86">
        <v>528640</v>
      </c>
      <c r="J1825" s="84">
        <v>448000</v>
      </c>
      <c r="K1825" s="108" t="s">
        <v>291</v>
      </c>
      <c r="L1825" s="88" t="s">
        <v>226</v>
      </c>
      <c r="M1825" s="88" t="str">
        <f>VLOOKUP(L1825,'Total Sales 24-25'!$AD$2:$AE$6,2,0)</f>
        <v xml:space="preserve">Training Business </v>
      </c>
      <c r="N1825" s="88" t="s">
        <v>7906</v>
      </c>
      <c r="O1825" s="84" t="s">
        <v>6341</v>
      </c>
      <c r="P1825" s="89"/>
      <c r="Q1825" s="89"/>
      <c r="R1825" s="89"/>
      <c r="S1825" s="84">
        <v>4</v>
      </c>
      <c r="T1825" s="89"/>
      <c r="U1825" s="84">
        <v>528640</v>
      </c>
    </row>
    <row r="1826" spans="1:21" ht="17.25" customHeight="1" thickBot="1">
      <c r="A1826" s="82">
        <v>45199</v>
      </c>
      <c r="B1826" s="82" t="str">
        <f t="shared" si="28"/>
        <v>Sep</v>
      </c>
      <c r="C1826" s="83">
        <v>45170</v>
      </c>
      <c r="D1826" s="84">
        <v>39</v>
      </c>
      <c r="E1826" s="84" t="s">
        <v>205</v>
      </c>
      <c r="F1826" s="93" t="s">
        <v>9450</v>
      </c>
      <c r="G1826" s="86" t="s">
        <v>9451</v>
      </c>
      <c r="H1826" s="86" t="s">
        <v>8782</v>
      </c>
      <c r="I1826" s="94">
        <v>950</v>
      </c>
      <c r="J1826" s="109">
        <v>805</v>
      </c>
      <c r="K1826" s="128" t="s">
        <v>261</v>
      </c>
      <c r="L1826" s="109" t="s">
        <v>232</v>
      </c>
      <c r="M1826" s="88" t="str">
        <f>VLOOKUP(L1826,'Total Sales 24-25'!$AD$2:$AE$6,2,0)</f>
        <v>Other Services</v>
      </c>
      <c r="N1826" s="109" t="s">
        <v>330</v>
      </c>
      <c r="O1826" s="84" t="s">
        <v>6341</v>
      </c>
      <c r="P1826" s="89"/>
      <c r="Q1826" s="89"/>
      <c r="R1826" s="89"/>
      <c r="S1826" s="84">
        <v>9</v>
      </c>
      <c r="T1826" s="89"/>
      <c r="U1826" s="84">
        <v>950</v>
      </c>
    </row>
    <row r="1827" spans="1:21" ht="17.25" customHeight="1" thickBot="1">
      <c r="A1827" s="82">
        <v>45199</v>
      </c>
      <c r="B1827" s="82" t="str">
        <f t="shared" si="28"/>
        <v>Sep</v>
      </c>
      <c r="C1827" s="83">
        <v>45170</v>
      </c>
      <c r="D1827" s="84">
        <v>39</v>
      </c>
      <c r="E1827" s="84" t="s">
        <v>205</v>
      </c>
      <c r="F1827" s="93" t="s">
        <v>1693</v>
      </c>
      <c r="G1827" s="86" t="s">
        <v>9452</v>
      </c>
      <c r="H1827" s="86" t="s">
        <v>8782</v>
      </c>
      <c r="I1827" s="94">
        <v>950</v>
      </c>
      <c r="J1827" s="109">
        <v>805</v>
      </c>
      <c r="K1827" s="128" t="s">
        <v>261</v>
      </c>
      <c r="L1827" s="109" t="s">
        <v>232</v>
      </c>
      <c r="M1827" s="88" t="str">
        <f>VLOOKUP(L1827,'Total Sales 24-25'!$AD$2:$AE$6,2,0)</f>
        <v>Other Services</v>
      </c>
      <c r="N1827" s="109" t="s">
        <v>330</v>
      </c>
      <c r="O1827" s="84" t="s">
        <v>6341</v>
      </c>
      <c r="P1827" s="89"/>
      <c r="Q1827" s="89"/>
      <c r="R1827" s="89"/>
      <c r="S1827" s="84">
        <v>9</v>
      </c>
      <c r="T1827" s="89"/>
      <c r="U1827" s="84">
        <v>950</v>
      </c>
    </row>
    <row r="1828" spans="1:21" ht="17.25" customHeight="1" thickBot="1">
      <c r="A1828" s="82">
        <v>45199</v>
      </c>
      <c r="B1828" s="82" t="str">
        <f t="shared" si="28"/>
        <v>Sep</v>
      </c>
      <c r="C1828" s="83">
        <v>45170</v>
      </c>
      <c r="D1828" s="84">
        <v>39</v>
      </c>
      <c r="E1828" s="84" t="s">
        <v>205</v>
      </c>
      <c r="F1828" s="93" t="s">
        <v>9453</v>
      </c>
      <c r="G1828" s="86" t="s">
        <v>9454</v>
      </c>
      <c r="H1828" s="86" t="s">
        <v>8782</v>
      </c>
      <c r="I1828" s="94">
        <v>950</v>
      </c>
      <c r="J1828" s="109">
        <v>805</v>
      </c>
      <c r="K1828" s="128" t="s">
        <v>261</v>
      </c>
      <c r="L1828" s="109" t="s">
        <v>232</v>
      </c>
      <c r="M1828" s="88" t="str">
        <f>VLOOKUP(L1828,'Total Sales 24-25'!$AD$2:$AE$6,2,0)</f>
        <v>Other Services</v>
      </c>
      <c r="N1828" s="109" t="s">
        <v>330</v>
      </c>
      <c r="O1828" s="84" t="s">
        <v>6341</v>
      </c>
      <c r="P1828" s="89"/>
      <c r="Q1828" s="89"/>
      <c r="R1828" s="89"/>
      <c r="S1828" s="84">
        <v>9</v>
      </c>
      <c r="T1828" s="89"/>
      <c r="U1828" s="84">
        <v>950</v>
      </c>
    </row>
    <row r="1829" spans="1:21" ht="17.25" customHeight="1" thickBot="1">
      <c r="A1829" s="82">
        <v>45199</v>
      </c>
      <c r="B1829" s="82" t="str">
        <f t="shared" si="28"/>
        <v>Sep</v>
      </c>
      <c r="C1829" s="83">
        <v>45170</v>
      </c>
      <c r="D1829" s="84">
        <v>39</v>
      </c>
      <c r="E1829" s="84" t="s">
        <v>205</v>
      </c>
      <c r="F1829" s="93" t="s">
        <v>368</v>
      </c>
      <c r="G1829" s="86" t="s">
        <v>9455</v>
      </c>
      <c r="H1829" s="86" t="s">
        <v>8782</v>
      </c>
      <c r="I1829" s="94">
        <v>950</v>
      </c>
      <c r="J1829" s="109">
        <v>805</v>
      </c>
      <c r="K1829" s="128" t="s">
        <v>261</v>
      </c>
      <c r="L1829" s="109" t="s">
        <v>232</v>
      </c>
      <c r="M1829" s="88" t="str">
        <f>VLOOKUP(L1829,'Total Sales 24-25'!$AD$2:$AE$6,2,0)</f>
        <v>Other Services</v>
      </c>
      <c r="N1829" s="109" t="s">
        <v>330</v>
      </c>
      <c r="O1829" s="84" t="s">
        <v>6341</v>
      </c>
      <c r="P1829" s="89"/>
      <c r="Q1829" s="89"/>
      <c r="R1829" s="89"/>
      <c r="S1829" s="84">
        <v>9</v>
      </c>
      <c r="T1829" s="89"/>
      <c r="U1829" s="84">
        <v>950</v>
      </c>
    </row>
    <row r="1830" spans="1:21" ht="17.25" customHeight="1" thickBot="1">
      <c r="A1830" s="82">
        <v>45199</v>
      </c>
      <c r="B1830" s="82" t="str">
        <f t="shared" si="28"/>
        <v>Sep</v>
      </c>
      <c r="C1830" s="83">
        <v>45170</v>
      </c>
      <c r="D1830" s="84">
        <v>39</v>
      </c>
      <c r="E1830" s="84" t="s">
        <v>205</v>
      </c>
      <c r="F1830" s="93" t="s">
        <v>9456</v>
      </c>
      <c r="G1830" s="86" t="s">
        <v>9457</v>
      </c>
      <c r="H1830" s="86" t="s">
        <v>8782</v>
      </c>
      <c r="I1830" s="94">
        <v>950</v>
      </c>
      <c r="J1830" s="109">
        <v>805</v>
      </c>
      <c r="K1830" s="128" t="s">
        <v>261</v>
      </c>
      <c r="L1830" s="109" t="s">
        <v>232</v>
      </c>
      <c r="M1830" s="88" t="str">
        <f>VLOOKUP(L1830,'Total Sales 24-25'!$AD$2:$AE$6,2,0)</f>
        <v>Other Services</v>
      </c>
      <c r="N1830" s="109" t="s">
        <v>330</v>
      </c>
      <c r="O1830" s="84" t="s">
        <v>6341</v>
      </c>
      <c r="P1830" s="89"/>
      <c r="Q1830" s="89"/>
      <c r="R1830" s="89"/>
      <c r="S1830" s="84">
        <v>9</v>
      </c>
      <c r="T1830" s="89"/>
      <c r="U1830" s="84">
        <v>950</v>
      </c>
    </row>
    <row r="1831" spans="1:21" ht="17.25" customHeight="1" thickBot="1">
      <c r="A1831" s="82">
        <v>45199</v>
      </c>
      <c r="B1831" s="82" t="str">
        <f t="shared" si="28"/>
        <v>Sep</v>
      </c>
      <c r="C1831" s="83">
        <v>45170</v>
      </c>
      <c r="D1831" s="84">
        <v>39</v>
      </c>
      <c r="E1831" s="84" t="s">
        <v>205</v>
      </c>
      <c r="F1831" s="93" t="s">
        <v>532</v>
      </c>
      <c r="G1831" s="86" t="s">
        <v>9458</v>
      </c>
      <c r="H1831" s="86" t="s">
        <v>8782</v>
      </c>
      <c r="I1831" s="94">
        <v>7522</v>
      </c>
      <c r="J1831" s="109">
        <v>6375</v>
      </c>
      <c r="K1831" s="120" t="s">
        <v>112</v>
      </c>
      <c r="L1831" s="109" t="s">
        <v>229</v>
      </c>
      <c r="M1831" s="88" t="str">
        <f>VLOOKUP(L1831,'Total Sales 24-25'!$AD$2:$AE$6,2,0)</f>
        <v>WhatsApp API Business</v>
      </c>
      <c r="N1831" s="109" t="s">
        <v>269</v>
      </c>
      <c r="O1831" s="84" t="s">
        <v>6341</v>
      </c>
      <c r="P1831" s="89"/>
      <c r="Q1831" s="89"/>
      <c r="R1831" s="89"/>
      <c r="S1831" s="84">
        <v>9</v>
      </c>
      <c r="T1831" s="89"/>
      <c r="U1831" s="84">
        <v>7522</v>
      </c>
    </row>
    <row r="1832" spans="1:21" ht="17.25" customHeight="1" thickBot="1">
      <c r="A1832" s="82">
        <v>45199</v>
      </c>
      <c r="B1832" s="82" t="str">
        <f t="shared" si="28"/>
        <v>Sep</v>
      </c>
      <c r="C1832" s="83">
        <v>45170</v>
      </c>
      <c r="D1832" s="84">
        <v>39</v>
      </c>
      <c r="E1832" s="84" t="s">
        <v>205</v>
      </c>
      <c r="F1832" s="93" t="s">
        <v>4652</v>
      </c>
      <c r="G1832" s="86" t="s">
        <v>9459</v>
      </c>
      <c r="H1832" s="86" t="s">
        <v>8782</v>
      </c>
      <c r="I1832" s="94">
        <v>56640</v>
      </c>
      <c r="J1832" s="109">
        <v>48000</v>
      </c>
      <c r="K1832" s="125" t="s">
        <v>291</v>
      </c>
      <c r="L1832" s="88" t="s">
        <v>32</v>
      </c>
      <c r="M1832" s="88" t="s">
        <v>15</v>
      </c>
      <c r="N1832" s="109" t="s">
        <v>503</v>
      </c>
      <c r="O1832" s="84" t="s">
        <v>6341</v>
      </c>
      <c r="P1832" s="89"/>
      <c r="Q1832" s="89"/>
      <c r="R1832" s="89"/>
      <c r="S1832" s="84">
        <v>9</v>
      </c>
      <c r="T1832" s="89"/>
      <c r="U1832" s="84">
        <v>56640</v>
      </c>
    </row>
    <row r="1833" spans="1:21" ht="17.25" customHeight="1" thickBot="1">
      <c r="A1833" s="82">
        <v>45199</v>
      </c>
      <c r="B1833" s="82" t="str">
        <f t="shared" si="28"/>
        <v>Sep</v>
      </c>
      <c r="C1833" s="83">
        <v>45170</v>
      </c>
      <c r="D1833" s="84">
        <v>39</v>
      </c>
      <c r="E1833" s="84" t="s">
        <v>205</v>
      </c>
      <c r="F1833" s="93" t="s">
        <v>9460</v>
      </c>
      <c r="G1833" s="86" t="s">
        <v>9461</v>
      </c>
      <c r="H1833" s="86" t="s">
        <v>8782</v>
      </c>
      <c r="I1833" s="94">
        <v>950</v>
      </c>
      <c r="J1833" s="109">
        <v>805</v>
      </c>
      <c r="K1833" s="120" t="s">
        <v>112</v>
      </c>
      <c r="L1833" s="109" t="s">
        <v>229</v>
      </c>
      <c r="M1833" s="88" t="str">
        <f>VLOOKUP(L1833,'Total Sales 24-25'!$AD$2:$AE$6,2,0)</f>
        <v>WhatsApp API Business</v>
      </c>
      <c r="N1833" s="109" t="s">
        <v>594</v>
      </c>
      <c r="O1833" s="84" t="s">
        <v>6341</v>
      </c>
      <c r="P1833" s="89"/>
      <c r="Q1833" s="89"/>
      <c r="R1833" s="89"/>
      <c r="S1833" s="84">
        <v>9</v>
      </c>
      <c r="T1833" s="89"/>
      <c r="U1833" s="84">
        <v>950</v>
      </c>
    </row>
    <row r="1834" spans="1:21" ht="17.25" customHeight="1" thickBot="1">
      <c r="A1834" s="82">
        <v>45199</v>
      </c>
      <c r="B1834" s="82" t="str">
        <f t="shared" si="28"/>
        <v>Sep</v>
      </c>
      <c r="C1834" s="83">
        <v>45170</v>
      </c>
      <c r="D1834" s="84">
        <v>39</v>
      </c>
      <c r="E1834" s="84" t="s">
        <v>205</v>
      </c>
      <c r="F1834" s="93" t="s">
        <v>9462</v>
      </c>
      <c r="G1834" s="86" t="s">
        <v>9463</v>
      </c>
      <c r="H1834" s="86" t="s">
        <v>8782</v>
      </c>
      <c r="I1834" s="94">
        <v>10030</v>
      </c>
      <c r="J1834" s="109">
        <v>8500</v>
      </c>
      <c r="K1834" s="120" t="s">
        <v>112</v>
      </c>
      <c r="L1834" s="109" t="s">
        <v>229</v>
      </c>
      <c r="M1834" s="88" t="str">
        <f>VLOOKUP(L1834,'Total Sales 24-25'!$AD$2:$AE$6,2,0)</f>
        <v>WhatsApp API Business</v>
      </c>
      <c r="N1834" s="109" t="s">
        <v>352</v>
      </c>
      <c r="O1834" s="84" t="s">
        <v>6341</v>
      </c>
      <c r="P1834" s="89"/>
      <c r="Q1834" s="89"/>
      <c r="R1834" s="89"/>
      <c r="S1834" s="84">
        <v>9</v>
      </c>
      <c r="T1834" s="89"/>
      <c r="U1834" s="84">
        <v>10030</v>
      </c>
    </row>
    <row r="1835" spans="1:21" ht="17.25" customHeight="1" thickBot="1">
      <c r="A1835" s="82">
        <v>45199</v>
      </c>
      <c r="B1835" s="82" t="str">
        <f t="shared" si="28"/>
        <v>Sep</v>
      </c>
      <c r="C1835" s="83">
        <v>45170</v>
      </c>
      <c r="D1835" s="84">
        <v>39</v>
      </c>
      <c r="E1835" s="84" t="s">
        <v>205</v>
      </c>
      <c r="F1835" s="93" t="s">
        <v>1077</v>
      </c>
      <c r="G1835" s="86" t="s">
        <v>9464</v>
      </c>
      <c r="H1835" s="86" t="s">
        <v>8782</v>
      </c>
      <c r="I1835" s="94">
        <v>21240</v>
      </c>
      <c r="J1835" s="109">
        <v>18000</v>
      </c>
      <c r="K1835" s="126" t="s">
        <v>310</v>
      </c>
      <c r="L1835" s="109" t="s">
        <v>223</v>
      </c>
      <c r="M1835" s="88" t="str">
        <f>VLOOKUP(L1835,'Total Sales 24-25'!$AD$2:$AE$6,2,0)</f>
        <v>Tech Assist Recruitment</v>
      </c>
      <c r="N1835" s="109" t="s">
        <v>311</v>
      </c>
      <c r="O1835" s="84" t="s">
        <v>6341</v>
      </c>
      <c r="P1835" s="89"/>
      <c r="Q1835" s="89"/>
      <c r="R1835" s="89"/>
      <c r="S1835" s="84">
        <v>9</v>
      </c>
      <c r="T1835" s="89"/>
      <c r="U1835" s="84">
        <v>21240</v>
      </c>
    </row>
    <row r="1836" spans="1:21" ht="17.25" customHeight="1" thickBot="1">
      <c r="A1836" s="82">
        <v>45026</v>
      </c>
      <c r="B1836" s="82" t="str">
        <f t="shared" si="28"/>
        <v>Apr</v>
      </c>
      <c r="C1836" s="83">
        <v>45017</v>
      </c>
      <c r="D1836" s="84">
        <v>15</v>
      </c>
      <c r="E1836" s="84" t="s">
        <v>205</v>
      </c>
      <c r="F1836" s="85" t="s">
        <v>9465</v>
      </c>
      <c r="G1836" s="86" t="s">
        <v>9466</v>
      </c>
      <c r="H1836" s="86" t="s">
        <v>8782</v>
      </c>
      <c r="I1836" s="86">
        <v>528640</v>
      </c>
      <c r="J1836" s="84">
        <v>448000</v>
      </c>
      <c r="K1836" s="108" t="s">
        <v>291</v>
      </c>
      <c r="L1836" s="88" t="s">
        <v>226</v>
      </c>
      <c r="M1836" s="88" t="str">
        <f>VLOOKUP(L1836,'Total Sales 24-25'!$AD$2:$AE$6,2,0)</f>
        <v xml:space="preserve">Training Business </v>
      </c>
      <c r="N1836" s="88" t="s">
        <v>7906</v>
      </c>
      <c r="O1836" s="84" t="s">
        <v>6341</v>
      </c>
      <c r="P1836" s="84" t="s">
        <v>7726</v>
      </c>
      <c r="Q1836" s="89"/>
      <c r="R1836" s="89"/>
      <c r="S1836" s="84">
        <v>4</v>
      </c>
      <c r="T1836" s="89"/>
      <c r="U1836" s="84">
        <v>528640</v>
      </c>
    </row>
    <row r="1837" spans="1:21" ht="17.25" customHeight="1" thickBot="1">
      <c r="A1837" s="82">
        <v>45199</v>
      </c>
      <c r="B1837" s="82" t="str">
        <f t="shared" si="28"/>
        <v>Sep</v>
      </c>
      <c r="C1837" s="83">
        <v>45170</v>
      </c>
      <c r="D1837" s="84">
        <v>39</v>
      </c>
      <c r="E1837" s="84" t="s">
        <v>205</v>
      </c>
      <c r="F1837" s="93" t="s">
        <v>4458</v>
      </c>
      <c r="G1837" s="86" t="s">
        <v>9467</v>
      </c>
      <c r="H1837" s="86" t="s">
        <v>8782</v>
      </c>
      <c r="I1837" s="94">
        <v>70800</v>
      </c>
      <c r="J1837" s="109">
        <v>60000</v>
      </c>
      <c r="K1837" s="125" t="s">
        <v>291</v>
      </c>
      <c r="L1837" s="88" t="s">
        <v>32</v>
      </c>
      <c r="M1837" s="88" t="s">
        <v>15</v>
      </c>
      <c r="N1837" s="109" t="s">
        <v>503</v>
      </c>
      <c r="O1837" s="84" t="s">
        <v>6341</v>
      </c>
      <c r="P1837" s="89"/>
      <c r="Q1837" s="89"/>
      <c r="R1837" s="89"/>
      <c r="S1837" s="84">
        <v>9</v>
      </c>
      <c r="T1837" s="89"/>
      <c r="U1837" s="84">
        <v>70800</v>
      </c>
    </row>
    <row r="1838" spans="1:21" ht="17.25" customHeight="1" thickBot="1">
      <c r="A1838" s="82">
        <v>45199</v>
      </c>
      <c r="B1838" s="82" t="str">
        <f t="shared" si="28"/>
        <v>Sep</v>
      </c>
      <c r="C1838" s="83">
        <v>45170</v>
      </c>
      <c r="D1838" s="84">
        <v>39</v>
      </c>
      <c r="E1838" s="84" t="s">
        <v>205</v>
      </c>
      <c r="F1838" s="93" t="s">
        <v>5027</v>
      </c>
      <c r="G1838" s="86" t="s">
        <v>9468</v>
      </c>
      <c r="H1838" s="86" t="s">
        <v>8782</v>
      </c>
      <c r="I1838" s="94">
        <v>84960</v>
      </c>
      <c r="J1838" s="109">
        <v>72000</v>
      </c>
      <c r="K1838" s="125" t="s">
        <v>291</v>
      </c>
      <c r="L1838" s="88" t="s">
        <v>32</v>
      </c>
      <c r="M1838" s="88" t="s">
        <v>15</v>
      </c>
      <c r="N1838" s="109" t="s">
        <v>503</v>
      </c>
      <c r="O1838" s="84" t="s">
        <v>6341</v>
      </c>
      <c r="P1838" s="89"/>
      <c r="Q1838" s="89"/>
      <c r="R1838" s="89"/>
      <c r="S1838" s="84">
        <v>9</v>
      </c>
      <c r="T1838" s="89"/>
      <c r="U1838" s="84">
        <v>84960</v>
      </c>
    </row>
    <row r="1839" spans="1:21" ht="17.25" customHeight="1" thickBot="1">
      <c r="A1839" s="82">
        <v>45199</v>
      </c>
      <c r="B1839" s="82" t="str">
        <f t="shared" si="28"/>
        <v>Sep</v>
      </c>
      <c r="C1839" s="83">
        <v>45170</v>
      </c>
      <c r="D1839" s="84">
        <v>39</v>
      </c>
      <c r="E1839" s="84" t="s">
        <v>205</v>
      </c>
      <c r="F1839" s="93" t="s">
        <v>9469</v>
      </c>
      <c r="G1839" s="86" t="s">
        <v>9470</v>
      </c>
      <c r="H1839" s="86" t="s">
        <v>8782</v>
      </c>
      <c r="I1839" s="94">
        <v>17700</v>
      </c>
      <c r="J1839" s="109">
        <v>15000</v>
      </c>
      <c r="K1839" s="120" t="s">
        <v>112</v>
      </c>
      <c r="L1839" s="109" t="s">
        <v>229</v>
      </c>
      <c r="M1839" s="88" t="str">
        <f>VLOOKUP(L1839,'Total Sales 24-25'!$AD$2:$AE$6,2,0)</f>
        <v>WhatsApp API Business</v>
      </c>
      <c r="N1839" s="109" t="s">
        <v>284</v>
      </c>
      <c r="O1839" s="84" t="s">
        <v>6341</v>
      </c>
      <c r="P1839" s="89"/>
      <c r="Q1839" s="89"/>
      <c r="R1839" s="89"/>
      <c r="S1839" s="84">
        <v>9</v>
      </c>
      <c r="T1839" s="89"/>
      <c r="U1839" s="84">
        <v>17700</v>
      </c>
    </row>
    <row r="1840" spans="1:21" ht="17.25" customHeight="1" thickBot="1">
      <c r="A1840" s="82">
        <v>45199</v>
      </c>
      <c r="B1840" s="82" t="str">
        <f t="shared" si="28"/>
        <v>Sep</v>
      </c>
      <c r="C1840" s="83">
        <v>45170</v>
      </c>
      <c r="D1840" s="84">
        <v>39</v>
      </c>
      <c r="E1840" s="84" t="s">
        <v>205</v>
      </c>
      <c r="F1840" s="93" t="s">
        <v>2610</v>
      </c>
      <c r="G1840" s="86" t="s">
        <v>9471</v>
      </c>
      <c r="H1840" s="86" t="s">
        <v>8782</v>
      </c>
      <c r="I1840" s="94">
        <v>15045</v>
      </c>
      <c r="J1840" s="109">
        <v>12750</v>
      </c>
      <c r="K1840" s="120" t="s">
        <v>112</v>
      </c>
      <c r="L1840" s="109" t="s">
        <v>229</v>
      </c>
      <c r="M1840" s="88" t="str">
        <f>VLOOKUP(L1840,'Total Sales 24-25'!$AD$2:$AE$6,2,0)</f>
        <v>WhatsApp API Business</v>
      </c>
      <c r="N1840" s="109" t="s">
        <v>284</v>
      </c>
      <c r="O1840" s="84" t="s">
        <v>6341</v>
      </c>
      <c r="P1840" s="89"/>
      <c r="Q1840" s="89"/>
      <c r="R1840" s="89"/>
      <c r="S1840" s="84">
        <v>9</v>
      </c>
      <c r="T1840" s="89"/>
      <c r="U1840" s="84">
        <v>15045</v>
      </c>
    </row>
    <row r="1841" spans="1:21" ht="17.25" customHeight="1" thickBot="1">
      <c r="A1841" s="82">
        <v>45199</v>
      </c>
      <c r="B1841" s="82" t="str">
        <f t="shared" si="28"/>
        <v>Sep</v>
      </c>
      <c r="C1841" s="83">
        <v>45170</v>
      </c>
      <c r="D1841" s="84">
        <v>39</v>
      </c>
      <c r="E1841" s="84" t="s">
        <v>205</v>
      </c>
      <c r="F1841" s="93" t="s">
        <v>8993</v>
      </c>
      <c r="G1841" s="86" t="s">
        <v>9472</v>
      </c>
      <c r="H1841" s="86" t="s">
        <v>8782</v>
      </c>
      <c r="I1841" s="94">
        <v>177000</v>
      </c>
      <c r="J1841" s="109">
        <v>150000</v>
      </c>
      <c r="K1841" s="125" t="s">
        <v>291</v>
      </c>
      <c r="L1841" s="109" t="s">
        <v>226</v>
      </c>
      <c r="M1841" s="88" t="str">
        <f>VLOOKUP(L1841,'Total Sales 24-25'!$AD$2:$AE$6,2,0)</f>
        <v xml:space="preserve">Training Business </v>
      </c>
      <c r="N1841" s="109" t="s">
        <v>7906</v>
      </c>
      <c r="O1841" s="84" t="s">
        <v>6341</v>
      </c>
      <c r="P1841" s="89"/>
      <c r="Q1841" s="89"/>
      <c r="R1841" s="89"/>
      <c r="S1841" s="84">
        <v>9</v>
      </c>
      <c r="T1841" s="89"/>
      <c r="U1841" s="84">
        <v>177000</v>
      </c>
    </row>
    <row r="1842" spans="1:21" ht="17.25" customHeight="1" thickBot="1">
      <c r="A1842" s="82">
        <v>45199</v>
      </c>
      <c r="B1842" s="82" t="str">
        <f t="shared" si="28"/>
        <v>Sep</v>
      </c>
      <c r="C1842" s="83">
        <v>45170</v>
      </c>
      <c r="D1842" s="84">
        <v>39</v>
      </c>
      <c r="E1842" s="84" t="s">
        <v>205</v>
      </c>
      <c r="F1842" s="93" t="s">
        <v>5700</v>
      </c>
      <c r="G1842" s="86" t="s">
        <v>9473</v>
      </c>
      <c r="H1842" s="86" t="s">
        <v>8782</v>
      </c>
      <c r="I1842" s="94">
        <v>15045</v>
      </c>
      <c r="J1842" s="109">
        <v>12750</v>
      </c>
      <c r="K1842" s="120" t="s">
        <v>112</v>
      </c>
      <c r="L1842" s="109" t="s">
        <v>229</v>
      </c>
      <c r="M1842" s="88" t="str">
        <f>VLOOKUP(L1842,'Total Sales 24-25'!$AD$2:$AE$6,2,0)</f>
        <v>WhatsApp API Business</v>
      </c>
      <c r="N1842" s="109" t="s">
        <v>284</v>
      </c>
      <c r="O1842" s="84" t="s">
        <v>6341</v>
      </c>
      <c r="P1842" s="89"/>
      <c r="Q1842" s="89"/>
      <c r="R1842" s="89"/>
      <c r="S1842" s="84">
        <v>9</v>
      </c>
      <c r="T1842" s="89"/>
      <c r="U1842" s="84">
        <v>15045</v>
      </c>
    </row>
    <row r="1843" spans="1:21" ht="17.25" customHeight="1" thickBot="1">
      <c r="A1843" s="82">
        <v>45199</v>
      </c>
      <c r="B1843" s="82" t="str">
        <f t="shared" si="28"/>
        <v>Sep</v>
      </c>
      <c r="C1843" s="83">
        <v>45170</v>
      </c>
      <c r="D1843" s="84">
        <v>39</v>
      </c>
      <c r="E1843" s="84" t="s">
        <v>205</v>
      </c>
      <c r="F1843" s="93" t="s">
        <v>5029</v>
      </c>
      <c r="G1843" s="86" t="s">
        <v>9474</v>
      </c>
      <c r="H1843" s="86" t="s">
        <v>8782</v>
      </c>
      <c r="I1843" s="94">
        <v>8850</v>
      </c>
      <c r="J1843" s="109">
        <v>7500</v>
      </c>
      <c r="K1843" s="120" t="s">
        <v>112</v>
      </c>
      <c r="L1843" s="109" t="s">
        <v>229</v>
      </c>
      <c r="M1843" s="88" t="str">
        <f>VLOOKUP(L1843,'Total Sales 24-25'!$AD$2:$AE$6,2,0)</f>
        <v>WhatsApp API Business</v>
      </c>
      <c r="N1843" s="109" t="s">
        <v>269</v>
      </c>
      <c r="O1843" s="84" t="s">
        <v>6341</v>
      </c>
      <c r="P1843" s="89"/>
      <c r="Q1843" s="89"/>
      <c r="R1843" s="89"/>
      <c r="S1843" s="84">
        <v>9</v>
      </c>
      <c r="T1843" s="89"/>
      <c r="U1843" s="84">
        <v>8850</v>
      </c>
    </row>
    <row r="1844" spans="1:21" ht="17.25" customHeight="1" thickBot="1">
      <c r="A1844" s="82">
        <v>45199</v>
      </c>
      <c r="B1844" s="82" t="str">
        <f t="shared" si="28"/>
        <v>Sep</v>
      </c>
      <c r="C1844" s="83">
        <v>45170</v>
      </c>
      <c r="D1844" s="84">
        <v>39</v>
      </c>
      <c r="E1844" s="84" t="s">
        <v>205</v>
      </c>
      <c r="F1844" s="93" t="s">
        <v>2959</v>
      </c>
      <c r="G1844" s="86" t="s">
        <v>9475</v>
      </c>
      <c r="H1844" s="86" t="s">
        <v>8782</v>
      </c>
      <c r="I1844" s="94">
        <v>42480</v>
      </c>
      <c r="J1844" s="109">
        <v>36000</v>
      </c>
      <c r="K1844" s="120" t="s">
        <v>112</v>
      </c>
      <c r="L1844" s="109" t="s">
        <v>229</v>
      </c>
      <c r="M1844" s="88" t="str">
        <f>VLOOKUP(L1844,'Total Sales 24-25'!$AD$2:$AE$6,2,0)</f>
        <v>WhatsApp API Business</v>
      </c>
      <c r="N1844" s="109" t="s">
        <v>359</v>
      </c>
      <c r="O1844" s="84" t="s">
        <v>6341</v>
      </c>
      <c r="P1844" s="89"/>
      <c r="Q1844" s="89"/>
      <c r="R1844" s="89"/>
      <c r="S1844" s="84">
        <v>9</v>
      </c>
      <c r="T1844" s="89"/>
      <c r="U1844" s="84">
        <v>42480</v>
      </c>
    </row>
    <row r="1845" spans="1:21" ht="17.25" customHeight="1" thickBot="1">
      <c r="A1845" s="82">
        <v>45199</v>
      </c>
      <c r="B1845" s="82" t="str">
        <f t="shared" si="28"/>
        <v>Sep</v>
      </c>
      <c r="C1845" s="83">
        <v>45170</v>
      </c>
      <c r="D1845" s="84">
        <v>39</v>
      </c>
      <c r="E1845" s="84" t="s">
        <v>205</v>
      </c>
      <c r="F1845" s="93" t="s">
        <v>9476</v>
      </c>
      <c r="G1845" s="86" t="s">
        <v>9477</v>
      </c>
      <c r="H1845" s="86" t="s">
        <v>8782</v>
      </c>
      <c r="I1845" s="94">
        <v>1900</v>
      </c>
      <c r="J1845" s="109">
        <v>1610</v>
      </c>
      <c r="K1845" s="128" t="s">
        <v>261</v>
      </c>
      <c r="L1845" s="109" t="s">
        <v>232</v>
      </c>
      <c r="M1845" s="88" t="str">
        <f>VLOOKUP(L1845,'Total Sales 24-25'!$AD$2:$AE$6,2,0)</f>
        <v>Other Services</v>
      </c>
      <c r="N1845" s="109" t="s">
        <v>330</v>
      </c>
      <c r="O1845" s="84" t="s">
        <v>6341</v>
      </c>
      <c r="P1845" s="89"/>
      <c r="Q1845" s="89"/>
      <c r="R1845" s="89"/>
      <c r="S1845" s="84">
        <v>9</v>
      </c>
      <c r="T1845" s="89"/>
      <c r="U1845" s="84">
        <v>1900</v>
      </c>
    </row>
    <row r="1846" spans="1:21" ht="17.25" customHeight="1" thickBot="1">
      <c r="A1846" s="82">
        <v>45199</v>
      </c>
      <c r="B1846" s="82" t="str">
        <f t="shared" si="28"/>
        <v>Sep</v>
      </c>
      <c r="C1846" s="83">
        <v>45170</v>
      </c>
      <c r="D1846" s="84">
        <v>39</v>
      </c>
      <c r="E1846" s="84" t="s">
        <v>205</v>
      </c>
      <c r="F1846" s="93" t="s">
        <v>2238</v>
      </c>
      <c r="G1846" s="86" t="s">
        <v>9478</v>
      </c>
      <c r="H1846" s="86" t="s">
        <v>8782</v>
      </c>
      <c r="I1846" s="94">
        <v>950</v>
      </c>
      <c r="J1846" s="109">
        <v>805</v>
      </c>
      <c r="K1846" s="128" t="s">
        <v>261</v>
      </c>
      <c r="L1846" s="109" t="s">
        <v>232</v>
      </c>
      <c r="M1846" s="88" t="str">
        <f>VLOOKUP(L1846,'Total Sales 24-25'!$AD$2:$AE$6,2,0)</f>
        <v>Other Services</v>
      </c>
      <c r="N1846" s="109" t="s">
        <v>330</v>
      </c>
      <c r="O1846" s="84" t="s">
        <v>6341</v>
      </c>
      <c r="P1846" s="89"/>
      <c r="Q1846" s="89"/>
      <c r="R1846" s="89"/>
      <c r="S1846" s="84">
        <v>9</v>
      </c>
      <c r="T1846" s="89"/>
      <c r="U1846" s="84">
        <v>950</v>
      </c>
    </row>
    <row r="1847" spans="1:21" ht="17.25" customHeight="1" thickBot="1">
      <c r="A1847" s="82">
        <v>45026</v>
      </c>
      <c r="B1847" s="82" t="str">
        <f t="shared" si="28"/>
        <v>Apr</v>
      </c>
      <c r="C1847" s="83">
        <v>45017</v>
      </c>
      <c r="D1847" s="84">
        <v>15</v>
      </c>
      <c r="E1847" s="84" t="s">
        <v>205</v>
      </c>
      <c r="F1847" s="85" t="s">
        <v>1722</v>
      </c>
      <c r="G1847" s="86" t="s">
        <v>9479</v>
      </c>
      <c r="H1847" s="86" t="s">
        <v>8782</v>
      </c>
      <c r="I1847" s="86">
        <v>528640</v>
      </c>
      <c r="J1847" s="84">
        <v>448000</v>
      </c>
      <c r="K1847" s="108" t="s">
        <v>291</v>
      </c>
      <c r="L1847" s="88" t="s">
        <v>226</v>
      </c>
      <c r="M1847" s="88" t="str">
        <f>VLOOKUP(L1847,'Total Sales 24-25'!$AD$2:$AE$6,2,0)</f>
        <v xml:space="preserve">Training Business </v>
      </c>
      <c r="N1847" s="88" t="s">
        <v>7906</v>
      </c>
      <c r="O1847" s="84" t="s">
        <v>6341</v>
      </c>
      <c r="P1847" s="89"/>
      <c r="Q1847" s="89"/>
      <c r="R1847" s="89"/>
      <c r="S1847" s="84">
        <v>4</v>
      </c>
      <c r="T1847" s="89"/>
      <c r="U1847" s="84">
        <v>528640</v>
      </c>
    </row>
    <row r="1848" spans="1:21" ht="17.25" customHeight="1" thickBot="1">
      <c r="A1848" s="82">
        <v>45199</v>
      </c>
      <c r="B1848" s="82" t="str">
        <f t="shared" si="28"/>
        <v>Sep</v>
      </c>
      <c r="C1848" s="83">
        <v>45170</v>
      </c>
      <c r="D1848" s="84">
        <v>39</v>
      </c>
      <c r="E1848" s="84" t="s">
        <v>205</v>
      </c>
      <c r="F1848" s="93" t="s">
        <v>9480</v>
      </c>
      <c r="G1848" s="86" t="s">
        <v>9481</v>
      </c>
      <c r="H1848" s="86" t="s">
        <v>8782</v>
      </c>
      <c r="I1848" s="94">
        <v>950</v>
      </c>
      <c r="J1848" s="109">
        <v>805</v>
      </c>
      <c r="K1848" s="128" t="s">
        <v>261</v>
      </c>
      <c r="L1848" s="109" t="s">
        <v>232</v>
      </c>
      <c r="M1848" s="88" t="str">
        <f>VLOOKUP(L1848,'Total Sales 24-25'!$AD$2:$AE$6,2,0)</f>
        <v>Other Services</v>
      </c>
      <c r="N1848" s="109" t="s">
        <v>330</v>
      </c>
      <c r="O1848" s="84" t="s">
        <v>6341</v>
      </c>
      <c r="P1848" s="89"/>
      <c r="Q1848" s="89"/>
      <c r="R1848" s="89"/>
      <c r="S1848" s="84">
        <v>9</v>
      </c>
      <c r="T1848" s="89"/>
      <c r="U1848" s="84">
        <v>950</v>
      </c>
    </row>
    <row r="1849" spans="1:21" ht="17.25" customHeight="1" thickBot="1">
      <c r="A1849" s="82">
        <v>45199</v>
      </c>
      <c r="B1849" s="82" t="str">
        <f t="shared" si="28"/>
        <v>Sep</v>
      </c>
      <c r="C1849" s="83">
        <v>45170</v>
      </c>
      <c r="D1849" s="84">
        <v>39</v>
      </c>
      <c r="E1849" s="84" t="s">
        <v>205</v>
      </c>
      <c r="F1849" s="93" t="s">
        <v>9482</v>
      </c>
      <c r="G1849" s="86" t="s">
        <v>9483</v>
      </c>
      <c r="H1849" s="86" t="s">
        <v>8782</v>
      </c>
      <c r="I1849" s="94">
        <v>2950</v>
      </c>
      <c r="J1849" s="109">
        <v>2500</v>
      </c>
      <c r="K1849" s="120" t="s">
        <v>112</v>
      </c>
      <c r="L1849" s="109" t="s">
        <v>229</v>
      </c>
      <c r="M1849" s="88" t="str">
        <f>VLOOKUP(L1849,'Total Sales 24-25'!$AD$2:$AE$6,2,0)</f>
        <v>WhatsApp API Business</v>
      </c>
      <c r="N1849" s="109" t="s">
        <v>258</v>
      </c>
      <c r="O1849" s="84" t="s">
        <v>6341</v>
      </c>
      <c r="P1849" s="89"/>
      <c r="Q1849" s="89"/>
      <c r="R1849" s="89"/>
      <c r="S1849" s="84">
        <v>9</v>
      </c>
      <c r="T1849" s="89"/>
      <c r="U1849" s="84">
        <v>2950</v>
      </c>
    </row>
    <row r="1850" spans="1:21" ht="17.25" customHeight="1" thickBot="1">
      <c r="A1850" s="82">
        <v>45199</v>
      </c>
      <c r="B1850" s="82" t="str">
        <f t="shared" si="28"/>
        <v>Sep</v>
      </c>
      <c r="C1850" s="83">
        <v>45170</v>
      </c>
      <c r="D1850" s="84">
        <v>39</v>
      </c>
      <c r="E1850" s="84" t="s">
        <v>205</v>
      </c>
      <c r="F1850" s="93" t="s">
        <v>9484</v>
      </c>
      <c r="G1850" s="86" t="s">
        <v>9485</v>
      </c>
      <c r="H1850" s="86" t="s">
        <v>8782</v>
      </c>
      <c r="I1850" s="94">
        <v>950</v>
      </c>
      <c r="J1850" s="109">
        <v>805</v>
      </c>
      <c r="K1850" s="128" t="s">
        <v>261</v>
      </c>
      <c r="L1850" s="109" t="s">
        <v>232</v>
      </c>
      <c r="M1850" s="88" t="str">
        <f>VLOOKUP(L1850,'Total Sales 24-25'!$AD$2:$AE$6,2,0)</f>
        <v>Other Services</v>
      </c>
      <c r="N1850" s="109" t="s">
        <v>330</v>
      </c>
      <c r="O1850" s="84" t="s">
        <v>6341</v>
      </c>
      <c r="P1850" s="89"/>
      <c r="Q1850" s="89"/>
      <c r="R1850" s="89"/>
      <c r="S1850" s="84">
        <v>9</v>
      </c>
      <c r="T1850" s="89"/>
      <c r="U1850" s="84">
        <v>950</v>
      </c>
    </row>
    <row r="1851" spans="1:21" ht="17.25" customHeight="1" thickBot="1">
      <c r="A1851" s="82">
        <v>45199</v>
      </c>
      <c r="B1851" s="82" t="str">
        <f t="shared" si="28"/>
        <v>Sep</v>
      </c>
      <c r="C1851" s="83">
        <v>45170</v>
      </c>
      <c r="D1851" s="84">
        <v>39</v>
      </c>
      <c r="E1851" s="84" t="s">
        <v>205</v>
      </c>
      <c r="F1851" s="93" t="s">
        <v>9486</v>
      </c>
      <c r="G1851" s="86" t="s">
        <v>9487</v>
      </c>
      <c r="H1851" s="86" t="s">
        <v>8782</v>
      </c>
      <c r="I1851" s="94">
        <v>299</v>
      </c>
      <c r="J1851" s="109">
        <v>253</v>
      </c>
      <c r="K1851" s="128" t="s">
        <v>261</v>
      </c>
      <c r="L1851" s="109" t="s">
        <v>232</v>
      </c>
      <c r="M1851" s="88" t="str">
        <f>VLOOKUP(L1851,'Total Sales 24-25'!$AD$2:$AE$6,2,0)</f>
        <v>Other Services</v>
      </c>
      <c r="N1851" s="109" t="s">
        <v>330</v>
      </c>
      <c r="O1851" s="84" t="s">
        <v>6341</v>
      </c>
      <c r="P1851" s="89"/>
      <c r="Q1851" s="89"/>
      <c r="R1851" s="89"/>
      <c r="S1851" s="84">
        <v>9</v>
      </c>
      <c r="T1851" s="89"/>
      <c r="U1851" s="84">
        <v>299</v>
      </c>
    </row>
    <row r="1852" spans="1:21" ht="17.25" customHeight="1" thickBot="1">
      <c r="A1852" s="82">
        <v>45199</v>
      </c>
      <c r="B1852" s="82" t="str">
        <f t="shared" si="28"/>
        <v>Sep</v>
      </c>
      <c r="C1852" s="83">
        <v>45170</v>
      </c>
      <c r="D1852" s="84">
        <v>39</v>
      </c>
      <c r="E1852" s="84" t="s">
        <v>205</v>
      </c>
      <c r="F1852" s="93" t="s">
        <v>9488</v>
      </c>
      <c r="G1852" s="86" t="s">
        <v>9489</v>
      </c>
      <c r="H1852" s="86" t="s">
        <v>8782</v>
      </c>
      <c r="I1852" s="94">
        <v>299</v>
      </c>
      <c r="J1852" s="109">
        <v>253</v>
      </c>
      <c r="K1852" s="128" t="s">
        <v>261</v>
      </c>
      <c r="L1852" s="109" t="s">
        <v>232</v>
      </c>
      <c r="M1852" s="88" t="str">
        <f>VLOOKUP(L1852,'Total Sales 24-25'!$AD$2:$AE$6,2,0)</f>
        <v>Other Services</v>
      </c>
      <c r="N1852" s="109" t="s">
        <v>330</v>
      </c>
      <c r="O1852" s="84" t="s">
        <v>6341</v>
      </c>
      <c r="P1852" s="89"/>
      <c r="Q1852" s="89"/>
      <c r="R1852" s="89"/>
      <c r="S1852" s="84">
        <v>9</v>
      </c>
      <c r="T1852" s="89"/>
      <c r="U1852" s="84">
        <v>299</v>
      </c>
    </row>
    <row r="1853" spans="1:21" ht="17.25" customHeight="1" thickBot="1">
      <c r="A1853" s="82">
        <v>45199</v>
      </c>
      <c r="B1853" s="82" t="str">
        <f t="shared" si="28"/>
        <v>Sep</v>
      </c>
      <c r="C1853" s="83">
        <v>45170</v>
      </c>
      <c r="D1853" s="84">
        <v>39</v>
      </c>
      <c r="E1853" s="84" t="s">
        <v>205</v>
      </c>
      <c r="F1853" s="93" t="s">
        <v>8350</v>
      </c>
      <c r="G1853" s="86" t="s">
        <v>9490</v>
      </c>
      <c r="H1853" s="86" t="s">
        <v>8782</v>
      </c>
      <c r="I1853" s="94">
        <v>299</v>
      </c>
      <c r="J1853" s="109">
        <v>253</v>
      </c>
      <c r="K1853" s="128" t="s">
        <v>261</v>
      </c>
      <c r="L1853" s="109" t="s">
        <v>232</v>
      </c>
      <c r="M1853" s="88" t="str">
        <f>VLOOKUP(L1853,'Total Sales 24-25'!$AD$2:$AE$6,2,0)</f>
        <v>Other Services</v>
      </c>
      <c r="N1853" s="109" t="s">
        <v>330</v>
      </c>
      <c r="O1853" s="84" t="s">
        <v>6341</v>
      </c>
      <c r="P1853" s="89"/>
      <c r="Q1853" s="89"/>
      <c r="R1853" s="89"/>
      <c r="S1853" s="84">
        <v>9</v>
      </c>
      <c r="T1853" s="89"/>
      <c r="U1853" s="84">
        <v>299</v>
      </c>
    </row>
    <row r="1854" spans="1:21" ht="17.25" customHeight="1" thickBot="1">
      <c r="A1854" s="82">
        <v>45199</v>
      </c>
      <c r="B1854" s="82" t="str">
        <f t="shared" si="28"/>
        <v>Sep</v>
      </c>
      <c r="C1854" s="83">
        <v>45170</v>
      </c>
      <c r="D1854" s="84">
        <v>39</v>
      </c>
      <c r="E1854" s="84" t="s">
        <v>205</v>
      </c>
      <c r="F1854" s="93" t="s">
        <v>9491</v>
      </c>
      <c r="G1854" s="86" t="s">
        <v>9492</v>
      </c>
      <c r="H1854" s="86" t="s">
        <v>8782</v>
      </c>
      <c r="I1854" s="94">
        <v>469640</v>
      </c>
      <c r="J1854" s="109">
        <v>398000</v>
      </c>
      <c r="K1854" s="125" t="s">
        <v>291</v>
      </c>
      <c r="L1854" s="109" t="s">
        <v>226</v>
      </c>
      <c r="M1854" s="88" t="str">
        <f>VLOOKUP(L1854,'Total Sales 24-25'!$AD$2:$AE$6,2,0)</f>
        <v xml:space="preserve">Training Business </v>
      </c>
      <c r="N1854" s="109" t="s">
        <v>7906</v>
      </c>
      <c r="O1854" s="84" t="s">
        <v>6341</v>
      </c>
      <c r="P1854" s="84" t="s">
        <v>7726</v>
      </c>
      <c r="Q1854" s="89"/>
      <c r="R1854" s="89"/>
      <c r="S1854" s="84">
        <v>9</v>
      </c>
      <c r="T1854" s="89"/>
      <c r="U1854" s="84">
        <v>469640</v>
      </c>
    </row>
    <row r="1855" spans="1:21" ht="17.25" customHeight="1" thickBot="1">
      <c r="A1855" s="82">
        <v>45199</v>
      </c>
      <c r="B1855" s="82" t="str">
        <f t="shared" si="28"/>
        <v>Sep</v>
      </c>
      <c r="C1855" s="83">
        <v>45170</v>
      </c>
      <c r="D1855" s="84">
        <v>39</v>
      </c>
      <c r="E1855" s="84" t="s">
        <v>205</v>
      </c>
      <c r="F1855" s="93" t="s">
        <v>2245</v>
      </c>
      <c r="G1855" s="86" t="s">
        <v>9493</v>
      </c>
      <c r="H1855" s="86" t="s">
        <v>8782</v>
      </c>
      <c r="I1855" s="94">
        <v>90000</v>
      </c>
      <c r="J1855" s="109">
        <v>76271</v>
      </c>
      <c r="K1855" s="125" t="s">
        <v>291</v>
      </c>
      <c r="L1855" s="109" t="s">
        <v>226</v>
      </c>
      <c r="M1855" s="88" t="str">
        <f>VLOOKUP(L1855,'Total Sales 24-25'!$AD$2:$AE$6,2,0)</f>
        <v xml:space="preserve">Training Business </v>
      </c>
      <c r="N1855" s="109" t="s">
        <v>7906</v>
      </c>
      <c r="O1855" s="84" t="s">
        <v>6341</v>
      </c>
      <c r="P1855" s="89"/>
      <c r="Q1855" s="89"/>
      <c r="R1855" s="89"/>
      <c r="S1855" s="84">
        <v>9</v>
      </c>
      <c r="T1855" s="89"/>
      <c r="U1855" s="84">
        <v>90000</v>
      </c>
    </row>
    <row r="1856" spans="1:21" ht="17.25" customHeight="1" thickBot="1">
      <c r="A1856" s="82">
        <v>45199</v>
      </c>
      <c r="B1856" s="82" t="str">
        <f t="shared" si="28"/>
        <v>Sep</v>
      </c>
      <c r="C1856" s="83">
        <v>45170</v>
      </c>
      <c r="D1856" s="84">
        <v>39</v>
      </c>
      <c r="E1856" s="84" t="s">
        <v>205</v>
      </c>
      <c r="F1856" s="90" t="s">
        <v>362</v>
      </c>
      <c r="G1856" s="86" t="s">
        <v>9494</v>
      </c>
      <c r="H1856" s="86" t="s">
        <v>8782</v>
      </c>
      <c r="I1856" s="91"/>
      <c r="J1856" s="109">
        <v>0</v>
      </c>
      <c r="K1856" s="89"/>
      <c r="L1856" s="89"/>
      <c r="M1856" s="88" t="e">
        <f>VLOOKUP(L1856,'Total Sales 24-25'!$AD$2:$AE$6,2,0)</f>
        <v>#N/A</v>
      </c>
      <c r="N1856" s="89"/>
      <c r="O1856" s="84" t="s">
        <v>6341</v>
      </c>
      <c r="P1856" s="89"/>
      <c r="Q1856" s="89"/>
      <c r="R1856" s="89"/>
      <c r="S1856" s="84">
        <v>9</v>
      </c>
      <c r="T1856" s="89"/>
      <c r="U1856" s="89"/>
    </row>
    <row r="1857" spans="1:21" ht="17.25" customHeight="1" thickBot="1">
      <c r="A1857" s="82">
        <v>45202</v>
      </c>
      <c r="B1857" s="82" t="str">
        <f t="shared" si="28"/>
        <v>Oct</v>
      </c>
      <c r="C1857" s="116">
        <v>45200</v>
      </c>
      <c r="D1857" s="84">
        <v>40</v>
      </c>
      <c r="E1857" s="84" t="s">
        <v>205</v>
      </c>
      <c r="F1857" s="85" t="s">
        <v>1758</v>
      </c>
      <c r="G1857" s="86" t="s">
        <v>9495</v>
      </c>
      <c r="H1857" s="86" t="s">
        <v>8782</v>
      </c>
      <c r="I1857" s="86">
        <v>56640</v>
      </c>
      <c r="J1857" s="112">
        <v>48000</v>
      </c>
      <c r="K1857" s="125" t="s">
        <v>291</v>
      </c>
      <c r="L1857" s="88" t="s">
        <v>32</v>
      </c>
      <c r="M1857" s="88" t="s">
        <v>15</v>
      </c>
      <c r="N1857" s="109" t="s">
        <v>503</v>
      </c>
      <c r="O1857" s="84" t="s">
        <v>6341</v>
      </c>
      <c r="P1857" s="89"/>
      <c r="Q1857" s="89"/>
      <c r="R1857" s="89"/>
      <c r="S1857" s="84">
        <v>10</v>
      </c>
      <c r="T1857" s="89"/>
      <c r="U1857" s="84">
        <v>56640</v>
      </c>
    </row>
    <row r="1858" spans="1:21" ht="17.25" customHeight="1" thickBot="1">
      <c r="A1858" s="82">
        <v>45026</v>
      </c>
      <c r="B1858" s="82" t="str">
        <f t="shared" ref="B1858:B1921" si="29">TEXT(A1858,"mmm")</f>
        <v>Apr</v>
      </c>
      <c r="C1858" s="83">
        <v>45017</v>
      </c>
      <c r="D1858" s="84">
        <v>15</v>
      </c>
      <c r="E1858" s="84" t="s">
        <v>205</v>
      </c>
      <c r="F1858" s="85" t="s">
        <v>9147</v>
      </c>
      <c r="G1858" s="86" t="s">
        <v>9496</v>
      </c>
      <c r="H1858" s="86" t="s">
        <v>8782</v>
      </c>
      <c r="I1858" s="86">
        <v>528640</v>
      </c>
      <c r="J1858" s="84">
        <v>448000</v>
      </c>
      <c r="K1858" s="108" t="s">
        <v>291</v>
      </c>
      <c r="L1858" s="88" t="s">
        <v>226</v>
      </c>
      <c r="M1858" s="88" t="str">
        <f>VLOOKUP(L1858,'Total Sales 24-25'!$AD$2:$AE$6,2,0)</f>
        <v xml:space="preserve">Training Business </v>
      </c>
      <c r="N1858" s="88" t="s">
        <v>7906</v>
      </c>
      <c r="O1858" s="84" t="s">
        <v>6341</v>
      </c>
      <c r="P1858" s="89"/>
      <c r="Q1858" s="89"/>
      <c r="R1858" s="89"/>
      <c r="S1858" s="84">
        <v>4</v>
      </c>
      <c r="T1858" s="89"/>
      <c r="U1858" s="84">
        <v>528640</v>
      </c>
    </row>
    <row r="1859" spans="1:21" ht="17.25" customHeight="1" thickBot="1">
      <c r="A1859" s="82">
        <v>45202</v>
      </c>
      <c r="B1859" s="82" t="str">
        <f t="shared" si="29"/>
        <v>Oct</v>
      </c>
      <c r="C1859" s="116">
        <v>45200</v>
      </c>
      <c r="D1859" s="84">
        <v>40</v>
      </c>
      <c r="E1859" s="84" t="s">
        <v>205</v>
      </c>
      <c r="F1859" s="85" t="s">
        <v>9497</v>
      </c>
      <c r="G1859" s="86" t="s">
        <v>9498</v>
      </c>
      <c r="H1859" s="86" t="s">
        <v>8782</v>
      </c>
      <c r="I1859" s="86">
        <v>469640</v>
      </c>
      <c r="J1859" s="112">
        <v>398000</v>
      </c>
      <c r="K1859" s="125" t="s">
        <v>291</v>
      </c>
      <c r="L1859" s="109" t="s">
        <v>226</v>
      </c>
      <c r="M1859" s="88" t="str">
        <f>VLOOKUP(L1859,'Total Sales 24-25'!$AD$2:$AE$6,2,0)</f>
        <v xml:space="preserve">Training Business </v>
      </c>
      <c r="N1859" s="109" t="s">
        <v>7906</v>
      </c>
      <c r="O1859" s="84" t="s">
        <v>6341</v>
      </c>
      <c r="P1859" s="84" t="s">
        <v>7726</v>
      </c>
      <c r="Q1859" s="89"/>
      <c r="R1859" s="89"/>
      <c r="S1859" s="84">
        <v>10</v>
      </c>
      <c r="T1859" s="89"/>
      <c r="U1859" s="84">
        <v>469640</v>
      </c>
    </row>
    <row r="1860" spans="1:21" ht="17.25" customHeight="1" thickBot="1">
      <c r="A1860" s="82">
        <v>45202</v>
      </c>
      <c r="B1860" s="82" t="str">
        <f t="shared" si="29"/>
        <v>Oct</v>
      </c>
      <c r="C1860" s="116">
        <v>45200</v>
      </c>
      <c r="D1860" s="84">
        <v>40</v>
      </c>
      <c r="E1860" s="84" t="s">
        <v>205</v>
      </c>
      <c r="F1860" s="85" t="s">
        <v>4137</v>
      </c>
      <c r="G1860" s="86" t="s">
        <v>9499</v>
      </c>
      <c r="H1860" s="86" t="s">
        <v>8782</v>
      </c>
      <c r="I1860" s="86">
        <v>54268</v>
      </c>
      <c r="J1860" s="112">
        <v>45990</v>
      </c>
      <c r="K1860" s="125" t="s">
        <v>291</v>
      </c>
      <c r="L1860" s="109" t="s">
        <v>232</v>
      </c>
      <c r="M1860" s="88" t="str">
        <f>VLOOKUP(L1860,'Total Sales 24-25'!$AD$2:$AE$6,2,0)</f>
        <v>Other Services</v>
      </c>
      <c r="N1860" s="109" t="s">
        <v>2073</v>
      </c>
      <c r="O1860" s="84" t="s">
        <v>6341</v>
      </c>
      <c r="P1860" s="89"/>
      <c r="Q1860" s="89"/>
      <c r="R1860" s="89"/>
      <c r="S1860" s="84">
        <v>10</v>
      </c>
      <c r="T1860" s="89"/>
      <c r="U1860" s="84">
        <v>54268</v>
      </c>
    </row>
    <row r="1861" spans="1:21" ht="17.25" customHeight="1" thickBot="1">
      <c r="A1861" s="82">
        <v>45202</v>
      </c>
      <c r="B1861" s="82" t="str">
        <f t="shared" si="29"/>
        <v>Oct</v>
      </c>
      <c r="C1861" s="116">
        <v>45200</v>
      </c>
      <c r="D1861" s="84">
        <v>40</v>
      </c>
      <c r="E1861" s="84" t="s">
        <v>205</v>
      </c>
      <c r="F1861" s="85" t="s">
        <v>489</v>
      </c>
      <c r="G1861" s="86" t="s">
        <v>9500</v>
      </c>
      <c r="H1861" s="86" t="s">
        <v>8782</v>
      </c>
      <c r="I1861" s="86">
        <v>8850</v>
      </c>
      <c r="J1861" s="112">
        <v>7500</v>
      </c>
      <c r="K1861" s="120" t="s">
        <v>112</v>
      </c>
      <c r="L1861" s="109" t="s">
        <v>229</v>
      </c>
      <c r="M1861" s="88" t="str">
        <f>VLOOKUP(L1861,'Total Sales 24-25'!$AD$2:$AE$6,2,0)</f>
        <v>WhatsApp API Business</v>
      </c>
      <c r="N1861" s="109" t="s">
        <v>269</v>
      </c>
      <c r="O1861" s="84" t="s">
        <v>6341</v>
      </c>
      <c r="P1861" s="89"/>
      <c r="Q1861" s="89"/>
      <c r="R1861" s="89"/>
      <c r="S1861" s="84">
        <v>10</v>
      </c>
      <c r="T1861" s="89"/>
      <c r="U1861" s="84">
        <v>8850</v>
      </c>
    </row>
    <row r="1862" spans="1:21" ht="17.25" customHeight="1" thickBot="1">
      <c r="A1862" s="82">
        <v>45202</v>
      </c>
      <c r="B1862" s="82" t="str">
        <f t="shared" si="29"/>
        <v>Oct</v>
      </c>
      <c r="C1862" s="116">
        <v>45200</v>
      </c>
      <c r="D1862" s="84">
        <v>40</v>
      </c>
      <c r="E1862" s="84" t="s">
        <v>205</v>
      </c>
      <c r="F1862" s="85" t="s">
        <v>9460</v>
      </c>
      <c r="G1862" s="86" t="s">
        <v>9501</v>
      </c>
      <c r="H1862" s="86" t="s">
        <v>8782</v>
      </c>
      <c r="I1862" s="86">
        <v>17700</v>
      </c>
      <c r="J1862" s="112">
        <v>15000</v>
      </c>
      <c r="K1862" s="120" t="s">
        <v>112</v>
      </c>
      <c r="L1862" s="109" t="s">
        <v>229</v>
      </c>
      <c r="M1862" s="88" t="str">
        <f>VLOOKUP(L1862,'Total Sales 24-25'!$AD$2:$AE$6,2,0)</f>
        <v>WhatsApp API Business</v>
      </c>
      <c r="N1862" s="109" t="s">
        <v>284</v>
      </c>
      <c r="O1862" s="84" t="s">
        <v>6341</v>
      </c>
      <c r="P1862" s="89"/>
      <c r="Q1862" s="89"/>
      <c r="R1862" s="89"/>
      <c r="S1862" s="84">
        <v>10</v>
      </c>
      <c r="T1862" s="89"/>
      <c r="U1862" s="84">
        <v>17700</v>
      </c>
    </row>
    <row r="1863" spans="1:21" ht="17.25" customHeight="1" thickBot="1">
      <c r="A1863" s="82">
        <v>45202</v>
      </c>
      <c r="B1863" s="82" t="str">
        <f t="shared" si="29"/>
        <v>Oct</v>
      </c>
      <c r="C1863" s="116">
        <v>45200</v>
      </c>
      <c r="D1863" s="84">
        <v>40</v>
      </c>
      <c r="E1863" s="84" t="s">
        <v>205</v>
      </c>
      <c r="F1863" s="85" t="s">
        <v>637</v>
      </c>
      <c r="G1863" s="86" t="s">
        <v>9502</v>
      </c>
      <c r="H1863" s="86" t="s">
        <v>8782</v>
      </c>
      <c r="I1863" s="86">
        <v>15045</v>
      </c>
      <c r="J1863" s="112">
        <v>12750</v>
      </c>
      <c r="K1863" s="120" t="s">
        <v>112</v>
      </c>
      <c r="L1863" s="109" t="s">
        <v>229</v>
      </c>
      <c r="M1863" s="88" t="str">
        <f>VLOOKUP(L1863,'Total Sales 24-25'!$AD$2:$AE$6,2,0)</f>
        <v>WhatsApp API Business</v>
      </c>
      <c r="N1863" s="109" t="s">
        <v>284</v>
      </c>
      <c r="O1863" s="84" t="s">
        <v>6341</v>
      </c>
      <c r="P1863" s="89"/>
      <c r="Q1863" s="89"/>
      <c r="R1863" s="89"/>
      <c r="S1863" s="84">
        <v>10</v>
      </c>
      <c r="T1863" s="89"/>
      <c r="U1863" s="84">
        <v>15045</v>
      </c>
    </row>
    <row r="1864" spans="1:21" ht="17.25" customHeight="1" thickBot="1">
      <c r="A1864" s="82">
        <v>45202</v>
      </c>
      <c r="B1864" s="82" t="str">
        <f t="shared" si="29"/>
        <v>Oct</v>
      </c>
      <c r="C1864" s="116">
        <v>45200</v>
      </c>
      <c r="D1864" s="84">
        <v>40</v>
      </c>
      <c r="E1864" s="84" t="s">
        <v>205</v>
      </c>
      <c r="F1864" s="85" t="s">
        <v>9503</v>
      </c>
      <c r="G1864" s="86" t="s">
        <v>9504</v>
      </c>
      <c r="H1864" s="86" t="s">
        <v>8782</v>
      </c>
      <c r="I1864" s="86">
        <v>469640</v>
      </c>
      <c r="J1864" s="112">
        <v>398000</v>
      </c>
      <c r="K1864" s="125" t="s">
        <v>291</v>
      </c>
      <c r="L1864" s="109" t="s">
        <v>226</v>
      </c>
      <c r="M1864" s="88" t="str">
        <f>VLOOKUP(L1864,'Total Sales 24-25'!$AD$2:$AE$6,2,0)</f>
        <v xml:space="preserve">Training Business </v>
      </c>
      <c r="N1864" s="109" t="s">
        <v>7906</v>
      </c>
      <c r="O1864" s="84" t="s">
        <v>6341</v>
      </c>
      <c r="P1864" s="89"/>
      <c r="Q1864" s="89"/>
      <c r="R1864" s="89"/>
      <c r="S1864" s="84">
        <v>10</v>
      </c>
      <c r="T1864" s="89"/>
      <c r="U1864" s="84">
        <v>469640</v>
      </c>
    </row>
    <row r="1865" spans="1:21" ht="17.25" customHeight="1" thickBot="1">
      <c r="A1865" s="82">
        <v>45203</v>
      </c>
      <c r="B1865" s="82" t="str">
        <f t="shared" si="29"/>
        <v>Oct</v>
      </c>
      <c r="C1865" s="116">
        <v>45200</v>
      </c>
      <c r="D1865" s="84">
        <v>40</v>
      </c>
      <c r="E1865" s="84" t="s">
        <v>205</v>
      </c>
      <c r="F1865" s="85" t="s">
        <v>2238</v>
      </c>
      <c r="G1865" s="86" t="s">
        <v>9505</v>
      </c>
      <c r="H1865" s="86" t="s">
        <v>8782</v>
      </c>
      <c r="I1865" s="86">
        <v>234820</v>
      </c>
      <c r="J1865" s="112">
        <v>199000</v>
      </c>
      <c r="K1865" s="125" t="s">
        <v>291</v>
      </c>
      <c r="L1865" s="109" t="s">
        <v>226</v>
      </c>
      <c r="M1865" s="88" t="str">
        <f>VLOOKUP(L1865,'Total Sales 24-25'!$AD$2:$AE$6,2,0)</f>
        <v xml:space="preserve">Training Business </v>
      </c>
      <c r="N1865" s="109" t="s">
        <v>7906</v>
      </c>
      <c r="O1865" s="84" t="s">
        <v>6341</v>
      </c>
      <c r="P1865" s="89"/>
      <c r="Q1865" s="89"/>
      <c r="R1865" s="89"/>
      <c r="S1865" s="84">
        <v>10</v>
      </c>
      <c r="T1865" s="89"/>
      <c r="U1865" s="84">
        <v>234820</v>
      </c>
    </row>
    <row r="1866" spans="1:21" ht="17.25" customHeight="1" thickBot="1">
      <c r="A1866" s="82">
        <v>45203</v>
      </c>
      <c r="B1866" s="82" t="str">
        <f t="shared" si="29"/>
        <v>Oct</v>
      </c>
      <c r="C1866" s="116">
        <v>45200</v>
      </c>
      <c r="D1866" s="84">
        <v>40</v>
      </c>
      <c r="E1866" s="84" t="s">
        <v>205</v>
      </c>
      <c r="F1866" s="85" t="s">
        <v>9506</v>
      </c>
      <c r="G1866" s="86" t="s">
        <v>9507</v>
      </c>
      <c r="H1866" s="86" t="s">
        <v>8782</v>
      </c>
      <c r="I1866" s="86">
        <v>234820</v>
      </c>
      <c r="J1866" s="112">
        <v>199000</v>
      </c>
      <c r="K1866" s="125" t="s">
        <v>291</v>
      </c>
      <c r="L1866" s="109" t="s">
        <v>226</v>
      </c>
      <c r="M1866" s="88" t="str">
        <f>VLOOKUP(L1866,'Total Sales 24-25'!$AD$2:$AE$6,2,0)</f>
        <v xml:space="preserve">Training Business </v>
      </c>
      <c r="N1866" s="109" t="s">
        <v>7906</v>
      </c>
      <c r="O1866" s="84" t="s">
        <v>6341</v>
      </c>
      <c r="P1866" s="89"/>
      <c r="Q1866" s="89"/>
      <c r="R1866" s="89"/>
      <c r="S1866" s="84">
        <v>10</v>
      </c>
      <c r="T1866" s="89"/>
      <c r="U1866" s="84">
        <v>234820</v>
      </c>
    </row>
    <row r="1867" spans="1:21" ht="17.25" customHeight="1" thickBot="1">
      <c r="A1867" s="82">
        <v>45204</v>
      </c>
      <c r="B1867" s="82" t="str">
        <f t="shared" si="29"/>
        <v>Oct</v>
      </c>
      <c r="C1867" s="116">
        <v>45200</v>
      </c>
      <c r="D1867" s="84">
        <v>40</v>
      </c>
      <c r="E1867" s="84" t="s">
        <v>205</v>
      </c>
      <c r="F1867" s="85" t="s">
        <v>9508</v>
      </c>
      <c r="G1867" s="86" t="s">
        <v>9509</v>
      </c>
      <c r="H1867" s="86" t="s">
        <v>8782</v>
      </c>
      <c r="I1867" s="86">
        <v>469640</v>
      </c>
      <c r="J1867" s="112">
        <v>398000</v>
      </c>
      <c r="K1867" s="125" t="s">
        <v>291</v>
      </c>
      <c r="L1867" s="109" t="s">
        <v>226</v>
      </c>
      <c r="M1867" s="88" t="str">
        <f>VLOOKUP(L1867,'Total Sales 24-25'!$AD$2:$AE$6,2,0)</f>
        <v xml:space="preserve">Training Business </v>
      </c>
      <c r="N1867" s="109" t="s">
        <v>7906</v>
      </c>
      <c r="O1867" s="84" t="s">
        <v>6341</v>
      </c>
      <c r="P1867" s="84" t="s">
        <v>7726</v>
      </c>
      <c r="Q1867" s="89"/>
      <c r="R1867" s="89"/>
      <c r="S1867" s="84">
        <v>10</v>
      </c>
      <c r="T1867" s="89"/>
      <c r="U1867" s="84">
        <v>469640</v>
      </c>
    </row>
    <row r="1868" spans="1:21" ht="17.25" customHeight="1" thickBot="1">
      <c r="A1868" s="82">
        <v>45204</v>
      </c>
      <c r="B1868" s="82" t="str">
        <f t="shared" si="29"/>
        <v>Oct</v>
      </c>
      <c r="C1868" s="116">
        <v>45200</v>
      </c>
      <c r="D1868" s="84">
        <v>40</v>
      </c>
      <c r="E1868" s="84" t="s">
        <v>205</v>
      </c>
      <c r="F1868" s="85" t="s">
        <v>1827</v>
      </c>
      <c r="G1868" s="86" t="s">
        <v>9510</v>
      </c>
      <c r="H1868" s="86" t="s">
        <v>8782</v>
      </c>
      <c r="I1868" s="86">
        <v>2950</v>
      </c>
      <c r="J1868" s="112">
        <v>2500</v>
      </c>
      <c r="K1868" s="120" t="s">
        <v>112</v>
      </c>
      <c r="L1868" s="109" t="s">
        <v>229</v>
      </c>
      <c r="M1868" s="88" t="str">
        <f>VLOOKUP(L1868,'Total Sales 24-25'!$AD$2:$AE$6,2,0)</f>
        <v>WhatsApp API Business</v>
      </c>
      <c r="N1868" s="109" t="s">
        <v>258</v>
      </c>
      <c r="O1868" s="84" t="s">
        <v>6341</v>
      </c>
      <c r="P1868" s="89"/>
      <c r="Q1868" s="89"/>
      <c r="R1868" s="89"/>
      <c r="S1868" s="84">
        <v>10</v>
      </c>
      <c r="T1868" s="89"/>
      <c r="U1868" s="84">
        <v>2950</v>
      </c>
    </row>
    <row r="1869" spans="1:21" ht="17.25" customHeight="1" thickBot="1">
      <c r="A1869" s="82">
        <v>45026</v>
      </c>
      <c r="B1869" s="82" t="str">
        <f t="shared" si="29"/>
        <v>Apr</v>
      </c>
      <c r="C1869" s="83">
        <v>45017</v>
      </c>
      <c r="D1869" s="84">
        <v>15</v>
      </c>
      <c r="E1869" s="84" t="s">
        <v>205</v>
      </c>
      <c r="F1869" s="85" t="s">
        <v>930</v>
      </c>
      <c r="G1869" s="86" t="s">
        <v>9511</v>
      </c>
      <c r="H1869" s="86" t="s">
        <v>8782</v>
      </c>
      <c r="I1869" s="86">
        <v>3000</v>
      </c>
      <c r="J1869" s="84">
        <v>2542</v>
      </c>
      <c r="K1869" s="107" t="s">
        <v>261</v>
      </c>
      <c r="L1869" s="88" t="s">
        <v>226</v>
      </c>
      <c r="M1869" s="88" t="str">
        <f>VLOOKUP(L1869,'Total Sales 24-25'!$AD$2:$AE$6,2,0)</f>
        <v xml:space="preserve">Training Business </v>
      </c>
      <c r="N1869" s="88" t="s">
        <v>661</v>
      </c>
      <c r="O1869" s="84" t="s">
        <v>6341</v>
      </c>
      <c r="P1869" s="89"/>
      <c r="Q1869" s="89"/>
      <c r="R1869" s="89"/>
      <c r="S1869" s="84">
        <v>4</v>
      </c>
      <c r="T1869" s="89"/>
      <c r="U1869" s="84">
        <v>3000</v>
      </c>
    </row>
    <row r="1870" spans="1:21" ht="17.25" customHeight="1" thickBot="1">
      <c r="A1870" s="82">
        <v>45204</v>
      </c>
      <c r="B1870" s="82" t="str">
        <f t="shared" si="29"/>
        <v>Oct</v>
      </c>
      <c r="C1870" s="116">
        <v>45200</v>
      </c>
      <c r="D1870" s="84">
        <v>40</v>
      </c>
      <c r="E1870" s="84" t="s">
        <v>205</v>
      </c>
      <c r="F1870" s="85" t="s">
        <v>4327</v>
      </c>
      <c r="G1870" s="86" t="s">
        <v>9512</v>
      </c>
      <c r="H1870" s="86" t="s">
        <v>8782</v>
      </c>
      <c r="I1870" s="86">
        <v>2950</v>
      </c>
      <c r="J1870" s="112">
        <v>2500</v>
      </c>
      <c r="K1870" s="120" t="s">
        <v>112</v>
      </c>
      <c r="L1870" s="109" t="s">
        <v>229</v>
      </c>
      <c r="M1870" s="88" t="str">
        <f>VLOOKUP(L1870,'Total Sales 24-25'!$AD$2:$AE$6,2,0)</f>
        <v>WhatsApp API Business</v>
      </c>
      <c r="N1870" s="109" t="s">
        <v>258</v>
      </c>
      <c r="O1870" s="84" t="s">
        <v>6341</v>
      </c>
      <c r="P1870" s="89"/>
      <c r="Q1870" s="89"/>
      <c r="R1870" s="89"/>
      <c r="S1870" s="84">
        <v>10</v>
      </c>
      <c r="T1870" s="89"/>
      <c r="U1870" s="84">
        <v>2950</v>
      </c>
    </row>
    <row r="1871" spans="1:21" ht="17.25" customHeight="1" thickBot="1">
      <c r="A1871" s="82">
        <v>45205</v>
      </c>
      <c r="B1871" s="82" t="str">
        <f t="shared" si="29"/>
        <v>Oct</v>
      </c>
      <c r="C1871" s="116">
        <v>45200</v>
      </c>
      <c r="D1871" s="84">
        <v>40</v>
      </c>
      <c r="E1871" s="84" t="s">
        <v>205</v>
      </c>
      <c r="F1871" s="85" t="s">
        <v>2267</v>
      </c>
      <c r="G1871" s="86" t="s">
        <v>9513</v>
      </c>
      <c r="H1871" s="86" t="s">
        <v>8782</v>
      </c>
      <c r="I1871" s="86">
        <v>17700</v>
      </c>
      <c r="J1871" s="112">
        <v>15000</v>
      </c>
      <c r="K1871" s="120" t="s">
        <v>112</v>
      </c>
      <c r="L1871" s="109" t="s">
        <v>229</v>
      </c>
      <c r="M1871" s="88" t="str">
        <f>VLOOKUP(L1871,'Total Sales 24-25'!$AD$2:$AE$6,2,0)</f>
        <v>WhatsApp API Business</v>
      </c>
      <c r="N1871" s="109" t="s">
        <v>284</v>
      </c>
      <c r="O1871" s="84" t="s">
        <v>6341</v>
      </c>
      <c r="P1871" s="89"/>
      <c r="Q1871" s="89"/>
      <c r="R1871" s="89"/>
      <c r="S1871" s="84">
        <v>10</v>
      </c>
      <c r="T1871" s="89"/>
      <c r="U1871" s="84">
        <v>17700</v>
      </c>
    </row>
    <row r="1872" spans="1:21" ht="17.25" customHeight="1" thickBot="1">
      <c r="A1872" s="82">
        <v>45205</v>
      </c>
      <c r="B1872" s="82" t="str">
        <f t="shared" si="29"/>
        <v>Oct</v>
      </c>
      <c r="C1872" s="116">
        <v>45200</v>
      </c>
      <c r="D1872" s="84">
        <v>40</v>
      </c>
      <c r="E1872" s="84" t="s">
        <v>205</v>
      </c>
      <c r="F1872" s="85" t="s">
        <v>829</v>
      </c>
      <c r="G1872" s="86" t="s">
        <v>9514</v>
      </c>
      <c r="H1872" s="86" t="s">
        <v>8782</v>
      </c>
      <c r="I1872" s="86">
        <v>7523</v>
      </c>
      <c r="J1872" s="112">
        <v>6375</v>
      </c>
      <c r="K1872" s="120" t="s">
        <v>112</v>
      </c>
      <c r="L1872" s="109" t="s">
        <v>229</v>
      </c>
      <c r="M1872" s="88" t="str">
        <f>VLOOKUP(L1872,'Total Sales 24-25'!$AD$2:$AE$6,2,0)</f>
        <v>WhatsApp API Business</v>
      </c>
      <c r="N1872" s="109" t="s">
        <v>269</v>
      </c>
      <c r="O1872" s="84" t="s">
        <v>6341</v>
      </c>
      <c r="P1872" s="89"/>
      <c r="Q1872" s="89"/>
      <c r="R1872" s="89"/>
      <c r="S1872" s="84">
        <v>10</v>
      </c>
      <c r="T1872" s="89"/>
      <c r="U1872" s="84">
        <v>7522.5</v>
      </c>
    </row>
    <row r="1873" spans="1:21" ht="17.25" customHeight="1" thickBot="1">
      <c r="A1873" s="82">
        <v>45205</v>
      </c>
      <c r="B1873" s="82" t="str">
        <f t="shared" si="29"/>
        <v>Oct</v>
      </c>
      <c r="C1873" s="116">
        <v>45200</v>
      </c>
      <c r="D1873" s="84">
        <v>40</v>
      </c>
      <c r="E1873" s="84" t="s">
        <v>205</v>
      </c>
      <c r="F1873" s="85" t="s">
        <v>5650</v>
      </c>
      <c r="G1873" s="86" t="s">
        <v>9515</v>
      </c>
      <c r="H1873" s="86" t="s">
        <v>8782</v>
      </c>
      <c r="I1873" s="86">
        <v>469640</v>
      </c>
      <c r="J1873" s="112">
        <v>398000</v>
      </c>
      <c r="K1873" s="125" t="s">
        <v>291</v>
      </c>
      <c r="L1873" s="109" t="s">
        <v>226</v>
      </c>
      <c r="M1873" s="88" t="str">
        <f>VLOOKUP(L1873,'Total Sales 24-25'!$AD$2:$AE$6,2,0)</f>
        <v xml:space="preserve">Training Business </v>
      </c>
      <c r="N1873" s="109" t="s">
        <v>7906</v>
      </c>
      <c r="O1873" s="84" t="s">
        <v>6341</v>
      </c>
      <c r="P1873" s="89"/>
      <c r="Q1873" s="89"/>
      <c r="R1873" s="89"/>
      <c r="S1873" s="84">
        <v>10</v>
      </c>
      <c r="T1873" s="89"/>
      <c r="U1873" s="84">
        <v>469640</v>
      </c>
    </row>
    <row r="1874" spans="1:21" ht="17.25" customHeight="1" thickBot="1">
      <c r="A1874" s="82">
        <v>45205</v>
      </c>
      <c r="B1874" s="82" t="str">
        <f t="shared" si="29"/>
        <v>Oct</v>
      </c>
      <c r="C1874" s="116">
        <v>45200</v>
      </c>
      <c r="D1874" s="84">
        <v>40</v>
      </c>
      <c r="E1874" s="84" t="s">
        <v>205</v>
      </c>
      <c r="F1874" s="85" t="s">
        <v>1404</v>
      </c>
      <c r="G1874" s="86" t="s">
        <v>9516</v>
      </c>
      <c r="H1874" s="86" t="s">
        <v>8782</v>
      </c>
      <c r="I1874" s="86">
        <v>20060</v>
      </c>
      <c r="J1874" s="112">
        <v>17000</v>
      </c>
      <c r="K1874" s="120" t="s">
        <v>112</v>
      </c>
      <c r="L1874" s="109" t="s">
        <v>229</v>
      </c>
      <c r="M1874" s="88" t="str">
        <f>VLOOKUP(L1874,'Total Sales 24-25'!$AD$2:$AE$6,2,0)</f>
        <v>WhatsApp API Business</v>
      </c>
      <c r="N1874" s="109" t="s">
        <v>352</v>
      </c>
      <c r="O1874" s="84" t="s">
        <v>6341</v>
      </c>
      <c r="P1874" s="89"/>
      <c r="Q1874" s="89"/>
      <c r="R1874" s="89"/>
      <c r="S1874" s="84">
        <v>10</v>
      </c>
      <c r="T1874" s="89"/>
      <c r="U1874" s="84">
        <v>20060</v>
      </c>
    </row>
    <row r="1875" spans="1:21" ht="17.25" customHeight="1" thickBot="1">
      <c r="A1875" s="82">
        <v>45206</v>
      </c>
      <c r="B1875" s="82" t="str">
        <f t="shared" si="29"/>
        <v>Oct</v>
      </c>
      <c r="C1875" s="116">
        <v>45200</v>
      </c>
      <c r="D1875" s="84">
        <v>40</v>
      </c>
      <c r="E1875" s="84" t="s">
        <v>205</v>
      </c>
      <c r="F1875" s="85" t="s">
        <v>3545</v>
      </c>
      <c r="G1875" s="86" t="s">
        <v>9517</v>
      </c>
      <c r="H1875" s="86" t="s">
        <v>8782</v>
      </c>
      <c r="I1875" s="86">
        <v>41300</v>
      </c>
      <c r="J1875" s="112">
        <v>35000</v>
      </c>
      <c r="K1875" s="126" t="s">
        <v>310</v>
      </c>
      <c r="L1875" s="109" t="s">
        <v>223</v>
      </c>
      <c r="M1875" s="88" t="str">
        <f>VLOOKUP(L1875,'Total Sales 24-25'!$AD$2:$AE$6,2,0)</f>
        <v>Tech Assist Recruitment</v>
      </c>
      <c r="N1875" s="109" t="s">
        <v>311</v>
      </c>
      <c r="O1875" s="84" t="s">
        <v>6341</v>
      </c>
      <c r="P1875" s="89"/>
      <c r="Q1875" s="89"/>
      <c r="R1875" s="89"/>
      <c r="S1875" s="84">
        <v>10</v>
      </c>
      <c r="T1875" s="89"/>
      <c r="U1875" s="84">
        <v>41300</v>
      </c>
    </row>
    <row r="1876" spans="1:21" ht="17.25" customHeight="1" thickBot="1">
      <c r="A1876" s="82">
        <v>45206</v>
      </c>
      <c r="B1876" s="82" t="str">
        <f t="shared" si="29"/>
        <v>Oct</v>
      </c>
      <c r="C1876" s="116">
        <v>45200</v>
      </c>
      <c r="D1876" s="84">
        <v>40</v>
      </c>
      <c r="E1876" s="84" t="s">
        <v>205</v>
      </c>
      <c r="F1876" s="85" t="s">
        <v>4556</v>
      </c>
      <c r="G1876" s="86" t="s">
        <v>9518</v>
      </c>
      <c r="H1876" s="86" t="s">
        <v>8782</v>
      </c>
      <c r="I1876" s="86">
        <v>17700</v>
      </c>
      <c r="J1876" s="112">
        <v>15000</v>
      </c>
      <c r="K1876" s="120" t="s">
        <v>112</v>
      </c>
      <c r="L1876" s="109" t="s">
        <v>229</v>
      </c>
      <c r="M1876" s="88" t="str">
        <f>VLOOKUP(L1876,'Total Sales 24-25'!$AD$2:$AE$6,2,0)</f>
        <v>WhatsApp API Business</v>
      </c>
      <c r="N1876" s="109" t="s">
        <v>284</v>
      </c>
      <c r="O1876" s="84" t="s">
        <v>6341</v>
      </c>
      <c r="P1876" s="89"/>
      <c r="Q1876" s="89"/>
      <c r="R1876" s="89"/>
      <c r="S1876" s="84">
        <v>10</v>
      </c>
      <c r="T1876" s="89"/>
      <c r="U1876" s="84">
        <v>17700</v>
      </c>
    </row>
    <row r="1877" spans="1:21" ht="17.25" customHeight="1" thickBot="1">
      <c r="A1877" s="82">
        <v>45206</v>
      </c>
      <c r="B1877" s="82" t="str">
        <f t="shared" si="29"/>
        <v>Oct</v>
      </c>
      <c r="C1877" s="116">
        <v>45200</v>
      </c>
      <c r="D1877" s="84">
        <v>40</v>
      </c>
      <c r="E1877" s="84" t="s">
        <v>205</v>
      </c>
      <c r="F1877" s="85" t="s">
        <v>2959</v>
      </c>
      <c r="G1877" s="86" t="s">
        <v>9519</v>
      </c>
      <c r="H1877" s="86" t="s">
        <v>8782</v>
      </c>
      <c r="I1877" s="86">
        <v>44840</v>
      </c>
      <c r="J1877" s="112">
        <v>38000</v>
      </c>
      <c r="K1877" s="120" t="s">
        <v>112</v>
      </c>
      <c r="L1877" s="109" t="s">
        <v>229</v>
      </c>
      <c r="M1877" s="88" t="str">
        <f>VLOOKUP(L1877,'Total Sales 24-25'!$AD$2:$AE$6,2,0)</f>
        <v>WhatsApp API Business</v>
      </c>
      <c r="N1877" s="109" t="s">
        <v>485</v>
      </c>
      <c r="O1877" s="84" t="s">
        <v>6341</v>
      </c>
      <c r="P1877" s="89"/>
      <c r="Q1877" s="89"/>
      <c r="R1877" s="89"/>
      <c r="S1877" s="84">
        <v>10</v>
      </c>
      <c r="T1877" s="89"/>
      <c r="U1877" s="84">
        <v>44840</v>
      </c>
    </row>
    <row r="1878" spans="1:21" ht="17.25" customHeight="1" thickBot="1">
      <c r="A1878" s="82">
        <v>45206</v>
      </c>
      <c r="B1878" s="82" t="str">
        <f t="shared" si="29"/>
        <v>Oct</v>
      </c>
      <c r="C1878" s="116">
        <v>45200</v>
      </c>
      <c r="D1878" s="84">
        <v>40</v>
      </c>
      <c r="E1878" s="84" t="s">
        <v>205</v>
      </c>
      <c r="F1878" s="85" t="s">
        <v>4329</v>
      </c>
      <c r="G1878" s="86" t="s">
        <v>9520</v>
      </c>
      <c r="H1878" s="86" t="s">
        <v>8782</v>
      </c>
      <c r="I1878" s="86">
        <v>8850</v>
      </c>
      <c r="J1878" s="112">
        <v>7500</v>
      </c>
      <c r="K1878" s="120" t="s">
        <v>112</v>
      </c>
      <c r="L1878" s="109" t="s">
        <v>229</v>
      </c>
      <c r="M1878" s="88" t="str">
        <f>VLOOKUP(L1878,'Total Sales 24-25'!$AD$2:$AE$6,2,0)</f>
        <v>WhatsApp API Business</v>
      </c>
      <c r="N1878" s="109" t="s">
        <v>269</v>
      </c>
      <c r="O1878" s="84" t="s">
        <v>6341</v>
      </c>
      <c r="P1878" s="89"/>
      <c r="Q1878" s="89"/>
      <c r="R1878" s="89"/>
      <c r="S1878" s="84">
        <v>10</v>
      </c>
      <c r="T1878" s="89"/>
      <c r="U1878" s="84">
        <v>8850</v>
      </c>
    </row>
    <row r="1879" spans="1:21" ht="17.25" customHeight="1" thickBot="1">
      <c r="A1879" s="82">
        <v>45206</v>
      </c>
      <c r="B1879" s="82" t="str">
        <f t="shared" si="29"/>
        <v>Oct</v>
      </c>
      <c r="C1879" s="83">
        <v>45200</v>
      </c>
      <c r="D1879" s="84">
        <v>40</v>
      </c>
      <c r="E1879" s="84" t="s">
        <v>205</v>
      </c>
      <c r="F1879" s="85" t="s">
        <v>1764</v>
      </c>
      <c r="G1879" s="86" t="s">
        <v>9521</v>
      </c>
      <c r="H1879" s="86" t="s">
        <v>8782</v>
      </c>
      <c r="I1879" s="86">
        <v>5900</v>
      </c>
      <c r="J1879" s="112">
        <v>5000</v>
      </c>
      <c r="K1879" s="126" t="s">
        <v>310</v>
      </c>
      <c r="L1879" s="109" t="s">
        <v>223</v>
      </c>
      <c r="M1879" s="88" t="str">
        <f>VLOOKUP(L1879,'Total Sales 24-25'!$AD$2:$AE$6,2,0)</f>
        <v>Tech Assist Recruitment</v>
      </c>
      <c r="N1879" s="109" t="s">
        <v>311</v>
      </c>
      <c r="O1879" s="84" t="s">
        <v>6341</v>
      </c>
      <c r="P1879" s="89"/>
      <c r="Q1879" s="89"/>
      <c r="R1879" s="89"/>
      <c r="S1879" s="84">
        <v>10</v>
      </c>
      <c r="T1879" s="89"/>
      <c r="U1879" s="84">
        <v>5900</v>
      </c>
    </row>
    <row r="1880" spans="1:21" ht="17.25" customHeight="1" thickBot="1">
      <c r="A1880" s="82">
        <v>45026</v>
      </c>
      <c r="B1880" s="82" t="str">
        <f t="shared" si="29"/>
        <v>Apr</v>
      </c>
      <c r="C1880" s="83">
        <v>45017</v>
      </c>
      <c r="D1880" s="109">
        <v>15</v>
      </c>
      <c r="E1880" s="84" t="s">
        <v>205</v>
      </c>
      <c r="F1880" s="113" t="s">
        <v>639</v>
      </c>
      <c r="G1880" s="110" t="s">
        <v>9522</v>
      </c>
      <c r="H1880" s="86" t="s">
        <v>8782</v>
      </c>
      <c r="I1880" s="110">
        <v>17700</v>
      </c>
      <c r="J1880" s="109">
        <v>15000</v>
      </c>
      <c r="K1880" s="120" t="s">
        <v>112</v>
      </c>
      <c r="L1880" s="109" t="s">
        <v>229</v>
      </c>
      <c r="M1880" s="88" t="str">
        <f>VLOOKUP(L1880,'Total Sales 24-25'!$AD$2:$AE$6,2,0)</f>
        <v>WhatsApp API Business</v>
      </c>
      <c r="N1880" s="109" t="s">
        <v>284</v>
      </c>
      <c r="O1880" s="109" t="s">
        <v>6341</v>
      </c>
      <c r="P1880" s="89"/>
      <c r="Q1880" s="89"/>
      <c r="R1880" s="89"/>
      <c r="S1880" s="109">
        <v>4</v>
      </c>
      <c r="T1880" s="89"/>
      <c r="U1880" s="109">
        <v>17700</v>
      </c>
    </row>
    <row r="1881" spans="1:21" ht="17.25" customHeight="1" thickBot="1">
      <c r="A1881" s="82">
        <v>45206</v>
      </c>
      <c r="B1881" s="82" t="str">
        <f t="shared" si="29"/>
        <v>Oct</v>
      </c>
      <c r="C1881" s="83">
        <v>45200</v>
      </c>
      <c r="D1881" s="84">
        <v>40</v>
      </c>
      <c r="E1881" s="84" t="s">
        <v>205</v>
      </c>
      <c r="F1881" s="85" t="s">
        <v>9523</v>
      </c>
      <c r="G1881" s="86" t="s">
        <v>9524</v>
      </c>
      <c r="H1881" s="86" t="s">
        <v>8782</v>
      </c>
      <c r="I1881" s="86">
        <v>475</v>
      </c>
      <c r="J1881" s="112">
        <v>403</v>
      </c>
      <c r="K1881" s="128" t="s">
        <v>261</v>
      </c>
      <c r="L1881" s="109" t="s">
        <v>232</v>
      </c>
      <c r="M1881" s="88" t="str">
        <f>VLOOKUP(L1881,'Total Sales 24-25'!$AD$2:$AE$6,2,0)</f>
        <v>Other Services</v>
      </c>
      <c r="N1881" s="109" t="s">
        <v>330</v>
      </c>
      <c r="O1881" s="84" t="s">
        <v>6341</v>
      </c>
      <c r="P1881" s="89"/>
      <c r="Q1881" s="89"/>
      <c r="R1881" s="89"/>
      <c r="S1881" s="84">
        <v>10</v>
      </c>
      <c r="T1881" s="89"/>
      <c r="U1881" s="84">
        <v>475</v>
      </c>
    </row>
    <row r="1882" spans="1:21" ht="17.25" customHeight="1" thickBot="1">
      <c r="A1882" s="82">
        <v>45206</v>
      </c>
      <c r="B1882" s="82" t="str">
        <f t="shared" si="29"/>
        <v>Oct</v>
      </c>
      <c r="C1882" s="83">
        <v>45200</v>
      </c>
      <c r="D1882" s="84">
        <v>40</v>
      </c>
      <c r="E1882" s="84" t="s">
        <v>205</v>
      </c>
      <c r="F1882" s="85" t="s">
        <v>2169</v>
      </c>
      <c r="G1882" s="86" t="s">
        <v>9525</v>
      </c>
      <c r="H1882" s="86" t="s">
        <v>8782</v>
      </c>
      <c r="I1882" s="86">
        <v>950</v>
      </c>
      <c r="J1882" s="112">
        <v>805</v>
      </c>
      <c r="K1882" s="128" t="s">
        <v>261</v>
      </c>
      <c r="L1882" s="109" t="s">
        <v>232</v>
      </c>
      <c r="M1882" s="88" t="str">
        <f>VLOOKUP(L1882,'Total Sales 24-25'!$AD$2:$AE$6,2,0)</f>
        <v>Other Services</v>
      </c>
      <c r="N1882" s="109" t="s">
        <v>330</v>
      </c>
      <c r="O1882" s="84" t="s">
        <v>6341</v>
      </c>
      <c r="P1882" s="89"/>
      <c r="Q1882" s="89"/>
      <c r="R1882" s="89"/>
      <c r="S1882" s="84">
        <v>10</v>
      </c>
      <c r="T1882" s="89"/>
      <c r="U1882" s="84">
        <v>950</v>
      </c>
    </row>
    <row r="1883" spans="1:21" ht="17.25" customHeight="1" thickBot="1">
      <c r="A1883" s="82">
        <v>45206</v>
      </c>
      <c r="B1883" s="82" t="str">
        <f t="shared" si="29"/>
        <v>Oct</v>
      </c>
      <c r="C1883" s="83">
        <v>45200</v>
      </c>
      <c r="D1883" s="84">
        <v>40</v>
      </c>
      <c r="E1883" s="84" t="s">
        <v>205</v>
      </c>
      <c r="F1883" s="85" t="s">
        <v>9526</v>
      </c>
      <c r="G1883" s="86" t="s">
        <v>9527</v>
      </c>
      <c r="H1883" s="86" t="s">
        <v>8782</v>
      </c>
      <c r="I1883" s="86">
        <v>950</v>
      </c>
      <c r="J1883" s="112">
        <v>805</v>
      </c>
      <c r="K1883" s="128" t="s">
        <v>261</v>
      </c>
      <c r="L1883" s="109" t="s">
        <v>232</v>
      </c>
      <c r="M1883" s="88" t="str">
        <f>VLOOKUP(L1883,'Total Sales 24-25'!$AD$2:$AE$6,2,0)</f>
        <v>Other Services</v>
      </c>
      <c r="N1883" s="109" t="s">
        <v>330</v>
      </c>
      <c r="O1883" s="84" t="s">
        <v>6341</v>
      </c>
      <c r="P1883" s="89"/>
      <c r="Q1883" s="89"/>
      <c r="R1883" s="89"/>
      <c r="S1883" s="84">
        <v>10</v>
      </c>
      <c r="T1883" s="89"/>
      <c r="U1883" s="84">
        <v>950</v>
      </c>
    </row>
    <row r="1884" spans="1:21" ht="17.25" customHeight="1" thickBot="1">
      <c r="A1884" s="82">
        <v>45206</v>
      </c>
      <c r="B1884" s="82" t="str">
        <f t="shared" si="29"/>
        <v>Oct</v>
      </c>
      <c r="C1884" s="83">
        <v>45200</v>
      </c>
      <c r="D1884" s="84">
        <v>40</v>
      </c>
      <c r="E1884" s="84" t="s">
        <v>205</v>
      </c>
      <c r="F1884" s="85" t="s">
        <v>9528</v>
      </c>
      <c r="G1884" s="86" t="s">
        <v>9529</v>
      </c>
      <c r="H1884" s="86" t="s">
        <v>8782</v>
      </c>
      <c r="I1884" s="86">
        <v>950</v>
      </c>
      <c r="J1884" s="112">
        <v>805</v>
      </c>
      <c r="K1884" s="128" t="s">
        <v>261</v>
      </c>
      <c r="L1884" s="109" t="s">
        <v>232</v>
      </c>
      <c r="M1884" s="88" t="str">
        <f>VLOOKUP(L1884,'Total Sales 24-25'!$AD$2:$AE$6,2,0)</f>
        <v>Other Services</v>
      </c>
      <c r="N1884" s="109" t="s">
        <v>330</v>
      </c>
      <c r="O1884" s="84" t="s">
        <v>6341</v>
      </c>
      <c r="P1884" s="89"/>
      <c r="Q1884" s="89"/>
      <c r="R1884" s="89"/>
      <c r="S1884" s="84">
        <v>10</v>
      </c>
      <c r="T1884" s="89"/>
      <c r="U1884" s="84">
        <v>950</v>
      </c>
    </row>
    <row r="1885" spans="1:21" ht="17.25" customHeight="1" thickBot="1">
      <c r="A1885" s="82">
        <v>45206</v>
      </c>
      <c r="B1885" s="82" t="str">
        <f t="shared" si="29"/>
        <v>Oct</v>
      </c>
      <c r="C1885" s="83">
        <v>45200</v>
      </c>
      <c r="D1885" s="84">
        <v>40</v>
      </c>
      <c r="E1885" s="84" t="s">
        <v>205</v>
      </c>
      <c r="F1885" s="85" t="s">
        <v>9530</v>
      </c>
      <c r="G1885" s="86" t="s">
        <v>9531</v>
      </c>
      <c r="H1885" s="86" t="s">
        <v>8782</v>
      </c>
      <c r="I1885" s="86">
        <v>950</v>
      </c>
      <c r="J1885" s="112">
        <v>805</v>
      </c>
      <c r="K1885" s="128" t="s">
        <v>261</v>
      </c>
      <c r="L1885" s="109" t="s">
        <v>232</v>
      </c>
      <c r="M1885" s="88" t="str">
        <f>VLOOKUP(L1885,'Total Sales 24-25'!$AD$2:$AE$6,2,0)</f>
        <v>Other Services</v>
      </c>
      <c r="N1885" s="109" t="s">
        <v>330</v>
      </c>
      <c r="O1885" s="84" t="s">
        <v>6341</v>
      </c>
      <c r="P1885" s="89"/>
      <c r="Q1885" s="89"/>
      <c r="R1885" s="89"/>
      <c r="S1885" s="84">
        <v>10</v>
      </c>
      <c r="T1885" s="89"/>
      <c r="U1885" s="84">
        <v>950</v>
      </c>
    </row>
    <row r="1886" spans="1:21" ht="17.25" customHeight="1" thickBot="1">
      <c r="A1886" s="82">
        <v>45206</v>
      </c>
      <c r="B1886" s="82" t="str">
        <f t="shared" si="29"/>
        <v>Oct</v>
      </c>
      <c r="C1886" s="83">
        <v>45200</v>
      </c>
      <c r="D1886" s="84">
        <v>40</v>
      </c>
      <c r="E1886" s="84" t="s">
        <v>205</v>
      </c>
      <c r="F1886" s="85" t="s">
        <v>8327</v>
      </c>
      <c r="G1886" s="86" t="s">
        <v>9532</v>
      </c>
      <c r="H1886" s="86" t="s">
        <v>8782</v>
      </c>
      <c r="I1886" s="86">
        <v>950</v>
      </c>
      <c r="J1886" s="112">
        <v>805</v>
      </c>
      <c r="K1886" s="128" t="s">
        <v>261</v>
      </c>
      <c r="L1886" s="109" t="s">
        <v>232</v>
      </c>
      <c r="M1886" s="88" t="str">
        <f>VLOOKUP(L1886,'Total Sales 24-25'!$AD$2:$AE$6,2,0)</f>
        <v>Other Services</v>
      </c>
      <c r="N1886" s="109" t="s">
        <v>330</v>
      </c>
      <c r="O1886" s="84" t="s">
        <v>6341</v>
      </c>
      <c r="P1886" s="89"/>
      <c r="Q1886" s="89"/>
      <c r="R1886" s="89"/>
      <c r="S1886" s="84">
        <v>10</v>
      </c>
      <c r="T1886" s="89"/>
      <c r="U1886" s="84">
        <v>950</v>
      </c>
    </row>
    <row r="1887" spans="1:21" ht="17.25" customHeight="1" thickBot="1">
      <c r="A1887" s="82">
        <v>45208</v>
      </c>
      <c r="B1887" s="82" t="str">
        <f t="shared" si="29"/>
        <v>Oct</v>
      </c>
      <c r="C1887" s="83">
        <v>45200</v>
      </c>
      <c r="D1887" s="84">
        <v>41</v>
      </c>
      <c r="E1887" s="84" t="s">
        <v>205</v>
      </c>
      <c r="F1887" s="85" t="s">
        <v>1205</v>
      </c>
      <c r="G1887" s="86" t="s">
        <v>9533</v>
      </c>
      <c r="H1887" s="86" t="s">
        <v>8782</v>
      </c>
      <c r="I1887" s="86">
        <v>587640</v>
      </c>
      <c r="J1887" s="112">
        <v>498000</v>
      </c>
      <c r="K1887" s="125" t="s">
        <v>291</v>
      </c>
      <c r="L1887" s="109" t="s">
        <v>226</v>
      </c>
      <c r="M1887" s="88" t="str">
        <f>VLOOKUP(L1887,'Total Sales 24-25'!$AD$2:$AE$6,2,0)</f>
        <v xml:space="preserve">Training Business </v>
      </c>
      <c r="N1887" s="109" t="s">
        <v>7906</v>
      </c>
      <c r="O1887" s="84" t="s">
        <v>6341</v>
      </c>
      <c r="P1887" s="89"/>
      <c r="Q1887" s="89"/>
      <c r="R1887" s="89"/>
      <c r="S1887" s="84">
        <v>10</v>
      </c>
      <c r="T1887" s="89"/>
      <c r="U1887" s="84">
        <v>587640</v>
      </c>
    </row>
    <row r="1888" spans="1:21" ht="17.25" customHeight="1" thickBot="1">
      <c r="A1888" s="82">
        <v>45208</v>
      </c>
      <c r="B1888" s="82" t="str">
        <f t="shared" si="29"/>
        <v>Oct</v>
      </c>
      <c r="C1888" s="83">
        <v>45200</v>
      </c>
      <c r="D1888" s="84">
        <v>41</v>
      </c>
      <c r="E1888" s="84" t="s">
        <v>205</v>
      </c>
      <c r="F1888" s="85" t="s">
        <v>9534</v>
      </c>
      <c r="G1888" s="86" t="s">
        <v>9535</v>
      </c>
      <c r="H1888" s="86" t="s">
        <v>8782</v>
      </c>
      <c r="I1888" s="86">
        <v>40356</v>
      </c>
      <c r="J1888" s="112">
        <v>34200</v>
      </c>
      <c r="K1888" s="120" t="s">
        <v>112</v>
      </c>
      <c r="L1888" s="109" t="s">
        <v>229</v>
      </c>
      <c r="M1888" s="88" t="str">
        <f>VLOOKUP(L1888,'Total Sales 24-25'!$AD$2:$AE$6,2,0)</f>
        <v>WhatsApp API Business</v>
      </c>
      <c r="N1888" s="109" t="s">
        <v>359</v>
      </c>
      <c r="O1888" s="84" t="s">
        <v>6341</v>
      </c>
      <c r="P1888" s="89"/>
      <c r="Q1888" s="89"/>
      <c r="R1888" s="89"/>
      <c r="S1888" s="84">
        <v>10</v>
      </c>
      <c r="T1888" s="89"/>
      <c r="U1888" s="84">
        <v>40356</v>
      </c>
    </row>
    <row r="1889" spans="1:21" ht="17.25" customHeight="1" thickBot="1">
      <c r="A1889" s="82">
        <v>45208</v>
      </c>
      <c r="B1889" s="82" t="str">
        <f t="shared" si="29"/>
        <v>Oct</v>
      </c>
      <c r="C1889" s="83">
        <v>45200</v>
      </c>
      <c r="D1889" s="84">
        <v>41</v>
      </c>
      <c r="E1889" s="84" t="s">
        <v>205</v>
      </c>
      <c r="F1889" s="85" t="s">
        <v>9211</v>
      </c>
      <c r="G1889" s="86" t="s">
        <v>9536</v>
      </c>
      <c r="H1889" s="86" t="s">
        <v>8782</v>
      </c>
      <c r="I1889" s="86">
        <v>38232</v>
      </c>
      <c r="J1889" s="112">
        <v>32400</v>
      </c>
      <c r="K1889" s="120" t="s">
        <v>112</v>
      </c>
      <c r="L1889" s="109" t="s">
        <v>229</v>
      </c>
      <c r="M1889" s="88" t="str">
        <f>VLOOKUP(L1889,'Total Sales 24-25'!$AD$2:$AE$6,2,0)</f>
        <v>WhatsApp API Business</v>
      </c>
      <c r="N1889" s="109" t="s">
        <v>359</v>
      </c>
      <c r="O1889" s="84" t="s">
        <v>6341</v>
      </c>
      <c r="P1889" s="89"/>
      <c r="Q1889" s="89"/>
      <c r="R1889" s="89"/>
      <c r="S1889" s="84">
        <v>10</v>
      </c>
      <c r="T1889" s="89"/>
      <c r="U1889" s="84">
        <v>38232</v>
      </c>
    </row>
    <row r="1890" spans="1:21" ht="17.25" customHeight="1" thickBot="1">
      <c r="A1890" s="82">
        <v>45209</v>
      </c>
      <c r="B1890" s="82" t="str">
        <f t="shared" si="29"/>
        <v>Oct</v>
      </c>
      <c r="C1890" s="83">
        <v>45200</v>
      </c>
      <c r="D1890" s="84">
        <v>41</v>
      </c>
      <c r="E1890" s="84" t="s">
        <v>205</v>
      </c>
      <c r="F1890" s="85" t="s">
        <v>676</v>
      </c>
      <c r="G1890" s="86" t="s">
        <v>9537</v>
      </c>
      <c r="H1890" s="86" t="s">
        <v>8782</v>
      </c>
      <c r="I1890" s="86">
        <v>469640</v>
      </c>
      <c r="J1890" s="112">
        <v>398000</v>
      </c>
      <c r="K1890" s="125" t="s">
        <v>291</v>
      </c>
      <c r="L1890" s="109" t="s">
        <v>226</v>
      </c>
      <c r="M1890" s="88" t="str">
        <f>VLOOKUP(L1890,'Total Sales 24-25'!$AD$2:$AE$6,2,0)</f>
        <v xml:space="preserve">Training Business </v>
      </c>
      <c r="N1890" s="109" t="s">
        <v>7906</v>
      </c>
      <c r="O1890" s="84" t="s">
        <v>6341</v>
      </c>
      <c r="P1890" s="84" t="s">
        <v>7726</v>
      </c>
      <c r="Q1890" s="89"/>
      <c r="R1890" s="89"/>
      <c r="S1890" s="84">
        <v>10</v>
      </c>
      <c r="T1890" s="89"/>
      <c r="U1890" s="84">
        <v>469640</v>
      </c>
    </row>
    <row r="1891" spans="1:21" ht="17.25" customHeight="1" thickBot="1">
      <c r="A1891" s="82">
        <v>45027</v>
      </c>
      <c r="B1891" s="82" t="str">
        <f t="shared" si="29"/>
        <v>Apr</v>
      </c>
      <c r="C1891" s="83">
        <v>45017</v>
      </c>
      <c r="D1891" s="84">
        <v>15</v>
      </c>
      <c r="E1891" s="84" t="s">
        <v>205</v>
      </c>
      <c r="F1891" s="85" t="s">
        <v>3313</v>
      </c>
      <c r="G1891" s="86" t="s">
        <v>9538</v>
      </c>
      <c r="H1891" s="86" t="s">
        <v>8782</v>
      </c>
      <c r="I1891" s="86">
        <v>587640</v>
      </c>
      <c r="J1891" s="84">
        <v>498000</v>
      </c>
      <c r="K1891" s="108" t="s">
        <v>291</v>
      </c>
      <c r="L1891" s="88" t="s">
        <v>226</v>
      </c>
      <c r="M1891" s="88" t="str">
        <f>VLOOKUP(L1891,'Total Sales 24-25'!$AD$2:$AE$6,2,0)</f>
        <v xml:space="preserve">Training Business </v>
      </c>
      <c r="N1891" s="88" t="s">
        <v>7906</v>
      </c>
      <c r="O1891" s="84" t="s">
        <v>6341</v>
      </c>
      <c r="P1891" s="89"/>
      <c r="Q1891" s="89"/>
      <c r="R1891" s="89"/>
      <c r="S1891" s="84">
        <v>4</v>
      </c>
      <c r="T1891" s="89"/>
      <c r="U1891" s="84">
        <v>587640</v>
      </c>
    </row>
    <row r="1892" spans="1:21" ht="17.25" customHeight="1" thickBot="1">
      <c r="A1892" s="82">
        <v>45209</v>
      </c>
      <c r="B1892" s="82" t="str">
        <f t="shared" si="29"/>
        <v>Oct</v>
      </c>
      <c r="C1892" s="83">
        <v>45200</v>
      </c>
      <c r="D1892" s="84">
        <v>41</v>
      </c>
      <c r="E1892" s="84" t="s">
        <v>205</v>
      </c>
      <c r="F1892" s="85" t="s">
        <v>6698</v>
      </c>
      <c r="G1892" s="86" t="s">
        <v>9539</v>
      </c>
      <c r="H1892" s="86" t="s">
        <v>8782</v>
      </c>
      <c r="I1892" s="86">
        <v>469640</v>
      </c>
      <c r="J1892" s="112">
        <v>398000</v>
      </c>
      <c r="K1892" s="125" t="s">
        <v>291</v>
      </c>
      <c r="L1892" s="109" t="s">
        <v>226</v>
      </c>
      <c r="M1892" s="88" t="str">
        <f>VLOOKUP(L1892,'Total Sales 24-25'!$AD$2:$AE$6,2,0)</f>
        <v xml:space="preserve">Training Business </v>
      </c>
      <c r="N1892" s="109" t="s">
        <v>7906</v>
      </c>
      <c r="O1892" s="84" t="s">
        <v>6341</v>
      </c>
      <c r="P1892" s="84" t="s">
        <v>7726</v>
      </c>
      <c r="Q1892" s="89"/>
      <c r="R1892" s="89"/>
      <c r="S1892" s="84">
        <v>10</v>
      </c>
      <c r="T1892" s="89"/>
      <c r="U1892" s="84">
        <v>469640</v>
      </c>
    </row>
    <row r="1893" spans="1:21" ht="17.25" customHeight="1" thickBot="1">
      <c r="A1893" s="82">
        <v>45209</v>
      </c>
      <c r="B1893" s="82" t="str">
        <f t="shared" si="29"/>
        <v>Oct</v>
      </c>
      <c r="C1893" s="83">
        <v>45200</v>
      </c>
      <c r="D1893" s="84">
        <v>41</v>
      </c>
      <c r="E1893" s="84" t="s">
        <v>205</v>
      </c>
      <c r="F1893" s="85" t="s">
        <v>9540</v>
      </c>
      <c r="G1893" s="86" t="s">
        <v>9541</v>
      </c>
      <c r="H1893" s="86" t="s">
        <v>8782</v>
      </c>
      <c r="I1893" s="86">
        <v>106200</v>
      </c>
      <c r="J1893" s="112">
        <v>90000</v>
      </c>
      <c r="K1893" s="125" t="s">
        <v>291</v>
      </c>
      <c r="L1893" s="109" t="s">
        <v>232</v>
      </c>
      <c r="M1893" s="88" t="str">
        <f>VLOOKUP(L1893,'Total Sales 24-25'!$AD$2:$AE$6,2,0)</f>
        <v>Other Services</v>
      </c>
      <c r="N1893" s="109" t="s">
        <v>2748</v>
      </c>
      <c r="O1893" s="84" t="s">
        <v>6341</v>
      </c>
      <c r="P1893" s="89"/>
      <c r="Q1893" s="89"/>
      <c r="R1893" s="89"/>
      <c r="S1893" s="84">
        <v>10</v>
      </c>
      <c r="T1893" s="89"/>
      <c r="U1893" s="84">
        <v>106200</v>
      </c>
    </row>
    <row r="1894" spans="1:21" ht="17.25" customHeight="1" thickBot="1">
      <c r="A1894" s="82">
        <v>45209</v>
      </c>
      <c r="B1894" s="82" t="str">
        <f t="shared" si="29"/>
        <v>Oct</v>
      </c>
      <c r="C1894" s="83">
        <v>45200</v>
      </c>
      <c r="D1894" s="84">
        <v>41</v>
      </c>
      <c r="E1894" s="84" t="s">
        <v>205</v>
      </c>
      <c r="F1894" s="85" t="s">
        <v>1979</v>
      </c>
      <c r="G1894" s="86" t="s">
        <v>9542</v>
      </c>
      <c r="H1894" s="86" t="s">
        <v>8782</v>
      </c>
      <c r="I1894" s="86">
        <v>2950</v>
      </c>
      <c r="J1894" s="112">
        <v>2500</v>
      </c>
      <c r="K1894" s="120" t="s">
        <v>112</v>
      </c>
      <c r="L1894" s="109" t="s">
        <v>229</v>
      </c>
      <c r="M1894" s="88" t="str">
        <f>VLOOKUP(L1894,'Total Sales 24-25'!$AD$2:$AE$6,2,0)</f>
        <v>WhatsApp API Business</v>
      </c>
      <c r="N1894" s="109" t="s">
        <v>258</v>
      </c>
      <c r="O1894" s="84" t="s">
        <v>6341</v>
      </c>
      <c r="P1894" s="89"/>
      <c r="Q1894" s="89"/>
      <c r="R1894" s="89"/>
      <c r="S1894" s="84">
        <v>10</v>
      </c>
      <c r="T1894" s="89"/>
      <c r="U1894" s="84">
        <v>2950</v>
      </c>
    </row>
    <row r="1895" spans="1:21" ht="17.25" customHeight="1" thickBot="1">
      <c r="A1895" s="82">
        <v>45209</v>
      </c>
      <c r="B1895" s="82" t="str">
        <f t="shared" si="29"/>
        <v>Oct</v>
      </c>
      <c r="C1895" s="83">
        <v>45200</v>
      </c>
      <c r="D1895" s="84">
        <v>41</v>
      </c>
      <c r="E1895" s="84" t="s">
        <v>205</v>
      </c>
      <c r="F1895" s="85" t="s">
        <v>9543</v>
      </c>
      <c r="G1895" s="86" t="s">
        <v>9544</v>
      </c>
      <c r="H1895" s="86" t="s">
        <v>8782</v>
      </c>
      <c r="I1895" s="86">
        <v>469640</v>
      </c>
      <c r="J1895" s="112">
        <v>398000</v>
      </c>
      <c r="K1895" s="125" t="s">
        <v>291</v>
      </c>
      <c r="L1895" s="109" t="s">
        <v>226</v>
      </c>
      <c r="M1895" s="88" t="str">
        <f>VLOOKUP(L1895,'Total Sales 24-25'!$AD$2:$AE$6,2,0)</f>
        <v xml:space="preserve">Training Business </v>
      </c>
      <c r="N1895" s="109" t="s">
        <v>7906</v>
      </c>
      <c r="O1895" s="84" t="s">
        <v>6341</v>
      </c>
      <c r="P1895" s="89"/>
      <c r="Q1895" s="89"/>
      <c r="R1895" s="89"/>
      <c r="S1895" s="84">
        <v>10</v>
      </c>
      <c r="T1895" s="89"/>
      <c r="U1895" s="84">
        <v>469640</v>
      </c>
    </row>
    <row r="1896" spans="1:21" ht="17.25" customHeight="1" thickBot="1">
      <c r="A1896" s="82">
        <v>45211</v>
      </c>
      <c r="B1896" s="82" t="str">
        <f t="shared" si="29"/>
        <v>Oct</v>
      </c>
      <c r="C1896" s="83">
        <v>45200</v>
      </c>
      <c r="D1896" s="84">
        <v>41</v>
      </c>
      <c r="E1896" s="84" t="s">
        <v>205</v>
      </c>
      <c r="F1896" s="85" t="s">
        <v>3325</v>
      </c>
      <c r="G1896" s="86" t="s">
        <v>9545</v>
      </c>
      <c r="H1896" s="86" t="s">
        <v>8782</v>
      </c>
      <c r="I1896" s="86">
        <v>15930</v>
      </c>
      <c r="J1896" s="112">
        <v>13500</v>
      </c>
      <c r="K1896" s="120" t="s">
        <v>112</v>
      </c>
      <c r="L1896" s="109" t="s">
        <v>229</v>
      </c>
      <c r="M1896" s="88" t="str">
        <f>VLOOKUP(L1896,'Total Sales 24-25'!$AD$2:$AE$6,2,0)</f>
        <v>WhatsApp API Business</v>
      </c>
      <c r="N1896" s="109" t="s">
        <v>284</v>
      </c>
      <c r="O1896" s="84" t="s">
        <v>6341</v>
      </c>
      <c r="P1896" s="89"/>
      <c r="Q1896" s="89"/>
      <c r="R1896" s="89"/>
      <c r="S1896" s="84">
        <v>10</v>
      </c>
      <c r="T1896" s="89"/>
      <c r="U1896" s="84">
        <v>15930</v>
      </c>
    </row>
    <row r="1897" spans="1:21" ht="17.25" customHeight="1" thickBot="1">
      <c r="A1897" s="82">
        <v>45211</v>
      </c>
      <c r="B1897" s="82" t="str">
        <f t="shared" si="29"/>
        <v>Oct</v>
      </c>
      <c r="C1897" s="83">
        <v>45200</v>
      </c>
      <c r="D1897" s="84">
        <v>41</v>
      </c>
      <c r="E1897" s="84" t="s">
        <v>205</v>
      </c>
      <c r="F1897" s="85" t="s">
        <v>431</v>
      </c>
      <c r="G1897" s="86" t="s">
        <v>9546</v>
      </c>
      <c r="H1897" s="86" t="s">
        <v>8782</v>
      </c>
      <c r="I1897" s="86">
        <v>11800</v>
      </c>
      <c r="J1897" s="112">
        <v>10000</v>
      </c>
      <c r="K1897" s="120" t="s">
        <v>112</v>
      </c>
      <c r="L1897" s="109" t="s">
        <v>229</v>
      </c>
      <c r="M1897" s="88" t="str">
        <f>VLOOKUP(L1897,'Total Sales 24-25'!$AD$2:$AE$6,2,0)</f>
        <v>WhatsApp API Business</v>
      </c>
      <c r="N1897" s="109" t="s">
        <v>352</v>
      </c>
      <c r="O1897" s="84" t="s">
        <v>6341</v>
      </c>
      <c r="P1897" s="89"/>
      <c r="Q1897" s="89"/>
      <c r="R1897" s="89"/>
      <c r="S1897" s="84">
        <v>10</v>
      </c>
      <c r="T1897" s="89"/>
      <c r="U1897" s="84">
        <v>11800</v>
      </c>
    </row>
    <row r="1898" spans="1:21" ht="17.25" customHeight="1" thickBot="1">
      <c r="A1898" s="82">
        <v>45211</v>
      </c>
      <c r="B1898" s="82" t="str">
        <f t="shared" si="29"/>
        <v>Oct</v>
      </c>
      <c r="C1898" s="83">
        <v>45200</v>
      </c>
      <c r="D1898" s="84">
        <v>41</v>
      </c>
      <c r="E1898" s="84" t="s">
        <v>205</v>
      </c>
      <c r="F1898" s="85" t="s">
        <v>4917</v>
      </c>
      <c r="G1898" s="86" t="s">
        <v>9547</v>
      </c>
      <c r="H1898" s="86" t="s">
        <v>8782</v>
      </c>
      <c r="I1898" s="86">
        <v>15340</v>
      </c>
      <c r="J1898" s="112">
        <v>13000</v>
      </c>
      <c r="K1898" s="126" t="s">
        <v>310</v>
      </c>
      <c r="L1898" s="109" t="s">
        <v>223</v>
      </c>
      <c r="M1898" s="88" t="str">
        <f>VLOOKUP(L1898,'Total Sales 24-25'!$AD$2:$AE$6,2,0)</f>
        <v>Tech Assist Recruitment</v>
      </c>
      <c r="N1898" s="109" t="s">
        <v>311</v>
      </c>
      <c r="O1898" s="84" t="s">
        <v>6341</v>
      </c>
      <c r="P1898" s="89"/>
      <c r="Q1898" s="89"/>
      <c r="R1898" s="89"/>
      <c r="S1898" s="84">
        <v>10</v>
      </c>
      <c r="T1898" s="89"/>
      <c r="U1898" s="84">
        <v>15340</v>
      </c>
    </row>
    <row r="1899" spans="1:21" ht="17.25" customHeight="1" thickBot="1">
      <c r="A1899" s="82">
        <v>45212</v>
      </c>
      <c r="B1899" s="82" t="str">
        <f t="shared" si="29"/>
        <v>Oct</v>
      </c>
      <c r="C1899" s="83">
        <v>45200</v>
      </c>
      <c r="D1899" s="84">
        <v>41</v>
      </c>
      <c r="E1899" s="84" t="s">
        <v>205</v>
      </c>
      <c r="F1899" s="85" t="s">
        <v>5136</v>
      </c>
      <c r="G1899" s="86" t="s">
        <v>9548</v>
      </c>
      <c r="H1899" s="86" t="s">
        <v>8782</v>
      </c>
      <c r="I1899" s="86">
        <v>8850</v>
      </c>
      <c r="J1899" s="112">
        <v>7500</v>
      </c>
      <c r="K1899" s="120" t="s">
        <v>112</v>
      </c>
      <c r="L1899" s="109" t="s">
        <v>229</v>
      </c>
      <c r="M1899" s="88" t="str">
        <f>VLOOKUP(L1899,'Total Sales 24-25'!$AD$2:$AE$6,2,0)</f>
        <v>WhatsApp API Business</v>
      </c>
      <c r="N1899" s="109" t="s">
        <v>269</v>
      </c>
      <c r="O1899" s="84" t="s">
        <v>6341</v>
      </c>
      <c r="P1899" s="89"/>
      <c r="Q1899" s="89"/>
      <c r="R1899" s="89"/>
      <c r="S1899" s="84">
        <v>10</v>
      </c>
      <c r="T1899" s="89"/>
      <c r="U1899" s="84">
        <v>8850</v>
      </c>
    </row>
    <row r="1900" spans="1:21" ht="17.25" customHeight="1" thickBot="1">
      <c r="A1900" s="82">
        <v>45212</v>
      </c>
      <c r="B1900" s="82" t="str">
        <f t="shared" si="29"/>
        <v>Oct</v>
      </c>
      <c r="C1900" s="83">
        <v>45200</v>
      </c>
      <c r="D1900" s="84">
        <v>41</v>
      </c>
      <c r="E1900" s="84" t="s">
        <v>205</v>
      </c>
      <c r="F1900" s="85" t="s">
        <v>2000</v>
      </c>
      <c r="G1900" s="86" t="s">
        <v>9549</v>
      </c>
      <c r="H1900" s="86" t="s">
        <v>8782</v>
      </c>
      <c r="I1900" s="86">
        <v>25075</v>
      </c>
      <c r="J1900" s="112">
        <v>21250</v>
      </c>
      <c r="K1900" s="120" t="s">
        <v>112</v>
      </c>
      <c r="L1900" s="109" t="s">
        <v>229</v>
      </c>
      <c r="M1900" s="88" t="str">
        <f>VLOOKUP(L1900,'Total Sales 24-25'!$AD$2:$AE$6,2,0)</f>
        <v>WhatsApp API Business</v>
      </c>
      <c r="N1900" s="109" t="s">
        <v>1504</v>
      </c>
      <c r="O1900" s="84" t="s">
        <v>6341</v>
      </c>
      <c r="P1900" s="89"/>
      <c r="Q1900" s="89"/>
      <c r="R1900" s="89"/>
      <c r="S1900" s="84">
        <v>10</v>
      </c>
      <c r="T1900" s="89"/>
      <c r="U1900" s="84">
        <v>25075</v>
      </c>
    </row>
    <row r="1901" spans="1:21" ht="17.25" customHeight="1" thickBot="1">
      <c r="A1901" s="82">
        <v>45212</v>
      </c>
      <c r="B1901" s="82" t="str">
        <f t="shared" si="29"/>
        <v>Oct</v>
      </c>
      <c r="C1901" s="83">
        <v>45200</v>
      </c>
      <c r="D1901" s="84">
        <v>41</v>
      </c>
      <c r="E1901" s="84" t="s">
        <v>205</v>
      </c>
      <c r="F1901" s="85" t="s">
        <v>8215</v>
      </c>
      <c r="G1901" s="86" t="s">
        <v>9550</v>
      </c>
      <c r="H1901" s="86" t="s">
        <v>8782</v>
      </c>
      <c r="I1901" s="86">
        <v>17700</v>
      </c>
      <c r="J1901" s="112">
        <v>15000</v>
      </c>
      <c r="K1901" s="120" t="s">
        <v>112</v>
      </c>
      <c r="L1901" s="109" t="s">
        <v>229</v>
      </c>
      <c r="M1901" s="88" t="str">
        <f>VLOOKUP(L1901,'Total Sales 24-25'!$AD$2:$AE$6,2,0)</f>
        <v>WhatsApp API Business</v>
      </c>
      <c r="N1901" s="109" t="s">
        <v>284</v>
      </c>
      <c r="O1901" s="84" t="s">
        <v>6341</v>
      </c>
      <c r="P1901" s="89"/>
      <c r="Q1901" s="89"/>
      <c r="R1901" s="89"/>
      <c r="S1901" s="84">
        <v>10</v>
      </c>
      <c r="T1901" s="89"/>
      <c r="U1901" s="84">
        <v>17700</v>
      </c>
    </row>
    <row r="1902" spans="1:21" ht="17.25" customHeight="1" thickBot="1">
      <c r="A1902" s="82">
        <v>45027</v>
      </c>
      <c r="B1902" s="82" t="str">
        <f t="shared" si="29"/>
        <v>Apr</v>
      </c>
      <c r="C1902" s="83">
        <v>45017</v>
      </c>
      <c r="D1902" s="84">
        <v>15</v>
      </c>
      <c r="E1902" s="84" t="s">
        <v>205</v>
      </c>
      <c r="F1902" s="85" t="s">
        <v>9551</v>
      </c>
      <c r="G1902" s="86" t="s">
        <v>9552</v>
      </c>
      <c r="H1902" s="86" t="s">
        <v>8782</v>
      </c>
      <c r="I1902" s="86">
        <v>587640</v>
      </c>
      <c r="J1902" s="84">
        <v>498000</v>
      </c>
      <c r="K1902" s="108" t="s">
        <v>291</v>
      </c>
      <c r="L1902" s="88" t="s">
        <v>226</v>
      </c>
      <c r="M1902" s="88" t="str">
        <f>VLOOKUP(L1902,'Total Sales 24-25'!$AD$2:$AE$6,2,0)</f>
        <v xml:space="preserve">Training Business </v>
      </c>
      <c r="N1902" s="88" t="s">
        <v>7906</v>
      </c>
      <c r="O1902" s="84" t="s">
        <v>6341</v>
      </c>
      <c r="P1902" s="84" t="s">
        <v>7726</v>
      </c>
      <c r="Q1902" s="89"/>
      <c r="R1902" s="89"/>
      <c r="S1902" s="84">
        <v>4</v>
      </c>
      <c r="T1902" s="89"/>
      <c r="U1902" s="84">
        <v>587640</v>
      </c>
    </row>
    <row r="1903" spans="1:21" ht="17.25" customHeight="1" thickBot="1">
      <c r="A1903" s="82">
        <v>45212</v>
      </c>
      <c r="B1903" s="82" t="str">
        <f t="shared" si="29"/>
        <v>Oct</v>
      </c>
      <c r="C1903" s="83">
        <v>45200</v>
      </c>
      <c r="D1903" s="84">
        <v>41</v>
      </c>
      <c r="E1903" s="84" t="s">
        <v>205</v>
      </c>
      <c r="F1903" s="85" t="s">
        <v>1950</v>
      </c>
      <c r="G1903" s="86" t="s">
        <v>9553</v>
      </c>
      <c r="H1903" s="86" t="s">
        <v>8782</v>
      </c>
      <c r="I1903" s="86">
        <v>2507</v>
      </c>
      <c r="J1903" s="112">
        <v>2125</v>
      </c>
      <c r="K1903" s="120" t="s">
        <v>112</v>
      </c>
      <c r="L1903" s="109" t="s">
        <v>229</v>
      </c>
      <c r="M1903" s="88" t="str">
        <f>VLOOKUP(L1903,'Total Sales 24-25'!$AD$2:$AE$6,2,0)</f>
        <v>WhatsApp API Business</v>
      </c>
      <c r="N1903" s="109" t="s">
        <v>258</v>
      </c>
      <c r="O1903" s="84" t="s">
        <v>6341</v>
      </c>
      <c r="P1903" s="89"/>
      <c r="Q1903" s="89"/>
      <c r="R1903" s="89"/>
      <c r="S1903" s="84">
        <v>10</v>
      </c>
      <c r="T1903" s="89"/>
      <c r="U1903" s="84">
        <v>2507</v>
      </c>
    </row>
    <row r="1904" spans="1:21" ht="17.25" customHeight="1" thickBot="1">
      <c r="A1904" s="82">
        <v>45212</v>
      </c>
      <c r="B1904" s="82" t="str">
        <f t="shared" si="29"/>
        <v>Oct</v>
      </c>
      <c r="C1904" s="83">
        <v>45200</v>
      </c>
      <c r="D1904" s="84">
        <v>41</v>
      </c>
      <c r="E1904" s="84" t="s">
        <v>205</v>
      </c>
      <c r="F1904" s="85" t="s">
        <v>2679</v>
      </c>
      <c r="G1904" s="86" t="s">
        <v>9554</v>
      </c>
      <c r="H1904" s="86" t="s">
        <v>8782</v>
      </c>
      <c r="I1904" s="86">
        <v>469640</v>
      </c>
      <c r="J1904" s="112">
        <v>398000</v>
      </c>
      <c r="K1904" s="125" t="s">
        <v>291</v>
      </c>
      <c r="L1904" s="109" t="s">
        <v>226</v>
      </c>
      <c r="M1904" s="88" t="str">
        <f>VLOOKUP(L1904,'Total Sales 24-25'!$AD$2:$AE$6,2,0)</f>
        <v xml:space="preserve">Training Business </v>
      </c>
      <c r="N1904" s="109" t="s">
        <v>7906</v>
      </c>
      <c r="O1904" s="84" t="s">
        <v>6341</v>
      </c>
      <c r="P1904" s="84" t="s">
        <v>7726</v>
      </c>
      <c r="Q1904" s="89"/>
      <c r="R1904" s="89"/>
      <c r="S1904" s="84">
        <v>10</v>
      </c>
      <c r="T1904" s="89"/>
      <c r="U1904" s="84">
        <v>469640</v>
      </c>
    </row>
    <row r="1905" spans="1:21" ht="17.25" customHeight="1" thickBot="1">
      <c r="A1905" s="82">
        <v>45212</v>
      </c>
      <c r="B1905" s="82" t="str">
        <f t="shared" si="29"/>
        <v>Oct</v>
      </c>
      <c r="C1905" s="83">
        <v>45200</v>
      </c>
      <c r="D1905" s="84">
        <v>41</v>
      </c>
      <c r="E1905" s="84" t="s">
        <v>205</v>
      </c>
      <c r="F1905" s="85" t="s">
        <v>9555</v>
      </c>
      <c r="G1905" s="86" t="s">
        <v>9556</v>
      </c>
      <c r="H1905" s="86" t="s">
        <v>8782</v>
      </c>
      <c r="I1905" s="86">
        <v>5782</v>
      </c>
      <c r="J1905" s="112">
        <v>4900</v>
      </c>
      <c r="K1905" s="120" t="s">
        <v>112</v>
      </c>
      <c r="L1905" s="109" t="s">
        <v>229</v>
      </c>
      <c r="M1905" s="88" t="str">
        <f>VLOOKUP(L1905,'Total Sales 24-25'!$AD$2:$AE$6,2,0)</f>
        <v>WhatsApp API Business</v>
      </c>
      <c r="N1905" s="109" t="s">
        <v>258</v>
      </c>
      <c r="O1905" s="84" t="s">
        <v>6341</v>
      </c>
      <c r="P1905" s="89"/>
      <c r="Q1905" s="89"/>
      <c r="R1905" s="89"/>
      <c r="S1905" s="84">
        <v>10</v>
      </c>
      <c r="T1905" s="89"/>
      <c r="U1905" s="84">
        <v>5782</v>
      </c>
    </row>
    <row r="1906" spans="1:21" ht="17.25" customHeight="1" thickBot="1">
      <c r="A1906" s="82">
        <v>45212</v>
      </c>
      <c r="B1906" s="82" t="str">
        <f t="shared" si="29"/>
        <v>Oct</v>
      </c>
      <c r="C1906" s="83">
        <v>45200</v>
      </c>
      <c r="D1906" s="84">
        <v>41</v>
      </c>
      <c r="E1906" s="84" t="s">
        <v>205</v>
      </c>
      <c r="F1906" s="85" t="s">
        <v>1404</v>
      </c>
      <c r="G1906" s="86" t="s">
        <v>9557</v>
      </c>
      <c r="H1906" s="86" t="s">
        <v>8782</v>
      </c>
      <c r="I1906" s="86">
        <v>24780</v>
      </c>
      <c r="J1906" s="112">
        <v>21000</v>
      </c>
      <c r="K1906" s="109" t="s">
        <v>8818</v>
      </c>
      <c r="L1906" s="109" t="s">
        <v>223</v>
      </c>
      <c r="M1906" s="88" t="str">
        <f>VLOOKUP(L1906,'Total Sales 24-25'!$AD$2:$AE$6,2,0)</f>
        <v>Tech Assist Recruitment</v>
      </c>
      <c r="N1906" s="109" t="s">
        <v>311</v>
      </c>
      <c r="O1906" s="84" t="s">
        <v>6341</v>
      </c>
      <c r="P1906" s="89"/>
      <c r="Q1906" s="89"/>
      <c r="R1906" s="89"/>
      <c r="S1906" s="84">
        <v>10</v>
      </c>
      <c r="T1906" s="89"/>
      <c r="U1906" s="84">
        <v>24780</v>
      </c>
    </row>
    <row r="1907" spans="1:21" ht="17.25" customHeight="1" thickBot="1">
      <c r="A1907" s="82">
        <v>45212</v>
      </c>
      <c r="B1907" s="82" t="str">
        <f t="shared" si="29"/>
        <v>Oct</v>
      </c>
      <c r="C1907" s="83">
        <v>45200</v>
      </c>
      <c r="D1907" s="84">
        <v>41</v>
      </c>
      <c r="E1907" s="84" t="s">
        <v>205</v>
      </c>
      <c r="F1907" s="85" t="s">
        <v>1332</v>
      </c>
      <c r="G1907" s="86" t="s">
        <v>9558</v>
      </c>
      <c r="H1907" s="86" t="s">
        <v>8782</v>
      </c>
      <c r="I1907" s="86">
        <v>36108</v>
      </c>
      <c r="J1907" s="112">
        <v>30600</v>
      </c>
      <c r="K1907" s="120" t="s">
        <v>112</v>
      </c>
      <c r="L1907" s="109" t="s">
        <v>229</v>
      </c>
      <c r="M1907" s="88" t="str">
        <f>VLOOKUP(L1907,'Total Sales 24-25'!$AD$2:$AE$6,2,0)</f>
        <v>WhatsApp API Business</v>
      </c>
      <c r="N1907" s="109" t="s">
        <v>359</v>
      </c>
      <c r="O1907" s="84" t="s">
        <v>6341</v>
      </c>
      <c r="P1907" s="89"/>
      <c r="Q1907" s="89"/>
      <c r="R1907" s="89"/>
      <c r="S1907" s="84">
        <v>10</v>
      </c>
      <c r="T1907" s="89"/>
      <c r="U1907" s="84">
        <v>36108</v>
      </c>
    </row>
    <row r="1908" spans="1:21" ht="17.25" customHeight="1" thickBot="1">
      <c r="A1908" s="82">
        <v>45212</v>
      </c>
      <c r="B1908" s="82" t="str">
        <f t="shared" si="29"/>
        <v>Oct</v>
      </c>
      <c r="C1908" s="83">
        <v>45200</v>
      </c>
      <c r="D1908" s="84">
        <v>41</v>
      </c>
      <c r="E1908" s="84" t="s">
        <v>205</v>
      </c>
      <c r="F1908" s="85" t="s">
        <v>9559</v>
      </c>
      <c r="G1908" s="86" t="s">
        <v>9560</v>
      </c>
      <c r="H1908" s="86" t="s">
        <v>8782</v>
      </c>
      <c r="I1908" s="86">
        <v>469640</v>
      </c>
      <c r="J1908" s="112">
        <v>398000</v>
      </c>
      <c r="K1908" s="125" t="s">
        <v>291</v>
      </c>
      <c r="L1908" s="109" t="s">
        <v>226</v>
      </c>
      <c r="M1908" s="88" t="str">
        <f>VLOOKUP(L1908,'Total Sales 24-25'!$AD$2:$AE$6,2,0)</f>
        <v xml:space="preserve">Training Business </v>
      </c>
      <c r="N1908" s="109" t="s">
        <v>7906</v>
      </c>
      <c r="O1908" s="84" t="s">
        <v>6341</v>
      </c>
      <c r="P1908" s="89"/>
      <c r="Q1908" s="89"/>
      <c r="R1908" s="89"/>
      <c r="S1908" s="84">
        <v>10</v>
      </c>
      <c r="T1908" s="89"/>
      <c r="U1908" s="84">
        <v>469640</v>
      </c>
    </row>
    <row r="1909" spans="1:21" ht="17.25" customHeight="1" thickBot="1">
      <c r="A1909" s="82">
        <v>45212</v>
      </c>
      <c r="B1909" s="82" t="str">
        <f t="shared" si="29"/>
        <v>Oct</v>
      </c>
      <c r="C1909" s="83">
        <v>45200</v>
      </c>
      <c r="D1909" s="84">
        <v>41</v>
      </c>
      <c r="E1909" s="84" t="s">
        <v>205</v>
      </c>
      <c r="F1909" s="85" t="s">
        <v>368</v>
      </c>
      <c r="G1909" s="86" t="s">
        <v>9561</v>
      </c>
      <c r="H1909" s="86" t="s">
        <v>8782</v>
      </c>
      <c r="I1909" s="86">
        <v>469640</v>
      </c>
      <c r="J1909" s="112">
        <v>398000</v>
      </c>
      <c r="K1909" s="125" t="s">
        <v>291</v>
      </c>
      <c r="L1909" s="109" t="s">
        <v>226</v>
      </c>
      <c r="M1909" s="88" t="str">
        <f>VLOOKUP(L1909,'Total Sales 24-25'!$AD$2:$AE$6,2,0)</f>
        <v xml:space="preserve">Training Business </v>
      </c>
      <c r="N1909" s="109" t="s">
        <v>7906</v>
      </c>
      <c r="O1909" s="84" t="s">
        <v>6341</v>
      </c>
      <c r="P1909" s="84" t="s">
        <v>7726</v>
      </c>
      <c r="Q1909" s="89"/>
      <c r="R1909" s="89"/>
      <c r="S1909" s="84">
        <v>10</v>
      </c>
      <c r="T1909" s="89"/>
      <c r="U1909" s="84">
        <v>469640</v>
      </c>
    </row>
    <row r="1910" spans="1:21" ht="17.25" customHeight="1" thickBot="1">
      <c r="A1910" s="82">
        <v>45212</v>
      </c>
      <c r="B1910" s="82" t="str">
        <f t="shared" si="29"/>
        <v>Oct</v>
      </c>
      <c r="C1910" s="83">
        <v>45200</v>
      </c>
      <c r="D1910" s="84">
        <v>41</v>
      </c>
      <c r="E1910" s="84" t="s">
        <v>205</v>
      </c>
      <c r="F1910" s="85" t="s">
        <v>3124</v>
      </c>
      <c r="G1910" s="86" t="s">
        <v>9562</v>
      </c>
      <c r="H1910" s="86" t="s">
        <v>8782</v>
      </c>
      <c r="I1910" s="86">
        <v>15045</v>
      </c>
      <c r="J1910" s="112">
        <v>12750</v>
      </c>
      <c r="K1910" s="120" t="s">
        <v>112</v>
      </c>
      <c r="L1910" s="109" t="s">
        <v>229</v>
      </c>
      <c r="M1910" s="88" t="str">
        <f>VLOOKUP(L1910,'Total Sales 24-25'!$AD$2:$AE$6,2,0)</f>
        <v>WhatsApp API Business</v>
      </c>
      <c r="N1910" s="109" t="s">
        <v>284</v>
      </c>
      <c r="O1910" s="84" t="s">
        <v>6341</v>
      </c>
      <c r="P1910" s="89"/>
      <c r="Q1910" s="89"/>
      <c r="R1910" s="89"/>
      <c r="S1910" s="84">
        <v>10</v>
      </c>
      <c r="T1910" s="89"/>
      <c r="U1910" s="84">
        <v>15045</v>
      </c>
    </row>
    <row r="1911" spans="1:21" ht="17.25" customHeight="1" thickBot="1">
      <c r="A1911" s="82">
        <v>45212</v>
      </c>
      <c r="B1911" s="82" t="str">
        <f t="shared" si="29"/>
        <v>Oct</v>
      </c>
      <c r="C1911" s="83">
        <v>45200</v>
      </c>
      <c r="D1911" s="84">
        <v>41</v>
      </c>
      <c r="E1911" s="84" t="s">
        <v>205</v>
      </c>
      <c r="F1911" s="85" t="s">
        <v>2112</v>
      </c>
      <c r="G1911" s="86" t="s">
        <v>9563</v>
      </c>
      <c r="H1911" s="86" t="s">
        <v>8782</v>
      </c>
      <c r="I1911" s="86">
        <v>42480</v>
      </c>
      <c r="J1911" s="112">
        <v>36000</v>
      </c>
      <c r="K1911" s="120" t="s">
        <v>112</v>
      </c>
      <c r="L1911" s="109" t="s">
        <v>229</v>
      </c>
      <c r="M1911" s="88" t="str">
        <f>VLOOKUP(L1911,'Total Sales 24-25'!$AD$2:$AE$6,2,0)</f>
        <v>WhatsApp API Business</v>
      </c>
      <c r="N1911" s="109" t="s">
        <v>359</v>
      </c>
      <c r="O1911" s="84" t="s">
        <v>6341</v>
      </c>
      <c r="P1911" s="89"/>
      <c r="Q1911" s="89"/>
      <c r="R1911" s="89"/>
      <c r="S1911" s="84">
        <v>10</v>
      </c>
      <c r="T1911" s="89"/>
      <c r="U1911" s="84">
        <v>42480</v>
      </c>
    </row>
    <row r="1912" spans="1:21" ht="17.25" customHeight="1" thickBot="1">
      <c r="A1912" s="82">
        <v>45212</v>
      </c>
      <c r="B1912" s="82" t="str">
        <f t="shared" si="29"/>
        <v>Oct</v>
      </c>
      <c r="C1912" s="83">
        <v>45200</v>
      </c>
      <c r="D1912" s="84">
        <v>41</v>
      </c>
      <c r="E1912" s="84" t="s">
        <v>205</v>
      </c>
      <c r="F1912" s="85" t="s">
        <v>9564</v>
      </c>
      <c r="G1912" s="86" t="s">
        <v>9565</v>
      </c>
      <c r="H1912" s="86" t="s">
        <v>8782</v>
      </c>
      <c r="I1912" s="86">
        <v>469640</v>
      </c>
      <c r="J1912" s="112">
        <v>398000</v>
      </c>
      <c r="K1912" s="125" t="s">
        <v>291</v>
      </c>
      <c r="L1912" s="109" t="s">
        <v>226</v>
      </c>
      <c r="M1912" s="88" t="str">
        <f>VLOOKUP(L1912,'Total Sales 24-25'!$AD$2:$AE$6,2,0)</f>
        <v xml:space="preserve">Training Business </v>
      </c>
      <c r="N1912" s="109" t="s">
        <v>7906</v>
      </c>
      <c r="O1912" s="84" t="s">
        <v>6341</v>
      </c>
      <c r="P1912" s="89"/>
      <c r="Q1912" s="89"/>
      <c r="R1912" s="89"/>
      <c r="S1912" s="84">
        <v>10</v>
      </c>
      <c r="T1912" s="89"/>
      <c r="U1912" s="84">
        <v>469640</v>
      </c>
    </row>
    <row r="1913" spans="1:21" ht="17.25" customHeight="1" thickBot="1">
      <c r="A1913" s="82">
        <v>45027</v>
      </c>
      <c r="B1913" s="82" t="str">
        <f t="shared" si="29"/>
        <v>Apr</v>
      </c>
      <c r="C1913" s="83">
        <v>45017</v>
      </c>
      <c r="D1913" s="84">
        <v>15</v>
      </c>
      <c r="E1913" s="84" t="s">
        <v>205</v>
      </c>
      <c r="F1913" s="85" t="s">
        <v>7607</v>
      </c>
      <c r="G1913" s="86" t="s">
        <v>9566</v>
      </c>
      <c r="H1913" s="86" t="s">
        <v>8782</v>
      </c>
      <c r="I1913" s="86">
        <v>950</v>
      </c>
      <c r="J1913" s="84">
        <v>805</v>
      </c>
      <c r="K1913" s="107" t="s">
        <v>261</v>
      </c>
      <c r="L1913" s="88" t="s">
        <v>226</v>
      </c>
      <c r="M1913" s="88" t="str">
        <f>VLOOKUP(L1913,'Total Sales 24-25'!$AD$2:$AE$6,2,0)</f>
        <v xml:space="preserve">Training Business </v>
      </c>
      <c r="N1913" s="88" t="s">
        <v>330</v>
      </c>
      <c r="O1913" s="84" t="s">
        <v>6341</v>
      </c>
      <c r="P1913" s="89"/>
      <c r="Q1913" s="89"/>
      <c r="R1913" s="89"/>
      <c r="S1913" s="84">
        <v>4</v>
      </c>
      <c r="T1913" s="89"/>
      <c r="U1913" s="84">
        <v>950</v>
      </c>
    </row>
    <row r="1914" spans="1:21" ht="17.25" customHeight="1" thickBot="1">
      <c r="A1914" s="82">
        <v>45212</v>
      </c>
      <c r="B1914" s="82" t="str">
        <f t="shared" si="29"/>
        <v>Oct</v>
      </c>
      <c r="C1914" s="83">
        <v>45200</v>
      </c>
      <c r="D1914" s="84">
        <v>41</v>
      </c>
      <c r="E1914" s="84" t="s">
        <v>205</v>
      </c>
      <c r="F1914" s="85" t="s">
        <v>8448</v>
      </c>
      <c r="G1914" s="86" t="s">
        <v>9567</v>
      </c>
      <c r="H1914" s="86" t="s">
        <v>8782</v>
      </c>
      <c r="I1914" s="86">
        <v>8850</v>
      </c>
      <c r="J1914" s="112">
        <v>7500</v>
      </c>
      <c r="K1914" s="120" t="s">
        <v>112</v>
      </c>
      <c r="L1914" s="109" t="s">
        <v>229</v>
      </c>
      <c r="M1914" s="88" t="str">
        <f>VLOOKUP(L1914,'Total Sales 24-25'!$AD$2:$AE$6,2,0)</f>
        <v>WhatsApp API Business</v>
      </c>
      <c r="N1914" s="109" t="s">
        <v>269</v>
      </c>
      <c r="O1914" s="84" t="s">
        <v>6341</v>
      </c>
      <c r="P1914" s="89"/>
      <c r="Q1914" s="89"/>
      <c r="R1914" s="89"/>
      <c r="S1914" s="84">
        <v>10</v>
      </c>
      <c r="T1914" s="89"/>
      <c r="U1914" s="84">
        <v>8850</v>
      </c>
    </row>
    <row r="1915" spans="1:21" ht="17.25" customHeight="1" thickBot="1">
      <c r="A1915" s="82">
        <v>45212</v>
      </c>
      <c r="B1915" s="82" t="str">
        <f t="shared" si="29"/>
        <v>Oct</v>
      </c>
      <c r="C1915" s="83">
        <v>45200</v>
      </c>
      <c r="D1915" s="84">
        <v>41</v>
      </c>
      <c r="E1915" s="84" t="s">
        <v>205</v>
      </c>
      <c r="F1915" s="85" t="s">
        <v>8409</v>
      </c>
      <c r="G1915" s="86" t="s">
        <v>9568</v>
      </c>
      <c r="H1915" s="86" t="s">
        <v>8782</v>
      </c>
      <c r="I1915" s="86">
        <v>236000</v>
      </c>
      <c r="J1915" s="112">
        <v>200000</v>
      </c>
      <c r="K1915" s="125" t="s">
        <v>291</v>
      </c>
      <c r="L1915" s="88" t="s">
        <v>32</v>
      </c>
      <c r="M1915" s="88" t="s">
        <v>15</v>
      </c>
      <c r="N1915" s="109" t="s">
        <v>32</v>
      </c>
      <c r="O1915" s="84" t="s">
        <v>6341</v>
      </c>
      <c r="P1915" s="89"/>
      <c r="Q1915" s="89"/>
      <c r="R1915" s="89"/>
      <c r="S1915" s="84">
        <v>10</v>
      </c>
      <c r="T1915" s="89"/>
      <c r="U1915" s="84">
        <v>236000</v>
      </c>
    </row>
    <row r="1916" spans="1:21" ht="17.25" customHeight="1" thickBot="1">
      <c r="A1916" s="82">
        <v>45212</v>
      </c>
      <c r="B1916" s="82" t="str">
        <f t="shared" si="29"/>
        <v>Oct</v>
      </c>
      <c r="C1916" s="130">
        <v>45200</v>
      </c>
      <c r="D1916" s="131">
        <v>41</v>
      </c>
      <c r="E1916" s="84" t="s">
        <v>205</v>
      </c>
      <c r="F1916" s="85" t="s">
        <v>754</v>
      </c>
      <c r="G1916" s="132" t="s">
        <v>9569</v>
      </c>
      <c r="H1916" s="86" t="s">
        <v>8782</v>
      </c>
      <c r="I1916" s="133">
        <v>236000</v>
      </c>
      <c r="J1916" s="111">
        <v>200000</v>
      </c>
      <c r="K1916" s="125" t="s">
        <v>291</v>
      </c>
      <c r="L1916" s="123" t="s">
        <v>226</v>
      </c>
      <c r="M1916" s="88" t="str">
        <f>VLOOKUP(L1916,'Total Sales 24-25'!$AD$2:$AE$6,2,0)</f>
        <v xml:space="preserve">Training Business </v>
      </c>
      <c r="N1916" s="123" t="s">
        <v>7906</v>
      </c>
      <c r="O1916" s="131" t="s">
        <v>6341</v>
      </c>
      <c r="P1916" s="131" t="s">
        <v>7726</v>
      </c>
      <c r="Q1916" s="106"/>
      <c r="R1916" s="106"/>
      <c r="S1916" s="131">
        <v>10</v>
      </c>
      <c r="T1916" s="106"/>
      <c r="U1916" s="131">
        <v>236000</v>
      </c>
    </row>
    <row r="1917" spans="1:21" ht="17.25" customHeight="1" thickBot="1">
      <c r="A1917" s="82">
        <v>45215</v>
      </c>
      <c r="B1917" s="82" t="str">
        <f t="shared" si="29"/>
        <v>Oct</v>
      </c>
      <c r="C1917" s="83">
        <v>45200</v>
      </c>
      <c r="D1917" s="84">
        <v>42</v>
      </c>
      <c r="E1917" s="84" t="s">
        <v>205</v>
      </c>
      <c r="F1917" s="85" t="s">
        <v>1825</v>
      </c>
      <c r="G1917" s="86" t="s">
        <v>9570</v>
      </c>
      <c r="H1917" s="86" t="s">
        <v>8782</v>
      </c>
      <c r="I1917" s="86">
        <v>14750</v>
      </c>
      <c r="J1917" s="112">
        <v>12500</v>
      </c>
      <c r="K1917" s="120" t="s">
        <v>112</v>
      </c>
      <c r="L1917" s="109" t="s">
        <v>229</v>
      </c>
      <c r="M1917" s="88" t="str">
        <f>VLOOKUP(L1917,'Total Sales 24-25'!$AD$2:$AE$6,2,0)</f>
        <v>WhatsApp API Business</v>
      </c>
      <c r="N1917" s="109" t="s">
        <v>269</v>
      </c>
      <c r="O1917" s="84" t="s">
        <v>6341</v>
      </c>
      <c r="P1917" s="89"/>
      <c r="Q1917" s="89"/>
      <c r="R1917" s="89"/>
      <c r="S1917" s="84">
        <v>10</v>
      </c>
      <c r="T1917" s="89"/>
      <c r="U1917" s="84">
        <v>14750</v>
      </c>
    </row>
    <row r="1918" spans="1:21" ht="17.25" customHeight="1" thickBot="1">
      <c r="A1918" s="82">
        <v>45215</v>
      </c>
      <c r="B1918" s="82" t="str">
        <f t="shared" si="29"/>
        <v>Oct</v>
      </c>
      <c r="C1918" s="83">
        <v>45200</v>
      </c>
      <c r="D1918" s="84">
        <v>42</v>
      </c>
      <c r="E1918" s="84" t="s">
        <v>205</v>
      </c>
      <c r="F1918" s="85" t="s">
        <v>1452</v>
      </c>
      <c r="G1918" s="86" t="s">
        <v>9571</v>
      </c>
      <c r="H1918" s="86" t="s">
        <v>8782</v>
      </c>
      <c r="I1918" s="86">
        <v>15930</v>
      </c>
      <c r="J1918" s="112">
        <v>13500</v>
      </c>
      <c r="K1918" s="120" t="s">
        <v>112</v>
      </c>
      <c r="L1918" s="109" t="s">
        <v>229</v>
      </c>
      <c r="M1918" s="88" t="str">
        <f>VLOOKUP(L1918,'Total Sales 24-25'!$AD$2:$AE$6,2,0)</f>
        <v>WhatsApp API Business</v>
      </c>
      <c r="N1918" s="109" t="s">
        <v>284</v>
      </c>
      <c r="O1918" s="84" t="s">
        <v>6341</v>
      </c>
      <c r="P1918" s="89"/>
      <c r="Q1918" s="89"/>
      <c r="R1918" s="89"/>
      <c r="S1918" s="84">
        <v>10</v>
      </c>
      <c r="T1918" s="89"/>
      <c r="U1918" s="84">
        <v>15930</v>
      </c>
    </row>
    <row r="1919" spans="1:21" ht="17.25" customHeight="1" thickBot="1">
      <c r="A1919" s="82">
        <v>45215</v>
      </c>
      <c r="B1919" s="82" t="str">
        <f t="shared" si="29"/>
        <v>Oct</v>
      </c>
      <c r="C1919" s="83">
        <v>45200</v>
      </c>
      <c r="D1919" s="84">
        <v>42</v>
      </c>
      <c r="E1919" s="84" t="s">
        <v>205</v>
      </c>
      <c r="F1919" s="85" t="s">
        <v>1726</v>
      </c>
      <c r="G1919" s="86" t="s">
        <v>9572</v>
      </c>
      <c r="H1919" s="86" t="s">
        <v>8782</v>
      </c>
      <c r="I1919" s="86">
        <v>8496</v>
      </c>
      <c r="J1919" s="112">
        <v>7200</v>
      </c>
      <c r="K1919" s="120" t="s">
        <v>112</v>
      </c>
      <c r="L1919" s="109" t="s">
        <v>229</v>
      </c>
      <c r="M1919" s="88" t="str">
        <f>VLOOKUP(L1919,'Total Sales 24-25'!$AD$2:$AE$6,2,0)</f>
        <v>WhatsApp API Business</v>
      </c>
      <c r="N1919" s="109" t="s">
        <v>1256</v>
      </c>
      <c r="O1919" s="84" t="s">
        <v>6341</v>
      </c>
      <c r="P1919" s="89"/>
      <c r="Q1919" s="89"/>
      <c r="R1919" s="89"/>
      <c r="S1919" s="84">
        <v>10</v>
      </c>
      <c r="T1919" s="89"/>
      <c r="U1919" s="84">
        <v>8496</v>
      </c>
    </row>
    <row r="1920" spans="1:21" ht="17.25" customHeight="1" thickBot="1">
      <c r="A1920" s="82">
        <v>45215</v>
      </c>
      <c r="B1920" s="82" t="str">
        <f t="shared" si="29"/>
        <v>Oct</v>
      </c>
      <c r="C1920" s="83">
        <v>45200</v>
      </c>
      <c r="D1920" s="84">
        <v>42</v>
      </c>
      <c r="E1920" s="84" t="s">
        <v>205</v>
      </c>
      <c r="F1920" s="85" t="s">
        <v>360</v>
      </c>
      <c r="G1920" s="117" t="s">
        <v>9573</v>
      </c>
      <c r="H1920" s="86" t="s">
        <v>8782</v>
      </c>
      <c r="I1920" s="86">
        <v>46065</v>
      </c>
      <c r="J1920" s="112">
        <v>39038</v>
      </c>
      <c r="K1920" s="126" t="s">
        <v>310</v>
      </c>
      <c r="L1920" s="109" t="s">
        <v>223</v>
      </c>
      <c r="M1920" s="88" t="str">
        <f>VLOOKUP(L1920,'Total Sales 24-25'!$AD$2:$AE$6,2,0)</f>
        <v>Tech Assist Recruitment</v>
      </c>
      <c r="N1920" s="109" t="s">
        <v>311</v>
      </c>
      <c r="O1920" s="84" t="s">
        <v>6341</v>
      </c>
      <c r="P1920" s="89"/>
      <c r="Q1920" s="89"/>
      <c r="R1920" s="89"/>
      <c r="S1920" s="84">
        <v>10</v>
      </c>
      <c r="T1920" s="89"/>
      <c r="U1920" s="84">
        <v>46064.84</v>
      </c>
    </row>
    <row r="1921" spans="1:21" ht="17.25" customHeight="1" thickBot="1">
      <c r="A1921" s="82">
        <v>45215</v>
      </c>
      <c r="B1921" s="82" t="str">
        <f t="shared" si="29"/>
        <v>Oct</v>
      </c>
      <c r="C1921" s="83">
        <v>45200</v>
      </c>
      <c r="D1921" s="84">
        <v>42</v>
      </c>
      <c r="E1921" s="84" t="s">
        <v>205</v>
      </c>
      <c r="F1921" s="85" t="s">
        <v>360</v>
      </c>
      <c r="G1921" s="117" t="s">
        <v>9573</v>
      </c>
      <c r="H1921" s="86" t="s">
        <v>8782</v>
      </c>
      <c r="I1921" s="86">
        <v>7523</v>
      </c>
      <c r="J1921" s="112">
        <v>6375</v>
      </c>
      <c r="K1921" s="120" t="s">
        <v>112</v>
      </c>
      <c r="L1921" s="109" t="s">
        <v>229</v>
      </c>
      <c r="M1921" s="88" t="str">
        <f>VLOOKUP(L1921,'Total Sales 24-25'!$AD$2:$AE$6,2,0)</f>
        <v>WhatsApp API Business</v>
      </c>
      <c r="N1921" s="109" t="s">
        <v>269</v>
      </c>
      <c r="O1921" s="84" t="s">
        <v>6341</v>
      </c>
      <c r="P1921" s="89"/>
      <c r="Q1921" s="89"/>
      <c r="R1921" s="89"/>
      <c r="S1921" s="84">
        <v>10</v>
      </c>
      <c r="T1921" s="89"/>
      <c r="U1921" s="84">
        <v>7522.5</v>
      </c>
    </row>
    <row r="1922" spans="1:21" ht="17.25" customHeight="1" thickBot="1">
      <c r="A1922" s="82">
        <v>45215</v>
      </c>
      <c r="B1922" s="82" t="str">
        <f t="shared" ref="B1922:B1985" si="30">TEXT(A1922,"mmm")</f>
        <v>Oct</v>
      </c>
      <c r="C1922" s="83">
        <v>45200</v>
      </c>
      <c r="D1922" s="84">
        <v>42</v>
      </c>
      <c r="E1922" s="84" t="s">
        <v>205</v>
      </c>
      <c r="F1922" s="85" t="s">
        <v>794</v>
      </c>
      <c r="G1922" s="86" t="s">
        <v>9574</v>
      </c>
      <c r="H1922" s="86" t="s">
        <v>8782</v>
      </c>
      <c r="I1922" s="86">
        <v>4720</v>
      </c>
      <c r="J1922" s="112">
        <v>4000</v>
      </c>
      <c r="K1922" s="120" t="s">
        <v>112</v>
      </c>
      <c r="L1922" s="109" t="s">
        <v>229</v>
      </c>
      <c r="M1922" s="88" t="str">
        <f>VLOOKUP(L1922,'Total Sales 24-25'!$AD$2:$AE$6,2,0)</f>
        <v>WhatsApp API Business</v>
      </c>
      <c r="N1922" s="109" t="s">
        <v>2402</v>
      </c>
      <c r="O1922" s="84" t="s">
        <v>6341</v>
      </c>
      <c r="P1922" s="89"/>
      <c r="Q1922" s="89"/>
      <c r="R1922" s="89"/>
      <c r="S1922" s="84">
        <v>10</v>
      </c>
      <c r="T1922" s="89"/>
      <c r="U1922" s="84">
        <v>4720</v>
      </c>
    </row>
    <row r="1923" spans="1:21" ht="17.25" customHeight="1" thickBot="1">
      <c r="A1923" s="82">
        <v>45215</v>
      </c>
      <c r="B1923" s="82" t="str">
        <f t="shared" si="30"/>
        <v>Oct</v>
      </c>
      <c r="C1923" s="83">
        <v>45200</v>
      </c>
      <c r="D1923" s="84">
        <v>42</v>
      </c>
      <c r="E1923" s="84" t="s">
        <v>205</v>
      </c>
      <c r="F1923" s="85" t="s">
        <v>4659</v>
      </c>
      <c r="G1923" s="86" t="s">
        <v>9575</v>
      </c>
      <c r="H1923" s="86" t="s">
        <v>8782</v>
      </c>
      <c r="I1923" s="86">
        <v>16815</v>
      </c>
      <c r="J1923" s="112">
        <v>14250</v>
      </c>
      <c r="K1923" s="120" t="s">
        <v>112</v>
      </c>
      <c r="L1923" s="109" t="s">
        <v>229</v>
      </c>
      <c r="M1923" s="88" t="str">
        <f>VLOOKUP(L1923,'Total Sales 24-25'!$AD$2:$AE$6,2,0)</f>
        <v>WhatsApp API Business</v>
      </c>
      <c r="N1923" s="109" t="s">
        <v>359</v>
      </c>
      <c r="O1923" s="84" t="s">
        <v>6341</v>
      </c>
      <c r="P1923" s="89"/>
      <c r="Q1923" s="89"/>
      <c r="R1923" s="89"/>
      <c r="S1923" s="84">
        <v>10</v>
      </c>
      <c r="T1923" s="89"/>
      <c r="U1923" s="84">
        <v>16815</v>
      </c>
    </row>
    <row r="1924" spans="1:21" ht="17.25" customHeight="1" thickBot="1">
      <c r="A1924" s="82">
        <v>45027</v>
      </c>
      <c r="B1924" s="82" t="str">
        <f t="shared" si="30"/>
        <v>Apr</v>
      </c>
      <c r="C1924" s="83">
        <v>45017</v>
      </c>
      <c r="D1924" s="109">
        <v>15</v>
      </c>
      <c r="E1924" s="84" t="s">
        <v>205</v>
      </c>
      <c r="F1924" s="113" t="s">
        <v>9576</v>
      </c>
      <c r="G1924" s="110" t="s">
        <v>9577</v>
      </c>
      <c r="H1924" s="86" t="s">
        <v>8782</v>
      </c>
      <c r="I1924" s="110">
        <v>2950</v>
      </c>
      <c r="J1924" s="109">
        <v>2500</v>
      </c>
      <c r="K1924" s="120" t="s">
        <v>112</v>
      </c>
      <c r="L1924" s="109" t="s">
        <v>229</v>
      </c>
      <c r="M1924" s="88" t="str">
        <f>VLOOKUP(L1924,'Total Sales 24-25'!$AD$2:$AE$6,2,0)</f>
        <v>WhatsApp API Business</v>
      </c>
      <c r="N1924" s="109" t="s">
        <v>258</v>
      </c>
      <c r="O1924" s="109" t="s">
        <v>6341</v>
      </c>
      <c r="P1924" s="89"/>
      <c r="Q1924" s="89"/>
      <c r="R1924" s="89"/>
      <c r="S1924" s="109">
        <v>4</v>
      </c>
      <c r="T1924" s="89"/>
      <c r="U1924" s="109">
        <v>2950</v>
      </c>
    </row>
    <row r="1925" spans="1:21" ht="17.25" customHeight="1" thickBot="1">
      <c r="A1925" s="82">
        <v>45215</v>
      </c>
      <c r="B1925" s="82" t="str">
        <f t="shared" si="30"/>
        <v>Oct</v>
      </c>
      <c r="C1925" s="83">
        <v>45200</v>
      </c>
      <c r="D1925" s="84">
        <v>42</v>
      </c>
      <c r="E1925" s="84" t="s">
        <v>205</v>
      </c>
      <c r="F1925" s="85" t="s">
        <v>3027</v>
      </c>
      <c r="G1925" s="86" t="s">
        <v>9578</v>
      </c>
      <c r="H1925" s="86" t="s">
        <v>8782</v>
      </c>
      <c r="I1925" s="86">
        <v>8835</v>
      </c>
      <c r="J1925" s="94">
        <v>8835</v>
      </c>
      <c r="K1925" s="128" t="s">
        <v>261</v>
      </c>
      <c r="L1925" s="109" t="s">
        <v>232</v>
      </c>
      <c r="M1925" s="88" t="str">
        <f>VLOOKUP(L1925,'Total Sales 24-25'!$AD$2:$AE$6,2,0)</f>
        <v>Other Services</v>
      </c>
      <c r="N1925" s="109" t="s">
        <v>3027</v>
      </c>
      <c r="O1925" s="84" t="s">
        <v>6341</v>
      </c>
      <c r="P1925" s="89"/>
      <c r="Q1925" s="89"/>
      <c r="R1925" s="89"/>
      <c r="S1925" s="84">
        <v>10</v>
      </c>
      <c r="T1925" s="89"/>
      <c r="U1925" s="84">
        <v>8834.7099999999991</v>
      </c>
    </row>
    <row r="1926" spans="1:21" ht="17.25" customHeight="1" thickBot="1">
      <c r="A1926" s="82">
        <v>45216</v>
      </c>
      <c r="B1926" s="82" t="str">
        <f t="shared" si="30"/>
        <v>Oct</v>
      </c>
      <c r="C1926" s="83">
        <v>45200</v>
      </c>
      <c r="D1926" s="84">
        <v>42</v>
      </c>
      <c r="E1926" s="84" t="s">
        <v>205</v>
      </c>
      <c r="F1926" s="85" t="s">
        <v>496</v>
      </c>
      <c r="G1926" s="86" t="s">
        <v>9579</v>
      </c>
      <c r="H1926" s="86" t="s">
        <v>8782</v>
      </c>
      <c r="I1926" s="86">
        <v>33984</v>
      </c>
      <c r="J1926" s="112">
        <v>28800</v>
      </c>
      <c r="K1926" s="120" t="s">
        <v>112</v>
      </c>
      <c r="L1926" s="109" t="s">
        <v>229</v>
      </c>
      <c r="M1926" s="88" t="str">
        <f>VLOOKUP(L1926,'Total Sales 24-25'!$AD$2:$AE$6,2,0)</f>
        <v>WhatsApp API Business</v>
      </c>
      <c r="N1926" s="109" t="s">
        <v>359</v>
      </c>
      <c r="O1926" s="84" t="s">
        <v>6341</v>
      </c>
      <c r="P1926" s="89"/>
      <c r="Q1926" s="89"/>
      <c r="R1926" s="89"/>
      <c r="S1926" s="84">
        <v>10</v>
      </c>
      <c r="T1926" s="89"/>
      <c r="U1926" s="84">
        <v>33984</v>
      </c>
    </row>
    <row r="1927" spans="1:21" ht="17.25" customHeight="1" thickBot="1">
      <c r="A1927" s="82">
        <v>45216</v>
      </c>
      <c r="B1927" s="82" t="str">
        <f t="shared" si="30"/>
        <v>Oct</v>
      </c>
      <c r="C1927" s="83">
        <v>45200</v>
      </c>
      <c r="D1927" s="84">
        <v>42</v>
      </c>
      <c r="E1927" s="84" t="s">
        <v>205</v>
      </c>
      <c r="F1927" s="85" t="s">
        <v>2010</v>
      </c>
      <c r="G1927" s="86" t="s">
        <v>9580</v>
      </c>
      <c r="H1927" s="86" t="s">
        <v>8782</v>
      </c>
      <c r="I1927" s="86">
        <v>27754</v>
      </c>
      <c r="J1927" s="112">
        <v>23520</v>
      </c>
      <c r="K1927" s="109" t="s">
        <v>8818</v>
      </c>
      <c r="L1927" s="109" t="s">
        <v>223</v>
      </c>
      <c r="M1927" s="88" t="str">
        <f>VLOOKUP(L1927,'Total Sales 24-25'!$AD$2:$AE$6,2,0)</f>
        <v>Tech Assist Recruitment</v>
      </c>
      <c r="N1927" s="109" t="s">
        <v>311</v>
      </c>
      <c r="O1927" s="84" t="s">
        <v>6341</v>
      </c>
      <c r="P1927" s="89"/>
      <c r="Q1927" s="89"/>
      <c r="R1927" s="89"/>
      <c r="S1927" s="84">
        <v>10</v>
      </c>
      <c r="T1927" s="89"/>
      <c r="U1927" s="84">
        <v>27753.599999999999</v>
      </c>
    </row>
    <row r="1928" spans="1:21" ht="17.25" customHeight="1" thickBot="1">
      <c r="A1928" s="82">
        <v>45216</v>
      </c>
      <c r="B1928" s="82" t="str">
        <f t="shared" si="30"/>
        <v>Oct</v>
      </c>
      <c r="C1928" s="83">
        <v>45200</v>
      </c>
      <c r="D1928" s="84">
        <v>42</v>
      </c>
      <c r="E1928" s="84" t="s">
        <v>205</v>
      </c>
      <c r="F1928" s="85" t="s">
        <v>9581</v>
      </c>
      <c r="G1928" s="86" t="s">
        <v>9582</v>
      </c>
      <c r="H1928" s="86" t="s">
        <v>8782</v>
      </c>
      <c r="I1928" s="86">
        <v>5900</v>
      </c>
      <c r="J1928" s="112">
        <v>5000</v>
      </c>
      <c r="K1928" s="125" t="s">
        <v>291</v>
      </c>
      <c r="L1928" s="109" t="s">
        <v>232</v>
      </c>
      <c r="M1928" s="88" t="str">
        <f>VLOOKUP(L1928,'Total Sales 24-25'!$AD$2:$AE$6,2,0)</f>
        <v>Other Services</v>
      </c>
      <c r="N1928" s="109" t="s">
        <v>2943</v>
      </c>
      <c r="O1928" s="84" t="s">
        <v>6341</v>
      </c>
      <c r="P1928" s="89"/>
      <c r="Q1928" s="89"/>
      <c r="R1928" s="89"/>
      <c r="S1928" s="84">
        <v>10</v>
      </c>
      <c r="T1928" s="89"/>
      <c r="U1928" s="84">
        <v>5900</v>
      </c>
    </row>
    <row r="1929" spans="1:21" ht="17.25" customHeight="1" thickBot="1">
      <c r="A1929" s="82">
        <v>45216</v>
      </c>
      <c r="B1929" s="82" t="str">
        <f t="shared" si="30"/>
        <v>Oct</v>
      </c>
      <c r="C1929" s="83">
        <v>45200</v>
      </c>
      <c r="D1929" s="84">
        <v>42</v>
      </c>
      <c r="E1929" s="84" t="s">
        <v>205</v>
      </c>
      <c r="F1929" s="85" t="s">
        <v>9098</v>
      </c>
      <c r="G1929" s="86" t="s">
        <v>9583</v>
      </c>
      <c r="H1929" s="86" t="s">
        <v>8782</v>
      </c>
      <c r="I1929" s="86">
        <v>15045</v>
      </c>
      <c r="J1929" s="112">
        <v>12750</v>
      </c>
      <c r="K1929" s="120" t="s">
        <v>112</v>
      </c>
      <c r="L1929" s="109" t="s">
        <v>229</v>
      </c>
      <c r="M1929" s="88" t="str">
        <f>VLOOKUP(L1929,'Total Sales 24-25'!$AD$2:$AE$6,2,0)</f>
        <v>WhatsApp API Business</v>
      </c>
      <c r="N1929" s="109" t="s">
        <v>284</v>
      </c>
      <c r="O1929" s="84" t="s">
        <v>6341</v>
      </c>
      <c r="P1929" s="89"/>
      <c r="Q1929" s="89"/>
      <c r="R1929" s="89"/>
      <c r="S1929" s="84">
        <v>10</v>
      </c>
      <c r="T1929" s="89"/>
      <c r="U1929" s="84">
        <v>15045</v>
      </c>
    </row>
    <row r="1930" spans="1:21" ht="17.25" customHeight="1" thickBot="1">
      <c r="A1930" s="82">
        <v>45217</v>
      </c>
      <c r="B1930" s="82" t="str">
        <f t="shared" si="30"/>
        <v>Oct</v>
      </c>
      <c r="C1930" s="83">
        <v>45200</v>
      </c>
      <c r="D1930" s="84">
        <v>42</v>
      </c>
      <c r="E1930" s="84" t="s">
        <v>205</v>
      </c>
      <c r="F1930" s="85" t="s">
        <v>1090</v>
      </c>
      <c r="G1930" s="86" t="s">
        <v>9584</v>
      </c>
      <c r="H1930" s="86" t="s">
        <v>8782</v>
      </c>
      <c r="I1930" s="86">
        <v>36108</v>
      </c>
      <c r="J1930" s="123">
        <v>30600</v>
      </c>
      <c r="K1930" s="120" t="s">
        <v>112</v>
      </c>
      <c r="L1930" s="109" t="s">
        <v>229</v>
      </c>
      <c r="M1930" s="88" t="str">
        <f>VLOOKUP(L1930,'Total Sales 24-25'!$AD$2:$AE$6,2,0)</f>
        <v>WhatsApp API Business</v>
      </c>
      <c r="N1930" s="109" t="s">
        <v>359</v>
      </c>
      <c r="O1930" s="84" t="s">
        <v>6341</v>
      </c>
      <c r="P1930" s="89"/>
      <c r="Q1930" s="89"/>
      <c r="R1930" s="89"/>
      <c r="S1930" s="84">
        <v>10</v>
      </c>
      <c r="T1930" s="89"/>
      <c r="U1930" s="84">
        <v>36108</v>
      </c>
    </row>
    <row r="1931" spans="1:21" ht="17.25" customHeight="1" thickBot="1">
      <c r="A1931" s="82">
        <v>45217</v>
      </c>
      <c r="B1931" s="82" t="str">
        <f t="shared" si="30"/>
        <v>Oct</v>
      </c>
      <c r="C1931" s="83">
        <v>45200</v>
      </c>
      <c r="D1931" s="84">
        <v>42</v>
      </c>
      <c r="E1931" s="84" t="s">
        <v>205</v>
      </c>
      <c r="F1931" s="85" t="s">
        <v>3198</v>
      </c>
      <c r="G1931" s="86" t="s">
        <v>9585</v>
      </c>
      <c r="H1931" s="86" t="s">
        <v>8782</v>
      </c>
      <c r="I1931" s="86">
        <v>1950</v>
      </c>
      <c r="J1931" s="123">
        <v>1653</v>
      </c>
      <c r="K1931" s="128" t="s">
        <v>261</v>
      </c>
      <c r="L1931" s="109" t="s">
        <v>232</v>
      </c>
      <c r="M1931" s="88" t="str">
        <f>VLOOKUP(L1931,'Total Sales 24-25'!$AD$2:$AE$6,2,0)</f>
        <v>Other Services</v>
      </c>
      <c r="N1931" s="109" t="s">
        <v>5204</v>
      </c>
      <c r="O1931" s="84" t="s">
        <v>6341</v>
      </c>
      <c r="P1931" s="89"/>
      <c r="Q1931" s="89"/>
      <c r="R1931" s="89"/>
      <c r="S1931" s="84">
        <v>10</v>
      </c>
      <c r="T1931" s="89"/>
      <c r="U1931" s="84">
        <v>1950</v>
      </c>
    </row>
    <row r="1932" spans="1:21" ht="17.25" customHeight="1" thickBot="1">
      <c r="A1932" s="82">
        <v>45217</v>
      </c>
      <c r="B1932" s="82" t="str">
        <f t="shared" si="30"/>
        <v>Oct</v>
      </c>
      <c r="C1932" s="83">
        <v>45200</v>
      </c>
      <c r="D1932" s="84">
        <v>42</v>
      </c>
      <c r="E1932" s="84" t="s">
        <v>205</v>
      </c>
      <c r="F1932" s="85" t="s">
        <v>502</v>
      </c>
      <c r="G1932" s="86" t="s">
        <v>9586</v>
      </c>
      <c r="H1932" s="86" t="s">
        <v>8782</v>
      </c>
      <c r="I1932" s="86">
        <v>70800</v>
      </c>
      <c r="J1932" s="123">
        <v>60000</v>
      </c>
      <c r="K1932" s="125" t="s">
        <v>291</v>
      </c>
      <c r="L1932" s="88" t="s">
        <v>32</v>
      </c>
      <c r="M1932" s="88" t="s">
        <v>15</v>
      </c>
      <c r="N1932" s="109" t="s">
        <v>503</v>
      </c>
      <c r="O1932" s="84" t="s">
        <v>6341</v>
      </c>
      <c r="P1932" s="89"/>
      <c r="Q1932" s="89"/>
      <c r="R1932" s="89"/>
      <c r="S1932" s="84">
        <v>10</v>
      </c>
      <c r="T1932" s="89"/>
      <c r="U1932" s="84">
        <v>70800</v>
      </c>
    </row>
    <row r="1933" spans="1:21" ht="17.25" customHeight="1" thickBot="1">
      <c r="A1933" s="82">
        <v>45217</v>
      </c>
      <c r="B1933" s="82" t="str">
        <f t="shared" si="30"/>
        <v>Oct</v>
      </c>
      <c r="C1933" s="83">
        <v>45200</v>
      </c>
      <c r="D1933" s="84">
        <v>42</v>
      </c>
      <c r="E1933" s="84" t="s">
        <v>205</v>
      </c>
      <c r="F1933" s="85" t="s">
        <v>360</v>
      </c>
      <c r="G1933" s="86" t="s">
        <v>9587</v>
      </c>
      <c r="H1933" s="86" t="s">
        <v>8782</v>
      </c>
      <c r="I1933" s="86">
        <v>1950</v>
      </c>
      <c r="J1933" s="123">
        <v>1653</v>
      </c>
      <c r="K1933" s="128" t="s">
        <v>261</v>
      </c>
      <c r="L1933" s="109" t="s">
        <v>232</v>
      </c>
      <c r="M1933" s="88" t="str">
        <f>VLOOKUP(L1933,'Total Sales 24-25'!$AD$2:$AE$6,2,0)</f>
        <v>Other Services</v>
      </c>
      <c r="N1933" s="109" t="s">
        <v>5204</v>
      </c>
      <c r="O1933" s="84" t="s">
        <v>6341</v>
      </c>
      <c r="P1933" s="89"/>
      <c r="Q1933" s="89"/>
      <c r="R1933" s="89"/>
      <c r="S1933" s="84">
        <v>10</v>
      </c>
      <c r="T1933" s="89"/>
      <c r="U1933" s="84">
        <v>1950</v>
      </c>
    </row>
    <row r="1934" spans="1:21" ht="17.25" customHeight="1" thickBot="1">
      <c r="A1934" s="82">
        <v>45217</v>
      </c>
      <c r="B1934" s="82" t="str">
        <f t="shared" si="30"/>
        <v>Oct</v>
      </c>
      <c r="C1934" s="83">
        <v>45200</v>
      </c>
      <c r="D1934" s="84">
        <v>42</v>
      </c>
      <c r="E1934" s="84" t="s">
        <v>205</v>
      </c>
      <c r="F1934" s="85" t="s">
        <v>2252</v>
      </c>
      <c r="G1934" s="86" t="s">
        <v>9588</v>
      </c>
      <c r="H1934" s="86" t="s">
        <v>8782</v>
      </c>
      <c r="I1934" s="86">
        <v>1950</v>
      </c>
      <c r="J1934" s="123">
        <v>1653</v>
      </c>
      <c r="K1934" s="128" t="s">
        <v>261</v>
      </c>
      <c r="L1934" s="109" t="s">
        <v>232</v>
      </c>
      <c r="M1934" s="88" t="str">
        <f>VLOOKUP(L1934,'Total Sales 24-25'!$AD$2:$AE$6,2,0)</f>
        <v>Other Services</v>
      </c>
      <c r="N1934" s="109" t="s">
        <v>5204</v>
      </c>
      <c r="O1934" s="84" t="s">
        <v>6341</v>
      </c>
      <c r="P1934" s="89"/>
      <c r="Q1934" s="89"/>
      <c r="R1934" s="89"/>
      <c r="S1934" s="84">
        <v>10</v>
      </c>
      <c r="T1934" s="89"/>
      <c r="U1934" s="84">
        <v>1950</v>
      </c>
    </row>
    <row r="1935" spans="1:21" ht="17.25" customHeight="1" thickBot="1">
      <c r="A1935" s="82">
        <v>45027</v>
      </c>
      <c r="B1935" s="82" t="str">
        <f t="shared" si="30"/>
        <v>Apr</v>
      </c>
      <c r="C1935" s="83">
        <v>45017</v>
      </c>
      <c r="D1935" s="109">
        <v>15</v>
      </c>
      <c r="E1935" s="84" t="s">
        <v>205</v>
      </c>
      <c r="F1935" s="113" t="s">
        <v>1801</v>
      </c>
      <c r="G1935" s="110" t="s">
        <v>9589</v>
      </c>
      <c r="H1935" s="86" t="s">
        <v>8782</v>
      </c>
      <c r="I1935" s="110">
        <v>2950</v>
      </c>
      <c r="J1935" s="109">
        <v>2500</v>
      </c>
      <c r="K1935" s="120" t="s">
        <v>112</v>
      </c>
      <c r="L1935" s="109" t="s">
        <v>229</v>
      </c>
      <c r="M1935" s="88" t="str">
        <f>VLOOKUP(L1935,'Total Sales 24-25'!$AD$2:$AE$6,2,0)</f>
        <v>WhatsApp API Business</v>
      </c>
      <c r="N1935" s="109" t="s">
        <v>258</v>
      </c>
      <c r="O1935" s="109" t="s">
        <v>6341</v>
      </c>
      <c r="P1935" s="89"/>
      <c r="Q1935" s="89"/>
      <c r="R1935" s="89"/>
      <c r="S1935" s="109">
        <v>4</v>
      </c>
      <c r="T1935" s="89"/>
      <c r="U1935" s="109">
        <v>2950</v>
      </c>
    </row>
    <row r="1936" spans="1:21" ht="17.25" customHeight="1" thickBot="1">
      <c r="A1936" s="82">
        <v>45217</v>
      </c>
      <c r="B1936" s="82" t="str">
        <f t="shared" si="30"/>
        <v>Oct</v>
      </c>
      <c r="C1936" s="83">
        <v>45200</v>
      </c>
      <c r="D1936" s="84">
        <v>42</v>
      </c>
      <c r="E1936" s="84" t="s">
        <v>205</v>
      </c>
      <c r="F1936" s="85" t="s">
        <v>978</v>
      </c>
      <c r="G1936" s="86" t="s">
        <v>9590</v>
      </c>
      <c r="H1936" s="86" t="s">
        <v>8782</v>
      </c>
      <c r="I1936" s="86">
        <v>1950</v>
      </c>
      <c r="J1936" s="123">
        <v>1653</v>
      </c>
      <c r="K1936" s="128" t="s">
        <v>261</v>
      </c>
      <c r="L1936" s="109" t="s">
        <v>232</v>
      </c>
      <c r="M1936" s="88" t="str">
        <f>VLOOKUP(L1936,'Total Sales 24-25'!$AD$2:$AE$6,2,0)</f>
        <v>Other Services</v>
      </c>
      <c r="N1936" s="109" t="s">
        <v>5204</v>
      </c>
      <c r="O1936" s="84" t="s">
        <v>6341</v>
      </c>
      <c r="P1936" s="89"/>
      <c r="Q1936" s="89"/>
      <c r="R1936" s="89"/>
      <c r="S1936" s="84">
        <v>10</v>
      </c>
      <c r="T1936" s="89"/>
      <c r="U1936" s="84">
        <v>1950</v>
      </c>
    </row>
    <row r="1937" spans="1:21" ht="17.25" customHeight="1" thickBot="1">
      <c r="A1937" s="82">
        <v>45217</v>
      </c>
      <c r="B1937" s="82" t="str">
        <f t="shared" si="30"/>
        <v>Oct</v>
      </c>
      <c r="C1937" s="83">
        <v>45200</v>
      </c>
      <c r="D1937" s="84">
        <v>42</v>
      </c>
      <c r="E1937" s="84" t="s">
        <v>205</v>
      </c>
      <c r="F1937" s="85" t="s">
        <v>5191</v>
      </c>
      <c r="G1937" s="86" t="s">
        <v>9591</v>
      </c>
      <c r="H1937" s="86" t="s">
        <v>8782</v>
      </c>
      <c r="I1937" s="86">
        <v>42480</v>
      </c>
      <c r="J1937" s="123">
        <v>36000</v>
      </c>
      <c r="K1937" s="120" t="s">
        <v>112</v>
      </c>
      <c r="L1937" s="109" t="s">
        <v>229</v>
      </c>
      <c r="M1937" s="88" t="str">
        <f>VLOOKUP(L1937,'Total Sales 24-25'!$AD$2:$AE$6,2,0)</f>
        <v>WhatsApp API Business</v>
      </c>
      <c r="N1937" s="109" t="s">
        <v>359</v>
      </c>
      <c r="O1937" s="84" t="s">
        <v>6341</v>
      </c>
      <c r="P1937" s="89"/>
      <c r="Q1937" s="89"/>
      <c r="R1937" s="89"/>
      <c r="S1937" s="84">
        <v>10</v>
      </c>
      <c r="T1937" s="89"/>
      <c r="U1937" s="84">
        <v>42480</v>
      </c>
    </row>
    <row r="1938" spans="1:21" ht="17.25" customHeight="1" thickBot="1">
      <c r="A1938" s="82">
        <v>45217</v>
      </c>
      <c r="B1938" s="82" t="str">
        <f t="shared" si="30"/>
        <v>Oct</v>
      </c>
      <c r="C1938" s="83">
        <v>45200</v>
      </c>
      <c r="D1938" s="84">
        <v>42</v>
      </c>
      <c r="E1938" s="84" t="s">
        <v>205</v>
      </c>
      <c r="F1938" s="85" t="s">
        <v>3145</v>
      </c>
      <c r="G1938" s="86" t="s">
        <v>9592</v>
      </c>
      <c r="H1938" s="86" t="s">
        <v>8782</v>
      </c>
      <c r="I1938" s="86">
        <v>38232</v>
      </c>
      <c r="J1938" s="123">
        <v>32400</v>
      </c>
      <c r="K1938" s="120" t="s">
        <v>112</v>
      </c>
      <c r="L1938" s="109" t="s">
        <v>229</v>
      </c>
      <c r="M1938" s="88" t="str">
        <f>VLOOKUP(L1938,'Total Sales 24-25'!$AD$2:$AE$6,2,0)</f>
        <v>WhatsApp API Business</v>
      </c>
      <c r="N1938" s="109" t="s">
        <v>359</v>
      </c>
      <c r="O1938" s="84" t="s">
        <v>6341</v>
      </c>
      <c r="P1938" s="89"/>
      <c r="Q1938" s="89"/>
      <c r="R1938" s="89"/>
      <c r="S1938" s="84">
        <v>10</v>
      </c>
      <c r="T1938" s="89"/>
      <c r="U1938" s="84">
        <v>38232</v>
      </c>
    </row>
    <row r="1939" spans="1:21" ht="17.25" customHeight="1" thickBot="1">
      <c r="A1939" s="82">
        <v>45218</v>
      </c>
      <c r="B1939" s="82" t="str">
        <f t="shared" si="30"/>
        <v>Oct</v>
      </c>
      <c r="C1939" s="83">
        <v>45200</v>
      </c>
      <c r="D1939" s="84">
        <v>42</v>
      </c>
      <c r="E1939" s="84" t="s">
        <v>205</v>
      </c>
      <c r="F1939" s="85" t="s">
        <v>9491</v>
      </c>
      <c r="G1939" s="86" t="s">
        <v>9593</v>
      </c>
      <c r="H1939" s="86" t="s">
        <v>8782</v>
      </c>
      <c r="I1939" s="86">
        <v>118000</v>
      </c>
      <c r="J1939" s="123">
        <v>100000</v>
      </c>
      <c r="K1939" s="125" t="s">
        <v>291</v>
      </c>
      <c r="L1939" s="109" t="s">
        <v>226</v>
      </c>
      <c r="M1939" s="88" t="str">
        <f>VLOOKUP(L1939,'Total Sales 24-25'!$AD$2:$AE$6,2,0)</f>
        <v xml:space="preserve">Training Business </v>
      </c>
      <c r="N1939" s="109" t="s">
        <v>7906</v>
      </c>
      <c r="O1939" s="84" t="s">
        <v>6341</v>
      </c>
      <c r="P1939" s="89"/>
      <c r="Q1939" s="89"/>
      <c r="R1939" s="89"/>
      <c r="S1939" s="84">
        <v>10</v>
      </c>
      <c r="T1939" s="89"/>
      <c r="U1939" s="84">
        <v>118000</v>
      </c>
    </row>
    <row r="1940" spans="1:21" ht="17.25" customHeight="1" thickBot="1">
      <c r="A1940" s="82">
        <v>45218</v>
      </c>
      <c r="B1940" s="82" t="str">
        <f t="shared" si="30"/>
        <v>Oct</v>
      </c>
      <c r="C1940" s="83">
        <v>45200</v>
      </c>
      <c r="D1940" s="84">
        <v>42</v>
      </c>
      <c r="E1940" s="84" t="s">
        <v>205</v>
      </c>
      <c r="F1940" s="85" t="s">
        <v>3545</v>
      </c>
      <c r="G1940" s="86" t="s">
        <v>9594</v>
      </c>
      <c r="H1940" s="86" t="s">
        <v>8782</v>
      </c>
      <c r="I1940" s="86">
        <v>17700</v>
      </c>
      <c r="J1940" s="123">
        <v>15000</v>
      </c>
      <c r="K1940" s="120" t="s">
        <v>112</v>
      </c>
      <c r="L1940" s="109" t="s">
        <v>229</v>
      </c>
      <c r="M1940" s="88" t="str">
        <f>VLOOKUP(L1940,'Total Sales 24-25'!$AD$2:$AE$6,2,0)</f>
        <v>WhatsApp API Business</v>
      </c>
      <c r="N1940" s="109" t="s">
        <v>284</v>
      </c>
      <c r="O1940" s="84" t="s">
        <v>6341</v>
      </c>
      <c r="P1940" s="89"/>
      <c r="Q1940" s="89"/>
      <c r="R1940" s="89"/>
      <c r="S1940" s="84">
        <v>10</v>
      </c>
      <c r="T1940" s="89"/>
      <c r="U1940" s="84">
        <v>17700</v>
      </c>
    </row>
    <row r="1941" spans="1:21" ht="17.25" customHeight="1" thickBot="1">
      <c r="A1941" s="82">
        <v>45219</v>
      </c>
      <c r="B1941" s="82" t="str">
        <f t="shared" si="30"/>
        <v>Oct</v>
      </c>
      <c r="C1941" s="83">
        <v>45200</v>
      </c>
      <c r="D1941" s="84">
        <v>42</v>
      </c>
      <c r="E1941" s="84" t="s">
        <v>205</v>
      </c>
      <c r="F1941" s="85" t="s">
        <v>583</v>
      </c>
      <c r="G1941" s="86" t="s">
        <v>9595</v>
      </c>
      <c r="H1941" s="86" t="s">
        <v>8782</v>
      </c>
      <c r="I1941" s="86">
        <v>21240</v>
      </c>
      <c r="J1941" s="123">
        <v>18000</v>
      </c>
      <c r="K1941" s="120" t="s">
        <v>112</v>
      </c>
      <c r="L1941" s="109" t="s">
        <v>229</v>
      </c>
      <c r="M1941" s="88" t="str">
        <f>VLOOKUP(L1941,'Total Sales 24-25'!$AD$2:$AE$6,2,0)</f>
        <v>WhatsApp API Business</v>
      </c>
      <c r="N1941" s="109" t="s">
        <v>485</v>
      </c>
      <c r="O1941" s="84" t="s">
        <v>6341</v>
      </c>
      <c r="P1941" s="89"/>
      <c r="Q1941" s="89"/>
      <c r="R1941" s="89"/>
      <c r="S1941" s="84">
        <v>10</v>
      </c>
      <c r="T1941" s="89"/>
      <c r="U1941" s="84">
        <v>21240</v>
      </c>
    </row>
    <row r="1942" spans="1:21" ht="17.25" customHeight="1" thickBot="1">
      <c r="A1942" s="82">
        <v>45219</v>
      </c>
      <c r="B1942" s="82" t="str">
        <f t="shared" si="30"/>
        <v>Oct</v>
      </c>
      <c r="C1942" s="83">
        <v>45200</v>
      </c>
      <c r="D1942" s="84">
        <v>42</v>
      </c>
      <c r="E1942" s="84" t="s">
        <v>205</v>
      </c>
      <c r="F1942" s="85" t="s">
        <v>2025</v>
      </c>
      <c r="G1942" s="86" t="s">
        <v>9596</v>
      </c>
      <c r="H1942" s="86" t="s">
        <v>8782</v>
      </c>
      <c r="I1942" s="86">
        <v>1950</v>
      </c>
      <c r="J1942" s="123">
        <v>1653</v>
      </c>
      <c r="K1942" s="128" t="s">
        <v>261</v>
      </c>
      <c r="L1942" s="109" t="s">
        <v>232</v>
      </c>
      <c r="M1942" s="88" t="str">
        <f>VLOOKUP(L1942,'Total Sales 24-25'!$AD$2:$AE$6,2,0)</f>
        <v>Other Services</v>
      </c>
      <c r="N1942" s="109" t="s">
        <v>5204</v>
      </c>
      <c r="O1942" s="84" t="s">
        <v>6341</v>
      </c>
      <c r="P1942" s="89"/>
      <c r="Q1942" s="89"/>
      <c r="R1942" s="89"/>
      <c r="S1942" s="84">
        <v>10</v>
      </c>
      <c r="T1942" s="89"/>
      <c r="U1942" s="84">
        <v>1950</v>
      </c>
    </row>
    <row r="1943" spans="1:21" ht="17.25" customHeight="1" thickBot="1">
      <c r="A1943" s="82">
        <v>45219</v>
      </c>
      <c r="B1943" s="82" t="str">
        <f t="shared" si="30"/>
        <v>Oct</v>
      </c>
      <c r="C1943" s="83">
        <v>45200</v>
      </c>
      <c r="D1943" s="84">
        <v>42</v>
      </c>
      <c r="E1943" s="84" t="s">
        <v>205</v>
      </c>
      <c r="F1943" s="85" t="s">
        <v>2204</v>
      </c>
      <c r="G1943" s="86" t="s">
        <v>9597</v>
      </c>
      <c r="H1943" s="86" t="s">
        <v>8782</v>
      </c>
      <c r="I1943" s="86">
        <v>1950</v>
      </c>
      <c r="J1943" s="123">
        <v>1653</v>
      </c>
      <c r="K1943" s="128" t="s">
        <v>261</v>
      </c>
      <c r="L1943" s="109" t="s">
        <v>232</v>
      </c>
      <c r="M1943" s="88" t="str">
        <f>VLOOKUP(L1943,'Total Sales 24-25'!$AD$2:$AE$6,2,0)</f>
        <v>Other Services</v>
      </c>
      <c r="N1943" s="109" t="s">
        <v>5204</v>
      </c>
      <c r="O1943" s="84" t="s">
        <v>6341</v>
      </c>
      <c r="P1943" s="89"/>
      <c r="Q1943" s="89"/>
      <c r="R1943" s="89"/>
      <c r="S1943" s="84">
        <v>10</v>
      </c>
      <c r="T1943" s="89"/>
      <c r="U1943" s="84">
        <v>1950</v>
      </c>
    </row>
    <row r="1944" spans="1:21" ht="17.25" customHeight="1" thickBot="1">
      <c r="A1944" s="82">
        <v>45219</v>
      </c>
      <c r="B1944" s="82" t="str">
        <f t="shared" si="30"/>
        <v>Oct</v>
      </c>
      <c r="C1944" s="83">
        <v>45200</v>
      </c>
      <c r="D1944" s="84">
        <v>42</v>
      </c>
      <c r="E1944" s="84" t="s">
        <v>205</v>
      </c>
      <c r="F1944" s="85" t="s">
        <v>3186</v>
      </c>
      <c r="G1944" s="86" t="s">
        <v>9598</v>
      </c>
      <c r="H1944" s="86" t="s">
        <v>8782</v>
      </c>
      <c r="I1944" s="86">
        <v>1950</v>
      </c>
      <c r="J1944" s="123">
        <v>1653</v>
      </c>
      <c r="K1944" s="128" t="s">
        <v>261</v>
      </c>
      <c r="L1944" s="109" t="s">
        <v>232</v>
      </c>
      <c r="M1944" s="88" t="str">
        <f>VLOOKUP(L1944,'Total Sales 24-25'!$AD$2:$AE$6,2,0)</f>
        <v>Other Services</v>
      </c>
      <c r="N1944" s="109" t="s">
        <v>5204</v>
      </c>
      <c r="O1944" s="84" t="s">
        <v>6341</v>
      </c>
      <c r="P1944" s="89"/>
      <c r="Q1944" s="89"/>
      <c r="R1944" s="89"/>
      <c r="S1944" s="84">
        <v>10</v>
      </c>
      <c r="T1944" s="89"/>
      <c r="U1944" s="84">
        <v>1950</v>
      </c>
    </row>
    <row r="1945" spans="1:21" ht="17.25" customHeight="1" thickBot="1">
      <c r="A1945" s="82">
        <v>45219</v>
      </c>
      <c r="B1945" s="82" t="str">
        <f t="shared" si="30"/>
        <v>Oct</v>
      </c>
      <c r="C1945" s="83">
        <v>45200</v>
      </c>
      <c r="D1945" s="84">
        <v>42</v>
      </c>
      <c r="E1945" s="84" t="s">
        <v>205</v>
      </c>
      <c r="F1945" s="85" t="s">
        <v>3189</v>
      </c>
      <c r="G1945" s="86" t="s">
        <v>9599</v>
      </c>
      <c r="H1945" s="86" t="s">
        <v>8782</v>
      </c>
      <c r="I1945" s="86">
        <v>1950</v>
      </c>
      <c r="J1945" s="123">
        <v>1653</v>
      </c>
      <c r="K1945" s="128" t="s">
        <v>261</v>
      </c>
      <c r="L1945" s="109" t="s">
        <v>232</v>
      </c>
      <c r="M1945" s="88" t="str">
        <f>VLOOKUP(L1945,'Total Sales 24-25'!$AD$2:$AE$6,2,0)</f>
        <v>Other Services</v>
      </c>
      <c r="N1945" s="109" t="s">
        <v>5204</v>
      </c>
      <c r="O1945" s="84" t="s">
        <v>6341</v>
      </c>
      <c r="P1945" s="89"/>
      <c r="Q1945" s="89"/>
      <c r="R1945" s="89"/>
      <c r="S1945" s="84">
        <v>10</v>
      </c>
      <c r="T1945" s="89"/>
      <c r="U1945" s="84">
        <v>1950</v>
      </c>
    </row>
    <row r="1946" spans="1:21" ht="17.25" customHeight="1" thickBot="1">
      <c r="A1946" s="82">
        <v>45027</v>
      </c>
      <c r="B1946" s="82" t="str">
        <f t="shared" si="30"/>
        <v>Apr</v>
      </c>
      <c r="C1946" s="83">
        <v>45017</v>
      </c>
      <c r="D1946" s="109">
        <v>15</v>
      </c>
      <c r="E1946" s="84" t="s">
        <v>205</v>
      </c>
      <c r="F1946" s="113" t="s">
        <v>9600</v>
      </c>
      <c r="G1946" s="110" t="s">
        <v>9601</v>
      </c>
      <c r="H1946" s="86" t="s">
        <v>8782</v>
      </c>
      <c r="I1946" s="110">
        <v>2950</v>
      </c>
      <c r="J1946" s="109">
        <v>2500</v>
      </c>
      <c r="K1946" s="120" t="s">
        <v>112</v>
      </c>
      <c r="L1946" s="109" t="s">
        <v>229</v>
      </c>
      <c r="M1946" s="88" t="str">
        <f>VLOOKUP(L1946,'Total Sales 24-25'!$AD$2:$AE$6,2,0)</f>
        <v>WhatsApp API Business</v>
      </c>
      <c r="N1946" s="109" t="s">
        <v>258</v>
      </c>
      <c r="O1946" s="109" t="s">
        <v>6341</v>
      </c>
      <c r="P1946" s="89"/>
      <c r="Q1946" s="89"/>
      <c r="R1946" s="89"/>
      <c r="S1946" s="109">
        <v>4</v>
      </c>
      <c r="T1946" s="89"/>
      <c r="U1946" s="109">
        <v>2950</v>
      </c>
    </row>
    <row r="1947" spans="1:21" ht="17.25" customHeight="1" thickBot="1">
      <c r="A1947" s="82">
        <v>45219</v>
      </c>
      <c r="B1947" s="82" t="str">
        <f t="shared" si="30"/>
        <v>Oct</v>
      </c>
      <c r="C1947" s="83">
        <v>45200</v>
      </c>
      <c r="D1947" s="84">
        <v>42</v>
      </c>
      <c r="E1947" s="84" t="s">
        <v>205</v>
      </c>
      <c r="F1947" s="85" t="s">
        <v>1796</v>
      </c>
      <c r="G1947" s="86" t="s">
        <v>9602</v>
      </c>
      <c r="H1947" s="86" t="s">
        <v>8782</v>
      </c>
      <c r="I1947" s="86">
        <v>3900</v>
      </c>
      <c r="J1947" s="123">
        <v>3305</v>
      </c>
      <c r="K1947" s="128" t="s">
        <v>261</v>
      </c>
      <c r="L1947" s="109" t="s">
        <v>232</v>
      </c>
      <c r="M1947" s="88" t="str">
        <f>VLOOKUP(L1947,'Total Sales 24-25'!$AD$2:$AE$6,2,0)</f>
        <v>Other Services</v>
      </c>
      <c r="N1947" s="109" t="s">
        <v>5204</v>
      </c>
      <c r="O1947" s="84" t="s">
        <v>6341</v>
      </c>
      <c r="P1947" s="89"/>
      <c r="Q1947" s="89"/>
      <c r="R1947" s="89"/>
      <c r="S1947" s="84">
        <v>10</v>
      </c>
      <c r="T1947" s="89"/>
      <c r="U1947" s="84">
        <v>3900</v>
      </c>
    </row>
    <row r="1948" spans="1:21" ht="17.25" customHeight="1" thickBot="1">
      <c r="A1948" s="82">
        <v>45219</v>
      </c>
      <c r="B1948" s="82" t="str">
        <f t="shared" si="30"/>
        <v>Oct</v>
      </c>
      <c r="C1948" s="83">
        <v>45200</v>
      </c>
      <c r="D1948" s="84">
        <v>42</v>
      </c>
      <c r="E1948" s="84" t="s">
        <v>205</v>
      </c>
      <c r="F1948" s="85" t="s">
        <v>4252</v>
      </c>
      <c r="G1948" s="86" t="s">
        <v>9603</v>
      </c>
      <c r="H1948" s="86" t="s">
        <v>8782</v>
      </c>
      <c r="I1948" s="86">
        <v>3900</v>
      </c>
      <c r="J1948" s="123">
        <v>3305</v>
      </c>
      <c r="K1948" s="128" t="s">
        <v>261</v>
      </c>
      <c r="L1948" s="109" t="s">
        <v>232</v>
      </c>
      <c r="M1948" s="88" t="str">
        <f>VLOOKUP(L1948,'Total Sales 24-25'!$AD$2:$AE$6,2,0)</f>
        <v>Other Services</v>
      </c>
      <c r="N1948" s="109" t="s">
        <v>5204</v>
      </c>
      <c r="O1948" s="84" t="s">
        <v>6341</v>
      </c>
      <c r="P1948" s="89"/>
      <c r="Q1948" s="89"/>
      <c r="R1948" s="89"/>
      <c r="S1948" s="84">
        <v>10</v>
      </c>
      <c r="T1948" s="89"/>
      <c r="U1948" s="84">
        <v>3900</v>
      </c>
    </row>
    <row r="1949" spans="1:21" ht="17.25" customHeight="1" thickBot="1">
      <c r="A1949" s="82">
        <v>45219</v>
      </c>
      <c r="B1949" s="82" t="str">
        <f t="shared" si="30"/>
        <v>Oct</v>
      </c>
      <c r="C1949" s="83">
        <v>45200</v>
      </c>
      <c r="D1949" s="84">
        <v>42</v>
      </c>
      <c r="E1949" s="84" t="s">
        <v>205</v>
      </c>
      <c r="F1949" s="85" t="s">
        <v>1024</v>
      </c>
      <c r="G1949" s="86" t="s">
        <v>9604</v>
      </c>
      <c r="H1949" s="86" t="s">
        <v>8782</v>
      </c>
      <c r="I1949" s="86">
        <v>1950</v>
      </c>
      <c r="J1949" s="123">
        <v>1653</v>
      </c>
      <c r="K1949" s="128" t="s">
        <v>261</v>
      </c>
      <c r="L1949" s="109" t="s">
        <v>232</v>
      </c>
      <c r="M1949" s="88" t="str">
        <f>VLOOKUP(L1949,'Total Sales 24-25'!$AD$2:$AE$6,2,0)</f>
        <v>Other Services</v>
      </c>
      <c r="N1949" s="109" t="s">
        <v>5204</v>
      </c>
      <c r="O1949" s="84" t="s">
        <v>6341</v>
      </c>
      <c r="P1949" s="89"/>
      <c r="Q1949" s="89"/>
      <c r="R1949" s="89"/>
      <c r="S1949" s="84">
        <v>10</v>
      </c>
      <c r="T1949" s="89"/>
      <c r="U1949" s="84">
        <v>1950</v>
      </c>
    </row>
    <row r="1950" spans="1:21" ht="17.25" customHeight="1" thickBot="1">
      <c r="A1950" s="82">
        <v>45219</v>
      </c>
      <c r="B1950" s="82" t="str">
        <f t="shared" si="30"/>
        <v>Oct</v>
      </c>
      <c r="C1950" s="83">
        <v>45200</v>
      </c>
      <c r="D1950" s="84">
        <v>42</v>
      </c>
      <c r="E1950" s="84" t="s">
        <v>205</v>
      </c>
      <c r="F1950" s="85" t="s">
        <v>4785</v>
      </c>
      <c r="G1950" s="86" t="s">
        <v>9605</v>
      </c>
      <c r="H1950" s="86" t="s">
        <v>8782</v>
      </c>
      <c r="I1950" s="86">
        <v>11800</v>
      </c>
      <c r="J1950" s="123">
        <v>10000</v>
      </c>
      <c r="K1950" s="120" t="s">
        <v>112</v>
      </c>
      <c r="L1950" s="109" t="s">
        <v>229</v>
      </c>
      <c r="M1950" s="88" t="str">
        <f>VLOOKUP(L1950,'Total Sales 24-25'!$AD$2:$AE$6,2,0)</f>
        <v>WhatsApp API Business</v>
      </c>
      <c r="N1950" s="109" t="s">
        <v>269</v>
      </c>
      <c r="O1950" s="84" t="s">
        <v>6341</v>
      </c>
      <c r="P1950" s="89"/>
      <c r="Q1950" s="89"/>
      <c r="R1950" s="89"/>
      <c r="S1950" s="84">
        <v>10</v>
      </c>
      <c r="T1950" s="89"/>
      <c r="U1950" s="84">
        <v>11800</v>
      </c>
    </row>
    <row r="1951" spans="1:21" ht="17.25" customHeight="1" thickBot="1">
      <c r="A1951" s="82">
        <v>45219</v>
      </c>
      <c r="B1951" s="82" t="str">
        <f t="shared" si="30"/>
        <v>Oct</v>
      </c>
      <c r="C1951" s="83">
        <v>45200</v>
      </c>
      <c r="D1951" s="84">
        <v>42</v>
      </c>
      <c r="E1951" s="84" t="s">
        <v>205</v>
      </c>
      <c r="F1951" s="85" t="s">
        <v>1768</v>
      </c>
      <c r="G1951" s="86" t="s">
        <v>9606</v>
      </c>
      <c r="H1951" s="86" t="s">
        <v>8782</v>
      </c>
      <c r="I1951" s="86">
        <v>2507</v>
      </c>
      <c r="J1951" s="123">
        <v>2125</v>
      </c>
      <c r="K1951" s="120" t="s">
        <v>112</v>
      </c>
      <c r="L1951" s="109" t="s">
        <v>229</v>
      </c>
      <c r="M1951" s="88" t="str">
        <f>VLOOKUP(L1951,'Total Sales 24-25'!$AD$2:$AE$6,2,0)</f>
        <v>WhatsApp API Business</v>
      </c>
      <c r="N1951" s="109" t="s">
        <v>258</v>
      </c>
      <c r="O1951" s="84" t="s">
        <v>6341</v>
      </c>
      <c r="P1951" s="89"/>
      <c r="Q1951" s="89"/>
      <c r="R1951" s="89"/>
      <c r="S1951" s="84">
        <v>10</v>
      </c>
      <c r="T1951" s="89"/>
      <c r="U1951" s="84">
        <v>2507</v>
      </c>
    </row>
    <row r="1952" spans="1:21" ht="17.25" customHeight="1" thickBot="1">
      <c r="A1952" s="82">
        <v>45219</v>
      </c>
      <c r="B1952" s="82" t="str">
        <f t="shared" si="30"/>
        <v>Oct</v>
      </c>
      <c r="C1952" s="83">
        <v>45200</v>
      </c>
      <c r="D1952" s="84">
        <v>42</v>
      </c>
      <c r="E1952" s="84" t="s">
        <v>205</v>
      </c>
      <c r="F1952" s="85" t="s">
        <v>4847</v>
      </c>
      <c r="G1952" s="86" t="s">
        <v>9607</v>
      </c>
      <c r="H1952" s="86" t="s">
        <v>8782</v>
      </c>
      <c r="I1952" s="86">
        <v>16815</v>
      </c>
      <c r="J1952" s="123">
        <v>14250</v>
      </c>
      <c r="K1952" s="120" t="s">
        <v>112</v>
      </c>
      <c r="L1952" s="109" t="s">
        <v>229</v>
      </c>
      <c r="M1952" s="88" t="str">
        <f>VLOOKUP(L1952,'Total Sales 24-25'!$AD$2:$AE$6,2,0)</f>
        <v>WhatsApp API Business</v>
      </c>
      <c r="N1952" s="109" t="s">
        <v>284</v>
      </c>
      <c r="O1952" s="84" t="s">
        <v>6341</v>
      </c>
      <c r="P1952" s="89"/>
      <c r="Q1952" s="89"/>
      <c r="R1952" s="89"/>
      <c r="S1952" s="84">
        <v>10</v>
      </c>
      <c r="T1952" s="89"/>
      <c r="U1952" s="84">
        <v>16815</v>
      </c>
    </row>
    <row r="1953" spans="1:21" ht="17.25" customHeight="1" thickBot="1">
      <c r="A1953" s="82">
        <v>45219</v>
      </c>
      <c r="B1953" s="82" t="str">
        <f t="shared" si="30"/>
        <v>Oct</v>
      </c>
      <c r="C1953" s="83">
        <v>45200</v>
      </c>
      <c r="D1953" s="84">
        <v>42</v>
      </c>
      <c r="E1953" s="84" t="s">
        <v>205</v>
      </c>
      <c r="F1953" s="85" t="s">
        <v>1054</v>
      </c>
      <c r="G1953" s="86" t="s">
        <v>9608</v>
      </c>
      <c r="H1953" s="86" t="s">
        <v>8782</v>
      </c>
      <c r="I1953" s="86">
        <v>2508</v>
      </c>
      <c r="J1953" s="123">
        <v>2125</v>
      </c>
      <c r="K1953" s="120" t="s">
        <v>112</v>
      </c>
      <c r="L1953" s="109" t="s">
        <v>229</v>
      </c>
      <c r="M1953" s="88" t="str">
        <f>VLOOKUP(L1953,'Total Sales 24-25'!$AD$2:$AE$6,2,0)</f>
        <v>WhatsApp API Business</v>
      </c>
      <c r="N1953" s="109" t="s">
        <v>258</v>
      </c>
      <c r="O1953" s="84" t="s">
        <v>6341</v>
      </c>
      <c r="P1953" s="89"/>
      <c r="Q1953" s="89"/>
      <c r="R1953" s="89"/>
      <c r="S1953" s="84">
        <v>10</v>
      </c>
      <c r="T1953" s="89"/>
      <c r="U1953" s="84">
        <v>2507.5</v>
      </c>
    </row>
    <row r="1954" spans="1:21" ht="17.25" customHeight="1" thickBot="1">
      <c r="A1954" s="82">
        <v>45219</v>
      </c>
      <c r="B1954" s="82" t="str">
        <f t="shared" si="30"/>
        <v>Oct</v>
      </c>
      <c r="C1954" s="83">
        <v>45200</v>
      </c>
      <c r="D1954" s="84">
        <v>42</v>
      </c>
      <c r="E1954" s="84" t="s">
        <v>205</v>
      </c>
      <c r="F1954" s="85" t="s">
        <v>5355</v>
      </c>
      <c r="G1954" s="86" t="s">
        <v>9609</v>
      </c>
      <c r="H1954" s="86" t="s">
        <v>8782</v>
      </c>
      <c r="I1954" s="86">
        <v>5900</v>
      </c>
      <c r="J1954" s="123">
        <v>5000</v>
      </c>
      <c r="K1954" s="109" t="s">
        <v>8818</v>
      </c>
      <c r="L1954" s="109" t="s">
        <v>223</v>
      </c>
      <c r="M1954" s="88" t="str">
        <f>VLOOKUP(L1954,'Total Sales 24-25'!$AD$2:$AE$6,2,0)</f>
        <v>Tech Assist Recruitment</v>
      </c>
      <c r="N1954" s="109" t="s">
        <v>311</v>
      </c>
      <c r="O1954" s="84" t="s">
        <v>6341</v>
      </c>
      <c r="P1954" s="89"/>
      <c r="Q1954" s="89"/>
      <c r="R1954" s="89"/>
      <c r="S1954" s="84">
        <v>10</v>
      </c>
      <c r="T1954" s="89"/>
      <c r="U1954" s="84">
        <v>5900</v>
      </c>
    </row>
    <row r="1955" spans="1:21" ht="17.25" customHeight="1" thickBot="1">
      <c r="A1955" s="82">
        <v>45219</v>
      </c>
      <c r="B1955" s="82" t="str">
        <f t="shared" si="30"/>
        <v>Oct</v>
      </c>
      <c r="C1955" s="83">
        <v>45200</v>
      </c>
      <c r="D1955" s="84">
        <v>42</v>
      </c>
      <c r="E1955" s="84" t="s">
        <v>205</v>
      </c>
      <c r="F1955" s="85" t="s">
        <v>1452</v>
      </c>
      <c r="G1955" s="86" t="s">
        <v>9610</v>
      </c>
      <c r="H1955" s="86" t="s">
        <v>8782</v>
      </c>
      <c r="I1955" s="86">
        <v>5900</v>
      </c>
      <c r="J1955" s="123">
        <v>5000</v>
      </c>
      <c r="K1955" s="126" t="s">
        <v>310</v>
      </c>
      <c r="L1955" s="109" t="s">
        <v>223</v>
      </c>
      <c r="M1955" s="88" t="str">
        <f>VLOOKUP(L1955,'Total Sales 24-25'!$AD$2:$AE$6,2,0)</f>
        <v>Tech Assist Recruitment</v>
      </c>
      <c r="N1955" s="109" t="s">
        <v>311</v>
      </c>
      <c r="O1955" s="84" t="s">
        <v>6341</v>
      </c>
      <c r="P1955" s="89"/>
      <c r="Q1955" s="89"/>
      <c r="R1955" s="89"/>
      <c r="S1955" s="84">
        <v>10</v>
      </c>
      <c r="T1955" s="89"/>
      <c r="U1955" s="84">
        <v>5900</v>
      </c>
    </row>
    <row r="1956" spans="1:21" ht="17.25" customHeight="1" thickBot="1">
      <c r="A1956" s="82">
        <v>45219</v>
      </c>
      <c r="B1956" s="82" t="str">
        <f t="shared" si="30"/>
        <v>Oct</v>
      </c>
      <c r="C1956" s="83">
        <v>45200</v>
      </c>
      <c r="D1956" s="84">
        <v>42</v>
      </c>
      <c r="E1956" s="84" t="s">
        <v>205</v>
      </c>
      <c r="F1956" s="85" t="s">
        <v>9611</v>
      </c>
      <c r="G1956" s="86" t="s">
        <v>9612</v>
      </c>
      <c r="H1956" s="86" t="s">
        <v>8782</v>
      </c>
      <c r="I1956" s="86">
        <v>950</v>
      </c>
      <c r="J1956" s="123">
        <v>805</v>
      </c>
      <c r="K1956" s="120" t="s">
        <v>112</v>
      </c>
      <c r="L1956" s="109" t="s">
        <v>229</v>
      </c>
      <c r="M1956" s="88" t="str">
        <f>VLOOKUP(L1956,'Total Sales 24-25'!$AD$2:$AE$6,2,0)</f>
        <v>WhatsApp API Business</v>
      </c>
      <c r="N1956" s="109" t="s">
        <v>594</v>
      </c>
      <c r="O1956" s="84" t="s">
        <v>6341</v>
      </c>
      <c r="P1956" s="89"/>
      <c r="Q1956" s="89"/>
      <c r="R1956" s="89"/>
      <c r="S1956" s="84">
        <v>10</v>
      </c>
      <c r="T1956" s="89"/>
      <c r="U1956" s="84">
        <v>950</v>
      </c>
    </row>
    <row r="1957" spans="1:21" ht="17.25" customHeight="1" thickBot="1">
      <c r="A1957" s="82">
        <v>45027</v>
      </c>
      <c r="B1957" s="82" t="str">
        <f t="shared" si="30"/>
        <v>Apr</v>
      </c>
      <c r="C1957" s="83">
        <v>45017</v>
      </c>
      <c r="D1957" s="84">
        <v>15</v>
      </c>
      <c r="E1957" s="84" t="s">
        <v>205</v>
      </c>
      <c r="F1957" s="85" t="s">
        <v>4938</v>
      </c>
      <c r="G1957" s="86" t="s">
        <v>9613</v>
      </c>
      <c r="H1957" s="86" t="s">
        <v>8782</v>
      </c>
      <c r="I1957" s="86">
        <v>442500</v>
      </c>
      <c r="J1957" s="84">
        <v>375000</v>
      </c>
      <c r="K1957" s="108" t="s">
        <v>291</v>
      </c>
      <c r="L1957" s="88" t="s">
        <v>226</v>
      </c>
      <c r="M1957" s="88" t="str">
        <f>VLOOKUP(L1957,'Total Sales 24-25'!$AD$2:$AE$6,2,0)</f>
        <v xml:space="preserve">Training Business </v>
      </c>
      <c r="N1957" s="88" t="s">
        <v>7906</v>
      </c>
      <c r="O1957" s="84" t="s">
        <v>6341</v>
      </c>
      <c r="P1957" s="89"/>
      <c r="Q1957" s="89"/>
      <c r="R1957" s="89"/>
      <c r="S1957" s="84">
        <v>4</v>
      </c>
      <c r="T1957" s="89"/>
      <c r="U1957" s="84">
        <v>442500</v>
      </c>
    </row>
    <row r="1958" spans="1:21" ht="17.25" customHeight="1" thickBot="1">
      <c r="A1958" s="82">
        <v>45219</v>
      </c>
      <c r="B1958" s="82" t="str">
        <f t="shared" si="30"/>
        <v>Oct</v>
      </c>
      <c r="C1958" s="83">
        <v>45200</v>
      </c>
      <c r="D1958" s="84">
        <v>42</v>
      </c>
      <c r="E1958" s="84" t="s">
        <v>205</v>
      </c>
      <c r="F1958" s="85" t="s">
        <v>9614</v>
      </c>
      <c r="G1958" s="86" t="s">
        <v>9615</v>
      </c>
      <c r="H1958" s="86" t="s">
        <v>8782</v>
      </c>
      <c r="I1958" s="86">
        <v>3900</v>
      </c>
      <c r="J1958" s="123">
        <v>3305</v>
      </c>
      <c r="K1958" s="128" t="s">
        <v>261</v>
      </c>
      <c r="L1958" s="109" t="s">
        <v>232</v>
      </c>
      <c r="M1958" s="88" t="str">
        <f>VLOOKUP(L1958,'Total Sales 24-25'!$AD$2:$AE$6,2,0)</f>
        <v>Other Services</v>
      </c>
      <c r="N1958" s="109" t="s">
        <v>5204</v>
      </c>
      <c r="O1958" s="84" t="s">
        <v>6341</v>
      </c>
      <c r="P1958" s="89"/>
      <c r="Q1958" s="89"/>
      <c r="R1958" s="89"/>
      <c r="S1958" s="84">
        <v>10</v>
      </c>
      <c r="T1958" s="89"/>
      <c r="U1958" s="84">
        <v>3900</v>
      </c>
    </row>
    <row r="1959" spans="1:21" ht="17.25" customHeight="1" thickBot="1">
      <c r="A1959" s="82">
        <v>45219</v>
      </c>
      <c r="B1959" s="82" t="str">
        <f t="shared" si="30"/>
        <v>Oct</v>
      </c>
      <c r="C1959" s="83">
        <v>45200</v>
      </c>
      <c r="D1959" s="84">
        <v>42</v>
      </c>
      <c r="E1959" s="84" t="s">
        <v>205</v>
      </c>
      <c r="F1959" s="85" t="s">
        <v>9616</v>
      </c>
      <c r="G1959" s="86" t="s">
        <v>9617</v>
      </c>
      <c r="H1959" s="86" t="s">
        <v>8782</v>
      </c>
      <c r="I1959" s="86">
        <v>1950</v>
      </c>
      <c r="J1959" s="123">
        <v>1653</v>
      </c>
      <c r="K1959" s="128" t="s">
        <v>261</v>
      </c>
      <c r="L1959" s="109" t="s">
        <v>232</v>
      </c>
      <c r="M1959" s="88" t="str">
        <f>VLOOKUP(L1959,'Total Sales 24-25'!$AD$2:$AE$6,2,0)</f>
        <v>Other Services</v>
      </c>
      <c r="N1959" s="109" t="s">
        <v>5204</v>
      </c>
      <c r="O1959" s="84" t="s">
        <v>6341</v>
      </c>
      <c r="P1959" s="89"/>
      <c r="Q1959" s="89"/>
      <c r="R1959" s="89"/>
      <c r="S1959" s="84">
        <v>10</v>
      </c>
      <c r="T1959" s="89"/>
      <c r="U1959" s="84">
        <v>1950</v>
      </c>
    </row>
    <row r="1960" spans="1:21" ht="17.25" customHeight="1" thickBot="1">
      <c r="A1960" s="82">
        <v>45219</v>
      </c>
      <c r="B1960" s="82" t="str">
        <f t="shared" si="30"/>
        <v>Oct</v>
      </c>
      <c r="C1960" s="83">
        <v>45200</v>
      </c>
      <c r="D1960" s="84">
        <v>42</v>
      </c>
      <c r="E1960" s="84" t="s">
        <v>205</v>
      </c>
      <c r="F1960" s="85" t="s">
        <v>708</v>
      </c>
      <c r="G1960" s="86" t="s">
        <v>9618</v>
      </c>
      <c r="H1960" s="86" t="s">
        <v>8782</v>
      </c>
      <c r="I1960" s="86">
        <v>1950</v>
      </c>
      <c r="J1960" s="123">
        <v>1653</v>
      </c>
      <c r="K1960" s="128" t="s">
        <v>261</v>
      </c>
      <c r="L1960" s="109" t="s">
        <v>232</v>
      </c>
      <c r="M1960" s="88" t="str">
        <f>VLOOKUP(L1960,'Total Sales 24-25'!$AD$2:$AE$6,2,0)</f>
        <v>Other Services</v>
      </c>
      <c r="N1960" s="109" t="s">
        <v>5204</v>
      </c>
      <c r="O1960" s="84" t="s">
        <v>6341</v>
      </c>
      <c r="P1960" s="89"/>
      <c r="Q1960" s="89"/>
      <c r="R1960" s="89"/>
      <c r="S1960" s="84">
        <v>10</v>
      </c>
      <c r="T1960" s="89"/>
      <c r="U1960" s="84">
        <v>1950</v>
      </c>
    </row>
    <row r="1961" spans="1:21" ht="17.25" customHeight="1" thickBot="1">
      <c r="A1961" s="82">
        <v>45219</v>
      </c>
      <c r="B1961" s="82" t="str">
        <f t="shared" si="30"/>
        <v>Oct</v>
      </c>
      <c r="C1961" s="83">
        <v>45200</v>
      </c>
      <c r="D1961" s="84">
        <v>42</v>
      </c>
      <c r="E1961" s="84" t="s">
        <v>205</v>
      </c>
      <c r="F1961" s="85" t="s">
        <v>1957</v>
      </c>
      <c r="G1961" s="86" t="s">
        <v>9619</v>
      </c>
      <c r="H1961" s="86" t="s">
        <v>8782</v>
      </c>
      <c r="I1961" s="86">
        <v>1950</v>
      </c>
      <c r="J1961" s="123">
        <v>1653</v>
      </c>
      <c r="K1961" s="128" t="s">
        <v>261</v>
      </c>
      <c r="L1961" s="109" t="s">
        <v>232</v>
      </c>
      <c r="M1961" s="88" t="str">
        <f>VLOOKUP(L1961,'Total Sales 24-25'!$AD$2:$AE$6,2,0)</f>
        <v>Other Services</v>
      </c>
      <c r="N1961" s="109" t="s">
        <v>5204</v>
      </c>
      <c r="O1961" s="84" t="s">
        <v>6341</v>
      </c>
      <c r="P1961" s="89"/>
      <c r="Q1961" s="89"/>
      <c r="R1961" s="89"/>
      <c r="S1961" s="84">
        <v>10</v>
      </c>
      <c r="T1961" s="89"/>
      <c r="U1961" s="84">
        <v>1950</v>
      </c>
    </row>
    <row r="1962" spans="1:21" ht="17.25" customHeight="1" thickBot="1">
      <c r="A1962" s="82">
        <v>45220</v>
      </c>
      <c r="B1962" s="82" t="str">
        <f t="shared" si="30"/>
        <v>Oct</v>
      </c>
      <c r="C1962" s="83">
        <v>45200</v>
      </c>
      <c r="D1962" s="84">
        <v>42</v>
      </c>
      <c r="E1962" s="84" t="s">
        <v>205</v>
      </c>
      <c r="F1962" s="85" t="s">
        <v>637</v>
      </c>
      <c r="G1962" s="86" t="s">
        <v>9620</v>
      </c>
      <c r="H1962" s="86" t="s">
        <v>8782</v>
      </c>
      <c r="I1962" s="86">
        <v>3900</v>
      </c>
      <c r="J1962" s="123">
        <v>3305</v>
      </c>
      <c r="K1962" s="128" t="s">
        <v>261</v>
      </c>
      <c r="L1962" s="109" t="s">
        <v>232</v>
      </c>
      <c r="M1962" s="88" t="str">
        <f>VLOOKUP(L1962,'Total Sales 24-25'!$AD$2:$AE$6,2,0)</f>
        <v>Other Services</v>
      </c>
      <c r="N1962" s="109" t="s">
        <v>5204</v>
      </c>
      <c r="O1962" s="84" t="s">
        <v>6341</v>
      </c>
      <c r="P1962" s="89"/>
      <c r="Q1962" s="89"/>
      <c r="R1962" s="89"/>
      <c r="S1962" s="84">
        <v>10</v>
      </c>
      <c r="T1962" s="89"/>
      <c r="U1962" s="84">
        <v>3900</v>
      </c>
    </row>
    <row r="1963" spans="1:21" ht="17.25" customHeight="1" thickBot="1">
      <c r="A1963" s="82">
        <v>45220</v>
      </c>
      <c r="B1963" s="82" t="str">
        <f t="shared" si="30"/>
        <v>Oct</v>
      </c>
      <c r="C1963" s="83">
        <v>45200</v>
      </c>
      <c r="D1963" s="84">
        <v>42</v>
      </c>
      <c r="E1963" s="84" t="s">
        <v>205</v>
      </c>
      <c r="F1963" s="85" t="s">
        <v>2165</v>
      </c>
      <c r="G1963" s="86" t="s">
        <v>9621</v>
      </c>
      <c r="H1963" s="86" t="s">
        <v>8782</v>
      </c>
      <c r="I1963" s="86">
        <v>1950</v>
      </c>
      <c r="J1963" s="123">
        <v>1653</v>
      </c>
      <c r="K1963" s="128" t="s">
        <v>261</v>
      </c>
      <c r="L1963" s="109" t="s">
        <v>232</v>
      </c>
      <c r="M1963" s="88" t="str">
        <f>VLOOKUP(L1963,'Total Sales 24-25'!$AD$2:$AE$6,2,0)</f>
        <v>Other Services</v>
      </c>
      <c r="N1963" s="109" t="s">
        <v>5204</v>
      </c>
      <c r="O1963" s="84" t="s">
        <v>6341</v>
      </c>
      <c r="P1963" s="89"/>
      <c r="Q1963" s="89"/>
      <c r="R1963" s="89"/>
      <c r="S1963" s="84">
        <v>10</v>
      </c>
      <c r="T1963" s="89"/>
      <c r="U1963" s="84">
        <v>1950</v>
      </c>
    </row>
    <row r="1964" spans="1:21" ht="17.25" customHeight="1" thickBot="1">
      <c r="A1964" s="82">
        <v>45220</v>
      </c>
      <c r="B1964" s="82" t="str">
        <f t="shared" si="30"/>
        <v>Oct</v>
      </c>
      <c r="C1964" s="83">
        <v>45200</v>
      </c>
      <c r="D1964" s="84">
        <v>42</v>
      </c>
      <c r="E1964" s="84" t="s">
        <v>205</v>
      </c>
      <c r="F1964" s="85" t="s">
        <v>322</v>
      </c>
      <c r="G1964" s="86" t="s">
        <v>9622</v>
      </c>
      <c r="H1964" s="86" t="s">
        <v>8782</v>
      </c>
      <c r="I1964" s="86">
        <v>1950</v>
      </c>
      <c r="J1964" s="123">
        <v>1653</v>
      </c>
      <c r="K1964" s="128" t="s">
        <v>261</v>
      </c>
      <c r="L1964" s="109" t="s">
        <v>232</v>
      </c>
      <c r="M1964" s="88" t="str">
        <f>VLOOKUP(L1964,'Total Sales 24-25'!$AD$2:$AE$6,2,0)</f>
        <v>Other Services</v>
      </c>
      <c r="N1964" s="109" t="s">
        <v>5204</v>
      </c>
      <c r="O1964" s="84" t="s">
        <v>6341</v>
      </c>
      <c r="P1964" s="89"/>
      <c r="Q1964" s="89"/>
      <c r="R1964" s="89"/>
      <c r="S1964" s="84">
        <v>10</v>
      </c>
      <c r="T1964" s="89"/>
      <c r="U1964" s="84">
        <v>1950</v>
      </c>
    </row>
    <row r="1965" spans="1:21" ht="17.25" customHeight="1" thickBot="1">
      <c r="A1965" s="82">
        <v>45220</v>
      </c>
      <c r="B1965" s="82" t="str">
        <f t="shared" si="30"/>
        <v>Oct</v>
      </c>
      <c r="C1965" s="83">
        <v>45200</v>
      </c>
      <c r="D1965" s="84">
        <v>42</v>
      </c>
      <c r="E1965" s="84" t="s">
        <v>205</v>
      </c>
      <c r="F1965" s="85" t="s">
        <v>8728</v>
      </c>
      <c r="G1965" s="86" t="s">
        <v>9623</v>
      </c>
      <c r="H1965" s="86" t="s">
        <v>8782</v>
      </c>
      <c r="I1965" s="86">
        <v>1950</v>
      </c>
      <c r="J1965" s="109">
        <v>1653</v>
      </c>
      <c r="K1965" s="128" t="s">
        <v>261</v>
      </c>
      <c r="L1965" s="109" t="s">
        <v>232</v>
      </c>
      <c r="M1965" s="88" t="str">
        <f>VLOOKUP(L1965,'Total Sales 24-25'!$AD$2:$AE$6,2,0)</f>
        <v>Other Services</v>
      </c>
      <c r="N1965" s="109" t="s">
        <v>5204</v>
      </c>
      <c r="O1965" s="84" t="s">
        <v>6341</v>
      </c>
      <c r="P1965" s="89"/>
      <c r="Q1965" s="89"/>
      <c r="R1965" s="89"/>
      <c r="S1965" s="84">
        <v>10</v>
      </c>
      <c r="T1965" s="89"/>
      <c r="U1965" s="84">
        <v>1950</v>
      </c>
    </row>
    <row r="1966" spans="1:21" ht="17.25" customHeight="1" thickBot="1">
      <c r="A1966" s="82">
        <v>45220</v>
      </c>
      <c r="B1966" s="82" t="str">
        <f t="shared" si="30"/>
        <v>Oct</v>
      </c>
      <c r="C1966" s="83">
        <v>45200</v>
      </c>
      <c r="D1966" s="84">
        <v>42</v>
      </c>
      <c r="E1966" s="84" t="s">
        <v>205</v>
      </c>
      <c r="F1966" s="85" t="s">
        <v>3527</v>
      </c>
      <c r="G1966" s="86" t="s">
        <v>9624</v>
      </c>
      <c r="H1966" s="86" t="s">
        <v>8782</v>
      </c>
      <c r="I1966" s="86">
        <v>1950</v>
      </c>
      <c r="J1966" s="123">
        <v>1653</v>
      </c>
      <c r="K1966" s="128" t="s">
        <v>261</v>
      </c>
      <c r="L1966" s="109" t="s">
        <v>232</v>
      </c>
      <c r="M1966" s="88" t="str">
        <f>VLOOKUP(L1966,'Total Sales 24-25'!$AD$2:$AE$6,2,0)</f>
        <v>Other Services</v>
      </c>
      <c r="N1966" s="109" t="s">
        <v>5204</v>
      </c>
      <c r="O1966" s="84" t="s">
        <v>6341</v>
      </c>
      <c r="P1966" s="89"/>
      <c r="Q1966" s="89"/>
      <c r="R1966" s="89"/>
      <c r="S1966" s="84">
        <v>10</v>
      </c>
      <c r="T1966" s="89"/>
      <c r="U1966" s="84">
        <v>1950</v>
      </c>
    </row>
    <row r="1967" spans="1:21" ht="17.25" customHeight="1" thickBot="1">
      <c r="A1967" s="82">
        <v>45220</v>
      </c>
      <c r="B1967" s="82" t="str">
        <f t="shared" si="30"/>
        <v>Oct</v>
      </c>
      <c r="C1967" s="83">
        <v>45200</v>
      </c>
      <c r="D1967" s="84">
        <v>42</v>
      </c>
      <c r="E1967" s="84" t="s">
        <v>205</v>
      </c>
      <c r="F1967" s="85" t="s">
        <v>9625</v>
      </c>
      <c r="G1967" s="86" t="s">
        <v>9626</v>
      </c>
      <c r="H1967" s="86" t="s">
        <v>8782</v>
      </c>
      <c r="I1967" s="86">
        <v>1950</v>
      </c>
      <c r="J1967" s="123">
        <v>1653</v>
      </c>
      <c r="K1967" s="128" t="s">
        <v>261</v>
      </c>
      <c r="L1967" s="109" t="s">
        <v>232</v>
      </c>
      <c r="M1967" s="88" t="str">
        <f>VLOOKUP(L1967,'Total Sales 24-25'!$AD$2:$AE$6,2,0)</f>
        <v>Other Services</v>
      </c>
      <c r="N1967" s="109" t="s">
        <v>5204</v>
      </c>
      <c r="O1967" s="84" t="s">
        <v>6341</v>
      </c>
      <c r="P1967" s="89"/>
      <c r="Q1967" s="89"/>
      <c r="R1967" s="89"/>
      <c r="S1967" s="84">
        <v>10</v>
      </c>
      <c r="T1967" s="89"/>
      <c r="U1967" s="84">
        <v>1950</v>
      </c>
    </row>
    <row r="1968" spans="1:21" ht="17.25" customHeight="1" thickBot="1">
      <c r="A1968" s="82">
        <v>45027</v>
      </c>
      <c r="B1968" s="82" t="str">
        <f t="shared" si="30"/>
        <v>Apr</v>
      </c>
      <c r="C1968" s="83">
        <v>45017</v>
      </c>
      <c r="D1968" s="84">
        <v>15</v>
      </c>
      <c r="E1968" s="84" t="s">
        <v>205</v>
      </c>
      <c r="F1968" s="85" t="s">
        <v>486</v>
      </c>
      <c r="G1968" s="86" t="s">
        <v>9627</v>
      </c>
      <c r="H1968" s="86" t="s">
        <v>8782</v>
      </c>
      <c r="I1968" s="86">
        <v>84960</v>
      </c>
      <c r="J1968" s="84">
        <v>72000</v>
      </c>
      <c r="K1968" s="108" t="s">
        <v>291</v>
      </c>
      <c r="L1968" s="88" t="s">
        <v>32</v>
      </c>
      <c r="M1968" s="88" t="s">
        <v>15</v>
      </c>
      <c r="N1968" s="88" t="s">
        <v>503</v>
      </c>
      <c r="O1968" s="84" t="s">
        <v>6341</v>
      </c>
      <c r="P1968" s="89"/>
      <c r="Q1968" s="89"/>
      <c r="R1968" s="89"/>
      <c r="S1968" s="84">
        <v>4</v>
      </c>
      <c r="T1968" s="89"/>
      <c r="U1968" s="84">
        <v>84960</v>
      </c>
    </row>
    <row r="1969" spans="1:21" ht="17.25" customHeight="1" thickBot="1">
      <c r="A1969" s="82">
        <v>45218</v>
      </c>
      <c r="B1969" s="82" t="str">
        <f t="shared" si="30"/>
        <v>Oct</v>
      </c>
      <c r="C1969" s="83">
        <v>45200</v>
      </c>
      <c r="D1969" s="84">
        <v>42</v>
      </c>
      <c r="E1969" s="84" t="s">
        <v>205</v>
      </c>
      <c r="F1969" s="85" t="s">
        <v>1075</v>
      </c>
      <c r="G1969" s="86" t="s">
        <v>9628</v>
      </c>
      <c r="H1969" s="86" t="s">
        <v>8782</v>
      </c>
      <c r="I1969" s="86">
        <v>236000</v>
      </c>
      <c r="J1969" s="109">
        <v>200000</v>
      </c>
      <c r="K1969" s="125" t="s">
        <v>291</v>
      </c>
      <c r="L1969" s="109" t="s">
        <v>226</v>
      </c>
      <c r="M1969" s="88" t="str">
        <f>VLOOKUP(L1969,'Total Sales 24-25'!$AD$2:$AE$6,2,0)</f>
        <v xml:space="preserve">Training Business </v>
      </c>
      <c r="N1969" s="109" t="s">
        <v>7906</v>
      </c>
      <c r="O1969" s="84" t="s">
        <v>6341</v>
      </c>
      <c r="P1969" s="89"/>
      <c r="Q1969" s="89"/>
      <c r="R1969" s="89"/>
      <c r="S1969" s="84">
        <v>10</v>
      </c>
      <c r="T1969" s="89"/>
      <c r="U1969" s="84">
        <v>236000</v>
      </c>
    </row>
    <row r="1970" spans="1:21" ht="17.25" customHeight="1" thickBot="1">
      <c r="A1970" s="82">
        <v>45220</v>
      </c>
      <c r="B1970" s="82" t="str">
        <f t="shared" si="30"/>
        <v>Oct</v>
      </c>
      <c r="C1970" s="83">
        <v>45200</v>
      </c>
      <c r="D1970" s="84">
        <v>42</v>
      </c>
      <c r="E1970" s="84" t="s">
        <v>205</v>
      </c>
      <c r="F1970" s="85" t="s">
        <v>4899</v>
      </c>
      <c r="G1970" s="86" t="s">
        <v>9629</v>
      </c>
      <c r="H1970" s="86" t="s">
        <v>8782</v>
      </c>
      <c r="I1970" s="86">
        <v>17700</v>
      </c>
      <c r="J1970" s="123">
        <v>15000</v>
      </c>
      <c r="K1970" s="120" t="s">
        <v>112</v>
      </c>
      <c r="L1970" s="109" t="s">
        <v>229</v>
      </c>
      <c r="M1970" s="88" t="str">
        <f>VLOOKUP(L1970,'Total Sales 24-25'!$AD$2:$AE$6,2,0)</f>
        <v>WhatsApp API Business</v>
      </c>
      <c r="N1970" s="109" t="s">
        <v>284</v>
      </c>
      <c r="O1970" s="84" t="s">
        <v>6341</v>
      </c>
      <c r="P1970" s="89"/>
      <c r="Q1970" s="89"/>
      <c r="R1970" s="89"/>
      <c r="S1970" s="84">
        <v>10</v>
      </c>
      <c r="T1970" s="89"/>
      <c r="U1970" s="84">
        <v>17700</v>
      </c>
    </row>
    <row r="1971" spans="1:21" ht="17.25" customHeight="1" thickBot="1">
      <c r="A1971" s="82">
        <v>45222</v>
      </c>
      <c r="B1971" s="82" t="str">
        <f t="shared" si="30"/>
        <v>Oct</v>
      </c>
      <c r="C1971" s="83">
        <v>45200</v>
      </c>
      <c r="D1971" s="84">
        <v>43</v>
      </c>
      <c r="E1971" s="84" t="s">
        <v>205</v>
      </c>
      <c r="F1971" s="90" t="s">
        <v>362</v>
      </c>
      <c r="G1971" s="86" t="s">
        <v>9630</v>
      </c>
      <c r="H1971" s="86" t="s">
        <v>8782</v>
      </c>
      <c r="I1971" s="91"/>
      <c r="J1971" s="112">
        <v>0</v>
      </c>
      <c r="K1971" s="89"/>
      <c r="L1971" s="89"/>
      <c r="M1971" s="88" t="e">
        <f>VLOOKUP(L1971,'Total Sales 24-25'!$AD$2:$AE$6,2,0)</f>
        <v>#N/A</v>
      </c>
      <c r="N1971" s="89"/>
      <c r="O1971" s="84" t="s">
        <v>6341</v>
      </c>
      <c r="P1971" s="89"/>
      <c r="Q1971" s="89"/>
      <c r="R1971" s="89"/>
      <c r="S1971" s="84">
        <v>10</v>
      </c>
      <c r="T1971" s="89"/>
      <c r="U1971" s="89"/>
    </row>
    <row r="1972" spans="1:21" ht="17.25" customHeight="1" thickBot="1">
      <c r="A1972" s="82">
        <v>45222</v>
      </c>
      <c r="B1972" s="82" t="str">
        <f t="shared" si="30"/>
        <v>Oct</v>
      </c>
      <c r="C1972" s="83">
        <v>45200</v>
      </c>
      <c r="D1972" s="84">
        <v>43</v>
      </c>
      <c r="E1972" s="84" t="s">
        <v>205</v>
      </c>
      <c r="F1972" s="85" t="s">
        <v>1758</v>
      </c>
      <c r="G1972" s="86" t="s">
        <v>9631</v>
      </c>
      <c r="H1972" s="86" t="s">
        <v>8782</v>
      </c>
      <c r="I1972" s="86">
        <v>1950</v>
      </c>
      <c r="J1972" s="112">
        <v>1653</v>
      </c>
      <c r="K1972" s="128" t="s">
        <v>261</v>
      </c>
      <c r="L1972" s="109" t="s">
        <v>232</v>
      </c>
      <c r="M1972" s="88" t="str">
        <f>VLOOKUP(L1972,'Total Sales 24-25'!$AD$2:$AE$6,2,0)</f>
        <v>Other Services</v>
      </c>
      <c r="N1972" s="109" t="s">
        <v>661</v>
      </c>
      <c r="O1972" s="84" t="s">
        <v>6341</v>
      </c>
      <c r="P1972" s="89"/>
      <c r="Q1972" s="89"/>
      <c r="R1972" s="89"/>
      <c r="S1972" s="84">
        <v>10</v>
      </c>
      <c r="T1972" s="89"/>
      <c r="U1972" s="84">
        <v>1950</v>
      </c>
    </row>
    <row r="1973" spans="1:21" ht="17.25" customHeight="1" thickBot="1">
      <c r="A1973" s="82">
        <v>45222</v>
      </c>
      <c r="B1973" s="82" t="str">
        <f t="shared" si="30"/>
        <v>Oct</v>
      </c>
      <c r="C1973" s="83">
        <v>45200</v>
      </c>
      <c r="D1973" s="84">
        <v>43</v>
      </c>
      <c r="E1973" s="84" t="s">
        <v>205</v>
      </c>
      <c r="F1973" s="85" t="s">
        <v>9564</v>
      </c>
      <c r="G1973" s="86" t="s">
        <v>9632</v>
      </c>
      <c r="H1973" s="86" t="s">
        <v>8782</v>
      </c>
      <c r="I1973" s="86">
        <v>5900</v>
      </c>
      <c r="J1973" s="112">
        <v>5000</v>
      </c>
      <c r="K1973" s="109" t="s">
        <v>8818</v>
      </c>
      <c r="L1973" s="109" t="s">
        <v>223</v>
      </c>
      <c r="M1973" s="88" t="str">
        <f>VLOOKUP(L1973,'Total Sales 24-25'!$AD$2:$AE$6,2,0)</f>
        <v>Tech Assist Recruitment</v>
      </c>
      <c r="N1973" s="109" t="s">
        <v>311</v>
      </c>
      <c r="O1973" s="84" t="s">
        <v>6341</v>
      </c>
      <c r="P1973" s="89"/>
      <c r="Q1973" s="89"/>
      <c r="R1973" s="89"/>
      <c r="S1973" s="84">
        <v>10</v>
      </c>
      <c r="T1973" s="89"/>
      <c r="U1973" s="84">
        <v>5900</v>
      </c>
    </row>
    <row r="1974" spans="1:21" ht="17.25" customHeight="1" thickBot="1">
      <c r="A1974" s="82">
        <v>45222</v>
      </c>
      <c r="B1974" s="82" t="str">
        <f t="shared" si="30"/>
        <v>Oct</v>
      </c>
      <c r="C1974" s="83">
        <v>45200</v>
      </c>
      <c r="D1974" s="84">
        <v>43</v>
      </c>
      <c r="E1974" s="84" t="s">
        <v>205</v>
      </c>
      <c r="F1974" s="85" t="s">
        <v>799</v>
      </c>
      <c r="G1974" s="86" t="s">
        <v>9633</v>
      </c>
      <c r="H1974" s="86" t="s">
        <v>8782</v>
      </c>
      <c r="I1974" s="86">
        <v>3900</v>
      </c>
      <c r="J1974" s="112">
        <v>3305</v>
      </c>
      <c r="K1974" s="128" t="s">
        <v>261</v>
      </c>
      <c r="L1974" s="109" t="s">
        <v>232</v>
      </c>
      <c r="M1974" s="88" t="str">
        <f>VLOOKUP(L1974,'Total Sales 24-25'!$AD$2:$AE$6,2,0)</f>
        <v>Other Services</v>
      </c>
      <c r="N1974" s="109" t="s">
        <v>661</v>
      </c>
      <c r="O1974" s="84" t="s">
        <v>6341</v>
      </c>
      <c r="P1974" s="89"/>
      <c r="Q1974" s="89"/>
      <c r="R1974" s="89"/>
      <c r="S1974" s="84">
        <v>10</v>
      </c>
      <c r="T1974" s="89"/>
      <c r="U1974" s="84">
        <v>3900</v>
      </c>
    </row>
    <row r="1975" spans="1:21" ht="17.25" customHeight="1" thickBot="1">
      <c r="A1975" s="82">
        <v>45222</v>
      </c>
      <c r="B1975" s="82" t="str">
        <f t="shared" si="30"/>
        <v>Oct</v>
      </c>
      <c r="C1975" s="83">
        <v>45200</v>
      </c>
      <c r="D1975" s="84">
        <v>43</v>
      </c>
      <c r="E1975" s="84" t="s">
        <v>205</v>
      </c>
      <c r="F1975" s="85" t="s">
        <v>463</v>
      </c>
      <c r="G1975" s="86" t="s">
        <v>9634</v>
      </c>
      <c r="H1975" s="86" t="s">
        <v>8782</v>
      </c>
      <c r="I1975" s="86">
        <v>70800</v>
      </c>
      <c r="J1975" s="112">
        <v>60000</v>
      </c>
      <c r="K1975" s="125" t="s">
        <v>291</v>
      </c>
      <c r="L1975" s="109" t="s">
        <v>232</v>
      </c>
      <c r="M1975" s="88" t="str">
        <f>VLOOKUP(L1975,'Total Sales 24-25'!$AD$2:$AE$6,2,0)</f>
        <v>Other Services</v>
      </c>
      <c r="N1975" s="109" t="s">
        <v>2748</v>
      </c>
      <c r="O1975" s="84" t="s">
        <v>6341</v>
      </c>
      <c r="P1975" s="89"/>
      <c r="Q1975" s="89"/>
      <c r="R1975" s="89"/>
      <c r="S1975" s="84">
        <v>10</v>
      </c>
      <c r="T1975" s="89"/>
      <c r="U1975" s="84">
        <v>70800</v>
      </c>
    </row>
    <row r="1976" spans="1:21" ht="17.25" customHeight="1" thickBot="1">
      <c r="A1976" s="82">
        <v>45222</v>
      </c>
      <c r="B1976" s="82" t="str">
        <f t="shared" si="30"/>
        <v>Oct</v>
      </c>
      <c r="C1976" s="83">
        <v>45200</v>
      </c>
      <c r="D1976" s="84">
        <v>43</v>
      </c>
      <c r="E1976" s="84" t="s">
        <v>205</v>
      </c>
      <c r="F1976" s="85" t="s">
        <v>4758</v>
      </c>
      <c r="G1976" s="86" t="s">
        <v>9635</v>
      </c>
      <c r="H1976" s="86" t="s">
        <v>8782</v>
      </c>
      <c r="I1976" s="86">
        <v>17700</v>
      </c>
      <c r="J1976" s="112">
        <v>15000</v>
      </c>
      <c r="K1976" s="120" t="s">
        <v>112</v>
      </c>
      <c r="L1976" s="109" t="s">
        <v>229</v>
      </c>
      <c r="M1976" s="88" t="str">
        <f>VLOOKUP(L1976,'Total Sales 24-25'!$AD$2:$AE$6,2,0)</f>
        <v>WhatsApp API Business</v>
      </c>
      <c r="N1976" s="109" t="s">
        <v>284</v>
      </c>
      <c r="O1976" s="84" t="s">
        <v>6341</v>
      </c>
      <c r="P1976" s="89"/>
      <c r="Q1976" s="89"/>
      <c r="R1976" s="89"/>
      <c r="S1976" s="84">
        <v>10</v>
      </c>
      <c r="T1976" s="89"/>
      <c r="U1976" s="84">
        <v>17700</v>
      </c>
    </row>
    <row r="1977" spans="1:21" ht="17.25" customHeight="1" thickBot="1">
      <c r="A1977" s="82">
        <v>45222</v>
      </c>
      <c r="B1977" s="82" t="str">
        <f t="shared" si="30"/>
        <v>Oct</v>
      </c>
      <c r="C1977" s="83">
        <v>45200</v>
      </c>
      <c r="D1977" s="84">
        <v>43</v>
      </c>
      <c r="E1977" s="84" t="s">
        <v>205</v>
      </c>
      <c r="F1977" s="85" t="s">
        <v>2025</v>
      </c>
      <c r="G1977" s="86" t="s">
        <v>9636</v>
      </c>
      <c r="H1977" s="86" t="s">
        <v>8782</v>
      </c>
      <c r="I1977" s="86">
        <v>15045</v>
      </c>
      <c r="J1977" s="112">
        <v>12750</v>
      </c>
      <c r="K1977" s="120" t="s">
        <v>112</v>
      </c>
      <c r="L1977" s="109" t="s">
        <v>229</v>
      </c>
      <c r="M1977" s="88" t="str">
        <f>VLOOKUP(L1977,'Total Sales 24-25'!$AD$2:$AE$6,2,0)</f>
        <v>WhatsApp API Business</v>
      </c>
      <c r="N1977" s="109" t="s">
        <v>284</v>
      </c>
      <c r="O1977" s="84" t="s">
        <v>6341</v>
      </c>
      <c r="P1977" s="89"/>
      <c r="Q1977" s="89"/>
      <c r="R1977" s="89"/>
      <c r="S1977" s="84">
        <v>10</v>
      </c>
      <c r="T1977" s="89"/>
      <c r="U1977" s="84">
        <v>15045</v>
      </c>
    </row>
    <row r="1978" spans="1:21" ht="17.25" customHeight="1" thickBot="1">
      <c r="A1978" s="82">
        <v>45222</v>
      </c>
      <c r="B1978" s="82" t="str">
        <f t="shared" si="30"/>
        <v>Oct</v>
      </c>
      <c r="C1978" s="83">
        <v>45200</v>
      </c>
      <c r="D1978" s="84">
        <v>43</v>
      </c>
      <c r="E1978" s="84" t="s">
        <v>205</v>
      </c>
      <c r="F1978" s="85" t="s">
        <v>2048</v>
      </c>
      <c r="G1978" s="86" t="s">
        <v>9637</v>
      </c>
      <c r="H1978" s="86" t="s">
        <v>8782</v>
      </c>
      <c r="I1978" s="86">
        <v>3900</v>
      </c>
      <c r="J1978" s="112">
        <v>3305</v>
      </c>
      <c r="K1978" s="128" t="s">
        <v>261</v>
      </c>
      <c r="L1978" s="109" t="s">
        <v>232</v>
      </c>
      <c r="M1978" s="88" t="str">
        <f>VLOOKUP(L1978,'Total Sales 24-25'!$AD$2:$AE$6,2,0)</f>
        <v>Other Services</v>
      </c>
      <c r="N1978" s="109" t="s">
        <v>661</v>
      </c>
      <c r="O1978" s="84" t="s">
        <v>6341</v>
      </c>
      <c r="P1978" s="89"/>
      <c r="Q1978" s="89"/>
      <c r="R1978" s="89"/>
      <c r="S1978" s="84">
        <v>10</v>
      </c>
      <c r="T1978" s="89"/>
      <c r="U1978" s="84">
        <v>3900</v>
      </c>
    </row>
    <row r="1979" spans="1:21" ht="17.25" customHeight="1" thickBot="1">
      <c r="A1979" s="82">
        <v>45027</v>
      </c>
      <c r="B1979" s="82" t="str">
        <f t="shared" si="30"/>
        <v>Apr</v>
      </c>
      <c r="C1979" s="83">
        <v>45017</v>
      </c>
      <c r="D1979" s="109">
        <v>15</v>
      </c>
      <c r="E1979" s="84" t="s">
        <v>205</v>
      </c>
      <c r="F1979" s="113" t="s">
        <v>933</v>
      </c>
      <c r="G1979" s="110" t="s">
        <v>9638</v>
      </c>
      <c r="H1979" s="86" t="s">
        <v>8782</v>
      </c>
      <c r="I1979" s="110">
        <v>11800</v>
      </c>
      <c r="J1979" s="109">
        <v>10000</v>
      </c>
      <c r="K1979" s="120" t="s">
        <v>112</v>
      </c>
      <c r="L1979" s="109" t="s">
        <v>229</v>
      </c>
      <c r="M1979" s="88" t="str">
        <f>VLOOKUP(L1979,'Total Sales 24-25'!$AD$2:$AE$6,2,0)</f>
        <v>WhatsApp API Business</v>
      </c>
      <c r="N1979" s="109" t="s">
        <v>352</v>
      </c>
      <c r="O1979" s="109" t="s">
        <v>6341</v>
      </c>
      <c r="P1979" s="89"/>
      <c r="Q1979" s="89"/>
      <c r="R1979" s="89"/>
      <c r="S1979" s="109">
        <v>4</v>
      </c>
      <c r="T1979" s="89"/>
      <c r="U1979" s="109">
        <v>11800</v>
      </c>
    </row>
    <row r="1980" spans="1:21" ht="17.25" customHeight="1" thickBot="1">
      <c r="A1980" s="82">
        <v>45223</v>
      </c>
      <c r="B1980" s="82" t="str">
        <f t="shared" si="30"/>
        <v>Oct</v>
      </c>
      <c r="C1980" s="83">
        <v>45200</v>
      </c>
      <c r="D1980" s="84">
        <v>43</v>
      </c>
      <c r="E1980" s="84" t="s">
        <v>205</v>
      </c>
      <c r="F1980" s="85" t="s">
        <v>2610</v>
      </c>
      <c r="G1980" s="86" t="s">
        <v>9639</v>
      </c>
      <c r="H1980" s="86" t="s">
        <v>8782</v>
      </c>
      <c r="I1980" s="86">
        <v>1950</v>
      </c>
      <c r="J1980" s="112">
        <v>1653</v>
      </c>
      <c r="K1980" s="128" t="s">
        <v>261</v>
      </c>
      <c r="L1980" s="109" t="s">
        <v>232</v>
      </c>
      <c r="M1980" s="88" t="str">
        <f>VLOOKUP(L1980,'Total Sales 24-25'!$AD$2:$AE$6,2,0)</f>
        <v>Other Services</v>
      </c>
      <c r="N1980" s="109" t="s">
        <v>661</v>
      </c>
      <c r="O1980" s="84" t="s">
        <v>6341</v>
      </c>
      <c r="P1980" s="89"/>
      <c r="Q1980" s="89"/>
      <c r="R1980" s="89"/>
      <c r="S1980" s="84">
        <v>10</v>
      </c>
      <c r="T1980" s="89"/>
      <c r="U1980" s="84">
        <v>1950</v>
      </c>
    </row>
    <row r="1981" spans="1:21" ht="17.25" customHeight="1" thickBot="1">
      <c r="A1981" s="82">
        <v>45223</v>
      </c>
      <c r="B1981" s="82" t="str">
        <f t="shared" si="30"/>
        <v>Oct</v>
      </c>
      <c r="C1981" s="83">
        <v>45200</v>
      </c>
      <c r="D1981" s="84">
        <v>43</v>
      </c>
      <c r="E1981" s="84" t="s">
        <v>205</v>
      </c>
      <c r="F1981" s="85" t="s">
        <v>2129</v>
      </c>
      <c r="G1981" s="86" t="s">
        <v>9640</v>
      </c>
      <c r="H1981" s="86" t="s">
        <v>8782</v>
      </c>
      <c r="I1981" s="86">
        <v>1950</v>
      </c>
      <c r="J1981" s="112">
        <v>1653</v>
      </c>
      <c r="K1981" s="128" t="s">
        <v>261</v>
      </c>
      <c r="L1981" s="109" t="s">
        <v>232</v>
      </c>
      <c r="M1981" s="88" t="str">
        <f>VLOOKUP(L1981,'Total Sales 24-25'!$AD$2:$AE$6,2,0)</f>
        <v>Other Services</v>
      </c>
      <c r="N1981" s="109" t="s">
        <v>661</v>
      </c>
      <c r="O1981" s="84" t="s">
        <v>6341</v>
      </c>
      <c r="P1981" s="89"/>
      <c r="Q1981" s="89"/>
      <c r="R1981" s="89"/>
      <c r="S1981" s="84">
        <v>10</v>
      </c>
      <c r="T1981" s="89"/>
      <c r="U1981" s="84">
        <v>1950</v>
      </c>
    </row>
    <row r="1982" spans="1:21" ht="17.25" customHeight="1" thickBot="1">
      <c r="A1982" s="82">
        <v>45223</v>
      </c>
      <c r="B1982" s="82" t="str">
        <f t="shared" si="30"/>
        <v>Oct</v>
      </c>
      <c r="C1982" s="83">
        <v>45200</v>
      </c>
      <c r="D1982" s="84">
        <v>43</v>
      </c>
      <c r="E1982" s="84" t="s">
        <v>205</v>
      </c>
      <c r="F1982" s="85" t="s">
        <v>9641</v>
      </c>
      <c r="G1982" s="86" t="s">
        <v>9642</v>
      </c>
      <c r="H1982" s="86" t="s">
        <v>8782</v>
      </c>
      <c r="I1982" s="86">
        <v>3900</v>
      </c>
      <c r="J1982" s="112">
        <v>3305</v>
      </c>
      <c r="K1982" s="128" t="s">
        <v>261</v>
      </c>
      <c r="L1982" s="109" t="s">
        <v>232</v>
      </c>
      <c r="M1982" s="88" t="str">
        <f>VLOOKUP(L1982,'Total Sales 24-25'!$AD$2:$AE$6,2,0)</f>
        <v>Other Services</v>
      </c>
      <c r="N1982" s="109" t="s">
        <v>661</v>
      </c>
      <c r="O1982" s="84" t="s">
        <v>6341</v>
      </c>
      <c r="P1982" s="89"/>
      <c r="Q1982" s="89"/>
      <c r="R1982" s="89"/>
      <c r="S1982" s="84">
        <v>10</v>
      </c>
      <c r="T1982" s="89"/>
      <c r="U1982" s="84">
        <v>3900</v>
      </c>
    </row>
    <row r="1983" spans="1:21" ht="17.25" customHeight="1" thickBot="1">
      <c r="A1983" s="82">
        <v>45223</v>
      </c>
      <c r="B1983" s="82" t="str">
        <f t="shared" si="30"/>
        <v>Oct</v>
      </c>
      <c r="C1983" s="83">
        <v>45200</v>
      </c>
      <c r="D1983" s="84">
        <v>43</v>
      </c>
      <c r="E1983" s="84" t="s">
        <v>205</v>
      </c>
      <c r="F1983" s="85" t="s">
        <v>9643</v>
      </c>
      <c r="G1983" s="86" t="s">
        <v>9644</v>
      </c>
      <c r="H1983" s="86" t="s">
        <v>8782</v>
      </c>
      <c r="I1983" s="86">
        <v>1950</v>
      </c>
      <c r="J1983" s="112">
        <v>1653</v>
      </c>
      <c r="K1983" s="128" t="s">
        <v>261</v>
      </c>
      <c r="L1983" s="109" t="s">
        <v>232</v>
      </c>
      <c r="M1983" s="88" t="str">
        <f>VLOOKUP(L1983,'Total Sales 24-25'!$AD$2:$AE$6,2,0)</f>
        <v>Other Services</v>
      </c>
      <c r="N1983" s="109" t="s">
        <v>661</v>
      </c>
      <c r="O1983" s="84" t="s">
        <v>6341</v>
      </c>
      <c r="P1983" s="89"/>
      <c r="Q1983" s="89"/>
      <c r="R1983" s="89"/>
      <c r="S1983" s="84">
        <v>10</v>
      </c>
      <c r="T1983" s="89"/>
      <c r="U1983" s="84">
        <v>1950</v>
      </c>
    </row>
    <row r="1984" spans="1:21" ht="17.25" customHeight="1" thickBot="1">
      <c r="A1984" s="82">
        <v>45223</v>
      </c>
      <c r="B1984" s="82" t="str">
        <f t="shared" si="30"/>
        <v>Oct</v>
      </c>
      <c r="C1984" s="83">
        <v>45200</v>
      </c>
      <c r="D1984" s="84">
        <v>43</v>
      </c>
      <c r="E1984" s="84" t="s">
        <v>205</v>
      </c>
      <c r="F1984" s="85" t="s">
        <v>9645</v>
      </c>
      <c r="G1984" s="86" t="s">
        <v>9646</v>
      </c>
      <c r="H1984" s="86" t="s">
        <v>8782</v>
      </c>
      <c r="I1984" s="86">
        <v>1950</v>
      </c>
      <c r="J1984" s="112">
        <v>1653</v>
      </c>
      <c r="K1984" s="128" t="s">
        <v>261</v>
      </c>
      <c r="L1984" s="109" t="s">
        <v>232</v>
      </c>
      <c r="M1984" s="88" t="str">
        <f>VLOOKUP(L1984,'Total Sales 24-25'!$AD$2:$AE$6,2,0)</f>
        <v>Other Services</v>
      </c>
      <c r="N1984" s="109" t="s">
        <v>661</v>
      </c>
      <c r="O1984" s="84" t="s">
        <v>6341</v>
      </c>
      <c r="P1984" s="89"/>
      <c r="Q1984" s="89"/>
      <c r="R1984" s="89"/>
      <c r="S1984" s="84">
        <v>10</v>
      </c>
      <c r="T1984" s="89"/>
      <c r="U1984" s="84">
        <v>1950</v>
      </c>
    </row>
    <row r="1985" spans="1:21" ht="17.25" customHeight="1" thickBot="1">
      <c r="A1985" s="82">
        <v>45224</v>
      </c>
      <c r="B1985" s="82" t="str">
        <f t="shared" si="30"/>
        <v>Oct</v>
      </c>
      <c r="C1985" s="83">
        <v>45200</v>
      </c>
      <c r="D1985" s="84">
        <v>43</v>
      </c>
      <c r="E1985" s="84" t="s">
        <v>205</v>
      </c>
      <c r="F1985" s="85" t="s">
        <v>6874</v>
      </c>
      <c r="G1985" s="86" t="s">
        <v>9647</v>
      </c>
      <c r="H1985" s="86" t="s">
        <v>8782</v>
      </c>
      <c r="I1985" s="86">
        <v>1950</v>
      </c>
      <c r="J1985" s="112">
        <v>1653</v>
      </c>
      <c r="K1985" s="128" t="s">
        <v>261</v>
      </c>
      <c r="L1985" s="109" t="s">
        <v>232</v>
      </c>
      <c r="M1985" s="88" t="str">
        <f>VLOOKUP(L1985,'Total Sales 24-25'!$AD$2:$AE$6,2,0)</f>
        <v>Other Services</v>
      </c>
      <c r="N1985" s="109" t="s">
        <v>661</v>
      </c>
      <c r="O1985" s="84" t="s">
        <v>6341</v>
      </c>
      <c r="P1985" s="89"/>
      <c r="Q1985" s="89"/>
      <c r="R1985" s="89"/>
      <c r="S1985" s="84">
        <v>10</v>
      </c>
      <c r="T1985" s="89"/>
      <c r="U1985" s="84">
        <v>1950</v>
      </c>
    </row>
    <row r="1986" spans="1:21" ht="17.25" customHeight="1" thickBot="1">
      <c r="A1986" s="82">
        <v>45224</v>
      </c>
      <c r="B1986" s="82" t="str">
        <f t="shared" ref="B1986:B2049" si="31">TEXT(A1986,"mmm")</f>
        <v>Oct</v>
      </c>
      <c r="C1986" s="83">
        <v>45200</v>
      </c>
      <c r="D1986" s="84">
        <v>43</v>
      </c>
      <c r="E1986" s="84" t="s">
        <v>205</v>
      </c>
      <c r="F1986" s="85" t="s">
        <v>8993</v>
      </c>
      <c r="G1986" s="86" t="s">
        <v>9648</v>
      </c>
      <c r="H1986" s="86" t="s">
        <v>8782</v>
      </c>
      <c r="I1986" s="86">
        <v>7800</v>
      </c>
      <c r="J1986" s="112">
        <v>6610</v>
      </c>
      <c r="K1986" s="128" t="s">
        <v>261</v>
      </c>
      <c r="L1986" s="109" t="s">
        <v>232</v>
      </c>
      <c r="M1986" s="88" t="str">
        <f>VLOOKUP(L1986,'Total Sales 24-25'!$AD$2:$AE$6,2,0)</f>
        <v>Other Services</v>
      </c>
      <c r="N1986" s="109" t="s">
        <v>661</v>
      </c>
      <c r="O1986" s="84" t="s">
        <v>6341</v>
      </c>
      <c r="P1986" s="89"/>
      <c r="Q1986" s="89"/>
      <c r="R1986" s="89"/>
      <c r="S1986" s="84">
        <v>10</v>
      </c>
      <c r="T1986" s="89"/>
      <c r="U1986" s="84">
        <v>7800</v>
      </c>
    </row>
    <row r="1987" spans="1:21" ht="17.25" customHeight="1" thickBot="1">
      <c r="A1987" s="82">
        <v>45224</v>
      </c>
      <c r="B1987" s="82" t="str">
        <f t="shared" si="31"/>
        <v>Oct</v>
      </c>
      <c r="C1987" s="83">
        <v>45200</v>
      </c>
      <c r="D1987" s="84">
        <v>43</v>
      </c>
      <c r="E1987" s="84" t="s">
        <v>205</v>
      </c>
      <c r="F1987" s="85" t="s">
        <v>353</v>
      </c>
      <c r="G1987" s="86" t="s">
        <v>9649</v>
      </c>
      <c r="H1987" s="86" t="s">
        <v>8782</v>
      </c>
      <c r="I1987" s="86">
        <v>1950</v>
      </c>
      <c r="J1987" s="112">
        <v>1653</v>
      </c>
      <c r="K1987" s="128" t="s">
        <v>261</v>
      </c>
      <c r="L1987" s="109" t="s">
        <v>232</v>
      </c>
      <c r="M1987" s="88" t="str">
        <f>VLOOKUP(L1987,'Total Sales 24-25'!$AD$2:$AE$6,2,0)</f>
        <v>Other Services</v>
      </c>
      <c r="N1987" s="109" t="s">
        <v>661</v>
      </c>
      <c r="O1987" s="84" t="s">
        <v>6341</v>
      </c>
      <c r="P1987" s="89"/>
      <c r="Q1987" s="89"/>
      <c r="R1987" s="89"/>
      <c r="S1987" s="84">
        <v>10</v>
      </c>
      <c r="T1987" s="89"/>
      <c r="U1987" s="84">
        <v>1950</v>
      </c>
    </row>
    <row r="1988" spans="1:21" ht="17.25" customHeight="1" thickBot="1">
      <c r="A1988" s="82">
        <v>45224</v>
      </c>
      <c r="B1988" s="82" t="str">
        <f t="shared" si="31"/>
        <v>Oct</v>
      </c>
      <c r="C1988" s="83">
        <v>45200</v>
      </c>
      <c r="D1988" s="84">
        <v>43</v>
      </c>
      <c r="E1988" s="84" t="s">
        <v>205</v>
      </c>
      <c r="F1988" s="85" t="s">
        <v>1859</v>
      </c>
      <c r="G1988" s="86" t="s">
        <v>9650</v>
      </c>
      <c r="H1988" s="86" t="s">
        <v>8782</v>
      </c>
      <c r="I1988" s="86">
        <v>1950</v>
      </c>
      <c r="J1988" s="112">
        <v>1653</v>
      </c>
      <c r="K1988" s="128" t="s">
        <v>261</v>
      </c>
      <c r="L1988" s="109" t="s">
        <v>232</v>
      </c>
      <c r="M1988" s="88" t="str">
        <f>VLOOKUP(L1988,'Total Sales 24-25'!$AD$2:$AE$6,2,0)</f>
        <v>Other Services</v>
      </c>
      <c r="N1988" s="109" t="s">
        <v>661</v>
      </c>
      <c r="O1988" s="84" t="s">
        <v>6341</v>
      </c>
      <c r="P1988" s="89"/>
      <c r="Q1988" s="89"/>
      <c r="R1988" s="89"/>
      <c r="S1988" s="84">
        <v>10</v>
      </c>
      <c r="T1988" s="89"/>
      <c r="U1988" s="84">
        <v>1950</v>
      </c>
    </row>
    <row r="1989" spans="1:21" ht="17.25" customHeight="1" thickBot="1">
      <c r="A1989" s="82">
        <v>45224</v>
      </c>
      <c r="B1989" s="82" t="str">
        <f t="shared" si="31"/>
        <v>Oct</v>
      </c>
      <c r="C1989" s="83">
        <v>45200</v>
      </c>
      <c r="D1989" s="84">
        <v>43</v>
      </c>
      <c r="E1989" s="84" t="s">
        <v>205</v>
      </c>
      <c r="F1989" s="85" t="s">
        <v>441</v>
      </c>
      <c r="G1989" s="86" t="s">
        <v>9651</v>
      </c>
      <c r="H1989" s="86" t="s">
        <v>8782</v>
      </c>
      <c r="I1989" s="86">
        <v>1950</v>
      </c>
      <c r="J1989" s="112">
        <v>1653</v>
      </c>
      <c r="K1989" s="128" t="s">
        <v>261</v>
      </c>
      <c r="L1989" s="109" t="s">
        <v>232</v>
      </c>
      <c r="M1989" s="88" t="str">
        <f>VLOOKUP(L1989,'Total Sales 24-25'!$AD$2:$AE$6,2,0)</f>
        <v>Other Services</v>
      </c>
      <c r="N1989" s="109" t="s">
        <v>661</v>
      </c>
      <c r="O1989" s="84" t="s">
        <v>6341</v>
      </c>
      <c r="P1989" s="89"/>
      <c r="Q1989" s="89"/>
      <c r="R1989" s="89"/>
      <c r="S1989" s="84">
        <v>10</v>
      </c>
      <c r="T1989" s="89"/>
      <c r="U1989" s="84">
        <v>1950</v>
      </c>
    </row>
    <row r="1990" spans="1:21" ht="17.25" customHeight="1" thickBot="1">
      <c r="A1990" s="82">
        <v>45027</v>
      </c>
      <c r="B1990" s="82" t="str">
        <f t="shared" si="31"/>
        <v>Apr</v>
      </c>
      <c r="C1990" s="83">
        <v>45017</v>
      </c>
      <c r="D1990" s="84">
        <v>15</v>
      </c>
      <c r="E1990" s="84" t="s">
        <v>205</v>
      </c>
      <c r="F1990" s="85" t="s">
        <v>2737</v>
      </c>
      <c r="G1990" s="86" t="s">
        <v>9652</v>
      </c>
      <c r="H1990" s="86" t="s">
        <v>8782</v>
      </c>
      <c r="I1990" s="86">
        <v>56640</v>
      </c>
      <c r="J1990" s="84">
        <v>48000</v>
      </c>
      <c r="K1990" s="108" t="s">
        <v>291</v>
      </c>
      <c r="L1990" s="88" t="s">
        <v>32</v>
      </c>
      <c r="M1990" s="88" t="s">
        <v>15</v>
      </c>
      <c r="N1990" s="88" t="s">
        <v>503</v>
      </c>
      <c r="O1990" s="84" t="s">
        <v>6341</v>
      </c>
      <c r="P1990" s="89"/>
      <c r="Q1990" s="89"/>
      <c r="R1990" s="89"/>
      <c r="S1990" s="84">
        <v>4</v>
      </c>
      <c r="T1990" s="89"/>
      <c r="U1990" s="84">
        <v>56640</v>
      </c>
    </row>
    <row r="1991" spans="1:21" ht="17.25" customHeight="1" thickBot="1">
      <c r="A1991" s="82">
        <v>45224</v>
      </c>
      <c r="B1991" s="82" t="str">
        <f t="shared" si="31"/>
        <v>Oct</v>
      </c>
      <c r="C1991" s="83">
        <v>45200</v>
      </c>
      <c r="D1991" s="84">
        <v>43</v>
      </c>
      <c r="E1991" s="84" t="s">
        <v>205</v>
      </c>
      <c r="F1991" s="85" t="s">
        <v>2361</v>
      </c>
      <c r="G1991" s="86" t="s">
        <v>9653</v>
      </c>
      <c r="H1991" s="86" t="s">
        <v>8782</v>
      </c>
      <c r="I1991" s="86">
        <v>1950</v>
      </c>
      <c r="J1991" s="112">
        <v>1653</v>
      </c>
      <c r="K1991" s="128" t="s">
        <v>261</v>
      </c>
      <c r="L1991" s="109" t="s">
        <v>232</v>
      </c>
      <c r="M1991" s="88" t="str">
        <f>VLOOKUP(L1991,'Total Sales 24-25'!$AD$2:$AE$6,2,0)</f>
        <v>Other Services</v>
      </c>
      <c r="N1991" s="109" t="s">
        <v>661</v>
      </c>
      <c r="O1991" s="84" t="s">
        <v>6341</v>
      </c>
      <c r="P1991" s="89"/>
      <c r="Q1991" s="89"/>
      <c r="R1991" s="89"/>
      <c r="S1991" s="84">
        <v>10</v>
      </c>
      <c r="T1991" s="89"/>
      <c r="U1991" s="84">
        <v>1950</v>
      </c>
    </row>
    <row r="1992" spans="1:21" ht="17.25" customHeight="1" thickBot="1">
      <c r="A1992" s="82">
        <v>45224</v>
      </c>
      <c r="B1992" s="82" t="str">
        <f t="shared" si="31"/>
        <v>Oct</v>
      </c>
      <c r="C1992" s="83">
        <v>45200</v>
      </c>
      <c r="D1992" s="84">
        <v>43</v>
      </c>
      <c r="E1992" s="84" t="s">
        <v>205</v>
      </c>
      <c r="F1992" s="85" t="s">
        <v>9654</v>
      </c>
      <c r="G1992" s="86" t="s">
        <v>9655</v>
      </c>
      <c r="H1992" s="86" t="s">
        <v>8782</v>
      </c>
      <c r="I1992" s="86">
        <v>1950</v>
      </c>
      <c r="J1992" s="112">
        <v>1653</v>
      </c>
      <c r="K1992" s="128" t="s">
        <v>261</v>
      </c>
      <c r="L1992" s="109" t="s">
        <v>232</v>
      </c>
      <c r="M1992" s="88" t="str">
        <f>VLOOKUP(L1992,'Total Sales 24-25'!$AD$2:$AE$6,2,0)</f>
        <v>Other Services</v>
      </c>
      <c r="N1992" s="109" t="s">
        <v>661</v>
      </c>
      <c r="O1992" s="84" t="s">
        <v>6341</v>
      </c>
      <c r="P1992" s="89"/>
      <c r="Q1992" s="89"/>
      <c r="R1992" s="89"/>
      <c r="S1992" s="84">
        <v>10</v>
      </c>
      <c r="T1992" s="89"/>
      <c r="U1992" s="84">
        <v>1950</v>
      </c>
    </row>
    <row r="1993" spans="1:21" ht="17.25" customHeight="1" thickBot="1">
      <c r="A1993" s="82">
        <v>45224</v>
      </c>
      <c r="B1993" s="82" t="str">
        <f t="shared" si="31"/>
        <v>Oct</v>
      </c>
      <c r="C1993" s="83">
        <v>45200</v>
      </c>
      <c r="D1993" s="84">
        <v>43</v>
      </c>
      <c r="E1993" s="84" t="s">
        <v>205</v>
      </c>
      <c r="F1993" s="85" t="s">
        <v>1877</v>
      </c>
      <c r="G1993" s="86" t="s">
        <v>9656</v>
      </c>
      <c r="H1993" s="86" t="s">
        <v>8782</v>
      </c>
      <c r="I1993" s="86">
        <v>1950</v>
      </c>
      <c r="J1993" s="112">
        <v>1653</v>
      </c>
      <c r="K1993" s="128" t="s">
        <v>261</v>
      </c>
      <c r="L1993" s="109" t="s">
        <v>232</v>
      </c>
      <c r="M1993" s="88" t="str">
        <f>VLOOKUP(L1993,'Total Sales 24-25'!$AD$2:$AE$6,2,0)</f>
        <v>Other Services</v>
      </c>
      <c r="N1993" s="109" t="s">
        <v>661</v>
      </c>
      <c r="O1993" s="84" t="s">
        <v>6341</v>
      </c>
      <c r="P1993" s="89"/>
      <c r="Q1993" s="89"/>
      <c r="R1993" s="89"/>
      <c r="S1993" s="84">
        <v>10</v>
      </c>
      <c r="T1993" s="89"/>
      <c r="U1993" s="84">
        <v>1950</v>
      </c>
    </row>
    <row r="1994" spans="1:21" ht="17.25" customHeight="1" thickBot="1">
      <c r="A1994" s="82">
        <v>45224</v>
      </c>
      <c r="B1994" s="82" t="str">
        <f t="shared" si="31"/>
        <v>Oct</v>
      </c>
      <c r="C1994" s="83">
        <v>45200</v>
      </c>
      <c r="D1994" s="84">
        <v>43</v>
      </c>
      <c r="E1994" s="84" t="s">
        <v>205</v>
      </c>
      <c r="F1994" s="85" t="s">
        <v>3678</v>
      </c>
      <c r="G1994" s="86" t="s">
        <v>9657</v>
      </c>
      <c r="H1994" s="86" t="s">
        <v>8782</v>
      </c>
      <c r="I1994" s="86">
        <v>1950</v>
      </c>
      <c r="J1994" s="112">
        <v>1653</v>
      </c>
      <c r="K1994" s="128" t="s">
        <v>261</v>
      </c>
      <c r="L1994" s="109" t="s">
        <v>232</v>
      </c>
      <c r="M1994" s="88" t="str">
        <f>VLOOKUP(L1994,'Total Sales 24-25'!$AD$2:$AE$6,2,0)</f>
        <v>Other Services</v>
      </c>
      <c r="N1994" s="109" t="s">
        <v>661</v>
      </c>
      <c r="O1994" s="84" t="s">
        <v>6341</v>
      </c>
      <c r="P1994" s="89"/>
      <c r="Q1994" s="89"/>
      <c r="R1994" s="89"/>
      <c r="S1994" s="84">
        <v>10</v>
      </c>
      <c r="T1994" s="89"/>
      <c r="U1994" s="84">
        <v>1950</v>
      </c>
    </row>
    <row r="1995" spans="1:21" ht="17.25" customHeight="1" thickBot="1">
      <c r="A1995" s="82">
        <v>45224</v>
      </c>
      <c r="B1995" s="82" t="str">
        <f t="shared" si="31"/>
        <v>Oct</v>
      </c>
      <c r="C1995" s="83">
        <v>45200</v>
      </c>
      <c r="D1995" s="84">
        <v>43</v>
      </c>
      <c r="E1995" s="84" t="s">
        <v>205</v>
      </c>
      <c r="F1995" s="85" t="s">
        <v>754</v>
      </c>
      <c r="G1995" s="86" t="s">
        <v>9658</v>
      </c>
      <c r="H1995" s="86" t="s">
        <v>8782</v>
      </c>
      <c r="I1995" s="86">
        <v>1950</v>
      </c>
      <c r="J1995" s="112">
        <v>1653</v>
      </c>
      <c r="K1995" s="128" t="s">
        <v>261</v>
      </c>
      <c r="L1995" s="109" t="s">
        <v>232</v>
      </c>
      <c r="M1995" s="88" t="str">
        <f>VLOOKUP(L1995,'Total Sales 24-25'!$AD$2:$AE$6,2,0)</f>
        <v>Other Services</v>
      </c>
      <c r="N1995" s="109" t="s">
        <v>661</v>
      </c>
      <c r="O1995" s="84" t="s">
        <v>6341</v>
      </c>
      <c r="P1995" s="89"/>
      <c r="Q1995" s="89"/>
      <c r="R1995" s="89"/>
      <c r="S1995" s="84">
        <v>10</v>
      </c>
      <c r="T1995" s="89"/>
      <c r="U1995" s="84">
        <v>1950</v>
      </c>
    </row>
    <row r="1996" spans="1:21" ht="17.25" customHeight="1" thickBot="1">
      <c r="A1996" s="82">
        <v>45224</v>
      </c>
      <c r="B1996" s="82" t="str">
        <f t="shared" si="31"/>
        <v>Oct</v>
      </c>
      <c r="C1996" s="83">
        <v>45200</v>
      </c>
      <c r="D1996" s="84">
        <v>43</v>
      </c>
      <c r="E1996" s="84" t="s">
        <v>205</v>
      </c>
      <c r="F1996" s="85" t="s">
        <v>1332</v>
      </c>
      <c r="G1996" s="86" t="s">
        <v>9659</v>
      </c>
      <c r="H1996" s="86" t="s">
        <v>8782</v>
      </c>
      <c r="I1996" s="86">
        <v>1950</v>
      </c>
      <c r="J1996" s="112">
        <v>1653</v>
      </c>
      <c r="K1996" s="128" t="s">
        <v>261</v>
      </c>
      <c r="L1996" s="109" t="s">
        <v>232</v>
      </c>
      <c r="M1996" s="88" t="str">
        <f>VLOOKUP(L1996,'Total Sales 24-25'!$AD$2:$AE$6,2,0)</f>
        <v>Other Services</v>
      </c>
      <c r="N1996" s="109" t="s">
        <v>661</v>
      </c>
      <c r="O1996" s="84" t="s">
        <v>6341</v>
      </c>
      <c r="P1996" s="89"/>
      <c r="Q1996" s="89"/>
      <c r="R1996" s="89"/>
      <c r="S1996" s="84">
        <v>10</v>
      </c>
      <c r="T1996" s="89"/>
      <c r="U1996" s="84">
        <v>1950</v>
      </c>
    </row>
    <row r="1997" spans="1:21" ht="17.25" customHeight="1" thickBot="1">
      <c r="A1997" s="82">
        <v>45224</v>
      </c>
      <c r="B1997" s="82" t="str">
        <f t="shared" si="31"/>
        <v>Oct</v>
      </c>
      <c r="C1997" s="83">
        <v>45200</v>
      </c>
      <c r="D1997" s="84">
        <v>43</v>
      </c>
      <c r="E1997" s="84" t="s">
        <v>205</v>
      </c>
      <c r="F1997" s="85" t="s">
        <v>754</v>
      </c>
      <c r="G1997" s="86" t="s">
        <v>9660</v>
      </c>
      <c r="H1997" s="86" t="s">
        <v>8782</v>
      </c>
      <c r="I1997" s="86">
        <v>1950</v>
      </c>
      <c r="J1997" s="112">
        <v>1653</v>
      </c>
      <c r="K1997" s="128" t="s">
        <v>261</v>
      </c>
      <c r="L1997" s="109" t="s">
        <v>232</v>
      </c>
      <c r="M1997" s="88" t="str">
        <f>VLOOKUP(L1997,'Total Sales 24-25'!$AD$2:$AE$6,2,0)</f>
        <v>Other Services</v>
      </c>
      <c r="N1997" s="109" t="s">
        <v>661</v>
      </c>
      <c r="O1997" s="84" t="s">
        <v>6341</v>
      </c>
      <c r="P1997" s="89"/>
      <c r="Q1997" s="89"/>
      <c r="R1997" s="89"/>
      <c r="S1997" s="84">
        <v>10</v>
      </c>
      <c r="T1997" s="89"/>
      <c r="U1997" s="84">
        <v>1950</v>
      </c>
    </row>
    <row r="1998" spans="1:21" ht="17.25" customHeight="1" thickBot="1">
      <c r="A1998" s="82">
        <v>45224</v>
      </c>
      <c r="B1998" s="82" t="str">
        <f t="shared" si="31"/>
        <v>Oct</v>
      </c>
      <c r="C1998" s="83">
        <v>45200</v>
      </c>
      <c r="D1998" s="84">
        <v>43</v>
      </c>
      <c r="E1998" s="84" t="s">
        <v>205</v>
      </c>
      <c r="F1998" s="85" t="s">
        <v>8783</v>
      </c>
      <c r="G1998" s="86" t="s">
        <v>9661</v>
      </c>
      <c r="H1998" s="86" t="s">
        <v>8782</v>
      </c>
      <c r="I1998" s="86">
        <v>1950</v>
      </c>
      <c r="J1998" s="112">
        <v>1653</v>
      </c>
      <c r="K1998" s="128" t="s">
        <v>261</v>
      </c>
      <c r="L1998" s="109" t="s">
        <v>232</v>
      </c>
      <c r="M1998" s="88" t="str">
        <f>VLOOKUP(L1998,'Total Sales 24-25'!$AD$2:$AE$6,2,0)</f>
        <v>Other Services</v>
      </c>
      <c r="N1998" s="109" t="s">
        <v>661</v>
      </c>
      <c r="O1998" s="84" t="s">
        <v>6341</v>
      </c>
      <c r="P1998" s="89"/>
      <c r="Q1998" s="89"/>
      <c r="R1998" s="89"/>
      <c r="S1998" s="84">
        <v>10</v>
      </c>
      <c r="T1998" s="89"/>
      <c r="U1998" s="84">
        <v>1950</v>
      </c>
    </row>
    <row r="1999" spans="1:21" ht="17.25" customHeight="1" thickBot="1">
      <c r="A1999" s="82">
        <v>45224</v>
      </c>
      <c r="B1999" s="82" t="str">
        <f t="shared" si="31"/>
        <v>Oct</v>
      </c>
      <c r="C1999" s="83">
        <v>45200</v>
      </c>
      <c r="D1999" s="84">
        <v>43</v>
      </c>
      <c r="E1999" s="84" t="s">
        <v>205</v>
      </c>
      <c r="F1999" s="85" t="s">
        <v>815</v>
      </c>
      <c r="G1999" s="86" t="s">
        <v>9662</v>
      </c>
      <c r="H1999" s="86" t="s">
        <v>8782</v>
      </c>
      <c r="I1999" s="86">
        <v>1950</v>
      </c>
      <c r="J1999" s="112">
        <v>1653</v>
      </c>
      <c r="K1999" s="128" t="s">
        <v>261</v>
      </c>
      <c r="L1999" s="109" t="s">
        <v>232</v>
      </c>
      <c r="M1999" s="88" t="str">
        <f>VLOOKUP(L1999,'Total Sales 24-25'!$AD$2:$AE$6,2,0)</f>
        <v>Other Services</v>
      </c>
      <c r="N1999" s="109" t="s">
        <v>661</v>
      </c>
      <c r="O1999" s="84" t="s">
        <v>6341</v>
      </c>
      <c r="P1999" s="89"/>
      <c r="Q1999" s="89"/>
      <c r="R1999" s="89"/>
      <c r="S1999" s="84">
        <v>10</v>
      </c>
      <c r="T1999" s="89"/>
      <c r="U1999" s="84">
        <v>1950</v>
      </c>
    </row>
    <row r="2000" spans="1:21" ht="17.25" customHeight="1" thickBot="1">
      <c r="A2000" s="82">
        <v>45224</v>
      </c>
      <c r="B2000" s="82" t="str">
        <f t="shared" si="31"/>
        <v>Oct</v>
      </c>
      <c r="C2000" s="83">
        <v>45200</v>
      </c>
      <c r="D2000" s="84">
        <v>43</v>
      </c>
      <c r="E2000" s="84" t="s">
        <v>205</v>
      </c>
      <c r="F2000" s="85" t="s">
        <v>8916</v>
      </c>
      <c r="G2000" s="86" t="s">
        <v>9663</v>
      </c>
      <c r="H2000" s="86" t="s">
        <v>8782</v>
      </c>
      <c r="I2000" s="86">
        <v>1950</v>
      </c>
      <c r="J2000" s="112">
        <v>1653</v>
      </c>
      <c r="K2000" s="128" t="s">
        <v>261</v>
      </c>
      <c r="L2000" s="109" t="s">
        <v>232</v>
      </c>
      <c r="M2000" s="88" t="str">
        <f>VLOOKUP(L2000,'Total Sales 24-25'!$AD$2:$AE$6,2,0)</f>
        <v>Other Services</v>
      </c>
      <c r="N2000" s="109" t="s">
        <v>661</v>
      </c>
      <c r="O2000" s="84" t="s">
        <v>6341</v>
      </c>
      <c r="P2000" s="89"/>
      <c r="Q2000" s="89"/>
      <c r="R2000" s="89"/>
      <c r="S2000" s="84">
        <v>10</v>
      </c>
      <c r="T2000" s="89"/>
      <c r="U2000" s="84">
        <v>1950</v>
      </c>
    </row>
    <row r="2001" spans="1:21" ht="17.25" customHeight="1" thickBot="1">
      <c r="A2001" s="82">
        <v>45027</v>
      </c>
      <c r="B2001" s="82" t="str">
        <f t="shared" si="31"/>
        <v>Apr</v>
      </c>
      <c r="C2001" s="83">
        <v>45017</v>
      </c>
      <c r="D2001" s="84">
        <v>15</v>
      </c>
      <c r="E2001" s="84" t="s">
        <v>205</v>
      </c>
      <c r="F2001" s="85" t="s">
        <v>9664</v>
      </c>
      <c r="G2001" s="86" t="s">
        <v>9665</v>
      </c>
      <c r="H2001" s="86" t="s">
        <v>8782</v>
      </c>
      <c r="I2001" s="86">
        <v>528640</v>
      </c>
      <c r="J2001" s="84">
        <v>448000</v>
      </c>
      <c r="K2001" s="108" t="s">
        <v>291</v>
      </c>
      <c r="L2001" s="88" t="s">
        <v>226</v>
      </c>
      <c r="M2001" s="88" t="str">
        <f>VLOOKUP(L2001,'Total Sales 24-25'!$AD$2:$AE$6,2,0)</f>
        <v xml:space="preserve">Training Business </v>
      </c>
      <c r="N2001" s="88" t="s">
        <v>7906</v>
      </c>
      <c r="O2001" s="84" t="s">
        <v>6341</v>
      </c>
      <c r="P2001" s="84" t="s">
        <v>7726</v>
      </c>
      <c r="Q2001" s="89"/>
      <c r="R2001" s="89"/>
      <c r="S2001" s="84">
        <v>4</v>
      </c>
      <c r="T2001" s="89"/>
      <c r="U2001" s="84">
        <v>528640</v>
      </c>
    </row>
    <row r="2002" spans="1:21" ht="17.25" customHeight="1" thickBot="1">
      <c r="A2002" s="82">
        <v>45224</v>
      </c>
      <c r="B2002" s="82" t="str">
        <f t="shared" si="31"/>
        <v>Oct</v>
      </c>
      <c r="C2002" s="83">
        <v>45200</v>
      </c>
      <c r="D2002" s="84">
        <v>43</v>
      </c>
      <c r="E2002" s="84" t="s">
        <v>205</v>
      </c>
      <c r="F2002" s="85" t="s">
        <v>3687</v>
      </c>
      <c r="G2002" s="86" t="s">
        <v>9666</v>
      </c>
      <c r="H2002" s="86" t="s">
        <v>8782</v>
      </c>
      <c r="I2002" s="86">
        <v>1950</v>
      </c>
      <c r="J2002" s="112">
        <v>1653</v>
      </c>
      <c r="K2002" s="128" t="s">
        <v>261</v>
      </c>
      <c r="L2002" s="109" t="s">
        <v>232</v>
      </c>
      <c r="M2002" s="88" t="str">
        <f>VLOOKUP(L2002,'Total Sales 24-25'!$AD$2:$AE$6,2,0)</f>
        <v>Other Services</v>
      </c>
      <c r="N2002" s="109" t="s">
        <v>661</v>
      </c>
      <c r="O2002" s="84" t="s">
        <v>6341</v>
      </c>
      <c r="P2002" s="89"/>
      <c r="Q2002" s="89"/>
      <c r="R2002" s="89"/>
      <c r="S2002" s="84">
        <v>10</v>
      </c>
      <c r="T2002" s="89"/>
      <c r="U2002" s="84">
        <v>1950</v>
      </c>
    </row>
    <row r="2003" spans="1:21" ht="17.25" customHeight="1" thickBot="1">
      <c r="A2003" s="82">
        <v>45224</v>
      </c>
      <c r="B2003" s="82" t="str">
        <f t="shared" si="31"/>
        <v>Oct</v>
      </c>
      <c r="C2003" s="83">
        <v>45200</v>
      </c>
      <c r="D2003" s="84">
        <v>43</v>
      </c>
      <c r="E2003" s="84" t="s">
        <v>205</v>
      </c>
      <c r="F2003" s="85" t="s">
        <v>9667</v>
      </c>
      <c r="G2003" s="86" t="s">
        <v>9668</v>
      </c>
      <c r="H2003" s="86" t="s">
        <v>8782</v>
      </c>
      <c r="I2003" s="86">
        <v>2950</v>
      </c>
      <c r="J2003" s="112">
        <v>2500</v>
      </c>
      <c r="K2003" s="120" t="s">
        <v>112</v>
      </c>
      <c r="L2003" s="109" t="s">
        <v>229</v>
      </c>
      <c r="M2003" s="88" t="str">
        <f>VLOOKUP(L2003,'Total Sales 24-25'!$AD$2:$AE$6,2,0)</f>
        <v>WhatsApp API Business</v>
      </c>
      <c r="N2003" s="109" t="s">
        <v>258</v>
      </c>
      <c r="O2003" s="84" t="s">
        <v>6341</v>
      </c>
      <c r="P2003" s="89"/>
      <c r="Q2003" s="89"/>
      <c r="R2003" s="89"/>
      <c r="S2003" s="84">
        <v>10</v>
      </c>
      <c r="T2003" s="89"/>
      <c r="U2003" s="84">
        <v>2950</v>
      </c>
    </row>
    <row r="2004" spans="1:21" ht="17.25" customHeight="1" thickBot="1">
      <c r="A2004" s="82">
        <v>45224</v>
      </c>
      <c r="B2004" s="82" t="str">
        <f t="shared" si="31"/>
        <v>Oct</v>
      </c>
      <c r="C2004" s="83">
        <v>45200</v>
      </c>
      <c r="D2004" s="84">
        <v>43</v>
      </c>
      <c r="E2004" s="84" t="s">
        <v>205</v>
      </c>
      <c r="F2004" s="85" t="s">
        <v>1587</v>
      </c>
      <c r="G2004" s="86" t="s">
        <v>9669</v>
      </c>
      <c r="H2004" s="86" t="s">
        <v>8782</v>
      </c>
      <c r="I2004" s="86">
        <v>22420</v>
      </c>
      <c r="J2004" s="112">
        <v>19000</v>
      </c>
      <c r="K2004" s="109" t="s">
        <v>1589</v>
      </c>
      <c r="L2004" s="109" t="s">
        <v>223</v>
      </c>
      <c r="M2004" s="88" t="str">
        <f>VLOOKUP(L2004,'Total Sales 24-25'!$AD$2:$AE$6,2,0)</f>
        <v>Tech Assist Recruitment</v>
      </c>
      <c r="N2004" s="109" t="s">
        <v>311</v>
      </c>
      <c r="O2004" s="84" t="s">
        <v>6341</v>
      </c>
      <c r="P2004" s="89"/>
      <c r="Q2004" s="89"/>
      <c r="R2004" s="89"/>
      <c r="S2004" s="84">
        <v>10</v>
      </c>
      <c r="T2004" s="89"/>
      <c r="U2004" s="84">
        <v>22420</v>
      </c>
    </row>
    <row r="2005" spans="1:21" ht="17.25" customHeight="1" thickBot="1">
      <c r="A2005" s="82">
        <v>45224</v>
      </c>
      <c r="B2005" s="82" t="str">
        <f t="shared" si="31"/>
        <v>Oct</v>
      </c>
      <c r="C2005" s="83">
        <v>45200</v>
      </c>
      <c r="D2005" s="84">
        <v>43</v>
      </c>
      <c r="E2005" s="84" t="s">
        <v>205</v>
      </c>
      <c r="F2005" s="85" t="s">
        <v>4917</v>
      </c>
      <c r="G2005" s="86" t="s">
        <v>9670</v>
      </c>
      <c r="H2005" s="86" t="s">
        <v>8782</v>
      </c>
      <c r="I2005" s="86">
        <v>236000</v>
      </c>
      <c r="J2005" s="112">
        <v>200000</v>
      </c>
      <c r="K2005" s="125" t="s">
        <v>291</v>
      </c>
      <c r="L2005" s="109" t="s">
        <v>226</v>
      </c>
      <c r="M2005" s="88" t="str">
        <f>VLOOKUP(L2005,'Total Sales 24-25'!$AD$2:$AE$6,2,0)</f>
        <v xml:space="preserve">Training Business </v>
      </c>
      <c r="N2005" s="109" t="s">
        <v>7906</v>
      </c>
      <c r="O2005" s="84" t="s">
        <v>6341</v>
      </c>
      <c r="P2005" s="89"/>
      <c r="Q2005" s="89"/>
      <c r="R2005" s="89"/>
      <c r="S2005" s="84">
        <v>10</v>
      </c>
      <c r="T2005" s="89"/>
      <c r="U2005" s="84">
        <v>236000</v>
      </c>
    </row>
    <row r="2006" spans="1:21" ht="17.25" customHeight="1" thickBot="1">
      <c r="A2006" s="82">
        <v>45224</v>
      </c>
      <c r="B2006" s="82" t="str">
        <f t="shared" si="31"/>
        <v>Oct</v>
      </c>
      <c r="C2006" s="83">
        <v>45200</v>
      </c>
      <c r="D2006" s="84">
        <v>43</v>
      </c>
      <c r="E2006" s="84" t="s">
        <v>205</v>
      </c>
      <c r="F2006" s="85" t="s">
        <v>2177</v>
      </c>
      <c r="G2006" s="86" t="s">
        <v>9671</v>
      </c>
      <c r="H2006" s="86" t="s">
        <v>8782</v>
      </c>
      <c r="I2006" s="86">
        <v>15045</v>
      </c>
      <c r="J2006" s="112">
        <v>12750</v>
      </c>
      <c r="K2006" s="120" t="s">
        <v>112</v>
      </c>
      <c r="L2006" s="109" t="s">
        <v>229</v>
      </c>
      <c r="M2006" s="88" t="str">
        <f>VLOOKUP(L2006,'Total Sales 24-25'!$AD$2:$AE$6,2,0)</f>
        <v>WhatsApp API Business</v>
      </c>
      <c r="N2006" s="109" t="s">
        <v>284</v>
      </c>
      <c r="O2006" s="84" t="s">
        <v>6341</v>
      </c>
      <c r="P2006" s="89"/>
      <c r="Q2006" s="89"/>
      <c r="R2006" s="89"/>
      <c r="S2006" s="84">
        <v>10</v>
      </c>
      <c r="T2006" s="89"/>
      <c r="U2006" s="84">
        <v>15045</v>
      </c>
    </row>
    <row r="2007" spans="1:21" ht="17.25" customHeight="1" thickBot="1">
      <c r="A2007" s="82">
        <v>45224</v>
      </c>
      <c r="B2007" s="82" t="str">
        <f t="shared" si="31"/>
        <v>Oct</v>
      </c>
      <c r="C2007" s="83">
        <v>45200</v>
      </c>
      <c r="D2007" s="84">
        <v>43</v>
      </c>
      <c r="E2007" s="84" t="s">
        <v>205</v>
      </c>
      <c r="F2007" s="85" t="s">
        <v>1387</v>
      </c>
      <c r="G2007" s="86" t="s">
        <v>9672</v>
      </c>
      <c r="H2007" s="86" t="s">
        <v>8782</v>
      </c>
      <c r="I2007" s="86">
        <v>15930</v>
      </c>
      <c r="J2007" s="112">
        <v>13500</v>
      </c>
      <c r="K2007" s="120" t="s">
        <v>112</v>
      </c>
      <c r="L2007" s="109" t="s">
        <v>229</v>
      </c>
      <c r="M2007" s="88" t="str">
        <f>VLOOKUP(L2007,'Total Sales 24-25'!$AD$2:$AE$6,2,0)</f>
        <v>WhatsApp API Business</v>
      </c>
      <c r="N2007" s="109" t="s">
        <v>284</v>
      </c>
      <c r="O2007" s="84" t="s">
        <v>6341</v>
      </c>
      <c r="P2007" s="89"/>
      <c r="Q2007" s="89"/>
      <c r="R2007" s="89"/>
      <c r="S2007" s="84">
        <v>10</v>
      </c>
      <c r="T2007" s="89"/>
      <c r="U2007" s="84">
        <v>15930</v>
      </c>
    </row>
    <row r="2008" spans="1:21" ht="17.25" customHeight="1" thickBot="1">
      <c r="A2008" s="82">
        <v>45225</v>
      </c>
      <c r="B2008" s="82" t="str">
        <f t="shared" si="31"/>
        <v>Oct</v>
      </c>
      <c r="C2008" s="83">
        <v>45200</v>
      </c>
      <c r="D2008" s="84">
        <v>43</v>
      </c>
      <c r="E2008" s="84" t="s">
        <v>205</v>
      </c>
      <c r="F2008" s="85" t="s">
        <v>1147</v>
      </c>
      <c r="G2008" s="86" t="s">
        <v>9673</v>
      </c>
      <c r="H2008" s="86" t="s">
        <v>8782</v>
      </c>
      <c r="I2008" s="86">
        <v>469640</v>
      </c>
      <c r="J2008" s="112">
        <v>398000</v>
      </c>
      <c r="K2008" s="125" t="s">
        <v>291</v>
      </c>
      <c r="L2008" s="109" t="s">
        <v>226</v>
      </c>
      <c r="M2008" s="88" t="str">
        <f>VLOOKUP(L2008,'Total Sales 24-25'!$AD$2:$AE$6,2,0)</f>
        <v xml:space="preserve">Training Business </v>
      </c>
      <c r="N2008" s="109" t="s">
        <v>7906</v>
      </c>
      <c r="O2008" s="84" t="s">
        <v>6341</v>
      </c>
      <c r="P2008" s="89"/>
      <c r="Q2008" s="89"/>
      <c r="R2008" s="89"/>
      <c r="S2008" s="84">
        <v>10</v>
      </c>
      <c r="T2008" s="89"/>
      <c r="U2008" s="84">
        <v>469640</v>
      </c>
    </row>
    <row r="2009" spans="1:21" ht="17.25" customHeight="1" thickBot="1">
      <c r="A2009" s="82">
        <v>45225</v>
      </c>
      <c r="B2009" s="82" t="str">
        <f t="shared" si="31"/>
        <v>Oct</v>
      </c>
      <c r="C2009" s="83">
        <v>45200</v>
      </c>
      <c r="D2009" s="84">
        <v>43</v>
      </c>
      <c r="E2009" s="84" t="s">
        <v>205</v>
      </c>
      <c r="F2009" s="85" t="s">
        <v>656</v>
      </c>
      <c r="G2009" s="86" t="s">
        <v>9674</v>
      </c>
      <c r="H2009" s="86" t="s">
        <v>8782</v>
      </c>
      <c r="I2009" s="86">
        <v>2507</v>
      </c>
      <c r="J2009" s="112">
        <v>2125</v>
      </c>
      <c r="K2009" s="120" t="s">
        <v>112</v>
      </c>
      <c r="L2009" s="109" t="s">
        <v>229</v>
      </c>
      <c r="M2009" s="88" t="str">
        <f>VLOOKUP(L2009,'Total Sales 24-25'!$AD$2:$AE$6,2,0)</f>
        <v>WhatsApp API Business</v>
      </c>
      <c r="N2009" s="109" t="s">
        <v>258</v>
      </c>
      <c r="O2009" s="84" t="s">
        <v>6341</v>
      </c>
      <c r="P2009" s="89"/>
      <c r="Q2009" s="89"/>
      <c r="R2009" s="89"/>
      <c r="S2009" s="84">
        <v>10</v>
      </c>
      <c r="T2009" s="89"/>
      <c r="U2009" s="84">
        <v>2507</v>
      </c>
    </row>
    <row r="2010" spans="1:21" ht="17.25" customHeight="1" thickBot="1">
      <c r="A2010" s="82">
        <v>45225</v>
      </c>
      <c r="B2010" s="82" t="str">
        <f t="shared" si="31"/>
        <v>Oct</v>
      </c>
      <c r="C2010" s="83">
        <v>45200</v>
      </c>
      <c r="D2010" s="84">
        <v>43</v>
      </c>
      <c r="E2010" s="84" t="s">
        <v>205</v>
      </c>
      <c r="F2010" s="85" t="s">
        <v>1717</v>
      </c>
      <c r="G2010" s="86" t="s">
        <v>9675</v>
      </c>
      <c r="H2010" s="86" t="s">
        <v>8782</v>
      </c>
      <c r="I2010" s="86">
        <v>1950</v>
      </c>
      <c r="J2010" s="112">
        <v>1653</v>
      </c>
      <c r="K2010" s="128" t="s">
        <v>261</v>
      </c>
      <c r="L2010" s="109" t="s">
        <v>232</v>
      </c>
      <c r="M2010" s="88" t="str">
        <f>VLOOKUP(L2010,'Total Sales 24-25'!$AD$2:$AE$6,2,0)</f>
        <v>Other Services</v>
      </c>
      <c r="N2010" s="109" t="s">
        <v>661</v>
      </c>
      <c r="O2010" s="84" t="s">
        <v>6341</v>
      </c>
      <c r="P2010" s="89"/>
      <c r="Q2010" s="89"/>
      <c r="R2010" s="89"/>
      <c r="S2010" s="84">
        <v>10</v>
      </c>
      <c r="T2010" s="89"/>
      <c r="U2010" s="84">
        <v>1950</v>
      </c>
    </row>
    <row r="2011" spans="1:21" ht="17.25" customHeight="1" thickBot="1">
      <c r="A2011" s="82">
        <v>45225</v>
      </c>
      <c r="B2011" s="82" t="str">
        <f t="shared" si="31"/>
        <v>Oct</v>
      </c>
      <c r="C2011" s="83">
        <v>45200</v>
      </c>
      <c r="D2011" s="84">
        <v>43</v>
      </c>
      <c r="E2011" s="84" t="s">
        <v>205</v>
      </c>
      <c r="F2011" s="85" t="s">
        <v>790</v>
      </c>
      <c r="G2011" s="86" t="s">
        <v>9676</v>
      </c>
      <c r="H2011" s="86" t="s">
        <v>8782</v>
      </c>
      <c r="I2011" s="86">
        <v>1950</v>
      </c>
      <c r="J2011" s="112">
        <v>1653</v>
      </c>
      <c r="K2011" s="128" t="s">
        <v>261</v>
      </c>
      <c r="L2011" s="109" t="s">
        <v>232</v>
      </c>
      <c r="M2011" s="88" t="str">
        <f>VLOOKUP(L2011,'Total Sales 24-25'!$AD$2:$AE$6,2,0)</f>
        <v>Other Services</v>
      </c>
      <c r="N2011" s="109" t="s">
        <v>661</v>
      </c>
      <c r="O2011" s="84" t="s">
        <v>6341</v>
      </c>
      <c r="P2011" s="89"/>
      <c r="Q2011" s="89"/>
      <c r="R2011" s="89"/>
      <c r="S2011" s="84">
        <v>10</v>
      </c>
      <c r="T2011" s="89"/>
      <c r="U2011" s="84">
        <v>1950</v>
      </c>
    </row>
    <row r="2012" spans="1:21" ht="17.25" customHeight="1" thickBot="1">
      <c r="A2012" s="82">
        <v>45027</v>
      </c>
      <c r="B2012" s="82" t="str">
        <f t="shared" si="31"/>
        <v>Apr</v>
      </c>
      <c r="C2012" s="83">
        <v>45017</v>
      </c>
      <c r="D2012" s="84">
        <v>15</v>
      </c>
      <c r="E2012" s="84" t="s">
        <v>205</v>
      </c>
      <c r="F2012" s="85" t="s">
        <v>8978</v>
      </c>
      <c r="G2012" s="86" t="s">
        <v>9677</v>
      </c>
      <c r="H2012" s="86" t="s">
        <v>8782</v>
      </c>
      <c r="I2012" s="86">
        <v>469640</v>
      </c>
      <c r="J2012" s="84">
        <v>398000</v>
      </c>
      <c r="K2012" s="108" t="s">
        <v>291</v>
      </c>
      <c r="L2012" s="88" t="s">
        <v>226</v>
      </c>
      <c r="M2012" s="88" t="str">
        <f>VLOOKUP(L2012,'Total Sales 24-25'!$AD$2:$AE$6,2,0)</f>
        <v xml:space="preserve">Training Business </v>
      </c>
      <c r="N2012" s="88" t="s">
        <v>7906</v>
      </c>
      <c r="O2012" s="84" t="s">
        <v>6341</v>
      </c>
      <c r="P2012" s="89"/>
      <c r="Q2012" s="89"/>
      <c r="R2012" s="89"/>
      <c r="S2012" s="84">
        <v>4</v>
      </c>
      <c r="T2012" s="89"/>
      <c r="U2012" s="84">
        <v>469640</v>
      </c>
    </row>
    <row r="2013" spans="1:21" ht="17.25" customHeight="1" thickBot="1">
      <c r="A2013" s="82">
        <v>45225</v>
      </c>
      <c r="B2013" s="82" t="str">
        <f t="shared" si="31"/>
        <v>Oct</v>
      </c>
      <c r="C2013" s="83">
        <v>45200</v>
      </c>
      <c r="D2013" s="84">
        <v>43</v>
      </c>
      <c r="E2013" s="84" t="s">
        <v>205</v>
      </c>
      <c r="F2013" s="85" t="s">
        <v>833</v>
      </c>
      <c r="G2013" s="86" t="s">
        <v>9678</v>
      </c>
      <c r="H2013" s="86" t="s">
        <v>8782</v>
      </c>
      <c r="I2013" s="86">
        <v>1950</v>
      </c>
      <c r="J2013" s="112">
        <v>1653</v>
      </c>
      <c r="K2013" s="128" t="s">
        <v>261</v>
      </c>
      <c r="L2013" s="109" t="s">
        <v>232</v>
      </c>
      <c r="M2013" s="88" t="str">
        <f>VLOOKUP(L2013,'Total Sales 24-25'!$AD$2:$AE$6,2,0)</f>
        <v>Other Services</v>
      </c>
      <c r="N2013" s="109" t="s">
        <v>661</v>
      </c>
      <c r="O2013" s="84" t="s">
        <v>6341</v>
      </c>
      <c r="P2013" s="89"/>
      <c r="Q2013" s="89"/>
      <c r="R2013" s="89"/>
      <c r="S2013" s="84">
        <v>10</v>
      </c>
      <c r="T2013" s="89"/>
      <c r="U2013" s="84">
        <v>1950</v>
      </c>
    </row>
    <row r="2014" spans="1:21" ht="17.25" customHeight="1" thickBot="1">
      <c r="A2014" s="82">
        <v>45225</v>
      </c>
      <c r="B2014" s="82" t="str">
        <f t="shared" si="31"/>
        <v>Oct</v>
      </c>
      <c r="C2014" s="83">
        <v>45200</v>
      </c>
      <c r="D2014" s="84">
        <v>43</v>
      </c>
      <c r="E2014" s="84" t="s">
        <v>205</v>
      </c>
      <c r="F2014" s="85" t="s">
        <v>2629</v>
      </c>
      <c r="G2014" s="86" t="s">
        <v>9679</v>
      </c>
      <c r="H2014" s="86" t="s">
        <v>8782</v>
      </c>
      <c r="I2014" s="86">
        <v>1950</v>
      </c>
      <c r="J2014" s="112">
        <v>1653</v>
      </c>
      <c r="K2014" s="128" t="s">
        <v>261</v>
      </c>
      <c r="L2014" s="109" t="s">
        <v>232</v>
      </c>
      <c r="M2014" s="88" t="str">
        <f>VLOOKUP(L2014,'Total Sales 24-25'!$AD$2:$AE$6,2,0)</f>
        <v>Other Services</v>
      </c>
      <c r="N2014" s="109" t="s">
        <v>661</v>
      </c>
      <c r="O2014" s="84" t="s">
        <v>6341</v>
      </c>
      <c r="P2014" s="89"/>
      <c r="Q2014" s="89"/>
      <c r="R2014" s="89"/>
      <c r="S2014" s="84">
        <v>10</v>
      </c>
      <c r="T2014" s="89"/>
      <c r="U2014" s="84">
        <v>1950</v>
      </c>
    </row>
    <row r="2015" spans="1:21" ht="17.25" customHeight="1" thickBot="1">
      <c r="A2015" s="82">
        <v>45225</v>
      </c>
      <c r="B2015" s="82" t="str">
        <f t="shared" si="31"/>
        <v>Oct</v>
      </c>
      <c r="C2015" s="83">
        <v>45200</v>
      </c>
      <c r="D2015" s="84">
        <v>43</v>
      </c>
      <c r="E2015" s="84" t="s">
        <v>205</v>
      </c>
      <c r="F2015" s="85" t="s">
        <v>9680</v>
      </c>
      <c r="G2015" s="86" t="s">
        <v>9681</v>
      </c>
      <c r="H2015" s="86" t="s">
        <v>8782</v>
      </c>
      <c r="I2015" s="86">
        <v>1950</v>
      </c>
      <c r="J2015" s="112">
        <v>1653</v>
      </c>
      <c r="K2015" s="128" t="s">
        <v>261</v>
      </c>
      <c r="L2015" s="109" t="s">
        <v>232</v>
      </c>
      <c r="M2015" s="88" t="str">
        <f>VLOOKUP(L2015,'Total Sales 24-25'!$AD$2:$AE$6,2,0)</f>
        <v>Other Services</v>
      </c>
      <c r="N2015" s="109" t="s">
        <v>661</v>
      </c>
      <c r="O2015" s="84" t="s">
        <v>6341</v>
      </c>
      <c r="P2015" s="89"/>
      <c r="Q2015" s="89"/>
      <c r="R2015" s="89"/>
      <c r="S2015" s="84">
        <v>10</v>
      </c>
      <c r="T2015" s="89"/>
      <c r="U2015" s="84">
        <v>1950</v>
      </c>
    </row>
    <row r="2016" spans="1:21" ht="17.25" customHeight="1" thickBot="1">
      <c r="A2016" s="82">
        <v>45225</v>
      </c>
      <c r="B2016" s="82" t="str">
        <f t="shared" si="31"/>
        <v>Oct</v>
      </c>
      <c r="C2016" s="83">
        <v>45200</v>
      </c>
      <c r="D2016" s="84">
        <v>43</v>
      </c>
      <c r="E2016" s="84" t="s">
        <v>205</v>
      </c>
      <c r="F2016" s="85" t="s">
        <v>2610</v>
      </c>
      <c r="G2016" s="86" t="s">
        <v>9682</v>
      </c>
      <c r="H2016" s="86" t="s">
        <v>8782</v>
      </c>
      <c r="I2016" s="86">
        <v>1950</v>
      </c>
      <c r="J2016" s="112">
        <v>1653</v>
      </c>
      <c r="K2016" s="128" t="s">
        <v>261</v>
      </c>
      <c r="L2016" s="109" t="s">
        <v>232</v>
      </c>
      <c r="M2016" s="88" t="str">
        <f>VLOOKUP(L2016,'Total Sales 24-25'!$AD$2:$AE$6,2,0)</f>
        <v>Other Services</v>
      </c>
      <c r="N2016" s="109" t="s">
        <v>661</v>
      </c>
      <c r="O2016" s="84" t="s">
        <v>6341</v>
      </c>
      <c r="P2016" s="89"/>
      <c r="Q2016" s="89"/>
      <c r="R2016" s="89"/>
      <c r="S2016" s="84">
        <v>10</v>
      </c>
      <c r="T2016" s="89"/>
      <c r="U2016" s="84">
        <v>1950</v>
      </c>
    </row>
    <row r="2017" spans="1:21" ht="17.25" customHeight="1" thickBot="1">
      <c r="A2017" s="82">
        <v>45225</v>
      </c>
      <c r="B2017" s="82" t="str">
        <f t="shared" si="31"/>
        <v>Oct</v>
      </c>
      <c r="C2017" s="83">
        <v>45200</v>
      </c>
      <c r="D2017" s="84">
        <v>43</v>
      </c>
      <c r="E2017" s="84" t="s">
        <v>205</v>
      </c>
      <c r="F2017" s="85" t="s">
        <v>496</v>
      </c>
      <c r="G2017" s="86" t="s">
        <v>9683</v>
      </c>
      <c r="H2017" s="86" t="s">
        <v>8782</v>
      </c>
      <c r="I2017" s="86">
        <v>1950</v>
      </c>
      <c r="J2017" s="112">
        <v>1653</v>
      </c>
      <c r="K2017" s="128" t="s">
        <v>261</v>
      </c>
      <c r="L2017" s="109" t="s">
        <v>232</v>
      </c>
      <c r="M2017" s="88" t="str">
        <f>VLOOKUP(L2017,'Total Sales 24-25'!$AD$2:$AE$6,2,0)</f>
        <v>Other Services</v>
      </c>
      <c r="N2017" s="109" t="s">
        <v>661</v>
      </c>
      <c r="O2017" s="84" t="s">
        <v>6341</v>
      </c>
      <c r="P2017" s="89"/>
      <c r="Q2017" s="89"/>
      <c r="R2017" s="89"/>
      <c r="S2017" s="84">
        <v>10</v>
      </c>
      <c r="T2017" s="89"/>
      <c r="U2017" s="84">
        <v>1950</v>
      </c>
    </row>
    <row r="2018" spans="1:21" ht="17.25" customHeight="1" thickBot="1">
      <c r="A2018" s="82">
        <v>45225</v>
      </c>
      <c r="B2018" s="82" t="str">
        <f t="shared" si="31"/>
        <v>Oct</v>
      </c>
      <c r="C2018" s="83">
        <v>45200</v>
      </c>
      <c r="D2018" s="84">
        <v>43</v>
      </c>
      <c r="E2018" s="84" t="s">
        <v>205</v>
      </c>
      <c r="F2018" s="85" t="s">
        <v>395</v>
      </c>
      <c r="G2018" s="86" t="s">
        <v>9684</v>
      </c>
      <c r="H2018" s="86" t="s">
        <v>8782</v>
      </c>
      <c r="I2018" s="86">
        <v>3900</v>
      </c>
      <c r="J2018" s="112">
        <v>3305</v>
      </c>
      <c r="K2018" s="128" t="s">
        <v>261</v>
      </c>
      <c r="L2018" s="109" t="s">
        <v>232</v>
      </c>
      <c r="M2018" s="88" t="str">
        <f>VLOOKUP(L2018,'Total Sales 24-25'!$AD$2:$AE$6,2,0)</f>
        <v>Other Services</v>
      </c>
      <c r="N2018" s="109" t="s">
        <v>661</v>
      </c>
      <c r="O2018" s="84" t="s">
        <v>6341</v>
      </c>
      <c r="P2018" s="89"/>
      <c r="Q2018" s="89"/>
      <c r="R2018" s="89"/>
      <c r="S2018" s="84">
        <v>10</v>
      </c>
      <c r="T2018" s="89"/>
      <c r="U2018" s="84">
        <v>3900</v>
      </c>
    </row>
    <row r="2019" spans="1:21" ht="17.25" customHeight="1" thickBot="1">
      <c r="A2019" s="82">
        <v>45225</v>
      </c>
      <c r="B2019" s="82" t="str">
        <f t="shared" si="31"/>
        <v>Oct</v>
      </c>
      <c r="C2019" s="83">
        <v>45200</v>
      </c>
      <c r="D2019" s="84">
        <v>43</v>
      </c>
      <c r="E2019" s="84" t="s">
        <v>205</v>
      </c>
      <c r="F2019" s="85" t="s">
        <v>6940</v>
      </c>
      <c r="G2019" s="86" t="s">
        <v>9685</v>
      </c>
      <c r="H2019" s="86" t="s">
        <v>8782</v>
      </c>
      <c r="I2019" s="86">
        <v>7800</v>
      </c>
      <c r="J2019" s="112">
        <v>6610</v>
      </c>
      <c r="K2019" s="128" t="s">
        <v>261</v>
      </c>
      <c r="L2019" s="109" t="s">
        <v>232</v>
      </c>
      <c r="M2019" s="88" t="str">
        <f>VLOOKUP(L2019,'Total Sales 24-25'!$AD$2:$AE$6,2,0)</f>
        <v>Other Services</v>
      </c>
      <c r="N2019" s="109" t="s">
        <v>661</v>
      </c>
      <c r="O2019" s="84" t="s">
        <v>6341</v>
      </c>
      <c r="P2019" s="89"/>
      <c r="Q2019" s="89"/>
      <c r="R2019" s="89"/>
      <c r="S2019" s="84">
        <v>10</v>
      </c>
      <c r="T2019" s="89"/>
      <c r="U2019" s="84">
        <v>7800</v>
      </c>
    </row>
    <row r="2020" spans="1:21" ht="17.25" customHeight="1" thickBot="1">
      <c r="A2020" s="82">
        <v>45225</v>
      </c>
      <c r="B2020" s="82" t="str">
        <f t="shared" si="31"/>
        <v>Oct</v>
      </c>
      <c r="C2020" s="83">
        <v>45200</v>
      </c>
      <c r="D2020" s="84">
        <v>43</v>
      </c>
      <c r="E2020" s="84" t="s">
        <v>205</v>
      </c>
      <c r="F2020" s="85" t="s">
        <v>4362</v>
      </c>
      <c r="G2020" s="86" t="s">
        <v>9686</v>
      </c>
      <c r="H2020" s="86" t="s">
        <v>8782</v>
      </c>
      <c r="I2020" s="86">
        <v>1950</v>
      </c>
      <c r="J2020" s="112">
        <v>1653</v>
      </c>
      <c r="K2020" s="128" t="s">
        <v>261</v>
      </c>
      <c r="L2020" s="109" t="s">
        <v>232</v>
      </c>
      <c r="M2020" s="88" t="str">
        <f>VLOOKUP(L2020,'Total Sales 24-25'!$AD$2:$AE$6,2,0)</f>
        <v>Other Services</v>
      </c>
      <c r="N2020" s="109" t="s">
        <v>661</v>
      </c>
      <c r="O2020" s="84" t="s">
        <v>6341</v>
      </c>
      <c r="P2020" s="89"/>
      <c r="Q2020" s="89"/>
      <c r="R2020" s="89"/>
      <c r="S2020" s="84">
        <v>10</v>
      </c>
      <c r="T2020" s="89"/>
      <c r="U2020" s="84">
        <v>1950</v>
      </c>
    </row>
    <row r="2021" spans="1:21" ht="17.25" customHeight="1" thickBot="1">
      <c r="A2021" s="82">
        <v>45225</v>
      </c>
      <c r="B2021" s="82" t="str">
        <f t="shared" si="31"/>
        <v>Oct</v>
      </c>
      <c r="C2021" s="83">
        <v>45200</v>
      </c>
      <c r="D2021" s="84">
        <v>43</v>
      </c>
      <c r="E2021" s="84" t="s">
        <v>205</v>
      </c>
      <c r="F2021" s="85" t="s">
        <v>3578</v>
      </c>
      <c r="G2021" s="86" t="s">
        <v>9687</v>
      </c>
      <c r="H2021" s="86" t="s">
        <v>8782</v>
      </c>
      <c r="I2021" s="86">
        <v>1950</v>
      </c>
      <c r="J2021" s="112">
        <v>1653</v>
      </c>
      <c r="K2021" s="128" t="s">
        <v>261</v>
      </c>
      <c r="L2021" s="109" t="s">
        <v>232</v>
      </c>
      <c r="M2021" s="88" t="str">
        <f>VLOOKUP(L2021,'Total Sales 24-25'!$AD$2:$AE$6,2,0)</f>
        <v>Other Services</v>
      </c>
      <c r="N2021" s="109" t="s">
        <v>661</v>
      </c>
      <c r="O2021" s="84" t="s">
        <v>6341</v>
      </c>
      <c r="P2021" s="89"/>
      <c r="Q2021" s="89"/>
      <c r="R2021" s="89"/>
      <c r="S2021" s="84">
        <v>10</v>
      </c>
      <c r="T2021" s="89"/>
      <c r="U2021" s="84">
        <v>1950</v>
      </c>
    </row>
    <row r="2022" spans="1:21" ht="17.25" customHeight="1" thickBot="1">
      <c r="A2022" s="82">
        <v>45225</v>
      </c>
      <c r="B2022" s="82" t="str">
        <f t="shared" si="31"/>
        <v>Oct</v>
      </c>
      <c r="C2022" s="83">
        <v>45200</v>
      </c>
      <c r="D2022" s="84">
        <v>43</v>
      </c>
      <c r="E2022" s="84" t="s">
        <v>205</v>
      </c>
      <c r="F2022" s="85" t="s">
        <v>8728</v>
      </c>
      <c r="G2022" s="86" t="s">
        <v>9688</v>
      </c>
      <c r="H2022" s="86" t="s">
        <v>8782</v>
      </c>
      <c r="I2022" s="86">
        <v>1950</v>
      </c>
      <c r="J2022" s="112">
        <v>1653</v>
      </c>
      <c r="K2022" s="128" t="s">
        <v>261</v>
      </c>
      <c r="L2022" s="109" t="s">
        <v>232</v>
      </c>
      <c r="M2022" s="88" t="str">
        <f>VLOOKUP(L2022,'Total Sales 24-25'!$AD$2:$AE$6,2,0)</f>
        <v>Other Services</v>
      </c>
      <c r="N2022" s="109" t="s">
        <v>661</v>
      </c>
      <c r="O2022" s="84" t="s">
        <v>6341</v>
      </c>
      <c r="P2022" s="89"/>
      <c r="Q2022" s="89"/>
      <c r="R2022" s="89"/>
      <c r="S2022" s="84">
        <v>10</v>
      </c>
      <c r="T2022" s="89"/>
      <c r="U2022" s="84">
        <v>1950</v>
      </c>
    </row>
    <row r="2023" spans="1:21" ht="17.25" customHeight="1" thickBot="1">
      <c r="A2023" s="82">
        <v>45028</v>
      </c>
      <c r="B2023" s="82" t="str">
        <f t="shared" si="31"/>
        <v>Apr</v>
      </c>
      <c r="C2023" s="83">
        <v>45017</v>
      </c>
      <c r="D2023" s="84">
        <v>15</v>
      </c>
      <c r="E2023" s="84" t="s">
        <v>205</v>
      </c>
      <c r="F2023" s="85" t="s">
        <v>2400</v>
      </c>
      <c r="G2023" s="86" t="s">
        <v>9689</v>
      </c>
      <c r="H2023" s="86" t="s">
        <v>8782</v>
      </c>
      <c r="I2023" s="86">
        <v>264320</v>
      </c>
      <c r="J2023" s="84">
        <v>224000</v>
      </c>
      <c r="K2023" s="108" t="s">
        <v>291</v>
      </c>
      <c r="L2023" s="88" t="s">
        <v>226</v>
      </c>
      <c r="M2023" s="88" t="str">
        <f>VLOOKUP(L2023,'Total Sales 24-25'!$AD$2:$AE$6,2,0)</f>
        <v xml:space="preserve">Training Business </v>
      </c>
      <c r="N2023" s="88" t="s">
        <v>7906</v>
      </c>
      <c r="O2023" s="84" t="s">
        <v>6341</v>
      </c>
      <c r="P2023" s="89"/>
      <c r="Q2023" s="89"/>
      <c r="R2023" s="89"/>
      <c r="S2023" s="84">
        <v>4</v>
      </c>
      <c r="T2023" s="89"/>
      <c r="U2023" s="84">
        <v>264320</v>
      </c>
    </row>
    <row r="2024" spans="1:21" ht="17.25" customHeight="1" thickBot="1">
      <c r="A2024" s="82">
        <v>45225</v>
      </c>
      <c r="B2024" s="82" t="str">
        <f t="shared" si="31"/>
        <v>Oct</v>
      </c>
      <c r="C2024" s="83">
        <v>45200</v>
      </c>
      <c r="D2024" s="84">
        <v>43</v>
      </c>
      <c r="E2024" s="84" t="s">
        <v>205</v>
      </c>
      <c r="F2024" s="85" t="s">
        <v>1231</v>
      </c>
      <c r="G2024" s="86" t="s">
        <v>9690</v>
      </c>
      <c r="H2024" s="86" t="s">
        <v>8782</v>
      </c>
      <c r="I2024" s="86">
        <v>2508</v>
      </c>
      <c r="J2024" s="112">
        <v>2125</v>
      </c>
      <c r="K2024" s="120" t="s">
        <v>112</v>
      </c>
      <c r="L2024" s="109" t="s">
        <v>229</v>
      </c>
      <c r="M2024" s="88" t="str">
        <f>VLOOKUP(L2024,'Total Sales 24-25'!$AD$2:$AE$6,2,0)</f>
        <v>WhatsApp API Business</v>
      </c>
      <c r="N2024" s="109" t="s">
        <v>258</v>
      </c>
      <c r="O2024" s="84" t="s">
        <v>6341</v>
      </c>
      <c r="P2024" s="89"/>
      <c r="Q2024" s="89"/>
      <c r="R2024" s="89"/>
      <c r="S2024" s="84">
        <v>10</v>
      </c>
      <c r="T2024" s="89"/>
      <c r="U2024" s="84">
        <v>2508</v>
      </c>
    </row>
    <row r="2025" spans="1:21" ht="17.25" customHeight="1" thickBot="1">
      <c r="A2025" s="82">
        <v>45226</v>
      </c>
      <c r="B2025" s="82" t="str">
        <f t="shared" si="31"/>
        <v>Oct</v>
      </c>
      <c r="C2025" s="83">
        <v>45200</v>
      </c>
      <c r="D2025" s="84">
        <v>43</v>
      </c>
      <c r="E2025" s="84" t="s">
        <v>205</v>
      </c>
      <c r="F2025" s="85" t="s">
        <v>570</v>
      </c>
      <c r="G2025" s="86" t="s">
        <v>9691</v>
      </c>
      <c r="H2025" s="86" t="s">
        <v>8782</v>
      </c>
      <c r="I2025" s="86">
        <v>23600</v>
      </c>
      <c r="J2025" s="112">
        <v>20000</v>
      </c>
      <c r="K2025" s="120" t="s">
        <v>112</v>
      </c>
      <c r="L2025" s="109" t="s">
        <v>229</v>
      </c>
      <c r="M2025" s="88" t="str">
        <f>VLOOKUP(L2025,'Total Sales 24-25'!$AD$2:$AE$6,2,0)</f>
        <v>WhatsApp API Business</v>
      </c>
      <c r="N2025" s="109" t="s">
        <v>485</v>
      </c>
      <c r="O2025" s="84" t="s">
        <v>6341</v>
      </c>
      <c r="P2025" s="89"/>
      <c r="Q2025" s="89"/>
      <c r="R2025" s="89"/>
      <c r="S2025" s="84">
        <v>10</v>
      </c>
      <c r="T2025" s="89"/>
      <c r="U2025" s="84">
        <v>23600</v>
      </c>
    </row>
    <row r="2026" spans="1:21" ht="17.25" customHeight="1" thickBot="1">
      <c r="A2026" s="82">
        <v>45226</v>
      </c>
      <c r="B2026" s="82" t="str">
        <f t="shared" si="31"/>
        <v>Oct</v>
      </c>
      <c r="C2026" s="83">
        <v>45200</v>
      </c>
      <c r="D2026" s="84">
        <v>43</v>
      </c>
      <c r="E2026" s="84" t="s">
        <v>205</v>
      </c>
      <c r="F2026" s="85" t="s">
        <v>4839</v>
      </c>
      <c r="G2026" s="86" t="s">
        <v>9692</v>
      </c>
      <c r="H2026" s="86" t="s">
        <v>8782</v>
      </c>
      <c r="I2026" s="86">
        <v>10030</v>
      </c>
      <c r="J2026" s="112">
        <v>8500</v>
      </c>
      <c r="K2026" s="120" t="s">
        <v>112</v>
      </c>
      <c r="L2026" s="109" t="s">
        <v>229</v>
      </c>
      <c r="M2026" s="88" t="str">
        <f>VLOOKUP(L2026,'Total Sales 24-25'!$AD$2:$AE$6,2,0)</f>
        <v>WhatsApp API Business</v>
      </c>
      <c r="N2026" s="109" t="s">
        <v>352</v>
      </c>
      <c r="O2026" s="84" t="s">
        <v>6341</v>
      </c>
      <c r="P2026" s="89"/>
      <c r="Q2026" s="89"/>
      <c r="R2026" s="89"/>
      <c r="S2026" s="84">
        <v>10</v>
      </c>
      <c r="T2026" s="89"/>
      <c r="U2026" s="84">
        <v>10030</v>
      </c>
    </row>
    <row r="2027" spans="1:21" ht="17.25" customHeight="1" thickBot="1">
      <c r="A2027" s="82">
        <v>45226</v>
      </c>
      <c r="B2027" s="82" t="str">
        <f t="shared" si="31"/>
        <v>Oct</v>
      </c>
      <c r="C2027" s="83">
        <v>45200</v>
      </c>
      <c r="D2027" s="84">
        <v>43</v>
      </c>
      <c r="E2027" s="84" t="s">
        <v>205</v>
      </c>
      <c r="F2027" s="85" t="s">
        <v>692</v>
      </c>
      <c r="G2027" s="86" t="s">
        <v>9693</v>
      </c>
      <c r="H2027" s="86" t="s">
        <v>8782</v>
      </c>
      <c r="I2027" s="86">
        <v>7800</v>
      </c>
      <c r="J2027" s="112">
        <v>6610</v>
      </c>
      <c r="K2027" s="128" t="s">
        <v>261</v>
      </c>
      <c r="L2027" s="109" t="s">
        <v>232</v>
      </c>
      <c r="M2027" s="88" t="str">
        <f>VLOOKUP(L2027,'Total Sales 24-25'!$AD$2:$AE$6,2,0)</f>
        <v>Other Services</v>
      </c>
      <c r="N2027" s="109" t="s">
        <v>661</v>
      </c>
      <c r="O2027" s="84" t="s">
        <v>6341</v>
      </c>
      <c r="P2027" s="89"/>
      <c r="Q2027" s="89"/>
      <c r="R2027" s="89"/>
      <c r="S2027" s="84">
        <v>10</v>
      </c>
      <c r="T2027" s="89"/>
      <c r="U2027" s="84">
        <v>7800</v>
      </c>
    </row>
    <row r="2028" spans="1:21" ht="17.25" customHeight="1" thickBot="1">
      <c r="A2028" s="82">
        <v>45226</v>
      </c>
      <c r="B2028" s="82" t="str">
        <f t="shared" si="31"/>
        <v>Oct</v>
      </c>
      <c r="C2028" s="83">
        <v>45200</v>
      </c>
      <c r="D2028" s="84">
        <v>43</v>
      </c>
      <c r="E2028" s="84" t="s">
        <v>205</v>
      </c>
      <c r="F2028" s="85" t="s">
        <v>8783</v>
      </c>
      <c r="G2028" s="86" t="s">
        <v>9694</v>
      </c>
      <c r="H2028" s="86" t="s">
        <v>8782</v>
      </c>
      <c r="I2028" s="86">
        <v>1950</v>
      </c>
      <c r="J2028" s="112">
        <v>1653</v>
      </c>
      <c r="K2028" s="128" t="s">
        <v>261</v>
      </c>
      <c r="L2028" s="109" t="s">
        <v>232</v>
      </c>
      <c r="M2028" s="88" t="str">
        <f>VLOOKUP(L2028,'Total Sales 24-25'!$AD$2:$AE$6,2,0)</f>
        <v>Other Services</v>
      </c>
      <c r="N2028" s="109" t="s">
        <v>661</v>
      </c>
      <c r="O2028" s="84" t="s">
        <v>6341</v>
      </c>
      <c r="P2028" s="89"/>
      <c r="Q2028" s="89"/>
      <c r="R2028" s="89"/>
      <c r="S2028" s="84">
        <v>10</v>
      </c>
      <c r="T2028" s="89"/>
      <c r="U2028" s="84">
        <v>1950</v>
      </c>
    </row>
    <row r="2029" spans="1:21" ht="17.25" customHeight="1" thickBot="1">
      <c r="A2029" s="82">
        <v>45226</v>
      </c>
      <c r="B2029" s="82" t="str">
        <f t="shared" si="31"/>
        <v>Oct</v>
      </c>
      <c r="C2029" s="83">
        <v>45200</v>
      </c>
      <c r="D2029" s="84">
        <v>43</v>
      </c>
      <c r="E2029" s="84" t="s">
        <v>205</v>
      </c>
      <c r="F2029" s="85" t="s">
        <v>2469</v>
      </c>
      <c r="G2029" s="86" t="s">
        <v>9695</v>
      </c>
      <c r="H2029" s="86" t="s">
        <v>8782</v>
      </c>
      <c r="I2029" s="86">
        <v>7800</v>
      </c>
      <c r="J2029" s="112">
        <v>6610</v>
      </c>
      <c r="K2029" s="128" t="s">
        <v>261</v>
      </c>
      <c r="L2029" s="109" t="s">
        <v>232</v>
      </c>
      <c r="M2029" s="88" t="str">
        <f>VLOOKUP(L2029,'Total Sales 24-25'!$AD$2:$AE$6,2,0)</f>
        <v>Other Services</v>
      </c>
      <c r="N2029" s="109" t="s">
        <v>661</v>
      </c>
      <c r="O2029" s="84" t="s">
        <v>6341</v>
      </c>
      <c r="P2029" s="89"/>
      <c r="Q2029" s="89"/>
      <c r="R2029" s="89"/>
      <c r="S2029" s="84">
        <v>10</v>
      </c>
      <c r="T2029" s="89"/>
      <c r="U2029" s="84">
        <v>7800</v>
      </c>
    </row>
    <row r="2030" spans="1:21" ht="17.25" customHeight="1" thickBot="1">
      <c r="A2030" s="82">
        <v>45226</v>
      </c>
      <c r="B2030" s="82" t="str">
        <f t="shared" si="31"/>
        <v>Oct</v>
      </c>
      <c r="C2030" s="83">
        <v>45200</v>
      </c>
      <c r="D2030" s="84">
        <v>43</v>
      </c>
      <c r="E2030" s="84" t="s">
        <v>205</v>
      </c>
      <c r="F2030" s="85" t="s">
        <v>9310</v>
      </c>
      <c r="G2030" s="86" t="s">
        <v>9696</v>
      </c>
      <c r="H2030" s="86" t="s">
        <v>8782</v>
      </c>
      <c r="I2030" s="86">
        <v>1950</v>
      </c>
      <c r="J2030" s="112">
        <v>1653</v>
      </c>
      <c r="K2030" s="128" t="s">
        <v>261</v>
      </c>
      <c r="L2030" s="109" t="s">
        <v>232</v>
      </c>
      <c r="M2030" s="88" t="str">
        <f>VLOOKUP(L2030,'Total Sales 24-25'!$AD$2:$AE$6,2,0)</f>
        <v>Other Services</v>
      </c>
      <c r="N2030" s="109" t="s">
        <v>661</v>
      </c>
      <c r="O2030" s="84" t="s">
        <v>6341</v>
      </c>
      <c r="P2030" s="89"/>
      <c r="Q2030" s="89"/>
      <c r="R2030" s="89"/>
      <c r="S2030" s="84">
        <v>10</v>
      </c>
      <c r="T2030" s="89"/>
      <c r="U2030" s="84">
        <v>1950</v>
      </c>
    </row>
    <row r="2031" spans="1:21" ht="17.25" customHeight="1" thickBot="1">
      <c r="A2031" s="82">
        <v>45226</v>
      </c>
      <c r="B2031" s="82" t="str">
        <f t="shared" si="31"/>
        <v>Oct</v>
      </c>
      <c r="C2031" s="83">
        <v>45200</v>
      </c>
      <c r="D2031" s="84">
        <v>43</v>
      </c>
      <c r="E2031" s="84" t="s">
        <v>205</v>
      </c>
      <c r="F2031" s="85" t="s">
        <v>465</v>
      </c>
      <c r="G2031" s="86" t="s">
        <v>9697</v>
      </c>
      <c r="H2031" s="86" t="s">
        <v>8782</v>
      </c>
      <c r="I2031" s="86">
        <v>1950</v>
      </c>
      <c r="J2031" s="112">
        <v>1653</v>
      </c>
      <c r="K2031" s="128" t="s">
        <v>261</v>
      </c>
      <c r="L2031" s="109" t="s">
        <v>232</v>
      </c>
      <c r="M2031" s="88" t="str">
        <f>VLOOKUP(L2031,'Total Sales 24-25'!$AD$2:$AE$6,2,0)</f>
        <v>Other Services</v>
      </c>
      <c r="N2031" s="109" t="s">
        <v>661</v>
      </c>
      <c r="O2031" s="84" t="s">
        <v>6341</v>
      </c>
      <c r="P2031" s="89"/>
      <c r="Q2031" s="89"/>
      <c r="R2031" s="89"/>
      <c r="S2031" s="84">
        <v>10</v>
      </c>
      <c r="T2031" s="89"/>
      <c r="U2031" s="84">
        <v>1950</v>
      </c>
    </row>
    <row r="2032" spans="1:21" ht="17.25" customHeight="1" thickBot="1">
      <c r="A2032" s="82">
        <v>45226</v>
      </c>
      <c r="B2032" s="82" t="str">
        <f t="shared" si="31"/>
        <v>Oct</v>
      </c>
      <c r="C2032" s="83">
        <v>45200</v>
      </c>
      <c r="D2032" s="84">
        <v>43</v>
      </c>
      <c r="E2032" s="84" t="s">
        <v>205</v>
      </c>
      <c r="F2032" s="85" t="s">
        <v>8978</v>
      </c>
      <c r="G2032" s="86" t="s">
        <v>9698</v>
      </c>
      <c r="H2032" s="86" t="s">
        <v>8782</v>
      </c>
      <c r="I2032" s="86">
        <v>1950</v>
      </c>
      <c r="J2032" s="112">
        <v>1653</v>
      </c>
      <c r="K2032" s="128" t="s">
        <v>261</v>
      </c>
      <c r="L2032" s="109" t="s">
        <v>232</v>
      </c>
      <c r="M2032" s="88" t="str">
        <f>VLOOKUP(L2032,'Total Sales 24-25'!$AD$2:$AE$6,2,0)</f>
        <v>Other Services</v>
      </c>
      <c r="N2032" s="109" t="s">
        <v>661</v>
      </c>
      <c r="O2032" s="84" t="s">
        <v>6341</v>
      </c>
      <c r="P2032" s="89"/>
      <c r="Q2032" s="89"/>
      <c r="R2032" s="89"/>
      <c r="S2032" s="84">
        <v>10</v>
      </c>
      <c r="T2032" s="89"/>
      <c r="U2032" s="84">
        <v>1950</v>
      </c>
    </row>
    <row r="2033" spans="1:21" ht="17.25" customHeight="1" thickBot="1">
      <c r="A2033" s="82">
        <v>45226</v>
      </c>
      <c r="B2033" s="82" t="str">
        <f t="shared" si="31"/>
        <v>Oct</v>
      </c>
      <c r="C2033" s="83">
        <v>45200</v>
      </c>
      <c r="D2033" s="84">
        <v>43</v>
      </c>
      <c r="E2033" s="84" t="s">
        <v>205</v>
      </c>
      <c r="F2033" s="85" t="s">
        <v>9564</v>
      </c>
      <c r="G2033" s="86" t="s">
        <v>9699</v>
      </c>
      <c r="H2033" s="86" t="s">
        <v>8782</v>
      </c>
      <c r="I2033" s="86">
        <v>1950</v>
      </c>
      <c r="J2033" s="112">
        <v>1653</v>
      </c>
      <c r="K2033" s="128" t="s">
        <v>261</v>
      </c>
      <c r="L2033" s="109" t="s">
        <v>232</v>
      </c>
      <c r="M2033" s="88" t="str">
        <f>VLOOKUP(L2033,'Total Sales 24-25'!$AD$2:$AE$6,2,0)</f>
        <v>Other Services</v>
      </c>
      <c r="N2033" s="109" t="s">
        <v>661</v>
      </c>
      <c r="O2033" s="84" t="s">
        <v>6341</v>
      </c>
      <c r="P2033" s="89"/>
      <c r="Q2033" s="89"/>
      <c r="R2033" s="89"/>
      <c r="S2033" s="84">
        <v>10</v>
      </c>
      <c r="T2033" s="89"/>
      <c r="U2033" s="84">
        <v>1950</v>
      </c>
    </row>
    <row r="2034" spans="1:21" ht="17.25" customHeight="1" thickBot="1">
      <c r="A2034" s="82">
        <v>45028</v>
      </c>
      <c r="B2034" s="82" t="str">
        <f t="shared" si="31"/>
        <v>Apr</v>
      </c>
      <c r="C2034" s="83">
        <v>45017</v>
      </c>
      <c r="D2034" s="84">
        <v>15</v>
      </c>
      <c r="E2034" s="84" t="s">
        <v>205</v>
      </c>
      <c r="F2034" s="85" t="s">
        <v>9700</v>
      </c>
      <c r="G2034" s="86" t="s">
        <v>9701</v>
      </c>
      <c r="H2034" s="86" t="s">
        <v>8782</v>
      </c>
      <c r="I2034" s="86">
        <v>264320</v>
      </c>
      <c r="J2034" s="84">
        <v>224000</v>
      </c>
      <c r="K2034" s="108" t="s">
        <v>291</v>
      </c>
      <c r="L2034" s="88" t="s">
        <v>226</v>
      </c>
      <c r="M2034" s="88" t="str">
        <f>VLOOKUP(L2034,'Total Sales 24-25'!$AD$2:$AE$6,2,0)</f>
        <v xml:space="preserve">Training Business </v>
      </c>
      <c r="N2034" s="88" t="s">
        <v>7906</v>
      </c>
      <c r="O2034" s="84" t="s">
        <v>6341</v>
      </c>
      <c r="P2034" s="89"/>
      <c r="Q2034" s="89"/>
      <c r="R2034" s="89"/>
      <c r="S2034" s="84">
        <v>4</v>
      </c>
      <c r="T2034" s="89"/>
      <c r="U2034" s="84">
        <v>264320</v>
      </c>
    </row>
    <row r="2035" spans="1:21" ht="17.25" customHeight="1" thickBot="1">
      <c r="A2035" s="82">
        <v>45226</v>
      </c>
      <c r="B2035" s="82" t="str">
        <f t="shared" si="31"/>
        <v>Oct</v>
      </c>
      <c r="C2035" s="83">
        <v>45200</v>
      </c>
      <c r="D2035" s="84">
        <v>43</v>
      </c>
      <c r="E2035" s="84" t="s">
        <v>205</v>
      </c>
      <c r="F2035" s="85" t="s">
        <v>2101</v>
      </c>
      <c r="G2035" s="86" t="s">
        <v>9702</v>
      </c>
      <c r="H2035" s="86" t="s">
        <v>8782</v>
      </c>
      <c r="I2035" s="86">
        <v>1950</v>
      </c>
      <c r="J2035" s="112">
        <v>1653</v>
      </c>
      <c r="K2035" s="128" t="s">
        <v>261</v>
      </c>
      <c r="L2035" s="109" t="s">
        <v>232</v>
      </c>
      <c r="M2035" s="88" t="str">
        <f>VLOOKUP(L2035,'Total Sales 24-25'!$AD$2:$AE$6,2,0)</f>
        <v>Other Services</v>
      </c>
      <c r="N2035" s="109" t="s">
        <v>661</v>
      </c>
      <c r="O2035" s="84" t="s">
        <v>6341</v>
      </c>
      <c r="P2035" s="89"/>
      <c r="Q2035" s="89"/>
      <c r="R2035" s="89"/>
      <c r="S2035" s="84">
        <v>10</v>
      </c>
      <c r="T2035" s="89"/>
      <c r="U2035" s="84">
        <v>1950</v>
      </c>
    </row>
    <row r="2036" spans="1:21" ht="17.25" customHeight="1" thickBot="1">
      <c r="A2036" s="82">
        <v>45226</v>
      </c>
      <c r="B2036" s="82" t="str">
        <f t="shared" si="31"/>
        <v>Oct</v>
      </c>
      <c r="C2036" s="83">
        <v>45200</v>
      </c>
      <c r="D2036" s="84">
        <v>43</v>
      </c>
      <c r="E2036" s="84" t="s">
        <v>205</v>
      </c>
      <c r="F2036" s="85" t="s">
        <v>4917</v>
      </c>
      <c r="G2036" s="86" t="s">
        <v>9703</v>
      </c>
      <c r="H2036" s="86" t="s">
        <v>8782</v>
      </c>
      <c r="I2036" s="86">
        <v>1950</v>
      </c>
      <c r="J2036" s="112">
        <v>1653</v>
      </c>
      <c r="K2036" s="128" t="s">
        <v>261</v>
      </c>
      <c r="L2036" s="109" t="s">
        <v>232</v>
      </c>
      <c r="M2036" s="88" t="str">
        <f>VLOOKUP(L2036,'Total Sales 24-25'!$AD$2:$AE$6,2,0)</f>
        <v>Other Services</v>
      </c>
      <c r="N2036" s="109" t="s">
        <v>661</v>
      </c>
      <c r="O2036" s="84" t="s">
        <v>6341</v>
      </c>
      <c r="P2036" s="89"/>
      <c r="Q2036" s="89"/>
      <c r="R2036" s="89"/>
      <c r="S2036" s="84">
        <v>10</v>
      </c>
      <c r="T2036" s="89"/>
      <c r="U2036" s="84">
        <v>1950</v>
      </c>
    </row>
    <row r="2037" spans="1:21" ht="17.25" customHeight="1" thickBot="1">
      <c r="A2037" s="82">
        <v>45226</v>
      </c>
      <c r="B2037" s="82" t="str">
        <f t="shared" si="31"/>
        <v>Oct</v>
      </c>
      <c r="C2037" s="83">
        <v>45200</v>
      </c>
      <c r="D2037" s="84">
        <v>43</v>
      </c>
      <c r="E2037" s="84" t="s">
        <v>205</v>
      </c>
      <c r="F2037" s="85" t="s">
        <v>9654</v>
      </c>
      <c r="G2037" s="86" t="s">
        <v>9704</v>
      </c>
      <c r="H2037" s="86" t="s">
        <v>8782</v>
      </c>
      <c r="I2037" s="86">
        <v>1950</v>
      </c>
      <c r="J2037" s="112">
        <v>1653</v>
      </c>
      <c r="K2037" s="128" t="s">
        <v>261</v>
      </c>
      <c r="L2037" s="109" t="s">
        <v>232</v>
      </c>
      <c r="M2037" s="88" t="str">
        <f>VLOOKUP(L2037,'Total Sales 24-25'!$AD$2:$AE$6,2,0)</f>
        <v>Other Services</v>
      </c>
      <c r="N2037" s="109" t="s">
        <v>661</v>
      </c>
      <c r="O2037" s="84" t="s">
        <v>6341</v>
      </c>
      <c r="P2037" s="89"/>
      <c r="Q2037" s="89"/>
      <c r="R2037" s="89"/>
      <c r="S2037" s="84">
        <v>10</v>
      </c>
      <c r="T2037" s="89"/>
      <c r="U2037" s="84">
        <v>1950</v>
      </c>
    </row>
    <row r="2038" spans="1:21" ht="17.25" customHeight="1" thickBot="1">
      <c r="A2038" s="82">
        <v>45226</v>
      </c>
      <c r="B2038" s="82" t="str">
        <f t="shared" si="31"/>
        <v>Oct</v>
      </c>
      <c r="C2038" s="83">
        <v>45200</v>
      </c>
      <c r="D2038" s="84">
        <v>43</v>
      </c>
      <c r="E2038" s="84" t="s">
        <v>205</v>
      </c>
      <c r="F2038" s="85" t="s">
        <v>8705</v>
      </c>
      <c r="G2038" s="86" t="s">
        <v>9705</v>
      </c>
      <c r="H2038" s="86" t="s">
        <v>8782</v>
      </c>
      <c r="I2038" s="86">
        <v>3900</v>
      </c>
      <c r="J2038" s="112">
        <v>3305</v>
      </c>
      <c r="K2038" s="128" t="s">
        <v>261</v>
      </c>
      <c r="L2038" s="109" t="s">
        <v>232</v>
      </c>
      <c r="M2038" s="88" t="str">
        <f>VLOOKUP(L2038,'Total Sales 24-25'!$AD$2:$AE$6,2,0)</f>
        <v>Other Services</v>
      </c>
      <c r="N2038" s="109" t="s">
        <v>661</v>
      </c>
      <c r="O2038" s="84" t="s">
        <v>6341</v>
      </c>
      <c r="P2038" s="89"/>
      <c r="Q2038" s="89"/>
      <c r="R2038" s="89"/>
      <c r="S2038" s="84">
        <v>10</v>
      </c>
      <c r="T2038" s="89"/>
      <c r="U2038" s="84">
        <v>3900</v>
      </c>
    </row>
    <row r="2039" spans="1:21" ht="17.25" customHeight="1" thickBot="1">
      <c r="A2039" s="82">
        <v>45226</v>
      </c>
      <c r="B2039" s="82" t="str">
        <f t="shared" si="31"/>
        <v>Oct</v>
      </c>
      <c r="C2039" s="83">
        <v>45200</v>
      </c>
      <c r="D2039" s="84">
        <v>43</v>
      </c>
      <c r="E2039" s="84" t="s">
        <v>205</v>
      </c>
      <c r="F2039" s="85" t="s">
        <v>3198</v>
      </c>
      <c r="G2039" s="86" t="s">
        <v>9706</v>
      </c>
      <c r="H2039" s="86" t="s">
        <v>8782</v>
      </c>
      <c r="I2039" s="86">
        <v>1950</v>
      </c>
      <c r="J2039" s="112">
        <v>1653</v>
      </c>
      <c r="K2039" s="128" t="s">
        <v>261</v>
      </c>
      <c r="L2039" s="109" t="s">
        <v>232</v>
      </c>
      <c r="M2039" s="88" t="str">
        <f>VLOOKUP(L2039,'Total Sales 24-25'!$AD$2:$AE$6,2,0)</f>
        <v>Other Services</v>
      </c>
      <c r="N2039" s="109" t="s">
        <v>661</v>
      </c>
      <c r="O2039" s="84" t="s">
        <v>6341</v>
      </c>
      <c r="P2039" s="89"/>
      <c r="Q2039" s="89"/>
      <c r="R2039" s="89"/>
      <c r="S2039" s="84">
        <v>10</v>
      </c>
      <c r="T2039" s="89"/>
      <c r="U2039" s="84">
        <v>1950</v>
      </c>
    </row>
    <row r="2040" spans="1:21" ht="17.25" customHeight="1" thickBot="1">
      <c r="A2040" s="82">
        <v>45226</v>
      </c>
      <c r="B2040" s="82" t="str">
        <f t="shared" si="31"/>
        <v>Oct</v>
      </c>
      <c r="C2040" s="83">
        <v>45200</v>
      </c>
      <c r="D2040" s="84">
        <v>43</v>
      </c>
      <c r="E2040" s="84" t="s">
        <v>205</v>
      </c>
      <c r="F2040" s="85" t="s">
        <v>9707</v>
      </c>
      <c r="G2040" s="86" t="s">
        <v>9708</v>
      </c>
      <c r="H2040" s="86" t="s">
        <v>8782</v>
      </c>
      <c r="I2040" s="86">
        <v>1950</v>
      </c>
      <c r="J2040" s="112">
        <v>1653</v>
      </c>
      <c r="K2040" s="128" t="s">
        <v>261</v>
      </c>
      <c r="L2040" s="109" t="s">
        <v>232</v>
      </c>
      <c r="M2040" s="88" t="str">
        <f>VLOOKUP(L2040,'Total Sales 24-25'!$AD$2:$AE$6,2,0)</f>
        <v>Other Services</v>
      </c>
      <c r="N2040" s="109" t="s">
        <v>661</v>
      </c>
      <c r="O2040" s="84" t="s">
        <v>6341</v>
      </c>
      <c r="P2040" s="89"/>
      <c r="Q2040" s="89"/>
      <c r="R2040" s="89"/>
      <c r="S2040" s="84">
        <v>10</v>
      </c>
      <c r="T2040" s="89"/>
      <c r="U2040" s="84">
        <v>1950</v>
      </c>
    </row>
    <row r="2041" spans="1:21" ht="17.25" customHeight="1" thickBot="1">
      <c r="A2041" s="82">
        <v>45226</v>
      </c>
      <c r="B2041" s="82" t="str">
        <f t="shared" si="31"/>
        <v>Oct</v>
      </c>
      <c r="C2041" s="83">
        <v>45200</v>
      </c>
      <c r="D2041" s="84">
        <v>43</v>
      </c>
      <c r="E2041" s="84" t="s">
        <v>205</v>
      </c>
      <c r="F2041" s="85" t="s">
        <v>5953</v>
      </c>
      <c r="G2041" s="86" t="s">
        <v>9709</v>
      </c>
      <c r="H2041" s="86" t="s">
        <v>8782</v>
      </c>
      <c r="I2041" s="86">
        <v>7800</v>
      </c>
      <c r="J2041" s="112">
        <v>6610</v>
      </c>
      <c r="K2041" s="128" t="s">
        <v>261</v>
      </c>
      <c r="L2041" s="109" t="s">
        <v>232</v>
      </c>
      <c r="M2041" s="88" t="str">
        <f>VLOOKUP(L2041,'Total Sales 24-25'!$AD$2:$AE$6,2,0)</f>
        <v>Other Services</v>
      </c>
      <c r="N2041" s="109" t="s">
        <v>661</v>
      </c>
      <c r="O2041" s="84" t="s">
        <v>6341</v>
      </c>
      <c r="P2041" s="89"/>
      <c r="Q2041" s="89"/>
      <c r="R2041" s="89"/>
      <c r="S2041" s="84">
        <v>10</v>
      </c>
      <c r="T2041" s="89"/>
      <c r="U2041" s="84">
        <v>7800</v>
      </c>
    </row>
    <row r="2042" spans="1:21" ht="17.25" customHeight="1" thickBot="1">
      <c r="A2042" s="82">
        <v>45227</v>
      </c>
      <c r="B2042" s="82" t="str">
        <f t="shared" si="31"/>
        <v>Oct</v>
      </c>
      <c r="C2042" s="83">
        <v>45200</v>
      </c>
      <c r="D2042" s="84">
        <v>43</v>
      </c>
      <c r="E2042" s="84" t="s">
        <v>205</v>
      </c>
      <c r="F2042" s="85" t="s">
        <v>2462</v>
      </c>
      <c r="G2042" s="86" t="s">
        <v>9710</v>
      </c>
      <c r="H2042" s="86" t="s">
        <v>8782</v>
      </c>
      <c r="I2042" s="86">
        <v>3900</v>
      </c>
      <c r="J2042" s="112">
        <v>3305</v>
      </c>
      <c r="K2042" s="128" t="s">
        <v>261</v>
      </c>
      <c r="L2042" s="109" t="s">
        <v>232</v>
      </c>
      <c r="M2042" s="88" t="str">
        <f>VLOOKUP(L2042,'Total Sales 24-25'!$AD$2:$AE$6,2,0)</f>
        <v>Other Services</v>
      </c>
      <c r="N2042" s="109" t="s">
        <v>661</v>
      </c>
      <c r="O2042" s="84" t="s">
        <v>6341</v>
      </c>
      <c r="P2042" s="89"/>
      <c r="Q2042" s="89"/>
      <c r="R2042" s="89"/>
      <c r="S2042" s="84">
        <v>10</v>
      </c>
      <c r="T2042" s="89"/>
      <c r="U2042" s="84">
        <v>3900</v>
      </c>
    </row>
    <row r="2043" spans="1:21" ht="17.25" customHeight="1" thickBot="1">
      <c r="A2043" s="82">
        <v>45228</v>
      </c>
      <c r="B2043" s="82" t="str">
        <f t="shared" si="31"/>
        <v>Oct</v>
      </c>
      <c r="C2043" s="83">
        <v>45200</v>
      </c>
      <c r="D2043" s="84">
        <v>44</v>
      </c>
      <c r="E2043" s="84" t="s">
        <v>205</v>
      </c>
      <c r="F2043" s="85" t="s">
        <v>9711</v>
      </c>
      <c r="G2043" s="86" t="s">
        <v>9712</v>
      </c>
      <c r="H2043" s="86" t="s">
        <v>8782</v>
      </c>
      <c r="I2043" s="86">
        <v>1950</v>
      </c>
      <c r="J2043" s="109">
        <v>1653</v>
      </c>
      <c r="K2043" s="128" t="s">
        <v>261</v>
      </c>
      <c r="L2043" s="109" t="s">
        <v>232</v>
      </c>
      <c r="M2043" s="88" t="str">
        <f>VLOOKUP(L2043,'Total Sales 24-25'!$AD$2:$AE$6,2,0)</f>
        <v>Other Services</v>
      </c>
      <c r="N2043" s="109" t="s">
        <v>661</v>
      </c>
      <c r="O2043" s="84" t="s">
        <v>6341</v>
      </c>
      <c r="P2043" s="89"/>
      <c r="Q2043" s="89"/>
      <c r="R2043" s="89"/>
      <c r="S2043" s="84">
        <v>10</v>
      </c>
      <c r="T2043" s="89"/>
      <c r="U2043" s="84">
        <v>1950</v>
      </c>
    </row>
    <row r="2044" spans="1:21" ht="17.25" customHeight="1" thickBot="1">
      <c r="A2044" s="82">
        <v>45228</v>
      </c>
      <c r="B2044" s="82" t="str">
        <f t="shared" si="31"/>
        <v>Oct</v>
      </c>
      <c r="C2044" s="83">
        <v>45200</v>
      </c>
      <c r="D2044" s="84">
        <v>44</v>
      </c>
      <c r="E2044" s="84" t="s">
        <v>205</v>
      </c>
      <c r="F2044" s="85" t="s">
        <v>9713</v>
      </c>
      <c r="G2044" s="86" t="s">
        <v>9714</v>
      </c>
      <c r="H2044" s="86" t="s">
        <v>8782</v>
      </c>
      <c r="I2044" s="86">
        <v>299</v>
      </c>
      <c r="J2044" s="109">
        <v>253</v>
      </c>
      <c r="K2044" s="128" t="s">
        <v>261</v>
      </c>
      <c r="L2044" s="109" t="s">
        <v>232</v>
      </c>
      <c r="M2044" s="88" t="str">
        <f>VLOOKUP(L2044,'Total Sales 24-25'!$AD$2:$AE$6,2,0)</f>
        <v>Other Services</v>
      </c>
      <c r="N2044" s="109" t="s">
        <v>5204</v>
      </c>
      <c r="O2044" s="84" t="s">
        <v>6341</v>
      </c>
      <c r="P2044" s="89"/>
      <c r="Q2044" s="89"/>
      <c r="R2044" s="89"/>
      <c r="S2044" s="84">
        <v>10</v>
      </c>
      <c r="T2044" s="89"/>
      <c r="U2044" s="84">
        <v>299</v>
      </c>
    </row>
    <row r="2045" spans="1:21" ht="17.25" customHeight="1" thickBot="1">
      <c r="A2045" s="82">
        <v>45028</v>
      </c>
      <c r="B2045" s="82" t="str">
        <f t="shared" si="31"/>
        <v>Apr</v>
      </c>
      <c r="C2045" s="83">
        <v>45017</v>
      </c>
      <c r="D2045" s="84">
        <v>15</v>
      </c>
      <c r="E2045" s="84" t="s">
        <v>205</v>
      </c>
      <c r="F2045" s="85" t="s">
        <v>3514</v>
      </c>
      <c r="G2045" s="86" t="s">
        <v>9715</v>
      </c>
      <c r="H2045" s="86" t="s">
        <v>8782</v>
      </c>
      <c r="I2045" s="86">
        <v>587640</v>
      </c>
      <c r="J2045" s="84">
        <v>498000</v>
      </c>
      <c r="K2045" s="108" t="s">
        <v>291</v>
      </c>
      <c r="L2045" s="88" t="s">
        <v>226</v>
      </c>
      <c r="M2045" s="88" t="str">
        <f>VLOOKUP(L2045,'Total Sales 24-25'!$AD$2:$AE$6,2,0)</f>
        <v xml:space="preserve">Training Business </v>
      </c>
      <c r="N2045" s="88" t="s">
        <v>7906</v>
      </c>
      <c r="O2045" s="84" t="s">
        <v>6341</v>
      </c>
      <c r="P2045" s="89"/>
      <c r="Q2045" s="89"/>
      <c r="R2045" s="89"/>
      <c r="S2045" s="84">
        <v>4</v>
      </c>
      <c r="T2045" s="89"/>
      <c r="U2045" s="84">
        <v>587640</v>
      </c>
    </row>
    <row r="2046" spans="1:21" ht="17.25" customHeight="1" thickBot="1">
      <c r="A2046" s="82">
        <v>45228</v>
      </c>
      <c r="B2046" s="82" t="str">
        <f t="shared" si="31"/>
        <v>Oct</v>
      </c>
      <c r="C2046" s="83">
        <v>45200</v>
      </c>
      <c r="D2046" s="84">
        <v>44</v>
      </c>
      <c r="E2046" s="84" t="s">
        <v>205</v>
      </c>
      <c r="F2046" s="85" t="s">
        <v>1717</v>
      </c>
      <c r="G2046" s="86" t="s">
        <v>9716</v>
      </c>
      <c r="H2046" s="86" t="s">
        <v>8782</v>
      </c>
      <c r="I2046" s="86">
        <v>5900</v>
      </c>
      <c r="J2046" s="109">
        <v>5000</v>
      </c>
      <c r="K2046" s="126" t="s">
        <v>310</v>
      </c>
      <c r="L2046" s="109" t="s">
        <v>223</v>
      </c>
      <c r="M2046" s="88" t="str">
        <f>VLOOKUP(L2046,'Total Sales 24-25'!$AD$2:$AE$6,2,0)</f>
        <v>Tech Assist Recruitment</v>
      </c>
      <c r="N2046" s="109" t="s">
        <v>311</v>
      </c>
      <c r="O2046" s="84" t="s">
        <v>6341</v>
      </c>
      <c r="P2046" s="89"/>
      <c r="Q2046" s="89"/>
      <c r="R2046" s="89"/>
      <c r="S2046" s="84">
        <v>10</v>
      </c>
      <c r="T2046" s="89"/>
      <c r="U2046" s="84">
        <v>5900</v>
      </c>
    </row>
    <row r="2047" spans="1:21" ht="17.25" customHeight="1" thickBot="1">
      <c r="A2047" s="82">
        <v>45228</v>
      </c>
      <c r="B2047" s="82" t="str">
        <f t="shared" si="31"/>
        <v>Oct</v>
      </c>
      <c r="C2047" s="83">
        <v>45200</v>
      </c>
      <c r="D2047" s="84">
        <v>44</v>
      </c>
      <c r="E2047" s="84" t="s">
        <v>205</v>
      </c>
      <c r="F2047" s="85" t="s">
        <v>9717</v>
      </c>
      <c r="G2047" s="86" t="s">
        <v>9718</v>
      </c>
      <c r="H2047" s="86" t="s">
        <v>8782</v>
      </c>
      <c r="I2047" s="86">
        <v>299</v>
      </c>
      <c r="J2047" s="109">
        <v>253</v>
      </c>
      <c r="K2047" s="128" t="s">
        <v>261</v>
      </c>
      <c r="L2047" s="109" t="s">
        <v>232</v>
      </c>
      <c r="M2047" s="88" t="str">
        <f>VLOOKUP(L2047,'Total Sales 24-25'!$AD$2:$AE$6,2,0)</f>
        <v>Other Services</v>
      </c>
      <c r="N2047" s="109" t="s">
        <v>5204</v>
      </c>
      <c r="O2047" s="84" t="s">
        <v>6341</v>
      </c>
      <c r="P2047" s="89"/>
      <c r="Q2047" s="89"/>
      <c r="R2047" s="89"/>
      <c r="S2047" s="84">
        <v>10</v>
      </c>
      <c r="T2047" s="89"/>
      <c r="U2047" s="84">
        <v>299</v>
      </c>
    </row>
    <row r="2048" spans="1:21" ht="17.25" customHeight="1" thickBot="1">
      <c r="A2048" s="82">
        <v>45228</v>
      </c>
      <c r="B2048" s="82" t="str">
        <f t="shared" si="31"/>
        <v>Oct</v>
      </c>
      <c r="C2048" s="83">
        <v>45200</v>
      </c>
      <c r="D2048" s="84">
        <v>44</v>
      </c>
      <c r="E2048" s="84" t="s">
        <v>205</v>
      </c>
      <c r="F2048" s="85" t="s">
        <v>4852</v>
      </c>
      <c r="G2048" s="86" t="s">
        <v>9719</v>
      </c>
      <c r="H2048" s="86" t="s">
        <v>8782</v>
      </c>
      <c r="I2048" s="86">
        <v>8850</v>
      </c>
      <c r="J2048" s="109">
        <v>7500</v>
      </c>
      <c r="K2048" s="120" t="s">
        <v>112</v>
      </c>
      <c r="L2048" s="109" t="s">
        <v>229</v>
      </c>
      <c r="M2048" s="88" t="str">
        <f>VLOOKUP(L2048,'Total Sales 24-25'!$AD$2:$AE$6,2,0)</f>
        <v>WhatsApp API Business</v>
      </c>
      <c r="N2048" s="109" t="s">
        <v>269</v>
      </c>
      <c r="O2048" s="84" t="s">
        <v>6341</v>
      </c>
      <c r="P2048" s="89"/>
      <c r="Q2048" s="89"/>
      <c r="R2048" s="89"/>
      <c r="S2048" s="84">
        <v>10</v>
      </c>
      <c r="T2048" s="89"/>
      <c r="U2048" s="84">
        <v>8850</v>
      </c>
    </row>
    <row r="2049" spans="1:21" ht="17.25" customHeight="1" thickBot="1">
      <c r="A2049" s="82">
        <v>45228</v>
      </c>
      <c r="B2049" s="82" t="str">
        <f t="shared" si="31"/>
        <v>Oct</v>
      </c>
      <c r="C2049" s="83">
        <v>45200</v>
      </c>
      <c r="D2049" s="84">
        <v>44</v>
      </c>
      <c r="E2049" s="84" t="s">
        <v>205</v>
      </c>
      <c r="F2049" s="85" t="s">
        <v>9720</v>
      </c>
      <c r="G2049" s="86" t="s">
        <v>9721</v>
      </c>
      <c r="H2049" s="86" t="s">
        <v>8782</v>
      </c>
      <c r="I2049" s="86">
        <v>1950</v>
      </c>
      <c r="J2049" s="109">
        <v>1653</v>
      </c>
      <c r="K2049" s="128" t="s">
        <v>261</v>
      </c>
      <c r="L2049" s="109" t="s">
        <v>232</v>
      </c>
      <c r="M2049" s="88" t="str">
        <f>VLOOKUP(L2049,'Total Sales 24-25'!$AD$2:$AE$6,2,0)</f>
        <v>Other Services</v>
      </c>
      <c r="N2049" s="109" t="s">
        <v>661</v>
      </c>
      <c r="O2049" s="84" t="s">
        <v>6341</v>
      </c>
      <c r="P2049" s="89"/>
      <c r="Q2049" s="89"/>
      <c r="R2049" s="89"/>
      <c r="S2049" s="84">
        <v>10</v>
      </c>
      <c r="T2049" s="89"/>
      <c r="U2049" s="84">
        <v>1950</v>
      </c>
    </row>
    <row r="2050" spans="1:21" ht="17.25" customHeight="1" thickBot="1">
      <c r="A2050" s="82">
        <v>45228</v>
      </c>
      <c r="B2050" s="82" t="str">
        <f t="shared" ref="B2050:B2113" si="32">TEXT(A2050,"mmm")</f>
        <v>Oct</v>
      </c>
      <c r="C2050" s="83">
        <v>45200</v>
      </c>
      <c r="D2050" s="84">
        <v>44</v>
      </c>
      <c r="E2050" s="84" t="s">
        <v>205</v>
      </c>
      <c r="F2050" s="85" t="s">
        <v>2959</v>
      </c>
      <c r="G2050" s="86" t="s">
        <v>9722</v>
      </c>
      <c r="H2050" s="86" t="s">
        <v>8782</v>
      </c>
      <c r="I2050" s="86">
        <v>17700</v>
      </c>
      <c r="J2050" s="109">
        <v>15000</v>
      </c>
      <c r="K2050" s="120" t="s">
        <v>112</v>
      </c>
      <c r="L2050" s="109" t="s">
        <v>229</v>
      </c>
      <c r="M2050" s="88" t="str">
        <f>VLOOKUP(L2050,'Total Sales 24-25'!$AD$2:$AE$6,2,0)</f>
        <v>WhatsApp API Business</v>
      </c>
      <c r="N2050" s="109" t="s">
        <v>284</v>
      </c>
      <c r="O2050" s="84" t="s">
        <v>6341</v>
      </c>
      <c r="P2050" s="89"/>
      <c r="Q2050" s="89"/>
      <c r="R2050" s="89"/>
      <c r="S2050" s="84">
        <v>10</v>
      </c>
      <c r="T2050" s="89"/>
      <c r="U2050" s="84">
        <v>17700</v>
      </c>
    </row>
    <row r="2051" spans="1:21" ht="17.25" customHeight="1" thickBot="1">
      <c r="A2051" s="82">
        <v>45228</v>
      </c>
      <c r="B2051" s="82" t="str">
        <f t="shared" si="32"/>
        <v>Oct</v>
      </c>
      <c r="C2051" s="83">
        <v>45200</v>
      </c>
      <c r="D2051" s="84">
        <v>44</v>
      </c>
      <c r="E2051" s="84" t="s">
        <v>205</v>
      </c>
      <c r="F2051" s="85" t="s">
        <v>9723</v>
      </c>
      <c r="G2051" s="86" t="s">
        <v>9724</v>
      </c>
      <c r="H2051" s="86" t="s">
        <v>8782</v>
      </c>
      <c r="I2051" s="86">
        <v>299</v>
      </c>
      <c r="J2051" s="109">
        <v>253</v>
      </c>
      <c r="K2051" s="128" t="s">
        <v>261</v>
      </c>
      <c r="L2051" s="109" t="s">
        <v>232</v>
      </c>
      <c r="M2051" s="88" t="str">
        <f>VLOOKUP(L2051,'Total Sales 24-25'!$AD$2:$AE$6,2,0)</f>
        <v>Other Services</v>
      </c>
      <c r="N2051" s="109" t="s">
        <v>5204</v>
      </c>
      <c r="O2051" s="84" t="s">
        <v>6341</v>
      </c>
      <c r="P2051" s="89"/>
      <c r="Q2051" s="89"/>
      <c r="R2051" s="89"/>
      <c r="S2051" s="84">
        <v>10</v>
      </c>
      <c r="T2051" s="89"/>
      <c r="U2051" s="84">
        <v>299</v>
      </c>
    </row>
    <row r="2052" spans="1:21" ht="17.25" customHeight="1" thickBot="1">
      <c r="A2052" s="82">
        <v>45228</v>
      </c>
      <c r="B2052" s="82" t="str">
        <f t="shared" si="32"/>
        <v>Oct</v>
      </c>
      <c r="C2052" s="130">
        <v>45200</v>
      </c>
      <c r="D2052" s="131">
        <v>44</v>
      </c>
      <c r="E2052" s="84" t="s">
        <v>205</v>
      </c>
      <c r="F2052" s="85" t="s">
        <v>9725</v>
      </c>
      <c r="G2052" s="132" t="s">
        <v>9726</v>
      </c>
      <c r="H2052" s="86" t="s">
        <v>8782</v>
      </c>
      <c r="I2052" s="133">
        <v>705640</v>
      </c>
      <c r="J2052" s="123">
        <v>598000</v>
      </c>
      <c r="K2052" s="125" t="s">
        <v>291</v>
      </c>
      <c r="L2052" s="123" t="s">
        <v>226</v>
      </c>
      <c r="M2052" s="88" t="str">
        <f>VLOOKUP(L2052,'Total Sales 24-25'!$AD$2:$AE$6,2,0)</f>
        <v xml:space="preserve">Training Business </v>
      </c>
      <c r="N2052" s="123" t="s">
        <v>7906</v>
      </c>
      <c r="O2052" s="131" t="s">
        <v>6341</v>
      </c>
      <c r="P2052" s="131" t="s">
        <v>7726</v>
      </c>
      <c r="Q2052" s="106"/>
      <c r="R2052" s="106"/>
      <c r="S2052" s="131">
        <v>10</v>
      </c>
      <c r="T2052" s="106"/>
      <c r="U2052" s="131">
        <v>705640</v>
      </c>
    </row>
    <row r="2053" spans="1:21" ht="17.25" customHeight="1" thickBot="1">
      <c r="A2053" s="82">
        <v>45228</v>
      </c>
      <c r="B2053" s="82" t="str">
        <f t="shared" si="32"/>
        <v>Oct</v>
      </c>
      <c r="C2053" s="83">
        <v>45200</v>
      </c>
      <c r="D2053" s="84">
        <v>44</v>
      </c>
      <c r="E2053" s="84" t="s">
        <v>205</v>
      </c>
      <c r="F2053" s="85" t="s">
        <v>9727</v>
      </c>
      <c r="G2053" s="86" t="s">
        <v>9728</v>
      </c>
      <c r="H2053" s="86" t="s">
        <v>8782</v>
      </c>
      <c r="I2053" s="86">
        <v>299</v>
      </c>
      <c r="J2053" s="109">
        <v>253</v>
      </c>
      <c r="K2053" s="128" t="s">
        <v>261</v>
      </c>
      <c r="L2053" s="109" t="s">
        <v>232</v>
      </c>
      <c r="M2053" s="88" t="str">
        <f>VLOOKUP(L2053,'Total Sales 24-25'!$AD$2:$AE$6,2,0)</f>
        <v>Other Services</v>
      </c>
      <c r="N2053" s="109" t="s">
        <v>5204</v>
      </c>
      <c r="O2053" s="84" t="s">
        <v>6341</v>
      </c>
      <c r="P2053" s="89"/>
      <c r="Q2053" s="89"/>
      <c r="R2053" s="89"/>
      <c r="S2053" s="84">
        <v>10</v>
      </c>
      <c r="T2053" s="89"/>
      <c r="U2053" s="84">
        <v>299</v>
      </c>
    </row>
    <row r="2054" spans="1:21" ht="17.25" customHeight="1" thickBot="1">
      <c r="A2054" s="82">
        <v>45229</v>
      </c>
      <c r="B2054" s="82" t="str">
        <f t="shared" si="32"/>
        <v>Oct</v>
      </c>
      <c r="C2054" s="83">
        <v>45200</v>
      </c>
      <c r="D2054" s="84">
        <v>44</v>
      </c>
      <c r="E2054" s="84" t="s">
        <v>205</v>
      </c>
      <c r="F2054" s="85" t="s">
        <v>2335</v>
      </c>
      <c r="G2054" s="86" t="s">
        <v>9729</v>
      </c>
      <c r="H2054" s="86" t="s">
        <v>8782</v>
      </c>
      <c r="I2054" s="86">
        <v>2950</v>
      </c>
      <c r="J2054" s="109">
        <v>2500</v>
      </c>
      <c r="K2054" s="120" t="s">
        <v>112</v>
      </c>
      <c r="L2054" s="109" t="s">
        <v>229</v>
      </c>
      <c r="M2054" s="88" t="str">
        <f>VLOOKUP(L2054,'Total Sales 24-25'!$AD$2:$AE$6,2,0)</f>
        <v>WhatsApp API Business</v>
      </c>
      <c r="N2054" s="109" t="s">
        <v>258</v>
      </c>
      <c r="O2054" s="84" t="s">
        <v>6341</v>
      </c>
      <c r="P2054" s="89"/>
      <c r="Q2054" s="89"/>
      <c r="R2054" s="89"/>
      <c r="S2054" s="84">
        <v>10</v>
      </c>
      <c r="T2054" s="89"/>
      <c r="U2054" s="84">
        <v>2950</v>
      </c>
    </row>
    <row r="2055" spans="1:21" ht="17.25" customHeight="1" thickBot="1">
      <c r="A2055" s="82">
        <v>45229</v>
      </c>
      <c r="B2055" s="82" t="str">
        <f t="shared" si="32"/>
        <v>Oct</v>
      </c>
      <c r="C2055" s="83">
        <v>45200</v>
      </c>
      <c r="D2055" s="84">
        <v>44</v>
      </c>
      <c r="E2055" s="84" t="s">
        <v>205</v>
      </c>
      <c r="F2055" s="85" t="s">
        <v>9730</v>
      </c>
      <c r="G2055" s="86" t="s">
        <v>9731</v>
      </c>
      <c r="H2055" s="86" t="s">
        <v>8782</v>
      </c>
      <c r="I2055" s="86">
        <v>1950</v>
      </c>
      <c r="J2055" s="109">
        <v>1653</v>
      </c>
      <c r="K2055" s="128" t="s">
        <v>261</v>
      </c>
      <c r="L2055" s="109" t="s">
        <v>232</v>
      </c>
      <c r="M2055" s="88" t="str">
        <f>VLOOKUP(L2055,'Total Sales 24-25'!$AD$2:$AE$6,2,0)</f>
        <v>Other Services</v>
      </c>
      <c r="N2055" s="109" t="s">
        <v>5204</v>
      </c>
      <c r="O2055" s="84" t="s">
        <v>6341</v>
      </c>
      <c r="P2055" s="89"/>
      <c r="Q2055" s="89"/>
      <c r="R2055" s="89"/>
      <c r="S2055" s="84">
        <v>10</v>
      </c>
      <c r="T2055" s="89"/>
      <c r="U2055" s="84">
        <v>1950</v>
      </c>
    </row>
    <row r="2056" spans="1:21" ht="17.25" customHeight="1" thickBot="1">
      <c r="A2056" s="82">
        <v>45028</v>
      </c>
      <c r="B2056" s="82" t="str">
        <f t="shared" si="32"/>
        <v>Apr</v>
      </c>
      <c r="C2056" s="83">
        <v>45017</v>
      </c>
      <c r="D2056" s="84">
        <v>15</v>
      </c>
      <c r="E2056" s="84" t="s">
        <v>205</v>
      </c>
      <c r="F2056" s="85" t="s">
        <v>9732</v>
      </c>
      <c r="G2056" s="86" t="s">
        <v>9733</v>
      </c>
      <c r="H2056" s="86" t="s">
        <v>8782</v>
      </c>
      <c r="I2056" s="86">
        <v>84960</v>
      </c>
      <c r="J2056" s="84">
        <v>72000</v>
      </c>
      <c r="K2056" s="108" t="s">
        <v>291</v>
      </c>
      <c r="L2056" s="88" t="s">
        <v>32</v>
      </c>
      <c r="M2056" s="88" t="s">
        <v>15</v>
      </c>
      <c r="N2056" s="88" t="s">
        <v>503</v>
      </c>
      <c r="O2056" s="84" t="s">
        <v>6341</v>
      </c>
      <c r="P2056" s="89"/>
      <c r="Q2056" s="89"/>
      <c r="R2056" s="89"/>
      <c r="S2056" s="84">
        <v>4</v>
      </c>
      <c r="T2056" s="89"/>
      <c r="U2056" s="84">
        <v>84960</v>
      </c>
    </row>
    <row r="2057" spans="1:21" ht="17.25" customHeight="1" thickBot="1">
      <c r="A2057" s="82">
        <v>45229</v>
      </c>
      <c r="B2057" s="82" t="str">
        <f t="shared" si="32"/>
        <v>Oct</v>
      </c>
      <c r="C2057" s="83">
        <v>45200</v>
      </c>
      <c r="D2057" s="84">
        <v>44</v>
      </c>
      <c r="E2057" s="84" t="s">
        <v>205</v>
      </c>
      <c r="F2057" s="85" t="s">
        <v>8705</v>
      </c>
      <c r="G2057" s="86" t="s">
        <v>9734</v>
      </c>
      <c r="H2057" s="86" t="s">
        <v>8782</v>
      </c>
      <c r="I2057" s="86">
        <v>469640</v>
      </c>
      <c r="J2057" s="109">
        <v>398000</v>
      </c>
      <c r="K2057" s="125" t="s">
        <v>291</v>
      </c>
      <c r="L2057" s="109" t="s">
        <v>226</v>
      </c>
      <c r="M2057" s="88" t="str">
        <f>VLOOKUP(L2057,'Total Sales 24-25'!$AD$2:$AE$6,2,0)</f>
        <v xml:space="preserve">Training Business </v>
      </c>
      <c r="N2057" s="109" t="s">
        <v>7906</v>
      </c>
      <c r="O2057" s="84" t="s">
        <v>6341</v>
      </c>
      <c r="P2057" s="89"/>
      <c r="Q2057" s="89"/>
      <c r="R2057" s="89"/>
      <c r="S2057" s="84">
        <v>10</v>
      </c>
      <c r="T2057" s="89"/>
      <c r="U2057" s="84">
        <v>469640</v>
      </c>
    </row>
    <row r="2058" spans="1:21" ht="17.25" customHeight="1" thickBot="1">
      <c r="A2058" s="82">
        <v>45229</v>
      </c>
      <c r="B2058" s="82" t="str">
        <f t="shared" si="32"/>
        <v>Oct</v>
      </c>
      <c r="C2058" s="83">
        <v>45200</v>
      </c>
      <c r="D2058" s="84">
        <v>44</v>
      </c>
      <c r="E2058" s="84" t="s">
        <v>205</v>
      </c>
      <c r="F2058" s="85" t="s">
        <v>3902</v>
      </c>
      <c r="G2058" s="86" t="s">
        <v>9735</v>
      </c>
      <c r="H2058" s="86" t="s">
        <v>8782</v>
      </c>
      <c r="I2058" s="86">
        <v>10030</v>
      </c>
      <c r="J2058" s="109">
        <v>8500</v>
      </c>
      <c r="K2058" s="120" t="s">
        <v>112</v>
      </c>
      <c r="L2058" s="109" t="s">
        <v>229</v>
      </c>
      <c r="M2058" s="88" t="str">
        <f>VLOOKUP(L2058,'Total Sales 24-25'!$AD$2:$AE$6,2,0)</f>
        <v>WhatsApp API Business</v>
      </c>
      <c r="N2058" s="109" t="s">
        <v>352</v>
      </c>
      <c r="O2058" s="84" t="s">
        <v>6341</v>
      </c>
      <c r="P2058" s="89"/>
      <c r="Q2058" s="89"/>
      <c r="R2058" s="89"/>
      <c r="S2058" s="84">
        <v>10</v>
      </c>
      <c r="T2058" s="89"/>
      <c r="U2058" s="84">
        <v>10030</v>
      </c>
    </row>
    <row r="2059" spans="1:21" ht="17.25" customHeight="1" thickBot="1">
      <c r="A2059" s="82">
        <v>45229</v>
      </c>
      <c r="B2059" s="82" t="str">
        <f t="shared" si="32"/>
        <v>Oct</v>
      </c>
      <c r="C2059" s="83">
        <v>45200</v>
      </c>
      <c r="D2059" s="84">
        <v>44</v>
      </c>
      <c r="E2059" s="84" t="s">
        <v>205</v>
      </c>
      <c r="F2059" s="85" t="s">
        <v>1467</v>
      </c>
      <c r="G2059" s="86" t="s">
        <v>9736</v>
      </c>
      <c r="H2059" s="86" t="s">
        <v>8782</v>
      </c>
      <c r="I2059" s="86">
        <v>42480</v>
      </c>
      <c r="J2059" s="109">
        <v>36000</v>
      </c>
      <c r="K2059" s="120" t="s">
        <v>112</v>
      </c>
      <c r="L2059" s="109" t="s">
        <v>229</v>
      </c>
      <c r="M2059" s="88" t="str">
        <f>VLOOKUP(L2059,'Total Sales 24-25'!$AD$2:$AE$6,2,0)</f>
        <v>WhatsApp API Business</v>
      </c>
      <c r="N2059" s="109" t="s">
        <v>359</v>
      </c>
      <c r="O2059" s="84" t="s">
        <v>6341</v>
      </c>
      <c r="P2059" s="89"/>
      <c r="Q2059" s="89"/>
      <c r="R2059" s="89"/>
      <c r="S2059" s="84">
        <v>10</v>
      </c>
      <c r="T2059" s="89"/>
      <c r="U2059" s="84">
        <v>42480</v>
      </c>
    </row>
    <row r="2060" spans="1:21" ht="17.25" customHeight="1" thickBot="1">
      <c r="A2060" s="82">
        <v>45230</v>
      </c>
      <c r="B2060" s="82" t="str">
        <f t="shared" si="32"/>
        <v>Oct</v>
      </c>
      <c r="C2060" s="83">
        <v>45200</v>
      </c>
      <c r="D2060" s="84">
        <v>44</v>
      </c>
      <c r="E2060" s="84" t="s">
        <v>205</v>
      </c>
      <c r="F2060" s="85" t="s">
        <v>9737</v>
      </c>
      <c r="G2060" s="86" t="s">
        <v>9738</v>
      </c>
      <c r="H2060" s="86" t="s">
        <v>8782</v>
      </c>
      <c r="I2060" s="86">
        <v>950</v>
      </c>
      <c r="J2060" s="109">
        <v>805</v>
      </c>
      <c r="K2060" s="120" t="s">
        <v>112</v>
      </c>
      <c r="L2060" s="109" t="s">
        <v>229</v>
      </c>
      <c r="M2060" s="88" t="str">
        <f>VLOOKUP(L2060,'Total Sales 24-25'!$AD$2:$AE$6,2,0)</f>
        <v>WhatsApp API Business</v>
      </c>
      <c r="N2060" s="109" t="s">
        <v>594</v>
      </c>
      <c r="O2060" s="84" t="s">
        <v>6341</v>
      </c>
      <c r="P2060" s="89"/>
      <c r="Q2060" s="89"/>
      <c r="R2060" s="89"/>
      <c r="S2060" s="84">
        <v>10</v>
      </c>
      <c r="T2060" s="89"/>
      <c r="U2060" s="84">
        <v>950</v>
      </c>
    </row>
    <row r="2061" spans="1:21" ht="17.25" customHeight="1" thickBot="1">
      <c r="A2061" s="82">
        <v>45230</v>
      </c>
      <c r="B2061" s="82" t="str">
        <f t="shared" si="32"/>
        <v>Oct</v>
      </c>
      <c r="C2061" s="83">
        <v>45200</v>
      </c>
      <c r="D2061" s="84">
        <v>44</v>
      </c>
      <c r="E2061" s="84" t="s">
        <v>205</v>
      </c>
      <c r="F2061" s="85" t="s">
        <v>3876</v>
      </c>
      <c r="G2061" s="86" t="s">
        <v>9739</v>
      </c>
      <c r="H2061" s="86" t="s">
        <v>8782</v>
      </c>
      <c r="I2061" s="86">
        <v>15045</v>
      </c>
      <c r="J2061" s="109">
        <v>12750</v>
      </c>
      <c r="K2061" s="120" t="s">
        <v>112</v>
      </c>
      <c r="L2061" s="109" t="s">
        <v>229</v>
      </c>
      <c r="M2061" s="88" t="str">
        <f>VLOOKUP(L2061,'Total Sales 24-25'!$AD$2:$AE$6,2,0)</f>
        <v>WhatsApp API Business</v>
      </c>
      <c r="N2061" s="109" t="s">
        <v>284</v>
      </c>
      <c r="O2061" s="84" t="s">
        <v>6341</v>
      </c>
      <c r="P2061" s="89"/>
      <c r="Q2061" s="89"/>
      <c r="R2061" s="89"/>
      <c r="S2061" s="84">
        <v>10</v>
      </c>
      <c r="T2061" s="89"/>
      <c r="U2061" s="84">
        <v>15045</v>
      </c>
    </row>
    <row r="2062" spans="1:21" ht="17.25" customHeight="1" thickBot="1">
      <c r="A2062" s="82">
        <v>45230</v>
      </c>
      <c r="B2062" s="82" t="str">
        <f t="shared" si="32"/>
        <v>Oct</v>
      </c>
      <c r="C2062" s="83">
        <v>45200</v>
      </c>
      <c r="D2062" s="84">
        <v>44</v>
      </c>
      <c r="E2062" s="84" t="s">
        <v>205</v>
      </c>
      <c r="F2062" s="85" t="s">
        <v>922</v>
      </c>
      <c r="G2062" s="86" t="s">
        <v>9740</v>
      </c>
      <c r="H2062" s="86" t="s">
        <v>8782</v>
      </c>
      <c r="I2062" s="86">
        <v>7523</v>
      </c>
      <c r="J2062" s="109">
        <v>6375</v>
      </c>
      <c r="K2062" s="120" t="s">
        <v>112</v>
      </c>
      <c r="L2062" s="109" t="s">
        <v>229</v>
      </c>
      <c r="M2062" s="88" t="str">
        <f>VLOOKUP(L2062,'Total Sales 24-25'!$AD$2:$AE$6,2,0)</f>
        <v>WhatsApp API Business</v>
      </c>
      <c r="N2062" s="109" t="s">
        <v>269</v>
      </c>
      <c r="O2062" s="84" t="s">
        <v>6341</v>
      </c>
      <c r="P2062" s="89"/>
      <c r="Q2062" s="89"/>
      <c r="R2062" s="89"/>
      <c r="S2062" s="84">
        <v>10</v>
      </c>
      <c r="T2062" s="89"/>
      <c r="U2062" s="84">
        <v>7523</v>
      </c>
    </row>
    <row r="2063" spans="1:21" ht="17.25" customHeight="1" thickBot="1">
      <c r="A2063" s="82">
        <v>45230</v>
      </c>
      <c r="B2063" s="82" t="str">
        <f t="shared" si="32"/>
        <v>Oct</v>
      </c>
      <c r="C2063" s="83">
        <v>45200</v>
      </c>
      <c r="D2063" s="84">
        <v>44</v>
      </c>
      <c r="E2063" s="84" t="s">
        <v>205</v>
      </c>
      <c r="F2063" s="85" t="s">
        <v>3657</v>
      </c>
      <c r="G2063" s="86" t="s">
        <v>9741</v>
      </c>
      <c r="H2063" s="86" t="s">
        <v>8782</v>
      </c>
      <c r="I2063" s="86">
        <v>3900</v>
      </c>
      <c r="J2063" s="109">
        <v>3305</v>
      </c>
      <c r="K2063" s="128" t="s">
        <v>261</v>
      </c>
      <c r="L2063" s="109" t="s">
        <v>232</v>
      </c>
      <c r="M2063" s="88" t="str">
        <f>VLOOKUP(L2063,'Total Sales 24-25'!$AD$2:$AE$6,2,0)</f>
        <v>Other Services</v>
      </c>
      <c r="N2063" s="109" t="s">
        <v>5204</v>
      </c>
      <c r="O2063" s="84" t="s">
        <v>6341</v>
      </c>
      <c r="P2063" s="89"/>
      <c r="Q2063" s="89"/>
      <c r="R2063" s="89"/>
      <c r="S2063" s="84">
        <v>10</v>
      </c>
      <c r="T2063" s="89"/>
      <c r="U2063" s="84">
        <v>3900</v>
      </c>
    </row>
    <row r="2064" spans="1:21" ht="17.25" customHeight="1" thickBot="1">
      <c r="A2064" s="82">
        <v>45230</v>
      </c>
      <c r="B2064" s="82" t="str">
        <f t="shared" si="32"/>
        <v>Oct</v>
      </c>
      <c r="C2064" s="83">
        <v>45200</v>
      </c>
      <c r="D2064" s="84">
        <v>44</v>
      </c>
      <c r="E2064" s="84" t="s">
        <v>205</v>
      </c>
      <c r="F2064" s="85" t="s">
        <v>880</v>
      </c>
      <c r="G2064" s="86" t="s">
        <v>9742</v>
      </c>
      <c r="H2064" s="86" t="s">
        <v>8782</v>
      </c>
      <c r="I2064" s="86">
        <v>8850</v>
      </c>
      <c r="J2064" s="109">
        <v>7500</v>
      </c>
      <c r="K2064" s="120" t="s">
        <v>112</v>
      </c>
      <c r="L2064" s="109" t="s">
        <v>229</v>
      </c>
      <c r="M2064" s="88" t="str">
        <f>VLOOKUP(L2064,'Total Sales 24-25'!$AD$2:$AE$6,2,0)</f>
        <v>WhatsApp API Business</v>
      </c>
      <c r="N2064" s="109" t="s">
        <v>269</v>
      </c>
      <c r="O2064" s="84" t="s">
        <v>6341</v>
      </c>
      <c r="P2064" s="89"/>
      <c r="Q2064" s="89"/>
      <c r="R2064" s="89"/>
      <c r="S2064" s="84">
        <v>10</v>
      </c>
      <c r="T2064" s="89"/>
      <c r="U2064" s="84">
        <v>8850</v>
      </c>
    </row>
    <row r="2065" spans="1:21" ht="17.25" customHeight="1" thickBot="1">
      <c r="A2065" s="82">
        <v>45230</v>
      </c>
      <c r="B2065" s="82" t="str">
        <f t="shared" si="32"/>
        <v>Oct</v>
      </c>
      <c r="C2065" s="83">
        <v>45200</v>
      </c>
      <c r="D2065" s="84">
        <v>44</v>
      </c>
      <c r="E2065" s="84" t="s">
        <v>205</v>
      </c>
      <c r="F2065" s="85" t="s">
        <v>9743</v>
      </c>
      <c r="G2065" s="86" t="s">
        <v>9744</v>
      </c>
      <c r="H2065" s="86" t="s">
        <v>8782</v>
      </c>
      <c r="I2065" s="86">
        <v>293820</v>
      </c>
      <c r="J2065" s="109">
        <v>249000</v>
      </c>
      <c r="K2065" s="125" t="s">
        <v>291</v>
      </c>
      <c r="L2065" s="109" t="s">
        <v>226</v>
      </c>
      <c r="M2065" s="88" t="str">
        <f>VLOOKUP(L2065,'Total Sales 24-25'!$AD$2:$AE$6,2,0)</f>
        <v xml:space="preserve">Training Business </v>
      </c>
      <c r="N2065" s="109" t="s">
        <v>7906</v>
      </c>
      <c r="O2065" s="84" t="s">
        <v>6341</v>
      </c>
      <c r="P2065" s="89"/>
      <c r="Q2065" s="89"/>
      <c r="R2065" s="89"/>
      <c r="S2065" s="84">
        <v>10</v>
      </c>
      <c r="T2065" s="89"/>
      <c r="U2065" s="84">
        <v>293820</v>
      </c>
    </row>
    <row r="2066" spans="1:21" ht="17.25" customHeight="1" thickBot="1">
      <c r="A2066" s="82">
        <v>45230</v>
      </c>
      <c r="B2066" s="82" t="str">
        <f t="shared" si="32"/>
        <v>Oct</v>
      </c>
      <c r="C2066" s="83">
        <v>45200</v>
      </c>
      <c r="D2066" s="84">
        <v>44</v>
      </c>
      <c r="E2066" s="84" t="s">
        <v>205</v>
      </c>
      <c r="F2066" s="85" t="s">
        <v>2288</v>
      </c>
      <c r="G2066" s="86" t="s">
        <v>9745</v>
      </c>
      <c r="H2066" s="86" t="s">
        <v>8782</v>
      </c>
      <c r="I2066" s="86">
        <v>47200</v>
      </c>
      <c r="J2066" s="109">
        <v>40000</v>
      </c>
      <c r="K2066" s="126" t="s">
        <v>310</v>
      </c>
      <c r="L2066" s="109" t="s">
        <v>223</v>
      </c>
      <c r="M2066" s="88" t="str">
        <f>VLOOKUP(L2066,'Total Sales 24-25'!$AD$2:$AE$6,2,0)</f>
        <v>Tech Assist Recruitment</v>
      </c>
      <c r="N2066" s="109" t="s">
        <v>311</v>
      </c>
      <c r="O2066" s="84" t="s">
        <v>6341</v>
      </c>
      <c r="P2066" s="89"/>
      <c r="Q2066" s="89"/>
      <c r="R2066" s="89"/>
      <c r="S2066" s="84">
        <v>10</v>
      </c>
      <c r="T2066" s="89"/>
      <c r="U2066" s="84">
        <v>47200</v>
      </c>
    </row>
    <row r="2067" spans="1:21" ht="17.25" customHeight="1" thickBot="1">
      <c r="A2067" s="82">
        <v>45028</v>
      </c>
      <c r="B2067" s="82" t="str">
        <f t="shared" si="32"/>
        <v>Apr</v>
      </c>
      <c r="C2067" s="83">
        <v>45017</v>
      </c>
      <c r="D2067" s="84">
        <v>15</v>
      </c>
      <c r="E2067" s="84" t="s">
        <v>205</v>
      </c>
      <c r="F2067" s="85" t="s">
        <v>9133</v>
      </c>
      <c r="G2067" s="86" t="s">
        <v>9746</v>
      </c>
      <c r="H2067" s="86" t="s">
        <v>8782</v>
      </c>
      <c r="I2067" s="86">
        <v>469640</v>
      </c>
      <c r="J2067" s="84">
        <v>398000</v>
      </c>
      <c r="K2067" s="108" t="s">
        <v>291</v>
      </c>
      <c r="L2067" s="88" t="s">
        <v>226</v>
      </c>
      <c r="M2067" s="88" t="str">
        <f>VLOOKUP(L2067,'Total Sales 24-25'!$AD$2:$AE$6,2,0)</f>
        <v xml:space="preserve">Training Business </v>
      </c>
      <c r="N2067" s="88" t="s">
        <v>7906</v>
      </c>
      <c r="O2067" s="84" t="s">
        <v>6341</v>
      </c>
      <c r="P2067" s="89"/>
      <c r="Q2067" s="89"/>
      <c r="R2067" s="89"/>
      <c r="S2067" s="84">
        <v>4</v>
      </c>
      <c r="T2067" s="89"/>
      <c r="U2067" s="84">
        <v>469640</v>
      </c>
    </row>
    <row r="2068" spans="1:21" ht="17.25" customHeight="1" thickBot="1">
      <c r="A2068" s="82">
        <v>45230</v>
      </c>
      <c r="B2068" s="82" t="str">
        <f t="shared" si="32"/>
        <v>Oct</v>
      </c>
      <c r="C2068" s="83">
        <v>45200</v>
      </c>
      <c r="D2068" s="84">
        <v>44</v>
      </c>
      <c r="E2068" s="84" t="s">
        <v>205</v>
      </c>
      <c r="F2068" s="85" t="s">
        <v>1768</v>
      </c>
      <c r="G2068" s="86" t="s">
        <v>9747</v>
      </c>
      <c r="H2068" s="86" t="s">
        <v>8782</v>
      </c>
      <c r="I2068" s="86">
        <v>47200</v>
      </c>
      <c r="J2068" s="109">
        <v>40000</v>
      </c>
      <c r="K2068" s="126" t="s">
        <v>310</v>
      </c>
      <c r="L2068" s="109" t="s">
        <v>223</v>
      </c>
      <c r="M2068" s="88" t="str">
        <f>VLOOKUP(L2068,'Total Sales 24-25'!$AD$2:$AE$6,2,0)</f>
        <v>Tech Assist Recruitment</v>
      </c>
      <c r="N2068" s="109" t="s">
        <v>311</v>
      </c>
      <c r="O2068" s="84" t="s">
        <v>6341</v>
      </c>
      <c r="P2068" s="89"/>
      <c r="Q2068" s="89"/>
      <c r="R2068" s="89"/>
      <c r="S2068" s="84">
        <v>10</v>
      </c>
      <c r="T2068" s="89"/>
      <c r="U2068" s="84">
        <v>47200</v>
      </c>
    </row>
    <row r="2069" spans="1:21" ht="17.25" customHeight="1" thickBot="1">
      <c r="A2069" s="82">
        <v>45230</v>
      </c>
      <c r="B2069" s="82" t="str">
        <f t="shared" si="32"/>
        <v>Oct</v>
      </c>
      <c r="C2069" s="83">
        <v>45200</v>
      </c>
      <c r="D2069" s="84">
        <v>44</v>
      </c>
      <c r="E2069" s="84" t="s">
        <v>205</v>
      </c>
      <c r="F2069" s="85" t="s">
        <v>1825</v>
      </c>
      <c r="G2069" s="86" t="s">
        <v>9748</v>
      </c>
      <c r="H2069" s="86" t="s">
        <v>8782</v>
      </c>
      <c r="I2069" s="86">
        <v>5310</v>
      </c>
      <c r="J2069" s="109">
        <v>4500</v>
      </c>
      <c r="K2069" s="120" t="s">
        <v>112</v>
      </c>
      <c r="L2069" s="109" t="s">
        <v>229</v>
      </c>
      <c r="M2069" s="88" t="str">
        <f>VLOOKUP(L2069,'Total Sales 24-25'!$AD$2:$AE$6,2,0)</f>
        <v>WhatsApp API Business</v>
      </c>
      <c r="N2069" s="109" t="s">
        <v>9065</v>
      </c>
      <c r="O2069" s="84" t="s">
        <v>6341</v>
      </c>
      <c r="P2069" s="89"/>
      <c r="Q2069" s="89"/>
      <c r="R2069" s="89"/>
      <c r="S2069" s="84">
        <v>10</v>
      </c>
      <c r="T2069" s="89"/>
      <c r="U2069" s="84">
        <v>5310</v>
      </c>
    </row>
    <row r="2070" spans="1:21" ht="17.25" customHeight="1" thickBot="1">
      <c r="A2070" s="82">
        <v>45230</v>
      </c>
      <c r="B2070" s="82" t="str">
        <f t="shared" si="32"/>
        <v>Oct</v>
      </c>
      <c r="C2070" s="83">
        <v>45200</v>
      </c>
      <c r="D2070" s="84">
        <v>44</v>
      </c>
      <c r="E2070" s="84" t="s">
        <v>205</v>
      </c>
      <c r="F2070" s="85" t="s">
        <v>5025</v>
      </c>
      <c r="G2070" s="86" t="s">
        <v>9749</v>
      </c>
      <c r="H2070" s="86" t="s">
        <v>8782</v>
      </c>
      <c r="I2070" s="86">
        <v>38232</v>
      </c>
      <c r="J2070" s="109">
        <v>32400</v>
      </c>
      <c r="K2070" s="120" t="s">
        <v>112</v>
      </c>
      <c r="L2070" s="109" t="s">
        <v>229</v>
      </c>
      <c r="M2070" s="88" t="str">
        <f>VLOOKUP(L2070,'Total Sales 24-25'!$AD$2:$AE$6,2,0)</f>
        <v>WhatsApp API Business</v>
      </c>
      <c r="N2070" s="109" t="s">
        <v>359</v>
      </c>
      <c r="O2070" s="84" t="s">
        <v>6341</v>
      </c>
      <c r="P2070" s="89"/>
      <c r="Q2070" s="89"/>
      <c r="R2070" s="89"/>
      <c r="S2070" s="84">
        <v>10</v>
      </c>
      <c r="T2070" s="89"/>
      <c r="U2070" s="84">
        <v>38232</v>
      </c>
    </row>
    <row r="2071" spans="1:21" ht="17.25" customHeight="1" thickBot="1">
      <c r="A2071" s="82">
        <v>45230</v>
      </c>
      <c r="B2071" s="82" t="str">
        <f t="shared" si="32"/>
        <v>Oct</v>
      </c>
      <c r="C2071" s="83">
        <v>45200</v>
      </c>
      <c r="D2071" s="84">
        <v>44</v>
      </c>
      <c r="E2071" s="84" t="s">
        <v>205</v>
      </c>
      <c r="F2071" s="85" t="s">
        <v>2204</v>
      </c>
      <c r="G2071" s="86" t="s">
        <v>9750</v>
      </c>
      <c r="H2071" s="86" t="s">
        <v>8782</v>
      </c>
      <c r="I2071" s="86">
        <v>287640</v>
      </c>
      <c r="J2071" s="109">
        <v>243763</v>
      </c>
      <c r="K2071" s="125" t="s">
        <v>291</v>
      </c>
      <c r="L2071" s="109" t="s">
        <v>226</v>
      </c>
      <c r="M2071" s="88" t="str">
        <f>VLOOKUP(L2071,'Total Sales 24-25'!$AD$2:$AE$6,2,0)</f>
        <v xml:space="preserve">Training Business </v>
      </c>
      <c r="N2071" s="109" t="s">
        <v>292</v>
      </c>
      <c r="O2071" s="84" t="s">
        <v>6341</v>
      </c>
      <c r="P2071" s="89"/>
      <c r="Q2071" s="89"/>
      <c r="R2071" s="89"/>
      <c r="S2071" s="84">
        <v>10</v>
      </c>
      <c r="T2071" s="89"/>
      <c r="U2071" s="84">
        <v>287640</v>
      </c>
    </row>
    <row r="2072" spans="1:21" ht="17.25" customHeight="1" thickBot="1">
      <c r="A2072" s="82">
        <v>45230</v>
      </c>
      <c r="B2072" s="82" t="str">
        <f t="shared" si="32"/>
        <v>Oct</v>
      </c>
      <c r="C2072" s="83">
        <v>45200</v>
      </c>
      <c r="D2072" s="84">
        <v>44</v>
      </c>
      <c r="E2072" s="84" t="s">
        <v>205</v>
      </c>
      <c r="F2072" s="85" t="s">
        <v>9751</v>
      </c>
      <c r="G2072" s="86" t="s">
        <v>9752</v>
      </c>
      <c r="H2072" s="86" t="s">
        <v>8782</v>
      </c>
      <c r="I2072" s="86">
        <v>950</v>
      </c>
      <c r="J2072" s="109">
        <v>805</v>
      </c>
      <c r="K2072" s="120" t="s">
        <v>112</v>
      </c>
      <c r="L2072" s="109" t="s">
        <v>229</v>
      </c>
      <c r="M2072" s="88" t="str">
        <f>VLOOKUP(L2072,'Total Sales 24-25'!$AD$2:$AE$6,2,0)</f>
        <v>WhatsApp API Business</v>
      </c>
      <c r="N2072" s="109" t="s">
        <v>594</v>
      </c>
      <c r="O2072" s="84" t="s">
        <v>6341</v>
      </c>
      <c r="P2072" s="89"/>
      <c r="Q2072" s="89"/>
      <c r="R2072" s="89"/>
      <c r="S2072" s="84">
        <v>10</v>
      </c>
      <c r="T2072" s="89"/>
      <c r="U2072" s="84">
        <v>950</v>
      </c>
    </row>
    <row r="2073" spans="1:21" ht="17.25" customHeight="1" thickBot="1">
      <c r="A2073" s="82">
        <v>45231</v>
      </c>
      <c r="B2073" s="82" t="str">
        <f t="shared" si="32"/>
        <v>Nov</v>
      </c>
      <c r="C2073" s="83">
        <v>45231</v>
      </c>
      <c r="D2073" s="84">
        <v>44</v>
      </c>
      <c r="E2073" s="84" t="s">
        <v>205</v>
      </c>
      <c r="F2073" s="85" t="s">
        <v>5052</v>
      </c>
      <c r="G2073" s="86" t="s">
        <v>9753</v>
      </c>
      <c r="H2073" s="86" t="s">
        <v>8782</v>
      </c>
      <c r="I2073" s="86">
        <v>15045</v>
      </c>
      <c r="J2073" s="109">
        <v>12750</v>
      </c>
      <c r="K2073" s="120" t="s">
        <v>112</v>
      </c>
      <c r="L2073" s="109" t="s">
        <v>229</v>
      </c>
      <c r="M2073" s="88" t="str">
        <f>VLOOKUP(L2073,'Total Sales 24-25'!$AD$2:$AE$6,2,0)</f>
        <v>WhatsApp API Business</v>
      </c>
      <c r="N2073" s="109" t="s">
        <v>284</v>
      </c>
      <c r="O2073" s="84" t="s">
        <v>6341</v>
      </c>
      <c r="P2073" s="89"/>
      <c r="Q2073" s="89"/>
      <c r="R2073" s="89"/>
      <c r="S2073" s="84">
        <v>11</v>
      </c>
      <c r="T2073" s="89"/>
      <c r="U2073" s="84">
        <v>15045</v>
      </c>
    </row>
    <row r="2074" spans="1:21" ht="17.25" customHeight="1" thickBot="1">
      <c r="A2074" s="82">
        <v>45231</v>
      </c>
      <c r="B2074" s="82" t="str">
        <f t="shared" si="32"/>
        <v>Nov</v>
      </c>
      <c r="C2074" s="83">
        <v>45231</v>
      </c>
      <c r="D2074" s="84">
        <v>44</v>
      </c>
      <c r="E2074" s="84" t="s">
        <v>205</v>
      </c>
      <c r="F2074" s="85" t="s">
        <v>4500</v>
      </c>
      <c r="G2074" s="86" t="s">
        <v>9754</v>
      </c>
      <c r="H2074" s="86" t="s">
        <v>8782</v>
      </c>
      <c r="I2074" s="86">
        <v>17700</v>
      </c>
      <c r="J2074" s="96">
        <v>15000</v>
      </c>
      <c r="K2074" s="134" t="s">
        <v>112</v>
      </c>
      <c r="L2074" s="96" t="s">
        <v>229</v>
      </c>
      <c r="M2074" s="88" t="str">
        <f>VLOOKUP(L2074,'Total Sales 24-25'!$AD$2:$AE$6,2,0)</f>
        <v>WhatsApp API Business</v>
      </c>
      <c r="N2074" s="96" t="s">
        <v>284</v>
      </c>
      <c r="O2074" s="84" t="s">
        <v>6341</v>
      </c>
      <c r="P2074" s="89"/>
      <c r="Q2074" s="89"/>
      <c r="R2074" s="89"/>
      <c r="S2074" s="84">
        <v>11</v>
      </c>
      <c r="T2074" s="89"/>
      <c r="U2074" s="84">
        <v>17700</v>
      </c>
    </row>
    <row r="2075" spans="1:21" ht="17.25" customHeight="1" thickBot="1">
      <c r="A2075" s="82">
        <v>45231</v>
      </c>
      <c r="B2075" s="82" t="str">
        <f t="shared" si="32"/>
        <v>Nov</v>
      </c>
      <c r="C2075" s="83">
        <v>45231</v>
      </c>
      <c r="D2075" s="84">
        <v>44</v>
      </c>
      <c r="E2075" s="84" t="s">
        <v>205</v>
      </c>
      <c r="F2075" s="85" t="s">
        <v>483</v>
      </c>
      <c r="G2075" s="86" t="s">
        <v>9755</v>
      </c>
      <c r="H2075" s="86" t="s">
        <v>8782</v>
      </c>
      <c r="I2075" s="86">
        <v>17700</v>
      </c>
      <c r="J2075" s="109">
        <v>15000</v>
      </c>
      <c r="K2075" s="120" t="s">
        <v>112</v>
      </c>
      <c r="L2075" s="109" t="s">
        <v>229</v>
      </c>
      <c r="M2075" s="88" t="str">
        <f>VLOOKUP(L2075,'Total Sales 24-25'!$AD$2:$AE$6,2,0)</f>
        <v>WhatsApp API Business</v>
      </c>
      <c r="N2075" s="109" t="s">
        <v>284</v>
      </c>
      <c r="O2075" s="84" t="s">
        <v>6341</v>
      </c>
      <c r="P2075" s="89"/>
      <c r="Q2075" s="89"/>
      <c r="R2075" s="89"/>
      <c r="S2075" s="84">
        <v>11</v>
      </c>
      <c r="T2075" s="89"/>
      <c r="U2075" s="84">
        <v>17700</v>
      </c>
    </row>
    <row r="2076" spans="1:21" ht="17.25" customHeight="1" thickBot="1">
      <c r="A2076" s="82">
        <v>45231</v>
      </c>
      <c r="B2076" s="82" t="str">
        <f t="shared" si="32"/>
        <v>Nov</v>
      </c>
      <c r="C2076" s="83">
        <v>45231</v>
      </c>
      <c r="D2076" s="84">
        <v>44</v>
      </c>
      <c r="E2076" s="84" t="s">
        <v>205</v>
      </c>
      <c r="F2076" s="85" t="s">
        <v>2984</v>
      </c>
      <c r="G2076" s="86" t="s">
        <v>9756</v>
      </c>
      <c r="H2076" s="86" t="s">
        <v>8782</v>
      </c>
      <c r="I2076" s="86">
        <v>36108</v>
      </c>
      <c r="J2076" s="109">
        <v>30600</v>
      </c>
      <c r="K2076" s="120" t="s">
        <v>112</v>
      </c>
      <c r="L2076" s="109" t="s">
        <v>229</v>
      </c>
      <c r="M2076" s="88" t="str">
        <f>VLOOKUP(L2076,'Total Sales 24-25'!$AD$2:$AE$6,2,0)</f>
        <v>WhatsApp API Business</v>
      </c>
      <c r="N2076" s="109" t="s">
        <v>359</v>
      </c>
      <c r="O2076" s="84" t="s">
        <v>6341</v>
      </c>
      <c r="P2076" s="89"/>
      <c r="Q2076" s="89"/>
      <c r="R2076" s="89"/>
      <c r="S2076" s="84">
        <v>11</v>
      </c>
      <c r="T2076" s="89"/>
      <c r="U2076" s="84">
        <v>36108</v>
      </c>
    </row>
    <row r="2077" spans="1:21" ht="17.25" customHeight="1" thickBot="1">
      <c r="A2077" s="82">
        <v>45231</v>
      </c>
      <c r="B2077" s="82" t="str">
        <f t="shared" si="32"/>
        <v>Nov</v>
      </c>
      <c r="C2077" s="83">
        <v>45231</v>
      </c>
      <c r="D2077" s="84">
        <v>44</v>
      </c>
      <c r="E2077" s="84" t="s">
        <v>205</v>
      </c>
      <c r="F2077" s="85" t="s">
        <v>6044</v>
      </c>
      <c r="G2077" s="86" t="s">
        <v>9757</v>
      </c>
      <c r="H2077" s="86" t="s">
        <v>8782</v>
      </c>
      <c r="I2077" s="86">
        <v>5000</v>
      </c>
      <c r="J2077" s="109">
        <v>4237</v>
      </c>
      <c r="K2077" s="125" t="s">
        <v>291</v>
      </c>
      <c r="L2077" s="109" t="s">
        <v>232</v>
      </c>
      <c r="M2077" s="88" t="str">
        <f>VLOOKUP(L2077,'Total Sales 24-25'!$AD$2:$AE$6,2,0)</f>
        <v>Other Services</v>
      </c>
      <c r="N2077" s="109" t="s">
        <v>6596</v>
      </c>
      <c r="O2077" s="84" t="s">
        <v>6341</v>
      </c>
      <c r="P2077" s="89"/>
      <c r="Q2077" s="89"/>
      <c r="R2077" s="89"/>
      <c r="S2077" s="84">
        <v>11</v>
      </c>
      <c r="T2077" s="89"/>
      <c r="U2077" s="84">
        <v>5000</v>
      </c>
    </row>
    <row r="2078" spans="1:21" ht="17.25" customHeight="1" thickBot="1">
      <c r="A2078" s="82">
        <v>45028</v>
      </c>
      <c r="B2078" s="82" t="str">
        <f t="shared" si="32"/>
        <v>Apr</v>
      </c>
      <c r="C2078" s="83">
        <v>45017</v>
      </c>
      <c r="D2078" s="84">
        <v>15</v>
      </c>
      <c r="E2078" s="84" t="s">
        <v>205</v>
      </c>
      <c r="F2078" s="85" t="s">
        <v>1330</v>
      </c>
      <c r="G2078" s="86" t="s">
        <v>9758</v>
      </c>
      <c r="H2078" s="86" t="s">
        <v>8782</v>
      </c>
      <c r="I2078" s="86">
        <v>84960</v>
      </c>
      <c r="J2078" s="84">
        <v>72000</v>
      </c>
      <c r="K2078" s="108" t="s">
        <v>291</v>
      </c>
      <c r="L2078" s="88" t="s">
        <v>32</v>
      </c>
      <c r="M2078" s="88" t="s">
        <v>15</v>
      </c>
      <c r="N2078" s="88" t="s">
        <v>503</v>
      </c>
      <c r="O2078" s="84" t="s">
        <v>6341</v>
      </c>
      <c r="P2078" s="89"/>
      <c r="Q2078" s="89"/>
      <c r="R2078" s="89"/>
      <c r="S2078" s="84">
        <v>4</v>
      </c>
      <c r="T2078" s="89"/>
      <c r="U2078" s="84">
        <v>84960</v>
      </c>
    </row>
    <row r="2079" spans="1:21" ht="17.25" customHeight="1" thickBot="1">
      <c r="A2079" s="82">
        <v>45231</v>
      </c>
      <c r="B2079" s="82" t="str">
        <f t="shared" si="32"/>
        <v>Nov</v>
      </c>
      <c r="C2079" s="83">
        <v>45231</v>
      </c>
      <c r="D2079" s="84">
        <v>44</v>
      </c>
      <c r="E2079" s="84" t="s">
        <v>205</v>
      </c>
      <c r="F2079" s="85" t="s">
        <v>4500</v>
      </c>
      <c r="G2079" s="86" t="s">
        <v>9759</v>
      </c>
      <c r="H2079" s="86" t="s">
        <v>8782</v>
      </c>
      <c r="I2079" s="86">
        <v>17700</v>
      </c>
      <c r="J2079" s="109">
        <v>15000</v>
      </c>
      <c r="K2079" s="109" t="s">
        <v>8818</v>
      </c>
      <c r="L2079" s="109" t="s">
        <v>223</v>
      </c>
      <c r="M2079" s="88" t="str">
        <f>VLOOKUP(L2079,'Total Sales 24-25'!$AD$2:$AE$6,2,0)</f>
        <v>Tech Assist Recruitment</v>
      </c>
      <c r="N2079" s="109" t="s">
        <v>311</v>
      </c>
      <c r="O2079" s="84" t="s">
        <v>6341</v>
      </c>
      <c r="P2079" s="89"/>
      <c r="Q2079" s="89"/>
      <c r="R2079" s="89"/>
      <c r="S2079" s="84">
        <v>11</v>
      </c>
      <c r="T2079" s="89"/>
      <c r="U2079" s="84">
        <v>17700</v>
      </c>
    </row>
    <row r="2080" spans="1:21" ht="17.25" customHeight="1" thickBot="1">
      <c r="A2080" s="82">
        <v>45232</v>
      </c>
      <c r="B2080" s="82" t="str">
        <f t="shared" si="32"/>
        <v>Nov</v>
      </c>
      <c r="C2080" s="83">
        <v>45231</v>
      </c>
      <c r="D2080" s="84">
        <v>44</v>
      </c>
      <c r="E2080" s="84" t="s">
        <v>205</v>
      </c>
      <c r="F2080" s="85" t="s">
        <v>1415</v>
      </c>
      <c r="G2080" s="86" t="s">
        <v>9760</v>
      </c>
      <c r="H2080" s="86" t="s">
        <v>8782</v>
      </c>
      <c r="I2080" s="86">
        <v>42480</v>
      </c>
      <c r="J2080" s="109">
        <v>36000</v>
      </c>
      <c r="K2080" s="120" t="s">
        <v>112</v>
      </c>
      <c r="L2080" s="109" t="s">
        <v>229</v>
      </c>
      <c r="M2080" s="88" t="str">
        <f>VLOOKUP(L2080,'Total Sales 24-25'!$AD$2:$AE$6,2,0)</f>
        <v>WhatsApp API Business</v>
      </c>
      <c r="N2080" s="109" t="s">
        <v>359</v>
      </c>
      <c r="O2080" s="84" t="s">
        <v>6341</v>
      </c>
      <c r="P2080" s="89"/>
      <c r="Q2080" s="89"/>
      <c r="R2080" s="89"/>
      <c r="S2080" s="84">
        <v>11</v>
      </c>
      <c r="T2080" s="89"/>
      <c r="U2080" s="84">
        <v>42480</v>
      </c>
    </row>
    <row r="2081" spans="1:21" ht="17.25" customHeight="1" thickBot="1">
      <c r="A2081" s="82">
        <v>45232</v>
      </c>
      <c r="B2081" s="82" t="str">
        <f t="shared" si="32"/>
        <v>Nov</v>
      </c>
      <c r="C2081" s="83">
        <v>45231</v>
      </c>
      <c r="D2081" s="84">
        <v>44</v>
      </c>
      <c r="E2081" s="84" t="s">
        <v>205</v>
      </c>
      <c r="F2081" s="85" t="s">
        <v>8993</v>
      </c>
      <c r="G2081" s="86" t="s">
        <v>9761</v>
      </c>
      <c r="H2081" s="86" t="s">
        <v>8782</v>
      </c>
      <c r="I2081" s="86">
        <v>177000</v>
      </c>
      <c r="J2081" s="96">
        <v>150000</v>
      </c>
      <c r="K2081" s="104" t="s">
        <v>291</v>
      </c>
      <c r="L2081" s="96" t="s">
        <v>226</v>
      </c>
      <c r="M2081" s="88" t="str">
        <f>VLOOKUP(L2081,'Total Sales 24-25'!$AD$2:$AE$6,2,0)</f>
        <v xml:space="preserve">Training Business </v>
      </c>
      <c r="N2081" s="96" t="s">
        <v>7906</v>
      </c>
      <c r="O2081" s="84" t="s">
        <v>6341</v>
      </c>
      <c r="P2081" s="89"/>
      <c r="Q2081" s="89"/>
      <c r="R2081" s="89"/>
      <c r="S2081" s="84">
        <v>11</v>
      </c>
      <c r="T2081" s="89"/>
      <c r="U2081" s="84">
        <v>177000</v>
      </c>
    </row>
    <row r="2082" spans="1:21" ht="17.25" customHeight="1" thickBot="1">
      <c r="A2082" s="82">
        <v>45232</v>
      </c>
      <c r="B2082" s="82" t="str">
        <f t="shared" si="32"/>
        <v>Nov</v>
      </c>
      <c r="C2082" s="83">
        <v>45231</v>
      </c>
      <c r="D2082" s="84">
        <v>44</v>
      </c>
      <c r="E2082" s="84" t="s">
        <v>205</v>
      </c>
      <c r="F2082" s="85" t="s">
        <v>3189</v>
      </c>
      <c r="G2082" s="86" t="s">
        <v>9762</v>
      </c>
      <c r="H2082" s="86" t="s">
        <v>8782</v>
      </c>
      <c r="I2082" s="86">
        <v>2507</v>
      </c>
      <c r="J2082" s="96">
        <v>2125</v>
      </c>
      <c r="K2082" s="134" t="s">
        <v>112</v>
      </c>
      <c r="L2082" s="96" t="s">
        <v>229</v>
      </c>
      <c r="M2082" s="88" t="str">
        <f>VLOOKUP(L2082,'Total Sales 24-25'!$AD$2:$AE$6,2,0)</f>
        <v>WhatsApp API Business</v>
      </c>
      <c r="N2082" s="96" t="s">
        <v>258</v>
      </c>
      <c r="O2082" s="84" t="s">
        <v>6341</v>
      </c>
      <c r="P2082" s="89"/>
      <c r="Q2082" s="89"/>
      <c r="R2082" s="89"/>
      <c r="S2082" s="84">
        <v>11</v>
      </c>
      <c r="T2082" s="89"/>
      <c r="U2082" s="84">
        <v>2507</v>
      </c>
    </row>
    <row r="2083" spans="1:21" ht="17.25" customHeight="1" thickBot="1">
      <c r="A2083" s="82">
        <v>45233</v>
      </c>
      <c r="B2083" s="82" t="str">
        <f t="shared" si="32"/>
        <v>Nov</v>
      </c>
      <c r="C2083" s="83">
        <v>45231</v>
      </c>
      <c r="D2083" s="84">
        <v>44</v>
      </c>
      <c r="E2083" s="84" t="s">
        <v>205</v>
      </c>
      <c r="F2083" s="85" t="s">
        <v>9763</v>
      </c>
      <c r="G2083" s="86" t="s">
        <v>9764</v>
      </c>
      <c r="H2083" s="86" t="s">
        <v>8782</v>
      </c>
      <c r="I2083" s="86">
        <v>2950</v>
      </c>
      <c r="J2083" s="96">
        <v>2500</v>
      </c>
      <c r="K2083" s="134" t="s">
        <v>112</v>
      </c>
      <c r="L2083" s="96" t="s">
        <v>229</v>
      </c>
      <c r="M2083" s="88" t="str">
        <f>VLOOKUP(L2083,'Total Sales 24-25'!$AD$2:$AE$6,2,0)</f>
        <v>WhatsApp API Business</v>
      </c>
      <c r="N2083" s="96" t="s">
        <v>258</v>
      </c>
      <c r="O2083" s="84" t="s">
        <v>6341</v>
      </c>
      <c r="P2083" s="89"/>
      <c r="Q2083" s="89"/>
      <c r="R2083" s="89"/>
      <c r="S2083" s="84">
        <v>11</v>
      </c>
      <c r="T2083" s="89"/>
      <c r="U2083" s="84">
        <v>2950</v>
      </c>
    </row>
    <row r="2084" spans="1:21" ht="17.25" customHeight="1" thickBot="1">
      <c r="A2084" s="82">
        <v>45233</v>
      </c>
      <c r="B2084" s="82" t="str">
        <f t="shared" si="32"/>
        <v>Nov</v>
      </c>
      <c r="C2084" s="83">
        <v>45231</v>
      </c>
      <c r="D2084" s="84">
        <v>44</v>
      </c>
      <c r="E2084" s="84" t="s">
        <v>205</v>
      </c>
      <c r="F2084" s="85" t="s">
        <v>1323</v>
      </c>
      <c r="G2084" s="86" t="s">
        <v>9765</v>
      </c>
      <c r="H2084" s="86" t="s">
        <v>8782</v>
      </c>
      <c r="I2084" s="86">
        <v>400000</v>
      </c>
      <c r="J2084" s="96">
        <v>338983</v>
      </c>
      <c r="K2084" s="104" t="s">
        <v>291</v>
      </c>
      <c r="L2084" s="96" t="s">
        <v>226</v>
      </c>
      <c r="M2084" s="88" t="str">
        <f>VLOOKUP(L2084,'Total Sales 24-25'!$AD$2:$AE$6,2,0)</f>
        <v xml:space="preserve">Training Business </v>
      </c>
      <c r="N2084" s="96" t="s">
        <v>7906</v>
      </c>
      <c r="O2084" s="84" t="s">
        <v>6341</v>
      </c>
      <c r="P2084" s="84" t="s">
        <v>7726</v>
      </c>
      <c r="Q2084" s="89"/>
      <c r="R2084" s="89"/>
      <c r="S2084" s="84">
        <v>11</v>
      </c>
      <c r="T2084" s="89"/>
      <c r="U2084" s="84">
        <v>400000</v>
      </c>
    </row>
    <row r="2085" spans="1:21" ht="17.25" customHeight="1" thickBot="1">
      <c r="A2085" s="82">
        <v>45233</v>
      </c>
      <c r="B2085" s="82" t="str">
        <f t="shared" si="32"/>
        <v>Nov</v>
      </c>
      <c r="C2085" s="83">
        <v>45231</v>
      </c>
      <c r="D2085" s="84">
        <v>44</v>
      </c>
      <c r="E2085" s="84" t="s">
        <v>205</v>
      </c>
      <c r="F2085" s="85" t="s">
        <v>9766</v>
      </c>
      <c r="G2085" s="86" t="s">
        <v>9767</v>
      </c>
      <c r="H2085" s="86" t="s">
        <v>8782</v>
      </c>
      <c r="I2085" s="86">
        <v>17700</v>
      </c>
      <c r="J2085" s="96">
        <v>15000</v>
      </c>
      <c r="K2085" s="134" t="s">
        <v>112</v>
      </c>
      <c r="L2085" s="96" t="s">
        <v>229</v>
      </c>
      <c r="M2085" s="88" t="str">
        <f>VLOOKUP(L2085,'Total Sales 24-25'!$AD$2:$AE$6,2,0)</f>
        <v>WhatsApp API Business</v>
      </c>
      <c r="N2085" s="96" t="s">
        <v>284</v>
      </c>
      <c r="O2085" s="84" t="s">
        <v>6341</v>
      </c>
      <c r="P2085" s="89"/>
      <c r="Q2085" s="89"/>
      <c r="R2085" s="89"/>
      <c r="S2085" s="84">
        <v>11</v>
      </c>
      <c r="T2085" s="89"/>
      <c r="U2085" s="84">
        <v>17700</v>
      </c>
    </row>
    <row r="2086" spans="1:21" ht="17.25" customHeight="1" thickBot="1">
      <c r="A2086" s="82">
        <v>45233</v>
      </c>
      <c r="B2086" s="82" t="str">
        <f t="shared" si="32"/>
        <v>Nov</v>
      </c>
      <c r="C2086" s="83">
        <v>45231</v>
      </c>
      <c r="D2086" s="84">
        <v>44</v>
      </c>
      <c r="E2086" s="84" t="s">
        <v>205</v>
      </c>
      <c r="F2086" s="85" t="s">
        <v>2629</v>
      </c>
      <c r="G2086" s="86" t="s">
        <v>9768</v>
      </c>
      <c r="H2086" s="86" t="s">
        <v>8782</v>
      </c>
      <c r="I2086" s="86">
        <v>15045</v>
      </c>
      <c r="J2086" s="96">
        <v>12750</v>
      </c>
      <c r="K2086" s="134" t="s">
        <v>112</v>
      </c>
      <c r="L2086" s="96" t="s">
        <v>229</v>
      </c>
      <c r="M2086" s="88" t="str">
        <f>VLOOKUP(L2086,'Total Sales 24-25'!$AD$2:$AE$6,2,0)</f>
        <v>WhatsApp API Business</v>
      </c>
      <c r="N2086" s="96" t="s">
        <v>284</v>
      </c>
      <c r="O2086" s="84" t="s">
        <v>6341</v>
      </c>
      <c r="P2086" s="89"/>
      <c r="Q2086" s="89"/>
      <c r="R2086" s="89"/>
      <c r="S2086" s="84">
        <v>11</v>
      </c>
      <c r="T2086" s="89"/>
      <c r="U2086" s="84">
        <v>15045</v>
      </c>
    </row>
    <row r="2087" spans="1:21" ht="17.25" customHeight="1" thickBot="1">
      <c r="A2087" s="82">
        <v>45234</v>
      </c>
      <c r="B2087" s="82" t="str">
        <f t="shared" si="32"/>
        <v>Nov</v>
      </c>
      <c r="C2087" s="83">
        <v>45231</v>
      </c>
      <c r="D2087" s="84">
        <v>44</v>
      </c>
      <c r="E2087" s="84" t="s">
        <v>205</v>
      </c>
      <c r="F2087" s="85" t="s">
        <v>781</v>
      </c>
      <c r="G2087" s="86" t="s">
        <v>9769</v>
      </c>
      <c r="H2087" s="86" t="s">
        <v>8782</v>
      </c>
      <c r="I2087" s="86">
        <v>7522</v>
      </c>
      <c r="J2087" s="96">
        <v>6375</v>
      </c>
      <c r="K2087" s="134" t="s">
        <v>112</v>
      </c>
      <c r="L2087" s="96" t="s">
        <v>229</v>
      </c>
      <c r="M2087" s="88" t="str">
        <f>VLOOKUP(L2087,'Total Sales 24-25'!$AD$2:$AE$6,2,0)</f>
        <v>WhatsApp API Business</v>
      </c>
      <c r="N2087" s="96" t="s">
        <v>269</v>
      </c>
      <c r="O2087" s="84" t="s">
        <v>6341</v>
      </c>
      <c r="P2087" s="89"/>
      <c r="Q2087" s="89"/>
      <c r="R2087" s="89"/>
      <c r="S2087" s="84">
        <v>11</v>
      </c>
      <c r="T2087" s="89"/>
      <c r="U2087" s="84">
        <v>7522</v>
      </c>
    </row>
    <row r="2088" spans="1:21" ht="17.25" customHeight="1" thickBot="1">
      <c r="A2088" s="82">
        <v>45234</v>
      </c>
      <c r="B2088" s="82" t="str">
        <f t="shared" si="32"/>
        <v>Nov</v>
      </c>
      <c r="C2088" s="83">
        <v>45231</v>
      </c>
      <c r="D2088" s="84">
        <v>44</v>
      </c>
      <c r="E2088" s="84" t="s">
        <v>205</v>
      </c>
      <c r="F2088" s="85" t="s">
        <v>9770</v>
      </c>
      <c r="G2088" s="86" t="s">
        <v>9771</v>
      </c>
      <c r="H2088" s="86" t="s">
        <v>8782</v>
      </c>
      <c r="I2088" s="86">
        <v>2950</v>
      </c>
      <c r="J2088" s="96">
        <v>2500</v>
      </c>
      <c r="K2088" s="134" t="s">
        <v>112</v>
      </c>
      <c r="L2088" s="96" t="s">
        <v>229</v>
      </c>
      <c r="M2088" s="88" t="str">
        <f>VLOOKUP(L2088,'Total Sales 24-25'!$AD$2:$AE$6,2,0)</f>
        <v>WhatsApp API Business</v>
      </c>
      <c r="N2088" s="96" t="s">
        <v>258</v>
      </c>
      <c r="O2088" s="84" t="s">
        <v>6341</v>
      </c>
      <c r="P2088" s="89"/>
      <c r="Q2088" s="89"/>
      <c r="R2088" s="89"/>
      <c r="S2088" s="84">
        <v>11</v>
      </c>
      <c r="T2088" s="89"/>
      <c r="U2088" s="84">
        <v>2950</v>
      </c>
    </row>
    <row r="2089" spans="1:21" ht="17.25" customHeight="1" thickBot="1">
      <c r="A2089" s="82">
        <v>45028</v>
      </c>
      <c r="B2089" s="82" t="str">
        <f t="shared" si="32"/>
        <v>Apr</v>
      </c>
      <c r="C2089" s="83">
        <v>45017</v>
      </c>
      <c r="D2089" s="109">
        <v>15</v>
      </c>
      <c r="E2089" s="84" t="s">
        <v>205</v>
      </c>
      <c r="F2089" s="113" t="s">
        <v>1065</v>
      </c>
      <c r="G2089" s="110" t="s">
        <v>9772</v>
      </c>
      <c r="H2089" s="86" t="s">
        <v>8782</v>
      </c>
      <c r="I2089" s="110">
        <v>42480</v>
      </c>
      <c r="J2089" s="109">
        <v>36000</v>
      </c>
      <c r="K2089" s="120" t="s">
        <v>112</v>
      </c>
      <c r="L2089" s="109" t="s">
        <v>229</v>
      </c>
      <c r="M2089" s="88" t="str">
        <f>VLOOKUP(L2089,'Total Sales 24-25'!$AD$2:$AE$6,2,0)</f>
        <v>WhatsApp API Business</v>
      </c>
      <c r="N2089" s="109" t="s">
        <v>359</v>
      </c>
      <c r="O2089" s="109" t="s">
        <v>6341</v>
      </c>
      <c r="P2089" s="89"/>
      <c r="Q2089" s="89"/>
      <c r="R2089" s="89"/>
      <c r="S2089" s="109">
        <v>4</v>
      </c>
      <c r="T2089" s="89"/>
      <c r="U2089" s="109">
        <v>42480</v>
      </c>
    </row>
    <row r="2090" spans="1:21" ht="17.25" customHeight="1" thickBot="1">
      <c r="A2090" s="82">
        <v>45234</v>
      </c>
      <c r="B2090" s="82" t="str">
        <f t="shared" si="32"/>
        <v>Nov</v>
      </c>
      <c r="C2090" s="83">
        <v>45231</v>
      </c>
      <c r="D2090" s="84">
        <v>44</v>
      </c>
      <c r="E2090" s="84" t="s">
        <v>205</v>
      </c>
      <c r="F2090" s="85" t="s">
        <v>2025</v>
      </c>
      <c r="G2090" s="86" t="s">
        <v>9773</v>
      </c>
      <c r="H2090" s="86" t="s">
        <v>8782</v>
      </c>
      <c r="I2090" s="86">
        <v>15045</v>
      </c>
      <c r="J2090" s="96">
        <v>12750</v>
      </c>
      <c r="K2090" s="134" t="s">
        <v>112</v>
      </c>
      <c r="L2090" s="96" t="s">
        <v>229</v>
      </c>
      <c r="M2090" s="88" t="str">
        <f>VLOOKUP(L2090,'Total Sales 24-25'!$AD$2:$AE$6,2,0)</f>
        <v>WhatsApp API Business</v>
      </c>
      <c r="N2090" s="96" t="s">
        <v>284</v>
      </c>
      <c r="O2090" s="84" t="s">
        <v>6341</v>
      </c>
      <c r="P2090" s="89"/>
      <c r="Q2090" s="89"/>
      <c r="R2090" s="89"/>
      <c r="S2090" s="84">
        <v>11</v>
      </c>
      <c r="T2090" s="89"/>
      <c r="U2090" s="84">
        <v>15045</v>
      </c>
    </row>
    <row r="2091" spans="1:21" ht="17.25" customHeight="1" thickBot="1">
      <c r="A2091" s="82">
        <v>45234</v>
      </c>
      <c r="B2091" s="82" t="str">
        <f t="shared" si="32"/>
        <v>Nov</v>
      </c>
      <c r="C2091" s="83">
        <v>45231</v>
      </c>
      <c r="D2091" s="84">
        <v>44</v>
      </c>
      <c r="E2091" s="84" t="s">
        <v>205</v>
      </c>
      <c r="F2091" s="85" t="s">
        <v>9643</v>
      </c>
      <c r="G2091" s="86" t="s">
        <v>9774</v>
      </c>
      <c r="H2091" s="86" t="s">
        <v>8782</v>
      </c>
      <c r="I2091" s="86">
        <v>8850</v>
      </c>
      <c r="J2091" s="96">
        <v>7500</v>
      </c>
      <c r="K2091" s="134" t="s">
        <v>112</v>
      </c>
      <c r="L2091" s="96" t="s">
        <v>229</v>
      </c>
      <c r="M2091" s="88" t="str">
        <f>VLOOKUP(L2091,'Total Sales 24-25'!$AD$2:$AE$6,2,0)</f>
        <v>WhatsApp API Business</v>
      </c>
      <c r="N2091" s="96" t="s">
        <v>269</v>
      </c>
      <c r="O2091" s="84" t="s">
        <v>6341</v>
      </c>
      <c r="P2091" s="89"/>
      <c r="Q2091" s="89"/>
      <c r="R2091" s="89"/>
      <c r="S2091" s="84">
        <v>11</v>
      </c>
      <c r="T2091" s="89"/>
      <c r="U2091" s="84">
        <v>8850</v>
      </c>
    </row>
    <row r="2092" spans="1:21" ht="17.25" customHeight="1" thickBot="1">
      <c r="A2092" s="82">
        <v>45234</v>
      </c>
      <c r="B2092" s="82" t="str">
        <f t="shared" si="32"/>
        <v>Nov</v>
      </c>
      <c r="C2092" s="83">
        <v>45231</v>
      </c>
      <c r="D2092" s="84">
        <v>44</v>
      </c>
      <c r="E2092" s="84" t="s">
        <v>205</v>
      </c>
      <c r="F2092" s="85" t="s">
        <v>9775</v>
      </c>
      <c r="G2092" s="86" t="s">
        <v>9776</v>
      </c>
      <c r="H2092" s="86" t="s">
        <v>8782</v>
      </c>
      <c r="I2092" s="86">
        <v>17700</v>
      </c>
      <c r="J2092" s="96">
        <v>15000</v>
      </c>
      <c r="K2092" s="134" t="s">
        <v>112</v>
      </c>
      <c r="L2092" s="96" t="s">
        <v>229</v>
      </c>
      <c r="M2092" s="88" t="str">
        <f>VLOOKUP(L2092,'Total Sales 24-25'!$AD$2:$AE$6,2,0)</f>
        <v>WhatsApp API Business</v>
      </c>
      <c r="N2092" s="96" t="s">
        <v>284</v>
      </c>
      <c r="O2092" s="84" t="s">
        <v>6341</v>
      </c>
      <c r="P2092" s="89"/>
      <c r="Q2092" s="89"/>
      <c r="R2092" s="89"/>
      <c r="S2092" s="84">
        <v>11</v>
      </c>
      <c r="T2092" s="89"/>
      <c r="U2092" s="84">
        <v>17700</v>
      </c>
    </row>
    <row r="2093" spans="1:21" ht="17.25" customHeight="1" thickBot="1">
      <c r="A2093" s="82">
        <v>45234</v>
      </c>
      <c r="B2093" s="82" t="str">
        <f t="shared" si="32"/>
        <v>Nov</v>
      </c>
      <c r="C2093" s="83">
        <v>45231</v>
      </c>
      <c r="D2093" s="84">
        <v>44</v>
      </c>
      <c r="E2093" s="84" t="s">
        <v>205</v>
      </c>
      <c r="F2093" s="85" t="s">
        <v>286</v>
      </c>
      <c r="G2093" s="86" t="s">
        <v>9777</v>
      </c>
      <c r="H2093" s="86" t="s">
        <v>8782</v>
      </c>
      <c r="I2093" s="86">
        <v>2508</v>
      </c>
      <c r="J2093" s="96">
        <v>2125</v>
      </c>
      <c r="K2093" s="134" t="s">
        <v>112</v>
      </c>
      <c r="L2093" s="96" t="s">
        <v>229</v>
      </c>
      <c r="M2093" s="88" t="str">
        <f>VLOOKUP(L2093,'Total Sales 24-25'!$AD$2:$AE$6,2,0)</f>
        <v>WhatsApp API Business</v>
      </c>
      <c r="N2093" s="96" t="s">
        <v>258</v>
      </c>
      <c r="O2093" s="84" t="s">
        <v>6341</v>
      </c>
      <c r="P2093" s="89"/>
      <c r="Q2093" s="89"/>
      <c r="R2093" s="89"/>
      <c r="S2093" s="84">
        <v>11</v>
      </c>
      <c r="T2093" s="89"/>
      <c r="U2093" s="84">
        <v>2507.5</v>
      </c>
    </row>
    <row r="2094" spans="1:21" ht="17.25" customHeight="1" thickBot="1">
      <c r="A2094" s="82">
        <v>45236</v>
      </c>
      <c r="B2094" s="82" t="str">
        <f t="shared" si="32"/>
        <v>Nov</v>
      </c>
      <c r="C2094" s="83">
        <v>45231</v>
      </c>
      <c r="D2094" s="84">
        <v>45</v>
      </c>
      <c r="E2094" s="84" t="s">
        <v>205</v>
      </c>
      <c r="F2094" s="85" t="s">
        <v>5072</v>
      </c>
      <c r="G2094" s="86" t="s">
        <v>9778</v>
      </c>
      <c r="H2094" s="86" t="s">
        <v>8782</v>
      </c>
      <c r="I2094" s="86">
        <v>17700</v>
      </c>
      <c r="J2094" s="96">
        <v>15000</v>
      </c>
      <c r="K2094" s="134" t="s">
        <v>112</v>
      </c>
      <c r="L2094" s="96" t="s">
        <v>229</v>
      </c>
      <c r="M2094" s="88" t="str">
        <f>VLOOKUP(L2094,'Total Sales 24-25'!$AD$2:$AE$6,2,0)</f>
        <v>WhatsApp API Business</v>
      </c>
      <c r="N2094" s="96" t="s">
        <v>284</v>
      </c>
      <c r="O2094" s="84" t="s">
        <v>6341</v>
      </c>
      <c r="P2094" s="89"/>
      <c r="Q2094" s="89"/>
      <c r="R2094" s="89"/>
      <c r="S2094" s="84">
        <v>11</v>
      </c>
      <c r="T2094" s="89"/>
      <c r="U2094" s="84">
        <v>17700</v>
      </c>
    </row>
    <row r="2095" spans="1:21" ht="17.25" customHeight="1" thickBot="1">
      <c r="A2095" s="82">
        <v>45236</v>
      </c>
      <c r="B2095" s="82" t="str">
        <f t="shared" si="32"/>
        <v>Nov</v>
      </c>
      <c r="C2095" s="83">
        <v>45231</v>
      </c>
      <c r="D2095" s="84">
        <v>45</v>
      </c>
      <c r="E2095" s="84" t="s">
        <v>205</v>
      </c>
      <c r="F2095" s="85" t="s">
        <v>407</v>
      </c>
      <c r="G2095" s="86" t="s">
        <v>9779</v>
      </c>
      <c r="H2095" s="86" t="s">
        <v>8782</v>
      </c>
      <c r="I2095" s="86">
        <v>2950</v>
      </c>
      <c r="J2095" s="96">
        <v>2500</v>
      </c>
      <c r="K2095" s="134" t="s">
        <v>112</v>
      </c>
      <c r="L2095" s="96" t="s">
        <v>229</v>
      </c>
      <c r="M2095" s="88" t="str">
        <f>VLOOKUP(L2095,'Total Sales 24-25'!$AD$2:$AE$6,2,0)</f>
        <v>WhatsApp API Business</v>
      </c>
      <c r="N2095" s="96" t="s">
        <v>258</v>
      </c>
      <c r="O2095" s="84" t="s">
        <v>6341</v>
      </c>
      <c r="P2095" s="89"/>
      <c r="Q2095" s="89"/>
      <c r="R2095" s="89"/>
      <c r="S2095" s="84">
        <v>11</v>
      </c>
      <c r="T2095" s="89"/>
      <c r="U2095" s="84">
        <v>2950</v>
      </c>
    </row>
    <row r="2096" spans="1:21" ht="17.25" customHeight="1" thickBot="1">
      <c r="A2096" s="82">
        <v>45236</v>
      </c>
      <c r="B2096" s="82" t="str">
        <f t="shared" si="32"/>
        <v>Nov</v>
      </c>
      <c r="C2096" s="83">
        <v>45231</v>
      </c>
      <c r="D2096" s="84">
        <v>45</v>
      </c>
      <c r="E2096" s="84" t="s">
        <v>205</v>
      </c>
      <c r="F2096" s="85" t="s">
        <v>1827</v>
      </c>
      <c r="G2096" s="86" t="s">
        <v>9780</v>
      </c>
      <c r="H2096" s="86" t="s">
        <v>8782</v>
      </c>
      <c r="I2096" s="86">
        <v>2950</v>
      </c>
      <c r="J2096" s="96">
        <v>2500</v>
      </c>
      <c r="K2096" s="134" t="s">
        <v>112</v>
      </c>
      <c r="L2096" s="96" t="s">
        <v>229</v>
      </c>
      <c r="M2096" s="88" t="str">
        <f>VLOOKUP(L2096,'Total Sales 24-25'!$AD$2:$AE$6,2,0)</f>
        <v>WhatsApp API Business</v>
      </c>
      <c r="N2096" s="96" t="s">
        <v>258</v>
      </c>
      <c r="O2096" s="84" t="s">
        <v>6341</v>
      </c>
      <c r="P2096" s="89"/>
      <c r="Q2096" s="89"/>
      <c r="R2096" s="89"/>
      <c r="S2096" s="84">
        <v>11</v>
      </c>
      <c r="T2096" s="89"/>
      <c r="U2096" s="84">
        <v>2950</v>
      </c>
    </row>
    <row r="2097" spans="1:21" ht="17.25" customHeight="1" thickBot="1">
      <c r="A2097" s="82">
        <v>45236</v>
      </c>
      <c r="B2097" s="82" t="str">
        <f t="shared" si="32"/>
        <v>Nov</v>
      </c>
      <c r="C2097" s="83">
        <v>45231</v>
      </c>
      <c r="D2097" s="84">
        <v>45</v>
      </c>
      <c r="E2097" s="84" t="s">
        <v>205</v>
      </c>
      <c r="F2097" s="85" t="s">
        <v>5016</v>
      </c>
      <c r="G2097" s="86" t="s">
        <v>9781</v>
      </c>
      <c r="H2097" s="86" t="s">
        <v>8782</v>
      </c>
      <c r="I2097" s="86">
        <v>17700</v>
      </c>
      <c r="J2097" s="96">
        <v>15000</v>
      </c>
      <c r="K2097" s="134" t="s">
        <v>112</v>
      </c>
      <c r="L2097" s="96" t="s">
        <v>229</v>
      </c>
      <c r="M2097" s="88" t="str">
        <f>VLOOKUP(L2097,'Total Sales 24-25'!$AD$2:$AE$6,2,0)</f>
        <v>WhatsApp API Business</v>
      </c>
      <c r="N2097" s="96" t="s">
        <v>284</v>
      </c>
      <c r="O2097" s="84" t="s">
        <v>6341</v>
      </c>
      <c r="P2097" s="89"/>
      <c r="Q2097" s="89"/>
      <c r="R2097" s="89"/>
      <c r="S2097" s="84">
        <v>11</v>
      </c>
      <c r="T2097" s="89"/>
      <c r="U2097" s="84">
        <v>17700</v>
      </c>
    </row>
    <row r="2098" spans="1:21" ht="17.25" customHeight="1" thickBot="1">
      <c r="A2098" s="82">
        <v>45236</v>
      </c>
      <c r="B2098" s="82" t="str">
        <f t="shared" si="32"/>
        <v>Nov</v>
      </c>
      <c r="C2098" s="83">
        <v>45231</v>
      </c>
      <c r="D2098" s="84">
        <v>45</v>
      </c>
      <c r="E2098" s="84" t="s">
        <v>205</v>
      </c>
      <c r="F2098" s="85" t="s">
        <v>1857</v>
      </c>
      <c r="G2098" s="86" t="s">
        <v>9782</v>
      </c>
      <c r="H2098" s="86" t="s">
        <v>8782</v>
      </c>
      <c r="I2098" s="86">
        <v>15045</v>
      </c>
      <c r="J2098" s="96">
        <v>12750</v>
      </c>
      <c r="K2098" s="134" t="s">
        <v>112</v>
      </c>
      <c r="L2098" s="96" t="s">
        <v>229</v>
      </c>
      <c r="M2098" s="88" t="str">
        <f>VLOOKUP(L2098,'Total Sales 24-25'!$AD$2:$AE$6,2,0)</f>
        <v>WhatsApp API Business</v>
      </c>
      <c r="N2098" s="96" t="s">
        <v>284</v>
      </c>
      <c r="O2098" s="84" t="s">
        <v>6341</v>
      </c>
      <c r="P2098" s="89"/>
      <c r="Q2098" s="89"/>
      <c r="R2098" s="89"/>
      <c r="S2098" s="84">
        <v>11</v>
      </c>
      <c r="T2098" s="89"/>
      <c r="U2098" s="84">
        <v>15045</v>
      </c>
    </row>
    <row r="2099" spans="1:21" ht="17.25" customHeight="1" thickBot="1">
      <c r="A2099" s="82">
        <v>45236</v>
      </c>
      <c r="B2099" s="82" t="str">
        <f t="shared" si="32"/>
        <v>Nov</v>
      </c>
      <c r="C2099" s="83">
        <v>45231</v>
      </c>
      <c r="D2099" s="84">
        <v>45</v>
      </c>
      <c r="E2099" s="84" t="s">
        <v>205</v>
      </c>
      <c r="F2099" s="85" t="s">
        <v>1717</v>
      </c>
      <c r="G2099" s="117" t="s">
        <v>9783</v>
      </c>
      <c r="H2099" s="86" t="s">
        <v>8782</v>
      </c>
      <c r="I2099" s="86">
        <v>299</v>
      </c>
      <c r="J2099" s="96">
        <v>253</v>
      </c>
      <c r="K2099" s="118" t="s">
        <v>261</v>
      </c>
      <c r="L2099" s="96" t="s">
        <v>232</v>
      </c>
      <c r="M2099" s="88" t="str">
        <f>VLOOKUP(L2099,'Total Sales 24-25'!$AD$2:$AE$6,2,0)</f>
        <v>Other Services</v>
      </c>
      <c r="N2099" s="96" t="s">
        <v>330</v>
      </c>
      <c r="O2099" s="84" t="s">
        <v>6341</v>
      </c>
      <c r="P2099" s="89"/>
      <c r="Q2099" s="89"/>
      <c r="R2099" s="89"/>
      <c r="S2099" s="84">
        <v>11</v>
      </c>
      <c r="T2099" s="89"/>
      <c r="U2099" s="84">
        <v>299</v>
      </c>
    </row>
    <row r="2100" spans="1:21" ht="17.25" customHeight="1" thickBot="1">
      <c r="A2100" s="82">
        <v>45236</v>
      </c>
      <c r="B2100" s="82" t="str">
        <f t="shared" si="32"/>
        <v>Nov</v>
      </c>
      <c r="C2100" s="83">
        <v>45231</v>
      </c>
      <c r="D2100" s="84">
        <v>45</v>
      </c>
      <c r="E2100" s="84" t="s">
        <v>205</v>
      </c>
      <c r="F2100" s="85" t="s">
        <v>1717</v>
      </c>
      <c r="G2100" s="117" t="s">
        <v>9783</v>
      </c>
      <c r="H2100" s="86" t="s">
        <v>8782</v>
      </c>
      <c r="I2100" s="86">
        <v>115640</v>
      </c>
      <c r="J2100" s="96">
        <v>98000</v>
      </c>
      <c r="K2100" s="104" t="s">
        <v>291</v>
      </c>
      <c r="L2100" s="96" t="s">
        <v>226</v>
      </c>
      <c r="M2100" s="88" t="str">
        <f>VLOOKUP(L2100,'Total Sales 24-25'!$AD$2:$AE$6,2,0)</f>
        <v xml:space="preserve">Training Business </v>
      </c>
      <c r="N2100" s="96" t="s">
        <v>7906</v>
      </c>
      <c r="O2100" s="84" t="s">
        <v>6341</v>
      </c>
      <c r="P2100" s="89"/>
      <c r="Q2100" s="89"/>
      <c r="R2100" s="89"/>
      <c r="S2100" s="84">
        <v>11</v>
      </c>
      <c r="T2100" s="89"/>
      <c r="U2100" s="84">
        <v>115640</v>
      </c>
    </row>
    <row r="2101" spans="1:21" ht="17.25" customHeight="1" thickBot="1">
      <c r="A2101" s="82">
        <v>45028</v>
      </c>
      <c r="B2101" s="82" t="str">
        <f t="shared" si="32"/>
        <v>Apr</v>
      </c>
      <c r="C2101" s="83">
        <v>45017</v>
      </c>
      <c r="D2101" s="84">
        <v>15</v>
      </c>
      <c r="E2101" s="84" t="s">
        <v>205</v>
      </c>
      <c r="F2101" s="85" t="s">
        <v>9465</v>
      </c>
      <c r="G2101" s="86" t="s">
        <v>9784</v>
      </c>
      <c r="H2101" s="86" t="s">
        <v>8782</v>
      </c>
      <c r="I2101" s="86">
        <v>5900</v>
      </c>
      <c r="J2101" s="84">
        <v>5000</v>
      </c>
      <c r="K2101" s="88" t="s">
        <v>8818</v>
      </c>
      <c r="L2101" s="88" t="s">
        <v>223</v>
      </c>
      <c r="M2101" s="88" t="str">
        <f>VLOOKUP(L2101,'Total Sales 24-25'!$AD$2:$AE$6,2,0)</f>
        <v>Tech Assist Recruitment</v>
      </c>
      <c r="N2101" s="88" t="s">
        <v>311</v>
      </c>
      <c r="O2101" s="84" t="s">
        <v>6341</v>
      </c>
      <c r="P2101" s="89"/>
      <c r="Q2101" s="89"/>
      <c r="R2101" s="89"/>
      <c r="S2101" s="84">
        <v>4</v>
      </c>
      <c r="T2101" s="89"/>
      <c r="U2101" s="84">
        <v>5900</v>
      </c>
    </row>
    <row r="2102" spans="1:21" ht="17.25" customHeight="1" thickBot="1">
      <c r="A2102" s="82">
        <v>45236</v>
      </c>
      <c r="B2102" s="82" t="str">
        <f t="shared" si="32"/>
        <v>Nov</v>
      </c>
      <c r="C2102" s="83">
        <v>45231</v>
      </c>
      <c r="D2102" s="84">
        <v>45</v>
      </c>
      <c r="E2102" s="84" t="s">
        <v>205</v>
      </c>
      <c r="F2102" s="85" t="s">
        <v>9614</v>
      </c>
      <c r="G2102" s="86" t="s">
        <v>9785</v>
      </c>
      <c r="H2102" s="86" t="s">
        <v>8782</v>
      </c>
      <c r="I2102" s="86">
        <v>469640</v>
      </c>
      <c r="J2102" s="96">
        <v>398000</v>
      </c>
      <c r="K2102" s="104" t="s">
        <v>291</v>
      </c>
      <c r="L2102" s="96" t="s">
        <v>226</v>
      </c>
      <c r="M2102" s="88" t="str">
        <f>VLOOKUP(L2102,'Total Sales 24-25'!$AD$2:$AE$6,2,0)</f>
        <v xml:space="preserve">Training Business </v>
      </c>
      <c r="N2102" s="96" t="s">
        <v>7906</v>
      </c>
      <c r="O2102" s="84" t="s">
        <v>6341</v>
      </c>
      <c r="P2102" s="84" t="s">
        <v>7726</v>
      </c>
      <c r="Q2102" s="89"/>
      <c r="R2102" s="89"/>
      <c r="S2102" s="84">
        <v>11</v>
      </c>
      <c r="T2102" s="89"/>
      <c r="U2102" s="84">
        <v>469640</v>
      </c>
    </row>
    <row r="2103" spans="1:21" ht="17.25" customHeight="1" thickBot="1">
      <c r="A2103" s="82">
        <v>45237</v>
      </c>
      <c r="B2103" s="82" t="str">
        <f t="shared" si="32"/>
        <v>Nov</v>
      </c>
      <c r="C2103" s="83">
        <v>45231</v>
      </c>
      <c r="D2103" s="84">
        <v>45</v>
      </c>
      <c r="E2103" s="84" t="s">
        <v>205</v>
      </c>
      <c r="F2103" s="85" t="s">
        <v>420</v>
      </c>
      <c r="G2103" s="86" t="s">
        <v>9786</v>
      </c>
      <c r="H2103" s="86" t="s">
        <v>8782</v>
      </c>
      <c r="I2103" s="86">
        <v>81780</v>
      </c>
      <c r="J2103" s="96">
        <v>69305</v>
      </c>
      <c r="K2103" s="118" t="s">
        <v>261</v>
      </c>
      <c r="L2103" s="96" t="s">
        <v>232</v>
      </c>
      <c r="M2103" s="88" t="str">
        <f>VLOOKUP(L2103,'Total Sales 24-25'!$AD$2:$AE$6,2,0)</f>
        <v>Other Services</v>
      </c>
      <c r="N2103" s="96" t="s">
        <v>422</v>
      </c>
      <c r="O2103" s="84" t="s">
        <v>6341</v>
      </c>
      <c r="P2103" s="89"/>
      <c r="Q2103" s="89"/>
      <c r="R2103" s="89"/>
      <c r="S2103" s="84">
        <v>11</v>
      </c>
      <c r="T2103" s="89"/>
      <c r="U2103" s="84">
        <v>81780</v>
      </c>
    </row>
    <row r="2104" spans="1:21" ht="17.25" customHeight="1" thickBot="1">
      <c r="A2104" s="82">
        <v>45237</v>
      </c>
      <c r="B2104" s="82" t="str">
        <f t="shared" si="32"/>
        <v>Nov</v>
      </c>
      <c r="C2104" s="83">
        <v>45231</v>
      </c>
      <c r="D2104" s="84">
        <v>45</v>
      </c>
      <c r="E2104" s="84" t="s">
        <v>205</v>
      </c>
      <c r="F2104" s="85" t="s">
        <v>2002</v>
      </c>
      <c r="G2104" s="86" t="s">
        <v>9787</v>
      </c>
      <c r="H2104" s="86" t="s">
        <v>8782</v>
      </c>
      <c r="I2104" s="86">
        <v>11800</v>
      </c>
      <c r="J2104" s="96">
        <v>10000</v>
      </c>
      <c r="K2104" s="134" t="s">
        <v>112</v>
      </c>
      <c r="L2104" s="96" t="s">
        <v>229</v>
      </c>
      <c r="M2104" s="88" t="str">
        <f>VLOOKUP(L2104,'Total Sales 24-25'!$AD$2:$AE$6,2,0)</f>
        <v>WhatsApp API Business</v>
      </c>
      <c r="N2104" s="96" t="s">
        <v>352</v>
      </c>
      <c r="O2104" s="84" t="s">
        <v>6341</v>
      </c>
      <c r="P2104" s="89"/>
      <c r="Q2104" s="89"/>
      <c r="R2104" s="89"/>
      <c r="S2104" s="84">
        <v>11</v>
      </c>
      <c r="T2104" s="89"/>
      <c r="U2104" s="84">
        <v>11800</v>
      </c>
    </row>
    <row r="2105" spans="1:21" ht="17.25" customHeight="1" thickBot="1">
      <c r="A2105" s="82">
        <v>45237</v>
      </c>
      <c r="B2105" s="82" t="str">
        <f t="shared" si="32"/>
        <v>Nov</v>
      </c>
      <c r="C2105" s="83">
        <v>45231</v>
      </c>
      <c r="D2105" s="84">
        <v>45</v>
      </c>
      <c r="E2105" s="84" t="s">
        <v>205</v>
      </c>
      <c r="F2105" s="85" t="s">
        <v>393</v>
      </c>
      <c r="G2105" s="86" t="s">
        <v>9788</v>
      </c>
      <c r="H2105" s="86" t="s">
        <v>8782</v>
      </c>
      <c r="I2105" s="86">
        <v>15045</v>
      </c>
      <c r="J2105" s="96">
        <v>12750</v>
      </c>
      <c r="K2105" s="134" t="s">
        <v>112</v>
      </c>
      <c r="L2105" s="96" t="s">
        <v>229</v>
      </c>
      <c r="M2105" s="88" t="str">
        <f>VLOOKUP(L2105,'Total Sales 24-25'!$AD$2:$AE$6,2,0)</f>
        <v>WhatsApp API Business</v>
      </c>
      <c r="N2105" s="96" t="s">
        <v>284</v>
      </c>
      <c r="O2105" s="84" t="s">
        <v>6341</v>
      </c>
      <c r="P2105" s="89"/>
      <c r="Q2105" s="89"/>
      <c r="R2105" s="89"/>
      <c r="S2105" s="84">
        <v>11</v>
      </c>
      <c r="T2105" s="89"/>
      <c r="U2105" s="84">
        <v>15045</v>
      </c>
    </row>
    <row r="2106" spans="1:21" ht="17.25" customHeight="1" thickBot="1">
      <c r="A2106" s="82">
        <v>45237</v>
      </c>
      <c r="B2106" s="82" t="str">
        <f t="shared" si="32"/>
        <v>Nov</v>
      </c>
      <c r="C2106" s="83">
        <v>45231</v>
      </c>
      <c r="D2106" s="84">
        <v>45</v>
      </c>
      <c r="E2106" s="84" t="s">
        <v>205</v>
      </c>
      <c r="F2106" s="85" t="s">
        <v>9789</v>
      </c>
      <c r="G2106" s="86" t="s">
        <v>9790</v>
      </c>
      <c r="H2106" s="86" t="s">
        <v>8782</v>
      </c>
      <c r="I2106" s="86">
        <v>20060</v>
      </c>
      <c r="J2106" s="96">
        <v>17000</v>
      </c>
      <c r="K2106" s="134" t="s">
        <v>112</v>
      </c>
      <c r="L2106" s="96" t="s">
        <v>229</v>
      </c>
      <c r="M2106" s="88" t="str">
        <f>VLOOKUP(L2106,'Total Sales 24-25'!$AD$2:$AE$6,2,0)</f>
        <v>WhatsApp API Business</v>
      </c>
      <c r="N2106" s="96" t="s">
        <v>485</v>
      </c>
      <c r="O2106" s="84" t="s">
        <v>6341</v>
      </c>
      <c r="P2106" s="89"/>
      <c r="Q2106" s="89"/>
      <c r="R2106" s="89"/>
      <c r="S2106" s="84">
        <v>11</v>
      </c>
      <c r="T2106" s="89"/>
      <c r="U2106" s="84">
        <v>20060</v>
      </c>
    </row>
    <row r="2107" spans="1:21" ht="17.25" customHeight="1" thickBot="1">
      <c r="A2107" s="82">
        <v>45237</v>
      </c>
      <c r="B2107" s="82" t="str">
        <f t="shared" si="32"/>
        <v>Nov</v>
      </c>
      <c r="C2107" s="83">
        <v>45231</v>
      </c>
      <c r="D2107" s="84">
        <v>45</v>
      </c>
      <c r="E2107" s="84" t="s">
        <v>205</v>
      </c>
      <c r="F2107" s="85" t="s">
        <v>617</v>
      </c>
      <c r="G2107" s="86" t="s">
        <v>9791</v>
      </c>
      <c r="H2107" s="86" t="s">
        <v>8782</v>
      </c>
      <c r="I2107" s="86">
        <v>56640</v>
      </c>
      <c r="J2107" s="96">
        <v>48000</v>
      </c>
      <c r="K2107" s="104" t="s">
        <v>291</v>
      </c>
      <c r="L2107" s="88" t="s">
        <v>32</v>
      </c>
      <c r="M2107" s="88" t="s">
        <v>15</v>
      </c>
      <c r="N2107" s="96" t="s">
        <v>32</v>
      </c>
      <c r="O2107" s="84" t="s">
        <v>6341</v>
      </c>
      <c r="P2107" s="89"/>
      <c r="Q2107" s="89"/>
      <c r="R2107" s="89"/>
      <c r="S2107" s="84">
        <v>11</v>
      </c>
      <c r="T2107" s="89"/>
      <c r="U2107" s="84">
        <v>56640</v>
      </c>
    </row>
    <row r="2108" spans="1:21" ht="17.25" customHeight="1" thickBot="1">
      <c r="A2108" s="82">
        <v>45237</v>
      </c>
      <c r="B2108" s="82" t="str">
        <f t="shared" si="32"/>
        <v>Nov</v>
      </c>
      <c r="C2108" s="83">
        <v>45231</v>
      </c>
      <c r="D2108" s="84">
        <v>45</v>
      </c>
      <c r="E2108" s="84" t="s">
        <v>205</v>
      </c>
      <c r="F2108" s="85" t="s">
        <v>2010</v>
      </c>
      <c r="G2108" s="86" t="s">
        <v>9792</v>
      </c>
      <c r="H2108" s="86" t="s">
        <v>8782</v>
      </c>
      <c r="I2108" s="86">
        <v>15045</v>
      </c>
      <c r="J2108" s="96">
        <v>12750</v>
      </c>
      <c r="K2108" s="134" t="s">
        <v>112</v>
      </c>
      <c r="L2108" s="96" t="s">
        <v>229</v>
      </c>
      <c r="M2108" s="88" t="str">
        <f>VLOOKUP(L2108,'Total Sales 24-25'!$AD$2:$AE$6,2,0)</f>
        <v>WhatsApp API Business</v>
      </c>
      <c r="N2108" s="96" t="s">
        <v>284</v>
      </c>
      <c r="O2108" s="84" t="s">
        <v>6341</v>
      </c>
      <c r="P2108" s="89"/>
      <c r="Q2108" s="89"/>
      <c r="R2108" s="89"/>
      <c r="S2108" s="84">
        <v>11</v>
      </c>
      <c r="T2108" s="89"/>
      <c r="U2108" s="84">
        <v>15045</v>
      </c>
    </row>
    <row r="2109" spans="1:21" ht="17.25" customHeight="1" thickBot="1">
      <c r="A2109" s="82">
        <v>45238</v>
      </c>
      <c r="B2109" s="82" t="str">
        <f t="shared" si="32"/>
        <v>Nov</v>
      </c>
      <c r="C2109" s="83">
        <v>45231</v>
      </c>
      <c r="D2109" s="84">
        <v>45</v>
      </c>
      <c r="E2109" s="84" t="s">
        <v>205</v>
      </c>
      <c r="F2109" s="85" t="s">
        <v>1147</v>
      </c>
      <c r="G2109" s="86" t="s">
        <v>9793</v>
      </c>
      <c r="H2109" s="86" t="s">
        <v>8782</v>
      </c>
      <c r="I2109" s="86">
        <v>36108</v>
      </c>
      <c r="J2109" s="96">
        <v>30600</v>
      </c>
      <c r="K2109" s="134" t="s">
        <v>112</v>
      </c>
      <c r="L2109" s="96" t="s">
        <v>229</v>
      </c>
      <c r="M2109" s="88" t="str">
        <f>VLOOKUP(L2109,'Total Sales 24-25'!$AD$2:$AE$6,2,0)</f>
        <v>WhatsApp API Business</v>
      </c>
      <c r="N2109" s="96" t="s">
        <v>359</v>
      </c>
      <c r="O2109" s="84" t="s">
        <v>6341</v>
      </c>
      <c r="P2109" s="89"/>
      <c r="Q2109" s="89"/>
      <c r="R2109" s="89"/>
      <c r="S2109" s="84">
        <v>11</v>
      </c>
      <c r="T2109" s="89"/>
      <c r="U2109" s="84">
        <v>36108</v>
      </c>
    </row>
    <row r="2110" spans="1:21" ht="17.25" customHeight="1" thickBot="1">
      <c r="A2110" s="82">
        <v>45238</v>
      </c>
      <c r="B2110" s="82" t="str">
        <f t="shared" si="32"/>
        <v>Nov</v>
      </c>
      <c r="C2110" s="83">
        <v>45231</v>
      </c>
      <c r="D2110" s="84">
        <v>45</v>
      </c>
      <c r="E2110" s="84" t="s">
        <v>205</v>
      </c>
      <c r="F2110" s="85" t="s">
        <v>9794</v>
      </c>
      <c r="G2110" s="86" t="s">
        <v>9795</v>
      </c>
      <c r="H2110" s="86" t="s">
        <v>8782</v>
      </c>
      <c r="I2110" s="86">
        <v>8850</v>
      </c>
      <c r="J2110" s="96">
        <v>7500</v>
      </c>
      <c r="K2110" s="134" t="s">
        <v>112</v>
      </c>
      <c r="L2110" s="96" t="s">
        <v>229</v>
      </c>
      <c r="M2110" s="88" t="str">
        <f>VLOOKUP(L2110,'Total Sales 24-25'!$AD$2:$AE$6,2,0)</f>
        <v>WhatsApp API Business</v>
      </c>
      <c r="N2110" s="96" t="s">
        <v>269</v>
      </c>
      <c r="O2110" s="84" t="s">
        <v>6341</v>
      </c>
      <c r="P2110" s="89"/>
      <c r="Q2110" s="89"/>
      <c r="R2110" s="89"/>
      <c r="S2110" s="84">
        <v>11</v>
      </c>
      <c r="T2110" s="89"/>
      <c r="U2110" s="84">
        <v>8850</v>
      </c>
    </row>
    <row r="2111" spans="1:21" ht="17.25" customHeight="1" thickBot="1">
      <c r="A2111" s="82">
        <v>45238</v>
      </c>
      <c r="B2111" s="82" t="str">
        <f t="shared" si="32"/>
        <v>Nov</v>
      </c>
      <c r="C2111" s="83">
        <v>45231</v>
      </c>
      <c r="D2111" s="84">
        <v>45</v>
      </c>
      <c r="E2111" s="84" t="s">
        <v>205</v>
      </c>
      <c r="F2111" s="90" t="s">
        <v>362</v>
      </c>
      <c r="G2111" s="86" t="s">
        <v>9796</v>
      </c>
      <c r="H2111" s="86" t="s">
        <v>8782</v>
      </c>
      <c r="I2111" s="91"/>
      <c r="J2111" s="96">
        <v>0</v>
      </c>
      <c r="K2111" s="89"/>
      <c r="L2111" s="89"/>
      <c r="M2111" s="88" t="e">
        <f>VLOOKUP(L2111,'Total Sales 24-25'!$AD$2:$AE$6,2,0)</f>
        <v>#N/A</v>
      </c>
      <c r="N2111" s="89"/>
      <c r="O2111" s="84" t="s">
        <v>6341</v>
      </c>
      <c r="P2111" s="89"/>
      <c r="Q2111" s="89"/>
      <c r="R2111" s="89"/>
      <c r="S2111" s="84">
        <v>11</v>
      </c>
      <c r="T2111" s="89"/>
      <c r="U2111" s="89"/>
    </row>
    <row r="2112" spans="1:21" ht="17.25" customHeight="1" thickBot="1">
      <c r="A2112" s="82">
        <v>45029</v>
      </c>
      <c r="B2112" s="82" t="str">
        <f t="shared" si="32"/>
        <v>Apr</v>
      </c>
      <c r="C2112" s="83">
        <v>45017</v>
      </c>
      <c r="D2112" s="84">
        <v>15</v>
      </c>
      <c r="E2112" s="84" t="s">
        <v>205</v>
      </c>
      <c r="F2112" s="85" t="s">
        <v>790</v>
      </c>
      <c r="G2112" s="86" t="s">
        <v>9797</v>
      </c>
      <c r="H2112" s="86" t="s">
        <v>8782</v>
      </c>
      <c r="I2112" s="86">
        <v>70800</v>
      </c>
      <c r="J2112" s="84">
        <v>60000</v>
      </c>
      <c r="K2112" s="108" t="s">
        <v>291</v>
      </c>
      <c r="L2112" s="88" t="s">
        <v>32</v>
      </c>
      <c r="M2112" s="88" t="s">
        <v>15</v>
      </c>
      <c r="N2112" s="88" t="s">
        <v>503</v>
      </c>
      <c r="O2112" s="84" t="s">
        <v>6341</v>
      </c>
      <c r="P2112" s="89"/>
      <c r="Q2112" s="89"/>
      <c r="R2112" s="89"/>
      <c r="S2112" s="84">
        <v>4</v>
      </c>
      <c r="T2112" s="89"/>
      <c r="U2112" s="84">
        <v>70800</v>
      </c>
    </row>
    <row r="2113" spans="1:21" ht="17.25" customHeight="1" thickBot="1">
      <c r="A2113" s="82">
        <v>45238</v>
      </c>
      <c r="B2113" s="82" t="str">
        <f t="shared" si="32"/>
        <v>Nov</v>
      </c>
      <c r="C2113" s="83">
        <v>45231</v>
      </c>
      <c r="D2113" s="84">
        <v>45</v>
      </c>
      <c r="E2113" s="84" t="s">
        <v>205</v>
      </c>
      <c r="F2113" s="85" t="s">
        <v>644</v>
      </c>
      <c r="G2113" s="86" t="s">
        <v>9798</v>
      </c>
      <c r="H2113" s="86" t="s">
        <v>8782</v>
      </c>
      <c r="I2113" s="86">
        <v>42480</v>
      </c>
      <c r="J2113" s="96">
        <v>36000</v>
      </c>
      <c r="K2113" s="134" t="s">
        <v>112</v>
      </c>
      <c r="L2113" s="96" t="s">
        <v>229</v>
      </c>
      <c r="M2113" s="88" t="str">
        <f>VLOOKUP(L2113,'Total Sales 24-25'!$AD$2:$AE$6,2,0)</f>
        <v>WhatsApp API Business</v>
      </c>
      <c r="N2113" s="96" t="s">
        <v>359</v>
      </c>
      <c r="O2113" s="84" t="s">
        <v>6341</v>
      </c>
      <c r="P2113" s="89"/>
      <c r="Q2113" s="89"/>
      <c r="R2113" s="89"/>
      <c r="S2113" s="84">
        <v>11</v>
      </c>
      <c r="T2113" s="89"/>
      <c r="U2113" s="84">
        <v>42480</v>
      </c>
    </row>
    <row r="2114" spans="1:21" ht="17.25" customHeight="1" thickBot="1">
      <c r="A2114" s="82">
        <v>45238</v>
      </c>
      <c r="B2114" s="82" t="str">
        <f t="shared" ref="B2114:B2177" si="33">TEXT(A2114,"mmm")</f>
        <v>Nov</v>
      </c>
      <c r="C2114" s="83">
        <v>45231</v>
      </c>
      <c r="D2114" s="84">
        <v>45</v>
      </c>
      <c r="E2114" s="84" t="s">
        <v>205</v>
      </c>
      <c r="F2114" s="85" t="s">
        <v>9799</v>
      </c>
      <c r="G2114" s="86" t="s">
        <v>9800</v>
      </c>
      <c r="H2114" s="86" t="s">
        <v>8782</v>
      </c>
      <c r="I2114" s="86">
        <v>950</v>
      </c>
      <c r="J2114" s="96">
        <v>805</v>
      </c>
      <c r="K2114" s="134" t="s">
        <v>112</v>
      </c>
      <c r="L2114" s="96" t="s">
        <v>229</v>
      </c>
      <c r="M2114" s="88" t="str">
        <f>VLOOKUP(L2114,'Total Sales 24-25'!$AD$2:$AE$6,2,0)</f>
        <v>WhatsApp API Business</v>
      </c>
      <c r="N2114" s="96" t="s">
        <v>594</v>
      </c>
      <c r="O2114" s="84" t="s">
        <v>6341</v>
      </c>
      <c r="P2114" s="89"/>
      <c r="Q2114" s="89"/>
      <c r="R2114" s="89"/>
      <c r="S2114" s="84">
        <v>11</v>
      </c>
      <c r="T2114" s="89"/>
      <c r="U2114" s="84">
        <v>950</v>
      </c>
    </row>
    <row r="2115" spans="1:21" ht="17.25" customHeight="1" thickBot="1">
      <c r="A2115" s="82">
        <v>45238</v>
      </c>
      <c r="B2115" s="82" t="str">
        <f t="shared" si="33"/>
        <v>Nov</v>
      </c>
      <c r="C2115" s="83">
        <v>45231</v>
      </c>
      <c r="D2115" s="84">
        <v>45</v>
      </c>
      <c r="E2115" s="84" t="s">
        <v>205</v>
      </c>
      <c r="F2115" s="85" t="s">
        <v>9801</v>
      </c>
      <c r="G2115" s="86" t="s">
        <v>9802</v>
      </c>
      <c r="H2115" s="86" t="s">
        <v>8782</v>
      </c>
      <c r="I2115" s="86">
        <v>299</v>
      </c>
      <c r="J2115" s="96">
        <v>253</v>
      </c>
      <c r="K2115" s="118" t="s">
        <v>261</v>
      </c>
      <c r="L2115" s="96" t="s">
        <v>232</v>
      </c>
      <c r="M2115" s="88" t="str">
        <f>VLOOKUP(L2115,'Total Sales 24-25'!$AD$2:$AE$6,2,0)</f>
        <v>Other Services</v>
      </c>
      <c r="N2115" s="96" t="s">
        <v>330</v>
      </c>
      <c r="O2115" s="84" t="s">
        <v>6341</v>
      </c>
      <c r="P2115" s="89"/>
      <c r="Q2115" s="89"/>
      <c r="R2115" s="89"/>
      <c r="S2115" s="84">
        <v>11</v>
      </c>
      <c r="T2115" s="89"/>
      <c r="U2115" s="84">
        <v>299</v>
      </c>
    </row>
    <row r="2116" spans="1:21" ht="17.25" customHeight="1" thickBot="1">
      <c r="A2116" s="82">
        <v>45238</v>
      </c>
      <c r="B2116" s="82" t="str">
        <f t="shared" si="33"/>
        <v>Nov</v>
      </c>
      <c r="C2116" s="83">
        <v>45231</v>
      </c>
      <c r="D2116" s="84">
        <v>45</v>
      </c>
      <c r="E2116" s="84" t="s">
        <v>205</v>
      </c>
      <c r="F2116" s="85" t="s">
        <v>347</v>
      </c>
      <c r="G2116" s="86" t="s">
        <v>9803</v>
      </c>
      <c r="H2116" s="86" t="s">
        <v>8782</v>
      </c>
      <c r="I2116" s="86">
        <v>299</v>
      </c>
      <c r="J2116" s="96">
        <v>253</v>
      </c>
      <c r="K2116" s="118" t="s">
        <v>261</v>
      </c>
      <c r="L2116" s="96" t="s">
        <v>232</v>
      </c>
      <c r="M2116" s="88" t="str">
        <f>VLOOKUP(L2116,'Total Sales 24-25'!$AD$2:$AE$6,2,0)</f>
        <v>Other Services</v>
      </c>
      <c r="N2116" s="96" t="s">
        <v>330</v>
      </c>
      <c r="O2116" s="84" t="s">
        <v>6341</v>
      </c>
      <c r="P2116" s="89"/>
      <c r="Q2116" s="89"/>
      <c r="R2116" s="89"/>
      <c r="S2116" s="84">
        <v>11</v>
      </c>
      <c r="T2116" s="89"/>
      <c r="U2116" s="84">
        <v>299</v>
      </c>
    </row>
    <row r="2117" spans="1:21" ht="17.25" customHeight="1" thickBot="1">
      <c r="A2117" s="82">
        <v>45238</v>
      </c>
      <c r="B2117" s="82" t="str">
        <f t="shared" si="33"/>
        <v>Nov</v>
      </c>
      <c r="C2117" s="83">
        <v>45231</v>
      </c>
      <c r="D2117" s="84">
        <v>45</v>
      </c>
      <c r="E2117" s="84" t="s">
        <v>205</v>
      </c>
      <c r="F2117" s="85" t="s">
        <v>9804</v>
      </c>
      <c r="G2117" s="86" t="s">
        <v>9805</v>
      </c>
      <c r="H2117" s="86" t="s">
        <v>8782</v>
      </c>
      <c r="I2117" s="86">
        <v>598</v>
      </c>
      <c r="J2117" s="96">
        <v>507</v>
      </c>
      <c r="K2117" s="118" t="s">
        <v>261</v>
      </c>
      <c r="L2117" s="96" t="s">
        <v>232</v>
      </c>
      <c r="M2117" s="88" t="str">
        <f>VLOOKUP(L2117,'Total Sales 24-25'!$AD$2:$AE$6,2,0)</f>
        <v>Other Services</v>
      </c>
      <c r="N2117" s="96" t="s">
        <v>330</v>
      </c>
      <c r="O2117" s="84" t="s">
        <v>6341</v>
      </c>
      <c r="P2117" s="89"/>
      <c r="Q2117" s="89"/>
      <c r="R2117" s="89"/>
      <c r="S2117" s="84">
        <v>11</v>
      </c>
      <c r="T2117" s="89"/>
      <c r="U2117" s="84">
        <v>598</v>
      </c>
    </row>
    <row r="2118" spans="1:21" ht="17.25" customHeight="1" thickBot="1">
      <c r="A2118" s="82">
        <v>45238</v>
      </c>
      <c r="B2118" s="82" t="str">
        <f t="shared" si="33"/>
        <v>Nov</v>
      </c>
      <c r="C2118" s="83">
        <v>45231</v>
      </c>
      <c r="D2118" s="84">
        <v>45</v>
      </c>
      <c r="E2118" s="84" t="s">
        <v>205</v>
      </c>
      <c r="F2118" s="85" t="s">
        <v>1719</v>
      </c>
      <c r="G2118" s="86" t="s">
        <v>9806</v>
      </c>
      <c r="H2118" s="86" t="s">
        <v>8782</v>
      </c>
      <c r="I2118" s="86">
        <v>5900</v>
      </c>
      <c r="J2118" s="96">
        <v>5000</v>
      </c>
      <c r="K2118" s="135" t="s">
        <v>310</v>
      </c>
      <c r="L2118" s="96" t="s">
        <v>223</v>
      </c>
      <c r="M2118" s="88" t="str">
        <f>VLOOKUP(L2118,'Total Sales 24-25'!$AD$2:$AE$6,2,0)</f>
        <v>Tech Assist Recruitment</v>
      </c>
      <c r="N2118" s="96" t="s">
        <v>311</v>
      </c>
      <c r="O2118" s="84" t="s">
        <v>6341</v>
      </c>
      <c r="P2118" s="89"/>
      <c r="Q2118" s="89"/>
      <c r="R2118" s="89"/>
      <c r="S2118" s="84">
        <v>11</v>
      </c>
      <c r="T2118" s="89"/>
      <c r="U2118" s="84">
        <v>5900</v>
      </c>
    </row>
    <row r="2119" spans="1:21" ht="17.25" customHeight="1" thickBot="1">
      <c r="A2119" s="82">
        <v>45240</v>
      </c>
      <c r="B2119" s="82" t="str">
        <f t="shared" si="33"/>
        <v>Nov</v>
      </c>
      <c r="C2119" s="83">
        <v>45231</v>
      </c>
      <c r="D2119" s="84">
        <v>45</v>
      </c>
      <c r="E2119" s="84" t="s">
        <v>205</v>
      </c>
      <c r="F2119" s="85" t="s">
        <v>9032</v>
      </c>
      <c r="G2119" s="86" t="s">
        <v>9807</v>
      </c>
      <c r="H2119" s="86" t="s">
        <v>8782</v>
      </c>
      <c r="I2119" s="86">
        <v>34776</v>
      </c>
      <c r="J2119" s="96">
        <v>29471</v>
      </c>
      <c r="K2119" s="135" t="s">
        <v>310</v>
      </c>
      <c r="L2119" s="96" t="s">
        <v>223</v>
      </c>
      <c r="M2119" s="88" t="str">
        <f>VLOOKUP(L2119,'Total Sales 24-25'!$AD$2:$AE$6,2,0)</f>
        <v>Tech Assist Recruitment</v>
      </c>
      <c r="N2119" s="96" t="s">
        <v>311</v>
      </c>
      <c r="O2119" s="84" t="s">
        <v>6341</v>
      </c>
      <c r="P2119" s="89"/>
      <c r="Q2119" s="89"/>
      <c r="R2119" s="89"/>
      <c r="S2119" s="84">
        <v>11</v>
      </c>
      <c r="T2119" s="89"/>
      <c r="U2119" s="84">
        <v>34776</v>
      </c>
    </row>
    <row r="2120" spans="1:21" ht="17.25" customHeight="1" thickBot="1">
      <c r="A2120" s="82">
        <v>45240</v>
      </c>
      <c r="B2120" s="82" t="str">
        <f t="shared" si="33"/>
        <v>Nov</v>
      </c>
      <c r="C2120" s="83">
        <v>45231</v>
      </c>
      <c r="D2120" s="84">
        <v>45</v>
      </c>
      <c r="E2120" s="84" t="s">
        <v>205</v>
      </c>
      <c r="F2120" s="85" t="s">
        <v>969</v>
      </c>
      <c r="G2120" s="86" t="s">
        <v>9808</v>
      </c>
      <c r="H2120" s="86" t="s">
        <v>8782</v>
      </c>
      <c r="I2120" s="86">
        <v>22568</v>
      </c>
      <c r="J2120" s="96">
        <v>19125</v>
      </c>
      <c r="K2120" s="134" t="s">
        <v>112</v>
      </c>
      <c r="L2120" s="96" t="s">
        <v>229</v>
      </c>
      <c r="M2120" s="88" t="str">
        <f>VLOOKUP(L2120,'Total Sales 24-25'!$AD$2:$AE$6,2,0)</f>
        <v>WhatsApp API Business</v>
      </c>
      <c r="N2120" s="96" t="s">
        <v>269</v>
      </c>
      <c r="O2120" s="84" t="s">
        <v>6341</v>
      </c>
      <c r="P2120" s="89"/>
      <c r="Q2120" s="89"/>
      <c r="R2120" s="89"/>
      <c r="S2120" s="84">
        <v>11</v>
      </c>
      <c r="T2120" s="89"/>
      <c r="U2120" s="84">
        <v>22568</v>
      </c>
    </row>
    <row r="2121" spans="1:21" ht="17.25" customHeight="1" thickBot="1">
      <c r="A2121" s="82">
        <v>45240</v>
      </c>
      <c r="B2121" s="82" t="str">
        <f t="shared" si="33"/>
        <v>Nov</v>
      </c>
      <c r="C2121" s="83">
        <v>45231</v>
      </c>
      <c r="D2121" s="84">
        <v>45</v>
      </c>
      <c r="E2121" s="84" t="s">
        <v>205</v>
      </c>
      <c r="F2121" s="85" t="s">
        <v>9491</v>
      </c>
      <c r="G2121" s="86" t="s">
        <v>9809</v>
      </c>
      <c r="H2121" s="86" t="s">
        <v>8782</v>
      </c>
      <c r="I2121" s="86">
        <v>118000</v>
      </c>
      <c r="J2121" s="96">
        <v>100000</v>
      </c>
      <c r="K2121" s="104" t="s">
        <v>291</v>
      </c>
      <c r="L2121" s="96" t="s">
        <v>226</v>
      </c>
      <c r="M2121" s="88" t="str">
        <f>VLOOKUP(L2121,'Total Sales 24-25'!$AD$2:$AE$6,2,0)</f>
        <v xml:space="preserve">Training Business </v>
      </c>
      <c r="N2121" s="96" t="s">
        <v>7906</v>
      </c>
      <c r="O2121" s="84" t="s">
        <v>6341</v>
      </c>
      <c r="P2121" s="89"/>
      <c r="Q2121" s="89"/>
      <c r="R2121" s="89"/>
      <c r="S2121" s="84">
        <v>11</v>
      </c>
      <c r="T2121" s="89"/>
      <c r="U2121" s="84">
        <v>118000</v>
      </c>
    </row>
    <row r="2122" spans="1:21" ht="17.25" customHeight="1" thickBot="1">
      <c r="A2122" s="82">
        <v>45240</v>
      </c>
      <c r="B2122" s="82" t="str">
        <f t="shared" si="33"/>
        <v>Nov</v>
      </c>
      <c r="C2122" s="83">
        <v>45231</v>
      </c>
      <c r="D2122" s="84">
        <v>45</v>
      </c>
      <c r="E2122" s="84" t="s">
        <v>205</v>
      </c>
      <c r="F2122" s="85" t="s">
        <v>978</v>
      </c>
      <c r="G2122" s="86" t="s">
        <v>9810</v>
      </c>
      <c r="H2122" s="86" t="s">
        <v>8782</v>
      </c>
      <c r="I2122" s="86">
        <v>40356</v>
      </c>
      <c r="J2122" s="96">
        <v>34200</v>
      </c>
      <c r="K2122" s="134" t="s">
        <v>112</v>
      </c>
      <c r="L2122" s="96" t="s">
        <v>229</v>
      </c>
      <c r="M2122" s="88" t="str">
        <f>VLOOKUP(L2122,'Total Sales 24-25'!$AD$2:$AE$6,2,0)</f>
        <v>WhatsApp API Business</v>
      </c>
      <c r="N2122" s="96" t="s">
        <v>643</v>
      </c>
      <c r="O2122" s="84" t="s">
        <v>6341</v>
      </c>
      <c r="P2122" s="89"/>
      <c r="Q2122" s="89"/>
      <c r="R2122" s="89"/>
      <c r="S2122" s="84">
        <v>11</v>
      </c>
      <c r="T2122" s="89"/>
      <c r="U2122" s="84">
        <v>40356</v>
      </c>
    </row>
    <row r="2123" spans="1:21" ht="17.25" customHeight="1" thickBot="1">
      <c r="A2123" s="82">
        <v>45029</v>
      </c>
      <c r="B2123" s="82" t="str">
        <f t="shared" si="33"/>
        <v>Apr</v>
      </c>
      <c r="C2123" s="83">
        <v>45017</v>
      </c>
      <c r="D2123" s="109">
        <v>15</v>
      </c>
      <c r="E2123" s="84" t="s">
        <v>205</v>
      </c>
      <c r="F2123" s="113" t="s">
        <v>3549</v>
      </c>
      <c r="G2123" s="110" t="s">
        <v>9811</v>
      </c>
      <c r="H2123" s="86" t="s">
        <v>8782</v>
      </c>
      <c r="I2123" s="110">
        <v>42480</v>
      </c>
      <c r="J2123" s="109">
        <v>36000</v>
      </c>
      <c r="K2123" s="120" t="s">
        <v>112</v>
      </c>
      <c r="L2123" s="109" t="s">
        <v>229</v>
      </c>
      <c r="M2123" s="88" t="str">
        <f>VLOOKUP(L2123,'Total Sales 24-25'!$AD$2:$AE$6,2,0)</f>
        <v>WhatsApp API Business</v>
      </c>
      <c r="N2123" s="109" t="s">
        <v>359</v>
      </c>
      <c r="O2123" s="109" t="s">
        <v>6341</v>
      </c>
      <c r="P2123" s="89"/>
      <c r="Q2123" s="89"/>
      <c r="R2123" s="89"/>
      <c r="S2123" s="109">
        <v>4</v>
      </c>
      <c r="T2123" s="89"/>
      <c r="U2123" s="109">
        <v>42480</v>
      </c>
    </row>
    <row r="2124" spans="1:21" ht="17.25" customHeight="1" thickBot="1">
      <c r="A2124" s="82">
        <v>45241</v>
      </c>
      <c r="B2124" s="82" t="str">
        <f t="shared" si="33"/>
        <v>Nov</v>
      </c>
      <c r="C2124" s="83">
        <v>45231</v>
      </c>
      <c r="D2124" s="84">
        <v>45</v>
      </c>
      <c r="E2124" s="84" t="s">
        <v>205</v>
      </c>
      <c r="F2124" s="85" t="s">
        <v>2763</v>
      </c>
      <c r="G2124" s="86" t="s">
        <v>9812</v>
      </c>
      <c r="H2124" s="86" t="s">
        <v>8782</v>
      </c>
      <c r="I2124" s="86">
        <v>56640</v>
      </c>
      <c r="J2124" s="96">
        <v>48000</v>
      </c>
      <c r="K2124" s="104" t="s">
        <v>291</v>
      </c>
      <c r="L2124" s="88" t="s">
        <v>32</v>
      </c>
      <c r="M2124" s="88" t="s">
        <v>15</v>
      </c>
      <c r="N2124" s="96" t="s">
        <v>32</v>
      </c>
      <c r="O2124" s="84" t="s">
        <v>6341</v>
      </c>
      <c r="P2124" s="89"/>
      <c r="Q2124" s="89"/>
      <c r="R2124" s="89"/>
      <c r="S2124" s="84">
        <v>11</v>
      </c>
      <c r="T2124" s="89"/>
      <c r="U2124" s="84">
        <v>56640</v>
      </c>
    </row>
    <row r="2125" spans="1:21" ht="17.25" customHeight="1" thickBot="1">
      <c r="A2125" s="82">
        <v>45241</v>
      </c>
      <c r="B2125" s="82" t="str">
        <f t="shared" si="33"/>
        <v>Nov</v>
      </c>
      <c r="C2125" s="83">
        <v>45231</v>
      </c>
      <c r="D2125" s="84">
        <v>45</v>
      </c>
      <c r="E2125" s="84" t="s">
        <v>205</v>
      </c>
      <c r="F2125" s="85" t="s">
        <v>2767</v>
      </c>
      <c r="G2125" s="86" t="s">
        <v>9813</v>
      </c>
      <c r="H2125" s="86" t="s">
        <v>8782</v>
      </c>
      <c r="I2125" s="86">
        <v>36108</v>
      </c>
      <c r="J2125" s="96">
        <v>30600</v>
      </c>
      <c r="K2125" s="134" t="s">
        <v>112</v>
      </c>
      <c r="L2125" s="96" t="s">
        <v>229</v>
      </c>
      <c r="M2125" s="88" t="str">
        <f>VLOOKUP(L2125,'Total Sales 24-25'!$AD$2:$AE$6,2,0)</f>
        <v>WhatsApp API Business</v>
      </c>
      <c r="N2125" s="96" t="s">
        <v>359</v>
      </c>
      <c r="O2125" s="84" t="s">
        <v>6341</v>
      </c>
      <c r="P2125" s="89"/>
      <c r="Q2125" s="89"/>
      <c r="R2125" s="89"/>
      <c r="S2125" s="84">
        <v>11</v>
      </c>
      <c r="T2125" s="89"/>
      <c r="U2125" s="84">
        <v>36108</v>
      </c>
    </row>
    <row r="2126" spans="1:21" ht="17.25" customHeight="1" thickBot="1">
      <c r="A2126" s="82">
        <v>45240</v>
      </c>
      <c r="B2126" s="82" t="str">
        <f t="shared" si="33"/>
        <v>Nov</v>
      </c>
      <c r="C2126" s="83">
        <v>45231</v>
      </c>
      <c r="D2126" s="84">
        <v>45</v>
      </c>
      <c r="E2126" s="84" t="s">
        <v>205</v>
      </c>
      <c r="F2126" s="85" t="s">
        <v>1950</v>
      </c>
      <c r="G2126" s="86" t="s">
        <v>9814</v>
      </c>
      <c r="H2126" s="86" t="s">
        <v>8782</v>
      </c>
      <c r="I2126" s="86">
        <v>2507</v>
      </c>
      <c r="J2126" s="96">
        <v>2125</v>
      </c>
      <c r="K2126" s="134" t="s">
        <v>112</v>
      </c>
      <c r="L2126" s="96" t="s">
        <v>229</v>
      </c>
      <c r="M2126" s="88" t="str">
        <f>VLOOKUP(L2126,'Total Sales 24-25'!$AD$2:$AE$6,2,0)</f>
        <v>WhatsApp API Business</v>
      </c>
      <c r="N2126" s="96" t="s">
        <v>258</v>
      </c>
      <c r="O2126" s="84" t="s">
        <v>6341</v>
      </c>
      <c r="P2126" s="89"/>
      <c r="Q2126" s="89"/>
      <c r="R2126" s="89"/>
      <c r="S2126" s="84">
        <v>11</v>
      </c>
      <c r="T2126" s="89"/>
      <c r="U2126" s="84">
        <v>2507</v>
      </c>
    </row>
    <row r="2127" spans="1:21" ht="17.25" customHeight="1" thickBot="1">
      <c r="A2127" s="82">
        <v>45241</v>
      </c>
      <c r="B2127" s="82" t="str">
        <f t="shared" si="33"/>
        <v>Nov</v>
      </c>
      <c r="C2127" s="83">
        <v>45231</v>
      </c>
      <c r="D2127" s="84">
        <v>45</v>
      </c>
      <c r="E2127" s="84" t="s">
        <v>205</v>
      </c>
      <c r="F2127" s="85" t="s">
        <v>1955</v>
      </c>
      <c r="G2127" s="86" t="s">
        <v>9815</v>
      </c>
      <c r="H2127" s="86" t="s">
        <v>8782</v>
      </c>
      <c r="I2127" s="86">
        <v>15045</v>
      </c>
      <c r="J2127" s="96">
        <v>12750</v>
      </c>
      <c r="K2127" s="134" t="s">
        <v>112</v>
      </c>
      <c r="L2127" s="96" t="s">
        <v>229</v>
      </c>
      <c r="M2127" s="88" t="str">
        <f>VLOOKUP(L2127,'Total Sales 24-25'!$AD$2:$AE$6,2,0)</f>
        <v>WhatsApp API Business</v>
      </c>
      <c r="N2127" s="96" t="s">
        <v>284</v>
      </c>
      <c r="O2127" s="84" t="s">
        <v>6341</v>
      </c>
      <c r="P2127" s="89"/>
      <c r="Q2127" s="89"/>
      <c r="R2127" s="89"/>
      <c r="S2127" s="84">
        <v>11</v>
      </c>
      <c r="T2127" s="89"/>
      <c r="U2127" s="84">
        <v>15045</v>
      </c>
    </row>
    <row r="2128" spans="1:21" ht="17.25" customHeight="1" thickBot="1">
      <c r="A2128" s="82">
        <v>45244</v>
      </c>
      <c r="B2128" s="82" t="str">
        <f t="shared" si="33"/>
        <v>Nov</v>
      </c>
      <c r="C2128" s="83">
        <v>45231</v>
      </c>
      <c r="D2128" s="84">
        <v>46</v>
      </c>
      <c r="E2128" s="84" t="s">
        <v>205</v>
      </c>
      <c r="F2128" s="85" t="s">
        <v>3186</v>
      </c>
      <c r="G2128" s="86" t="s">
        <v>9816</v>
      </c>
      <c r="H2128" s="86" t="s">
        <v>8782</v>
      </c>
      <c r="I2128" s="86">
        <v>42480</v>
      </c>
      <c r="J2128" s="96">
        <v>36000</v>
      </c>
      <c r="K2128" s="134" t="s">
        <v>112</v>
      </c>
      <c r="L2128" s="96" t="s">
        <v>229</v>
      </c>
      <c r="M2128" s="88" t="str">
        <f>VLOOKUP(L2128,'Total Sales 24-25'!$AD$2:$AE$6,2,0)</f>
        <v>WhatsApp API Business</v>
      </c>
      <c r="N2128" s="96" t="s">
        <v>359</v>
      </c>
      <c r="O2128" s="84" t="s">
        <v>6341</v>
      </c>
      <c r="P2128" s="89"/>
      <c r="Q2128" s="89"/>
      <c r="R2128" s="89"/>
      <c r="S2128" s="84">
        <v>11</v>
      </c>
      <c r="T2128" s="89"/>
      <c r="U2128" s="84">
        <v>42480</v>
      </c>
    </row>
    <row r="2129" spans="1:21" ht="17.25" customHeight="1" thickBot="1">
      <c r="A2129" s="82">
        <v>45244</v>
      </c>
      <c r="B2129" s="82" t="str">
        <f t="shared" si="33"/>
        <v>Nov</v>
      </c>
      <c r="C2129" s="83">
        <v>45231</v>
      </c>
      <c r="D2129" s="84">
        <v>46</v>
      </c>
      <c r="E2129" s="84" t="s">
        <v>205</v>
      </c>
      <c r="F2129" s="85" t="s">
        <v>3692</v>
      </c>
      <c r="G2129" s="86" t="s">
        <v>9817</v>
      </c>
      <c r="H2129" s="86" t="s">
        <v>8782</v>
      </c>
      <c r="I2129" s="86">
        <v>11800</v>
      </c>
      <c r="J2129" s="96">
        <v>10000</v>
      </c>
      <c r="K2129" s="134" t="s">
        <v>112</v>
      </c>
      <c r="L2129" s="96" t="s">
        <v>229</v>
      </c>
      <c r="M2129" s="88" t="str">
        <f>VLOOKUP(L2129,'Total Sales 24-25'!$AD$2:$AE$6,2,0)</f>
        <v>WhatsApp API Business</v>
      </c>
      <c r="N2129" s="96" t="s">
        <v>352</v>
      </c>
      <c r="O2129" s="84" t="s">
        <v>6341</v>
      </c>
      <c r="P2129" s="89"/>
      <c r="Q2129" s="89"/>
      <c r="R2129" s="89"/>
      <c r="S2129" s="84">
        <v>11</v>
      </c>
      <c r="T2129" s="89"/>
      <c r="U2129" s="84">
        <v>11800</v>
      </c>
    </row>
    <row r="2130" spans="1:21" ht="17.25" customHeight="1" thickBot="1">
      <c r="A2130" s="82">
        <v>45244</v>
      </c>
      <c r="B2130" s="82" t="str">
        <f t="shared" si="33"/>
        <v>Nov</v>
      </c>
      <c r="C2130" s="83">
        <v>45231</v>
      </c>
      <c r="D2130" s="84">
        <v>46</v>
      </c>
      <c r="E2130" s="84" t="s">
        <v>205</v>
      </c>
      <c r="F2130" s="85" t="s">
        <v>9818</v>
      </c>
      <c r="G2130" s="86" t="s">
        <v>9819</v>
      </c>
      <c r="H2130" s="86" t="s">
        <v>8782</v>
      </c>
      <c r="I2130" s="86">
        <v>299</v>
      </c>
      <c r="J2130" s="96">
        <v>253</v>
      </c>
      <c r="K2130" s="118" t="s">
        <v>261</v>
      </c>
      <c r="L2130" s="96" t="s">
        <v>232</v>
      </c>
      <c r="M2130" s="88" t="str">
        <f>VLOOKUP(L2130,'Total Sales 24-25'!$AD$2:$AE$6,2,0)</f>
        <v>Other Services</v>
      </c>
      <c r="N2130" s="96" t="s">
        <v>330</v>
      </c>
      <c r="O2130" s="84" t="s">
        <v>6341</v>
      </c>
      <c r="P2130" s="89"/>
      <c r="Q2130" s="89"/>
      <c r="R2130" s="89"/>
      <c r="S2130" s="84">
        <v>11</v>
      </c>
      <c r="T2130" s="89"/>
      <c r="U2130" s="84">
        <v>299</v>
      </c>
    </row>
    <row r="2131" spans="1:21" ht="17.25" customHeight="1" thickBot="1">
      <c r="A2131" s="82">
        <v>45244</v>
      </c>
      <c r="B2131" s="82" t="str">
        <f t="shared" si="33"/>
        <v>Nov</v>
      </c>
      <c r="C2131" s="83">
        <v>45231</v>
      </c>
      <c r="D2131" s="84">
        <v>46</v>
      </c>
      <c r="E2131" s="84" t="s">
        <v>205</v>
      </c>
      <c r="F2131" s="85" t="s">
        <v>9818</v>
      </c>
      <c r="G2131" s="86" t="s">
        <v>9820</v>
      </c>
      <c r="H2131" s="86" t="s">
        <v>8782</v>
      </c>
      <c r="I2131" s="86">
        <v>299</v>
      </c>
      <c r="J2131" s="96">
        <v>253</v>
      </c>
      <c r="K2131" s="118" t="s">
        <v>261</v>
      </c>
      <c r="L2131" s="96" t="s">
        <v>232</v>
      </c>
      <c r="M2131" s="88" t="str">
        <f>VLOOKUP(L2131,'Total Sales 24-25'!$AD$2:$AE$6,2,0)</f>
        <v>Other Services</v>
      </c>
      <c r="N2131" s="96" t="s">
        <v>330</v>
      </c>
      <c r="O2131" s="84" t="s">
        <v>6341</v>
      </c>
      <c r="P2131" s="89"/>
      <c r="Q2131" s="89"/>
      <c r="R2131" s="89"/>
      <c r="S2131" s="84">
        <v>11</v>
      </c>
      <c r="T2131" s="89"/>
      <c r="U2131" s="84">
        <v>299</v>
      </c>
    </row>
    <row r="2132" spans="1:21" ht="17.25" customHeight="1" thickBot="1">
      <c r="A2132" s="82">
        <v>45245</v>
      </c>
      <c r="B2132" s="82" t="str">
        <f t="shared" si="33"/>
        <v>Nov</v>
      </c>
      <c r="C2132" s="83">
        <v>45231</v>
      </c>
      <c r="D2132" s="84">
        <v>46</v>
      </c>
      <c r="E2132" s="84" t="s">
        <v>205</v>
      </c>
      <c r="F2132" s="85" t="s">
        <v>3719</v>
      </c>
      <c r="G2132" s="86" t="s">
        <v>9821</v>
      </c>
      <c r="H2132" s="86" t="s">
        <v>8782</v>
      </c>
      <c r="I2132" s="86">
        <v>15045</v>
      </c>
      <c r="J2132" s="96">
        <v>12750</v>
      </c>
      <c r="K2132" s="134" t="s">
        <v>112</v>
      </c>
      <c r="L2132" s="96" t="s">
        <v>229</v>
      </c>
      <c r="M2132" s="88" t="str">
        <f>VLOOKUP(L2132,'Total Sales 24-25'!$AD$2:$AE$6,2,0)</f>
        <v>WhatsApp API Business</v>
      </c>
      <c r="N2132" s="96" t="s">
        <v>284</v>
      </c>
      <c r="O2132" s="84" t="s">
        <v>6341</v>
      </c>
      <c r="P2132" s="89"/>
      <c r="Q2132" s="89"/>
      <c r="R2132" s="89"/>
      <c r="S2132" s="84">
        <v>11</v>
      </c>
      <c r="T2132" s="89"/>
      <c r="U2132" s="84">
        <v>15045</v>
      </c>
    </row>
    <row r="2133" spans="1:21" ht="17.25" customHeight="1" thickBot="1">
      <c r="A2133" s="82">
        <v>45245</v>
      </c>
      <c r="B2133" s="82" t="str">
        <f t="shared" si="33"/>
        <v>Nov</v>
      </c>
      <c r="C2133" s="83">
        <v>45231</v>
      </c>
      <c r="D2133" s="84">
        <v>46</v>
      </c>
      <c r="E2133" s="84" t="s">
        <v>205</v>
      </c>
      <c r="F2133" s="85" t="s">
        <v>829</v>
      </c>
      <c r="G2133" s="86" t="s">
        <v>9822</v>
      </c>
      <c r="H2133" s="86" t="s">
        <v>8782</v>
      </c>
      <c r="I2133" s="86">
        <v>7523</v>
      </c>
      <c r="J2133" s="96">
        <v>6375</v>
      </c>
      <c r="K2133" s="134" t="s">
        <v>112</v>
      </c>
      <c r="L2133" s="96" t="s">
        <v>229</v>
      </c>
      <c r="M2133" s="88" t="str">
        <f>VLOOKUP(L2133,'Total Sales 24-25'!$AD$2:$AE$6,2,0)</f>
        <v>WhatsApp API Business</v>
      </c>
      <c r="N2133" s="96" t="s">
        <v>269</v>
      </c>
      <c r="O2133" s="84" t="s">
        <v>6341</v>
      </c>
      <c r="P2133" s="89"/>
      <c r="Q2133" s="89"/>
      <c r="R2133" s="89"/>
      <c r="S2133" s="84">
        <v>11</v>
      </c>
      <c r="T2133" s="89"/>
      <c r="U2133" s="84">
        <v>7523</v>
      </c>
    </row>
    <row r="2134" spans="1:21" ht="17.25" customHeight="1" thickBot="1">
      <c r="A2134" s="82">
        <v>45029</v>
      </c>
      <c r="B2134" s="82" t="str">
        <f t="shared" si="33"/>
        <v>Apr</v>
      </c>
      <c r="C2134" s="83">
        <v>45017</v>
      </c>
      <c r="D2134" s="84">
        <v>15</v>
      </c>
      <c r="E2134" s="84" t="s">
        <v>205</v>
      </c>
      <c r="F2134" s="85" t="s">
        <v>2892</v>
      </c>
      <c r="G2134" s="86" t="s">
        <v>9823</v>
      </c>
      <c r="H2134" s="86" t="s">
        <v>8782</v>
      </c>
      <c r="I2134" s="86">
        <v>528640</v>
      </c>
      <c r="J2134" s="84">
        <v>448000</v>
      </c>
      <c r="K2134" s="108" t="s">
        <v>291</v>
      </c>
      <c r="L2134" s="88" t="s">
        <v>226</v>
      </c>
      <c r="M2134" s="88" t="str">
        <f>VLOOKUP(L2134,'Total Sales 24-25'!$AD$2:$AE$6,2,0)</f>
        <v xml:space="preserve">Training Business </v>
      </c>
      <c r="N2134" s="88" t="s">
        <v>7906</v>
      </c>
      <c r="O2134" s="84" t="s">
        <v>6341</v>
      </c>
      <c r="P2134" s="84" t="s">
        <v>7726</v>
      </c>
      <c r="Q2134" s="89"/>
      <c r="R2134" s="89"/>
      <c r="S2134" s="84">
        <v>4</v>
      </c>
      <c r="T2134" s="89"/>
      <c r="U2134" s="84">
        <v>528640</v>
      </c>
    </row>
    <row r="2135" spans="1:21" ht="17.25" customHeight="1" thickBot="1">
      <c r="A2135" s="82">
        <v>45245</v>
      </c>
      <c r="B2135" s="82" t="str">
        <f t="shared" si="33"/>
        <v>Nov</v>
      </c>
      <c r="C2135" s="83">
        <v>45231</v>
      </c>
      <c r="D2135" s="84">
        <v>46</v>
      </c>
      <c r="E2135" s="84" t="s">
        <v>205</v>
      </c>
      <c r="F2135" s="85" t="s">
        <v>708</v>
      </c>
      <c r="G2135" s="86" t="s">
        <v>9824</v>
      </c>
      <c r="H2135" s="86" t="s">
        <v>8782</v>
      </c>
      <c r="I2135" s="86">
        <v>36108</v>
      </c>
      <c r="J2135" s="96">
        <v>30600</v>
      </c>
      <c r="K2135" s="134" t="s">
        <v>112</v>
      </c>
      <c r="L2135" s="96" t="s">
        <v>229</v>
      </c>
      <c r="M2135" s="88" t="str">
        <f>VLOOKUP(L2135,'Total Sales 24-25'!$AD$2:$AE$6,2,0)</f>
        <v>WhatsApp API Business</v>
      </c>
      <c r="N2135" s="96" t="s">
        <v>359</v>
      </c>
      <c r="O2135" s="84" t="s">
        <v>6341</v>
      </c>
      <c r="P2135" s="89"/>
      <c r="Q2135" s="89"/>
      <c r="R2135" s="89"/>
      <c r="S2135" s="84">
        <v>11</v>
      </c>
      <c r="T2135" s="89"/>
      <c r="U2135" s="84">
        <v>36108</v>
      </c>
    </row>
    <row r="2136" spans="1:21" ht="17.25" customHeight="1" thickBot="1">
      <c r="A2136" s="82">
        <v>45246</v>
      </c>
      <c r="B2136" s="82" t="str">
        <f t="shared" si="33"/>
        <v>Nov</v>
      </c>
      <c r="C2136" s="83">
        <v>45231</v>
      </c>
      <c r="D2136" s="84">
        <v>46</v>
      </c>
      <c r="E2136" s="84" t="s">
        <v>205</v>
      </c>
      <c r="F2136" s="85" t="s">
        <v>3435</v>
      </c>
      <c r="G2136" s="86" t="s">
        <v>9825</v>
      </c>
      <c r="H2136" s="86" t="s">
        <v>8782</v>
      </c>
      <c r="I2136" s="86">
        <v>2950</v>
      </c>
      <c r="J2136" s="96">
        <v>2500</v>
      </c>
      <c r="K2136" s="134" t="s">
        <v>112</v>
      </c>
      <c r="L2136" s="96" t="s">
        <v>229</v>
      </c>
      <c r="M2136" s="88" t="str">
        <f>VLOOKUP(L2136,'Total Sales 24-25'!$AD$2:$AE$6,2,0)</f>
        <v>WhatsApp API Business</v>
      </c>
      <c r="N2136" s="96" t="s">
        <v>258</v>
      </c>
      <c r="O2136" s="84" t="s">
        <v>6341</v>
      </c>
      <c r="P2136" s="89"/>
      <c r="Q2136" s="89"/>
      <c r="R2136" s="89"/>
      <c r="S2136" s="84">
        <v>11</v>
      </c>
      <c r="T2136" s="89"/>
      <c r="U2136" s="84">
        <v>2950</v>
      </c>
    </row>
    <row r="2137" spans="1:21" ht="17.25" customHeight="1" thickBot="1">
      <c r="A2137" s="82">
        <v>45246</v>
      </c>
      <c r="B2137" s="82" t="str">
        <f t="shared" si="33"/>
        <v>Nov</v>
      </c>
      <c r="C2137" s="83">
        <v>45231</v>
      </c>
      <c r="D2137" s="84">
        <v>46</v>
      </c>
      <c r="E2137" s="84" t="s">
        <v>205</v>
      </c>
      <c r="F2137" s="85" t="s">
        <v>1323</v>
      </c>
      <c r="G2137" s="117" t="s">
        <v>9826</v>
      </c>
      <c r="H2137" s="86" t="s">
        <v>8782</v>
      </c>
      <c r="I2137" s="86">
        <v>41300</v>
      </c>
      <c r="J2137" s="96">
        <v>35000</v>
      </c>
      <c r="K2137" s="135" t="s">
        <v>310</v>
      </c>
      <c r="L2137" s="96" t="s">
        <v>223</v>
      </c>
      <c r="M2137" s="88" t="str">
        <f>VLOOKUP(L2137,'Total Sales 24-25'!$AD$2:$AE$6,2,0)</f>
        <v>Tech Assist Recruitment</v>
      </c>
      <c r="N2137" s="96" t="s">
        <v>311</v>
      </c>
      <c r="O2137" s="84" t="s">
        <v>6341</v>
      </c>
      <c r="P2137" s="89"/>
      <c r="Q2137" s="89"/>
      <c r="R2137" s="89"/>
      <c r="S2137" s="84">
        <v>11</v>
      </c>
      <c r="T2137" s="89"/>
      <c r="U2137" s="84">
        <v>41300</v>
      </c>
    </row>
    <row r="2138" spans="1:21" ht="17.25" customHeight="1" thickBot="1">
      <c r="A2138" s="82">
        <v>45246</v>
      </c>
      <c r="B2138" s="82" t="str">
        <f t="shared" si="33"/>
        <v>Nov</v>
      </c>
      <c r="C2138" s="83">
        <v>45231</v>
      </c>
      <c r="D2138" s="84">
        <v>46</v>
      </c>
      <c r="E2138" s="84" t="s">
        <v>205</v>
      </c>
      <c r="F2138" s="85" t="s">
        <v>1323</v>
      </c>
      <c r="G2138" s="117" t="s">
        <v>9826</v>
      </c>
      <c r="H2138" s="86" t="s">
        <v>8782</v>
      </c>
      <c r="I2138" s="86">
        <v>69640</v>
      </c>
      <c r="J2138" s="96">
        <v>59017</v>
      </c>
      <c r="K2138" s="104" t="s">
        <v>291</v>
      </c>
      <c r="L2138" s="96" t="s">
        <v>226</v>
      </c>
      <c r="M2138" s="88" t="str">
        <f>VLOOKUP(L2138,'Total Sales 24-25'!$AD$2:$AE$6,2,0)</f>
        <v xml:space="preserve">Training Business </v>
      </c>
      <c r="N2138" s="96" t="s">
        <v>7906</v>
      </c>
      <c r="O2138" s="84" t="s">
        <v>6341</v>
      </c>
      <c r="P2138" s="89"/>
      <c r="Q2138" s="89"/>
      <c r="R2138" s="89"/>
      <c r="S2138" s="84">
        <v>11</v>
      </c>
      <c r="T2138" s="89"/>
      <c r="U2138" s="84">
        <v>69640</v>
      </c>
    </row>
    <row r="2139" spans="1:21" ht="17.25" customHeight="1" thickBot="1">
      <c r="A2139" s="82">
        <v>45246</v>
      </c>
      <c r="B2139" s="82" t="str">
        <f t="shared" si="33"/>
        <v>Nov</v>
      </c>
      <c r="C2139" s="83">
        <v>45231</v>
      </c>
      <c r="D2139" s="84">
        <v>46</v>
      </c>
      <c r="E2139" s="84" t="s">
        <v>205</v>
      </c>
      <c r="F2139" s="85" t="s">
        <v>768</v>
      </c>
      <c r="G2139" s="86" t="s">
        <v>9827</v>
      </c>
      <c r="H2139" s="86" t="s">
        <v>8782</v>
      </c>
      <c r="I2139" s="86">
        <v>7965</v>
      </c>
      <c r="J2139" s="96">
        <v>6750</v>
      </c>
      <c r="K2139" s="134" t="s">
        <v>112</v>
      </c>
      <c r="L2139" s="96" t="s">
        <v>229</v>
      </c>
      <c r="M2139" s="88" t="str">
        <f>VLOOKUP(L2139,'Total Sales 24-25'!$AD$2:$AE$6,2,0)</f>
        <v>WhatsApp API Business</v>
      </c>
      <c r="N2139" s="96" t="s">
        <v>269</v>
      </c>
      <c r="O2139" s="84" t="s">
        <v>6341</v>
      </c>
      <c r="P2139" s="89"/>
      <c r="Q2139" s="89"/>
      <c r="R2139" s="89"/>
      <c r="S2139" s="84">
        <v>11</v>
      </c>
      <c r="T2139" s="89"/>
      <c r="U2139" s="84">
        <v>7965</v>
      </c>
    </row>
    <row r="2140" spans="1:21" ht="17.25" customHeight="1" thickBot="1">
      <c r="A2140" s="82">
        <v>45246</v>
      </c>
      <c r="B2140" s="82" t="str">
        <f t="shared" si="33"/>
        <v>Nov</v>
      </c>
      <c r="C2140" s="83">
        <v>45231</v>
      </c>
      <c r="D2140" s="84">
        <v>46</v>
      </c>
      <c r="E2140" s="84" t="s">
        <v>205</v>
      </c>
      <c r="F2140" s="85" t="s">
        <v>9828</v>
      </c>
      <c r="G2140" s="86" t="s">
        <v>9829</v>
      </c>
      <c r="H2140" s="86" t="s">
        <v>8782</v>
      </c>
      <c r="I2140" s="86">
        <v>299</v>
      </c>
      <c r="J2140" s="96">
        <v>253</v>
      </c>
      <c r="K2140" s="118" t="s">
        <v>261</v>
      </c>
      <c r="L2140" s="96" t="s">
        <v>232</v>
      </c>
      <c r="M2140" s="88" t="str">
        <f>VLOOKUP(L2140,'Total Sales 24-25'!$AD$2:$AE$6,2,0)</f>
        <v>Other Services</v>
      </c>
      <c r="N2140" s="96" t="s">
        <v>330</v>
      </c>
      <c r="O2140" s="84" t="s">
        <v>6341</v>
      </c>
      <c r="P2140" s="89"/>
      <c r="Q2140" s="89"/>
      <c r="R2140" s="89"/>
      <c r="S2140" s="84">
        <v>11</v>
      </c>
      <c r="T2140" s="89"/>
      <c r="U2140" s="84">
        <v>299</v>
      </c>
    </row>
    <row r="2141" spans="1:21" ht="17.25" customHeight="1" thickBot="1">
      <c r="A2141" s="82">
        <v>45246</v>
      </c>
      <c r="B2141" s="82" t="str">
        <f t="shared" si="33"/>
        <v>Nov</v>
      </c>
      <c r="C2141" s="83">
        <v>45231</v>
      </c>
      <c r="D2141" s="84">
        <v>46</v>
      </c>
      <c r="E2141" s="84" t="s">
        <v>205</v>
      </c>
      <c r="F2141" s="85" t="s">
        <v>5676</v>
      </c>
      <c r="G2141" s="86" t="s">
        <v>9830</v>
      </c>
      <c r="H2141" s="86" t="s">
        <v>8782</v>
      </c>
      <c r="I2141" s="86">
        <v>38232</v>
      </c>
      <c r="J2141" s="96">
        <v>32400</v>
      </c>
      <c r="K2141" s="134" t="s">
        <v>112</v>
      </c>
      <c r="L2141" s="96" t="s">
        <v>229</v>
      </c>
      <c r="M2141" s="88" t="str">
        <f>VLOOKUP(L2141,'Total Sales 24-25'!$AD$2:$AE$6,2,0)</f>
        <v>WhatsApp API Business</v>
      </c>
      <c r="N2141" s="96" t="s">
        <v>359</v>
      </c>
      <c r="O2141" s="84" t="s">
        <v>6341</v>
      </c>
      <c r="P2141" s="89"/>
      <c r="Q2141" s="89"/>
      <c r="R2141" s="89"/>
      <c r="S2141" s="84">
        <v>11</v>
      </c>
      <c r="T2141" s="89"/>
      <c r="U2141" s="84">
        <v>38232</v>
      </c>
    </row>
    <row r="2142" spans="1:21" ht="17.25" customHeight="1" thickBot="1">
      <c r="A2142" s="82">
        <v>45247</v>
      </c>
      <c r="B2142" s="82" t="str">
        <f t="shared" si="33"/>
        <v>Nov</v>
      </c>
      <c r="C2142" s="83">
        <v>45231</v>
      </c>
      <c r="D2142" s="84">
        <v>46</v>
      </c>
      <c r="E2142" s="84" t="s">
        <v>205</v>
      </c>
      <c r="F2142" s="85" t="s">
        <v>5117</v>
      </c>
      <c r="G2142" s="86" t="s">
        <v>9831</v>
      </c>
      <c r="H2142" s="86" t="s">
        <v>8782</v>
      </c>
      <c r="I2142" s="86">
        <v>42480</v>
      </c>
      <c r="J2142" s="96">
        <v>36000</v>
      </c>
      <c r="K2142" s="134" t="s">
        <v>112</v>
      </c>
      <c r="L2142" s="96" t="s">
        <v>229</v>
      </c>
      <c r="M2142" s="88" t="str">
        <f>VLOOKUP(L2142,'Total Sales 24-25'!$AD$2:$AE$6,2,0)</f>
        <v>WhatsApp API Business</v>
      </c>
      <c r="N2142" s="96" t="s">
        <v>359</v>
      </c>
      <c r="O2142" s="84" t="s">
        <v>6341</v>
      </c>
      <c r="P2142" s="89"/>
      <c r="Q2142" s="89"/>
      <c r="R2142" s="89"/>
      <c r="S2142" s="84">
        <v>11</v>
      </c>
      <c r="T2142" s="89"/>
      <c r="U2142" s="84">
        <v>42480</v>
      </c>
    </row>
    <row r="2143" spans="1:21" ht="17.25" customHeight="1" thickBot="1">
      <c r="A2143" s="82">
        <v>45247</v>
      </c>
      <c r="B2143" s="82" t="str">
        <f t="shared" si="33"/>
        <v>Nov</v>
      </c>
      <c r="C2143" s="83">
        <v>45231</v>
      </c>
      <c r="D2143" s="84">
        <v>46</v>
      </c>
      <c r="E2143" s="84" t="s">
        <v>205</v>
      </c>
      <c r="F2143" s="85" t="s">
        <v>9818</v>
      </c>
      <c r="G2143" s="86" t="s">
        <v>9832</v>
      </c>
      <c r="H2143" s="86" t="s">
        <v>8782</v>
      </c>
      <c r="I2143" s="86">
        <v>42480</v>
      </c>
      <c r="J2143" s="96">
        <v>36000</v>
      </c>
      <c r="K2143" s="134" t="s">
        <v>112</v>
      </c>
      <c r="L2143" s="96" t="s">
        <v>229</v>
      </c>
      <c r="M2143" s="88" t="str">
        <f>VLOOKUP(L2143,'Total Sales 24-25'!$AD$2:$AE$6,2,0)</f>
        <v>WhatsApp API Business</v>
      </c>
      <c r="N2143" s="96" t="s">
        <v>359</v>
      </c>
      <c r="O2143" s="84" t="s">
        <v>6341</v>
      </c>
      <c r="P2143" s="89"/>
      <c r="Q2143" s="89"/>
      <c r="R2143" s="89"/>
      <c r="S2143" s="84">
        <v>11</v>
      </c>
      <c r="T2143" s="89"/>
      <c r="U2143" s="84">
        <v>42480</v>
      </c>
    </row>
    <row r="2144" spans="1:21" ht="17.25" customHeight="1" thickBot="1">
      <c r="A2144" s="82">
        <v>45247</v>
      </c>
      <c r="B2144" s="82" t="str">
        <f t="shared" si="33"/>
        <v>Nov</v>
      </c>
      <c r="C2144" s="83">
        <v>45231</v>
      </c>
      <c r="D2144" s="84">
        <v>46</v>
      </c>
      <c r="E2144" s="84" t="s">
        <v>205</v>
      </c>
      <c r="F2144" s="85" t="s">
        <v>9302</v>
      </c>
      <c r="G2144" s="86" t="s">
        <v>9833</v>
      </c>
      <c r="H2144" s="86" t="s">
        <v>8782</v>
      </c>
      <c r="I2144" s="86">
        <v>2950</v>
      </c>
      <c r="J2144" s="96">
        <v>2500</v>
      </c>
      <c r="K2144" s="134" t="s">
        <v>112</v>
      </c>
      <c r="L2144" s="96" t="s">
        <v>229</v>
      </c>
      <c r="M2144" s="88" t="str">
        <f>VLOOKUP(L2144,'Total Sales 24-25'!$AD$2:$AE$6,2,0)</f>
        <v>WhatsApp API Business</v>
      </c>
      <c r="N2144" s="96" t="s">
        <v>359</v>
      </c>
      <c r="O2144" s="84" t="s">
        <v>6341</v>
      </c>
      <c r="P2144" s="89"/>
      <c r="Q2144" s="89"/>
      <c r="R2144" s="89"/>
      <c r="S2144" s="84">
        <v>11</v>
      </c>
      <c r="T2144" s="89"/>
      <c r="U2144" s="84">
        <v>2950</v>
      </c>
    </row>
    <row r="2145" spans="1:21" ht="17.25" customHeight="1" thickBot="1">
      <c r="A2145" s="82">
        <v>45247</v>
      </c>
      <c r="B2145" s="82" t="str">
        <f t="shared" si="33"/>
        <v>Nov</v>
      </c>
      <c r="C2145" s="83">
        <v>45231</v>
      </c>
      <c r="D2145" s="84">
        <v>46</v>
      </c>
      <c r="E2145" s="84" t="s">
        <v>205</v>
      </c>
      <c r="F2145" s="85" t="s">
        <v>7125</v>
      </c>
      <c r="G2145" s="86" t="s">
        <v>9834</v>
      </c>
      <c r="H2145" s="86" t="s">
        <v>8782</v>
      </c>
      <c r="I2145" s="86">
        <v>7523</v>
      </c>
      <c r="J2145" s="96">
        <v>6375</v>
      </c>
      <c r="K2145" s="134" t="s">
        <v>112</v>
      </c>
      <c r="L2145" s="96" t="s">
        <v>229</v>
      </c>
      <c r="M2145" s="88" t="str">
        <f>VLOOKUP(L2145,'Total Sales 24-25'!$AD$2:$AE$6,2,0)</f>
        <v>WhatsApp API Business</v>
      </c>
      <c r="N2145" s="96" t="s">
        <v>359</v>
      </c>
      <c r="O2145" s="84" t="s">
        <v>6341</v>
      </c>
      <c r="P2145" s="89"/>
      <c r="Q2145" s="89"/>
      <c r="R2145" s="89"/>
      <c r="S2145" s="84">
        <v>11</v>
      </c>
      <c r="T2145" s="89"/>
      <c r="U2145" s="84">
        <v>7523</v>
      </c>
    </row>
    <row r="2146" spans="1:21" ht="17.25" customHeight="1" thickBot="1">
      <c r="A2146" s="82">
        <v>45029</v>
      </c>
      <c r="B2146" s="82" t="str">
        <f t="shared" si="33"/>
        <v>Apr</v>
      </c>
      <c r="C2146" s="83">
        <v>45017</v>
      </c>
      <c r="D2146" s="84">
        <v>15</v>
      </c>
      <c r="E2146" s="84" t="s">
        <v>205</v>
      </c>
      <c r="F2146" s="85" t="s">
        <v>8646</v>
      </c>
      <c r="G2146" s="86" t="s">
        <v>9835</v>
      </c>
      <c r="H2146" s="86" t="s">
        <v>8782</v>
      </c>
      <c r="I2146" s="86">
        <v>84960</v>
      </c>
      <c r="J2146" s="84">
        <v>72000</v>
      </c>
      <c r="K2146" s="108" t="s">
        <v>291</v>
      </c>
      <c r="L2146" s="88" t="s">
        <v>32</v>
      </c>
      <c r="M2146" s="88" t="s">
        <v>15</v>
      </c>
      <c r="N2146" s="88" t="s">
        <v>503</v>
      </c>
      <c r="O2146" s="84" t="s">
        <v>6341</v>
      </c>
      <c r="P2146" s="89"/>
      <c r="Q2146" s="89"/>
      <c r="R2146" s="89"/>
      <c r="S2146" s="84">
        <v>4</v>
      </c>
      <c r="T2146" s="89"/>
      <c r="U2146" s="84">
        <v>84960</v>
      </c>
    </row>
    <row r="2147" spans="1:21" ht="17.25" customHeight="1" thickBot="1">
      <c r="A2147" s="82">
        <v>45248</v>
      </c>
      <c r="B2147" s="82" t="str">
        <f t="shared" si="33"/>
        <v>Nov</v>
      </c>
      <c r="C2147" s="83">
        <v>45231</v>
      </c>
      <c r="D2147" s="84">
        <v>46</v>
      </c>
      <c r="E2147" s="84" t="s">
        <v>205</v>
      </c>
      <c r="F2147" s="90" t="s">
        <v>362</v>
      </c>
      <c r="G2147" s="86" t="s">
        <v>9836</v>
      </c>
      <c r="H2147" s="86" t="s">
        <v>8782</v>
      </c>
      <c r="I2147" s="91"/>
      <c r="J2147" s="96">
        <v>0</v>
      </c>
      <c r="K2147" s="89"/>
      <c r="L2147" s="89"/>
      <c r="M2147" s="88" t="e">
        <f>VLOOKUP(L2147,'Total Sales 24-25'!$AD$2:$AE$6,2,0)</f>
        <v>#N/A</v>
      </c>
      <c r="N2147" s="89"/>
      <c r="O2147" s="84" t="s">
        <v>6341</v>
      </c>
      <c r="P2147" s="89"/>
      <c r="Q2147" s="89"/>
      <c r="R2147" s="89"/>
      <c r="S2147" s="84">
        <v>11</v>
      </c>
      <c r="T2147" s="89"/>
      <c r="U2147" s="89"/>
    </row>
    <row r="2148" spans="1:21" ht="17.25" customHeight="1" thickBot="1">
      <c r="A2148" s="82">
        <v>45248</v>
      </c>
      <c r="B2148" s="82" t="str">
        <f t="shared" si="33"/>
        <v>Nov</v>
      </c>
      <c r="C2148" s="83">
        <v>45231</v>
      </c>
      <c r="D2148" s="84">
        <v>46</v>
      </c>
      <c r="E2148" s="84" t="s">
        <v>205</v>
      </c>
      <c r="F2148" s="85" t="s">
        <v>1953</v>
      </c>
      <c r="G2148" s="117" t="s">
        <v>9837</v>
      </c>
      <c r="H2148" s="86" t="s">
        <v>8782</v>
      </c>
      <c r="I2148" s="86">
        <v>18880</v>
      </c>
      <c r="J2148" s="96">
        <v>16000</v>
      </c>
      <c r="K2148" s="104" t="s">
        <v>291</v>
      </c>
      <c r="L2148" s="96" t="s">
        <v>232</v>
      </c>
      <c r="M2148" s="88" t="str">
        <f>VLOOKUP(L2148,'Total Sales 24-25'!$AD$2:$AE$6,2,0)</f>
        <v>Other Services</v>
      </c>
      <c r="N2148" s="96" t="s">
        <v>305</v>
      </c>
      <c r="O2148" s="84" t="s">
        <v>6341</v>
      </c>
      <c r="P2148" s="89"/>
      <c r="Q2148" s="89"/>
      <c r="R2148" s="89"/>
      <c r="S2148" s="84">
        <v>11</v>
      </c>
      <c r="T2148" s="89"/>
      <c r="U2148" s="84">
        <v>18880</v>
      </c>
    </row>
    <row r="2149" spans="1:21" ht="17.25" customHeight="1" thickBot="1">
      <c r="A2149" s="82">
        <v>45248</v>
      </c>
      <c r="B2149" s="82" t="str">
        <f t="shared" si="33"/>
        <v>Nov</v>
      </c>
      <c r="C2149" s="83">
        <v>45231</v>
      </c>
      <c r="D2149" s="84">
        <v>46</v>
      </c>
      <c r="E2149" s="84" t="s">
        <v>205</v>
      </c>
      <c r="F2149" s="85" t="s">
        <v>1953</v>
      </c>
      <c r="G2149" s="117" t="s">
        <v>9837</v>
      </c>
      <c r="H2149" s="86" t="s">
        <v>8782</v>
      </c>
      <c r="I2149" s="86">
        <v>25075</v>
      </c>
      <c r="J2149" s="96">
        <v>21250</v>
      </c>
      <c r="K2149" s="134" t="s">
        <v>112</v>
      </c>
      <c r="L2149" s="96" t="s">
        <v>229</v>
      </c>
      <c r="M2149" s="88" t="str">
        <f>VLOOKUP(L2149,'Total Sales 24-25'!$AD$2:$AE$6,2,0)</f>
        <v>WhatsApp API Business</v>
      </c>
      <c r="N2149" s="96" t="s">
        <v>1504</v>
      </c>
      <c r="O2149" s="84" t="s">
        <v>6341</v>
      </c>
      <c r="P2149" s="89"/>
      <c r="Q2149" s="89"/>
      <c r="R2149" s="89"/>
      <c r="S2149" s="84">
        <v>11</v>
      </c>
      <c r="T2149" s="89"/>
      <c r="U2149" s="84">
        <v>25075</v>
      </c>
    </row>
    <row r="2150" spans="1:21" ht="17.25" customHeight="1" thickBot="1">
      <c r="A2150" s="82">
        <v>45248</v>
      </c>
      <c r="B2150" s="82" t="str">
        <f t="shared" si="33"/>
        <v>Nov</v>
      </c>
      <c r="C2150" s="83">
        <v>45231</v>
      </c>
      <c r="D2150" s="84">
        <v>46</v>
      </c>
      <c r="E2150" s="84" t="s">
        <v>205</v>
      </c>
      <c r="F2150" s="85" t="s">
        <v>355</v>
      </c>
      <c r="G2150" s="86" t="s">
        <v>9838</v>
      </c>
      <c r="H2150" s="86" t="s">
        <v>8782</v>
      </c>
      <c r="I2150" s="86">
        <v>8850</v>
      </c>
      <c r="J2150" s="96">
        <v>7500</v>
      </c>
      <c r="K2150" s="134" t="s">
        <v>112</v>
      </c>
      <c r="L2150" s="96" t="s">
        <v>229</v>
      </c>
      <c r="M2150" s="88" t="str">
        <f>VLOOKUP(L2150,'Total Sales 24-25'!$AD$2:$AE$6,2,0)</f>
        <v>WhatsApp API Business</v>
      </c>
      <c r="N2150" s="96" t="s">
        <v>269</v>
      </c>
      <c r="O2150" s="84" t="s">
        <v>6341</v>
      </c>
      <c r="P2150" s="89"/>
      <c r="Q2150" s="89"/>
      <c r="R2150" s="89"/>
      <c r="S2150" s="84">
        <v>11</v>
      </c>
      <c r="T2150" s="89"/>
      <c r="U2150" s="84">
        <v>8850</v>
      </c>
    </row>
    <row r="2151" spans="1:21" ht="17.25" customHeight="1" thickBot="1">
      <c r="A2151" s="82">
        <v>45248</v>
      </c>
      <c r="B2151" s="82" t="str">
        <f t="shared" si="33"/>
        <v>Nov</v>
      </c>
      <c r="C2151" s="83">
        <v>45231</v>
      </c>
      <c r="D2151" s="84">
        <v>46</v>
      </c>
      <c r="E2151" s="84" t="s">
        <v>205</v>
      </c>
      <c r="F2151" s="85" t="s">
        <v>754</v>
      </c>
      <c r="G2151" s="86" t="s">
        <v>9839</v>
      </c>
      <c r="H2151" s="86" t="s">
        <v>8782</v>
      </c>
      <c r="I2151" s="86">
        <v>236000</v>
      </c>
      <c r="J2151" s="96">
        <v>200000</v>
      </c>
      <c r="K2151" s="104" t="s">
        <v>291</v>
      </c>
      <c r="L2151" s="96" t="s">
        <v>226</v>
      </c>
      <c r="M2151" s="88" t="str">
        <f>VLOOKUP(L2151,'Total Sales 24-25'!$AD$2:$AE$6,2,0)</f>
        <v xml:space="preserve">Training Business </v>
      </c>
      <c r="N2151" s="96" t="s">
        <v>7906</v>
      </c>
      <c r="O2151" s="84" t="s">
        <v>6341</v>
      </c>
      <c r="P2151" s="89"/>
      <c r="Q2151" s="89"/>
      <c r="R2151" s="89"/>
      <c r="S2151" s="84">
        <v>11</v>
      </c>
      <c r="T2151" s="89"/>
      <c r="U2151" s="84">
        <v>236000</v>
      </c>
    </row>
    <row r="2152" spans="1:21" ht="17.25" customHeight="1" thickBot="1">
      <c r="A2152" s="82">
        <v>45248</v>
      </c>
      <c r="B2152" s="82" t="str">
        <f t="shared" si="33"/>
        <v>Nov</v>
      </c>
      <c r="C2152" s="83">
        <v>45231</v>
      </c>
      <c r="D2152" s="84">
        <v>46</v>
      </c>
      <c r="E2152" s="84" t="s">
        <v>205</v>
      </c>
      <c r="F2152" s="85" t="s">
        <v>9645</v>
      </c>
      <c r="G2152" s="86" t="s">
        <v>9840</v>
      </c>
      <c r="H2152" s="86" t="s">
        <v>8782</v>
      </c>
      <c r="I2152" s="86">
        <v>184493</v>
      </c>
      <c r="J2152" s="96">
        <v>156350</v>
      </c>
      <c r="K2152" s="104" t="s">
        <v>291</v>
      </c>
      <c r="L2152" s="96" t="s">
        <v>226</v>
      </c>
      <c r="M2152" s="88" t="str">
        <f>VLOOKUP(L2152,'Total Sales 24-25'!$AD$2:$AE$6,2,0)</f>
        <v xml:space="preserve">Training Business </v>
      </c>
      <c r="N2152" s="96" t="s">
        <v>7906</v>
      </c>
      <c r="O2152" s="84" t="s">
        <v>6341</v>
      </c>
      <c r="P2152" s="89"/>
      <c r="Q2152" s="89"/>
      <c r="R2152" s="89"/>
      <c r="S2152" s="84">
        <v>11</v>
      </c>
      <c r="T2152" s="89"/>
      <c r="U2152" s="84">
        <v>184493</v>
      </c>
    </row>
    <row r="2153" spans="1:21" ht="17.25" customHeight="1" thickBot="1">
      <c r="A2153" s="82">
        <v>45248</v>
      </c>
      <c r="B2153" s="82" t="str">
        <f t="shared" si="33"/>
        <v>Nov</v>
      </c>
      <c r="C2153" s="83">
        <v>45231</v>
      </c>
      <c r="D2153" s="84">
        <v>46</v>
      </c>
      <c r="E2153" s="84" t="s">
        <v>205</v>
      </c>
      <c r="F2153" s="85" t="s">
        <v>9841</v>
      </c>
      <c r="G2153" s="86" t="s">
        <v>9842</v>
      </c>
      <c r="H2153" s="86" t="s">
        <v>8782</v>
      </c>
      <c r="I2153" s="86">
        <v>950</v>
      </c>
      <c r="J2153" s="96">
        <v>805</v>
      </c>
      <c r="K2153" s="134" t="s">
        <v>112</v>
      </c>
      <c r="L2153" s="96" t="s">
        <v>229</v>
      </c>
      <c r="M2153" s="88" t="str">
        <f>VLOOKUP(L2153,'Total Sales 24-25'!$AD$2:$AE$6,2,0)</f>
        <v>WhatsApp API Business</v>
      </c>
      <c r="N2153" s="96" t="s">
        <v>594</v>
      </c>
      <c r="O2153" s="84" t="s">
        <v>6341</v>
      </c>
      <c r="P2153" s="89"/>
      <c r="Q2153" s="89"/>
      <c r="R2153" s="89"/>
      <c r="S2153" s="84">
        <v>11</v>
      </c>
      <c r="T2153" s="89"/>
      <c r="U2153" s="84">
        <v>950</v>
      </c>
    </row>
    <row r="2154" spans="1:21" ht="17.25" customHeight="1" thickBot="1">
      <c r="A2154" s="82">
        <v>45248</v>
      </c>
      <c r="B2154" s="82" t="str">
        <f t="shared" si="33"/>
        <v>Nov</v>
      </c>
      <c r="C2154" s="83">
        <v>45231</v>
      </c>
      <c r="D2154" s="84">
        <v>46</v>
      </c>
      <c r="E2154" s="84" t="s">
        <v>205</v>
      </c>
      <c r="F2154" s="85" t="s">
        <v>9843</v>
      </c>
      <c r="G2154" s="86" t="s">
        <v>9844</v>
      </c>
      <c r="H2154" s="86" t="s">
        <v>8782</v>
      </c>
      <c r="I2154" s="86">
        <v>299</v>
      </c>
      <c r="J2154" s="96">
        <v>253</v>
      </c>
      <c r="K2154" s="118" t="s">
        <v>261</v>
      </c>
      <c r="L2154" s="96" t="s">
        <v>232</v>
      </c>
      <c r="M2154" s="88" t="str">
        <f>VLOOKUP(L2154,'Total Sales 24-25'!$AD$2:$AE$6,2,0)</f>
        <v>Other Services</v>
      </c>
      <c r="N2154" s="96" t="s">
        <v>330</v>
      </c>
      <c r="O2154" s="84" t="s">
        <v>6341</v>
      </c>
      <c r="P2154" s="89"/>
      <c r="Q2154" s="89"/>
      <c r="R2154" s="89"/>
      <c r="S2154" s="84">
        <v>11</v>
      </c>
      <c r="T2154" s="89"/>
      <c r="U2154" s="84">
        <v>299</v>
      </c>
    </row>
    <row r="2155" spans="1:21" ht="17.25" customHeight="1" thickBot="1">
      <c r="A2155" s="82">
        <v>45248</v>
      </c>
      <c r="B2155" s="82" t="str">
        <f t="shared" si="33"/>
        <v>Nov</v>
      </c>
      <c r="C2155" s="83">
        <v>45231</v>
      </c>
      <c r="D2155" s="84">
        <v>46</v>
      </c>
      <c r="E2155" s="84" t="s">
        <v>205</v>
      </c>
      <c r="F2155" s="85" t="s">
        <v>1722</v>
      </c>
      <c r="G2155" s="86" t="s">
        <v>9845</v>
      </c>
      <c r="H2155" s="86" t="s">
        <v>8782</v>
      </c>
      <c r="I2155" s="86">
        <v>299</v>
      </c>
      <c r="J2155" s="96">
        <v>253</v>
      </c>
      <c r="K2155" s="118" t="s">
        <v>261</v>
      </c>
      <c r="L2155" s="96" t="s">
        <v>232</v>
      </c>
      <c r="M2155" s="88" t="str">
        <f>VLOOKUP(L2155,'Total Sales 24-25'!$AD$2:$AE$6,2,0)</f>
        <v>Other Services</v>
      </c>
      <c r="N2155" s="96" t="s">
        <v>330</v>
      </c>
      <c r="O2155" s="84" t="s">
        <v>6341</v>
      </c>
      <c r="P2155" s="89"/>
      <c r="Q2155" s="89"/>
      <c r="R2155" s="89"/>
      <c r="S2155" s="84">
        <v>11</v>
      </c>
      <c r="T2155" s="89"/>
      <c r="U2155" s="84">
        <v>299</v>
      </c>
    </row>
    <row r="2156" spans="1:21" ht="17.25" customHeight="1" thickBot="1">
      <c r="A2156" s="82">
        <v>45248</v>
      </c>
      <c r="B2156" s="82" t="str">
        <f t="shared" si="33"/>
        <v>Nov</v>
      </c>
      <c r="C2156" s="83">
        <v>45231</v>
      </c>
      <c r="D2156" s="84">
        <v>46</v>
      </c>
      <c r="E2156" s="84" t="s">
        <v>205</v>
      </c>
      <c r="F2156" s="85" t="s">
        <v>1332</v>
      </c>
      <c r="G2156" s="86" t="s">
        <v>9846</v>
      </c>
      <c r="H2156" s="86" t="s">
        <v>8782</v>
      </c>
      <c r="I2156" s="86">
        <v>299</v>
      </c>
      <c r="J2156" s="96">
        <v>253</v>
      </c>
      <c r="K2156" s="118" t="s">
        <v>261</v>
      </c>
      <c r="L2156" s="96" t="s">
        <v>232</v>
      </c>
      <c r="M2156" s="88" t="str">
        <f>VLOOKUP(L2156,'Total Sales 24-25'!$AD$2:$AE$6,2,0)</f>
        <v>Other Services</v>
      </c>
      <c r="N2156" s="96" t="s">
        <v>330</v>
      </c>
      <c r="O2156" s="84" t="s">
        <v>6341</v>
      </c>
      <c r="P2156" s="89"/>
      <c r="Q2156" s="89"/>
      <c r="R2156" s="89"/>
      <c r="S2156" s="84">
        <v>11</v>
      </c>
      <c r="T2156" s="89"/>
      <c r="U2156" s="84">
        <v>299</v>
      </c>
    </row>
    <row r="2157" spans="1:21" ht="17.25" customHeight="1" thickBot="1">
      <c r="A2157" s="82">
        <v>45250</v>
      </c>
      <c r="B2157" s="82" t="str">
        <f t="shared" si="33"/>
        <v>Nov</v>
      </c>
      <c r="C2157" s="83">
        <v>45231</v>
      </c>
      <c r="D2157" s="84">
        <v>47</v>
      </c>
      <c r="E2157" s="84" t="s">
        <v>205</v>
      </c>
      <c r="F2157" s="93" t="s">
        <v>5252</v>
      </c>
      <c r="G2157" s="86" t="s">
        <v>9847</v>
      </c>
      <c r="H2157" s="86" t="s">
        <v>8782</v>
      </c>
      <c r="I2157" s="94">
        <v>11800</v>
      </c>
      <c r="J2157" s="96">
        <v>10000</v>
      </c>
      <c r="K2157" s="134" t="s">
        <v>112</v>
      </c>
      <c r="L2157" s="96" t="s">
        <v>229</v>
      </c>
      <c r="M2157" s="88" t="str">
        <f>VLOOKUP(L2157,'Total Sales 24-25'!$AD$2:$AE$6,2,0)</f>
        <v>WhatsApp API Business</v>
      </c>
      <c r="N2157" s="96" t="s">
        <v>352</v>
      </c>
      <c r="O2157" s="84" t="s">
        <v>6341</v>
      </c>
      <c r="P2157" s="89"/>
      <c r="Q2157" s="89"/>
      <c r="R2157" s="89"/>
      <c r="S2157" s="84">
        <v>11</v>
      </c>
      <c r="T2157" s="89"/>
      <c r="U2157" s="84">
        <v>11800</v>
      </c>
    </row>
    <row r="2158" spans="1:21" ht="17.25" customHeight="1" thickBot="1">
      <c r="A2158" s="82">
        <v>45029</v>
      </c>
      <c r="B2158" s="82" t="str">
        <f t="shared" si="33"/>
        <v>Apr</v>
      </c>
      <c r="C2158" s="83">
        <v>45017</v>
      </c>
      <c r="D2158" s="84">
        <v>15</v>
      </c>
      <c r="E2158" s="84" t="s">
        <v>205</v>
      </c>
      <c r="F2158" s="85" t="s">
        <v>9848</v>
      </c>
      <c r="G2158" s="86" t="s">
        <v>9849</v>
      </c>
      <c r="H2158" s="86" t="s">
        <v>8782</v>
      </c>
      <c r="I2158" s="86">
        <v>1000</v>
      </c>
      <c r="J2158" s="84">
        <v>847</v>
      </c>
      <c r="K2158" s="107" t="s">
        <v>261</v>
      </c>
      <c r="L2158" s="88" t="s">
        <v>226</v>
      </c>
      <c r="M2158" s="88" t="str">
        <f>VLOOKUP(L2158,'Total Sales 24-25'!$AD$2:$AE$6,2,0)</f>
        <v xml:space="preserve">Training Business </v>
      </c>
      <c r="N2158" s="88" t="s">
        <v>6596</v>
      </c>
      <c r="O2158" s="84" t="s">
        <v>6341</v>
      </c>
      <c r="P2158" s="89"/>
      <c r="Q2158" s="89"/>
      <c r="R2158" s="89"/>
      <c r="S2158" s="84">
        <v>4</v>
      </c>
      <c r="T2158" s="89"/>
      <c r="U2158" s="84">
        <v>1000</v>
      </c>
    </row>
    <row r="2159" spans="1:21" ht="17.25" customHeight="1" thickBot="1">
      <c r="A2159" s="82">
        <v>45250</v>
      </c>
      <c r="B2159" s="82" t="str">
        <f t="shared" si="33"/>
        <v>Nov</v>
      </c>
      <c r="C2159" s="83">
        <v>45231</v>
      </c>
      <c r="D2159" s="84">
        <v>47</v>
      </c>
      <c r="E2159" s="84" t="s">
        <v>205</v>
      </c>
      <c r="F2159" s="93" t="s">
        <v>2254</v>
      </c>
      <c r="G2159" s="86" t="s">
        <v>9850</v>
      </c>
      <c r="H2159" s="86" t="s">
        <v>8782</v>
      </c>
      <c r="I2159" s="94">
        <v>14160</v>
      </c>
      <c r="J2159" s="96">
        <v>12000</v>
      </c>
      <c r="K2159" s="104" t="s">
        <v>291</v>
      </c>
      <c r="L2159" s="88" t="s">
        <v>32</v>
      </c>
      <c r="M2159" s="88" t="s">
        <v>15</v>
      </c>
      <c r="N2159" s="96" t="s">
        <v>32</v>
      </c>
      <c r="O2159" s="84" t="s">
        <v>6341</v>
      </c>
      <c r="P2159" s="89"/>
      <c r="Q2159" s="89"/>
      <c r="R2159" s="89"/>
      <c r="S2159" s="84">
        <v>11</v>
      </c>
      <c r="T2159" s="89"/>
      <c r="U2159" s="84">
        <v>14160</v>
      </c>
    </row>
    <row r="2160" spans="1:21" ht="17.25" customHeight="1" thickBot="1">
      <c r="A2160" s="82">
        <v>45250</v>
      </c>
      <c r="B2160" s="82" t="str">
        <f t="shared" si="33"/>
        <v>Nov</v>
      </c>
      <c r="C2160" s="83">
        <v>45231</v>
      </c>
      <c r="D2160" s="84">
        <v>47</v>
      </c>
      <c r="E2160" s="84" t="s">
        <v>205</v>
      </c>
      <c r="F2160" s="93" t="s">
        <v>1024</v>
      </c>
      <c r="G2160" s="86" t="s">
        <v>9851</v>
      </c>
      <c r="H2160" s="86" t="s">
        <v>8782</v>
      </c>
      <c r="I2160" s="94">
        <v>30090</v>
      </c>
      <c r="J2160" s="96">
        <v>25500</v>
      </c>
      <c r="K2160" s="134" t="s">
        <v>112</v>
      </c>
      <c r="L2160" s="96" t="s">
        <v>229</v>
      </c>
      <c r="M2160" s="88" t="str">
        <f>VLOOKUP(L2160,'Total Sales 24-25'!$AD$2:$AE$6,2,0)</f>
        <v>WhatsApp API Business</v>
      </c>
      <c r="N2160" s="96" t="s">
        <v>284</v>
      </c>
      <c r="O2160" s="84" t="s">
        <v>6341</v>
      </c>
      <c r="P2160" s="89"/>
      <c r="Q2160" s="89"/>
      <c r="R2160" s="89"/>
      <c r="S2160" s="84">
        <v>11</v>
      </c>
      <c r="T2160" s="89"/>
      <c r="U2160" s="84">
        <v>30090</v>
      </c>
    </row>
    <row r="2161" spans="1:21" ht="17.25" customHeight="1" thickBot="1">
      <c r="A2161" s="82">
        <v>45250</v>
      </c>
      <c r="B2161" s="82" t="str">
        <f t="shared" si="33"/>
        <v>Nov</v>
      </c>
      <c r="C2161" s="83">
        <v>45231</v>
      </c>
      <c r="D2161" s="84">
        <v>47</v>
      </c>
      <c r="E2161" s="84" t="s">
        <v>205</v>
      </c>
      <c r="F2161" s="93" t="s">
        <v>9852</v>
      </c>
      <c r="G2161" s="86" t="s">
        <v>9853</v>
      </c>
      <c r="H2161" s="86" t="s">
        <v>8782</v>
      </c>
      <c r="I2161" s="94">
        <v>8850</v>
      </c>
      <c r="J2161" s="96">
        <v>7500</v>
      </c>
      <c r="K2161" s="134" t="s">
        <v>112</v>
      </c>
      <c r="L2161" s="96" t="s">
        <v>229</v>
      </c>
      <c r="M2161" s="88" t="str">
        <f>VLOOKUP(L2161,'Total Sales 24-25'!$AD$2:$AE$6,2,0)</f>
        <v>WhatsApp API Business</v>
      </c>
      <c r="N2161" s="96" t="s">
        <v>269</v>
      </c>
      <c r="O2161" s="84" t="s">
        <v>6341</v>
      </c>
      <c r="P2161" s="89"/>
      <c r="Q2161" s="89"/>
      <c r="R2161" s="89"/>
      <c r="S2161" s="84">
        <v>11</v>
      </c>
      <c r="T2161" s="89"/>
      <c r="U2161" s="84">
        <v>8850</v>
      </c>
    </row>
    <row r="2162" spans="1:21" ht="17.25" customHeight="1" thickBot="1">
      <c r="A2162" s="82">
        <v>45250</v>
      </c>
      <c r="B2162" s="82" t="str">
        <f t="shared" si="33"/>
        <v>Nov</v>
      </c>
      <c r="C2162" s="83">
        <v>45231</v>
      </c>
      <c r="D2162" s="84">
        <v>47</v>
      </c>
      <c r="E2162" s="84" t="s">
        <v>205</v>
      </c>
      <c r="F2162" s="93" t="s">
        <v>9789</v>
      </c>
      <c r="G2162" s="86" t="s">
        <v>9854</v>
      </c>
      <c r="H2162" s="86" t="s">
        <v>8782</v>
      </c>
      <c r="I2162" s="94">
        <v>5900</v>
      </c>
      <c r="J2162" s="96">
        <v>5000</v>
      </c>
      <c r="K2162" s="96" t="s">
        <v>8818</v>
      </c>
      <c r="L2162" s="96" t="s">
        <v>223</v>
      </c>
      <c r="M2162" s="88" t="str">
        <f>VLOOKUP(L2162,'Total Sales 24-25'!$AD$2:$AE$6,2,0)</f>
        <v>Tech Assist Recruitment</v>
      </c>
      <c r="N2162" s="96" t="s">
        <v>311</v>
      </c>
      <c r="O2162" s="84" t="s">
        <v>6341</v>
      </c>
      <c r="P2162" s="89"/>
      <c r="Q2162" s="89"/>
      <c r="R2162" s="89"/>
      <c r="S2162" s="84">
        <v>11</v>
      </c>
      <c r="T2162" s="89"/>
      <c r="U2162" s="84">
        <v>5900</v>
      </c>
    </row>
    <row r="2163" spans="1:21" ht="17.25" customHeight="1" thickBot="1">
      <c r="A2163" s="82">
        <v>45250</v>
      </c>
      <c r="B2163" s="82" t="str">
        <f t="shared" si="33"/>
        <v>Nov</v>
      </c>
      <c r="C2163" s="83">
        <v>45231</v>
      </c>
      <c r="D2163" s="84">
        <v>47</v>
      </c>
      <c r="E2163" s="84" t="s">
        <v>205</v>
      </c>
      <c r="F2163" s="93" t="s">
        <v>9855</v>
      </c>
      <c r="G2163" s="86" t="s">
        <v>9856</v>
      </c>
      <c r="H2163" s="86" t="s">
        <v>8782</v>
      </c>
      <c r="I2163" s="94">
        <v>17700</v>
      </c>
      <c r="J2163" s="96">
        <v>15000</v>
      </c>
      <c r="K2163" s="134" t="s">
        <v>112</v>
      </c>
      <c r="L2163" s="96" t="s">
        <v>229</v>
      </c>
      <c r="M2163" s="88" t="str">
        <f>VLOOKUP(L2163,'Total Sales 24-25'!$AD$2:$AE$6,2,0)</f>
        <v>WhatsApp API Business</v>
      </c>
      <c r="N2163" s="96" t="s">
        <v>284</v>
      </c>
      <c r="O2163" s="84" t="s">
        <v>6341</v>
      </c>
      <c r="P2163" s="89"/>
      <c r="Q2163" s="89"/>
      <c r="R2163" s="89"/>
      <c r="S2163" s="84">
        <v>11</v>
      </c>
      <c r="T2163" s="89"/>
      <c r="U2163" s="84">
        <v>17700</v>
      </c>
    </row>
    <row r="2164" spans="1:21" ht="17.25" customHeight="1" thickBot="1">
      <c r="A2164" s="82">
        <v>45250</v>
      </c>
      <c r="B2164" s="82" t="str">
        <f t="shared" si="33"/>
        <v>Nov</v>
      </c>
      <c r="C2164" s="83">
        <v>45231</v>
      </c>
      <c r="D2164" s="84">
        <v>47</v>
      </c>
      <c r="E2164" s="84" t="s">
        <v>205</v>
      </c>
      <c r="F2164" s="93" t="s">
        <v>2041</v>
      </c>
      <c r="G2164" s="86" t="s">
        <v>9857</v>
      </c>
      <c r="H2164" s="86" t="s">
        <v>8782</v>
      </c>
      <c r="I2164" s="94">
        <v>48380</v>
      </c>
      <c r="J2164" s="96">
        <v>41000</v>
      </c>
      <c r="K2164" s="134" t="s">
        <v>112</v>
      </c>
      <c r="L2164" s="96" t="s">
        <v>229</v>
      </c>
      <c r="M2164" s="88" t="str">
        <f>VLOOKUP(L2164,'Total Sales 24-25'!$AD$2:$AE$6,2,0)</f>
        <v>WhatsApp API Business</v>
      </c>
      <c r="N2164" s="96" t="s">
        <v>643</v>
      </c>
      <c r="O2164" s="84" t="s">
        <v>6341</v>
      </c>
      <c r="P2164" s="89"/>
      <c r="Q2164" s="89"/>
      <c r="R2164" s="89"/>
      <c r="S2164" s="84">
        <v>11</v>
      </c>
      <c r="T2164" s="89"/>
      <c r="U2164" s="84">
        <v>48380</v>
      </c>
    </row>
    <row r="2165" spans="1:21" ht="17.25" customHeight="1" thickBot="1">
      <c r="A2165" s="82">
        <v>45250</v>
      </c>
      <c r="B2165" s="82" t="str">
        <f t="shared" si="33"/>
        <v>Nov</v>
      </c>
      <c r="C2165" s="83">
        <v>45231</v>
      </c>
      <c r="D2165" s="84">
        <v>47</v>
      </c>
      <c r="E2165" s="84" t="s">
        <v>205</v>
      </c>
      <c r="F2165" s="93" t="s">
        <v>9555</v>
      </c>
      <c r="G2165" s="86" t="s">
        <v>9858</v>
      </c>
      <c r="H2165" s="86" t="s">
        <v>8782</v>
      </c>
      <c r="I2165" s="94">
        <v>5782</v>
      </c>
      <c r="J2165" s="96">
        <v>4900</v>
      </c>
      <c r="K2165" s="134" t="s">
        <v>112</v>
      </c>
      <c r="L2165" s="96" t="s">
        <v>229</v>
      </c>
      <c r="M2165" s="88" t="str">
        <f>VLOOKUP(L2165,'Total Sales 24-25'!$AD$2:$AE$6,2,0)</f>
        <v>WhatsApp API Business</v>
      </c>
      <c r="N2165" s="96" t="s">
        <v>258</v>
      </c>
      <c r="O2165" s="84" t="s">
        <v>6341</v>
      </c>
      <c r="P2165" s="89"/>
      <c r="Q2165" s="89"/>
      <c r="R2165" s="89"/>
      <c r="S2165" s="84">
        <v>11</v>
      </c>
      <c r="T2165" s="89"/>
      <c r="U2165" s="84">
        <v>5782</v>
      </c>
    </row>
    <row r="2166" spans="1:21" ht="17.25" customHeight="1" thickBot="1">
      <c r="A2166" s="82">
        <v>45250</v>
      </c>
      <c r="B2166" s="82" t="str">
        <f t="shared" si="33"/>
        <v>Nov</v>
      </c>
      <c r="C2166" s="83">
        <v>45231</v>
      </c>
      <c r="D2166" s="84">
        <v>47</v>
      </c>
      <c r="E2166" s="84" t="s">
        <v>205</v>
      </c>
      <c r="F2166" s="93" t="s">
        <v>2679</v>
      </c>
      <c r="G2166" s="86" t="s">
        <v>9859</v>
      </c>
      <c r="H2166" s="86" t="s">
        <v>8782</v>
      </c>
      <c r="I2166" s="94">
        <v>5900</v>
      </c>
      <c r="J2166" s="96">
        <v>5000</v>
      </c>
      <c r="K2166" s="96" t="s">
        <v>8818</v>
      </c>
      <c r="L2166" s="96" t="s">
        <v>223</v>
      </c>
      <c r="M2166" s="88" t="str">
        <f>VLOOKUP(L2166,'Total Sales 24-25'!$AD$2:$AE$6,2,0)</f>
        <v>Tech Assist Recruitment</v>
      </c>
      <c r="N2166" s="96" t="s">
        <v>311</v>
      </c>
      <c r="O2166" s="84" t="s">
        <v>6341</v>
      </c>
      <c r="P2166" s="89"/>
      <c r="Q2166" s="89"/>
      <c r="R2166" s="89"/>
      <c r="S2166" s="84">
        <v>11</v>
      </c>
      <c r="T2166" s="89"/>
      <c r="U2166" s="84">
        <v>5900</v>
      </c>
    </row>
    <row r="2167" spans="1:21" ht="17.25" customHeight="1" thickBot="1">
      <c r="A2167" s="82">
        <v>45251</v>
      </c>
      <c r="B2167" s="82" t="str">
        <f t="shared" si="33"/>
        <v>Nov</v>
      </c>
      <c r="C2167" s="83">
        <v>45231</v>
      </c>
      <c r="D2167" s="84">
        <v>47</v>
      </c>
      <c r="E2167" s="84" t="s">
        <v>205</v>
      </c>
      <c r="F2167" s="93" t="s">
        <v>341</v>
      </c>
      <c r="G2167" s="86" t="s">
        <v>9860</v>
      </c>
      <c r="H2167" s="86" t="s">
        <v>8782</v>
      </c>
      <c r="I2167" s="94">
        <v>15045</v>
      </c>
      <c r="J2167" s="96">
        <v>12750</v>
      </c>
      <c r="K2167" s="134" t="s">
        <v>112</v>
      </c>
      <c r="L2167" s="96" t="s">
        <v>229</v>
      </c>
      <c r="M2167" s="88" t="str">
        <f>VLOOKUP(L2167,'Total Sales 24-25'!$AD$2:$AE$6,2,0)</f>
        <v>WhatsApp API Business</v>
      </c>
      <c r="N2167" s="96" t="s">
        <v>284</v>
      </c>
      <c r="O2167" s="84" t="s">
        <v>6341</v>
      </c>
      <c r="P2167" s="89"/>
      <c r="Q2167" s="89"/>
      <c r="R2167" s="89"/>
      <c r="S2167" s="84">
        <v>11</v>
      </c>
      <c r="T2167" s="89"/>
      <c r="U2167" s="84">
        <v>15045</v>
      </c>
    </row>
    <row r="2168" spans="1:21" ht="17.25" customHeight="1" thickBot="1">
      <c r="A2168" s="82">
        <v>45251</v>
      </c>
      <c r="B2168" s="82" t="str">
        <f t="shared" si="33"/>
        <v>Nov</v>
      </c>
      <c r="C2168" s="83">
        <v>45231</v>
      </c>
      <c r="D2168" s="84">
        <v>47</v>
      </c>
      <c r="E2168" s="84" t="s">
        <v>205</v>
      </c>
      <c r="F2168" s="93" t="s">
        <v>322</v>
      </c>
      <c r="G2168" s="86" t="s">
        <v>9861</v>
      </c>
      <c r="H2168" s="86" t="s">
        <v>8782</v>
      </c>
      <c r="I2168" s="94">
        <v>15045</v>
      </c>
      <c r="J2168" s="96">
        <v>12750</v>
      </c>
      <c r="K2168" s="134" t="s">
        <v>112</v>
      </c>
      <c r="L2168" s="96" t="s">
        <v>229</v>
      </c>
      <c r="M2168" s="88" t="str">
        <f>VLOOKUP(L2168,'Total Sales 24-25'!$AD$2:$AE$6,2,0)</f>
        <v>WhatsApp API Business</v>
      </c>
      <c r="N2168" s="96" t="s">
        <v>284</v>
      </c>
      <c r="O2168" s="84" t="s">
        <v>6341</v>
      </c>
      <c r="P2168" s="89"/>
      <c r="Q2168" s="89"/>
      <c r="R2168" s="89"/>
      <c r="S2168" s="84">
        <v>11</v>
      </c>
      <c r="T2168" s="89"/>
      <c r="U2168" s="84">
        <v>15045</v>
      </c>
    </row>
    <row r="2169" spans="1:21" ht="17.25" customHeight="1" thickBot="1">
      <c r="A2169" s="82">
        <v>45030</v>
      </c>
      <c r="B2169" s="82" t="str">
        <f t="shared" si="33"/>
        <v>Apr</v>
      </c>
      <c r="C2169" s="83">
        <v>45017</v>
      </c>
      <c r="D2169" s="109">
        <v>15</v>
      </c>
      <c r="E2169" s="84" t="s">
        <v>205</v>
      </c>
      <c r="F2169" s="113" t="s">
        <v>2043</v>
      </c>
      <c r="G2169" s="110" t="s">
        <v>9862</v>
      </c>
      <c r="H2169" s="86" t="s">
        <v>8782</v>
      </c>
      <c r="I2169" s="110">
        <v>2507</v>
      </c>
      <c r="J2169" s="109">
        <v>2125</v>
      </c>
      <c r="K2169" s="120" t="s">
        <v>112</v>
      </c>
      <c r="L2169" s="109" t="s">
        <v>229</v>
      </c>
      <c r="M2169" s="88" t="str">
        <f>VLOOKUP(L2169,'Total Sales 24-25'!$AD$2:$AE$6,2,0)</f>
        <v>WhatsApp API Business</v>
      </c>
      <c r="N2169" s="109" t="s">
        <v>258</v>
      </c>
      <c r="O2169" s="109" t="s">
        <v>6341</v>
      </c>
      <c r="P2169" s="89"/>
      <c r="Q2169" s="89"/>
      <c r="R2169" s="89"/>
      <c r="S2169" s="109">
        <v>4</v>
      </c>
      <c r="T2169" s="89"/>
      <c r="U2169" s="109">
        <v>2507</v>
      </c>
    </row>
    <row r="2170" spans="1:21" ht="17.25" customHeight="1" thickBot="1">
      <c r="A2170" s="82">
        <v>45251</v>
      </c>
      <c r="B2170" s="82" t="str">
        <f t="shared" si="33"/>
        <v>Nov</v>
      </c>
      <c r="C2170" s="83">
        <v>45231</v>
      </c>
      <c r="D2170" s="84">
        <v>47</v>
      </c>
      <c r="E2170" s="84" t="s">
        <v>205</v>
      </c>
      <c r="F2170" s="93" t="s">
        <v>5011</v>
      </c>
      <c r="G2170" s="86" t="s">
        <v>9863</v>
      </c>
      <c r="H2170" s="86" t="s">
        <v>8782</v>
      </c>
      <c r="I2170" s="94">
        <v>15340</v>
      </c>
      <c r="J2170" s="96">
        <v>13000</v>
      </c>
      <c r="K2170" s="135" t="s">
        <v>310</v>
      </c>
      <c r="L2170" s="96" t="s">
        <v>223</v>
      </c>
      <c r="M2170" s="88" t="str">
        <f>VLOOKUP(L2170,'Total Sales 24-25'!$AD$2:$AE$6,2,0)</f>
        <v>Tech Assist Recruitment</v>
      </c>
      <c r="N2170" s="96" t="s">
        <v>311</v>
      </c>
      <c r="O2170" s="84" t="s">
        <v>6341</v>
      </c>
      <c r="P2170" s="89"/>
      <c r="Q2170" s="89"/>
      <c r="R2170" s="89"/>
      <c r="S2170" s="84">
        <v>11</v>
      </c>
      <c r="T2170" s="89"/>
      <c r="U2170" s="84">
        <v>15340</v>
      </c>
    </row>
    <row r="2171" spans="1:21" ht="17.25" customHeight="1" thickBot="1">
      <c r="A2171" s="82">
        <v>45251</v>
      </c>
      <c r="B2171" s="82" t="str">
        <f t="shared" si="33"/>
        <v>Nov</v>
      </c>
      <c r="C2171" s="83">
        <v>45231</v>
      </c>
      <c r="D2171" s="84">
        <v>47</v>
      </c>
      <c r="E2171" s="84" t="s">
        <v>205</v>
      </c>
      <c r="F2171" s="93" t="s">
        <v>9326</v>
      </c>
      <c r="G2171" s="86" t="s">
        <v>9864</v>
      </c>
      <c r="H2171" s="86" t="s">
        <v>8782</v>
      </c>
      <c r="I2171" s="94">
        <v>15836</v>
      </c>
      <c r="J2171" s="96">
        <v>13420</v>
      </c>
      <c r="K2171" s="96" t="s">
        <v>8818</v>
      </c>
      <c r="L2171" s="96" t="s">
        <v>223</v>
      </c>
      <c r="M2171" s="88" t="str">
        <f>VLOOKUP(L2171,'Total Sales 24-25'!$AD$2:$AE$6,2,0)</f>
        <v>Tech Assist Recruitment</v>
      </c>
      <c r="N2171" s="96" t="s">
        <v>311</v>
      </c>
      <c r="O2171" s="84" t="s">
        <v>6341</v>
      </c>
      <c r="P2171" s="89"/>
      <c r="Q2171" s="89"/>
      <c r="R2171" s="89"/>
      <c r="S2171" s="84">
        <v>11</v>
      </c>
      <c r="T2171" s="89"/>
      <c r="U2171" s="84">
        <v>15836</v>
      </c>
    </row>
    <row r="2172" spans="1:21" ht="17.25" customHeight="1" thickBot="1">
      <c r="A2172" s="82">
        <v>45252</v>
      </c>
      <c r="B2172" s="82" t="str">
        <f t="shared" si="33"/>
        <v>Nov</v>
      </c>
      <c r="C2172" s="83">
        <v>45231</v>
      </c>
      <c r="D2172" s="84">
        <v>47</v>
      </c>
      <c r="E2172" s="84" t="s">
        <v>205</v>
      </c>
      <c r="F2172" s="93" t="s">
        <v>1778</v>
      </c>
      <c r="G2172" s="86" t="s">
        <v>9865</v>
      </c>
      <c r="H2172" s="86" t="s">
        <v>8782</v>
      </c>
      <c r="I2172" s="94">
        <v>22420</v>
      </c>
      <c r="J2172" s="96">
        <v>19000</v>
      </c>
      <c r="K2172" s="96" t="s">
        <v>1589</v>
      </c>
      <c r="L2172" s="96" t="s">
        <v>223</v>
      </c>
      <c r="M2172" s="88" t="str">
        <f>VLOOKUP(L2172,'Total Sales 24-25'!$AD$2:$AE$6,2,0)</f>
        <v>Tech Assist Recruitment</v>
      </c>
      <c r="N2172" s="96" t="s">
        <v>311</v>
      </c>
      <c r="O2172" s="84" t="s">
        <v>6341</v>
      </c>
      <c r="P2172" s="89"/>
      <c r="Q2172" s="89"/>
      <c r="R2172" s="89"/>
      <c r="S2172" s="84">
        <v>11</v>
      </c>
      <c r="T2172" s="89"/>
      <c r="U2172" s="84">
        <v>22420</v>
      </c>
    </row>
    <row r="2173" spans="1:21" ht="17.25" customHeight="1" thickBot="1">
      <c r="A2173" s="82">
        <v>45252</v>
      </c>
      <c r="B2173" s="82" t="str">
        <f t="shared" si="33"/>
        <v>Nov</v>
      </c>
      <c r="C2173" s="83">
        <v>45231</v>
      </c>
      <c r="D2173" s="84">
        <v>47</v>
      </c>
      <c r="E2173" s="84" t="s">
        <v>205</v>
      </c>
      <c r="F2173" s="93" t="s">
        <v>4833</v>
      </c>
      <c r="G2173" s="86" t="s">
        <v>9866</v>
      </c>
      <c r="H2173" s="86" t="s">
        <v>8782</v>
      </c>
      <c r="I2173" s="94">
        <v>33984</v>
      </c>
      <c r="J2173" s="96">
        <v>28800</v>
      </c>
      <c r="K2173" s="134" t="s">
        <v>112</v>
      </c>
      <c r="L2173" s="96" t="s">
        <v>229</v>
      </c>
      <c r="M2173" s="88" t="str">
        <f>VLOOKUP(L2173,'Total Sales 24-25'!$AD$2:$AE$6,2,0)</f>
        <v>WhatsApp API Business</v>
      </c>
      <c r="N2173" s="96" t="s">
        <v>359</v>
      </c>
      <c r="O2173" s="84" t="s">
        <v>6341</v>
      </c>
      <c r="P2173" s="89"/>
      <c r="Q2173" s="89"/>
      <c r="R2173" s="89"/>
      <c r="S2173" s="84">
        <v>11</v>
      </c>
      <c r="T2173" s="89"/>
      <c r="U2173" s="84">
        <v>33984</v>
      </c>
    </row>
    <row r="2174" spans="1:21" ht="17.25" customHeight="1" thickBot="1">
      <c r="A2174" s="82">
        <v>45252</v>
      </c>
      <c r="B2174" s="82" t="str">
        <f t="shared" si="33"/>
        <v>Nov</v>
      </c>
      <c r="C2174" s="83">
        <v>45231</v>
      </c>
      <c r="D2174" s="84">
        <v>47</v>
      </c>
      <c r="E2174" s="84" t="s">
        <v>205</v>
      </c>
      <c r="F2174" s="93" t="s">
        <v>1979</v>
      </c>
      <c r="G2174" s="86" t="s">
        <v>9867</v>
      </c>
      <c r="H2174" s="86" t="s">
        <v>8782</v>
      </c>
      <c r="I2174" s="94">
        <v>2950</v>
      </c>
      <c r="J2174" s="96">
        <v>2500</v>
      </c>
      <c r="K2174" s="134" t="s">
        <v>112</v>
      </c>
      <c r="L2174" s="96" t="s">
        <v>229</v>
      </c>
      <c r="M2174" s="88" t="str">
        <f>VLOOKUP(L2174,'Total Sales 24-25'!$AD$2:$AE$6,2,0)</f>
        <v>WhatsApp API Business</v>
      </c>
      <c r="N2174" s="96" t="s">
        <v>258</v>
      </c>
      <c r="O2174" s="84" t="s">
        <v>6341</v>
      </c>
      <c r="P2174" s="89"/>
      <c r="Q2174" s="89"/>
      <c r="R2174" s="89"/>
      <c r="S2174" s="84">
        <v>11</v>
      </c>
      <c r="T2174" s="89"/>
      <c r="U2174" s="84">
        <v>2950</v>
      </c>
    </row>
    <row r="2175" spans="1:21" ht="17.25" customHeight="1" thickBot="1">
      <c r="A2175" s="82">
        <v>45252</v>
      </c>
      <c r="B2175" s="82" t="str">
        <f t="shared" si="33"/>
        <v>Nov</v>
      </c>
      <c r="C2175" s="83">
        <v>45231</v>
      </c>
      <c r="D2175" s="84">
        <v>47</v>
      </c>
      <c r="E2175" s="84" t="s">
        <v>205</v>
      </c>
      <c r="F2175" s="93" t="s">
        <v>2208</v>
      </c>
      <c r="G2175" s="86" t="s">
        <v>9868</v>
      </c>
      <c r="H2175" s="86" t="s">
        <v>8782</v>
      </c>
      <c r="I2175" s="94">
        <v>17700</v>
      </c>
      <c r="J2175" s="96">
        <v>15000</v>
      </c>
      <c r="K2175" s="134" t="s">
        <v>112</v>
      </c>
      <c r="L2175" s="96" t="s">
        <v>229</v>
      </c>
      <c r="M2175" s="88" t="str">
        <f>VLOOKUP(L2175,'Total Sales 24-25'!$AD$2:$AE$6,2,0)</f>
        <v>WhatsApp API Business</v>
      </c>
      <c r="N2175" s="96" t="s">
        <v>284</v>
      </c>
      <c r="O2175" s="84" t="s">
        <v>6341</v>
      </c>
      <c r="P2175" s="89"/>
      <c r="Q2175" s="89"/>
      <c r="R2175" s="89"/>
      <c r="S2175" s="84">
        <v>11</v>
      </c>
      <c r="T2175" s="89"/>
      <c r="U2175" s="84">
        <v>17700</v>
      </c>
    </row>
    <row r="2176" spans="1:21" ht="17.25" customHeight="1" thickBot="1">
      <c r="A2176" s="82">
        <v>45252</v>
      </c>
      <c r="B2176" s="82" t="str">
        <f t="shared" si="33"/>
        <v>Nov</v>
      </c>
      <c r="C2176" s="83">
        <v>45231</v>
      </c>
      <c r="D2176" s="84">
        <v>47</v>
      </c>
      <c r="E2176" s="84" t="s">
        <v>205</v>
      </c>
      <c r="F2176" s="93" t="s">
        <v>5134</v>
      </c>
      <c r="G2176" s="86" t="s">
        <v>9869</v>
      </c>
      <c r="H2176" s="86" t="s">
        <v>8782</v>
      </c>
      <c r="I2176" s="94">
        <v>15930</v>
      </c>
      <c r="J2176" s="96">
        <v>13500</v>
      </c>
      <c r="K2176" s="134" t="s">
        <v>112</v>
      </c>
      <c r="L2176" s="96" t="s">
        <v>229</v>
      </c>
      <c r="M2176" s="88" t="str">
        <f>VLOOKUP(L2176,'Total Sales 24-25'!$AD$2:$AE$6,2,0)</f>
        <v>WhatsApp API Business</v>
      </c>
      <c r="N2176" s="96" t="s">
        <v>284</v>
      </c>
      <c r="O2176" s="84" t="s">
        <v>6341</v>
      </c>
      <c r="P2176" s="89"/>
      <c r="Q2176" s="89"/>
      <c r="R2176" s="89"/>
      <c r="S2176" s="84">
        <v>11</v>
      </c>
      <c r="T2176" s="89"/>
      <c r="U2176" s="84">
        <v>15930</v>
      </c>
    </row>
    <row r="2177" spans="1:21" ht="17.25" customHeight="1" thickBot="1">
      <c r="A2177" s="82">
        <v>45252</v>
      </c>
      <c r="B2177" s="82" t="str">
        <f t="shared" si="33"/>
        <v>Nov</v>
      </c>
      <c r="C2177" s="83">
        <v>45231</v>
      </c>
      <c r="D2177" s="84">
        <v>47</v>
      </c>
      <c r="E2177" s="84" t="s">
        <v>205</v>
      </c>
      <c r="F2177" s="93" t="s">
        <v>3122</v>
      </c>
      <c r="G2177" s="86" t="s">
        <v>9870</v>
      </c>
      <c r="H2177" s="86" t="s">
        <v>8782</v>
      </c>
      <c r="I2177" s="94">
        <v>56640</v>
      </c>
      <c r="J2177" s="96">
        <v>48000</v>
      </c>
      <c r="K2177" s="104" t="s">
        <v>291</v>
      </c>
      <c r="L2177" s="88" t="s">
        <v>32</v>
      </c>
      <c r="M2177" s="88" t="s">
        <v>15</v>
      </c>
      <c r="N2177" s="96" t="s">
        <v>503</v>
      </c>
      <c r="O2177" s="84" t="s">
        <v>6341</v>
      </c>
      <c r="P2177" s="89"/>
      <c r="Q2177" s="89"/>
      <c r="R2177" s="89"/>
      <c r="S2177" s="84">
        <v>11</v>
      </c>
      <c r="T2177" s="89"/>
      <c r="U2177" s="84">
        <v>56640</v>
      </c>
    </row>
    <row r="2178" spans="1:21" ht="17.25" customHeight="1" thickBot="1">
      <c r="A2178" s="82">
        <v>45253</v>
      </c>
      <c r="B2178" s="82" t="str">
        <f t="shared" ref="B2178:B2241" si="34">TEXT(A2178,"mmm")</f>
        <v>Nov</v>
      </c>
      <c r="C2178" s="83">
        <v>45231</v>
      </c>
      <c r="D2178" s="84">
        <v>47</v>
      </c>
      <c r="E2178" s="84" t="s">
        <v>205</v>
      </c>
      <c r="F2178" s="93" t="s">
        <v>1778</v>
      </c>
      <c r="G2178" s="86" t="s">
        <v>9871</v>
      </c>
      <c r="H2178" s="86" t="s">
        <v>8782</v>
      </c>
      <c r="I2178" s="94">
        <v>14868</v>
      </c>
      <c r="J2178" s="96">
        <v>12600</v>
      </c>
      <c r="K2178" s="96" t="s">
        <v>1589</v>
      </c>
      <c r="L2178" s="96" t="s">
        <v>223</v>
      </c>
      <c r="M2178" s="88" t="str">
        <f>VLOOKUP(L2178,'Total Sales 24-25'!$AD$2:$AE$6,2,0)</f>
        <v>Tech Assist Recruitment</v>
      </c>
      <c r="N2178" s="96" t="s">
        <v>311</v>
      </c>
      <c r="O2178" s="84" t="s">
        <v>6341</v>
      </c>
      <c r="P2178" s="89"/>
      <c r="Q2178" s="89"/>
      <c r="R2178" s="89"/>
      <c r="S2178" s="84">
        <v>11</v>
      </c>
      <c r="T2178" s="89"/>
      <c r="U2178" s="84">
        <v>14868</v>
      </c>
    </row>
    <row r="2179" spans="1:21" ht="17.25" customHeight="1" thickBot="1">
      <c r="A2179" s="82">
        <v>45253</v>
      </c>
      <c r="B2179" s="82" t="str">
        <f t="shared" si="34"/>
        <v>Nov</v>
      </c>
      <c r="C2179" s="83">
        <v>45231</v>
      </c>
      <c r="D2179" s="84">
        <v>47</v>
      </c>
      <c r="E2179" s="84" t="s">
        <v>205</v>
      </c>
      <c r="F2179" s="93" t="s">
        <v>9872</v>
      </c>
      <c r="G2179" s="86" t="s">
        <v>9873</v>
      </c>
      <c r="H2179" s="86" t="s">
        <v>8782</v>
      </c>
      <c r="I2179" s="94">
        <v>299</v>
      </c>
      <c r="J2179" s="96">
        <v>253</v>
      </c>
      <c r="K2179" s="118" t="s">
        <v>261</v>
      </c>
      <c r="L2179" s="96" t="s">
        <v>232</v>
      </c>
      <c r="M2179" s="88" t="str">
        <f>VLOOKUP(L2179,'Total Sales 24-25'!$AD$2:$AE$6,2,0)</f>
        <v>Other Services</v>
      </c>
      <c r="N2179" s="96" t="s">
        <v>330</v>
      </c>
      <c r="O2179" s="84" t="s">
        <v>6341</v>
      </c>
      <c r="P2179" s="89"/>
      <c r="Q2179" s="89"/>
      <c r="R2179" s="89"/>
      <c r="S2179" s="84">
        <v>11</v>
      </c>
      <c r="T2179" s="89"/>
      <c r="U2179" s="84">
        <v>299</v>
      </c>
    </row>
    <row r="2180" spans="1:21" ht="17.25" customHeight="1" thickBot="1">
      <c r="A2180" s="82">
        <v>45030</v>
      </c>
      <c r="B2180" s="82" t="str">
        <f t="shared" si="34"/>
        <v>Apr</v>
      </c>
      <c r="C2180" s="83">
        <v>45017</v>
      </c>
      <c r="D2180" s="84">
        <v>15</v>
      </c>
      <c r="E2180" s="84" t="s">
        <v>205</v>
      </c>
      <c r="F2180" s="85" t="s">
        <v>2523</v>
      </c>
      <c r="G2180" s="86" t="s">
        <v>9874</v>
      </c>
      <c r="H2180" s="86" t="s">
        <v>8782</v>
      </c>
      <c r="I2180" s="86">
        <v>6000</v>
      </c>
      <c r="J2180" s="84">
        <v>5085</v>
      </c>
      <c r="K2180" s="107" t="s">
        <v>261</v>
      </c>
      <c r="L2180" s="88" t="s">
        <v>226</v>
      </c>
      <c r="M2180" s="88" t="str">
        <f>VLOOKUP(L2180,'Total Sales 24-25'!$AD$2:$AE$6,2,0)</f>
        <v xml:space="preserve">Training Business </v>
      </c>
      <c r="N2180" s="88" t="s">
        <v>661</v>
      </c>
      <c r="O2180" s="84" t="s">
        <v>6341</v>
      </c>
      <c r="P2180" s="89"/>
      <c r="Q2180" s="89"/>
      <c r="R2180" s="89"/>
      <c r="S2180" s="84">
        <v>4</v>
      </c>
      <c r="T2180" s="89"/>
      <c r="U2180" s="84">
        <v>6000</v>
      </c>
    </row>
    <row r="2181" spans="1:21" ht="17.25" customHeight="1" thickBot="1">
      <c r="A2181" s="82">
        <v>45253</v>
      </c>
      <c r="B2181" s="82" t="str">
        <f t="shared" si="34"/>
        <v>Nov</v>
      </c>
      <c r="C2181" s="83">
        <v>45231</v>
      </c>
      <c r="D2181" s="84">
        <v>47</v>
      </c>
      <c r="E2181" s="84" t="s">
        <v>205</v>
      </c>
      <c r="F2181" s="93" t="s">
        <v>1563</v>
      </c>
      <c r="G2181" s="86" t="s">
        <v>9875</v>
      </c>
      <c r="H2181" s="86" t="s">
        <v>8782</v>
      </c>
      <c r="I2181" s="94">
        <v>8850</v>
      </c>
      <c r="J2181" s="96">
        <v>7500</v>
      </c>
      <c r="K2181" s="134" t="s">
        <v>112</v>
      </c>
      <c r="L2181" s="96" t="s">
        <v>229</v>
      </c>
      <c r="M2181" s="88" t="str">
        <f>VLOOKUP(L2181,'Total Sales 24-25'!$AD$2:$AE$6,2,0)</f>
        <v>WhatsApp API Business</v>
      </c>
      <c r="N2181" s="96" t="s">
        <v>269</v>
      </c>
      <c r="O2181" s="84" t="s">
        <v>6341</v>
      </c>
      <c r="P2181" s="89"/>
      <c r="Q2181" s="89"/>
      <c r="R2181" s="89"/>
      <c r="S2181" s="84">
        <v>11</v>
      </c>
      <c r="T2181" s="89"/>
      <c r="U2181" s="84">
        <v>8850</v>
      </c>
    </row>
    <row r="2182" spans="1:21" ht="17.25" customHeight="1" thickBot="1">
      <c r="A2182" s="82">
        <v>45253</v>
      </c>
      <c r="B2182" s="82" t="str">
        <f t="shared" si="34"/>
        <v>Nov</v>
      </c>
      <c r="C2182" s="83">
        <v>45231</v>
      </c>
      <c r="D2182" s="84">
        <v>47</v>
      </c>
      <c r="E2182" s="84" t="s">
        <v>205</v>
      </c>
      <c r="F2182" s="93" t="s">
        <v>1969</v>
      </c>
      <c r="G2182" s="86" t="s">
        <v>9876</v>
      </c>
      <c r="H2182" s="86" t="s">
        <v>8782</v>
      </c>
      <c r="I2182" s="94">
        <v>2950</v>
      </c>
      <c r="J2182" s="96">
        <v>2500</v>
      </c>
      <c r="K2182" s="134" t="s">
        <v>112</v>
      </c>
      <c r="L2182" s="96" t="s">
        <v>229</v>
      </c>
      <c r="M2182" s="88" t="str">
        <f>VLOOKUP(L2182,'Total Sales 24-25'!$AD$2:$AE$6,2,0)</f>
        <v>WhatsApp API Business</v>
      </c>
      <c r="N2182" s="96" t="s">
        <v>258</v>
      </c>
      <c r="O2182" s="84" t="s">
        <v>6341</v>
      </c>
      <c r="P2182" s="89"/>
      <c r="Q2182" s="89"/>
      <c r="R2182" s="89"/>
      <c r="S2182" s="84">
        <v>11</v>
      </c>
      <c r="T2182" s="89"/>
      <c r="U2182" s="84">
        <v>2950</v>
      </c>
    </row>
    <row r="2183" spans="1:21" ht="17.25" customHeight="1" thickBot="1">
      <c r="A2183" s="82">
        <v>45253</v>
      </c>
      <c r="B2183" s="82" t="str">
        <f t="shared" si="34"/>
        <v>Nov</v>
      </c>
      <c r="C2183" s="83">
        <v>45231</v>
      </c>
      <c r="D2183" s="84">
        <v>47</v>
      </c>
      <c r="E2183" s="84" t="s">
        <v>205</v>
      </c>
      <c r="F2183" s="93" t="s">
        <v>1768</v>
      </c>
      <c r="G2183" s="86" t="s">
        <v>9877</v>
      </c>
      <c r="H2183" s="86" t="s">
        <v>8782</v>
      </c>
      <c r="I2183" s="94">
        <v>2508</v>
      </c>
      <c r="J2183" s="96">
        <v>2125</v>
      </c>
      <c r="K2183" s="134" t="s">
        <v>112</v>
      </c>
      <c r="L2183" s="96" t="s">
        <v>229</v>
      </c>
      <c r="M2183" s="88" t="str">
        <f>VLOOKUP(L2183,'Total Sales 24-25'!$AD$2:$AE$6,2,0)</f>
        <v>WhatsApp API Business</v>
      </c>
      <c r="N2183" s="96" t="s">
        <v>258</v>
      </c>
      <c r="O2183" s="84" t="s">
        <v>6341</v>
      </c>
      <c r="P2183" s="89"/>
      <c r="Q2183" s="89"/>
      <c r="R2183" s="89"/>
      <c r="S2183" s="84">
        <v>11</v>
      </c>
      <c r="T2183" s="89"/>
      <c r="U2183" s="84">
        <v>2507.5</v>
      </c>
    </row>
    <row r="2184" spans="1:21" ht="17.25" customHeight="1" thickBot="1">
      <c r="A2184" s="82">
        <v>45254</v>
      </c>
      <c r="B2184" s="82" t="str">
        <f t="shared" si="34"/>
        <v>Nov</v>
      </c>
      <c r="C2184" s="83">
        <v>45231</v>
      </c>
      <c r="D2184" s="84">
        <v>47</v>
      </c>
      <c r="E2184" s="84" t="s">
        <v>205</v>
      </c>
      <c r="F2184" s="93" t="s">
        <v>5604</v>
      </c>
      <c r="G2184" s="86" t="s">
        <v>9878</v>
      </c>
      <c r="H2184" s="86" t="s">
        <v>8782</v>
      </c>
      <c r="I2184" s="94">
        <v>40120</v>
      </c>
      <c r="J2184" s="96">
        <v>34000</v>
      </c>
      <c r="K2184" s="135" t="s">
        <v>310</v>
      </c>
      <c r="L2184" s="96" t="s">
        <v>223</v>
      </c>
      <c r="M2184" s="88" t="str">
        <f>VLOOKUP(L2184,'Total Sales 24-25'!$AD$2:$AE$6,2,0)</f>
        <v>Tech Assist Recruitment</v>
      </c>
      <c r="N2184" s="96" t="s">
        <v>311</v>
      </c>
      <c r="O2184" s="84" t="s">
        <v>6341</v>
      </c>
      <c r="P2184" s="89"/>
      <c r="Q2184" s="89"/>
      <c r="R2184" s="89"/>
      <c r="S2184" s="84">
        <v>11</v>
      </c>
      <c r="T2184" s="89"/>
      <c r="U2184" s="84">
        <v>40120</v>
      </c>
    </row>
    <row r="2185" spans="1:21" ht="17.25" customHeight="1" thickBot="1">
      <c r="A2185" s="82">
        <v>45254</v>
      </c>
      <c r="B2185" s="82" t="str">
        <f t="shared" si="34"/>
        <v>Nov</v>
      </c>
      <c r="C2185" s="83">
        <v>45231</v>
      </c>
      <c r="D2185" s="84">
        <v>47</v>
      </c>
      <c r="E2185" s="84" t="s">
        <v>205</v>
      </c>
      <c r="F2185" s="93" t="s">
        <v>1427</v>
      </c>
      <c r="G2185" s="86" t="s">
        <v>9879</v>
      </c>
      <c r="H2185" s="86" t="s">
        <v>8782</v>
      </c>
      <c r="I2185" s="94">
        <v>9440</v>
      </c>
      <c r="J2185" s="96">
        <v>8000</v>
      </c>
      <c r="K2185" s="104" t="s">
        <v>291</v>
      </c>
      <c r="L2185" s="88" t="s">
        <v>32</v>
      </c>
      <c r="M2185" s="88" t="s">
        <v>15</v>
      </c>
      <c r="N2185" s="96" t="s">
        <v>503</v>
      </c>
      <c r="O2185" s="84" t="s">
        <v>6341</v>
      </c>
      <c r="P2185" s="89"/>
      <c r="Q2185" s="89"/>
      <c r="R2185" s="89"/>
      <c r="S2185" s="84">
        <v>11</v>
      </c>
      <c r="T2185" s="89"/>
      <c r="U2185" s="84">
        <v>9440</v>
      </c>
    </row>
    <row r="2186" spans="1:21" ht="17.25" customHeight="1" thickBot="1">
      <c r="A2186" s="82">
        <v>45254</v>
      </c>
      <c r="B2186" s="82" t="str">
        <f t="shared" si="34"/>
        <v>Nov</v>
      </c>
      <c r="C2186" s="83">
        <v>45231</v>
      </c>
      <c r="D2186" s="84">
        <v>47</v>
      </c>
      <c r="E2186" s="84" t="s">
        <v>205</v>
      </c>
      <c r="F2186" s="93" t="s">
        <v>1997</v>
      </c>
      <c r="G2186" s="86" t="s">
        <v>9880</v>
      </c>
      <c r="H2186" s="86" t="s">
        <v>8782</v>
      </c>
      <c r="I2186" s="94">
        <v>10030</v>
      </c>
      <c r="J2186" s="96">
        <v>8500</v>
      </c>
      <c r="K2186" s="134" t="s">
        <v>112</v>
      </c>
      <c r="L2186" s="96" t="s">
        <v>229</v>
      </c>
      <c r="M2186" s="88" t="str">
        <f>VLOOKUP(L2186,'Total Sales 24-25'!$AD$2:$AE$6,2,0)</f>
        <v>WhatsApp API Business</v>
      </c>
      <c r="N2186" s="96" t="s">
        <v>269</v>
      </c>
      <c r="O2186" s="84" t="s">
        <v>6341</v>
      </c>
      <c r="P2186" s="89"/>
      <c r="Q2186" s="89"/>
      <c r="R2186" s="89"/>
      <c r="S2186" s="84">
        <v>11</v>
      </c>
      <c r="T2186" s="89"/>
      <c r="U2186" s="84">
        <v>10030</v>
      </c>
    </row>
    <row r="2187" spans="1:21" ht="17.25" customHeight="1" thickBot="1">
      <c r="A2187" s="82">
        <v>45254</v>
      </c>
      <c r="B2187" s="82" t="str">
        <f t="shared" si="34"/>
        <v>Nov</v>
      </c>
      <c r="C2187" s="83">
        <v>45231</v>
      </c>
      <c r="D2187" s="84">
        <v>47</v>
      </c>
      <c r="E2187" s="84" t="s">
        <v>205</v>
      </c>
      <c r="F2187" s="93" t="s">
        <v>5604</v>
      </c>
      <c r="G2187" s="86" t="s">
        <v>9881</v>
      </c>
      <c r="H2187" s="86" t="s">
        <v>8782</v>
      </c>
      <c r="I2187" s="94">
        <v>15045</v>
      </c>
      <c r="J2187" s="96">
        <v>12750</v>
      </c>
      <c r="K2187" s="134" t="s">
        <v>112</v>
      </c>
      <c r="L2187" s="96" t="s">
        <v>229</v>
      </c>
      <c r="M2187" s="88" t="str">
        <f>VLOOKUP(L2187,'Total Sales 24-25'!$AD$2:$AE$6,2,0)</f>
        <v>WhatsApp API Business</v>
      </c>
      <c r="N2187" s="96" t="s">
        <v>284</v>
      </c>
      <c r="O2187" s="84" t="s">
        <v>6341</v>
      </c>
      <c r="P2187" s="89"/>
      <c r="Q2187" s="89"/>
      <c r="R2187" s="89"/>
      <c r="S2187" s="84">
        <v>11</v>
      </c>
      <c r="T2187" s="89"/>
      <c r="U2187" s="84">
        <v>15045</v>
      </c>
    </row>
    <row r="2188" spans="1:21" ht="17.25" customHeight="1" thickBot="1">
      <c r="A2188" s="82">
        <v>45254</v>
      </c>
      <c r="B2188" s="82" t="str">
        <f t="shared" si="34"/>
        <v>Nov</v>
      </c>
      <c r="C2188" s="83">
        <v>45231</v>
      </c>
      <c r="D2188" s="84">
        <v>47</v>
      </c>
      <c r="E2188" s="84" t="s">
        <v>205</v>
      </c>
      <c r="F2188" s="93" t="s">
        <v>9882</v>
      </c>
      <c r="G2188" s="86" t="s">
        <v>9883</v>
      </c>
      <c r="H2188" s="86" t="s">
        <v>8782</v>
      </c>
      <c r="I2188" s="94">
        <v>299</v>
      </c>
      <c r="J2188" s="96">
        <v>253</v>
      </c>
      <c r="K2188" s="118" t="s">
        <v>261</v>
      </c>
      <c r="L2188" s="96" t="s">
        <v>232</v>
      </c>
      <c r="M2188" s="88" t="str">
        <f>VLOOKUP(L2188,'Total Sales 24-25'!$AD$2:$AE$6,2,0)</f>
        <v>Other Services</v>
      </c>
      <c r="N2188" s="96" t="s">
        <v>330</v>
      </c>
      <c r="O2188" s="84" t="s">
        <v>6341</v>
      </c>
      <c r="P2188" s="89"/>
      <c r="Q2188" s="89"/>
      <c r="R2188" s="89"/>
      <c r="S2188" s="84">
        <v>11</v>
      </c>
      <c r="T2188" s="89"/>
      <c r="U2188" s="84">
        <v>299</v>
      </c>
    </row>
    <row r="2189" spans="1:21" ht="17.25" customHeight="1" thickBot="1">
      <c r="A2189" s="82">
        <v>45254</v>
      </c>
      <c r="B2189" s="82" t="str">
        <f t="shared" si="34"/>
        <v>Nov</v>
      </c>
      <c r="C2189" s="83">
        <v>45231</v>
      </c>
      <c r="D2189" s="84">
        <v>47</v>
      </c>
      <c r="E2189" s="84" t="s">
        <v>205</v>
      </c>
      <c r="F2189" s="93" t="s">
        <v>2165</v>
      </c>
      <c r="G2189" s="86" t="s">
        <v>9884</v>
      </c>
      <c r="H2189" s="86" t="s">
        <v>8782</v>
      </c>
      <c r="I2189" s="94">
        <v>15930</v>
      </c>
      <c r="J2189" s="96">
        <v>13500</v>
      </c>
      <c r="K2189" s="134" t="s">
        <v>112</v>
      </c>
      <c r="L2189" s="96" t="s">
        <v>229</v>
      </c>
      <c r="M2189" s="88" t="str">
        <f>VLOOKUP(L2189,'Total Sales 24-25'!$AD$2:$AE$6,2,0)</f>
        <v>WhatsApp API Business</v>
      </c>
      <c r="N2189" s="96" t="s">
        <v>284</v>
      </c>
      <c r="O2189" s="84" t="s">
        <v>6341</v>
      </c>
      <c r="P2189" s="89"/>
      <c r="Q2189" s="89"/>
      <c r="R2189" s="89"/>
      <c r="S2189" s="84">
        <v>11</v>
      </c>
      <c r="T2189" s="89"/>
      <c r="U2189" s="84">
        <v>15930</v>
      </c>
    </row>
    <row r="2190" spans="1:21" ht="17.25" customHeight="1" thickBot="1">
      <c r="A2190" s="82">
        <v>45254</v>
      </c>
      <c r="B2190" s="82" t="str">
        <f t="shared" si="34"/>
        <v>Nov</v>
      </c>
      <c r="C2190" s="83">
        <v>45231</v>
      </c>
      <c r="D2190" s="84">
        <v>47</v>
      </c>
      <c r="E2190" s="84" t="s">
        <v>205</v>
      </c>
      <c r="F2190" s="93" t="s">
        <v>9885</v>
      </c>
      <c r="G2190" s="86" t="s">
        <v>9886</v>
      </c>
      <c r="H2190" s="86" t="s">
        <v>8782</v>
      </c>
      <c r="I2190" s="94">
        <v>10030</v>
      </c>
      <c r="J2190" s="96">
        <v>8500</v>
      </c>
      <c r="K2190" s="134" t="s">
        <v>112</v>
      </c>
      <c r="L2190" s="96" t="s">
        <v>229</v>
      </c>
      <c r="M2190" s="88" t="str">
        <f>VLOOKUP(L2190,'Total Sales 24-25'!$AD$2:$AE$6,2,0)</f>
        <v>WhatsApp API Business</v>
      </c>
      <c r="N2190" s="96" t="s">
        <v>352</v>
      </c>
      <c r="O2190" s="84" t="s">
        <v>6341</v>
      </c>
      <c r="P2190" s="89"/>
      <c r="Q2190" s="89"/>
      <c r="R2190" s="89"/>
      <c r="S2190" s="84">
        <v>11</v>
      </c>
      <c r="T2190" s="89"/>
      <c r="U2190" s="84">
        <v>10030</v>
      </c>
    </row>
    <row r="2191" spans="1:21" ht="17.25" customHeight="1" thickBot="1">
      <c r="A2191" s="82">
        <v>45030</v>
      </c>
      <c r="B2191" s="82" t="str">
        <f t="shared" si="34"/>
        <v>Apr</v>
      </c>
      <c r="C2191" s="83">
        <v>45017</v>
      </c>
      <c r="D2191" s="84">
        <v>15</v>
      </c>
      <c r="E2191" s="84" t="s">
        <v>205</v>
      </c>
      <c r="F2191" s="85" t="s">
        <v>9887</v>
      </c>
      <c r="G2191" s="86" t="s">
        <v>9888</v>
      </c>
      <c r="H2191" s="86" t="s">
        <v>8782</v>
      </c>
      <c r="I2191" s="86">
        <v>3000</v>
      </c>
      <c r="J2191" s="84">
        <v>2542</v>
      </c>
      <c r="K2191" s="107" t="s">
        <v>261</v>
      </c>
      <c r="L2191" s="88" t="s">
        <v>226</v>
      </c>
      <c r="M2191" s="88" t="str">
        <f>VLOOKUP(L2191,'Total Sales 24-25'!$AD$2:$AE$6,2,0)</f>
        <v xml:space="preserve">Training Business </v>
      </c>
      <c r="N2191" s="88" t="s">
        <v>661</v>
      </c>
      <c r="O2191" s="84" t="s">
        <v>6341</v>
      </c>
      <c r="P2191" s="89"/>
      <c r="Q2191" s="89"/>
      <c r="R2191" s="89"/>
      <c r="S2191" s="84">
        <v>4</v>
      </c>
      <c r="T2191" s="89"/>
      <c r="U2191" s="84">
        <v>3000</v>
      </c>
    </row>
    <row r="2192" spans="1:21" ht="17.25" customHeight="1" thickBot="1">
      <c r="A2192" s="82">
        <v>45254</v>
      </c>
      <c r="B2192" s="82" t="str">
        <f t="shared" si="34"/>
        <v>Nov</v>
      </c>
      <c r="C2192" s="83">
        <v>45231</v>
      </c>
      <c r="D2192" s="84">
        <v>47</v>
      </c>
      <c r="E2192" s="84" t="s">
        <v>205</v>
      </c>
      <c r="F2192" s="93" t="s">
        <v>1563</v>
      </c>
      <c r="G2192" s="86" t="s">
        <v>9889</v>
      </c>
      <c r="H2192" s="86" t="s">
        <v>8782</v>
      </c>
      <c r="I2192" s="94">
        <v>11800</v>
      </c>
      <c r="J2192" s="96">
        <v>10000</v>
      </c>
      <c r="K2192" s="134" t="s">
        <v>112</v>
      </c>
      <c r="L2192" s="96" t="s">
        <v>229</v>
      </c>
      <c r="M2192" s="88" t="str">
        <f>VLOOKUP(L2192,'Total Sales 24-25'!$AD$2:$AE$6,2,0)</f>
        <v>WhatsApp API Business</v>
      </c>
      <c r="N2192" s="96" t="s">
        <v>352</v>
      </c>
      <c r="O2192" s="84" t="s">
        <v>6341</v>
      </c>
      <c r="P2192" s="89"/>
      <c r="Q2192" s="89"/>
      <c r="R2192" s="89"/>
      <c r="S2192" s="84">
        <v>11</v>
      </c>
      <c r="T2192" s="89"/>
      <c r="U2192" s="84">
        <v>11800</v>
      </c>
    </row>
    <row r="2193" spans="1:21" ht="17.25" customHeight="1" thickBot="1">
      <c r="A2193" s="82">
        <v>45254</v>
      </c>
      <c r="B2193" s="82" t="str">
        <f t="shared" si="34"/>
        <v>Nov</v>
      </c>
      <c r="C2193" s="83">
        <v>45231</v>
      </c>
      <c r="D2193" s="84">
        <v>47</v>
      </c>
      <c r="E2193" s="84" t="s">
        <v>205</v>
      </c>
      <c r="F2193" s="93" t="s">
        <v>349</v>
      </c>
      <c r="G2193" s="86" t="s">
        <v>9890</v>
      </c>
      <c r="H2193" s="86" t="s">
        <v>8782</v>
      </c>
      <c r="I2193" s="94">
        <v>42480</v>
      </c>
      <c r="J2193" s="96">
        <v>36000</v>
      </c>
      <c r="K2193" s="134" t="s">
        <v>112</v>
      </c>
      <c r="L2193" s="96" t="s">
        <v>229</v>
      </c>
      <c r="M2193" s="88" t="str">
        <f>VLOOKUP(L2193,'Total Sales 24-25'!$AD$2:$AE$6,2,0)</f>
        <v>WhatsApp API Business</v>
      </c>
      <c r="N2193" s="96" t="s">
        <v>359</v>
      </c>
      <c r="O2193" s="84" t="s">
        <v>6341</v>
      </c>
      <c r="P2193" s="89"/>
      <c r="Q2193" s="89"/>
      <c r="R2193" s="89"/>
      <c r="S2193" s="84">
        <v>11</v>
      </c>
      <c r="T2193" s="89"/>
      <c r="U2193" s="84">
        <v>42480</v>
      </c>
    </row>
    <row r="2194" spans="1:21" ht="17.25" customHeight="1" thickBot="1">
      <c r="A2194" s="82">
        <v>45254</v>
      </c>
      <c r="B2194" s="82" t="str">
        <f t="shared" si="34"/>
        <v>Nov</v>
      </c>
      <c r="C2194" s="83">
        <v>45231</v>
      </c>
      <c r="D2194" s="84">
        <v>47</v>
      </c>
      <c r="E2194" s="84" t="s">
        <v>205</v>
      </c>
      <c r="F2194" s="93" t="s">
        <v>1323</v>
      </c>
      <c r="G2194" s="86" t="s">
        <v>9891</v>
      </c>
      <c r="H2194" s="86" t="s">
        <v>8782</v>
      </c>
      <c r="I2194" s="94">
        <v>25075</v>
      </c>
      <c r="J2194" s="96">
        <v>21250</v>
      </c>
      <c r="K2194" s="134" t="s">
        <v>112</v>
      </c>
      <c r="L2194" s="96" t="s">
        <v>229</v>
      </c>
      <c r="M2194" s="88" t="str">
        <f>VLOOKUP(L2194,'Total Sales 24-25'!$AD$2:$AE$6,2,0)</f>
        <v>WhatsApp API Business</v>
      </c>
      <c r="N2194" s="96" t="s">
        <v>1504</v>
      </c>
      <c r="O2194" s="84" t="s">
        <v>6341</v>
      </c>
      <c r="P2194" s="89"/>
      <c r="Q2194" s="89"/>
      <c r="R2194" s="89"/>
      <c r="S2194" s="84">
        <v>11</v>
      </c>
      <c r="T2194" s="89"/>
      <c r="U2194" s="84">
        <v>25075</v>
      </c>
    </row>
    <row r="2195" spans="1:21" ht="17.25" customHeight="1" thickBot="1">
      <c r="A2195" s="82">
        <v>45254</v>
      </c>
      <c r="B2195" s="82" t="str">
        <f t="shared" si="34"/>
        <v>Nov</v>
      </c>
      <c r="C2195" s="83">
        <v>45231</v>
      </c>
      <c r="D2195" s="84">
        <v>47</v>
      </c>
      <c r="E2195" s="84" t="s">
        <v>205</v>
      </c>
      <c r="F2195" s="93" t="s">
        <v>1017</v>
      </c>
      <c r="G2195" s="86" t="s">
        <v>9892</v>
      </c>
      <c r="H2195" s="86" t="s">
        <v>8782</v>
      </c>
      <c r="I2195" s="94">
        <v>42480</v>
      </c>
      <c r="J2195" s="96">
        <v>36000</v>
      </c>
      <c r="K2195" s="134" t="s">
        <v>112</v>
      </c>
      <c r="L2195" s="96" t="s">
        <v>229</v>
      </c>
      <c r="M2195" s="88" t="str">
        <f>VLOOKUP(L2195,'Total Sales 24-25'!$AD$2:$AE$6,2,0)</f>
        <v>WhatsApp API Business</v>
      </c>
      <c r="N2195" s="96" t="s">
        <v>359</v>
      </c>
      <c r="O2195" s="84" t="s">
        <v>6341</v>
      </c>
      <c r="P2195" s="89"/>
      <c r="Q2195" s="89"/>
      <c r="R2195" s="89"/>
      <c r="S2195" s="84">
        <v>11</v>
      </c>
      <c r="T2195" s="89"/>
      <c r="U2195" s="84">
        <v>42480</v>
      </c>
    </row>
    <row r="2196" spans="1:21" ht="17.25" customHeight="1" thickBot="1">
      <c r="A2196" s="82">
        <v>45254</v>
      </c>
      <c r="B2196" s="82" t="str">
        <f t="shared" si="34"/>
        <v>Nov</v>
      </c>
      <c r="C2196" s="83">
        <v>45231</v>
      </c>
      <c r="D2196" s="84">
        <v>47</v>
      </c>
      <c r="E2196" s="84" t="s">
        <v>205</v>
      </c>
      <c r="F2196" s="93" t="s">
        <v>3286</v>
      </c>
      <c r="G2196" s="86" t="s">
        <v>9893</v>
      </c>
      <c r="H2196" s="86" t="s">
        <v>8782</v>
      </c>
      <c r="I2196" s="94">
        <v>17700</v>
      </c>
      <c r="J2196" s="96">
        <v>15000</v>
      </c>
      <c r="K2196" s="134" t="s">
        <v>112</v>
      </c>
      <c r="L2196" s="96" t="s">
        <v>229</v>
      </c>
      <c r="M2196" s="88" t="str">
        <f>VLOOKUP(L2196,'Total Sales 24-25'!$AD$2:$AE$6,2,0)</f>
        <v>WhatsApp API Business</v>
      </c>
      <c r="N2196" s="96" t="s">
        <v>284</v>
      </c>
      <c r="O2196" s="84" t="s">
        <v>6341</v>
      </c>
      <c r="P2196" s="89"/>
      <c r="Q2196" s="89"/>
      <c r="R2196" s="89"/>
      <c r="S2196" s="84">
        <v>11</v>
      </c>
      <c r="T2196" s="89"/>
      <c r="U2196" s="84">
        <v>17700</v>
      </c>
    </row>
    <row r="2197" spans="1:21" ht="17.25" customHeight="1" thickBot="1">
      <c r="A2197" s="82">
        <v>45254</v>
      </c>
      <c r="B2197" s="82" t="str">
        <f t="shared" si="34"/>
        <v>Nov</v>
      </c>
      <c r="C2197" s="83">
        <v>45231</v>
      </c>
      <c r="D2197" s="84">
        <v>47</v>
      </c>
      <c r="E2197" s="84" t="s">
        <v>205</v>
      </c>
      <c r="F2197" s="93" t="s">
        <v>5052</v>
      </c>
      <c r="G2197" s="86" t="s">
        <v>9894</v>
      </c>
      <c r="H2197" s="86" t="s">
        <v>8782</v>
      </c>
      <c r="I2197" s="94">
        <v>15045</v>
      </c>
      <c r="J2197" s="96">
        <v>12750</v>
      </c>
      <c r="K2197" s="134" t="s">
        <v>112</v>
      </c>
      <c r="L2197" s="96" t="s">
        <v>229</v>
      </c>
      <c r="M2197" s="88" t="str">
        <f>VLOOKUP(L2197,'Total Sales 24-25'!$AD$2:$AE$6,2,0)</f>
        <v>WhatsApp API Business</v>
      </c>
      <c r="N2197" s="96" t="s">
        <v>284</v>
      </c>
      <c r="O2197" s="84" t="s">
        <v>6341</v>
      </c>
      <c r="P2197" s="89"/>
      <c r="Q2197" s="89"/>
      <c r="R2197" s="89"/>
      <c r="S2197" s="84">
        <v>11</v>
      </c>
      <c r="T2197" s="89"/>
      <c r="U2197" s="84">
        <v>15045</v>
      </c>
    </row>
    <row r="2198" spans="1:21" ht="17.25" customHeight="1" thickBot="1">
      <c r="A2198" s="82">
        <v>45255</v>
      </c>
      <c r="B2198" s="82" t="str">
        <f t="shared" si="34"/>
        <v>Nov</v>
      </c>
      <c r="C2198" s="83">
        <v>45231</v>
      </c>
      <c r="D2198" s="84">
        <v>47</v>
      </c>
      <c r="E2198" s="84" t="s">
        <v>205</v>
      </c>
      <c r="F2198" s="93" t="s">
        <v>9895</v>
      </c>
      <c r="G2198" s="86" t="s">
        <v>9896</v>
      </c>
      <c r="H2198" s="86" t="s">
        <v>8782</v>
      </c>
      <c r="I2198" s="94">
        <v>5900</v>
      </c>
      <c r="J2198" s="96">
        <v>5000</v>
      </c>
      <c r="K2198" s="135" t="s">
        <v>310</v>
      </c>
      <c r="L2198" s="96" t="s">
        <v>223</v>
      </c>
      <c r="M2198" s="88" t="str">
        <f>VLOOKUP(L2198,'Total Sales 24-25'!$AD$2:$AE$6,2,0)</f>
        <v>Tech Assist Recruitment</v>
      </c>
      <c r="N2198" s="96" t="s">
        <v>311</v>
      </c>
      <c r="O2198" s="84" t="s">
        <v>6341</v>
      </c>
      <c r="P2198" s="89"/>
      <c r="Q2198" s="89"/>
      <c r="R2198" s="89"/>
      <c r="S2198" s="84">
        <v>11</v>
      </c>
      <c r="T2198" s="89"/>
      <c r="U2198" s="84">
        <v>5900</v>
      </c>
    </row>
    <row r="2199" spans="1:21" ht="17.25" customHeight="1" thickBot="1">
      <c r="A2199" s="82">
        <v>45255</v>
      </c>
      <c r="B2199" s="82" t="str">
        <f t="shared" si="34"/>
        <v>Nov</v>
      </c>
      <c r="C2199" s="83">
        <v>45231</v>
      </c>
      <c r="D2199" s="84">
        <v>47</v>
      </c>
      <c r="E2199" s="84" t="s">
        <v>205</v>
      </c>
      <c r="F2199" s="93" t="s">
        <v>2335</v>
      </c>
      <c r="G2199" s="86" t="s">
        <v>9897</v>
      </c>
      <c r="H2199" s="86" t="s">
        <v>8782</v>
      </c>
      <c r="I2199" s="94">
        <v>2950</v>
      </c>
      <c r="J2199" s="96">
        <v>2500</v>
      </c>
      <c r="K2199" s="134" t="s">
        <v>112</v>
      </c>
      <c r="L2199" s="96" t="s">
        <v>229</v>
      </c>
      <c r="M2199" s="88" t="str">
        <f>VLOOKUP(L2199,'Total Sales 24-25'!$AD$2:$AE$6,2,0)</f>
        <v>WhatsApp API Business</v>
      </c>
      <c r="N2199" s="96" t="s">
        <v>258</v>
      </c>
      <c r="O2199" s="84" t="s">
        <v>6341</v>
      </c>
      <c r="P2199" s="89"/>
      <c r="Q2199" s="89"/>
      <c r="R2199" s="89"/>
      <c r="S2199" s="84">
        <v>11</v>
      </c>
      <c r="T2199" s="89"/>
      <c r="U2199" s="84">
        <v>2950</v>
      </c>
    </row>
    <row r="2200" spans="1:21" ht="17.25" customHeight="1" thickBot="1">
      <c r="A2200" s="82">
        <v>45255</v>
      </c>
      <c r="B2200" s="82" t="str">
        <f t="shared" si="34"/>
        <v>Nov</v>
      </c>
      <c r="C2200" s="83">
        <v>45231</v>
      </c>
      <c r="D2200" s="84">
        <v>47</v>
      </c>
      <c r="E2200" s="84" t="s">
        <v>205</v>
      </c>
      <c r="F2200" s="93" t="s">
        <v>9898</v>
      </c>
      <c r="G2200" s="86" t="s">
        <v>9899</v>
      </c>
      <c r="H2200" s="86" t="s">
        <v>8782</v>
      </c>
      <c r="I2200" s="94">
        <v>299</v>
      </c>
      <c r="J2200" s="96">
        <v>253</v>
      </c>
      <c r="K2200" s="118" t="s">
        <v>261</v>
      </c>
      <c r="L2200" s="96" t="s">
        <v>232</v>
      </c>
      <c r="M2200" s="88" t="str">
        <f>VLOOKUP(L2200,'Total Sales 24-25'!$AD$2:$AE$6,2,0)</f>
        <v>Other Services</v>
      </c>
      <c r="N2200" s="96" t="s">
        <v>330</v>
      </c>
      <c r="O2200" s="84" t="s">
        <v>6341</v>
      </c>
      <c r="P2200" s="89"/>
      <c r="Q2200" s="89"/>
      <c r="R2200" s="89"/>
      <c r="S2200" s="84">
        <v>11</v>
      </c>
      <c r="T2200" s="89"/>
      <c r="U2200" s="84">
        <v>299</v>
      </c>
    </row>
    <row r="2201" spans="1:21" ht="17.25" customHeight="1" thickBot="1">
      <c r="A2201" s="82">
        <v>45255</v>
      </c>
      <c r="B2201" s="82" t="str">
        <f t="shared" si="34"/>
        <v>Nov</v>
      </c>
      <c r="C2201" s="83">
        <v>45231</v>
      </c>
      <c r="D2201" s="84">
        <v>47</v>
      </c>
      <c r="E2201" s="84" t="s">
        <v>205</v>
      </c>
      <c r="F2201" s="93" t="s">
        <v>9326</v>
      </c>
      <c r="G2201" s="86" t="s">
        <v>9900</v>
      </c>
      <c r="H2201" s="86" t="s">
        <v>8782</v>
      </c>
      <c r="I2201" s="94">
        <v>1062</v>
      </c>
      <c r="J2201" s="96">
        <v>900</v>
      </c>
      <c r="K2201" s="96" t="s">
        <v>8818</v>
      </c>
      <c r="L2201" s="96" t="s">
        <v>223</v>
      </c>
      <c r="M2201" s="88" t="str">
        <f>VLOOKUP(L2201,'Total Sales 24-25'!$AD$2:$AE$6,2,0)</f>
        <v>Tech Assist Recruitment</v>
      </c>
      <c r="N2201" s="96" t="s">
        <v>311</v>
      </c>
      <c r="O2201" s="84" t="s">
        <v>6341</v>
      </c>
      <c r="P2201" s="89"/>
      <c r="Q2201" s="89"/>
      <c r="R2201" s="89"/>
      <c r="S2201" s="84">
        <v>11</v>
      </c>
      <c r="T2201" s="89"/>
      <c r="U2201" s="84">
        <v>1062</v>
      </c>
    </row>
    <row r="2202" spans="1:21" ht="17.25" customHeight="1" thickBot="1">
      <c r="A2202" s="82">
        <v>45030</v>
      </c>
      <c r="B2202" s="82" t="str">
        <f t="shared" si="34"/>
        <v>Apr</v>
      </c>
      <c r="C2202" s="83">
        <v>45017</v>
      </c>
      <c r="D2202" s="84">
        <v>15</v>
      </c>
      <c r="E2202" s="84" t="s">
        <v>205</v>
      </c>
      <c r="F2202" s="85" t="s">
        <v>8646</v>
      </c>
      <c r="G2202" s="86" t="s">
        <v>9901</v>
      </c>
      <c r="H2202" s="86" t="s">
        <v>8782</v>
      </c>
      <c r="I2202" s="86">
        <v>3000</v>
      </c>
      <c r="J2202" s="84">
        <v>2542</v>
      </c>
      <c r="K2202" s="107" t="s">
        <v>261</v>
      </c>
      <c r="L2202" s="88" t="s">
        <v>226</v>
      </c>
      <c r="M2202" s="88" t="str">
        <f>VLOOKUP(L2202,'Total Sales 24-25'!$AD$2:$AE$6,2,0)</f>
        <v xml:space="preserve">Training Business </v>
      </c>
      <c r="N2202" s="88" t="s">
        <v>661</v>
      </c>
      <c r="O2202" s="84" t="s">
        <v>6341</v>
      </c>
      <c r="P2202" s="89"/>
      <c r="Q2202" s="89"/>
      <c r="R2202" s="89"/>
      <c r="S2202" s="84">
        <v>4</v>
      </c>
      <c r="T2202" s="89"/>
      <c r="U2202" s="84">
        <v>3000</v>
      </c>
    </row>
    <row r="2203" spans="1:21" ht="17.25" customHeight="1" thickBot="1">
      <c r="A2203" s="82">
        <v>45257</v>
      </c>
      <c r="B2203" s="82" t="str">
        <f t="shared" si="34"/>
        <v>Nov</v>
      </c>
      <c r="C2203" s="83">
        <v>45231</v>
      </c>
      <c r="D2203" s="84">
        <v>48</v>
      </c>
      <c r="E2203" s="84" t="s">
        <v>205</v>
      </c>
      <c r="F2203" s="93" t="s">
        <v>2169</v>
      </c>
      <c r="G2203" s="86" t="s">
        <v>9902</v>
      </c>
      <c r="H2203" s="86" t="s">
        <v>8782</v>
      </c>
      <c r="I2203" s="94">
        <v>17700</v>
      </c>
      <c r="J2203" s="96">
        <v>15000</v>
      </c>
      <c r="K2203" s="134" t="s">
        <v>112</v>
      </c>
      <c r="L2203" s="96" t="s">
        <v>229</v>
      </c>
      <c r="M2203" s="88" t="str">
        <f>VLOOKUP(L2203,'Total Sales 24-25'!$AD$2:$AE$6,2,0)</f>
        <v>WhatsApp API Business</v>
      </c>
      <c r="N2203" s="96" t="s">
        <v>284</v>
      </c>
      <c r="O2203" s="84" t="s">
        <v>6341</v>
      </c>
      <c r="P2203" s="89"/>
      <c r="Q2203" s="89"/>
      <c r="R2203" s="89"/>
      <c r="S2203" s="84">
        <v>11</v>
      </c>
      <c r="T2203" s="89"/>
      <c r="U2203" s="84">
        <v>17700</v>
      </c>
    </row>
    <row r="2204" spans="1:21" ht="17.25" customHeight="1" thickBot="1">
      <c r="A2204" s="82">
        <v>45258</v>
      </c>
      <c r="B2204" s="82" t="str">
        <f t="shared" si="34"/>
        <v>Nov</v>
      </c>
      <c r="C2204" s="83">
        <v>45231</v>
      </c>
      <c r="D2204" s="84">
        <v>48</v>
      </c>
      <c r="E2204" s="84" t="s">
        <v>205</v>
      </c>
      <c r="F2204" s="85" t="s">
        <v>9389</v>
      </c>
      <c r="G2204" s="86" t="s">
        <v>9903</v>
      </c>
      <c r="H2204" s="86" t="s">
        <v>8782</v>
      </c>
      <c r="I2204" s="86">
        <v>118000</v>
      </c>
      <c r="J2204" s="96">
        <v>100000</v>
      </c>
      <c r="K2204" s="104" t="s">
        <v>291</v>
      </c>
      <c r="L2204" s="96" t="s">
        <v>226</v>
      </c>
      <c r="M2204" s="88" t="str">
        <f>VLOOKUP(L2204,'Total Sales 24-25'!$AD$2:$AE$6,2,0)</f>
        <v xml:space="preserve">Training Business </v>
      </c>
      <c r="N2204" s="96" t="s">
        <v>7906</v>
      </c>
      <c r="O2204" s="84" t="s">
        <v>6341</v>
      </c>
      <c r="P2204" s="89"/>
      <c r="Q2204" s="89"/>
      <c r="R2204" s="89"/>
      <c r="S2204" s="84">
        <v>11</v>
      </c>
      <c r="T2204" s="89"/>
      <c r="U2204" s="84">
        <v>118000</v>
      </c>
    </row>
    <row r="2205" spans="1:21" ht="17.25" customHeight="1" thickBot="1">
      <c r="A2205" s="82">
        <v>45259</v>
      </c>
      <c r="B2205" s="82" t="str">
        <f t="shared" si="34"/>
        <v>Nov</v>
      </c>
      <c r="C2205" s="83">
        <v>45231</v>
      </c>
      <c r="D2205" s="84">
        <v>48</v>
      </c>
      <c r="E2205" s="84" t="s">
        <v>205</v>
      </c>
      <c r="F2205" s="85" t="s">
        <v>9904</v>
      </c>
      <c r="G2205" s="86" t="s">
        <v>9905</v>
      </c>
      <c r="H2205" s="86" t="s">
        <v>8782</v>
      </c>
      <c r="I2205" s="86">
        <v>15045</v>
      </c>
      <c r="J2205" s="96">
        <v>12750</v>
      </c>
      <c r="K2205" s="134" t="s">
        <v>112</v>
      </c>
      <c r="L2205" s="96" t="s">
        <v>229</v>
      </c>
      <c r="M2205" s="88" t="str">
        <f>VLOOKUP(L2205,'Total Sales 24-25'!$AD$2:$AE$6,2,0)</f>
        <v>WhatsApp API Business</v>
      </c>
      <c r="N2205" s="96" t="s">
        <v>284</v>
      </c>
      <c r="O2205" s="84" t="s">
        <v>6341</v>
      </c>
      <c r="P2205" s="89"/>
      <c r="Q2205" s="89"/>
      <c r="R2205" s="89"/>
      <c r="S2205" s="84">
        <v>11</v>
      </c>
      <c r="T2205" s="89"/>
      <c r="U2205" s="84">
        <v>15045</v>
      </c>
    </row>
    <row r="2206" spans="1:21" ht="17.25" customHeight="1" thickBot="1">
      <c r="A2206" s="82">
        <v>45259</v>
      </c>
      <c r="B2206" s="82" t="str">
        <f t="shared" si="34"/>
        <v>Nov</v>
      </c>
      <c r="C2206" s="83">
        <v>45231</v>
      </c>
      <c r="D2206" s="84">
        <v>48</v>
      </c>
      <c r="E2206" s="84" t="s">
        <v>205</v>
      </c>
      <c r="F2206" s="85" t="s">
        <v>930</v>
      </c>
      <c r="G2206" s="86" t="s">
        <v>9906</v>
      </c>
      <c r="H2206" s="86" t="s">
        <v>8782</v>
      </c>
      <c r="I2206" s="86">
        <v>10030</v>
      </c>
      <c r="J2206" s="96">
        <v>8500</v>
      </c>
      <c r="K2206" s="134" t="s">
        <v>112</v>
      </c>
      <c r="L2206" s="96" t="s">
        <v>229</v>
      </c>
      <c r="M2206" s="88" t="str">
        <f>VLOOKUP(L2206,'Total Sales 24-25'!$AD$2:$AE$6,2,0)</f>
        <v>WhatsApp API Business</v>
      </c>
      <c r="N2206" s="96" t="s">
        <v>352</v>
      </c>
      <c r="O2206" s="84" t="s">
        <v>6341</v>
      </c>
      <c r="P2206" s="89"/>
      <c r="Q2206" s="89"/>
      <c r="R2206" s="89"/>
      <c r="S2206" s="84">
        <v>11</v>
      </c>
      <c r="T2206" s="89"/>
      <c r="U2206" s="84">
        <v>10030</v>
      </c>
    </row>
    <row r="2207" spans="1:21" ht="17.25" customHeight="1" thickBot="1">
      <c r="A2207" s="82">
        <v>45259</v>
      </c>
      <c r="B2207" s="82" t="str">
        <f t="shared" si="34"/>
        <v>Nov</v>
      </c>
      <c r="C2207" s="83">
        <v>45231</v>
      </c>
      <c r="D2207" s="84">
        <v>48</v>
      </c>
      <c r="E2207" s="84" t="s">
        <v>205</v>
      </c>
      <c r="F2207" s="85" t="s">
        <v>9907</v>
      </c>
      <c r="G2207" s="86" t="s">
        <v>9908</v>
      </c>
      <c r="H2207" s="86" t="s">
        <v>8782</v>
      </c>
      <c r="I2207" s="86">
        <v>17700</v>
      </c>
      <c r="J2207" s="96">
        <v>15000</v>
      </c>
      <c r="K2207" s="134" t="s">
        <v>112</v>
      </c>
      <c r="L2207" s="96" t="s">
        <v>229</v>
      </c>
      <c r="M2207" s="88" t="str">
        <f>VLOOKUP(L2207,'Total Sales 24-25'!$AD$2:$AE$6,2,0)</f>
        <v>WhatsApp API Business</v>
      </c>
      <c r="N2207" s="96" t="s">
        <v>284</v>
      </c>
      <c r="O2207" s="84" t="s">
        <v>6341</v>
      </c>
      <c r="P2207" s="89"/>
      <c r="Q2207" s="89"/>
      <c r="R2207" s="89"/>
      <c r="S2207" s="84">
        <v>11</v>
      </c>
      <c r="T2207" s="89"/>
      <c r="U2207" s="84">
        <v>17700</v>
      </c>
    </row>
    <row r="2208" spans="1:21" ht="17.25" customHeight="1" thickBot="1">
      <c r="A2208" s="82">
        <v>45259</v>
      </c>
      <c r="B2208" s="82" t="str">
        <f t="shared" si="34"/>
        <v>Nov</v>
      </c>
      <c r="C2208" s="83">
        <v>45231</v>
      </c>
      <c r="D2208" s="84">
        <v>48</v>
      </c>
      <c r="E2208" s="84" t="s">
        <v>205</v>
      </c>
      <c r="F2208" s="85" t="s">
        <v>9909</v>
      </c>
      <c r="G2208" s="86" t="s">
        <v>9910</v>
      </c>
      <c r="H2208" s="86" t="s">
        <v>8782</v>
      </c>
      <c r="I2208" s="86">
        <v>33984</v>
      </c>
      <c r="J2208" s="96">
        <v>28800</v>
      </c>
      <c r="K2208" s="134" t="s">
        <v>112</v>
      </c>
      <c r="L2208" s="96" t="s">
        <v>229</v>
      </c>
      <c r="M2208" s="88" t="str">
        <f>VLOOKUP(L2208,'Total Sales 24-25'!$AD$2:$AE$6,2,0)</f>
        <v>WhatsApp API Business</v>
      </c>
      <c r="N2208" s="96" t="s">
        <v>359</v>
      </c>
      <c r="O2208" s="84" t="s">
        <v>6341</v>
      </c>
      <c r="P2208" s="89"/>
      <c r="Q2208" s="89"/>
      <c r="R2208" s="89"/>
      <c r="S2208" s="84">
        <v>11</v>
      </c>
      <c r="T2208" s="89"/>
      <c r="U2208" s="84">
        <v>33984</v>
      </c>
    </row>
    <row r="2209" spans="1:21" ht="17.25" customHeight="1" thickBot="1">
      <c r="A2209" s="82">
        <v>45260</v>
      </c>
      <c r="B2209" s="82" t="str">
        <f t="shared" si="34"/>
        <v>Nov</v>
      </c>
      <c r="C2209" s="83">
        <v>45231</v>
      </c>
      <c r="D2209" s="84">
        <v>48</v>
      </c>
      <c r="E2209" s="84" t="s">
        <v>205</v>
      </c>
      <c r="F2209" s="85" t="s">
        <v>1035</v>
      </c>
      <c r="G2209" s="86" t="s">
        <v>9911</v>
      </c>
      <c r="H2209" s="86" t="s">
        <v>8782</v>
      </c>
      <c r="I2209" s="86">
        <v>10030</v>
      </c>
      <c r="J2209" s="96">
        <v>8500</v>
      </c>
      <c r="K2209" s="134" t="s">
        <v>112</v>
      </c>
      <c r="L2209" s="96" t="s">
        <v>229</v>
      </c>
      <c r="M2209" s="88" t="str">
        <f>VLOOKUP(L2209,'Total Sales 24-25'!$AD$2:$AE$6,2,0)</f>
        <v>WhatsApp API Business</v>
      </c>
      <c r="N2209" s="96" t="s">
        <v>352</v>
      </c>
      <c r="O2209" s="84" t="s">
        <v>6341</v>
      </c>
      <c r="P2209" s="89"/>
      <c r="Q2209" s="89"/>
      <c r="R2209" s="89"/>
      <c r="S2209" s="84">
        <v>11</v>
      </c>
      <c r="T2209" s="89"/>
      <c r="U2209" s="84">
        <v>10030</v>
      </c>
    </row>
    <row r="2210" spans="1:21" ht="17.25" customHeight="1" thickBot="1">
      <c r="A2210" s="82">
        <v>45260</v>
      </c>
      <c r="B2210" s="82" t="str">
        <f t="shared" si="34"/>
        <v>Nov</v>
      </c>
      <c r="C2210" s="83">
        <v>45231</v>
      </c>
      <c r="D2210" s="84">
        <v>48</v>
      </c>
      <c r="E2210" s="84" t="s">
        <v>205</v>
      </c>
      <c r="F2210" s="85" t="s">
        <v>2129</v>
      </c>
      <c r="G2210" s="86" t="s">
        <v>9912</v>
      </c>
      <c r="H2210" s="86" t="s">
        <v>8782</v>
      </c>
      <c r="I2210" s="86">
        <v>15045</v>
      </c>
      <c r="J2210" s="96">
        <v>12750</v>
      </c>
      <c r="K2210" s="134" t="s">
        <v>112</v>
      </c>
      <c r="L2210" s="96" t="s">
        <v>229</v>
      </c>
      <c r="M2210" s="88" t="str">
        <f>VLOOKUP(L2210,'Total Sales 24-25'!$AD$2:$AE$6,2,0)</f>
        <v>WhatsApp API Business</v>
      </c>
      <c r="N2210" s="96" t="s">
        <v>284</v>
      </c>
      <c r="O2210" s="84" t="s">
        <v>6341</v>
      </c>
      <c r="P2210" s="89"/>
      <c r="Q2210" s="89"/>
      <c r="R2210" s="89"/>
      <c r="S2210" s="84">
        <v>11</v>
      </c>
      <c r="T2210" s="89"/>
      <c r="U2210" s="84">
        <v>15045</v>
      </c>
    </row>
    <row r="2211" spans="1:21" ht="17.25" customHeight="1" thickBot="1">
      <c r="A2211" s="82">
        <v>45260</v>
      </c>
      <c r="B2211" s="82" t="str">
        <f t="shared" si="34"/>
        <v>Nov</v>
      </c>
      <c r="C2211" s="83">
        <v>45231</v>
      </c>
      <c r="D2211" s="84">
        <v>48</v>
      </c>
      <c r="E2211" s="84" t="s">
        <v>205</v>
      </c>
      <c r="F2211" s="85" t="s">
        <v>241</v>
      </c>
      <c r="G2211" s="86" t="s">
        <v>9913</v>
      </c>
      <c r="H2211" s="86" t="s">
        <v>8782</v>
      </c>
      <c r="I2211" s="86">
        <v>15045</v>
      </c>
      <c r="J2211" s="96">
        <v>12750</v>
      </c>
      <c r="K2211" s="134" t="s">
        <v>112</v>
      </c>
      <c r="L2211" s="96" t="s">
        <v>229</v>
      </c>
      <c r="M2211" s="88" t="str">
        <f>VLOOKUP(L2211,'Total Sales 24-25'!$AD$2:$AE$6,2,0)</f>
        <v>WhatsApp API Business</v>
      </c>
      <c r="N2211" s="96" t="s">
        <v>284</v>
      </c>
      <c r="O2211" s="84" t="s">
        <v>6341</v>
      </c>
      <c r="P2211" s="89"/>
      <c r="Q2211" s="89"/>
      <c r="R2211" s="89"/>
      <c r="S2211" s="84">
        <v>11</v>
      </c>
      <c r="T2211" s="89"/>
      <c r="U2211" s="84">
        <v>15045</v>
      </c>
    </row>
    <row r="2212" spans="1:21" ht="17.25" customHeight="1" thickBot="1">
      <c r="A2212" s="82">
        <v>45260</v>
      </c>
      <c r="B2212" s="82" t="str">
        <f t="shared" si="34"/>
        <v>Nov</v>
      </c>
      <c r="C2212" s="83">
        <v>45231</v>
      </c>
      <c r="D2212" s="84">
        <v>48</v>
      </c>
      <c r="E2212" s="84" t="s">
        <v>205</v>
      </c>
      <c r="F2212" s="85" t="s">
        <v>4395</v>
      </c>
      <c r="G2212" s="86" t="s">
        <v>9914</v>
      </c>
      <c r="H2212" s="86" t="s">
        <v>8782</v>
      </c>
      <c r="I2212" s="86">
        <v>2508</v>
      </c>
      <c r="J2212" s="96">
        <v>2125</v>
      </c>
      <c r="K2212" s="134" t="s">
        <v>112</v>
      </c>
      <c r="L2212" s="96" t="s">
        <v>229</v>
      </c>
      <c r="M2212" s="88" t="str">
        <f>VLOOKUP(L2212,'Total Sales 24-25'!$AD$2:$AE$6,2,0)</f>
        <v>WhatsApp API Business</v>
      </c>
      <c r="N2212" s="96" t="s">
        <v>258</v>
      </c>
      <c r="O2212" s="84" t="s">
        <v>6341</v>
      </c>
      <c r="P2212" s="89"/>
      <c r="Q2212" s="89"/>
      <c r="R2212" s="89"/>
      <c r="S2212" s="84">
        <v>11</v>
      </c>
      <c r="T2212" s="89"/>
      <c r="U2212" s="84">
        <v>2507.5</v>
      </c>
    </row>
    <row r="2213" spans="1:21" ht="17.25" customHeight="1" thickBot="1">
      <c r="A2213" s="82">
        <v>45030</v>
      </c>
      <c r="B2213" s="82" t="str">
        <f t="shared" si="34"/>
        <v>Apr</v>
      </c>
      <c r="C2213" s="83">
        <v>45017</v>
      </c>
      <c r="D2213" s="84">
        <v>15</v>
      </c>
      <c r="E2213" s="84" t="s">
        <v>205</v>
      </c>
      <c r="F2213" s="85" t="s">
        <v>9915</v>
      </c>
      <c r="G2213" s="86" t="s">
        <v>9916</v>
      </c>
      <c r="H2213" s="86" t="s">
        <v>8782</v>
      </c>
      <c r="I2213" s="86">
        <v>299</v>
      </c>
      <c r="J2213" s="84">
        <v>253</v>
      </c>
      <c r="K2213" s="107" t="s">
        <v>261</v>
      </c>
      <c r="L2213" s="88" t="s">
        <v>226</v>
      </c>
      <c r="M2213" s="88" t="str">
        <f>VLOOKUP(L2213,'Total Sales 24-25'!$AD$2:$AE$6,2,0)</f>
        <v xml:space="preserve">Training Business </v>
      </c>
      <c r="N2213" s="88" t="s">
        <v>330</v>
      </c>
      <c r="O2213" s="84" t="s">
        <v>6341</v>
      </c>
      <c r="P2213" s="89"/>
      <c r="Q2213" s="89"/>
      <c r="R2213" s="89"/>
      <c r="S2213" s="84">
        <v>4</v>
      </c>
      <c r="T2213" s="89"/>
      <c r="U2213" s="84">
        <v>299</v>
      </c>
    </row>
    <row r="2214" spans="1:21" ht="17.25" customHeight="1" thickBot="1">
      <c r="A2214" s="82">
        <v>45260</v>
      </c>
      <c r="B2214" s="82" t="str">
        <f t="shared" si="34"/>
        <v>Nov</v>
      </c>
      <c r="C2214" s="83">
        <v>45231</v>
      </c>
      <c r="D2214" s="84">
        <v>48</v>
      </c>
      <c r="E2214" s="84" t="s">
        <v>205</v>
      </c>
      <c r="F2214" s="85" t="s">
        <v>9917</v>
      </c>
      <c r="G2214" s="86" t="s">
        <v>9918</v>
      </c>
      <c r="H2214" s="86" t="s">
        <v>8782</v>
      </c>
      <c r="I2214" s="86">
        <v>299</v>
      </c>
      <c r="J2214" s="96">
        <v>253</v>
      </c>
      <c r="K2214" s="118" t="s">
        <v>261</v>
      </c>
      <c r="L2214" s="96" t="s">
        <v>232</v>
      </c>
      <c r="M2214" s="88" t="str">
        <f>VLOOKUP(L2214,'Total Sales 24-25'!$AD$2:$AE$6,2,0)</f>
        <v>Other Services</v>
      </c>
      <c r="N2214" s="96" t="s">
        <v>330</v>
      </c>
      <c r="O2214" s="84" t="s">
        <v>6341</v>
      </c>
      <c r="P2214" s="89"/>
      <c r="Q2214" s="89"/>
      <c r="R2214" s="89"/>
      <c r="S2214" s="84">
        <v>11</v>
      </c>
      <c r="T2214" s="89"/>
      <c r="U2214" s="84">
        <v>299</v>
      </c>
    </row>
    <row r="2215" spans="1:21" ht="17.25" customHeight="1" thickBot="1">
      <c r="A2215" s="82">
        <v>45260</v>
      </c>
      <c r="B2215" s="82" t="str">
        <f t="shared" si="34"/>
        <v>Nov</v>
      </c>
      <c r="C2215" s="83">
        <v>45231</v>
      </c>
      <c r="D2215" s="84">
        <v>48</v>
      </c>
      <c r="E2215" s="84" t="s">
        <v>205</v>
      </c>
      <c r="F2215" s="85" t="s">
        <v>9919</v>
      </c>
      <c r="G2215" s="86" t="s">
        <v>9920</v>
      </c>
      <c r="H2215" s="86" t="s">
        <v>8782</v>
      </c>
      <c r="I2215" s="86">
        <v>299</v>
      </c>
      <c r="J2215" s="96">
        <v>253</v>
      </c>
      <c r="K2215" s="118" t="s">
        <v>261</v>
      </c>
      <c r="L2215" s="96" t="s">
        <v>232</v>
      </c>
      <c r="M2215" s="88" t="str">
        <f>VLOOKUP(L2215,'Total Sales 24-25'!$AD$2:$AE$6,2,0)</f>
        <v>Other Services</v>
      </c>
      <c r="N2215" s="96" t="s">
        <v>330</v>
      </c>
      <c r="O2215" s="84" t="s">
        <v>6341</v>
      </c>
      <c r="P2215" s="89"/>
      <c r="Q2215" s="89"/>
      <c r="R2215" s="89"/>
      <c r="S2215" s="84">
        <v>11</v>
      </c>
      <c r="T2215" s="89"/>
      <c r="U2215" s="84">
        <v>299</v>
      </c>
    </row>
    <row r="2216" spans="1:21" ht="17.25" customHeight="1" thickBot="1">
      <c r="A2216" s="82">
        <v>45260</v>
      </c>
      <c r="B2216" s="82" t="str">
        <f t="shared" si="34"/>
        <v>Nov</v>
      </c>
      <c r="C2216" s="83">
        <v>45231</v>
      </c>
      <c r="D2216" s="84">
        <v>48</v>
      </c>
      <c r="E2216" s="84" t="s">
        <v>205</v>
      </c>
      <c r="F2216" s="85" t="s">
        <v>1857</v>
      </c>
      <c r="G2216" s="86" t="s">
        <v>9921</v>
      </c>
      <c r="H2216" s="86" t="s">
        <v>8782</v>
      </c>
      <c r="I2216" s="86">
        <v>950</v>
      </c>
      <c r="J2216" s="96">
        <v>805</v>
      </c>
      <c r="K2216" s="134" t="s">
        <v>112</v>
      </c>
      <c r="L2216" s="96" t="s">
        <v>229</v>
      </c>
      <c r="M2216" s="88" t="str">
        <f>VLOOKUP(L2216,'Total Sales 24-25'!$AD$2:$AE$6,2,0)</f>
        <v>WhatsApp API Business</v>
      </c>
      <c r="N2216" s="96" t="s">
        <v>594</v>
      </c>
      <c r="O2216" s="84" t="s">
        <v>6341</v>
      </c>
      <c r="P2216" s="89"/>
      <c r="Q2216" s="89"/>
      <c r="R2216" s="89"/>
      <c r="S2216" s="84">
        <v>11</v>
      </c>
      <c r="T2216" s="89"/>
      <c r="U2216" s="84">
        <v>950</v>
      </c>
    </row>
    <row r="2217" spans="1:21" ht="17.25" customHeight="1" thickBot="1">
      <c r="A2217" s="82">
        <v>45261</v>
      </c>
      <c r="B2217" s="82" t="str">
        <f t="shared" si="34"/>
        <v>Dec</v>
      </c>
      <c r="C2217" s="83">
        <v>45261</v>
      </c>
      <c r="D2217" s="84">
        <v>48</v>
      </c>
      <c r="E2217" s="84" t="s">
        <v>205</v>
      </c>
      <c r="F2217" s="85" t="s">
        <v>393</v>
      </c>
      <c r="G2217" s="86" t="s">
        <v>9922</v>
      </c>
      <c r="H2217" s="86" t="s">
        <v>8782</v>
      </c>
      <c r="I2217" s="86">
        <v>15045</v>
      </c>
      <c r="J2217" s="96">
        <v>12750</v>
      </c>
      <c r="K2217" s="134" t="s">
        <v>112</v>
      </c>
      <c r="L2217" s="96" t="s">
        <v>229</v>
      </c>
      <c r="M2217" s="88" t="str">
        <f>VLOOKUP(L2217,'Total Sales 24-25'!$AD$2:$AE$6,2,0)</f>
        <v>WhatsApp API Business</v>
      </c>
      <c r="N2217" s="96" t="s">
        <v>284</v>
      </c>
      <c r="O2217" s="84" t="s">
        <v>6341</v>
      </c>
      <c r="P2217" s="89"/>
      <c r="Q2217" s="89"/>
      <c r="R2217" s="89"/>
      <c r="S2217" s="84">
        <v>12</v>
      </c>
      <c r="T2217" s="89"/>
      <c r="U2217" s="84">
        <v>15045</v>
      </c>
    </row>
    <row r="2218" spans="1:21" ht="17.25" customHeight="1" thickBot="1">
      <c r="A2218" s="82">
        <v>45261</v>
      </c>
      <c r="B2218" s="82" t="str">
        <f t="shared" si="34"/>
        <v>Dec</v>
      </c>
      <c r="C2218" s="83">
        <v>45261</v>
      </c>
      <c r="D2218" s="84">
        <v>48</v>
      </c>
      <c r="E2218" s="84" t="s">
        <v>205</v>
      </c>
      <c r="F2218" s="85" t="s">
        <v>1360</v>
      </c>
      <c r="G2218" s="117" t="s">
        <v>9923</v>
      </c>
      <c r="H2218" s="86" t="s">
        <v>8782</v>
      </c>
      <c r="I2218" s="86">
        <v>14160</v>
      </c>
      <c r="J2218" s="96">
        <v>12000</v>
      </c>
      <c r="K2218" s="134" t="s">
        <v>112</v>
      </c>
      <c r="L2218" s="96" t="s">
        <v>229</v>
      </c>
      <c r="M2218" s="88" t="str">
        <f>VLOOKUP(L2218,'Total Sales 24-25'!$AD$2:$AE$6,2,0)</f>
        <v>WhatsApp API Business</v>
      </c>
      <c r="N2218" s="96" t="s">
        <v>284</v>
      </c>
      <c r="O2218" s="84" t="s">
        <v>6341</v>
      </c>
      <c r="P2218" s="89"/>
      <c r="Q2218" s="89"/>
      <c r="R2218" s="89"/>
      <c r="S2218" s="84">
        <v>12</v>
      </c>
      <c r="T2218" s="89"/>
      <c r="U2218" s="84">
        <v>14160</v>
      </c>
    </row>
    <row r="2219" spans="1:21" ht="17.25" customHeight="1" thickBot="1">
      <c r="A2219" s="82">
        <v>45261</v>
      </c>
      <c r="B2219" s="82" t="str">
        <f t="shared" si="34"/>
        <v>Dec</v>
      </c>
      <c r="C2219" s="83">
        <v>45261</v>
      </c>
      <c r="D2219" s="84">
        <v>48</v>
      </c>
      <c r="E2219" s="84" t="s">
        <v>205</v>
      </c>
      <c r="F2219" s="85" t="s">
        <v>1360</v>
      </c>
      <c r="G2219" s="117" t="s">
        <v>9923</v>
      </c>
      <c r="H2219" s="86" t="s">
        <v>8782</v>
      </c>
      <c r="I2219" s="86">
        <v>18880</v>
      </c>
      <c r="J2219" s="96">
        <v>16000</v>
      </c>
      <c r="K2219" s="134" t="s">
        <v>112</v>
      </c>
      <c r="L2219" s="96" t="s">
        <v>229</v>
      </c>
      <c r="M2219" s="88" t="str">
        <f>VLOOKUP(L2219,'Total Sales 24-25'!$AD$2:$AE$6,2,0)</f>
        <v>WhatsApp API Business</v>
      </c>
      <c r="N2219" s="96" t="s">
        <v>352</v>
      </c>
      <c r="O2219" s="84" t="s">
        <v>6341</v>
      </c>
      <c r="P2219" s="89"/>
      <c r="Q2219" s="89"/>
      <c r="R2219" s="89"/>
      <c r="S2219" s="84">
        <v>12</v>
      </c>
      <c r="T2219" s="89"/>
      <c r="U2219" s="84">
        <v>18880</v>
      </c>
    </row>
    <row r="2220" spans="1:21" ht="17.25" customHeight="1" thickBot="1">
      <c r="A2220" s="82">
        <v>45261</v>
      </c>
      <c r="B2220" s="82" t="str">
        <f t="shared" si="34"/>
        <v>Dec</v>
      </c>
      <c r="C2220" s="83">
        <v>45261</v>
      </c>
      <c r="D2220" s="84">
        <v>48</v>
      </c>
      <c r="E2220" s="84" t="s">
        <v>205</v>
      </c>
      <c r="F2220" s="85" t="s">
        <v>9389</v>
      </c>
      <c r="G2220" s="86" t="s">
        <v>9924</v>
      </c>
      <c r="H2220" s="86" t="s">
        <v>8782</v>
      </c>
      <c r="I2220" s="86">
        <v>42480</v>
      </c>
      <c r="J2220" s="96">
        <v>36000</v>
      </c>
      <c r="K2220" s="134" t="s">
        <v>112</v>
      </c>
      <c r="L2220" s="96" t="s">
        <v>229</v>
      </c>
      <c r="M2220" s="88" t="str">
        <f>VLOOKUP(L2220,'Total Sales 24-25'!$AD$2:$AE$6,2,0)</f>
        <v>WhatsApp API Business</v>
      </c>
      <c r="N2220" s="96" t="s">
        <v>643</v>
      </c>
      <c r="O2220" s="84" t="s">
        <v>6341</v>
      </c>
      <c r="P2220" s="89"/>
      <c r="Q2220" s="89"/>
      <c r="R2220" s="89"/>
      <c r="S2220" s="84">
        <v>12</v>
      </c>
      <c r="T2220" s="89"/>
      <c r="U2220" s="84">
        <v>42480</v>
      </c>
    </row>
    <row r="2221" spans="1:21" ht="17.25" customHeight="1" thickBot="1">
      <c r="A2221" s="82">
        <v>45262</v>
      </c>
      <c r="B2221" s="82" t="str">
        <f t="shared" si="34"/>
        <v>Dec</v>
      </c>
      <c r="C2221" s="83">
        <v>45261</v>
      </c>
      <c r="D2221" s="84">
        <v>48</v>
      </c>
      <c r="E2221" s="84" t="s">
        <v>205</v>
      </c>
      <c r="F2221" s="85" t="s">
        <v>9925</v>
      </c>
      <c r="G2221" s="86" t="s">
        <v>9926</v>
      </c>
      <c r="H2221" s="86" t="s">
        <v>8782</v>
      </c>
      <c r="I2221" s="86">
        <v>8850</v>
      </c>
      <c r="J2221" s="96">
        <v>7500</v>
      </c>
      <c r="K2221" s="134" t="s">
        <v>112</v>
      </c>
      <c r="L2221" s="96" t="s">
        <v>229</v>
      </c>
      <c r="M2221" s="88" t="str">
        <f>VLOOKUP(L2221,'Total Sales 24-25'!$AD$2:$AE$6,2,0)</f>
        <v>WhatsApp API Business</v>
      </c>
      <c r="N2221" s="96" t="s">
        <v>269</v>
      </c>
      <c r="O2221" s="84" t="s">
        <v>6341</v>
      </c>
      <c r="P2221" s="89"/>
      <c r="Q2221" s="89"/>
      <c r="R2221" s="89"/>
      <c r="S2221" s="84">
        <v>12</v>
      </c>
      <c r="T2221" s="89"/>
      <c r="U2221" s="84">
        <v>8850</v>
      </c>
    </row>
    <row r="2222" spans="1:21" ht="17.25" customHeight="1" thickBot="1">
      <c r="A2222" s="82">
        <v>45262</v>
      </c>
      <c r="B2222" s="82" t="str">
        <f t="shared" si="34"/>
        <v>Dec</v>
      </c>
      <c r="C2222" s="83">
        <v>45261</v>
      </c>
      <c r="D2222" s="84">
        <v>48</v>
      </c>
      <c r="E2222" s="84" t="s">
        <v>205</v>
      </c>
      <c r="F2222" s="85" t="s">
        <v>265</v>
      </c>
      <c r="G2222" s="86" t="s">
        <v>9927</v>
      </c>
      <c r="H2222" s="86" t="s">
        <v>8782</v>
      </c>
      <c r="I2222" s="86">
        <v>36108</v>
      </c>
      <c r="J2222" s="96">
        <v>30600</v>
      </c>
      <c r="K2222" s="134" t="s">
        <v>112</v>
      </c>
      <c r="L2222" s="96" t="s">
        <v>229</v>
      </c>
      <c r="M2222" s="88" t="str">
        <f>VLOOKUP(L2222,'Total Sales 24-25'!$AD$2:$AE$6,2,0)</f>
        <v>WhatsApp API Business</v>
      </c>
      <c r="N2222" s="96" t="s">
        <v>359</v>
      </c>
      <c r="O2222" s="84" t="s">
        <v>6341</v>
      </c>
      <c r="P2222" s="89"/>
      <c r="Q2222" s="89"/>
      <c r="R2222" s="89"/>
      <c r="S2222" s="84">
        <v>12</v>
      </c>
      <c r="T2222" s="89"/>
      <c r="U2222" s="84">
        <v>36108</v>
      </c>
    </row>
    <row r="2223" spans="1:21" ht="17.25" customHeight="1" thickBot="1">
      <c r="A2223" s="82">
        <v>45264</v>
      </c>
      <c r="B2223" s="82" t="str">
        <f t="shared" si="34"/>
        <v>Dec</v>
      </c>
      <c r="C2223" s="83">
        <v>45261</v>
      </c>
      <c r="D2223" s="84">
        <v>49</v>
      </c>
      <c r="E2223" s="84" t="s">
        <v>205</v>
      </c>
      <c r="F2223" s="86" t="s">
        <v>775</v>
      </c>
      <c r="G2223" s="86" t="s">
        <v>9928</v>
      </c>
      <c r="H2223" s="86" t="s">
        <v>8782</v>
      </c>
      <c r="I2223" s="86">
        <v>36108</v>
      </c>
      <c r="J2223" s="96">
        <v>30600</v>
      </c>
      <c r="K2223" s="134" t="s">
        <v>112</v>
      </c>
      <c r="L2223" s="96" t="s">
        <v>229</v>
      </c>
      <c r="M2223" s="88" t="str">
        <f>VLOOKUP(L2223,'Total Sales 24-25'!$AD$2:$AE$6,2,0)</f>
        <v>WhatsApp API Business</v>
      </c>
      <c r="N2223" s="96" t="s">
        <v>359</v>
      </c>
      <c r="O2223" s="84" t="s">
        <v>6341</v>
      </c>
      <c r="P2223" s="89"/>
      <c r="Q2223" s="89"/>
      <c r="R2223" s="89"/>
      <c r="S2223" s="84">
        <v>12</v>
      </c>
      <c r="T2223" s="89"/>
      <c r="U2223" s="84">
        <v>36108</v>
      </c>
    </row>
    <row r="2224" spans="1:21" ht="17.25" customHeight="1" thickBot="1">
      <c r="A2224" s="82">
        <v>45030</v>
      </c>
      <c r="B2224" s="82" t="str">
        <f t="shared" si="34"/>
        <v>Apr</v>
      </c>
      <c r="C2224" s="83">
        <v>45017</v>
      </c>
      <c r="D2224" s="84">
        <v>15</v>
      </c>
      <c r="E2224" s="84" t="s">
        <v>205</v>
      </c>
      <c r="F2224" s="85" t="s">
        <v>1766</v>
      </c>
      <c r="G2224" s="86" t="s">
        <v>9929</v>
      </c>
      <c r="H2224" s="86" t="s">
        <v>8782</v>
      </c>
      <c r="I2224" s="86">
        <v>84960</v>
      </c>
      <c r="J2224" s="84">
        <v>72000</v>
      </c>
      <c r="K2224" s="108" t="s">
        <v>291</v>
      </c>
      <c r="L2224" s="88" t="s">
        <v>32</v>
      </c>
      <c r="M2224" s="88" t="s">
        <v>15</v>
      </c>
      <c r="N2224" s="88" t="s">
        <v>503</v>
      </c>
      <c r="O2224" s="84" t="s">
        <v>6341</v>
      </c>
      <c r="P2224" s="89"/>
      <c r="Q2224" s="89"/>
      <c r="R2224" s="89"/>
      <c r="S2224" s="84">
        <v>4</v>
      </c>
      <c r="T2224" s="89"/>
      <c r="U2224" s="84">
        <v>84960</v>
      </c>
    </row>
    <row r="2225" spans="1:21" ht="17.25" customHeight="1" thickBot="1">
      <c r="A2225" s="82">
        <v>45265</v>
      </c>
      <c r="B2225" s="82" t="str">
        <f t="shared" si="34"/>
        <v>Dec</v>
      </c>
      <c r="C2225" s="83">
        <v>45261</v>
      </c>
      <c r="D2225" s="84">
        <v>49</v>
      </c>
      <c r="E2225" s="84" t="s">
        <v>205</v>
      </c>
      <c r="F2225" s="86" t="s">
        <v>501</v>
      </c>
      <c r="G2225" s="86" t="s">
        <v>9930</v>
      </c>
      <c r="H2225" s="86" t="s">
        <v>8782</v>
      </c>
      <c r="I2225" s="86">
        <v>15045</v>
      </c>
      <c r="J2225" s="96">
        <v>12750</v>
      </c>
      <c r="K2225" s="134" t="s">
        <v>112</v>
      </c>
      <c r="L2225" s="96" t="s">
        <v>229</v>
      </c>
      <c r="M2225" s="88" t="str">
        <f>VLOOKUP(L2225,'Total Sales 24-25'!$AD$2:$AE$6,2,0)</f>
        <v>WhatsApp API Business</v>
      </c>
      <c r="N2225" s="96" t="s">
        <v>284</v>
      </c>
      <c r="O2225" s="84" t="s">
        <v>6341</v>
      </c>
      <c r="P2225" s="89"/>
      <c r="Q2225" s="89"/>
      <c r="R2225" s="89"/>
      <c r="S2225" s="84">
        <v>12</v>
      </c>
      <c r="T2225" s="89"/>
      <c r="U2225" s="84">
        <v>15045</v>
      </c>
    </row>
    <row r="2226" spans="1:21" ht="17.25" customHeight="1" thickBot="1">
      <c r="A2226" s="82">
        <v>45265</v>
      </c>
      <c r="B2226" s="82" t="str">
        <f t="shared" si="34"/>
        <v>Dec</v>
      </c>
      <c r="C2226" s="83">
        <v>45261</v>
      </c>
      <c r="D2226" s="84">
        <v>49</v>
      </c>
      <c r="E2226" s="84" t="s">
        <v>205</v>
      </c>
      <c r="F2226" s="86" t="s">
        <v>8993</v>
      </c>
      <c r="G2226" s="86" t="s">
        <v>9931</v>
      </c>
      <c r="H2226" s="86" t="s">
        <v>8782</v>
      </c>
      <c r="I2226" s="86">
        <v>177000</v>
      </c>
      <c r="J2226" s="96">
        <v>150000</v>
      </c>
      <c r="K2226" s="104" t="s">
        <v>291</v>
      </c>
      <c r="L2226" s="96" t="s">
        <v>226</v>
      </c>
      <c r="M2226" s="88" t="str">
        <f>VLOOKUP(L2226,'Total Sales 24-25'!$AD$2:$AE$6,2,0)</f>
        <v xml:space="preserve">Training Business </v>
      </c>
      <c r="N2226" s="96" t="s">
        <v>292</v>
      </c>
      <c r="O2226" s="84" t="s">
        <v>6341</v>
      </c>
      <c r="P2226" s="89"/>
      <c r="Q2226" s="89"/>
      <c r="R2226" s="89"/>
      <c r="S2226" s="84">
        <v>12</v>
      </c>
      <c r="T2226" s="89"/>
      <c r="U2226" s="84">
        <v>177000</v>
      </c>
    </row>
    <row r="2227" spans="1:21" ht="17.25" customHeight="1" thickBot="1">
      <c r="A2227" s="82">
        <v>45265</v>
      </c>
      <c r="B2227" s="82" t="str">
        <f t="shared" si="34"/>
        <v>Dec</v>
      </c>
      <c r="C2227" s="83">
        <v>45261</v>
      </c>
      <c r="D2227" s="84">
        <v>49</v>
      </c>
      <c r="E2227" s="84" t="s">
        <v>205</v>
      </c>
      <c r="F2227" s="86" t="s">
        <v>1054</v>
      </c>
      <c r="G2227" s="86" t="s">
        <v>9932</v>
      </c>
      <c r="H2227" s="86" t="s">
        <v>8782</v>
      </c>
      <c r="I2227" s="86">
        <v>2507</v>
      </c>
      <c r="J2227" s="96">
        <v>2125</v>
      </c>
      <c r="K2227" s="134" t="s">
        <v>112</v>
      </c>
      <c r="L2227" s="96" t="s">
        <v>229</v>
      </c>
      <c r="M2227" s="88" t="str">
        <f>VLOOKUP(L2227,'Total Sales 24-25'!$AD$2:$AE$6,2,0)</f>
        <v>WhatsApp API Business</v>
      </c>
      <c r="N2227" s="96" t="s">
        <v>258</v>
      </c>
      <c r="O2227" s="84" t="s">
        <v>6341</v>
      </c>
      <c r="P2227" s="89"/>
      <c r="Q2227" s="89"/>
      <c r="R2227" s="89"/>
      <c r="S2227" s="84">
        <v>12</v>
      </c>
      <c r="T2227" s="89"/>
      <c r="U2227" s="84">
        <v>2507</v>
      </c>
    </row>
    <row r="2228" spans="1:21" ht="17.25" customHeight="1" thickBot="1">
      <c r="A2228" s="82">
        <v>45265</v>
      </c>
      <c r="B2228" s="82" t="str">
        <f t="shared" si="34"/>
        <v>Dec</v>
      </c>
      <c r="C2228" s="83">
        <v>45261</v>
      </c>
      <c r="D2228" s="84">
        <v>49</v>
      </c>
      <c r="E2228" s="84" t="s">
        <v>205</v>
      </c>
      <c r="F2228" s="86" t="s">
        <v>4680</v>
      </c>
      <c r="G2228" s="86" t="s">
        <v>9933</v>
      </c>
      <c r="H2228" s="86" t="s">
        <v>8782</v>
      </c>
      <c r="I2228" s="86">
        <v>21240</v>
      </c>
      <c r="J2228" s="96">
        <v>18000</v>
      </c>
      <c r="K2228" s="134" t="s">
        <v>112</v>
      </c>
      <c r="L2228" s="96" t="s">
        <v>229</v>
      </c>
      <c r="M2228" s="88" t="str">
        <f>VLOOKUP(L2228,'Total Sales 24-25'!$AD$2:$AE$6,2,0)</f>
        <v>WhatsApp API Business</v>
      </c>
      <c r="N2228" s="96" t="s">
        <v>485</v>
      </c>
      <c r="O2228" s="84" t="s">
        <v>6341</v>
      </c>
      <c r="P2228" s="89"/>
      <c r="Q2228" s="89"/>
      <c r="R2228" s="89"/>
      <c r="S2228" s="84">
        <v>12</v>
      </c>
      <c r="T2228" s="89"/>
      <c r="U2228" s="84">
        <v>21240</v>
      </c>
    </row>
    <row r="2229" spans="1:21" ht="17.25" customHeight="1" thickBot="1">
      <c r="A2229" s="82">
        <v>45265</v>
      </c>
      <c r="B2229" s="82" t="str">
        <f t="shared" si="34"/>
        <v>Dec</v>
      </c>
      <c r="C2229" s="83">
        <v>45261</v>
      </c>
      <c r="D2229" s="84">
        <v>49</v>
      </c>
      <c r="E2229" s="84" t="s">
        <v>205</v>
      </c>
      <c r="F2229" s="86" t="s">
        <v>420</v>
      </c>
      <c r="G2229" s="86" t="s">
        <v>9934</v>
      </c>
      <c r="H2229" s="86" t="s">
        <v>8782</v>
      </c>
      <c r="I2229" s="86">
        <v>9655</v>
      </c>
      <c r="J2229" s="96">
        <v>8182</v>
      </c>
      <c r="K2229" s="118" t="s">
        <v>261</v>
      </c>
      <c r="L2229" s="96" t="s">
        <v>232</v>
      </c>
      <c r="M2229" s="88" t="str">
        <f>VLOOKUP(L2229,'Total Sales 24-25'!$AD$2:$AE$6,2,0)</f>
        <v>Other Services</v>
      </c>
      <c r="N2229" s="96" t="s">
        <v>422</v>
      </c>
      <c r="O2229" s="84" t="s">
        <v>6341</v>
      </c>
      <c r="P2229" s="89"/>
      <c r="Q2229" s="89"/>
      <c r="R2229" s="89"/>
      <c r="S2229" s="84">
        <v>12</v>
      </c>
      <c r="T2229" s="89"/>
      <c r="U2229" s="84">
        <v>9655</v>
      </c>
    </row>
    <row r="2230" spans="1:21" ht="17.25" customHeight="1" thickBot="1">
      <c r="A2230" s="82">
        <v>45266</v>
      </c>
      <c r="B2230" s="82" t="str">
        <f t="shared" si="34"/>
        <v>Dec</v>
      </c>
      <c r="C2230" s="83">
        <v>45261</v>
      </c>
      <c r="D2230" s="84">
        <v>49</v>
      </c>
      <c r="E2230" s="84" t="s">
        <v>205</v>
      </c>
      <c r="F2230" s="86" t="s">
        <v>2732</v>
      </c>
      <c r="G2230" s="86" t="s">
        <v>9935</v>
      </c>
      <c r="H2230" s="86" t="s">
        <v>8782</v>
      </c>
      <c r="I2230" s="86">
        <v>21240</v>
      </c>
      <c r="J2230" s="96">
        <v>18000</v>
      </c>
      <c r="K2230" s="134" t="s">
        <v>112</v>
      </c>
      <c r="L2230" s="96" t="s">
        <v>229</v>
      </c>
      <c r="M2230" s="88" t="str">
        <f>VLOOKUP(L2230,'Total Sales 24-25'!$AD$2:$AE$6,2,0)</f>
        <v>WhatsApp API Business</v>
      </c>
      <c r="N2230" s="96" t="s">
        <v>485</v>
      </c>
      <c r="O2230" s="84" t="s">
        <v>6341</v>
      </c>
      <c r="P2230" s="89"/>
      <c r="Q2230" s="89"/>
      <c r="R2230" s="89"/>
      <c r="S2230" s="84">
        <v>12</v>
      </c>
      <c r="T2230" s="89"/>
      <c r="U2230" s="84">
        <v>21240</v>
      </c>
    </row>
    <row r="2231" spans="1:21" ht="17.25" customHeight="1" thickBot="1">
      <c r="A2231" s="82">
        <v>45267</v>
      </c>
      <c r="B2231" s="82" t="str">
        <f t="shared" si="34"/>
        <v>Dec</v>
      </c>
      <c r="C2231" s="83">
        <v>45261</v>
      </c>
      <c r="D2231" s="84">
        <v>49</v>
      </c>
      <c r="E2231" s="84" t="s">
        <v>205</v>
      </c>
      <c r="F2231" s="86" t="s">
        <v>9936</v>
      </c>
      <c r="G2231" s="86" t="s">
        <v>9937</v>
      </c>
      <c r="H2231" s="86" t="s">
        <v>8782</v>
      </c>
      <c r="I2231" s="86">
        <v>5900</v>
      </c>
      <c r="J2231" s="96">
        <v>5000</v>
      </c>
      <c r="K2231" s="135" t="s">
        <v>310</v>
      </c>
      <c r="L2231" s="96" t="s">
        <v>223</v>
      </c>
      <c r="M2231" s="88" t="str">
        <f>VLOOKUP(L2231,'Total Sales 24-25'!$AD$2:$AE$6,2,0)</f>
        <v>Tech Assist Recruitment</v>
      </c>
      <c r="N2231" s="96" t="s">
        <v>311</v>
      </c>
      <c r="O2231" s="84" t="s">
        <v>6341</v>
      </c>
      <c r="P2231" s="89"/>
      <c r="Q2231" s="89"/>
      <c r="R2231" s="89"/>
      <c r="S2231" s="84">
        <v>12</v>
      </c>
      <c r="T2231" s="89"/>
      <c r="U2231" s="84">
        <v>5900</v>
      </c>
    </row>
    <row r="2232" spans="1:21" ht="17.25" customHeight="1" thickBot="1">
      <c r="A2232" s="82">
        <v>45267</v>
      </c>
      <c r="B2232" s="82" t="str">
        <f t="shared" si="34"/>
        <v>Dec</v>
      </c>
      <c r="C2232" s="83">
        <v>45261</v>
      </c>
      <c r="D2232" s="84">
        <v>49</v>
      </c>
      <c r="E2232" s="84" t="s">
        <v>205</v>
      </c>
      <c r="F2232" s="86" t="s">
        <v>9938</v>
      </c>
      <c r="G2232" s="86" t="s">
        <v>9939</v>
      </c>
      <c r="H2232" s="86" t="s">
        <v>8782</v>
      </c>
      <c r="I2232" s="86">
        <v>469640</v>
      </c>
      <c r="J2232" s="96">
        <v>398000</v>
      </c>
      <c r="K2232" s="104" t="s">
        <v>291</v>
      </c>
      <c r="L2232" s="96" t="s">
        <v>226</v>
      </c>
      <c r="M2232" s="88" t="str">
        <f>VLOOKUP(L2232,'Total Sales 24-25'!$AD$2:$AE$6,2,0)</f>
        <v xml:space="preserve">Training Business </v>
      </c>
      <c r="N2232" s="96" t="s">
        <v>292</v>
      </c>
      <c r="O2232" s="84" t="s">
        <v>6341</v>
      </c>
      <c r="P2232" s="89"/>
      <c r="Q2232" s="89"/>
      <c r="R2232" s="89"/>
      <c r="S2232" s="84">
        <v>12</v>
      </c>
      <c r="T2232" s="89"/>
      <c r="U2232" s="84">
        <v>469640</v>
      </c>
    </row>
    <row r="2233" spans="1:21" ht="17.25" customHeight="1" thickBot="1">
      <c r="A2233" s="82">
        <v>45267</v>
      </c>
      <c r="B2233" s="82" t="str">
        <f t="shared" si="34"/>
        <v>Dec</v>
      </c>
      <c r="C2233" s="83">
        <v>45261</v>
      </c>
      <c r="D2233" s="84">
        <v>49</v>
      </c>
      <c r="E2233" s="84" t="s">
        <v>205</v>
      </c>
      <c r="F2233" s="86" t="s">
        <v>9940</v>
      </c>
      <c r="G2233" s="86" t="s">
        <v>9941</v>
      </c>
      <c r="H2233" s="86" t="s">
        <v>8782</v>
      </c>
      <c r="I2233" s="86">
        <v>8850</v>
      </c>
      <c r="J2233" s="96">
        <v>7500</v>
      </c>
      <c r="K2233" s="134" t="s">
        <v>112</v>
      </c>
      <c r="L2233" s="96" t="s">
        <v>229</v>
      </c>
      <c r="M2233" s="88" t="str">
        <f>VLOOKUP(L2233,'Total Sales 24-25'!$AD$2:$AE$6,2,0)</f>
        <v>WhatsApp API Business</v>
      </c>
      <c r="N2233" s="96" t="s">
        <v>269</v>
      </c>
      <c r="O2233" s="84" t="s">
        <v>6341</v>
      </c>
      <c r="P2233" s="89"/>
      <c r="Q2233" s="89"/>
      <c r="R2233" s="89"/>
      <c r="S2233" s="84">
        <v>12</v>
      </c>
      <c r="T2233" s="89"/>
      <c r="U2233" s="84">
        <v>8850</v>
      </c>
    </row>
    <row r="2234" spans="1:21" ht="17.25" customHeight="1" thickBot="1">
      <c r="A2234" s="82">
        <v>45267</v>
      </c>
      <c r="B2234" s="82" t="str">
        <f t="shared" si="34"/>
        <v>Dec</v>
      </c>
      <c r="C2234" s="83">
        <v>45261</v>
      </c>
      <c r="D2234" s="84">
        <v>49</v>
      </c>
      <c r="E2234" s="84" t="s">
        <v>205</v>
      </c>
      <c r="F2234" s="86" t="s">
        <v>9942</v>
      </c>
      <c r="G2234" s="86" t="s">
        <v>9943</v>
      </c>
      <c r="H2234" s="86" t="s">
        <v>8782</v>
      </c>
      <c r="I2234" s="86">
        <v>14750</v>
      </c>
      <c r="J2234" s="96">
        <v>12500</v>
      </c>
      <c r="K2234" s="134" t="s">
        <v>112</v>
      </c>
      <c r="L2234" s="96" t="s">
        <v>229</v>
      </c>
      <c r="M2234" s="88" t="str">
        <f>VLOOKUP(L2234,'Total Sales 24-25'!$AD$2:$AE$6,2,0)</f>
        <v>WhatsApp API Business</v>
      </c>
      <c r="N2234" s="96" t="s">
        <v>284</v>
      </c>
      <c r="O2234" s="84" t="s">
        <v>6341</v>
      </c>
      <c r="P2234" s="89"/>
      <c r="Q2234" s="89"/>
      <c r="R2234" s="89"/>
      <c r="S2234" s="84">
        <v>12</v>
      </c>
      <c r="T2234" s="89"/>
      <c r="U2234" s="84">
        <v>14750</v>
      </c>
    </row>
    <row r="2235" spans="1:21" ht="17.25" customHeight="1" thickBot="1">
      <c r="A2235" s="82">
        <v>45030</v>
      </c>
      <c r="B2235" s="82" t="str">
        <f t="shared" si="34"/>
        <v>Apr</v>
      </c>
      <c r="C2235" s="83">
        <v>45017</v>
      </c>
      <c r="D2235" s="84">
        <v>15</v>
      </c>
      <c r="E2235" s="84" t="s">
        <v>205</v>
      </c>
      <c r="F2235" s="85" t="s">
        <v>2737</v>
      </c>
      <c r="G2235" s="86" t="s">
        <v>9944</v>
      </c>
      <c r="H2235" s="86" t="s">
        <v>8782</v>
      </c>
      <c r="I2235" s="86">
        <v>469640</v>
      </c>
      <c r="J2235" s="84">
        <v>398000</v>
      </c>
      <c r="K2235" s="108" t="s">
        <v>291</v>
      </c>
      <c r="L2235" s="88" t="s">
        <v>226</v>
      </c>
      <c r="M2235" s="88" t="str">
        <f>VLOOKUP(L2235,'Total Sales 24-25'!$AD$2:$AE$6,2,0)</f>
        <v xml:space="preserve">Training Business </v>
      </c>
      <c r="N2235" s="88" t="s">
        <v>7906</v>
      </c>
      <c r="O2235" s="84" t="s">
        <v>6341</v>
      </c>
      <c r="P2235" s="89"/>
      <c r="Q2235" s="89"/>
      <c r="R2235" s="89"/>
      <c r="S2235" s="84">
        <v>4</v>
      </c>
      <c r="T2235" s="89"/>
      <c r="U2235" s="84">
        <v>469640</v>
      </c>
    </row>
    <row r="2236" spans="1:21" ht="17.25" customHeight="1" thickBot="1">
      <c r="A2236" s="82">
        <v>45267</v>
      </c>
      <c r="B2236" s="82" t="str">
        <f t="shared" si="34"/>
        <v>Dec</v>
      </c>
      <c r="C2236" s="83">
        <v>45261</v>
      </c>
      <c r="D2236" s="84">
        <v>49</v>
      </c>
      <c r="E2236" s="84" t="s">
        <v>205</v>
      </c>
      <c r="F2236" s="86" t="s">
        <v>9763</v>
      </c>
      <c r="G2236" s="86" t="s">
        <v>9945</v>
      </c>
      <c r="H2236" s="86" t="s">
        <v>8782</v>
      </c>
      <c r="I2236" s="86">
        <v>2950</v>
      </c>
      <c r="J2236" s="96">
        <v>2500</v>
      </c>
      <c r="K2236" s="134" t="s">
        <v>112</v>
      </c>
      <c r="L2236" s="96" t="s">
        <v>229</v>
      </c>
      <c r="M2236" s="88" t="str">
        <f>VLOOKUP(L2236,'Total Sales 24-25'!$AD$2:$AE$6,2,0)</f>
        <v>WhatsApp API Business</v>
      </c>
      <c r="N2236" s="96" t="s">
        <v>258</v>
      </c>
      <c r="O2236" s="84" t="s">
        <v>6341</v>
      </c>
      <c r="P2236" s="89"/>
      <c r="Q2236" s="89"/>
      <c r="R2236" s="89"/>
      <c r="S2236" s="84">
        <v>12</v>
      </c>
      <c r="T2236" s="89"/>
      <c r="U2236" s="84">
        <v>2950</v>
      </c>
    </row>
    <row r="2237" spans="1:21" ht="17.25" customHeight="1" thickBot="1">
      <c r="A2237" s="82">
        <v>45267</v>
      </c>
      <c r="B2237" s="82" t="str">
        <f t="shared" si="34"/>
        <v>Dec</v>
      </c>
      <c r="C2237" s="83">
        <v>45261</v>
      </c>
      <c r="D2237" s="84">
        <v>49</v>
      </c>
      <c r="E2237" s="84" t="s">
        <v>205</v>
      </c>
      <c r="F2237" s="86" t="s">
        <v>617</v>
      </c>
      <c r="G2237" s="86" t="s">
        <v>9946</v>
      </c>
      <c r="H2237" s="86" t="s">
        <v>8782</v>
      </c>
      <c r="I2237" s="86">
        <v>42480</v>
      </c>
      <c r="J2237" s="96">
        <v>36000</v>
      </c>
      <c r="K2237" s="134" t="s">
        <v>112</v>
      </c>
      <c r="L2237" s="96" t="s">
        <v>229</v>
      </c>
      <c r="M2237" s="88" t="str">
        <f>VLOOKUP(L2237,'Total Sales 24-25'!$AD$2:$AE$6,2,0)</f>
        <v>WhatsApp API Business</v>
      </c>
      <c r="N2237" s="96" t="s">
        <v>485</v>
      </c>
      <c r="O2237" s="84" t="s">
        <v>6341</v>
      </c>
      <c r="P2237" s="89"/>
      <c r="Q2237" s="89"/>
      <c r="R2237" s="89"/>
      <c r="S2237" s="84">
        <v>12</v>
      </c>
      <c r="T2237" s="89"/>
      <c r="U2237" s="84">
        <v>42480</v>
      </c>
    </row>
    <row r="2238" spans="1:21" ht="17.25" customHeight="1" thickBot="1">
      <c r="A2238" s="82">
        <v>45268</v>
      </c>
      <c r="B2238" s="82" t="str">
        <f t="shared" si="34"/>
        <v>Dec</v>
      </c>
      <c r="C2238" s="83">
        <v>45261</v>
      </c>
      <c r="D2238" s="84">
        <v>49</v>
      </c>
      <c r="E2238" s="84" t="s">
        <v>205</v>
      </c>
      <c r="F2238" s="86" t="s">
        <v>1827</v>
      </c>
      <c r="G2238" s="86" t="s">
        <v>9947</v>
      </c>
      <c r="H2238" s="86" t="s">
        <v>8782</v>
      </c>
      <c r="I2238" s="86">
        <v>2950</v>
      </c>
      <c r="J2238" s="96">
        <v>2500</v>
      </c>
      <c r="K2238" s="134" t="s">
        <v>112</v>
      </c>
      <c r="L2238" s="96" t="s">
        <v>229</v>
      </c>
      <c r="M2238" s="88" t="str">
        <f>VLOOKUP(L2238,'Total Sales 24-25'!$AD$2:$AE$6,2,0)</f>
        <v>WhatsApp API Business</v>
      </c>
      <c r="N2238" s="96" t="s">
        <v>258</v>
      </c>
      <c r="O2238" s="84" t="s">
        <v>6341</v>
      </c>
      <c r="P2238" s="89"/>
      <c r="Q2238" s="89"/>
      <c r="R2238" s="89"/>
      <c r="S2238" s="84">
        <v>12</v>
      </c>
      <c r="T2238" s="89"/>
      <c r="U2238" s="84">
        <v>2950</v>
      </c>
    </row>
    <row r="2239" spans="1:21" ht="17.25" customHeight="1" thickBot="1">
      <c r="A2239" s="82">
        <v>45268</v>
      </c>
      <c r="B2239" s="82" t="str">
        <f t="shared" si="34"/>
        <v>Dec</v>
      </c>
      <c r="C2239" s="83">
        <v>45261</v>
      </c>
      <c r="D2239" s="84">
        <v>49</v>
      </c>
      <c r="E2239" s="84" t="s">
        <v>205</v>
      </c>
      <c r="F2239" s="86" t="s">
        <v>3289</v>
      </c>
      <c r="G2239" s="86" t="s">
        <v>9948</v>
      </c>
      <c r="H2239" s="86" t="s">
        <v>8782</v>
      </c>
      <c r="I2239" s="86">
        <v>2950</v>
      </c>
      <c r="J2239" s="96">
        <v>2500</v>
      </c>
      <c r="K2239" s="134" t="s">
        <v>112</v>
      </c>
      <c r="L2239" s="96" t="s">
        <v>229</v>
      </c>
      <c r="M2239" s="88" t="str">
        <f>VLOOKUP(L2239,'Total Sales 24-25'!$AD$2:$AE$6,2,0)</f>
        <v>WhatsApp API Business</v>
      </c>
      <c r="N2239" s="96" t="s">
        <v>258</v>
      </c>
      <c r="O2239" s="84" t="s">
        <v>6341</v>
      </c>
      <c r="P2239" s="89"/>
      <c r="Q2239" s="89"/>
      <c r="R2239" s="89"/>
      <c r="S2239" s="84">
        <v>12</v>
      </c>
      <c r="T2239" s="89"/>
      <c r="U2239" s="84">
        <v>2950</v>
      </c>
    </row>
    <row r="2240" spans="1:21" ht="17.25" customHeight="1" thickBot="1">
      <c r="A2240" s="82">
        <v>45268</v>
      </c>
      <c r="B2240" s="82" t="str">
        <f t="shared" si="34"/>
        <v>Dec</v>
      </c>
      <c r="C2240" s="83">
        <v>45261</v>
      </c>
      <c r="D2240" s="84">
        <v>49</v>
      </c>
      <c r="E2240" s="84" t="s">
        <v>205</v>
      </c>
      <c r="F2240" s="86" t="s">
        <v>9147</v>
      </c>
      <c r="G2240" s="86" t="s">
        <v>9949</v>
      </c>
      <c r="H2240" s="86" t="s">
        <v>8782</v>
      </c>
      <c r="I2240" s="86">
        <v>15045</v>
      </c>
      <c r="J2240" s="96">
        <v>12750</v>
      </c>
      <c r="K2240" s="134" t="s">
        <v>112</v>
      </c>
      <c r="L2240" s="96" t="s">
        <v>229</v>
      </c>
      <c r="M2240" s="88" t="str">
        <f>VLOOKUP(L2240,'Total Sales 24-25'!$AD$2:$AE$6,2,0)</f>
        <v>WhatsApp API Business</v>
      </c>
      <c r="N2240" s="96" t="s">
        <v>284</v>
      </c>
      <c r="O2240" s="84" t="s">
        <v>6341</v>
      </c>
      <c r="P2240" s="89"/>
      <c r="Q2240" s="89"/>
      <c r="R2240" s="89"/>
      <c r="S2240" s="84">
        <v>12</v>
      </c>
      <c r="T2240" s="89"/>
      <c r="U2240" s="84">
        <v>15045</v>
      </c>
    </row>
    <row r="2241" spans="1:21" ht="17.25" customHeight="1" thickBot="1">
      <c r="A2241" s="82">
        <v>45268</v>
      </c>
      <c r="B2241" s="82" t="str">
        <f t="shared" si="34"/>
        <v>Dec</v>
      </c>
      <c r="C2241" s="83">
        <v>45261</v>
      </c>
      <c r="D2241" s="84">
        <v>49</v>
      </c>
      <c r="E2241" s="84" t="s">
        <v>205</v>
      </c>
      <c r="F2241" s="86" t="s">
        <v>3422</v>
      </c>
      <c r="G2241" s="86" t="s">
        <v>9950</v>
      </c>
      <c r="H2241" s="86" t="s">
        <v>8782</v>
      </c>
      <c r="I2241" s="86">
        <v>23600</v>
      </c>
      <c r="J2241" s="96">
        <v>20000</v>
      </c>
      <c r="K2241" s="134" t="s">
        <v>112</v>
      </c>
      <c r="L2241" s="96" t="s">
        <v>229</v>
      </c>
      <c r="M2241" s="88" t="str">
        <f>VLOOKUP(L2241,'Total Sales 24-25'!$AD$2:$AE$6,2,0)</f>
        <v>WhatsApp API Business</v>
      </c>
      <c r="N2241" s="96" t="s">
        <v>485</v>
      </c>
      <c r="O2241" s="84" t="s">
        <v>6341</v>
      </c>
      <c r="P2241" s="89"/>
      <c r="Q2241" s="89"/>
      <c r="R2241" s="89"/>
      <c r="S2241" s="84">
        <v>12</v>
      </c>
      <c r="T2241" s="89"/>
      <c r="U2241" s="84">
        <v>23600</v>
      </c>
    </row>
    <row r="2242" spans="1:21" ht="17.25" customHeight="1" thickBot="1">
      <c r="A2242" s="82">
        <v>45268</v>
      </c>
      <c r="B2242" s="82" t="str">
        <f t="shared" ref="B2242:B2305" si="35">TEXT(A2242,"mmm")</f>
        <v>Dec</v>
      </c>
      <c r="C2242" s="83">
        <v>45261</v>
      </c>
      <c r="D2242" s="84">
        <v>49</v>
      </c>
      <c r="E2242" s="84" t="s">
        <v>205</v>
      </c>
      <c r="F2242" s="86" t="s">
        <v>1770</v>
      </c>
      <c r="G2242" s="86" t="s">
        <v>9951</v>
      </c>
      <c r="H2242" s="86" t="s">
        <v>8782</v>
      </c>
      <c r="I2242" s="86">
        <v>36108</v>
      </c>
      <c r="J2242" s="96">
        <v>30600</v>
      </c>
      <c r="K2242" s="134" t="s">
        <v>112</v>
      </c>
      <c r="L2242" s="96" t="s">
        <v>229</v>
      </c>
      <c r="M2242" s="88" t="str">
        <f>VLOOKUP(L2242,'Total Sales 24-25'!$AD$2:$AE$6,2,0)</f>
        <v>WhatsApp API Business</v>
      </c>
      <c r="N2242" s="96" t="s">
        <v>359</v>
      </c>
      <c r="O2242" s="84" t="s">
        <v>6341</v>
      </c>
      <c r="P2242" s="89"/>
      <c r="Q2242" s="89"/>
      <c r="R2242" s="89"/>
      <c r="S2242" s="84">
        <v>12</v>
      </c>
      <c r="T2242" s="89"/>
      <c r="U2242" s="84">
        <v>36108</v>
      </c>
    </row>
    <row r="2243" spans="1:21" ht="17.25" customHeight="1" thickBot="1">
      <c r="A2243" s="82">
        <v>45269</v>
      </c>
      <c r="B2243" s="82" t="str">
        <f t="shared" si="35"/>
        <v>Dec</v>
      </c>
      <c r="C2243" s="83">
        <v>45261</v>
      </c>
      <c r="D2243" s="84">
        <v>49</v>
      </c>
      <c r="E2243" s="84" t="s">
        <v>205</v>
      </c>
      <c r="F2243" s="86" t="s">
        <v>656</v>
      </c>
      <c r="G2243" s="86" t="s">
        <v>9952</v>
      </c>
      <c r="H2243" s="86" t="s">
        <v>8782</v>
      </c>
      <c r="I2243" s="86">
        <v>15045</v>
      </c>
      <c r="J2243" s="96">
        <v>12750</v>
      </c>
      <c r="K2243" s="134" t="s">
        <v>112</v>
      </c>
      <c r="L2243" s="96" t="s">
        <v>229</v>
      </c>
      <c r="M2243" s="88" t="str">
        <f>VLOOKUP(L2243,'Total Sales 24-25'!$AD$2:$AE$6,2,0)</f>
        <v>WhatsApp API Business</v>
      </c>
      <c r="N2243" s="96" t="s">
        <v>284</v>
      </c>
      <c r="O2243" s="84" t="s">
        <v>6341</v>
      </c>
      <c r="P2243" s="89"/>
      <c r="Q2243" s="89"/>
      <c r="R2243" s="89"/>
      <c r="S2243" s="84">
        <v>12</v>
      </c>
      <c r="T2243" s="89"/>
      <c r="U2243" s="84">
        <v>15045</v>
      </c>
    </row>
    <row r="2244" spans="1:21" ht="17.25" customHeight="1" thickBot="1">
      <c r="A2244" s="82">
        <v>45271</v>
      </c>
      <c r="B2244" s="82" t="str">
        <f t="shared" si="35"/>
        <v>Dec</v>
      </c>
      <c r="C2244" s="83">
        <v>45261</v>
      </c>
      <c r="D2244" s="84">
        <v>50</v>
      </c>
      <c r="E2244" s="84" t="s">
        <v>205</v>
      </c>
      <c r="F2244" s="86" t="s">
        <v>9645</v>
      </c>
      <c r="G2244" s="86" t="s">
        <v>9953</v>
      </c>
      <c r="H2244" s="86" t="s">
        <v>8782</v>
      </c>
      <c r="I2244" s="86">
        <v>128207</v>
      </c>
      <c r="J2244" s="96">
        <v>108650</v>
      </c>
      <c r="K2244" s="104" t="s">
        <v>291</v>
      </c>
      <c r="L2244" s="96" t="s">
        <v>226</v>
      </c>
      <c r="M2244" s="88" t="str">
        <f>VLOOKUP(L2244,'Total Sales 24-25'!$AD$2:$AE$6,2,0)</f>
        <v xml:space="preserve">Training Business </v>
      </c>
      <c r="N2244" s="96" t="s">
        <v>292</v>
      </c>
      <c r="O2244" s="84" t="s">
        <v>6341</v>
      </c>
      <c r="P2244" s="89"/>
      <c r="Q2244" s="89"/>
      <c r="R2244" s="89"/>
      <c r="S2244" s="84">
        <v>12</v>
      </c>
      <c r="T2244" s="89"/>
      <c r="U2244" s="84">
        <v>128207</v>
      </c>
    </row>
    <row r="2245" spans="1:21" ht="17.25" customHeight="1" thickBot="1">
      <c r="A2245" s="82">
        <v>45271</v>
      </c>
      <c r="B2245" s="82" t="str">
        <f t="shared" si="35"/>
        <v>Dec</v>
      </c>
      <c r="C2245" s="83">
        <v>45261</v>
      </c>
      <c r="D2245" s="84">
        <v>50</v>
      </c>
      <c r="E2245" s="84" t="s">
        <v>205</v>
      </c>
      <c r="F2245" s="86" t="s">
        <v>9789</v>
      </c>
      <c r="G2245" s="86" t="s">
        <v>9954</v>
      </c>
      <c r="H2245" s="86" t="s">
        <v>8782</v>
      </c>
      <c r="I2245" s="86">
        <v>10455</v>
      </c>
      <c r="J2245" s="96">
        <v>8860</v>
      </c>
      <c r="K2245" s="135" t="s">
        <v>310</v>
      </c>
      <c r="L2245" s="96" t="s">
        <v>223</v>
      </c>
      <c r="M2245" s="88" t="str">
        <f>VLOOKUP(L2245,'Total Sales 24-25'!$AD$2:$AE$6,2,0)</f>
        <v>Tech Assist Recruitment</v>
      </c>
      <c r="N2245" s="96" t="s">
        <v>311</v>
      </c>
      <c r="O2245" s="84" t="s">
        <v>6341</v>
      </c>
      <c r="P2245" s="89"/>
      <c r="Q2245" s="89"/>
      <c r="R2245" s="89"/>
      <c r="S2245" s="84">
        <v>12</v>
      </c>
      <c r="T2245" s="89"/>
      <c r="U2245" s="84">
        <v>10455</v>
      </c>
    </row>
    <row r="2246" spans="1:21" ht="17.25" customHeight="1" thickBot="1">
      <c r="A2246" s="82">
        <v>45031</v>
      </c>
      <c r="B2246" s="82" t="str">
        <f t="shared" si="35"/>
        <v>Apr</v>
      </c>
      <c r="C2246" s="83">
        <v>45017</v>
      </c>
      <c r="D2246" s="84">
        <v>15</v>
      </c>
      <c r="E2246" s="84" t="s">
        <v>205</v>
      </c>
      <c r="F2246" s="85" t="s">
        <v>2535</v>
      </c>
      <c r="G2246" s="86" t="s">
        <v>9955</v>
      </c>
      <c r="H2246" s="86" t="s">
        <v>8782</v>
      </c>
      <c r="I2246" s="86">
        <v>528640</v>
      </c>
      <c r="J2246" s="84">
        <v>448000</v>
      </c>
      <c r="K2246" s="108" t="s">
        <v>291</v>
      </c>
      <c r="L2246" s="88" t="s">
        <v>226</v>
      </c>
      <c r="M2246" s="88" t="str">
        <f>VLOOKUP(L2246,'Total Sales 24-25'!$AD$2:$AE$6,2,0)</f>
        <v xml:space="preserve">Training Business </v>
      </c>
      <c r="N2246" s="88" t="s">
        <v>7906</v>
      </c>
      <c r="O2246" s="84" t="s">
        <v>6341</v>
      </c>
      <c r="P2246" s="84" t="s">
        <v>7726</v>
      </c>
      <c r="Q2246" s="89"/>
      <c r="R2246" s="89"/>
      <c r="S2246" s="84">
        <v>4</v>
      </c>
      <c r="T2246" s="89"/>
      <c r="U2246" s="84">
        <v>528640</v>
      </c>
    </row>
    <row r="2247" spans="1:21" ht="17.25" customHeight="1" thickBot="1">
      <c r="A2247" s="82">
        <v>45271</v>
      </c>
      <c r="B2247" s="82" t="str">
        <f t="shared" si="35"/>
        <v>Dec</v>
      </c>
      <c r="C2247" s="83">
        <v>45261</v>
      </c>
      <c r="D2247" s="84">
        <v>50</v>
      </c>
      <c r="E2247" s="84" t="s">
        <v>205</v>
      </c>
      <c r="F2247" s="86" t="s">
        <v>9956</v>
      </c>
      <c r="G2247" s="86" t="s">
        <v>9957</v>
      </c>
      <c r="H2247" s="86" t="s">
        <v>8782</v>
      </c>
      <c r="I2247" s="86">
        <v>15045</v>
      </c>
      <c r="J2247" s="96">
        <v>12750</v>
      </c>
      <c r="K2247" s="134" t="s">
        <v>112</v>
      </c>
      <c r="L2247" s="96" t="s">
        <v>229</v>
      </c>
      <c r="M2247" s="88" t="str">
        <f>VLOOKUP(L2247,'Total Sales 24-25'!$AD$2:$AE$6,2,0)</f>
        <v>WhatsApp API Business</v>
      </c>
      <c r="N2247" s="96" t="s">
        <v>284</v>
      </c>
      <c r="O2247" s="84" t="s">
        <v>6341</v>
      </c>
      <c r="P2247" s="89"/>
      <c r="Q2247" s="89"/>
      <c r="R2247" s="89"/>
      <c r="S2247" s="84">
        <v>12</v>
      </c>
      <c r="T2247" s="89"/>
      <c r="U2247" s="84">
        <v>15045</v>
      </c>
    </row>
    <row r="2248" spans="1:21" ht="17.25" customHeight="1" thickBot="1">
      <c r="A2248" s="82">
        <v>45272</v>
      </c>
      <c r="B2248" s="82" t="str">
        <f t="shared" si="35"/>
        <v>Dec</v>
      </c>
      <c r="C2248" s="83">
        <v>45261</v>
      </c>
      <c r="D2248" s="84">
        <v>50</v>
      </c>
      <c r="E2248" s="84" t="s">
        <v>205</v>
      </c>
      <c r="F2248" s="86" t="s">
        <v>1652</v>
      </c>
      <c r="G2248" s="86" t="s">
        <v>9958</v>
      </c>
      <c r="H2248" s="86" t="s">
        <v>8782</v>
      </c>
      <c r="I2248" s="86">
        <v>23600</v>
      </c>
      <c r="J2248" s="96">
        <v>20000</v>
      </c>
      <c r="K2248" s="134" t="s">
        <v>112</v>
      </c>
      <c r="L2248" s="96" t="s">
        <v>229</v>
      </c>
      <c r="M2248" s="88" t="str">
        <f>VLOOKUP(L2248,'Total Sales 24-25'!$AD$2:$AE$6,2,0)</f>
        <v>WhatsApp API Business</v>
      </c>
      <c r="N2248" s="96" t="s">
        <v>485</v>
      </c>
      <c r="O2248" s="84" t="s">
        <v>6341</v>
      </c>
      <c r="P2248" s="89"/>
      <c r="Q2248" s="89"/>
      <c r="R2248" s="89"/>
      <c r="S2248" s="84">
        <v>12</v>
      </c>
      <c r="T2248" s="89"/>
      <c r="U2248" s="84">
        <v>23600</v>
      </c>
    </row>
    <row r="2249" spans="1:21" ht="17.25" customHeight="1" thickBot="1">
      <c r="A2249" s="82">
        <v>45272</v>
      </c>
      <c r="B2249" s="82" t="str">
        <f t="shared" si="35"/>
        <v>Dec</v>
      </c>
      <c r="C2249" s="83">
        <v>45261</v>
      </c>
      <c r="D2249" s="84">
        <v>50</v>
      </c>
      <c r="E2249" s="84" t="s">
        <v>205</v>
      </c>
      <c r="F2249" s="86" t="s">
        <v>5427</v>
      </c>
      <c r="G2249" s="86" t="s">
        <v>9959</v>
      </c>
      <c r="H2249" s="86" t="s">
        <v>8782</v>
      </c>
      <c r="I2249" s="86">
        <v>11800</v>
      </c>
      <c r="J2249" s="96">
        <v>10000</v>
      </c>
      <c r="K2249" s="134" t="s">
        <v>112</v>
      </c>
      <c r="L2249" s="96" t="s">
        <v>229</v>
      </c>
      <c r="M2249" s="88" t="str">
        <f>VLOOKUP(L2249,'Total Sales 24-25'!$AD$2:$AE$6,2,0)</f>
        <v>WhatsApp API Business</v>
      </c>
      <c r="N2249" s="96" t="s">
        <v>352</v>
      </c>
      <c r="O2249" s="84" t="s">
        <v>6341</v>
      </c>
      <c r="P2249" s="89"/>
      <c r="Q2249" s="89"/>
      <c r="R2249" s="89"/>
      <c r="S2249" s="84">
        <v>12</v>
      </c>
      <c r="T2249" s="89"/>
      <c r="U2249" s="84">
        <v>11800</v>
      </c>
    </row>
    <row r="2250" spans="1:21" ht="17.25" customHeight="1" thickBot="1">
      <c r="A2250" s="82">
        <v>45272</v>
      </c>
      <c r="B2250" s="82" t="str">
        <f t="shared" si="35"/>
        <v>Dec</v>
      </c>
      <c r="C2250" s="83">
        <v>45261</v>
      </c>
      <c r="D2250" s="84">
        <v>50</v>
      </c>
      <c r="E2250" s="84" t="s">
        <v>205</v>
      </c>
      <c r="F2250" s="86" t="s">
        <v>5465</v>
      </c>
      <c r="G2250" s="86" t="s">
        <v>9960</v>
      </c>
      <c r="H2250" s="86" t="s">
        <v>8782</v>
      </c>
      <c r="I2250" s="86">
        <v>11800</v>
      </c>
      <c r="J2250" s="96">
        <v>10000</v>
      </c>
      <c r="K2250" s="134" t="s">
        <v>112</v>
      </c>
      <c r="L2250" s="96" t="s">
        <v>229</v>
      </c>
      <c r="M2250" s="88" t="str">
        <f>VLOOKUP(L2250,'Total Sales 24-25'!$AD$2:$AE$6,2,0)</f>
        <v>WhatsApp API Business</v>
      </c>
      <c r="N2250" s="96" t="s">
        <v>352</v>
      </c>
      <c r="O2250" s="84" t="s">
        <v>6341</v>
      </c>
      <c r="P2250" s="89"/>
      <c r="Q2250" s="89"/>
      <c r="R2250" s="89"/>
      <c r="S2250" s="84">
        <v>12</v>
      </c>
      <c r="T2250" s="89"/>
      <c r="U2250" s="84">
        <v>11800</v>
      </c>
    </row>
    <row r="2251" spans="1:21" ht="17.25" customHeight="1" thickBot="1">
      <c r="A2251" s="82">
        <v>45272</v>
      </c>
      <c r="B2251" s="82" t="str">
        <f t="shared" si="35"/>
        <v>Dec</v>
      </c>
      <c r="C2251" s="83">
        <v>45261</v>
      </c>
      <c r="D2251" s="84">
        <v>50</v>
      </c>
      <c r="E2251" s="84" t="s">
        <v>205</v>
      </c>
      <c r="F2251" s="86" t="s">
        <v>2245</v>
      </c>
      <c r="G2251" s="86" t="s">
        <v>9961</v>
      </c>
      <c r="H2251" s="86" t="s">
        <v>8782</v>
      </c>
      <c r="I2251" s="86">
        <v>150000</v>
      </c>
      <c r="J2251" s="96">
        <v>127119</v>
      </c>
      <c r="K2251" s="104" t="s">
        <v>291</v>
      </c>
      <c r="L2251" s="96" t="s">
        <v>226</v>
      </c>
      <c r="M2251" s="88" t="str">
        <f>VLOOKUP(L2251,'Total Sales 24-25'!$AD$2:$AE$6,2,0)</f>
        <v xml:space="preserve">Training Business </v>
      </c>
      <c r="N2251" s="96" t="s">
        <v>292</v>
      </c>
      <c r="O2251" s="84" t="s">
        <v>6341</v>
      </c>
      <c r="P2251" s="89"/>
      <c r="Q2251" s="89"/>
      <c r="R2251" s="89"/>
      <c r="S2251" s="84">
        <v>12</v>
      </c>
      <c r="T2251" s="89"/>
      <c r="U2251" s="84">
        <v>150000</v>
      </c>
    </row>
    <row r="2252" spans="1:21" ht="17.25" customHeight="1" thickBot="1">
      <c r="A2252" s="82">
        <v>45273</v>
      </c>
      <c r="B2252" s="82" t="str">
        <f t="shared" si="35"/>
        <v>Dec</v>
      </c>
      <c r="C2252" s="83">
        <v>45261</v>
      </c>
      <c r="D2252" s="84">
        <v>50</v>
      </c>
      <c r="E2252" s="84" t="s">
        <v>205</v>
      </c>
      <c r="F2252" s="86" t="s">
        <v>1941</v>
      </c>
      <c r="G2252" s="86" t="s">
        <v>9962</v>
      </c>
      <c r="H2252" s="86" t="s">
        <v>8782</v>
      </c>
      <c r="I2252" s="86">
        <v>11800</v>
      </c>
      <c r="J2252" s="96">
        <v>10000</v>
      </c>
      <c r="K2252" s="134" t="s">
        <v>112</v>
      </c>
      <c r="L2252" s="96" t="s">
        <v>229</v>
      </c>
      <c r="M2252" s="88" t="str">
        <f>VLOOKUP(L2252,'Total Sales 24-25'!$AD$2:$AE$6,2,0)</f>
        <v>WhatsApp API Business</v>
      </c>
      <c r="N2252" s="96" t="s">
        <v>352</v>
      </c>
      <c r="O2252" s="84" t="s">
        <v>6341</v>
      </c>
      <c r="P2252" s="89"/>
      <c r="Q2252" s="89"/>
      <c r="R2252" s="89"/>
      <c r="S2252" s="84">
        <v>12</v>
      </c>
      <c r="T2252" s="89"/>
      <c r="U2252" s="84">
        <v>11800</v>
      </c>
    </row>
    <row r="2253" spans="1:21" ht="17.25" customHeight="1" thickBot="1">
      <c r="A2253" s="82">
        <v>45273</v>
      </c>
      <c r="B2253" s="82" t="str">
        <f t="shared" si="35"/>
        <v>Dec</v>
      </c>
      <c r="C2253" s="83">
        <v>45261</v>
      </c>
      <c r="D2253" s="84">
        <v>50</v>
      </c>
      <c r="E2253" s="84" t="s">
        <v>205</v>
      </c>
      <c r="F2253" s="86" t="s">
        <v>9543</v>
      </c>
      <c r="G2253" s="136" t="s">
        <v>9963</v>
      </c>
      <c r="H2253" s="86" t="s">
        <v>8782</v>
      </c>
      <c r="I2253" s="86">
        <v>236000</v>
      </c>
      <c r="J2253" s="96">
        <v>200000</v>
      </c>
      <c r="K2253" s="104" t="s">
        <v>291</v>
      </c>
      <c r="L2253" s="96" t="s">
        <v>226</v>
      </c>
      <c r="M2253" s="88" t="str">
        <f>VLOOKUP(L2253,'Total Sales 24-25'!$AD$2:$AE$6,2,0)</f>
        <v xml:space="preserve">Training Business </v>
      </c>
      <c r="N2253" s="96" t="s">
        <v>292</v>
      </c>
      <c r="O2253" s="84" t="s">
        <v>6341</v>
      </c>
      <c r="P2253" s="89"/>
      <c r="Q2253" s="89"/>
      <c r="R2253" s="89"/>
      <c r="S2253" s="84">
        <v>12</v>
      </c>
      <c r="T2253" s="89"/>
      <c r="U2253" s="84">
        <v>236000</v>
      </c>
    </row>
    <row r="2254" spans="1:21" ht="17.25" customHeight="1" thickBot="1">
      <c r="A2254" s="82">
        <v>45273</v>
      </c>
      <c r="B2254" s="82" t="str">
        <f t="shared" si="35"/>
        <v>Dec</v>
      </c>
      <c r="C2254" s="83">
        <v>45261</v>
      </c>
      <c r="D2254" s="84">
        <v>50</v>
      </c>
      <c r="E2254" s="84" t="s">
        <v>205</v>
      </c>
      <c r="F2254" s="86" t="s">
        <v>4754</v>
      </c>
      <c r="G2254" s="86" t="s">
        <v>9964</v>
      </c>
      <c r="H2254" s="86" t="s">
        <v>8782</v>
      </c>
      <c r="I2254" s="86">
        <v>15045</v>
      </c>
      <c r="J2254" s="96">
        <v>12750</v>
      </c>
      <c r="K2254" s="134" t="s">
        <v>112</v>
      </c>
      <c r="L2254" s="96" t="s">
        <v>229</v>
      </c>
      <c r="M2254" s="88" t="str">
        <f>VLOOKUP(L2254,'Total Sales 24-25'!$AD$2:$AE$6,2,0)</f>
        <v>WhatsApp API Business</v>
      </c>
      <c r="N2254" s="96" t="s">
        <v>284</v>
      </c>
      <c r="O2254" s="84" t="s">
        <v>6341</v>
      </c>
      <c r="P2254" s="89"/>
      <c r="Q2254" s="89"/>
      <c r="R2254" s="89"/>
      <c r="S2254" s="84">
        <v>12</v>
      </c>
      <c r="T2254" s="89"/>
      <c r="U2254" s="84">
        <v>15045</v>
      </c>
    </row>
    <row r="2255" spans="1:21" ht="17.25" customHeight="1" thickBot="1">
      <c r="A2255" s="82">
        <v>45273</v>
      </c>
      <c r="B2255" s="82" t="str">
        <f t="shared" si="35"/>
        <v>Dec</v>
      </c>
      <c r="C2255" s="83">
        <v>45261</v>
      </c>
      <c r="D2255" s="84">
        <v>50</v>
      </c>
      <c r="E2255" s="84" t="s">
        <v>205</v>
      </c>
      <c r="F2255" s="86" t="s">
        <v>5583</v>
      </c>
      <c r="G2255" s="86" t="s">
        <v>9965</v>
      </c>
      <c r="H2255" s="86" t="s">
        <v>8782</v>
      </c>
      <c r="I2255" s="86">
        <v>25075</v>
      </c>
      <c r="J2255" s="96">
        <v>21250</v>
      </c>
      <c r="K2255" s="134" t="s">
        <v>112</v>
      </c>
      <c r="L2255" s="96" t="s">
        <v>229</v>
      </c>
      <c r="M2255" s="88" t="str">
        <f>VLOOKUP(L2255,'Total Sales 24-25'!$AD$2:$AE$6,2,0)</f>
        <v>WhatsApp API Business</v>
      </c>
      <c r="N2255" s="96" t="s">
        <v>1504</v>
      </c>
      <c r="O2255" s="84" t="s">
        <v>6341</v>
      </c>
      <c r="P2255" s="89"/>
      <c r="Q2255" s="89"/>
      <c r="R2255" s="89"/>
      <c r="S2255" s="84">
        <v>12</v>
      </c>
      <c r="T2255" s="89"/>
      <c r="U2255" s="84">
        <v>25075</v>
      </c>
    </row>
    <row r="2256" spans="1:21" ht="17.25" customHeight="1" thickBot="1">
      <c r="A2256" s="82">
        <v>45273</v>
      </c>
      <c r="B2256" s="82" t="str">
        <f t="shared" si="35"/>
        <v>Dec</v>
      </c>
      <c r="C2256" s="83">
        <v>45261</v>
      </c>
      <c r="D2256" s="84">
        <v>50</v>
      </c>
      <c r="E2256" s="84" t="s">
        <v>205</v>
      </c>
      <c r="F2256" s="86" t="s">
        <v>577</v>
      </c>
      <c r="G2256" s="86" t="s">
        <v>9966</v>
      </c>
      <c r="H2256" s="86" t="s">
        <v>8782</v>
      </c>
      <c r="I2256" s="86">
        <v>44840</v>
      </c>
      <c r="J2256" s="96">
        <v>38000</v>
      </c>
      <c r="K2256" s="134" t="s">
        <v>112</v>
      </c>
      <c r="L2256" s="96" t="s">
        <v>229</v>
      </c>
      <c r="M2256" s="88" t="str">
        <f>VLOOKUP(L2256,'Total Sales 24-25'!$AD$2:$AE$6,2,0)</f>
        <v>WhatsApp API Business</v>
      </c>
      <c r="N2256" s="96" t="s">
        <v>643</v>
      </c>
      <c r="O2256" s="84" t="s">
        <v>6341</v>
      </c>
      <c r="P2256" s="89"/>
      <c r="Q2256" s="89"/>
      <c r="R2256" s="89"/>
      <c r="S2256" s="84">
        <v>12</v>
      </c>
      <c r="T2256" s="89"/>
      <c r="U2256" s="84">
        <v>44840</v>
      </c>
    </row>
    <row r="2257" spans="1:21" ht="17.25" customHeight="1" thickBot="1">
      <c r="A2257" s="82">
        <v>45031</v>
      </c>
      <c r="B2257" s="82" t="str">
        <f t="shared" si="35"/>
        <v>Apr</v>
      </c>
      <c r="C2257" s="83">
        <v>45017</v>
      </c>
      <c r="D2257" s="109">
        <v>15</v>
      </c>
      <c r="E2257" s="84" t="s">
        <v>205</v>
      </c>
      <c r="F2257" s="113" t="s">
        <v>2043</v>
      </c>
      <c r="G2257" s="110" t="s">
        <v>9967</v>
      </c>
      <c r="H2257" s="86" t="s">
        <v>8782</v>
      </c>
      <c r="I2257" s="110">
        <v>42480</v>
      </c>
      <c r="J2257" s="109">
        <v>36000</v>
      </c>
      <c r="K2257" s="120" t="s">
        <v>112</v>
      </c>
      <c r="L2257" s="109" t="s">
        <v>229</v>
      </c>
      <c r="M2257" s="88" t="str">
        <f>VLOOKUP(L2257,'Total Sales 24-25'!$AD$2:$AE$6,2,0)</f>
        <v>WhatsApp API Business</v>
      </c>
      <c r="N2257" s="109" t="s">
        <v>359</v>
      </c>
      <c r="O2257" s="109" t="s">
        <v>6341</v>
      </c>
      <c r="P2257" s="89"/>
      <c r="Q2257" s="89"/>
      <c r="R2257" s="89"/>
      <c r="S2257" s="109">
        <v>4</v>
      </c>
      <c r="T2257" s="89"/>
      <c r="U2257" s="109">
        <v>42480</v>
      </c>
    </row>
    <row r="2258" spans="1:21" ht="17.25" customHeight="1" thickBot="1">
      <c r="A2258" s="82">
        <v>45273</v>
      </c>
      <c r="B2258" s="82" t="str">
        <f t="shared" si="35"/>
        <v>Dec</v>
      </c>
      <c r="C2258" s="83">
        <v>45261</v>
      </c>
      <c r="D2258" s="84">
        <v>50</v>
      </c>
      <c r="E2258" s="84" t="s">
        <v>205</v>
      </c>
      <c r="F2258" s="86" t="s">
        <v>3687</v>
      </c>
      <c r="G2258" s="86" t="s">
        <v>9968</v>
      </c>
      <c r="H2258" s="86" t="s">
        <v>8782</v>
      </c>
      <c r="I2258" s="86">
        <v>25075</v>
      </c>
      <c r="J2258" s="96">
        <v>21250</v>
      </c>
      <c r="K2258" s="134" t="s">
        <v>112</v>
      </c>
      <c r="L2258" s="96" t="s">
        <v>229</v>
      </c>
      <c r="M2258" s="88" t="str">
        <f>VLOOKUP(L2258,'Total Sales 24-25'!$AD$2:$AE$6,2,0)</f>
        <v>WhatsApp API Business</v>
      </c>
      <c r="N2258" s="96" t="s">
        <v>1504</v>
      </c>
      <c r="O2258" s="84" t="s">
        <v>6341</v>
      </c>
      <c r="P2258" s="89"/>
      <c r="Q2258" s="89"/>
      <c r="R2258" s="89"/>
      <c r="S2258" s="84">
        <v>12</v>
      </c>
      <c r="T2258" s="89"/>
      <c r="U2258" s="84">
        <v>25075</v>
      </c>
    </row>
    <row r="2259" spans="1:21" ht="17.25" customHeight="1" thickBot="1">
      <c r="A2259" s="82">
        <v>45273</v>
      </c>
      <c r="B2259" s="82" t="str">
        <f t="shared" si="35"/>
        <v>Dec</v>
      </c>
      <c r="C2259" s="83">
        <v>45261</v>
      </c>
      <c r="D2259" s="84">
        <v>50</v>
      </c>
      <c r="E2259" s="84" t="s">
        <v>205</v>
      </c>
      <c r="F2259" s="86" t="s">
        <v>9969</v>
      </c>
      <c r="G2259" s="86" t="s">
        <v>9970</v>
      </c>
      <c r="H2259" s="86" t="s">
        <v>8782</v>
      </c>
      <c r="I2259" s="86">
        <v>10620</v>
      </c>
      <c r="J2259" s="96">
        <v>9000</v>
      </c>
      <c r="K2259" s="134" t="s">
        <v>112</v>
      </c>
      <c r="L2259" s="96" t="s">
        <v>229</v>
      </c>
      <c r="M2259" s="88" t="str">
        <f>VLOOKUP(L2259,'Total Sales 24-25'!$AD$2:$AE$6,2,0)</f>
        <v>WhatsApp API Business</v>
      </c>
      <c r="N2259" s="96" t="s">
        <v>352</v>
      </c>
      <c r="O2259" s="84" t="s">
        <v>6341</v>
      </c>
      <c r="P2259" s="89"/>
      <c r="Q2259" s="89"/>
      <c r="R2259" s="89"/>
      <c r="S2259" s="84">
        <v>12</v>
      </c>
      <c r="T2259" s="89"/>
      <c r="U2259" s="84">
        <v>10620</v>
      </c>
    </row>
    <row r="2260" spans="1:21" ht="17.25" customHeight="1" thickBot="1">
      <c r="A2260" s="82">
        <v>45274</v>
      </c>
      <c r="B2260" s="82" t="str">
        <f t="shared" si="35"/>
        <v>Dec</v>
      </c>
      <c r="C2260" s="83">
        <v>45261</v>
      </c>
      <c r="D2260" s="84">
        <v>50</v>
      </c>
      <c r="E2260" s="84" t="s">
        <v>205</v>
      </c>
      <c r="F2260" s="86" t="s">
        <v>9491</v>
      </c>
      <c r="G2260" s="86" t="s">
        <v>9971</v>
      </c>
      <c r="H2260" s="86" t="s">
        <v>8782</v>
      </c>
      <c r="I2260" s="86">
        <v>15045</v>
      </c>
      <c r="J2260" s="96">
        <v>12750</v>
      </c>
      <c r="K2260" s="134" t="s">
        <v>112</v>
      </c>
      <c r="L2260" s="96" t="s">
        <v>229</v>
      </c>
      <c r="M2260" s="88" t="str">
        <f>VLOOKUP(L2260,'Total Sales 24-25'!$AD$2:$AE$6,2,0)</f>
        <v>WhatsApp API Business</v>
      </c>
      <c r="N2260" s="96" t="s">
        <v>284</v>
      </c>
      <c r="O2260" s="84" t="s">
        <v>6341</v>
      </c>
      <c r="P2260" s="89"/>
      <c r="Q2260" s="89"/>
      <c r="R2260" s="89"/>
      <c r="S2260" s="84">
        <v>12</v>
      </c>
      <c r="T2260" s="89"/>
      <c r="U2260" s="84">
        <v>15045</v>
      </c>
    </row>
    <row r="2261" spans="1:21" ht="17.25" customHeight="1" thickBot="1">
      <c r="A2261" s="82">
        <v>45274</v>
      </c>
      <c r="B2261" s="82" t="str">
        <f t="shared" si="35"/>
        <v>Dec</v>
      </c>
      <c r="C2261" s="83">
        <v>45261</v>
      </c>
      <c r="D2261" s="84">
        <v>50</v>
      </c>
      <c r="E2261" s="84" t="s">
        <v>205</v>
      </c>
      <c r="F2261" s="86" t="s">
        <v>9329</v>
      </c>
      <c r="G2261" s="86" t="s">
        <v>9972</v>
      </c>
      <c r="H2261" s="86" t="s">
        <v>8782</v>
      </c>
      <c r="I2261" s="86">
        <v>17700</v>
      </c>
      <c r="J2261" s="96">
        <v>15000</v>
      </c>
      <c r="K2261" s="135" t="s">
        <v>310</v>
      </c>
      <c r="L2261" s="96" t="s">
        <v>223</v>
      </c>
      <c r="M2261" s="88" t="str">
        <f>VLOOKUP(L2261,'Total Sales 24-25'!$AD$2:$AE$6,2,0)</f>
        <v>Tech Assist Recruitment</v>
      </c>
      <c r="N2261" s="96" t="s">
        <v>311</v>
      </c>
      <c r="O2261" s="84" t="s">
        <v>6341</v>
      </c>
      <c r="P2261" s="89"/>
      <c r="Q2261" s="89"/>
      <c r="R2261" s="89"/>
      <c r="S2261" s="84">
        <v>12</v>
      </c>
      <c r="T2261" s="89"/>
      <c r="U2261" s="84">
        <v>17700</v>
      </c>
    </row>
    <row r="2262" spans="1:21" ht="17.25" customHeight="1" thickBot="1">
      <c r="A2262" s="82">
        <v>45274</v>
      </c>
      <c r="B2262" s="82" t="str">
        <f t="shared" si="35"/>
        <v>Dec</v>
      </c>
      <c r="C2262" s="83">
        <v>45261</v>
      </c>
      <c r="D2262" s="84">
        <v>50</v>
      </c>
      <c r="E2262" s="84" t="s">
        <v>205</v>
      </c>
      <c r="F2262" s="86" t="s">
        <v>9973</v>
      </c>
      <c r="G2262" s="86" t="s">
        <v>9974</v>
      </c>
      <c r="H2262" s="86" t="s">
        <v>8782</v>
      </c>
      <c r="I2262" s="86">
        <v>8850</v>
      </c>
      <c r="J2262" s="96">
        <v>7500</v>
      </c>
      <c r="K2262" s="134" t="s">
        <v>112</v>
      </c>
      <c r="L2262" s="96" t="s">
        <v>229</v>
      </c>
      <c r="M2262" s="88" t="str">
        <f>VLOOKUP(L2262,'Total Sales 24-25'!$AD$2:$AE$6,2,0)</f>
        <v>WhatsApp API Business</v>
      </c>
      <c r="N2262" s="96" t="s">
        <v>269</v>
      </c>
      <c r="O2262" s="84" t="s">
        <v>6341</v>
      </c>
      <c r="P2262" s="89"/>
      <c r="Q2262" s="89"/>
      <c r="R2262" s="89"/>
      <c r="S2262" s="84">
        <v>12</v>
      </c>
      <c r="T2262" s="89"/>
      <c r="U2262" s="84">
        <v>8850</v>
      </c>
    </row>
    <row r="2263" spans="1:21" ht="17.25" customHeight="1" thickBot="1">
      <c r="A2263" s="82">
        <v>45274</v>
      </c>
      <c r="B2263" s="82" t="str">
        <f t="shared" si="35"/>
        <v>Dec</v>
      </c>
      <c r="C2263" s="83">
        <v>45261</v>
      </c>
      <c r="D2263" s="84">
        <v>50</v>
      </c>
      <c r="E2263" s="84" t="s">
        <v>205</v>
      </c>
      <c r="F2263" s="86" t="s">
        <v>471</v>
      </c>
      <c r="G2263" s="86" t="s">
        <v>9975</v>
      </c>
      <c r="H2263" s="86" t="s">
        <v>8782</v>
      </c>
      <c r="I2263" s="86">
        <v>8850</v>
      </c>
      <c r="J2263" s="96">
        <v>7500</v>
      </c>
      <c r="K2263" s="134" t="s">
        <v>112</v>
      </c>
      <c r="L2263" s="96" t="s">
        <v>229</v>
      </c>
      <c r="M2263" s="88" t="str">
        <f>VLOOKUP(L2263,'Total Sales 24-25'!$AD$2:$AE$6,2,0)</f>
        <v>WhatsApp API Business</v>
      </c>
      <c r="N2263" s="96" t="s">
        <v>269</v>
      </c>
      <c r="O2263" s="84" t="s">
        <v>6341</v>
      </c>
      <c r="P2263" s="89"/>
      <c r="Q2263" s="89"/>
      <c r="R2263" s="89"/>
      <c r="S2263" s="84">
        <v>12</v>
      </c>
      <c r="T2263" s="89"/>
      <c r="U2263" s="84">
        <v>8850</v>
      </c>
    </row>
    <row r="2264" spans="1:21" ht="17.25" customHeight="1" thickBot="1">
      <c r="A2264" s="82">
        <v>45274</v>
      </c>
      <c r="B2264" s="82" t="str">
        <f t="shared" si="35"/>
        <v>Dec</v>
      </c>
      <c r="C2264" s="83">
        <v>45261</v>
      </c>
      <c r="D2264" s="84">
        <v>50</v>
      </c>
      <c r="E2264" s="84" t="s">
        <v>205</v>
      </c>
      <c r="F2264" s="86" t="s">
        <v>829</v>
      </c>
      <c r="G2264" s="86" t="s">
        <v>9976</v>
      </c>
      <c r="H2264" s="86" t="s">
        <v>8782</v>
      </c>
      <c r="I2264" s="86">
        <v>56640</v>
      </c>
      <c r="J2264" s="96">
        <v>48000</v>
      </c>
      <c r="K2264" s="104" t="s">
        <v>291</v>
      </c>
      <c r="L2264" s="88" t="s">
        <v>32</v>
      </c>
      <c r="M2264" s="88" t="s">
        <v>15</v>
      </c>
      <c r="N2264" s="96" t="s">
        <v>503</v>
      </c>
      <c r="O2264" s="84" t="s">
        <v>6341</v>
      </c>
      <c r="P2264" s="89"/>
      <c r="Q2264" s="89"/>
      <c r="R2264" s="89"/>
      <c r="S2264" s="84">
        <v>12</v>
      </c>
      <c r="T2264" s="89"/>
      <c r="U2264" s="84">
        <v>56640</v>
      </c>
    </row>
    <row r="2265" spans="1:21" ht="17.25" customHeight="1" thickBot="1">
      <c r="A2265" s="82">
        <v>45274</v>
      </c>
      <c r="B2265" s="82" t="str">
        <f t="shared" si="35"/>
        <v>Dec</v>
      </c>
      <c r="C2265" s="83">
        <v>45261</v>
      </c>
      <c r="D2265" s="84">
        <v>50</v>
      </c>
      <c r="E2265" s="84" t="s">
        <v>205</v>
      </c>
      <c r="F2265" s="86" t="s">
        <v>5468</v>
      </c>
      <c r="G2265" s="86" t="s">
        <v>9977</v>
      </c>
      <c r="H2265" s="86" t="s">
        <v>8782</v>
      </c>
      <c r="I2265" s="86">
        <v>48380</v>
      </c>
      <c r="J2265" s="96">
        <v>41000</v>
      </c>
      <c r="K2265" s="134" t="s">
        <v>112</v>
      </c>
      <c r="L2265" s="96" t="s">
        <v>229</v>
      </c>
      <c r="M2265" s="88" t="str">
        <f>VLOOKUP(L2265,'Total Sales 24-25'!$AD$2:$AE$6,2,0)</f>
        <v>WhatsApp API Business</v>
      </c>
      <c r="N2265" s="96" t="s">
        <v>643</v>
      </c>
      <c r="O2265" s="84" t="s">
        <v>6341</v>
      </c>
      <c r="P2265" s="89"/>
      <c r="Q2265" s="89"/>
      <c r="R2265" s="89"/>
      <c r="S2265" s="84">
        <v>12</v>
      </c>
      <c r="T2265" s="89"/>
      <c r="U2265" s="84">
        <v>48380</v>
      </c>
    </row>
    <row r="2266" spans="1:21" ht="17.25" customHeight="1" thickBot="1">
      <c r="A2266" s="82">
        <v>45274</v>
      </c>
      <c r="B2266" s="82" t="str">
        <f t="shared" si="35"/>
        <v>Dec</v>
      </c>
      <c r="C2266" s="83">
        <v>45261</v>
      </c>
      <c r="D2266" s="84">
        <v>50</v>
      </c>
      <c r="E2266" s="84" t="s">
        <v>205</v>
      </c>
      <c r="F2266" s="86" t="s">
        <v>3847</v>
      </c>
      <c r="G2266" s="86" t="s">
        <v>9978</v>
      </c>
      <c r="H2266" s="86" t="s">
        <v>8782</v>
      </c>
      <c r="I2266" s="86">
        <v>17700</v>
      </c>
      <c r="J2266" s="96">
        <v>15000</v>
      </c>
      <c r="K2266" s="134" t="s">
        <v>112</v>
      </c>
      <c r="L2266" s="96" t="s">
        <v>229</v>
      </c>
      <c r="M2266" s="88" t="str">
        <f>VLOOKUP(L2266,'Total Sales 24-25'!$AD$2:$AE$6,2,0)</f>
        <v>WhatsApp API Business</v>
      </c>
      <c r="N2266" s="96" t="s">
        <v>284</v>
      </c>
      <c r="O2266" s="84" t="s">
        <v>6341</v>
      </c>
      <c r="P2266" s="89"/>
      <c r="Q2266" s="89"/>
      <c r="R2266" s="89"/>
      <c r="S2266" s="84">
        <v>12</v>
      </c>
      <c r="T2266" s="89"/>
      <c r="U2266" s="84">
        <v>17700</v>
      </c>
    </row>
    <row r="2267" spans="1:21" ht="17.25" customHeight="1" thickBot="1">
      <c r="A2267" s="82">
        <v>45274</v>
      </c>
      <c r="B2267" s="82" t="str">
        <f t="shared" si="35"/>
        <v>Dec</v>
      </c>
      <c r="C2267" s="83">
        <v>45261</v>
      </c>
      <c r="D2267" s="84">
        <v>50</v>
      </c>
      <c r="E2267" s="84" t="s">
        <v>205</v>
      </c>
      <c r="F2267" s="90" t="s">
        <v>362</v>
      </c>
      <c r="G2267" s="86" t="s">
        <v>9979</v>
      </c>
      <c r="H2267" s="86" t="s">
        <v>8782</v>
      </c>
      <c r="I2267" s="91"/>
      <c r="J2267" s="96">
        <v>0</v>
      </c>
      <c r="K2267" s="89"/>
      <c r="L2267" s="89"/>
      <c r="M2267" s="88" t="e">
        <f>VLOOKUP(L2267,'Total Sales 24-25'!$AD$2:$AE$6,2,0)</f>
        <v>#N/A</v>
      </c>
      <c r="N2267" s="89"/>
      <c r="O2267" s="84" t="s">
        <v>6341</v>
      </c>
      <c r="P2267" s="89"/>
      <c r="Q2267" s="89"/>
      <c r="R2267" s="89"/>
      <c r="S2267" s="84">
        <v>12</v>
      </c>
      <c r="T2267" s="89"/>
      <c r="U2267" s="89"/>
    </row>
    <row r="2268" spans="1:21" ht="17.25" customHeight="1" thickBot="1">
      <c r="A2268" s="82">
        <v>45031</v>
      </c>
      <c r="B2268" s="82" t="str">
        <f t="shared" si="35"/>
        <v>Apr</v>
      </c>
      <c r="C2268" s="83">
        <v>45017</v>
      </c>
      <c r="D2268" s="84">
        <v>15</v>
      </c>
      <c r="E2268" s="84" t="s">
        <v>205</v>
      </c>
      <c r="F2268" s="85" t="s">
        <v>2578</v>
      </c>
      <c r="G2268" s="86" t="s">
        <v>9980</v>
      </c>
      <c r="H2268" s="86" t="s">
        <v>8782</v>
      </c>
      <c r="I2268" s="86">
        <v>70800</v>
      </c>
      <c r="J2268" s="84">
        <v>60000</v>
      </c>
      <c r="K2268" s="108" t="s">
        <v>291</v>
      </c>
      <c r="L2268" s="88" t="s">
        <v>32</v>
      </c>
      <c r="M2268" s="88" t="s">
        <v>15</v>
      </c>
      <c r="N2268" s="88" t="s">
        <v>503</v>
      </c>
      <c r="O2268" s="84" t="s">
        <v>6341</v>
      </c>
      <c r="P2268" s="89"/>
      <c r="Q2268" s="89"/>
      <c r="R2268" s="89"/>
      <c r="S2268" s="84">
        <v>4</v>
      </c>
      <c r="T2268" s="89"/>
      <c r="U2268" s="84">
        <v>70800</v>
      </c>
    </row>
    <row r="2269" spans="1:21" ht="17.25" customHeight="1" thickBot="1">
      <c r="A2269" s="82">
        <v>45274</v>
      </c>
      <c r="B2269" s="82" t="str">
        <f t="shared" si="35"/>
        <v>Dec</v>
      </c>
      <c r="C2269" s="83">
        <v>45261</v>
      </c>
      <c r="D2269" s="84">
        <v>50</v>
      </c>
      <c r="E2269" s="84" t="s">
        <v>205</v>
      </c>
      <c r="F2269" s="86" t="s">
        <v>4175</v>
      </c>
      <c r="G2269" s="86" t="s">
        <v>9981</v>
      </c>
      <c r="H2269" s="86" t="s">
        <v>8782</v>
      </c>
      <c r="I2269" s="86">
        <v>5900</v>
      </c>
      <c r="J2269" s="96">
        <v>5000</v>
      </c>
      <c r="K2269" s="135" t="s">
        <v>310</v>
      </c>
      <c r="L2269" s="96" t="s">
        <v>223</v>
      </c>
      <c r="M2269" s="88" t="str">
        <f>VLOOKUP(L2269,'Total Sales 24-25'!$AD$2:$AE$6,2,0)</f>
        <v>Tech Assist Recruitment</v>
      </c>
      <c r="N2269" s="96" t="s">
        <v>311</v>
      </c>
      <c r="O2269" s="84" t="s">
        <v>6341</v>
      </c>
      <c r="P2269" s="89"/>
      <c r="Q2269" s="89"/>
      <c r="R2269" s="89"/>
      <c r="S2269" s="84">
        <v>12</v>
      </c>
      <c r="T2269" s="89"/>
      <c r="U2269" s="84">
        <v>5900</v>
      </c>
    </row>
    <row r="2270" spans="1:21" ht="17.25" customHeight="1" thickBot="1">
      <c r="A2270" s="82">
        <v>45274</v>
      </c>
      <c r="B2270" s="82" t="str">
        <f t="shared" si="35"/>
        <v>Dec</v>
      </c>
      <c r="C2270" s="83">
        <v>45261</v>
      </c>
      <c r="D2270" s="84">
        <v>50</v>
      </c>
      <c r="E2270" s="84" t="s">
        <v>205</v>
      </c>
      <c r="F2270" s="86" t="s">
        <v>9982</v>
      </c>
      <c r="G2270" s="86" t="s">
        <v>9983</v>
      </c>
      <c r="H2270" s="86" t="s">
        <v>8782</v>
      </c>
      <c r="I2270" s="86">
        <v>299</v>
      </c>
      <c r="J2270" s="96">
        <v>253</v>
      </c>
      <c r="K2270" s="118" t="s">
        <v>261</v>
      </c>
      <c r="L2270" s="96" t="s">
        <v>232</v>
      </c>
      <c r="M2270" s="88" t="str">
        <f>VLOOKUP(L2270,'Total Sales 24-25'!$AD$2:$AE$6,2,0)</f>
        <v>Other Services</v>
      </c>
      <c r="N2270" s="96" t="s">
        <v>330</v>
      </c>
      <c r="O2270" s="84" t="s">
        <v>6341</v>
      </c>
      <c r="P2270" s="89"/>
      <c r="Q2270" s="89"/>
      <c r="R2270" s="89"/>
      <c r="S2270" s="84">
        <v>12</v>
      </c>
      <c r="T2270" s="89"/>
      <c r="U2270" s="84">
        <v>299</v>
      </c>
    </row>
    <row r="2271" spans="1:21" ht="17.25" customHeight="1" thickBot="1">
      <c r="A2271" s="82">
        <v>45274</v>
      </c>
      <c r="B2271" s="82" t="str">
        <f t="shared" si="35"/>
        <v>Dec</v>
      </c>
      <c r="C2271" s="83">
        <v>45261</v>
      </c>
      <c r="D2271" s="84">
        <v>50</v>
      </c>
      <c r="E2271" s="84" t="s">
        <v>205</v>
      </c>
      <c r="F2271" s="86" t="s">
        <v>9984</v>
      </c>
      <c r="G2271" s="86" t="s">
        <v>9985</v>
      </c>
      <c r="H2271" s="86" t="s">
        <v>8782</v>
      </c>
      <c r="I2271" s="86">
        <v>299</v>
      </c>
      <c r="J2271" s="96">
        <v>253</v>
      </c>
      <c r="K2271" s="118" t="s">
        <v>261</v>
      </c>
      <c r="L2271" s="96" t="s">
        <v>232</v>
      </c>
      <c r="M2271" s="88" t="str">
        <f>VLOOKUP(L2271,'Total Sales 24-25'!$AD$2:$AE$6,2,0)</f>
        <v>Other Services</v>
      </c>
      <c r="N2271" s="96" t="s">
        <v>330</v>
      </c>
      <c r="O2271" s="84" t="s">
        <v>6341</v>
      </c>
      <c r="P2271" s="89"/>
      <c r="Q2271" s="89"/>
      <c r="R2271" s="89"/>
      <c r="S2271" s="84">
        <v>12</v>
      </c>
      <c r="T2271" s="89"/>
      <c r="U2271" s="84">
        <v>299</v>
      </c>
    </row>
    <row r="2272" spans="1:21" ht="17.25" customHeight="1" thickBot="1">
      <c r="A2272" s="82">
        <v>45274</v>
      </c>
      <c r="B2272" s="82" t="str">
        <f t="shared" si="35"/>
        <v>Dec</v>
      </c>
      <c r="C2272" s="83">
        <v>45261</v>
      </c>
      <c r="D2272" s="84">
        <v>50</v>
      </c>
      <c r="E2272" s="84" t="s">
        <v>205</v>
      </c>
      <c r="F2272" s="86" t="s">
        <v>8749</v>
      </c>
      <c r="G2272" s="86" t="s">
        <v>9986</v>
      </c>
      <c r="H2272" s="86" t="s">
        <v>8782</v>
      </c>
      <c r="I2272" s="86">
        <v>950</v>
      </c>
      <c r="J2272" s="96">
        <v>805</v>
      </c>
      <c r="K2272" s="134" t="s">
        <v>112</v>
      </c>
      <c r="L2272" s="96" t="s">
        <v>229</v>
      </c>
      <c r="M2272" s="88" t="str">
        <f>VLOOKUP(L2272,'Total Sales 24-25'!$AD$2:$AE$6,2,0)</f>
        <v>WhatsApp API Business</v>
      </c>
      <c r="N2272" s="96" t="s">
        <v>594</v>
      </c>
      <c r="O2272" s="84" t="s">
        <v>6341</v>
      </c>
      <c r="P2272" s="89"/>
      <c r="Q2272" s="89"/>
      <c r="R2272" s="89"/>
      <c r="S2272" s="84">
        <v>12</v>
      </c>
      <c r="T2272" s="89"/>
      <c r="U2272" s="84">
        <v>950</v>
      </c>
    </row>
    <row r="2273" spans="1:21" ht="17.25" customHeight="1" thickBot="1">
      <c r="A2273" s="82">
        <v>45274</v>
      </c>
      <c r="B2273" s="82" t="str">
        <f t="shared" si="35"/>
        <v>Dec</v>
      </c>
      <c r="C2273" s="83">
        <v>45261</v>
      </c>
      <c r="D2273" s="84">
        <v>50</v>
      </c>
      <c r="E2273" s="84" t="s">
        <v>205</v>
      </c>
      <c r="F2273" s="86" t="s">
        <v>9987</v>
      </c>
      <c r="G2273" s="86" t="s">
        <v>9988</v>
      </c>
      <c r="H2273" s="86" t="s">
        <v>8782</v>
      </c>
      <c r="I2273" s="86">
        <v>299</v>
      </c>
      <c r="J2273" s="96">
        <v>253</v>
      </c>
      <c r="K2273" s="118" t="s">
        <v>261</v>
      </c>
      <c r="L2273" s="96" t="s">
        <v>232</v>
      </c>
      <c r="M2273" s="88" t="str">
        <f>VLOOKUP(L2273,'Total Sales 24-25'!$AD$2:$AE$6,2,0)</f>
        <v>Other Services</v>
      </c>
      <c r="N2273" s="96" t="s">
        <v>330</v>
      </c>
      <c r="O2273" s="84" t="s">
        <v>6341</v>
      </c>
      <c r="P2273" s="89"/>
      <c r="Q2273" s="89"/>
      <c r="R2273" s="89"/>
      <c r="S2273" s="84">
        <v>12</v>
      </c>
      <c r="T2273" s="89"/>
      <c r="U2273" s="84">
        <v>299</v>
      </c>
    </row>
    <row r="2274" spans="1:21" ht="17.25" customHeight="1" thickBot="1">
      <c r="A2274" s="82">
        <v>45274</v>
      </c>
      <c r="B2274" s="82" t="str">
        <f t="shared" si="35"/>
        <v>Dec</v>
      </c>
      <c r="C2274" s="83">
        <v>45261</v>
      </c>
      <c r="D2274" s="84">
        <v>50</v>
      </c>
      <c r="E2274" s="84" t="s">
        <v>205</v>
      </c>
      <c r="F2274" s="86" t="s">
        <v>9743</v>
      </c>
      <c r="G2274" s="86" t="s">
        <v>9989</v>
      </c>
      <c r="H2274" s="86" t="s">
        <v>8782</v>
      </c>
      <c r="I2274" s="86">
        <v>15045</v>
      </c>
      <c r="J2274" s="96">
        <v>12750</v>
      </c>
      <c r="K2274" s="134" t="s">
        <v>112</v>
      </c>
      <c r="L2274" s="96" t="s">
        <v>229</v>
      </c>
      <c r="M2274" s="88" t="str">
        <f>VLOOKUP(L2274,'Total Sales 24-25'!$AD$2:$AE$6,2,0)</f>
        <v>WhatsApp API Business</v>
      </c>
      <c r="N2274" s="96" t="s">
        <v>284</v>
      </c>
      <c r="O2274" s="84" t="s">
        <v>6341</v>
      </c>
      <c r="P2274" s="89"/>
      <c r="Q2274" s="89"/>
      <c r="R2274" s="89"/>
      <c r="S2274" s="84">
        <v>12</v>
      </c>
      <c r="T2274" s="89"/>
      <c r="U2274" s="84">
        <v>15045</v>
      </c>
    </row>
    <row r="2275" spans="1:21" ht="17.25" customHeight="1" thickBot="1">
      <c r="A2275" s="82">
        <v>45275</v>
      </c>
      <c r="B2275" s="82" t="str">
        <f t="shared" si="35"/>
        <v>Dec</v>
      </c>
      <c r="C2275" s="83">
        <v>45261</v>
      </c>
      <c r="D2275" s="84">
        <v>50</v>
      </c>
      <c r="E2275" s="84" t="s">
        <v>205</v>
      </c>
      <c r="F2275" s="86" t="s">
        <v>9936</v>
      </c>
      <c r="G2275" s="86" t="s">
        <v>9990</v>
      </c>
      <c r="H2275" s="86" t="s">
        <v>8782</v>
      </c>
      <c r="I2275" s="86">
        <v>15340</v>
      </c>
      <c r="J2275" s="96">
        <v>13000</v>
      </c>
      <c r="K2275" s="135" t="s">
        <v>310</v>
      </c>
      <c r="L2275" s="96" t="s">
        <v>223</v>
      </c>
      <c r="M2275" s="88" t="str">
        <f>VLOOKUP(L2275,'Total Sales 24-25'!$AD$2:$AE$6,2,0)</f>
        <v>Tech Assist Recruitment</v>
      </c>
      <c r="N2275" s="96" t="s">
        <v>311</v>
      </c>
      <c r="O2275" s="84" t="s">
        <v>6341</v>
      </c>
      <c r="P2275" s="89"/>
      <c r="Q2275" s="89"/>
      <c r="R2275" s="89"/>
      <c r="S2275" s="84">
        <v>12</v>
      </c>
      <c r="T2275" s="89"/>
      <c r="U2275" s="84">
        <v>15340</v>
      </c>
    </row>
    <row r="2276" spans="1:21" ht="17.25" customHeight="1" thickBot="1">
      <c r="A2276" s="82">
        <v>45275</v>
      </c>
      <c r="B2276" s="82" t="str">
        <f t="shared" si="35"/>
        <v>Dec</v>
      </c>
      <c r="C2276" s="83">
        <v>45261</v>
      </c>
      <c r="D2276" s="84">
        <v>50</v>
      </c>
      <c r="E2276" s="84" t="s">
        <v>205</v>
      </c>
      <c r="F2276" s="86" t="s">
        <v>9991</v>
      </c>
      <c r="G2276" s="86" t="s">
        <v>9992</v>
      </c>
      <c r="H2276" s="86" t="s">
        <v>8782</v>
      </c>
      <c r="I2276" s="86">
        <v>15930</v>
      </c>
      <c r="J2276" s="96">
        <v>13500</v>
      </c>
      <c r="K2276" s="134" t="s">
        <v>112</v>
      </c>
      <c r="L2276" s="96" t="s">
        <v>229</v>
      </c>
      <c r="M2276" s="88" t="str">
        <f>VLOOKUP(L2276,'Total Sales 24-25'!$AD$2:$AE$6,2,0)</f>
        <v>WhatsApp API Business</v>
      </c>
      <c r="N2276" s="96" t="s">
        <v>284</v>
      </c>
      <c r="O2276" s="84" t="s">
        <v>6341</v>
      </c>
      <c r="P2276" s="89"/>
      <c r="Q2276" s="89"/>
      <c r="R2276" s="89"/>
      <c r="S2276" s="84">
        <v>12</v>
      </c>
      <c r="T2276" s="89"/>
      <c r="U2276" s="84">
        <v>15930</v>
      </c>
    </row>
    <row r="2277" spans="1:21" ht="17.25" customHeight="1" thickBot="1">
      <c r="A2277" s="82">
        <v>45275</v>
      </c>
      <c r="B2277" s="82" t="str">
        <f t="shared" si="35"/>
        <v>Dec</v>
      </c>
      <c r="C2277" s="83">
        <v>45261</v>
      </c>
      <c r="D2277" s="84">
        <v>50</v>
      </c>
      <c r="E2277" s="84" t="s">
        <v>205</v>
      </c>
      <c r="F2277" s="86" t="s">
        <v>3765</v>
      </c>
      <c r="G2277" s="86" t="s">
        <v>9993</v>
      </c>
      <c r="H2277" s="86" t="s">
        <v>8782</v>
      </c>
      <c r="I2277" s="86">
        <v>299</v>
      </c>
      <c r="J2277" s="96">
        <v>253</v>
      </c>
      <c r="K2277" s="118" t="s">
        <v>261</v>
      </c>
      <c r="L2277" s="96" t="s">
        <v>232</v>
      </c>
      <c r="M2277" s="88" t="str">
        <f>VLOOKUP(L2277,'Total Sales 24-25'!$AD$2:$AE$6,2,0)</f>
        <v>Other Services</v>
      </c>
      <c r="N2277" s="96" t="s">
        <v>330</v>
      </c>
      <c r="O2277" s="84" t="s">
        <v>6341</v>
      </c>
      <c r="P2277" s="89"/>
      <c r="Q2277" s="89"/>
      <c r="R2277" s="89"/>
      <c r="S2277" s="84">
        <v>12</v>
      </c>
      <c r="T2277" s="89"/>
      <c r="U2277" s="84">
        <v>299</v>
      </c>
    </row>
    <row r="2278" spans="1:21" ht="17.25" customHeight="1" thickBot="1">
      <c r="A2278" s="82">
        <v>45275</v>
      </c>
      <c r="B2278" s="82" t="str">
        <f t="shared" si="35"/>
        <v>Dec</v>
      </c>
      <c r="C2278" s="83">
        <v>45261</v>
      </c>
      <c r="D2278" s="84">
        <v>50</v>
      </c>
      <c r="E2278" s="84" t="s">
        <v>205</v>
      </c>
      <c r="F2278" s="86" t="s">
        <v>1768</v>
      </c>
      <c r="G2278" s="86" t="s">
        <v>9994</v>
      </c>
      <c r="H2278" s="86" t="s">
        <v>8782</v>
      </c>
      <c r="I2278" s="86">
        <v>27140</v>
      </c>
      <c r="J2278" s="96">
        <v>23000</v>
      </c>
      <c r="K2278" s="135" t="s">
        <v>310</v>
      </c>
      <c r="L2278" s="96" t="s">
        <v>223</v>
      </c>
      <c r="M2278" s="88" t="str">
        <f>VLOOKUP(L2278,'Total Sales 24-25'!$AD$2:$AE$6,2,0)</f>
        <v>Tech Assist Recruitment</v>
      </c>
      <c r="N2278" s="96" t="s">
        <v>311</v>
      </c>
      <c r="O2278" s="84" t="s">
        <v>6341</v>
      </c>
      <c r="P2278" s="89"/>
      <c r="Q2278" s="89"/>
      <c r="R2278" s="89"/>
      <c r="S2278" s="84">
        <v>12</v>
      </c>
      <c r="T2278" s="89"/>
      <c r="U2278" s="84">
        <v>27140</v>
      </c>
    </row>
    <row r="2279" spans="1:21" ht="17.25" customHeight="1" thickBot="1">
      <c r="A2279" s="82">
        <v>45033</v>
      </c>
      <c r="B2279" s="82" t="str">
        <f t="shared" si="35"/>
        <v>Apr</v>
      </c>
      <c r="C2279" s="83">
        <v>45017</v>
      </c>
      <c r="D2279" s="109">
        <v>16</v>
      </c>
      <c r="E2279" s="84" t="s">
        <v>205</v>
      </c>
      <c r="F2279" s="113" t="s">
        <v>2331</v>
      </c>
      <c r="G2279" s="110" t="s">
        <v>9995</v>
      </c>
      <c r="H2279" s="86" t="s">
        <v>8782</v>
      </c>
      <c r="I2279" s="110">
        <v>17700</v>
      </c>
      <c r="J2279" s="109">
        <v>15000</v>
      </c>
      <c r="K2279" s="120" t="s">
        <v>112</v>
      </c>
      <c r="L2279" s="109" t="s">
        <v>229</v>
      </c>
      <c r="M2279" s="88" t="str">
        <f>VLOOKUP(L2279,'Total Sales 24-25'!$AD$2:$AE$6,2,0)</f>
        <v>WhatsApp API Business</v>
      </c>
      <c r="N2279" s="109" t="s">
        <v>284</v>
      </c>
      <c r="O2279" s="109" t="s">
        <v>6341</v>
      </c>
      <c r="P2279" s="89"/>
      <c r="Q2279" s="89"/>
      <c r="R2279" s="89"/>
      <c r="S2279" s="109">
        <v>4</v>
      </c>
      <c r="T2279" s="89"/>
      <c r="U2279" s="109">
        <v>17700</v>
      </c>
    </row>
    <row r="2280" spans="1:21" ht="17.25" customHeight="1" thickBot="1">
      <c r="A2280" s="82">
        <v>45275</v>
      </c>
      <c r="B2280" s="82" t="str">
        <f t="shared" si="35"/>
        <v>Dec</v>
      </c>
      <c r="C2280" s="83">
        <v>45261</v>
      </c>
      <c r="D2280" s="84">
        <v>50</v>
      </c>
      <c r="E2280" s="84" t="s">
        <v>205</v>
      </c>
      <c r="F2280" s="86" t="s">
        <v>3798</v>
      </c>
      <c r="G2280" s="86" t="s">
        <v>9996</v>
      </c>
      <c r="H2280" s="86" t="s">
        <v>8782</v>
      </c>
      <c r="I2280" s="86">
        <v>14750</v>
      </c>
      <c r="J2280" s="96">
        <v>12500</v>
      </c>
      <c r="K2280" s="134" t="s">
        <v>112</v>
      </c>
      <c r="L2280" s="96" t="s">
        <v>229</v>
      </c>
      <c r="M2280" s="88" t="str">
        <f>VLOOKUP(L2280,'Total Sales 24-25'!$AD$2:$AE$6,2,0)</f>
        <v>WhatsApp API Business</v>
      </c>
      <c r="N2280" s="96" t="s">
        <v>2534</v>
      </c>
      <c r="O2280" s="84" t="s">
        <v>6341</v>
      </c>
      <c r="P2280" s="89"/>
      <c r="Q2280" s="89"/>
      <c r="R2280" s="89"/>
      <c r="S2280" s="84">
        <v>12</v>
      </c>
      <c r="T2280" s="89"/>
      <c r="U2280" s="84">
        <v>14750</v>
      </c>
    </row>
    <row r="2281" spans="1:21" ht="17.25" customHeight="1" thickBot="1">
      <c r="A2281" s="82">
        <v>45275</v>
      </c>
      <c r="B2281" s="82" t="str">
        <f t="shared" si="35"/>
        <v>Dec</v>
      </c>
      <c r="C2281" s="83">
        <v>45261</v>
      </c>
      <c r="D2281" s="84">
        <v>50</v>
      </c>
      <c r="E2281" s="84" t="s">
        <v>205</v>
      </c>
      <c r="F2281" s="86" t="s">
        <v>286</v>
      </c>
      <c r="G2281" s="86" t="s">
        <v>9997</v>
      </c>
      <c r="H2281" s="86" t="s">
        <v>8782</v>
      </c>
      <c r="I2281" s="86">
        <v>84960</v>
      </c>
      <c r="J2281" s="96">
        <v>72000</v>
      </c>
      <c r="K2281" s="104" t="s">
        <v>291</v>
      </c>
      <c r="L2281" s="88" t="s">
        <v>32</v>
      </c>
      <c r="M2281" s="88" t="s">
        <v>15</v>
      </c>
      <c r="N2281" s="96" t="s">
        <v>503</v>
      </c>
      <c r="O2281" s="84" t="s">
        <v>6341</v>
      </c>
      <c r="P2281" s="89"/>
      <c r="Q2281" s="89"/>
      <c r="R2281" s="89"/>
      <c r="S2281" s="84">
        <v>12</v>
      </c>
      <c r="T2281" s="89"/>
      <c r="U2281" s="84">
        <v>84960</v>
      </c>
    </row>
    <row r="2282" spans="1:21" ht="17.25" customHeight="1" thickBot="1">
      <c r="A2282" s="82">
        <v>45276</v>
      </c>
      <c r="B2282" s="82" t="str">
        <f t="shared" si="35"/>
        <v>Dec</v>
      </c>
      <c r="C2282" s="83">
        <v>45261</v>
      </c>
      <c r="D2282" s="84">
        <v>50</v>
      </c>
      <c r="E2282" s="84" t="s">
        <v>205</v>
      </c>
      <c r="F2282" s="86" t="s">
        <v>4642</v>
      </c>
      <c r="G2282" s="86" t="s">
        <v>9998</v>
      </c>
      <c r="H2282" s="86" t="s">
        <v>8782</v>
      </c>
      <c r="I2282" s="86">
        <v>2950</v>
      </c>
      <c r="J2282" s="96">
        <v>2500</v>
      </c>
      <c r="K2282" s="134" t="s">
        <v>112</v>
      </c>
      <c r="L2282" s="96" t="s">
        <v>229</v>
      </c>
      <c r="M2282" s="88" t="str">
        <f>VLOOKUP(L2282,'Total Sales 24-25'!$AD$2:$AE$6,2,0)</f>
        <v>WhatsApp API Business</v>
      </c>
      <c r="N2282" s="96" t="s">
        <v>258</v>
      </c>
      <c r="O2282" s="84" t="s">
        <v>6341</v>
      </c>
      <c r="P2282" s="89"/>
      <c r="Q2282" s="89"/>
      <c r="R2282" s="89"/>
      <c r="S2282" s="84">
        <v>12</v>
      </c>
      <c r="T2282" s="89"/>
      <c r="U2282" s="84">
        <v>2950</v>
      </c>
    </row>
    <row r="2283" spans="1:21" ht="17.25" customHeight="1" thickBot="1">
      <c r="A2283" s="82">
        <v>45276</v>
      </c>
      <c r="B2283" s="82" t="str">
        <f t="shared" si="35"/>
        <v>Dec</v>
      </c>
      <c r="C2283" s="83">
        <v>45261</v>
      </c>
      <c r="D2283" s="84">
        <v>50</v>
      </c>
      <c r="E2283" s="84" t="s">
        <v>205</v>
      </c>
      <c r="F2283" s="86" t="s">
        <v>1174</v>
      </c>
      <c r="G2283" s="86" t="s">
        <v>9999</v>
      </c>
      <c r="H2283" s="86" t="s">
        <v>8782</v>
      </c>
      <c r="I2283" s="86">
        <v>236000</v>
      </c>
      <c r="J2283" s="96">
        <v>200000</v>
      </c>
      <c r="K2283" s="104" t="s">
        <v>291</v>
      </c>
      <c r="L2283" s="96" t="s">
        <v>226</v>
      </c>
      <c r="M2283" s="88" t="str">
        <f>VLOOKUP(L2283,'Total Sales 24-25'!$AD$2:$AE$6,2,0)</f>
        <v xml:space="preserve">Training Business </v>
      </c>
      <c r="N2283" s="96" t="s">
        <v>292</v>
      </c>
      <c r="O2283" s="84" t="s">
        <v>6341</v>
      </c>
      <c r="P2283" s="89"/>
      <c r="Q2283" s="89"/>
      <c r="R2283" s="89"/>
      <c r="S2283" s="84">
        <v>12</v>
      </c>
      <c r="T2283" s="89"/>
      <c r="U2283" s="84">
        <v>236000</v>
      </c>
    </row>
    <row r="2284" spans="1:21" ht="17.25" customHeight="1" thickBot="1">
      <c r="A2284" s="82">
        <v>45276</v>
      </c>
      <c r="B2284" s="82" t="str">
        <f t="shared" si="35"/>
        <v>Dec</v>
      </c>
      <c r="C2284" s="83">
        <v>45261</v>
      </c>
      <c r="D2284" s="84">
        <v>50</v>
      </c>
      <c r="E2284" s="84" t="s">
        <v>205</v>
      </c>
      <c r="F2284" s="86" t="s">
        <v>407</v>
      </c>
      <c r="G2284" s="86" t="s">
        <v>10000</v>
      </c>
      <c r="H2284" s="86" t="s">
        <v>8782</v>
      </c>
      <c r="I2284" s="86">
        <v>2950</v>
      </c>
      <c r="J2284" s="96">
        <v>2500</v>
      </c>
      <c r="K2284" s="134" t="s">
        <v>112</v>
      </c>
      <c r="L2284" s="96" t="s">
        <v>229</v>
      </c>
      <c r="M2284" s="88" t="str">
        <f>VLOOKUP(L2284,'Total Sales 24-25'!$AD$2:$AE$6,2,0)</f>
        <v>WhatsApp API Business</v>
      </c>
      <c r="N2284" s="96" t="s">
        <v>258</v>
      </c>
      <c r="O2284" s="84" t="s">
        <v>6341</v>
      </c>
      <c r="P2284" s="89"/>
      <c r="Q2284" s="89"/>
      <c r="R2284" s="89"/>
      <c r="S2284" s="84">
        <v>12</v>
      </c>
      <c r="T2284" s="89"/>
      <c r="U2284" s="84">
        <v>2950</v>
      </c>
    </row>
    <row r="2285" spans="1:21" ht="17.25" customHeight="1" thickBot="1">
      <c r="A2285" s="82">
        <v>45276</v>
      </c>
      <c r="B2285" s="82" t="str">
        <f t="shared" si="35"/>
        <v>Dec</v>
      </c>
      <c r="C2285" s="83">
        <v>45261</v>
      </c>
      <c r="D2285" s="84">
        <v>50</v>
      </c>
      <c r="E2285" s="84" t="s">
        <v>205</v>
      </c>
      <c r="F2285" s="86" t="s">
        <v>10001</v>
      </c>
      <c r="G2285" s="86" t="s">
        <v>10002</v>
      </c>
      <c r="H2285" s="86" t="s">
        <v>8782</v>
      </c>
      <c r="I2285" s="86">
        <v>15930</v>
      </c>
      <c r="J2285" s="96">
        <v>13500</v>
      </c>
      <c r="K2285" s="134" t="s">
        <v>112</v>
      </c>
      <c r="L2285" s="96" t="s">
        <v>229</v>
      </c>
      <c r="M2285" s="88" t="str">
        <f>VLOOKUP(L2285,'Total Sales 24-25'!$AD$2:$AE$6,2,0)</f>
        <v>WhatsApp API Business</v>
      </c>
      <c r="N2285" s="96" t="s">
        <v>284</v>
      </c>
      <c r="O2285" s="84" t="s">
        <v>6341</v>
      </c>
      <c r="P2285" s="89"/>
      <c r="Q2285" s="89"/>
      <c r="R2285" s="89"/>
      <c r="S2285" s="84">
        <v>12</v>
      </c>
      <c r="T2285" s="89"/>
      <c r="U2285" s="84">
        <v>15930</v>
      </c>
    </row>
    <row r="2286" spans="1:21" ht="17.25" customHeight="1" thickBot="1">
      <c r="A2286" s="82">
        <v>45276</v>
      </c>
      <c r="B2286" s="82" t="str">
        <f t="shared" si="35"/>
        <v>Dec</v>
      </c>
      <c r="C2286" s="83">
        <v>45261</v>
      </c>
      <c r="D2286" s="84">
        <v>50</v>
      </c>
      <c r="E2286" s="84" t="s">
        <v>205</v>
      </c>
      <c r="F2286" s="86" t="s">
        <v>1075</v>
      </c>
      <c r="G2286" s="86" t="s">
        <v>10003</v>
      </c>
      <c r="H2286" s="86" t="s">
        <v>8782</v>
      </c>
      <c r="I2286" s="86">
        <v>236000</v>
      </c>
      <c r="J2286" s="96">
        <v>200000</v>
      </c>
      <c r="K2286" s="104" t="s">
        <v>291</v>
      </c>
      <c r="L2286" s="96" t="s">
        <v>226</v>
      </c>
      <c r="M2286" s="88" t="str">
        <f>VLOOKUP(L2286,'Total Sales 24-25'!$AD$2:$AE$6,2,0)</f>
        <v xml:space="preserve">Training Business </v>
      </c>
      <c r="N2286" s="96" t="s">
        <v>292</v>
      </c>
      <c r="O2286" s="84" t="s">
        <v>6341</v>
      </c>
      <c r="P2286" s="89"/>
      <c r="Q2286" s="89"/>
      <c r="R2286" s="89"/>
      <c r="S2286" s="84">
        <v>12</v>
      </c>
      <c r="T2286" s="89"/>
      <c r="U2286" s="84">
        <v>236000</v>
      </c>
    </row>
    <row r="2287" spans="1:21" ht="17.25" customHeight="1" thickBot="1">
      <c r="A2287" s="82">
        <v>45276</v>
      </c>
      <c r="B2287" s="82" t="str">
        <f t="shared" si="35"/>
        <v>Dec</v>
      </c>
      <c r="C2287" s="83">
        <v>45261</v>
      </c>
      <c r="D2287" s="84">
        <v>50</v>
      </c>
      <c r="E2287" s="84" t="s">
        <v>205</v>
      </c>
      <c r="F2287" s="86" t="s">
        <v>829</v>
      </c>
      <c r="G2287" s="86" t="s">
        <v>10004</v>
      </c>
      <c r="H2287" s="86" t="s">
        <v>8782</v>
      </c>
      <c r="I2287" s="86">
        <v>499</v>
      </c>
      <c r="J2287" s="96">
        <v>423</v>
      </c>
      <c r="K2287" s="118" t="s">
        <v>261</v>
      </c>
      <c r="L2287" s="96" t="s">
        <v>232</v>
      </c>
      <c r="M2287" s="88" t="str">
        <f>VLOOKUP(L2287,'Total Sales 24-25'!$AD$2:$AE$6,2,0)</f>
        <v>Other Services</v>
      </c>
      <c r="N2287" s="96" t="s">
        <v>330</v>
      </c>
      <c r="O2287" s="84" t="s">
        <v>6341</v>
      </c>
      <c r="P2287" s="89"/>
      <c r="Q2287" s="89"/>
      <c r="R2287" s="89"/>
      <c r="S2287" s="84">
        <v>12</v>
      </c>
      <c r="T2287" s="89"/>
      <c r="U2287" s="84">
        <v>499</v>
      </c>
    </row>
    <row r="2288" spans="1:21" ht="17.25" customHeight="1" thickBot="1">
      <c r="A2288" s="82">
        <v>45276</v>
      </c>
      <c r="B2288" s="82" t="str">
        <f t="shared" si="35"/>
        <v>Dec</v>
      </c>
      <c r="C2288" s="83">
        <v>45261</v>
      </c>
      <c r="D2288" s="84">
        <v>50</v>
      </c>
      <c r="E2288" s="84" t="s">
        <v>205</v>
      </c>
      <c r="F2288" s="86" t="s">
        <v>10005</v>
      </c>
      <c r="G2288" s="86" t="s">
        <v>10006</v>
      </c>
      <c r="H2288" s="86" t="s">
        <v>8782</v>
      </c>
      <c r="I2288" s="86">
        <v>998</v>
      </c>
      <c r="J2288" s="96">
        <v>846</v>
      </c>
      <c r="K2288" s="118" t="s">
        <v>261</v>
      </c>
      <c r="L2288" s="96" t="s">
        <v>232</v>
      </c>
      <c r="M2288" s="88" t="str">
        <f>VLOOKUP(L2288,'Total Sales 24-25'!$AD$2:$AE$6,2,0)</f>
        <v>Other Services</v>
      </c>
      <c r="N2288" s="96" t="s">
        <v>330</v>
      </c>
      <c r="O2288" s="84" t="s">
        <v>6341</v>
      </c>
      <c r="P2288" s="89"/>
      <c r="Q2288" s="89"/>
      <c r="R2288" s="89"/>
      <c r="S2288" s="84">
        <v>12</v>
      </c>
      <c r="T2288" s="89"/>
      <c r="U2288" s="84">
        <v>998</v>
      </c>
    </row>
    <row r="2289" spans="1:21" ht="17.25" customHeight="1" thickBot="1">
      <c r="A2289" s="82">
        <v>45276</v>
      </c>
      <c r="B2289" s="82" t="str">
        <f t="shared" si="35"/>
        <v>Dec</v>
      </c>
      <c r="C2289" s="83">
        <v>45261</v>
      </c>
      <c r="D2289" s="84">
        <v>50</v>
      </c>
      <c r="E2289" s="84" t="s">
        <v>205</v>
      </c>
      <c r="F2289" s="86" t="s">
        <v>10007</v>
      </c>
      <c r="G2289" s="86" t="s">
        <v>10008</v>
      </c>
      <c r="H2289" s="86" t="s">
        <v>8782</v>
      </c>
      <c r="I2289" s="86">
        <v>499</v>
      </c>
      <c r="J2289" s="96">
        <v>423</v>
      </c>
      <c r="K2289" s="118" t="s">
        <v>261</v>
      </c>
      <c r="L2289" s="96" t="s">
        <v>232</v>
      </c>
      <c r="M2289" s="88" t="str">
        <f>VLOOKUP(L2289,'Total Sales 24-25'!$AD$2:$AE$6,2,0)</f>
        <v>Other Services</v>
      </c>
      <c r="N2289" s="96" t="s">
        <v>330</v>
      </c>
      <c r="O2289" s="84" t="s">
        <v>6341</v>
      </c>
      <c r="P2289" s="89"/>
      <c r="Q2289" s="89"/>
      <c r="R2289" s="89"/>
      <c r="S2289" s="84">
        <v>12</v>
      </c>
      <c r="T2289" s="89"/>
      <c r="U2289" s="84">
        <v>499</v>
      </c>
    </row>
    <row r="2290" spans="1:21" ht="17.25" customHeight="1" thickBot="1">
      <c r="A2290" s="82">
        <v>45033</v>
      </c>
      <c r="B2290" s="82" t="str">
        <f t="shared" si="35"/>
        <v>Apr</v>
      </c>
      <c r="C2290" s="83">
        <v>45017</v>
      </c>
      <c r="D2290" s="109">
        <v>16</v>
      </c>
      <c r="E2290" s="84" t="s">
        <v>205</v>
      </c>
      <c r="F2290" s="113" t="s">
        <v>1726</v>
      </c>
      <c r="G2290" s="110" t="s">
        <v>10009</v>
      </c>
      <c r="H2290" s="86" t="s">
        <v>8782</v>
      </c>
      <c r="I2290" s="110">
        <v>8496</v>
      </c>
      <c r="J2290" s="109">
        <v>7200</v>
      </c>
      <c r="K2290" s="120" t="s">
        <v>112</v>
      </c>
      <c r="L2290" s="109" t="s">
        <v>229</v>
      </c>
      <c r="M2290" s="88" t="str">
        <f>VLOOKUP(L2290,'Total Sales 24-25'!$AD$2:$AE$6,2,0)</f>
        <v>WhatsApp API Business</v>
      </c>
      <c r="N2290" s="109" t="s">
        <v>1256</v>
      </c>
      <c r="O2290" s="109" t="s">
        <v>6341</v>
      </c>
      <c r="P2290" s="89"/>
      <c r="Q2290" s="89"/>
      <c r="R2290" s="89"/>
      <c r="S2290" s="109">
        <v>4</v>
      </c>
      <c r="T2290" s="89"/>
      <c r="U2290" s="109">
        <v>8496</v>
      </c>
    </row>
    <row r="2291" spans="1:21" ht="17.25" customHeight="1" thickBot="1">
      <c r="A2291" s="82">
        <v>45276</v>
      </c>
      <c r="B2291" s="82" t="str">
        <f t="shared" si="35"/>
        <v>Dec</v>
      </c>
      <c r="C2291" s="83">
        <v>45261</v>
      </c>
      <c r="D2291" s="84">
        <v>50</v>
      </c>
      <c r="E2291" s="84" t="s">
        <v>205</v>
      </c>
      <c r="F2291" s="86" t="s">
        <v>1935</v>
      </c>
      <c r="G2291" s="86" t="s">
        <v>10010</v>
      </c>
      <c r="H2291" s="86" t="s">
        <v>8782</v>
      </c>
      <c r="I2291" s="86">
        <v>499</v>
      </c>
      <c r="J2291" s="96">
        <v>423</v>
      </c>
      <c r="K2291" s="118" t="s">
        <v>261</v>
      </c>
      <c r="L2291" s="96" t="s">
        <v>232</v>
      </c>
      <c r="M2291" s="88" t="str">
        <f>VLOOKUP(L2291,'Total Sales 24-25'!$AD$2:$AE$6,2,0)</f>
        <v>Other Services</v>
      </c>
      <c r="N2291" s="96" t="s">
        <v>330</v>
      </c>
      <c r="O2291" s="84" t="s">
        <v>6341</v>
      </c>
      <c r="P2291" s="89"/>
      <c r="Q2291" s="89"/>
      <c r="R2291" s="89"/>
      <c r="S2291" s="84">
        <v>12</v>
      </c>
      <c r="T2291" s="89"/>
      <c r="U2291" s="84">
        <v>499</v>
      </c>
    </row>
    <row r="2292" spans="1:21" ht="17.25" customHeight="1" thickBot="1">
      <c r="A2292" s="82">
        <v>45276</v>
      </c>
      <c r="B2292" s="82" t="str">
        <f t="shared" si="35"/>
        <v>Dec</v>
      </c>
      <c r="C2292" s="83">
        <v>45261</v>
      </c>
      <c r="D2292" s="84">
        <v>50</v>
      </c>
      <c r="E2292" s="84" t="s">
        <v>205</v>
      </c>
      <c r="F2292" s="86" t="s">
        <v>3412</v>
      </c>
      <c r="G2292" s="86" t="s">
        <v>10011</v>
      </c>
      <c r="H2292" s="86" t="s">
        <v>8782</v>
      </c>
      <c r="I2292" s="86">
        <v>499</v>
      </c>
      <c r="J2292" s="96">
        <v>423</v>
      </c>
      <c r="K2292" s="118" t="s">
        <v>261</v>
      </c>
      <c r="L2292" s="96" t="s">
        <v>232</v>
      </c>
      <c r="M2292" s="88" t="str">
        <f>VLOOKUP(L2292,'Total Sales 24-25'!$AD$2:$AE$6,2,0)</f>
        <v>Other Services</v>
      </c>
      <c r="N2292" s="96" t="s">
        <v>330</v>
      </c>
      <c r="O2292" s="84" t="s">
        <v>6341</v>
      </c>
      <c r="P2292" s="89"/>
      <c r="Q2292" s="89"/>
      <c r="R2292" s="89"/>
      <c r="S2292" s="84">
        <v>12</v>
      </c>
      <c r="T2292" s="89"/>
      <c r="U2292" s="84">
        <v>499</v>
      </c>
    </row>
    <row r="2293" spans="1:21" ht="17.25" customHeight="1" thickBot="1">
      <c r="A2293" s="82">
        <v>45276</v>
      </c>
      <c r="B2293" s="82" t="str">
        <f t="shared" si="35"/>
        <v>Dec</v>
      </c>
      <c r="C2293" s="83">
        <v>45261</v>
      </c>
      <c r="D2293" s="84">
        <v>50</v>
      </c>
      <c r="E2293" s="84" t="s">
        <v>205</v>
      </c>
      <c r="F2293" s="86" t="s">
        <v>10012</v>
      </c>
      <c r="G2293" s="86" t="s">
        <v>10013</v>
      </c>
      <c r="H2293" s="86" t="s">
        <v>8782</v>
      </c>
      <c r="I2293" s="86">
        <v>499</v>
      </c>
      <c r="J2293" s="96">
        <v>423</v>
      </c>
      <c r="K2293" s="118" t="s">
        <v>261</v>
      </c>
      <c r="L2293" s="96" t="s">
        <v>232</v>
      </c>
      <c r="M2293" s="88" t="str">
        <f>VLOOKUP(L2293,'Total Sales 24-25'!$AD$2:$AE$6,2,0)</f>
        <v>Other Services</v>
      </c>
      <c r="N2293" s="96" t="s">
        <v>330</v>
      </c>
      <c r="O2293" s="84" t="s">
        <v>6341</v>
      </c>
      <c r="P2293" s="89"/>
      <c r="Q2293" s="89"/>
      <c r="R2293" s="89"/>
      <c r="S2293" s="84">
        <v>12</v>
      </c>
      <c r="T2293" s="89"/>
      <c r="U2293" s="84">
        <v>499</v>
      </c>
    </row>
    <row r="2294" spans="1:21" ht="17.25" customHeight="1" thickBot="1">
      <c r="A2294" s="82">
        <v>45276</v>
      </c>
      <c r="B2294" s="82" t="str">
        <f t="shared" si="35"/>
        <v>Dec</v>
      </c>
      <c r="C2294" s="83">
        <v>45261</v>
      </c>
      <c r="D2294" s="84">
        <v>50</v>
      </c>
      <c r="E2294" s="84" t="s">
        <v>205</v>
      </c>
      <c r="F2294" s="86" t="s">
        <v>10014</v>
      </c>
      <c r="G2294" s="86" t="s">
        <v>10015</v>
      </c>
      <c r="H2294" s="86" t="s">
        <v>8782</v>
      </c>
      <c r="I2294" s="86">
        <v>499</v>
      </c>
      <c r="J2294" s="96">
        <v>423</v>
      </c>
      <c r="K2294" s="118" t="s">
        <v>261</v>
      </c>
      <c r="L2294" s="96" t="s">
        <v>232</v>
      </c>
      <c r="M2294" s="88" t="str">
        <f>VLOOKUP(L2294,'Total Sales 24-25'!$AD$2:$AE$6,2,0)</f>
        <v>Other Services</v>
      </c>
      <c r="N2294" s="96" t="s">
        <v>330</v>
      </c>
      <c r="O2294" s="84" t="s">
        <v>6341</v>
      </c>
      <c r="P2294" s="89"/>
      <c r="Q2294" s="89"/>
      <c r="R2294" s="89"/>
      <c r="S2294" s="84">
        <v>12</v>
      </c>
      <c r="T2294" s="89"/>
      <c r="U2294" s="84">
        <v>499</v>
      </c>
    </row>
    <row r="2295" spans="1:21" ht="17.25" customHeight="1" thickBot="1">
      <c r="A2295" s="82">
        <v>45276</v>
      </c>
      <c r="B2295" s="82" t="str">
        <f t="shared" si="35"/>
        <v>Dec</v>
      </c>
      <c r="C2295" s="83">
        <v>45261</v>
      </c>
      <c r="D2295" s="84">
        <v>50</v>
      </c>
      <c r="E2295" s="84" t="s">
        <v>205</v>
      </c>
      <c r="F2295" s="86" t="s">
        <v>10016</v>
      </c>
      <c r="G2295" s="86" t="s">
        <v>10017</v>
      </c>
      <c r="H2295" s="86" t="s">
        <v>8782</v>
      </c>
      <c r="I2295" s="86">
        <v>499</v>
      </c>
      <c r="J2295" s="96">
        <v>423</v>
      </c>
      <c r="K2295" s="118" t="s">
        <v>261</v>
      </c>
      <c r="L2295" s="96" t="s">
        <v>232</v>
      </c>
      <c r="M2295" s="88" t="str">
        <f>VLOOKUP(L2295,'Total Sales 24-25'!$AD$2:$AE$6,2,0)</f>
        <v>Other Services</v>
      </c>
      <c r="N2295" s="96" t="s">
        <v>330</v>
      </c>
      <c r="O2295" s="84" t="s">
        <v>6341</v>
      </c>
      <c r="P2295" s="89"/>
      <c r="Q2295" s="89"/>
      <c r="R2295" s="89"/>
      <c r="S2295" s="84">
        <v>12</v>
      </c>
      <c r="T2295" s="89"/>
      <c r="U2295" s="84">
        <v>499</v>
      </c>
    </row>
    <row r="2296" spans="1:21" ht="17.25" customHeight="1" thickBot="1">
      <c r="A2296" s="82">
        <v>45276</v>
      </c>
      <c r="B2296" s="82" t="str">
        <f t="shared" si="35"/>
        <v>Dec</v>
      </c>
      <c r="C2296" s="83">
        <v>45261</v>
      </c>
      <c r="D2296" s="84">
        <v>50</v>
      </c>
      <c r="E2296" s="84" t="s">
        <v>205</v>
      </c>
      <c r="F2296" s="86" t="s">
        <v>8908</v>
      </c>
      <c r="G2296" s="86" t="s">
        <v>10018</v>
      </c>
      <c r="H2296" s="86" t="s">
        <v>8782</v>
      </c>
      <c r="I2296" s="86">
        <v>499</v>
      </c>
      <c r="J2296" s="96">
        <v>423</v>
      </c>
      <c r="K2296" s="118" t="s">
        <v>261</v>
      </c>
      <c r="L2296" s="96" t="s">
        <v>232</v>
      </c>
      <c r="M2296" s="88" t="str">
        <f>VLOOKUP(L2296,'Total Sales 24-25'!$AD$2:$AE$6,2,0)</f>
        <v>Other Services</v>
      </c>
      <c r="N2296" s="96" t="s">
        <v>330</v>
      </c>
      <c r="O2296" s="84" t="s">
        <v>6341</v>
      </c>
      <c r="P2296" s="89"/>
      <c r="Q2296" s="89"/>
      <c r="R2296" s="89"/>
      <c r="S2296" s="84">
        <v>12</v>
      </c>
      <c r="T2296" s="89"/>
      <c r="U2296" s="84">
        <v>499</v>
      </c>
    </row>
    <row r="2297" spans="1:21" ht="17.25" customHeight="1" thickBot="1">
      <c r="A2297" s="82">
        <v>45276</v>
      </c>
      <c r="B2297" s="82" t="str">
        <f t="shared" si="35"/>
        <v>Dec</v>
      </c>
      <c r="C2297" s="83">
        <v>45261</v>
      </c>
      <c r="D2297" s="84">
        <v>50</v>
      </c>
      <c r="E2297" s="84" t="s">
        <v>205</v>
      </c>
      <c r="F2297" s="86" t="s">
        <v>10019</v>
      </c>
      <c r="G2297" s="86" t="s">
        <v>10020</v>
      </c>
      <c r="H2297" s="86" t="s">
        <v>8782</v>
      </c>
      <c r="I2297" s="86">
        <v>499</v>
      </c>
      <c r="J2297" s="96">
        <v>423</v>
      </c>
      <c r="K2297" s="118" t="s">
        <v>261</v>
      </c>
      <c r="L2297" s="96" t="s">
        <v>232</v>
      </c>
      <c r="M2297" s="88" t="str">
        <f>VLOOKUP(L2297,'Total Sales 24-25'!$AD$2:$AE$6,2,0)</f>
        <v>Other Services</v>
      </c>
      <c r="N2297" s="96" t="s">
        <v>330</v>
      </c>
      <c r="O2297" s="84" t="s">
        <v>6341</v>
      </c>
      <c r="P2297" s="89"/>
      <c r="Q2297" s="89"/>
      <c r="R2297" s="89"/>
      <c r="S2297" s="84">
        <v>12</v>
      </c>
      <c r="T2297" s="89"/>
      <c r="U2297" s="84">
        <v>499</v>
      </c>
    </row>
    <row r="2298" spans="1:21" ht="17.25" customHeight="1" thickBot="1">
      <c r="A2298" s="82">
        <v>45278</v>
      </c>
      <c r="B2298" s="82" t="str">
        <f t="shared" si="35"/>
        <v>Dec</v>
      </c>
      <c r="C2298" s="83">
        <v>45261</v>
      </c>
      <c r="D2298" s="84">
        <v>51</v>
      </c>
      <c r="E2298" s="84" t="s">
        <v>205</v>
      </c>
      <c r="F2298" s="90" t="s">
        <v>362</v>
      </c>
      <c r="G2298" s="86" t="s">
        <v>10021</v>
      </c>
      <c r="H2298" s="86" t="s">
        <v>8782</v>
      </c>
      <c r="I2298" s="91"/>
      <c r="J2298" s="96">
        <v>0</v>
      </c>
      <c r="K2298" s="89"/>
      <c r="L2298" s="89"/>
      <c r="M2298" s="88" t="e">
        <f>VLOOKUP(L2298,'Total Sales 24-25'!$AD$2:$AE$6,2,0)</f>
        <v>#N/A</v>
      </c>
      <c r="N2298" s="89"/>
      <c r="O2298" s="84" t="s">
        <v>6341</v>
      </c>
      <c r="P2298" s="89"/>
      <c r="Q2298" s="89"/>
      <c r="R2298" s="89"/>
      <c r="S2298" s="84">
        <v>12</v>
      </c>
      <c r="T2298" s="89"/>
      <c r="U2298" s="89"/>
    </row>
    <row r="2299" spans="1:21" ht="17.25" customHeight="1" thickBot="1">
      <c r="A2299" s="82">
        <v>45278</v>
      </c>
      <c r="B2299" s="82" t="str">
        <f t="shared" si="35"/>
        <v>Dec</v>
      </c>
      <c r="C2299" s="83">
        <v>45261</v>
      </c>
      <c r="D2299" s="84">
        <v>51</v>
      </c>
      <c r="E2299" s="84" t="s">
        <v>205</v>
      </c>
      <c r="F2299" s="86" t="s">
        <v>4371</v>
      </c>
      <c r="G2299" s="86" t="s">
        <v>10022</v>
      </c>
      <c r="H2299" s="86" t="s">
        <v>8782</v>
      </c>
      <c r="I2299" s="86">
        <v>36108</v>
      </c>
      <c r="J2299" s="96">
        <v>30600</v>
      </c>
      <c r="K2299" s="134" t="s">
        <v>112</v>
      </c>
      <c r="L2299" s="96" t="s">
        <v>229</v>
      </c>
      <c r="M2299" s="88" t="str">
        <f>VLOOKUP(L2299,'Total Sales 24-25'!$AD$2:$AE$6,2,0)</f>
        <v>WhatsApp API Business</v>
      </c>
      <c r="N2299" s="96" t="s">
        <v>359</v>
      </c>
      <c r="O2299" s="84" t="s">
        <v>6341</v>
      </c>
      <c r="P2299" s="89"/>
      <c r="Q2299" s="89"/>
      <c r="R2299" s="89"/>
      <c r="S2299" s="84">
        <v>12</v>
      </c>
      <c r="T2299" s="89"/>
      <c r="U2299" s="84">
        <v>36108</v>
      </c>
    </row>
    <row r="2300" spans="1:21" ht="17.25" customHeight="1" thickBot="1">
      <c r="A2300" s="82">
        <v>45278</v>
      </c>
      <c r="B2300" s="82" t="str">
        <f t="shared" si="35"/>
        <v>Dec</v>
      </c>
      <c r="C2300" s="83">
        <v>45261</v>
      </c>
      <c r="D2300" s="84">
        <v>51</v>
      </c>
      <c r="E2300" s="84" t="s">
        <v>205</v>
      </c>
      <c r="F2300" s="86" t="s">
        <v>2421</v>
      </c>
      <c r="G2300" s="86" t="s">
        <v>10023</v>
      </c>
      <c r="H2300" s="86" t="s">
        <v>8782</v>
      </c>
      <c r="I2300" s="86">
        <v>15045</v>
      </c>
      <c r="J2300" s="96">
        <v>12750</v>
      </c>
      <c r="K2300" s="134" t="s">
        <v>112</v>
      </c>
      <c r="L2300" s="96" t="s">
        <v>229</v>
      </c>
      <c r="M2300" s="88" t="str">
        <f>VLOOKUP(L2300,'Total Sales 24-25'!$AD$2:$AE$6,2,0)</f>
        <v>WhatsApp API Business</v>
      </c>
      <c r="N2300" s="96" t="s">
        <v>284</v>
      </c>
      <c r="O2300" s="84" t="s">
        <v>6341</v>
      </c>
      <c r="P2300" s="89"/>
      <c r="Q2300" s="89"/>
      <c r="R2300" s="89"/>
      <c r="S2300" s="84">
        <v>12</v>
      </c>
      <c r="T2300" s="89"/>
      <c r="U2300" s="84">
        <v>15045</v>
      </c>
    </row>
    <row r="2301" spans="1:21" ht="17.25" customHeight="1" thickBot="1">
      <c r="A2301" s="82">
        <v>45034</v>
      </c>
      <c r="B2301" s="82" t="str">
        <f t="shared" si="35"/>
        <v>Apr</v>
      </c>
      <c r="C2301" s="83">
        <v>45017</v>
      </c>
      <c r="D2301" s="109">
        <v>16</v>
      </c>
      <c r="E2301" s="84" t="s">
        <v>205</v>
      </c>
      <c r="F2301" s="113" t="s">
        <v>1602</v>
      </c>
      <c r="G2301" s="110" t="s">
        <v>10024</v>
      </c>
      <c r="H2301" s="86" t="s">
        <v>8782</v>
      </c>
      <c r="I2301" s="110">
        <v>8850</v>
      </c>
      <c r="J2301" s="109">
        <v>7500</v>
      </c>
      <c r="K2301" s="120" t="s">
        <v>112</v>
      </c>
      <c r="L2301" s="109" t="s">
        <v>229</v>
      </c>
      <c r="M2301" s="88" t="str">
        <f>VLOOKUP(L2301,'Total Sales 24-25'!$AD$2:$AE$6,2,0)</f>
        <v>WhatsApp API Business</v>
      </c>
      <c r="N2301" s="109" t="s">
        <v>269</v>
      </c>
      <c r="O2301" s="109" t="s">
        <v>6341</v>
      </c>
      <c r="P2301" s="89"/>
      <c r="Q2301" s="89"/>
      <c r="R2301" s="89"/>
      <c r="S2301" s="109">
        <v>4</v>
      </c>
      <c r="T2301" s="89"/>
      <c r="U2301" s="109">
        <v>8850</v>
      </c>
    </row>
    <row r="2302" spans="1:21" ht="17.25" customHeight="1" thickBot="1">
      <c r="A2302" s="82">
        <v>45278</v>
      </c>
      <c r="B2302" s="82" t="str">
        <f t="shared" si="35"/>
        <v>Dec</v>
      </c>
      <c r="C2302" s="83">
        <v>45261</v>
      </c>
      <c r="D2302" s="84">
        <v>51</v>
      </c>
      <c r="E2302" s="84" t="s">
        <v>205</v>
      </c>
      <c r="F2302" s="86" t="s">
        <v>1817</v>
      </c>
      <c r="G2302" s="86" t="s">
        <v>10025</v>
      </c>
      <c r="H2302" s="86" t="s">
        <v>8782</v>
      </c>
      <c r="I2302" s="86">
        <v>587640</v>
      </c>
      <c r="J2302" s="96">
        <v>498000</v>
      </c>
      <c r="K2302" s="104" t="s">
        <v>291</v>
      </c>
      <c r="L2302" s="96" t="s">
        <v>226</v>
      </c>
      <c r="M2302" s="88" t="str">
        <f>VLOOKUP(L2302,'Total Sales 24-25'!$AD$2:$AE$6,2,0)</f>
        <v xml:space="preserve">Training Business </v>
      </c>
      <c r="N2302" s="96" t="s">
        <v>7906</v>
      </c>
      <c r="O2302" s="84" t="s">
        <v>6341</v>
      </c>
      <c r="P2302" s="84" t="s">
        <v>7726</v>
      </c>
      <c r="Q2302" s="89"/>
      <c r="R2302" s="89"/>
      <c r="S2302" s="84">
        <v>12</v>
      </c>
      <c r="T2302" s="89"/>
      <c r="U2302" s="84">
        <v>587640</v>
      </c>
    </row>
    <row r="2303" spans="1:21" ht="17.25" customHeight="1" thickBot="1">
      <c r="A2303" s="82">
        <v>45278</v>
      </c>
      <c r="B2303" s="82" t="str">
        <f t="shared" si="35"/>
        <v>Dec</v>
      </c>
      <c r="C2303" s="83">
        <v>45261</v>
      </c>
      <c r="D2303" s="84">
        <v>51</v>
      </c>
      <c r="E2303" s="84" t="s">
        <v>205</v>
      </c>
      <c r="F2303" s="86" t="s">
        <v>1950</v>
      </c>
      <c r="G2303" s="86" t="s">
        <v>10026</v>
      </c>
      <c r="H2303" s="86" t="s">
        <v>8782</v>
      </c>
      <c r="I2303" s="86">
        <v>2508</v>
      </c>
      <c r="J2303" s="96">
        <v>2125</v>
      </c>
      <c r="K2303" s="134" t="s">
        <v>112</v>
      </c>
      <c r="L2303" s="96" t="s">
        <v>229</v>
      </c>
      <c r="M2303" s="88" t="str">
        <f>VLOOKUP(L2303,'Total Sales 24-25'!$AD$2:$AE$6,2,0)</f>
        <v>WhatsApp API Business</v>
      </c>
      <c r="N2303" s="96" t="s">
        <v>258</v>
      </c>
      <c r="O2303" s="84" t="s">
        <v>6341</v>
      </c>
      <c r="P2303" s="89"/>
      <c r="Q2303" s="89"/>
      <c r="R2303" s="89"/>
      <c r="S2303" s="84">
        <v>12</v>
      </c>
      <c r="T2303" s="89"/>
      <c r="U2303" s="84">
        <v>2508</v>
      </c>
    </row>
    <row r="2304" spans="1:21" ht="17.25" customHeight="1" thickBot="1">
      <c r="A2304" s="82">
        <v>45278</v>
      </c>
      <c r="B2304" s="82" t="str">
        <f t="shared" si="35"/>
        <v>Dec</v>
      </c>
      <c r="C2304" s="83">
        <v>45261</v>
      </c>
      <c r="D2304" s="84">
        <v>51</v>
      </c>
      <c r="E2304" s="84" t="s">
        <v>205</v>
      </c>
      <c r="F2304" s="86" t="s">
        <v>2108</v>
      </c>
      <c r="G2304" s="86" t="s">
        <v>10027</v>
      </c>
      <c r="H2304" s="86" t="s">
        <v>8782</v>
      </c>
      <c r="I2304" s="86">
        <v>499</v>
      </c>
      <c r="J2304" s="96">
        <v>423</v>
      </c>
      <c r="K2304" s="118" t="s">
        <v>261</v>
      </c>
      <c r="L2304" s="96" t="s">
        <v>232</v>
      </c>
      <c r="M2304" s="88" t="str">
        <f>VLOOKUP(L2304,'Total Sales 24-25'!$AD$2:$AE$6,2,0)</f>
        <v>Other Services</v>
      </c>
      <c r="N2304" s="96" t="s">
        <v>330</v>
      </c>
      <c r="O2304" s="84" t="s">
        <v>6341</v>
      </c>
      <c r="P2304" s="89"/>
      <c r="Q2304" s="89"/>
      <c r="R2304" s="89"/>
      <c r="S2304" s="84">
        <v>12</v>
      </c>
      <c r="T2304" s="89"/>
      <c r="U2304" s="84">
        <v>499</v>
      </c>
    </row>
    <row r="2305" spans="1:21" ht="17.25" customHeight="1" thickBot="1">
      <c r="A2305" s="82">
        <v>45278</v>
      </c>
      <c r="B2305" s="82" t="str">
        <f t="shared" si="35"/>
        <v>Dec</v>
      </c>
      <c r="C2305" s="83">
        <v>45261</v>
      </c>
      <c r="D2305" s="84">
        <v>51</v>
      </c>
      <c r="E2305" s="84" t="s">
        <v>205</v>
      </c>
      <c r="F2305" s="86" t="s">
        <v>10028</v>
      </c>
      <c r="G2305" s="86" t="s">
        <v>10029</v>
      </c>
      <c r="H2305" s="86" t="s">
        <v>8782</v>
      </c>
      <c r="I2305" s="86">
        <v>499</v>
      </c>
      <c r="J2305" s="96">
        <v>423</v>
      </c>
      <c r="K2305" s="118" t="s">
        <v>261</v>
      </c>
      <c r="L2305" s="96" t="s">
        <v>232</v>
      </c>
      <c r="M2305" s="88" t="str">
        <f>VLOOKUP(L2305,'Total Sales 24-25'!$AD$2:$AE$6,2,0)</f>
        <v>Other Services</v>
      </c>
      <c r="N2305" s="96" t="s">
        <v>330</v>
      </c>
      <c r="O2305" s="84" t="s">
        <v>6341</v>
      </c>
      <c r="P2305" s="89"/>
      <c r="Q2305" s="89"/>
      <c r="R2305" s="89"/>
      <c r="S2305" s="84">
        <v>12</v>
      </c>
      <c r="T2305" s="89"/>
      <c r="U2305" s="84">
        <v>499</v>
      </c>
    </row>
    <row r="2306" spans="1:21" ht="17.25" customHeight="1" thickBot="1">
      <c r="A2306" s="82">
        <v>45278</v>
      </c>
      <c r="B2306" s="82" t="str">
        <f t="shared" ref="B2306:B2369" si="36">TEXT(A2306,"mmm")</f>
        <v>Dec</v>
      </c>
      <c r="C2306" s="83">
        <v>45261</v>
      </c>
      <c r="D2306" s="84">
        <v>51</v>
      </c>
      <c r="E2306" s="84" t="s">
        <v>205</v>
      </c>
      <c r="F2306" s="86" t="s">
        <v>1401</v>
      </c>
      <c r="G2306" s="86" t="s">
        <v>10030</v>
      </c>
      <c r="H2306" s="86" t="s">
        <v>8782</v>
      </c>
      <c r="I2306" s="86">
        <v>499</v>
      </c>
      <c r="J2306" s="96">
        <v>423</v>
      </c>
      <c r="K2306" s="118" t="s">
        <v>261</v>
      </c>
      <c r="L2306" s="96" t="s">
        <v>232</v>
      </c>
      <c r="M2306" s="88" t="str">
        <f>VLOOKUP(L2306,'Total Sales 24-25'!$AD$2:$AE$6,2,0)</f>
        <v>Other Services</v>
      </c>
      <c r="N2306" s="96" t="s">
        <v>330</v>
      </c>
      <c r="O2306" s="84" t="s">
        <v>6341</v>
      </c>
      <c r="P2306" s="89"/>
      <c r="Q2306" s="89"/>
      <c r="R2306" s="89"/>
      <c r="S2306" s="84">
        <v>12</v>
      </c>
      <c r="T2306" s="89"/>
      <c r="U2306" s="84">
        <v>499</v>
      </c>
    </row>
    <row r="2307" spans="1:21" ht="17.25" customHeight="1" thickBot="1">
      <c r="A2307" s="82">
        <v>45278</v>
      </c>
      <c r="B2307" s="82" t="str">
        <f t="shared" si="36"/>
        <v>Dec</v>
      </c>
      <c r="C2307" s="83">
        <v>45261</v>
      </c>
      <c r="D2307" s="84">
        <v>51</v>
      </c>
      <c r="E2307" s="84" t="s">
        <v>205</v>
      </c>
      <c r="F2307" s="86" t="s">
        <v>1919</v>
      </c>
      <c r="G2307" s="86" t="s">
        <v>10031</v>
      </c>
      <c r="H2307" s="86" t="s">
        <v>8782</v>
      </c>
      <c r="I2307" s="86">
        <v>499</v>
      </c>
      <c r="J2307" s="96">
        <v>423</v>
      </c>
      <c r="K2307" s="118" t="s">
        <v>261</v>
      </c>
      <c r="L2307" s="96" t="s">
        <v>232</v>
      </c>
      <c r="M2307" s="88" t="str">
        <f>VLOOKUP(L2307,'Total Sales 24-25'!$AD$2:$AE$6,2,0)</f>
        <v>Other Services</v>
      </c>
      <c r="N2307" s="96" t="s">
        <v>330</v>
      </c>
      <c r="O2307" s="84" t="s">
        <v>6341</v>
      </c>
      <c r="P2307" s="89"/>
      <c r="Q2307" s="89"/>
      <c r="R2307" s="89"/>
      <c r="S2307" s="84">
        <v>12</v>
      </c>
      <c r="T2307" s="89"/>
      <c r="U2307" s="84">
        <v>499</v>
      </c>
    </row>
    <row r="2308" spans="1:21" ht="17.25" customHeight="1" thickBot="1">
      <c r="A2308" s="82">
        <v>45278</v>
      </c>
      <c r="B2308" s="82" t="str">
        <f t="shared" si="36"/>
        <v>Dec</v>
      </c>
      <c r="C2308" s="83">
        <v>45261</v>
      </c>
      <c r="D2308" s="84">
        <v>51</v>
      </c>
      <c r="E2308" s="84" t="s">
        <v>205</v>
      </c>
      <c r="F2308" s="86" t="s">
        <v>10032</v>
      </c>
      <c r="G2308" s="86" t="s">
        <v>10033</v>
      </c>
      <c r="H2308" s="86" t="s">
        <v>8782</v>
      </c>
      <c r="I2308" s="86">
        <v>499</v>
      </c>
      <c r="J2308" s="96">
        <v>423</v>
      </c>
      <c r="K2308" s="118" t="s">
        <v>261</v>
      </c>
      <c r="L2308" s="96" t="s">
        <v>232</v>
      </c>
      <c r="M2308" s="88" t="str">
        <f>VLOOKUP(L2308,'Total Sales 24-25'!$AD$2:$AE$6,2,0)</f>
        <v>Other Services</v>
      </c>
      <c r="N2308" s="96" t="s">
        <v>330</v>
      </c>
      <c r="O2308" s="84" t="s">
        <v>6341</v>
      </c>
      <c r="P2308" s="89"/>
      <c r="Q2308" s="89"/>
      <c r="R2308" s="89"/>
      <c r="S2308" s="84">
        <v>12</v>
      </c>
      <c r="T2308" s="89"/>
      <c r="U2308" s="84">
        <v>499</v>
      </c>
    </row>
    <row r="2309" spans="1:21" ht="17.25" customHeight="1" thickBot="1">
      <c r="A2309" s="82">
        <v>45278</v>
      </c>
      <c r="B2309" s="82" t="str">
        <f t="shared" si="36"/>
        <v>Dec</v>
      </c>
      <c r="C2309" s="83">
        <v>45261</v>
      </c>
      <c r="D2309" s="84">
        <v>51</v>
      </c>
      <c r="E2309" s="84" t="s">
        <v>205</v>
      </c>
      <c r="F2309" s="86" t="s">
        <v>2999</v>
      </c>
      <c r="G2309" s="86" t="s">
        <v>10034</v>
      </c>
      <c r="H2309" s="86" t="s">
        <v>8782</v>
      </c>
      <c r="I2309" s="86">
        <v>499</v>
      </c>
      <c r="J2309" s="96">
        <v>423</v>
      </c>
      <c r="K2309" s="118" t="s">
        <v>261</v>
      </c>
      <c r="L2309" s="96" t="s">
        <v>232</v>
      </c>
      <c r="M2309" s="88" t="str">
        <f>VLOOKUP(L2309,'Total Sales 24-25'!$AD$2:$AE$6,2,0)</f>
        <v>Other Services</v>
      </c>
      <c r="N2309" s="96" t="s">
        <v>330</v>
      </c>
      <c r="O2309" s="84" t="s">
        <v>6341</v>
      </c>
      <c r="P2309" s="89"/>
      <c r="Q2309" s="89"/>
      <c r="R2309" s="89"/>
      <c r="S2309" s="84">
        <v>12</v>
      </c>
      <c r="T2309" s="89"/>
      <c r="U2309" s="84">
        <v>499</v>
      </c>
    </row>
    <row r="2310" spans="1:21" ht="17.25" customHeight="1" thickBot="1">
      <c r="A2310" s="82">
        <v>45278</v>
      </c>
      <c r="B2310" s="82" t="str">
        <f t="shared" si="36"/>
        <v>Dec</v>
      </c>
      <c r="C2310" s="83">
        <v>45261</v>
      </c>
      <c r="D2310" s="84">
        <v>51</v>
      </c>
      <c r="E2310" s="84" t="s">
        <v>205</v>
      </c>
      <c r="F2310" s="86" t="s">
        <v>10035</v>
      </c>
      <c r="G2310" s="86" t="s">
        <v>10036</v>
      </c>
      <c r="H2310" s="86" t="s">
        <v>8782</v>
      </c>
      <c r="I2310" s="86">
        <v>499</v>
      </c>
      <c r="J2310" s="96">
        <v>423</v>
      </c>
      <c r="K2310" s="118" t="s">
        <v>261</v>
      </c>
      <c r="L2310" s="96" t="s">
        <v>232</v>
      </c>
      <c r="M2310" s="88" t="str">
        <f>VLOOKUP(L2310,'Total Sales 24-25'!$AD$2:$AE$6,2,0)</f>
        <v>Other Services</v>
      </c>
      <c r="N2310" s="96" t="s">
        <v>330</v>
      </c>
      <c r="O2310" s="84" t="s">
        <v>6341</v>
      </c>
      <c r="P2310" s="89"/>
      <c r="Q2310" s="89"/>
      <c r="R2310" s="89"/>
      <c r="S2310" s="84">
        <v>12</v>
      </c>
      <c r="T2310" s="89"/>
      <c r="U2310" s="84">
        <v>499</v>
      </c>
    </row>
    <row r="2311" spans="1:21" ht="17.25" customHeight="1" thickBot="1">
      <c r="A2311" s="82">
        <v>45278</v>
      </c>
      <c r="B2311" s="82" t="str">
        <f t="shared" si="36"/>
        <v>Dec</v>
      </c>
      <c r="C2311" s="83">
        <v>45261</v>
      </c>
      <c r="D2311" s="84">
        <v>51</v>
      </c>
      <c r="E2311" s="84" t="s">
        <v>205</v>
      </c>
      <c r="F2311" s="86" t="s">
        <v>10037</v>
      </c>
      <c r="G2311" s="86" t="s">
        <v>10038</v>
      </c>
      <c r="H2311" s="86" t="s">
        <v>8782</v>
      </c>
      <c r="I2311" s="86">
        <v>2508</v>
      </c>
      <c r="J2311" s="96">
        <v>2125</v>
      </c>
      <c r="K2311" s="134" t="s">
        <v>112</v>
      </c>
      <c r="L2311" s="96" t="s">
        <v>229</v>
      </c>
      <c r="M2311" s="88" t="str">
        <f>VLOOKUP(L2311,'Total Sales 24-25'!$AD$2:$AE$6,2,0)</f>
        <v>WhatsApp API Business</v>
      </c>
      <c r="N2311" s="96" t="s">
        <v>258</v>
      </c>
      <c r="O2311" s="84" t="s">
        <v>6341</v>
      </c>
      <c r="P2311" s="89"/>
      <c r="Q2311" s="89"/>
      <c r="R2311" s="89"/>
      <c r="S2311" s="84">
        <v>12</v>
      </c>
      <c r="T2311" s="89"/>
      <c r="U2311" s="84">
        <v>2508</v>
      </c>
    </row>
    <row r="2312" spans="1:21" ht="17.25" customHeight="1" thickBot="1">
      <c r="A2312" s="82">
        <v>45034</v>
      </c>
      <c r="B2312" s="82" t="str">
        <f t="shared" si="36"/>
        <v>Apr</v>
      </c>
      <c r="C2312" s="83">
        <v>45017</v>
      </c>
      <c r="D2312" s="109">
        <v>16</v>
      </c>
      <c r="E2312" s="84" t="s">
        <v>205</v>
      </c>
      <c r="F2312" s="113" t="s">
        <v>1981</v>
      </c>
      <c r="G2312" s="110" t="s">
        <v>10039</v>
      </c>
      <c r="H2312" s="86" t="s">
        <v>8782</v>
      </c>
      <c r="I2312" s="110">
        <v>2950</v>
      </c>
      <c r="J2312" s="109">
        <v>2500</v>
      </c>
      <c r="K2312" s="120" t="s">
        <v>112</v>
      </c>
      <c r="L2312" s="109" t="s">
        <v>229</v>
      </c>
      <c r="M2312" s="88" t="str">
        <f>VLOOKUP(L2312,'Total Sales 24-25'!$AD$2:$AE$6,2,0)</f>
        <v>WhatsApp API Business</v>
      </c>
      <c r="N2312" s="109" t="s">
        <v>258</v>
      </c>
      <c r="O2312" s="109" t="s">
        <v>6341</v>
      </c>
      <c r="P2312" s="89"/>
      <c r="Q2312" s="89"/>
      <c r="R2312" s="89"/>
      <c r="S2312" s="109">
        <v>4</v>
      </c>
      <c r="T2312" s="89"/>
      <c r="U2312" s="109">
        <v>2950</v>
      </c>
    </row>
    <row r="2313" spans="1:21" ht="17.25" customHeight="1" thickBot="1">
      <c r="A2313" s="82">
        <v>45278</v>
      </c>
      <c r="B2313" s="82" t="str">
        <f t="shared" si="36"/>
        <v>Dec</v>
      </c>
      <c r="C2313" s="83">
        <v>45261</v>
      </c>
      <c r="D2313" s="84">
        <v>51</v>
      </c>
      <c r="E2313" s="84" t="s">
        <v>205</v>
      </c>
      <c r="F2313" s="86" t="s">
        <v>10040</v>
      </c>
      <c r="G2313" s="86" t="s">
        <v>10041</v>
      </c>
      <c r="H2313" s="86" t="s">
        <v>8782</v>
      </c>
      <c r="I2313" s="86">
        <v>499</v>
      </c>
      <c r="J2313" s="96">
        <v>423</v>
      </c>
      <c r="K2313" s="118" t="s">
        <v>261</v>
      </c>
      <c r="L2313" s="96" t="s">
        <v>232</v>
      </c>
      <c r="M2313" s="88" t="str">
        <f>VLOOKUP(L2313,'Total Sales 24-25'!$AD$2:$AE$6,2,0)</f>
        <v>Other Services</v>
      </c>
      <c r="N2313" s="96" t="s">
        <v>330</v>
      </c>
      <c r="O2313" s="84" t="s">
        <v>6341</v>
      </c>
      <c r="P2313" s="89"/>
      <c r="Q2313" s="89"/>
      <c r="R2313" s="89"/>
      <c r="S2313" s="84">
        <v>12</v>
      </c>
      <c r="T2313" s="89"/>
      <c r="U2313" s="84">
        <v>499</v>
      </c>
    </row>
    <row r="2314" spans="1:21" ht="17.25" customHeight="1" thickBot="1">
      <c r="A2314" s="82">
        <v>45278</v>
      </c>
      <c r="B2314" s="82" t="str">
        <f t="shared" si="36"/>
        <v>Dec</v>
      </c>
      <c r="C2314" s="83">
        <v>45261</v>
      </c>
      <c r="D2314" s="84">
        <v>51</v>
      </c>
      <c r="E2314" s="84" t="s">
        <v>205</v>
      </c>
      <c r="F2314" s="86" t="s">
        <v>10042</v>
      </c>
      <c r="G2314" s="86" t="s">
        <v>10043</v>
      </c>
      <c r="H2314" s="86" t="s">
        <v>8782</v>
      </c>
      <c r="I2314" s="86">
        <v>499</v>
      </c>
      <c r="J2314" s="96">
        <v>423</v>
      </c>
      <c r="K2314" s="118" t="s">
        <v>261</v>
      </c>
      <c r="L2314" s="96" t="s">
        <v>232</v>
      </c>
      <c r="M2314" s="88" t="str">
        <f>VLOOKUP(L2314,'Total Sales 24-25'!$AD$2:$AE$6,2,0)</f>
        <v>Other Services</v>
      </c>
      <c r="N2314" s="96" t="s">
        <v>330</v>
      </c>
      <c r="O2314" s="84" t="s">
        <v>6341</v>
      </c>
      <c r="P2314" s="89"/>
      <c r="Q2314" s="89"/>
      <c r="R2314" s="89"/>
      <c r="S2314" s="84">
        <v>12</v>
      </c>
      <c r="T2314" s="89"/>
      <c r="U2314" s="84">
        <v>499</v>
      </c>
    </row>
    <row r="2315" spans="1:21" ht="17.25" customHeight="1" thickBot="1">
      <c r="A2315" s="82">
        <v>45278</v>
      </c>
      <c r="B2315" s="82" t="str">
        <f t="shared" si="36"/>
        <v>Dec</v>
      </c>
      <c r="C2315" s="83">
        <v>45261</v>
      </c>
      <c r="D2315" s="84">
        <v>51</v>
      </c>
      <c r="E2315" s="84" t="s">
        <v>205</v>
      </c>
      <c r="F2315" s="86" t="s">
        <v>10044</v>
      </c>
      <c r="G2315" s="86" t="s">
        <v>10045</v>
      </c>
      <c r="H2315" s="86" t="s">
        <v>8782</v>
      </c>
      <c r="I2315" s="86">
        <v>499</v>
      </c>
      <c r="J2315" s="96">
        <v>423</v>
      </c>
      <c r="K2315" s="118" t="s">
        <v>261</v>
      </c>
      <c r="L2315" s="96" t="s">
        <v>232</v>
      </c>
      <c r="M2315" s="88" t="str">
        <f>VLOOKUP(L2315,'Total Sales 24-25'!$AD$2:$AE$6,2,0)</f>
        <v>Other Services</v>
      </c>
      <c r="N2315" s="96" t="s">
        <v>330</v>
      </c>
      <c r="O2315" s="84" t="s">
        <v>6341</v>
      </c>
      <c r="P2315" s="89"/>
      <c r="Q2315" s="89"/>
      <c r="R2315" s="89"/>
      <c r="S2315" s="84">
        <v>12</v>
      </c>
      <c r="T2315" s="89"/>
      <c r="U2315" s="84">
        <v>499</v>
      </c>
    </row>
    <row r="2316" spans="1:21" ht="17.25" customHeight="1" thickBot="1">
      <c r="A2316" s="82">
        <v>45278</v>
      </c>
      <c r="B2316" s="82" t="str">
        <f t="shared" si="36"/>
        <v>Dec</v>
      </c>
      <c r="C2316" s="83">
        <v>45261</v>
      </c>
      <c r="D2316" s="84">
        <v>51</v>
      </c>
      <c r="E2316" s="84" t="s">
        <v>205</v>
      </c>
      <c r="F2316" s="86" t="s">
        <v>7350</v>
      </c>
      <c r="G2316" s="86" t="s">
        <v>10046</v>
      </c>
      <c r="H2316" s="86" t="s">
        <v>8782</v>
      </c>
      <c r="I2316" s="86">
        <v>499</v>
      </c>
      <c r="J2316" s="96">
        <v>423</v>
      </c>
      <c r="K2316" s="118" t="s">
        <v>261</v>
      </c>
      <c r="L2316" s="96" t="s">
        <v>232</v>
      </c>
      <c r="M2316" s="88" t="str">
        <f>VLOOKUP(L2316,'Total Sales 24-25'!$AD$2:$AE$6,2,0)</f>
        <v>Other Services</v>
      </c>
      <c r="N2316" s="96" t="s">
        <v>330</v>
      </c>
      <c r="O2316" s="84" t="s">
        <v>6341</v>
      </c>
      <c r="P2316" s="89"/>
      <c r="Q2316" s="89"/>
      <c r="R2316" s="89"/>
      <c r="S2316" s="84">
        <v>12</v>
      </c>
      <c r="T2316" s="89"/>
      <c r="U2316" s="84">
        <v>499</v>
      </c>
    </row>
    <row r="2317" spans="1:21" ht="17.25" customHeight="1" thickBot="1">
      <c r="A2317" s="82">
        <v>45278</v>
      </c>
      <c r="B2317" s="82" t="str">
        <f t="shared" si="36"/>
        <v>Dec</v>
      </c>
      <c r="C2317" s="83">
        <v>45261</v>
      </c>
      <c r="D2317" s="84">
        <v>51</v>
      </c>
      <c r="E2317" s="84" t="s">
        <v>205</v>
      </c>
      <c r="F2317" s="86" t="s">
        <v>3364</v>
      </c>
      <c r="G2317" s="86" t="s">
        <v>10047</v>
      </c>
      <c r="H2317" s="86" t="s">
        <v>8782</v>
      </c>
      <c r="I2317" s="86">
        <v>499</v>
      </c>
      <c r="J2317" s="96">
        <v>423</v>
      </c>
      <c r="K2317" s="118" t="s">
        <v>261</v>
      </c>
      <c r="L2317" s="96" t="s">
        <v>232</v>
      </c>
      <c r="M2317" s="88" t="str">
        <f>VLOOKUP(L2317,'Total Sales 24-25'!$AD$2:$AE$6,2,0)</f>
        <v>Other Services</v>
      </c>
      <c r="N2317" s="96" t="s">
        <v>330</v>
      </c>
      <c r="O2317" s="84" t="s">
        <v>6341</v>
      </c>
      <c r="P2317" s="89"/>
      <c r="Q2317" s="89"/>
      <c r="R2317" s="89"/>
      <c r="S2317" s="84">
        <v>12</v>
      </c>
      <c r="T2317" s="89"/>
      <c r="U2317" s="84">
        <v>499</v>
      </c>
    </row>
    <row r="2318" spans="1:21" ht="17.25" customHeight="1" thickBot="1">
      <c r="A2318" s="82">
        <v>45278</v>
      </c>
      <c r="B2318" s="82" t="str">
        <f t="shared" si="36"/>
        <v>Dec</v>
      </c>
      <c r="C2318" s="83">
        <v>45261</v>
      </c>
      <c r="D2318" s="84">
        <v>51</v>
      </c>
      <c r="E2318" s="84" t="s">
        <v>205</v>
      </c>
      <c r="F2318" s="86" t="s">
        <v>10048</v>
      </c>
      <c r="G2318" s="86" t="s">
        <v>10049</v>
      </c>
      <c r="H2318" s="86" t="s">
        <v>8782</v>
      </c>
      <c r="I2318" s="86">
        <v>499</v>
      </c>
      <c r="J2318" s="96">
        <v>423</v>
      </c>
      <c r="K2318" s="118" t="s">
        <v>261</v>
      </c>
      <c r="L2318" s="96" t="s">
        <v>232</v>
      </c>
      <c r="M2318" s="88" t="str">
        <f>VLOOKUP(L2318,'Total Sales 24-25'!$AD$2:$AE$6,2,0)</f>
        <v>Other Services</v>
      </c>
      <c r="N2318" s="96" t="s">
        <v>330</v>
      </c>
      <c r="O2318" s="84" t="s">
        <v>6341</v>
      </c>
      <c r="P2318" s="89"/>
      <c r="Q2318" s="89"/>
      <c r="R2318" s="89"/>
      <c r="S2318" s="84">
        <v>12</v>
      </c>
      <c r="T2318" s="89"/>
      <c r="U2318" s="84">
        <v>499</v>
      </c>
    </row>
    <row r="2319" spans="1:21" ht="17.25" customHeight="1" thickBot="1">
      <c r="A2319" s="82">
        <v>45278</v>
      </c>
      <c r="B2319" s="82" t="str">
        <f t="shared" si="36"/>
        <v>Dec</v>
      </c>
      <c r="C2319" s="83">
        <v>45261</v>
      </c>
      <c r="D2319" s="84">
        <v>51</v>
      </c>
      <c r="E2319" s="84" t="s">
        <v>205</v>
      </c>
      <c r="F2319" s="86" t="s">
        <v>9982</v>
      </c>
      <c r="G2319" s="86" t="s">
        <v>10050</v>
      </c>
      <c r="H2319" s="86" t="s">
        <v>8782</v>
      </c>
      <c r="I2319" s="86">
        <v>499</v>
      </c>
      <c r="J2319" s="96">
        <v>423</v>
      </c>
      <c r="K2319" s="118" t="s">
        <v>261</v>
      </c>
      <c r="L2319" s="96" t="s">
        <v>232</v>
      </c>
      <c r="M2319" s="88" t="str">
        <f>VLOOKUP(L2319,'Total Sales 24-25'!$AD$2:$AE$6,2,0)</f>
        <v>Other Services</v>
      </c>
      <c r="N2319" s="96" t="s">
        <v>330</v>
      </c>
      <c r="O2319" s="84" t="s">
        <v>6341</v>
      </c>
      <c r="P2319" s="89"/>
      <c r="Q2319" s="89"/>
      <c r="R2319" s="89"/>
      <c r="S2319" s="84">
        <v>12</v>
      </c>
      <c r="T2319" s="89"/>
      <c r="U2319" s="84">
        <v>499</v>
      </c>
    </row>
    <row r="2320" spans="1:21" ht="17.25" customHeight="1" thickBot="1">
      <c r="A2320" s="82">
        <v>45278</v>
      </c>
      <c r="B2320" s="82" t="str">
        <f t="shared" si="36"/>
        <v>Dec</v>
      </c>
      <c r="C2320" s="83">
        <v>45261</v>
      </c>
      <c r="D2320" s="84">
        <v>51</v>
      </c>
      <c r="E2320" s="84" t="s">
        <v>205</v>
      </c>
      <c r="F2320" s="86" t="s">
        <v>10051</v>
      </c>
      <c r="G2320" s="86" t="s">
        <v>10052</v>
      </c>
      <c r="H2320" s="86" t="s">
        <v>8782</v>
      </c>
      <c r="I2320" s="86">
        <v>499</v>
      </c>
      <c r="J2320" s="96">
        <v>423</v>
      </c>
      <c r="K2320" s="118" t="s">
        <v>261</v>
      </c>
      <c r="L2320" s="96" t="s">
        <v>232</v>
      </c>
      <c r="M2320" s="88" t="str">
        <f>VLOOKUP(L2320,'Total Sales 24-25'!$AD$2:$AE$6,2,0)</f>
        <v>Other Services</v>
      </c>
      <c r="N2320" s="96" t="s">
        <v>330</v>
      </c>
      <c r="O2320" s="84" t="s">
        <v>6341</v>
      </c>
      <c r="P2320" s="89"/>
      <c r="Q2320" s="89"/>
      <c r="R2320" s="89"/>
      <c r="S2320" s="84">
        <v>12</v>
      </c>
      <c r="T2320" s="89"/>
      <c r="U2320" s="84">
        <v>499</v>
      </c>
    </row>
    <row r="2321" spans="1:21" ht="17.25" customHeight="1" thickBot="1">
      <c r="A2321" s="82">
        <v>45279</v>
      </c>
      <c r="B2321" s="82" t="str">
        <f t="shared" si="36"/>
        <v>Dec</v>
      </c>
      <c r="C2321" s="83">
        <v>45261</v>
      </c>
      <c r="D2321" s="84">
        <v>51</v>
      </c>
      <c r="E2321" s="84" t="s">
        <v>205</v>
      </c>
      <c r="F2321" s="86" t="s">
        <v>10053</v>
      </c>
      <c r="G2321" s="86" t="s">
        <v>10054</v>
      </c>
      <c r="H2321" s="86" t="s">
        <v>8782</v>
      </c>
      <c r="I2321" s="86">
        <v>499</v>
      </c>
      <c r="J2321" s="96">
        <v>423</v>
      </c>
      <c r="K2321" s="118" t="s">
        <v>261</v>
      </c>
      <c r="L2321" s="96" t="s">
        <v>232</v>
      </c>
      <c r="M2321" s="88" t="str">
        <f>VLOOKUP(L2321,'Total Sales 24-25'!$AD$2:$AE$6,2,0)</f>
        <v>Other Services</v>
      </c>
      <c r="N2321" s="96" t="s">
        <v>330</v>
      </c>
      <c r="O2321" s="84" t="s">
        <v>6341</v>
      </c>
      <c r="P2321" s="89"/>
      <c r="Q2321" s="89"/>
      <c r="R2321" s="89"/>
      <c r="S2321" s="84">
        <v>12</v>
      </c>
      <c r="T2321" s="89"/>
      <c r="U2321" s="84">
        <v>499</v>
      </c>
    </row>
    <row r="2322" spans="1:21" ht="17.25" customHeight="1" thickBot="1">
      <c r="A2322" s="82">
        <v>45279</v>
      </c>
      <c r="B2322" s="82" t="str">
        <f t="shared" si="36"/>
        <v>Dec</v>
      </c>
      <c r="C2322" s="83">
        <v>45261</v>
      </c>
      <c r="D2322" s="84">
        <v>51</v>
      </c>
      <c r="E2322" s="84" t="s">
        <v>205</v>
      </c>
      <c r="F2322" s="86" t="s">
        <v>10055</v>
      </c>
      <c r="G2322" s="86" t="s">
        <v>10056</v>
      </c>
      <c r="H2322" s="86" t="s">
        <v>8782</v>
      </c>
      <c r="I2322" s="86">
        <v>998</v>
      </c>
      <c r="J2322" s="96">
        <v>846</v>
      </c>
      <c r="K2322" s="118" t="s">
        <v>261</v>
      </c>
      <c r="L2322" s="96" t="s">
        <v>232</v>
      </c>
      <c r="M2322" s="88" t="str">
        <f>VLOOKUP(L2322,'Total Sales 24-25'!$AD$2:$AE$6,2,0)</f>
        <v>Other Services</v>
      </c>
      <c r="N2322" s="96" t="s">
        <v>330</v>
      </c>
      <c r="O2322" s="84" t="s">
        <v>6341</v>
      </c>
      <c r="P2322" s="89"/>
      <c r="Q2322" s="89"/>
      <c r="R2322" s="89"/>
      <c r="S2322" s="84">
        <v>12</v>
      </c>
      <c r="T2322" s="89"/>
      <c r="U2322" s="84">
        <v>998</v>
      </c>
    </row>
    <row r="2323" spans="1:21" ht="17.25" customHeight="1" thickBot="1">
      <c r="A2323" s="82">
        <v>45034</v>
      </c>
      <c r="B2323" s="82" t="str">
        <f t="shared" si="36"/>
        <v>Apr</v>
      </c>
      <c r="C2323" s="83">
        <v>45017</v>
      </c>
      <c r="D2323" s="84">
        <v>16</v>
      </c>
      <c r="E2323" s="84" t="s">
        <v>205</v>
      </c>
      <c r="F2323" s="85" t="s">
        <v>265</v>
      </c>
      <c r="G2323" s="86" t="s">
        <v>10057</v>
      </c>
      <c r="H2323" s="86" t="s">
        <v>8782</v>
      </c>
      <c r="I2323" s="86">
        <v>84960</v>
      </c>
      <c r="J2323" s="84">
        <v>72000</v>
      </c>
      <c r="K2323" s="108" t="s">
        <v>291</v>
      </c>
      <c r="L2323" s="88" t="s">
        <v>32</v>
      </c>
      <c r="M2323" s="88" t="s">
        <v>15</v>
      </c>
      <c r="N2323" s="88" t="s">
        <v>503</v>
      </c>
      <c r="O2323" s="84" t="s">
        <v>6341</v>
      </c>
      <c r="P2323" s="89"/>
      <c r="Q2323" s="89"/>
      <c r="R2323" s="89"/>
      <c r="S2323" s="84">
        <v>4</v>
      </c>
      <c r="T2323" s="89"/>
      <c r="U2323" s="84">
        <v>84960</v>
      </c>
    </row>
    <row r="2324" spans="1:21" ht="17.25" customHeight="1" thickBot="1">
      <c r="A2324" s="82">
        <v>45279</v>
      </c>
      <c r="B2324" s="82" t="str">
        <f t="shared" si="36"/>
        <v>Dec</v>
      </c>
      <c r="C2324" s="83">
        <v>45261</v>
      </c>
      <c r="D2324" s="84">
        <v>51</v>
      </c>
      <c r="E2324" s="84" t="s">
        <v>205</v>
      </c>
      <c r="F2324" s="86" t="s">
        <v>10058</v>
      </c>
      <c r="G2324" s="86" t="s">
        <v>10059</v>
      </c>
      <c r="H2324" s="86" t="s">
        <v>8782</v>
      </c>
      <c r="I2324" s="86">
        <v>499</v>
      </c>
      <c r="J2324" s="96">
        <v>423</v>
      </c>
      <c r="K2324" s="118" t="s">
        <v>261</v>
      </c>
      <c r="L2324" s="96" t="s">
        <v>232</v>
      </c>
      <c r="M2324" s="88" t="str">
        <f>VLOOKUP(L2324,'Total Sales 24-25'!$AD$2:$AE$6,2,0)</f>
        <v>Other Services</v>
      </c>
      <c r="N2324" s="96" t="s">
        <v>330</v>
      </c>
      <c r="O2324" s="84" t="s">
        <v>6341</v>
      </c>
      <c r="P2324" s="89"/>
      <c r="Q2324" s="89"/>
      <c r="R2324" s="89"/>
      <c r="S2324" s="84">
        <v>12</v>
      </c>
      <c r="T2324" s="89"/>
      <c r="U2324" s="84">
        <v>499</v>
      </c>
    </row>
    <row r="2325" spans="1:21" ht="17.25" customHeight="1" thickBot="1">
      <c r="A2325" s="82">
        <v>45279</v>
      </c>
      <c r="B2325" s="82" t="str">
        <f t="shared" si="36"/>
        <v>Dec</v>
      </c>
      <c r="C2325" s="83">
        <v>45261</v>
      </c>
      <c r="D2325" s="84">
        <v>51</v>
      </c>
      <c r="E2325" s="84" t="s">
        <v>205</v>
      </c>
      <c r="F2325" s="86" t="s">
        <v>619</v>
      </c>
      <c r="G2325" s="86" t="s">
        <v>10060</v>
      </c>
      <c r="H2325" s="86" t="s">
        <v>8782</v>
      </c>
      <c r="I2325" s="86">
        <v>499</v>
      </c>
      <c r="J2325" s="96">
        <v>423</v>
      </c>
      <c r="K2325" s="118" t="s">
        <v>261</v>
      </c>
      <c r="L2325" s="96" t="s">
        <v>232</v>
      </c>
      <c r="M2325" s="88" t="str">
        <f>VLOOKUP(L2325,'Total Sales 24-25'!$AD$2:$AE$6,2,0)</f>
        <v>Other Services</v>
      </c>
      <c r="N2325" s="96" t="s">
        <v>330</v>
      </c>
      <c r="O2325" s="84" t="s">
        <v>6341</v>
      </c>
      <c r="P2325" s="89"/>
      <c r="Q2325" s="89"/>
      <c r="R2325" s="89"/>
      <c r="S2325" s="84">
        <v>12</v>
      </c>
      <c r="T2325" s="89"/>
      <c r="U2325" s="84">
        <v>499</v>
      </c>
    </row>
    <row r="2326" spans="1:21" ht="17.25" customHeight="1" thickBot="1">
      <c r="A2326" s="82">
        <v>45279</v>
      </c>
      <c r="B2326" s="82" t="str">
        <f t="shared" si="36"/>
        <v>Dec</v>
      </c>
      <c r="C2326" s="83">
        <v>45261</v>
      </c>
      <c r="D2326" s="84">
        <v>51</v>
      </c>
      <c r="E2326" s="84" t="s">
        <v>205</v>
      </c>
      <c r="F2326" s="86" t="s">
        <v>10061</v>
      </c>
      <c r="G2326" s="86" t="s">
        <v>10062</v>
      </c>
      <c r="H2326" s="86" t="s">
        <v>8782</v>
      </c>
      <c r="I2326" s="86">
        <v>499</v>
      </c>
      <c r="J2326" s="96">
        <v>423</v>
      </c>
      <c r="K2326" s="118" t="s">
        <v>261</v>
      </c>
      <c r="L2326" s="96" t="s">
        <v>232</v>
      </c>
      <c r="M2326" s="88" t="str">
        <f>VLOOKUP(L2326,'Total Sales 24-25'!$AD$2:$AE$6,2,0)</f>
        <v>Other Services</v>
      </c>
      <c r="N2326" s="96" t="s">
        <v>330</v>
      </c>
      <c r="O2326" s="84" t="s">
        <v>6341</v>
      </c>
      <c r="P2326" s="89"/>
      <c r="Q2326" s="89"/>
      <c r="R2326" s="89"/>
      <c r="S2326" s="84">
        <v>12</v>
      </c>
      <c r="T2326" s="89"/>
      <c r="U2326" s="84">
        <v>499</v>
      </c>
    </row>
    <row r="2327" spans="1:21" ht="17.25" customHeight="1" thickBot="1">
      <c r="A2327" s="82">
        <v>45279</v>
      </c>
      <c r="B2327" s="82" t="str">
        <f t="shared" si="36"/>
        <v>Dec</v>
      </c>
      <c r="C2327" s="83">
        <v>45261</v>
      </c>
      <c r="D2327" s="84">
        <v>51</v>
      </c>
      <c r="E2327" s="84" t="s">
        <v>205</v>
      </c>
      <c r="F2327" s="86" t="s">
        <v>10063</v>
      </c>
      <c r="G2327" s="86" t="s">
        <v>10064</v>
      </c>
      <c r="H2327" s="86" t="s">
        <v>8782</v>
      </c>
      <c r="I2327" s="86">
        <v>499</v>
      </c>
      <c r="J2327" s="96">
        <v>423</v>
      </c>
      <c r="K2327" s="118" t="s">
        <v>261</v>
      </c>
      <c r="L2327" s="96" t="s">
        <v>232</v>
      </c>
      <c r="M2327" s="88" t="str">
        <f>VLOOKUP(L2327,'Total Sales 24-25'!$AD$2:$AE$6,2,0)</f>
        <v>Other Services</v>
      </c>
      <c r="N2327" s="96" t="s">
        <v>330</v>
      </c>
      <c r="O2327" s="84" t="s">
        <v>6341</v>
      </c>
      <c r="P2327" s="89"/>
      <c r="Q2327" s="89"/>
      <c r="R2327" s="89"/>
      <c r="S2327" s="84">
        <v>12</v>
      </c>
      <c r="T2327" s="89"/>
      <c r="U2327" s="84">
        <v>499</v>
      </c>
    </row>
    <row r="2328" spans="1:21" ht="17.25" customHeight="1" thickBot="1">
      <c r="A2328" s="82">
        <v>45279</v>
      </c>
      <c r="B2328" s="82" t="str">
        <f t="shared" si="36"/>
        <v>Dec</v>
      </c>
      <c r="C2328" s="83">
        <v>45261</v>
      </c>
      <c r="D2328" s="84">
        <v>51</v>
      </c>
      <c r="E2328" s="84" t="s">
        <v>205</v>
      </c>
      <c r="F2328" s="86" t="s">
        <v>1323</v>
      </c>
      <c r="G2328" s="86" t="s">
        <v>10065</v>
      </c>
      <c r="H2328" s="86" t="s">
        <v>8782</v>
      </c>
      <c r="I2328" s="86">
        <v>499</v>
      </c>
      <c r="J2328" s="96">
        <v>423</v>
      </c>
      <c r="K2328" s="118" t="s">
        <v>261</v>
      </c>
      <c r="L2328" s="96" t="s">
        <v>232</v>
      </c>
      <c r="M2328" s="88" t="str">
        <f>VLOOKUP(L2328,'Total Sales 24-25'!$AD$2:$AE$6,2,0)</f>
        <v>Other Services</v>
      </c>
      <c r="N2328" s="96" t="s">
        <v>330</v>
      </c>
      <c r="O2328" s="84" t="s">
        <v>6341</v>
      </c>
      <c r="P2328" s="89"/>
      <c r="Q2328" s="89"/>
      <c r="R2328" s="89"/>
      <c r="S2328" s="84">
        <v>12</v>
      </c>
      <c r="T2328" s="89"/>
      <c r="U2328" s="84">
        <v>499</v>
      </c>
    </row>
    <row r="2329" spans="1:21" ht="17.25" customHeight="1" thickBot="1">
      <c r="A2329" s="82">
        <v>45279</v>
      </c>
      <c r="B2329" s="82" t="str">
        <f t="shared" si="36"/>
        <v>Dec</v>
      </c>
      <c r="C2329" s="83">
        <v>45261</v>
      </c>
      <c r="D2329" s="84">
        <v>51</v>
      </c>
      <c r="E2329" s="84" t="s">
        <v>205</v>
      </c>
      <c r="F2329" s="86" t="s">
        <v>10066</v>
      </c>
      <c r="G2329" s="86" t="s">
        <v>10067</v>
      </c>
      <c r="H2329" s="86" t="s">
        <v>8782</v>
      </c>
      <c r="I2329" s="86">
        <v>499</v>
      </c>
      <c r="J2329" s="96">
        <v>423</v>
      </c>
      <c r="K2329" s="118" t="s">
        <v>261</v>
      </c>
      <c r="L2329" s="96" t="s">
        <v>232</v>
      </c>
      <c r="M2329" s="88" t="str">
        <f>VLOOKUP(L2329,'Total Sales 24-25'!$AD$2:$AE$6,2,0)</f>
        <v>Other Services</v>
      </c>
      <c r="N2329" s="96" t="s">
        <v>330</v>
      </c>
      <c r="O2329" s="84" t="s">
        <v>6341</v>
      </c>
      <c r="P2329" s="89"/>
      <c r="Q2329" s="89"/>
      <c r="R2329" s="89"/>
      <c r="S2329" s="84">
        <v>12</v>
      </c>
      <c r="T2329" s="89"/>
      <c r="U2329" s="84">
        <v>499</v>
      </c>
    </row>
    <row r="2330" spans="1:21" ht="17.25" customHeight="1" thickBot="1">
      <c r="A2330" s="82">
        <v>45279</v>
      </c>
      <c r="B2330" s="82" t="str">
        <f t="shared" si="36"/>
        <v>Dec</v>
      </c>
      <c r="C2330" s="83">
        <v>45261</v>
      </c>
      <c r="D2330" s="84">
        <v>51</v>
      </c>
      <c r="E2330" s="84" t="s">
        <v>205</v>
      </c>
      <c r="F2330" s="86" t="s">
        <v>10068</v>
      </c>
      <c r="G2330" s="86" t="s">
        <v>10069</v>
      </c>
      <c r="H2330" s="86" t="s">
        <v>8782</v>
      </c>
      <c r="I2330" s="86">
        <v>499</v>
      </c>
      <c r="J2330" s="96">
        <v>423</v>
      </c>
      <c r="K2330" s="118" t="s">
        <v>261</v>
      </c>
      <c r="L2330" s="96" t="s">
        <v>232</v>
      </c>
      <c r="M2330" s="88" t="str">
        <f>VLOOKUP(L2330,'Total Sales 24-25'!$AD$2:$AE$6,2,0)</f>
        <v>Other Services</v>
      </c>
      <c r="N2330" s="96" t="s">
        <v>330</v>
      </c>
      <c r="O2330" s="84" t="s">
        <v>6341</v>
      </c>
      <c r="P2330" s="89"/>
      <c r="Q2330" s="89"/>
      <c r="R2330" s="89"/>
      <c r="S2330" s="84">
        <v>12</v>
      </c>
      <c r="T2330" s="89"/>
      <c r="U2330" s="84">
        <v>499</v>
      </c>
    </row>
    <row r="2331" spans="1:21" ht="17.25" customHeight="1" thickBot="1">
      <c r="A2331" s="82">
        <v>45279</v>
      </c>
      <c r="B2331" s="82" t="str">
        <f t="shared" si="36"/>
        <v>Dec</v>
      </c>
      <c r="C2331" s="83">
        <v>45261</v>
      </c>
      <c r="D2331" s="84">
        <v>51</v>
      </c>
      <c r="E2331" s="84" t="s">
        <v>205</v>
      </c>
      <c r="F2331" s="86" t="s">
        <v>2945</v>
      </c>
      <c r="G2331" s="86" t="s">
        <v>10070</v>
      </c>
      <c r="H2331" s="86" t="s">
        <v>8782</v>
      </c>
      <c r="I2331" s="86">
        <v>20060</v>
      </c>
      <c r="J2331" s="96">
        <v>17000</v>
      </c>
      <c r="K2331" s="134" t="s">
        <v>112</v>
      </c>
      <c r="L2331" s="96" t="s">
        <v>229</v>
      </c>
      <c r="M2331" s="88" t="str">
        <f>VLOOKUP(L2331,'Total Sales 24-25'!$AD$2:$AE$6,2,0)</f>
        <v>WhatsApp API Business</v>
      </c>
      <c r="N2331" s="96" t="s">
        <v>485</v>
      </c>
      <c r="O2331" s="84" t="s">
        <v>6341</v>
      </c>
      <c r="P2331" s="89"/>
      <c r="Q2331" s="89"/>
      <c r="R2331" s="89"/>
      <c r="S2331" s="84">
        <v>12</v>
      </c>
      <c r="T2331" s="89"/>
      <c r="U2331" s="84">
        <v>20060</v>
      </c>
    </row>
    <row r="2332" spans="1:21" ht="17.25" customHeight="1" thickBot="1">
      <c r="A2332" s="82">
        <v>45279</v>
      </c>
      <c r="B2332" s="82" t="str">
        <f t="shared" si="36"/>
        <v>Dec</v>
      </c>
      <c r="C2332" s="83">
        <v>45261</v>
      </c>
      <c r="D2332" s="84">
        <v>51</v>
      </c>
      <c r="E2332" s="84" t="s">
        <v>205</v>
      </c>
      <c r="F2332" s="86" t="s">
        <v>3511</v>
      </c>
      <c r="G2332" s="86" t="s">
        <v>10071</v>
      </c>
      <c r="H2332" s="86" t="s">
        <v>8782</v>
      </c>
      <c r="I2332" s="86">
        <v>8850</v>
      </c>
      <c r="J2332" s="96">
        <v>7500</v>
      </c>
      <c r="K2332" s="134" t="s">
        <v>112</v>
      </c>
      <c r="L2332" s="96" t="s">
        <v>229</v>
      </c>
      <c r="M2332" s="88" t="str">
        <f>VLOOKUP(L2332,'Total Sales 24-25'!$AD$2:$AE$6,2,0)</f>
        <v>WhatsApp API Business</v>
      </c>
      <c r="N2332" s="96" t="s">
        <v>269</v>
      </c>
      <c r="O2332" s="84" t="s">
        <v>6341</v>
      </c>
      <c r="P2332" s="89"/>
      <c r="Q2332" s="89"/>
      <c r="R2332" s="89"/>
      <c r="S2332" s="84">
        <v>12</v>
      </c>
      <c r="T2332" s="89"/>
      <c r="U2332" s="84">
        <v>8850</v>
      </c>
    </row>
    <row r="2333" spans="1:21" ht="17.25" customHeight="1" thickBot="1">
      <c r="A2333" s="82">
        <v>45279</v>
      </c>
      <c r="B2333" s="82" t="str">
        <f t="shared" si="36"/>
        <v>Dec</v>
      </c>
      <c r="C2333" s="83">
        <v>45261</v>
      </c>
      <c r="D2333" s="84">
        <v>51</v>
      </c>
      <c r="E2333" s="84" t="s">
        <v>205</v>
      </c>
      <c r="F2333" s="86" t="s">
        <v>2679</v>
      </c>
      <c r="G2333" s="86" t="s">
        <v>10072</v>
      </c>
      <c r="H2333" s="86" t="s">
        <v>8782</v>
      </c>
      <c r="I2333" s="86">
        <v>236000</v>
      </c>
      <c r="J2333" s="96">
        <v>200000</v>
      </c>
      <c r="K2333" s="104" t="s">
        <v>291</v>
      </c>
      <c r="L2333" s="96" t="s">
        <v>226</v>
      </c>
      <c r="M2333" s="88" t="str">
        <f>VLOOKUP(L2333,'Total Sales 24-25'!$AD$2:$AE$6,2,0)</f>
        <v xml:space="preserve">Training Business </v>
      </c>
      <c r="N2333" s="96" t="s">
        <v>7906</v>
      </c>
      <c r="O2333" s="84" t="s">
        <v>6341</v>
      </c>
      <c r="P2333" s="89"/>
      <c r="Q2333" s="89"/>
      <c r="R2333" s="89"/>
      <c r="S2333" s="84">
        <v>12</v>
      </c>
      <c r="T2333" s="89"/>
      <c r="U2333" s="84">
        <v>236000</v>
      </c>
    </row>
    <row r="2334" spans="1:21" ht="17.25" customHeight="1" thickBot="1">
      <c r="A2334" s="82">
        <v>45034</v>
      </c>
      <c r="B2334" s="82" t="str">
        <f t="shared" si="36"/>
        <v>Apr</v>
      </c>
      <c r="C2334" s="83">
        <v>45017</v>
      </c>
      <c r="D2334" s="84">
        <v>16</v>
      </c>
      <c r="E2334" s="84" t="s">
        <v>205</v>
      </c>
      <c r="F2334" s="85" t="s">
        <v>1077</v>
      </c>
      <c r="G2334" s="86" t="s">
        <v>10073</v>
      </c>
      <c r="H2334" s="86" t="s">
        <v>8782</v>
      </c>
      <c r="I2334" s="86">
        <v>56640</v>
      </c>
      <c r="J2334" s="84">
        <v>48000</v>
      </c>
      <c r="K2334" s="108" t="s">
        <v>291</v>
      </c>
      <c r="L2334" s="88" t="s">
        <v>32</v>
      </c>
      <c r="M2334" s="88" t="s">
        <v>15</v>
      </c>
      <c r="N2334" s="88" t="s">
        <v>503</v>
      </c>
      <c r="O2334" s="84" t="s">
        <v>6341</v>
      </c>
      <c r="P2334" s="89"/>
      <c r="Q2334" s="89"/>
      <c r="R2334" s="89"/>
      <c r="S2334" s="84">
        <v>4</v>
      </c>
      <c r="T2334" s="89"/>
      <c r="U2334" s="84">
        <v>56640</v>
      </c>
    </row>
    <row r="2335" spans="1:21" ht="17.25" customHeight="1" thickBot="1">
      <c r="A2335" s="82">
        <v>45279</v>
      </c>
      <c r="B2335" s="82" t="str">
        <f t="shared" si="36"/>
        <v>Dec</v>
      </c>
      <c r="C2335" s="83">
        <v>45261</v>
      </c>
      <c r="D2335" s="84">
        <v>51</v>
      </c>
      <c r="E2335" s="84" t="s">
        <v>205</v>
      </c>
      <c r="F2335" s="86" t="s">
        <v>829</v>
      </c>
      <c r="G2335" s="86" t="s">
        <v>10074</v>
      </c>
      <c r="H2335" s="86" t="s">
        <v>8782</v>
      </c>
      <c r="I2335" s="86">
        <v>87320</v>
      </c>
      <c r="J2335" s="96">
        <v>74000</v>
      </c>
      <c r="K2335" s="104" t="s">
        <v>291</v>
      </c>
      <c r="L2335" s="88" t="s">
        <v>32</v>
      </c>
      <c r="M2335" s="88" t="s">
        <v>15</v>
      </c>
      <c r="N2335" s="96" t="s">
        <v>32</v>
      </c>
      <c r="O2335" s="84" t="s">
        <v>6341</v>
      </c>
      <c r="P2335" s="89"/>
      <c r="Q2335" s="89"/>
      <c r="R2335" s="89"/>
      <c r="S2335" s="84">
        <v>12</v>
      </c>
      <c r="T2335" s="89"/>
      <c r="U2335" s="84">
        <v>87320</v>
      </c>
    </row>
    <row r="2336" spans="1:21" ht="17.25" customHeight="1" thickBot="1">
      <c r="A2336" s="82">
        <v>45279</v>
      </c>
      <c r="B2336" s="82" t="str">
        <f t="shared" si="36"/>
        <v>Dec</v>
      </c>
      <c r="C2336" s="83">
        <v>45261</v>
      </c>
      <c r="D2336" s="84">
        <v>51</v>
      </c>
      <c r="E2336" s="84" t="s">
        <v>205</v>
      </c>
      <c r="F2336" s="86" t="s">
        <v>1320</v>
      </c>
      <c r="G2336" s="86" t="s">
        <v>10075</v>
      </c>
      <c r="H2336" s="86" t="s">
        <v>8782</v>
      </c>
      <c r="I2336" s="86">
        <v>21854</v>
      </c>
      <c r="J2336" s="96">
        <v>18520</v>
      </c>
      <c r="K2336" s="96" t="s">
        <v>8818</v>
      </c>
      <c r="L2336" s="96" t="s">
        <v>223</v>
      </c>
      <c r="M2336" s="88" t="str">
        <f>VLOOKUP(L2336,'Total Sales 24-25'!$AD$2:$AE$6,2,0)</f>
        <v>Tech Assist Recruitment</v>
      </c>
      <c r="N2336" s="96" t="s">
        <v>311</v>
      </c>
      <c r="O2336" s="84" t="s">
        <v>6341</v>
      </c>
      <c r="P2336" s="89"/>
      <c r="Q2336" s="89"/>
      <c r="R2336" s="89"/>
      <c r="S2336" s="84">
        <v>12</v>
      </c>
      <c r="T2336" s="89"/>
      <c r="U2336" s="84">
        <v>21854</v>
      </c>
    </row>
    <row r="2337" spans="1:21" ht="17.25" customHeight="1" thickBot="1">
      <c r="A2337" s="82">
        <v>45279</v>
      </c>
      <c r="B2337" s="82" t="str">
        <f t="shared" si="36"/>
        <v>Dec</v>
      </c>
      <c r="C2337" s="83">
        <v>45261</v>
      </c>
      <c r="D2337" s="84">
        <v>51</v>
      </c>
      <c r="E2337" s="84" t="s">
        <v>205</v>
      </c>
      <c r="F2337" s="86" t="s">
        <v>633</v>
      </c>
      <c r="G2337" s="86" t="s">
        <v>10076</v>
      </c>
      <c r="H2337" s="86" t="s">
        <v>8782</v>
      </c>
      <c r="I2337" s="86">
        <v>43648</v>
      </c>
      <c r="J2337" s="96">
        <v>36990</v>
      </c>
      <c r="K2337" s="104" t="s">
        <v>291</v>
      </c>
      <c r="L2337" s="96" t="s">
        <v>232</v>
      </c>
      <c r="M2337" s="88" t="str">
        <f>VLOOKUP(L2337,'Total Sales 24-25'!$AD$2:$AE$6,2,0)</f>
        <v>Other Services</v>
      </c>
      <c r="N2337" s="96" t="s">
        <v>2073</v>
      </c>
      <c r="O2337" s="84" t="s">
        <v>6341</v>
      </c>
      <c r="P2337" s="89"/>
      <c r="Q2337" s="89"/>
      <c r="R2337" s="89"/>
      <c r="S2337" s="84">
        <v>12</v>
      </c>
      <c r="T2337" s="89"/>
      <c r="U2337" s="84">
        <v>43648</v>
      </c>
    </row>
    <row r="2338" spans="1:21" ht="17.25" customHeight="1" thickBot="1">
      <c r="A2338" s="82">
        <v>45279</v>
      </c>
      <c r="B2338" s="82" t="str">
        <f t="shared" si="36"/>
        <v>Dec</v>
      </c>
      <c r="C2338" s="83">
        <v>45261</v>
      </c>
      <c r="D2338" s="84">
        <v>51</v>
      </c>
      <c r="E2338" s="84" t="s">
        <v>205</v>
      </c>
      <c r="F2338" s="86" t="s">
        <v>5541</v>
      </c>
      <c r="G2338" s="86" t="s">
        <v>10077</v>
      </c>
      <c r="H2338" s="86" t="s">
        <v>8782</v>
      </c>
      <c r="I2338" s="86">
        <v>17700</v>
      </c>
      <c r="J2338" s="96">
        <v>15000</v>
      </c>
      <c r="K2338" s="134" t="s">
        <v>112</v>
      </c>
      <c r="L2338" s="96" t="s">
        <v>229</v>
      </c>
      <c r="M2338" s="88" t="str">
        <f>VLOOKUP(L2338,'Total Sales 24-25'!$AD$2:$AE$6,2,0)</f>
        <v>WhatsApp API Business</v>
      </c>
      <c r="N2338" s="96" t="s">
        <v>284</v>
      </c>
      <c r="O2338" s="84" t="s">
        <v>6341</v>
      </c>
      <c r="P2338" s="89"/>
      <c r="Q2338" s="89"/>
      <c r="R2338" s="89"/>
      <c r="S2338" s="84">
        <v>12</v>
      </c>
      <c r="T2338" s="89"/>
      <c r="U2338" s="84">
        <v>17700</v>
      </c>
    </row>
    <row r="2339" spans="1:21" ht="17.25" customHeight="1" thickBot="1">
      <c r="A2339" s="82">
        <v>45279</v>
      </c>
      <c r="B2339" s="82" t="str">
        <f t="shared" si="36"/>
        <v>Dec</v>
      </c>
      <c r="C2339" s="83">
        <v>45261</v>
      </c>
      <c r="D2339" s="84">
        <v>51</v>
      </c>
      <c r="E2339" s="84" t="s">
        <v>205</v>
      </c>
      <c r="F2339" s="86" t="s">
        <v>3003</v>
      </c>
      <c r="G2339" s="86" t="s">
        <v>10078</v>
      </c>
      <c r="H2339" s="86" t="s">
        <v>8782</v>
      </c>
      <c r="I2339" s="86">
        <v>499</v>
      </c>
      <c r="J2339" s="96">
        <v>423</v>
      </c>
      <c r="K2339" s="118" t="s">
        <v>261</v>
      </c>
      <c r="L2339" s="96" t="s">
        <v>232</v>
      </c>
      <c r="M2339" s="88" t="str">
        <f>VLOOKUP(L2339,'Total Sales 24-25'!$AD$2:$AE$6,2,0)</f>
        <v>Other Services</v>
      </c>
      <c r="N2339" s="96" t="s">
        <v>330</v>
      </c>
      <c r="O2339" s="84" t="s">
        <v>6341</v>
      </c>
      <c r="P2339" s="89"/>
      <c r="Q2339" s="89"/>
      <c r="R2339" s="89"/>
      <c r="S2339" s="84">
        <v>12</v>
      </c>
      <c r="T2339" s="89"/>
      <c r="U2339" s="84">
        <v>499</v>
      </c>
    </row>
    <row r="2340" spans="1:21" ht="17.25" customHeight="1" thickBot="1">
      <c r="A2340" s="82">
        <v>45280</v>
      </c>
      <c r="B2340" s="82" t="str">
        <f t="shared" si="36"/>
        <v>Dec</v>
      </c>
      <c r="C2340" s="83">
        <v>45261</v>
      </c>
      <c r="D2340" s="84">
        <v>51</v>
      </c>
      <c r="E2340" s="84" t="s">
        <v>205</v>
      </c>
      <c r="F2340" s="86" t="s">
        <v>10079</v>
      </c>
      <c r="G2340" s="86" t="s">
        <v>10080</v>
      </c>
      <c r="H2340" s="86" t="s">
        <v>8782</v>
      </c>
      <c r="I2340" s="86">
        <v>499</v>
      </c>
      <c r="J2340" s="96">
        <v>423</v>
      </c>
      <c r="K2340" s="118" t="s">
        <v>261</v>
      </c>
      <c r="L2340" s="96" t="s">
        <v>232</v>
      </c>
      <c r="M2340" s="88" t="str">
        <f>VLOOKUP(L2340,'Total Sales 24-25'!$AD$2:$AE$6,2,0)</f>
        <v>Other Services</v>
      </c>
      <c r="N2340" s="96" t="s">
        <v>330</v>
      </c>
      <c r="O2340" s="84" t="s">
        <v>6341</v>
      </c>
      <c r="P2340" s="89"/>
      <c r="Q2340" s="89"/>
      <c r="R2340" s="89"/>
      <c r="S2340" s="84">
        <v>12</v>
      </c>
      <c r="T2340" s="89"/>
      <c r="U2340" s="84">
        <v>499</v>
      </c>
    </row>
    <row r="2341" spans="1:21" ht="17.25" customHeight="1" thickBot="1">
      <c r="A2341" s="82">
        <v>45280</v>
      </c>
      <c r="B2341" s="82" t="str">
        <f t="shared" si="36"/>
        <v>Dec</v>
      </c>
      <c r="C2341" s="83">
        <v>45261</v>
      </c>
      <c r="D2341" s="84">
        <v>51</v>
      </c>
      <c r="E2341" s="84" t="s">
        <v>205</v>
      </c>
      <c r="F2341" s="86" t="s">
        <v>2045</v>
      </c>
      <c r="G2341" s="86" t="s">
        <v>10081</v>
      </c>
      <c r="H2341" s="86" t="s">
        <v>8782</v>
      </c>
      <c r="I2341" s="86">
        <v>499</v>
      </c>
      <c r="J2341" s="96">
        <v>423</v>
      </c>
      <c r="K2341" s="118" t="s">
        <v>261</v>
      </c>
      <c r="L2341" s="96" t="s">
        <v>232</v>
      </c>
      <c r="M2341" s="88" t="str">
        <f>VLOOKUP(L2341,'Total Sales 24-25'!$AD$2:$AE$6,2,0)</f>
        <v>Other Services</v>
      </c>
      <c r="N2341" s="96" t="s">
        <v>330</v>
      </c>
      <c r="O2341" s="84" t="s">
        <v>6341</v>
      </c>
      <c r="P2341" s="89"/>
      <c r="Q2341" s="89"/>
      <c r="R2341" s="89"/>
      <c r="S2341" s="84">
        <v>12</v>
      </c>
      <c r="T2341" s="89"/>
      <c r="U2341" s="84">
        <v>499</v>
      </c>
    </row>
    <row r="2342" spans="1:21" ht="17.25" customHeight="1" thickBot="1">
      <c r="A2342" s="82">
        <v>45280</v>
      </c>
      <c r="B2342" s="82" t="str">
        <f t="shared" si="36"/>
        <v>Dec</v>
      </c>
      <c r="C2342" s="83">
        <v>45261</v>
      </c>
      <c r="D2342" s="84">
        <v>51</v>
      </c>
      <c r="E2342" s="84" t="s">
        <v>205</v>
      </c>
      <c r="F2342" s="86" t="s">
        <v>1616</v>
      </c>
      <c r="G2342" s="86" t="s">
        <v>10082</v>
      </c>
      <c r="H2342" s="86" t="s">
        <v>8782</v>
      </c>
      <c r="I2342" s="86">
        <v>499</v>
      </c>
      <c r="J2342" s="96">
        <v>423</v>
      </c>
      <c r="K2342" s="118" t="s">
        <v>261</v>
      </c>
      <c r="L2342" s="96" t="s">
        <v>232</v>
      </c>
      <c r="M2342" s="88" t="str">
        <f>VLOOKUP(L2342,'Total Sales 24-25'!$AD$2:$AE$6,2,0)</f>
        <v>Other Services</v>
      </c>
      <c r="N2342" s="96" t="s">
        <v>330</v>
      </c>
      <c r="O2342" s="84" t="s">
        <v>6341</v>
      </c>
      <c r="P2342" s="89"/>
      <c r="Q2342" s="89"/>
      <c r="R2342" s="89"/>
      <c r="S2342" s="84">
        <v>12</v>
      </c>
      <c r="T2342" s="89"/>
      <c r="U2342" s="84">
        <v>499</v>
      </c>
    </row>
    <row r="2343" spans="1:21" ht="17.25" customHeight="1" thickBot="1">
      <c r="A2343" s="82">
        <v>45280</v>
      </c>
      <c r="B2343" s="82" t="str">
        <f t="shared" si="36"/>
        <v>Dec</v>
      </c>
      <c r="C2343" s="83">
        <v>45261</v>
      </c>
      <c r="D2343" s="84">
        <v>51</v>
      </c>
      <c r="E2343" s="84" t="s">
        <v>205</v>
      </c>
      <c r="F2343" s="86" t="s">
        <v>3340</v>
      </c>
      <c r="G2343" s="86" t="s">
        <v>10083</v>
      </c>
      <c r="H2343" s="86" t="s">
        <v>8782</v>
      </c>
      <c r="I2343" s="86">
        <v>499</v>
      </c>
      <c r="J2343" s="96">
        <v>423</v>
      </c>
      <c r="K2343" s="118" t="s">
        <v>261</v>
      </c>
      <c r="L2343" s="96" t="s">
        <v>232</v>
      </c>
      <c r="M2343" s="88" t="str">
        <f>VLOOKUP(L2343,'Total Sales 24-25'!$AD$2:$AE$6,2,0)</f>
        <v>Other Services</v>
      </c>
      <c r="N2343" s="96" t="s">
        <v>330</v>
      </c>
      <c r="O2343" s="84" t="s">
        <v>6341</v>
      </c>
      <c r="P2343" s="89"/>
      <c r="Q2343" s="89"/>
      <c r="R2343" s="89"/>
      <c r="S2343" s="84">
        <v>12</v>
      </c>
      <c r="T2343" s="89"/>
      <c r="U2343" s="84">
        <v>499</v>
      </c>
    </row>
    <row r="2344" spans="1:21" ht="17.25" customHeight="1" thickBot="1">
      <c r="A2344" s="82">
        <v>45280</v>
      </c>
      <c r="B2344" s="82" t="str">
        <f t="shared" si="36"/>
        <v>Dec</v>
      </c>
      <c r="C2344" s="83">
        <v>45261</v>
      </c>
      <c r="D2344" s="84">
        <v>51</v>
      </c>
      <c r="E2344" s="84" t="s">
        <v>205</v>
      </c>
      <c r="F2344" s="86" t="s">
        <v>10084</v>
      </c>
      <c r="G2344" s="86" t="s">
        <v>10085</v>
      </c>
      <c r="H2344" s="86" t="s">
        <v>8782</v>
      </c>
      <c r="I2344" s="86">
        <v>499</v>
      </c>
      <c r="J2344" s="96">
        <v>423</v>
      </c>
      <c r="K2344" s="118" t="s">
        <v>261</v>
      </c>
      <c r="L2344" s="96" t="s">
        <v>232</v>
      </c>
      <c r="M2344" s="88" t="str">
        <f>VLOOKUP(L2344,'Total Sales 24-25'!$AD$2:$AE$6,2,0)</f>
        <v>Other Services</v>
      </c>
      <c r="N2344" s="96" t="s">
        <v>330</v>
      </c>
      <c r="O2344" s="84" t="s">
        <v>6341</v>
      </c>
      <c r="P2344" s="89"/>
      <c r="Q2344" s="89"/>
      <c r="R2344" s="89"/>
      <c r="S2344" s="84">
        <v>12</v>
      </c>
      <c r="T2344" s="89"/>
      <c r="U2344" s="84">
        <v>499</v>
      </c>
    </row>
    <row r="2345" spans="1:21" ht="17.25" customHeight="1" thickBot="1">
      <c r="A2345" s="82">
        <v>45034</v>
      </c>
      <c r="B2345" s="82" t="str">
        <f t="shared" si="36"/>
        <v>Apr</v>
      </c>
      <c r="C2345" s="83">
        <v>45017</v>
      </c>
      <c r="D2345" s="84">
        <v>16</v>
      </c>
      <c r="E2345" s="84" t="s">
        <v>205</v>
      </c>
      <c r="F2345" s="85" t="s">
        <v>10086</v>
      </c>
      <c r="G2345" s="86" t="s">
        <v>10087</v>
      </c>
      <c r="H2345" s="86" t="s">
        <v>8782</v>
      </c>
      <c r="I2345" s="86">
        <v>3000</v>
      </c>
      <c r="J2345" s="84">
        <v>2542</v>
      </c>
      <c r="K2345" s="107" t="s">
        <v>261</v>
      </c>
      <c r="L2345" s="88" t="s">
        <v>226</v>
      </c>
      <c r="M2345" s="88" t="str">
        <f>VLOOKUP(L2345,'Total Sales 24-25'!$AD$2:$AE$6,2,0)</f>
        <v xml:space="preserve">Training Business </v>
      </c>
      <c r="N2345" s="88" t="s">
        <v>661</v>
      </c>
      <c r="O2345" s="84" t="s">
        <v>6341</v>
      </c>
      <c r="P2345" s="89"/>
      <c r="Q2345" s="89"/>
      <c r="R2345" s="89"/>
      <c r="S2345" s="84">
        <v>4</v>
      </c>
      <c r="T2345" s="89"/>
      <c r="U2345" s="84">
        <v>3000</v>
      </c>
    </row>
    <row r="2346" spans="1:21" ht="17.25" customHeight="1" thickBot="1">
      <c r="A2346" s="82">
        <v>45280</v>
      </c>
      <c r="B2346" s="82" t="str">
        <f t="shared" si="36"/>
        <v>Dec</v>
      </c>
      <c r="C2346" s="83">
        <v>45261</v>
      </c>
      <c r="D2346" s="84">
        <v>51</v>
      </c>
      <c r="E2346" s="84" t="s">
        <v>205</v>
      </c>
      <c r="F2346" s="86" t="s">
        <v>10088</v>
      </c>
      <c r="G2346" s="86" t="s">
        <v>10089</v>
      </c>
      <c r="H2346" s="86" t="s">
        <v>8782</v>
      </c>
      <c r="I2346" s="86">
        <v>499</v>
      </c>
      <c r="J2346" s="96">
        <v>423</v>
      </c>
      <c r="K2346" s="118" t="s">
        <v>261</v>
      </c>
      <c r="L2346" s="96" t="s">
        <v>232</v>
      </c>
      <c r="M2346" s="88" t="str">
        <f>VLOOKUP(L2346,'Total Sales 24-25'!$AD$2:$AE$6,2,0)</f>
        <v>Other Services</v>
      </c>
      <c r="N2346" s="96" t="s">
        <v>330</v>
      </c>
      <c r="O2346" s="84" t="s">
        <v>6341</v>
      </c>
      <c r="P2346" s="89"/>
      <c r="Q2346" s="89"/>
      <c r="R2346" s="89"/>
      <c r="S2346" s="84">
        <v>12</v>
      </c>
      <c r="T2346" s="89"/>
      <c r="U2346" s="84">
        <v>499</v>
      </c>
    </row>
    <row r="2347" spans="1:21" ht="17.25" customHeight="1" thickBot="1">
      <c r="A2347" s="82">
        <v>45280</v>
      </c>
      <c r="B2347" s="82" t="str">
        <f t="shared" si="36"/>
        <v>Dec</v>
      </c>
      <c r="C2347" s="83">
        <v>45261</v>
      </c>
      <c r="D2347" s="84">
        <v>51</v>
      </c>
      <c r="E2347" s="84" t="s">
        <v>205</v>
      </c>
      <c r="F2347" s="86" t="s">
        <v>10090</v>
      </c>
      <c r="G2347" s="86" t="s">
        <v>10091</v>
      </c>
      <c r="H2347" s="86" t="s">
        <v>8782</v>
      </c>
      <c r="I2347" s="86">
        <v>499</v>
      </c>
      <c r="J2347" s="96">
        <v>423</v>
      </c>
      <c r="K2347" s="118" t="s">
        <v>261</v>
      </c>
      <c r="L2347" s="96" t="s">
        <v>232</v>
      </c>
      <c r="M2347" s="88" t="str">
        <f>VLOOKUP(L2347,'Total Sales 24-25'!$AD$2:$AE$6,2,0)</f>
        <v>Other Services</v>
      </c>
      <c r="N2347" s="96" t="s">
        <v>330</v>
      </c>
      <c r="O2347" s="84" t="s">
        <v>6341</v>
      </c>
      <c r="P2347" s="89"/>
      <c r="Q2347" s="89"/>
      <c r="R2347" s="89"/>
      <c r="S2347" s="84">
        <v>12</v>
      </c>
      <c r="T2347" s="89"/>
      <c r="U2347" s="84">
        <v>499</v>
      </c>
    </row>
    <row r="2348" spans="1:21" ht="17.25" customHeight="1" thickBot="1">
      <c r="A2348" s="82">
        <v>45280</v>
      </c>
      <c r="B2348" s="82" t="str">
        <f t="shared" si="36"/>
        <v>Dec</v>
      </c>
      <c r="C2348" s="83">
        <v>45261</v>
      </c>
      <c r="D2348" s="84">
        <v>51</v>
      </c>
      <c r="E2348" s="84" t="s">
        <v>205</v>
      </c>
      <c r="F2348" s="86" t="s">
        <v>8893</v>
      </c>
      <c r="G2348" s="86" t="s">
        <v>10092</v>
      </c>
      <c r="H2348" s="86" t="s">
        <v>8782</v>
      </c>
      <c r="I2348" s="86">
        <v>499</v>
      </c>
      <c r="J2348" s="96">
        <v>423</v>
      </c>
      <c r="K2348" s="118" t="s">
        <v>261</v>
      </c>
      <c r="L2348" s="96" t="s">
        <v>232</v>
      </c>
      <c r="M2348" s="88" t="str">
        <f>VLOOKUP(L2348,'Total Sales 24-25'!$AD$2:$AE$6,2,0)</f>
        <v>Other Services</v>
      </c>
      <c r="N2348" s="96" t="s">
        <v>330</v>
      </c>
      <c r="O2348" s="84" t="s">
        <v>6341</v>
      </c>
      <c r="P2348" s="89"/>
      <c r="Q2348" s="89"/>
      <c r="R2348" s="89"/>
      <c r="S2348" s="84">
        <v>12</v>
      </c>
      <c r="T2348" s="89"/>
      <c r="U2348" s="84">
        <v>499</v>
      </c>
    </row>
    <row r="2349" spans="1:21" ht="17.25" customHeight="1" thickBot="1">
      <c r="A2349" s="82">
        <v>45280</v>
      </c>
      <c r="B2349" s="82" t="str">
        <f t="shared" si="36"/>
        <v>Dec</v>
      </c>
      <c r="C2349" s="83">
        <v>45261</v>
      </c>
      <c r="D2349" s="84">
        <v>51</v>
      </c>
      <c r="E2349" s="84" t="s">
        <v>205</v>
      </c>
      <c r="F2349" s="86" t="s">
        <v>10093</v>
      </c>
      <c r="G2349" s="86" t="s">
        <v>10094</v>
      </c>
      <c r="H2349" s="86" t="s">
        <v>8782</v>
      </c>
      <c r="I2349" s="86">
        <v>499</v>
      </c>
      <c r="J2349" s="96">
        <v>423</v>
      </c>
      <c r="K2349" s="118" t="s">
        <v>261</v>
      </c>
      <c r="L2349" s="96" t="s">
        <v>232</v>
      </c>
      <c r="M2349" s="88" t="str">
        <f>VLOOKUP(L2349,'Total Sales 24-25'!$AD$2:$AE$6,2,0)</f>
        <v>Other Services</v>
      </c>
      <c r="N2349" s="96" t="s">
        <v>330</v>
      </c>
      <c r="O2349" s="84" t="s">
        <v>6341</v>
      </c>
      <c r="P2349" s="89"/>
      <c r="Q2349" s="89"/>
      <c r="R2349" s="89"/>
      <c r="S2349" s="84">
        <v>12</v>
      </c>
      <c r="T2349" s="89"/>
      <c r="U2349" s="84">
        <v>499</v>
      </c>
    </row>
    <row r="2350" spans="1:21" ht="17.25" customHeight="1" thickBot="1">
      <c r="A2350" s="82">
        <v>45280</v>
      </c>
      <c r="B2350" s="82" t="str">
        <f t="shared" si="36"/>
        <v>Dec</v>
      </c>
      <c r="C2350" s="83">
        <v>45261</v>
      </c>
      <c r="D2350" s="84">
        <v>51</v>
      </c>
      <c r="E2350" s="84" t="s">
        <v>205</v>
      </c>
      <c r="F2350" s="86" t="s">
        <v>1604</v>
      </c>
      <c r="G2350" s="86" t="s">
        <v>10095</v>
      </c>
      <c r="H2350" s="86" t="s">
        <v>8782</v>
      </c>
      <c r="I2350" s="86">
        <v>499</v>
      </c>
      <c r="J2350" s="96">
        <v>423</v>
      </c>
      <c r="K2350" s="118" t="s">
        <v>261</v>
      </c>
      <c r="L2350" s="96" t="s">
        <v>232</v>
      </c>
      <c r="M2350" s="88" t="str">
        <f>VLOOKUP(L2350,'Total Sales 24-25'!$AD$2:$AE$6,2,0)</f>
        <v>Other Services</v>
      </c>
      <c r="N2350" s="96" t="s">
        <v>330</v>
      </c>
      <c r="O2350" s="84" t="s">
        <v>6341</v>
      </c>
      <c r="P2350" s="89"/>
      <c r="Q2350" s="89"/>
      <c r="R2350" s="89"/>
      <c r="S2350" s="84">
        <v>12</v>
      </c>
      <c r="T2350" s="89"/>
      <c r="U2350" s="84">
        <v>499</v>
      </c>
    </row>
    <row r="2351" spans="1:21" ht="17.25" customHeight="1" thickBot="1">
      <c r="A2351" s="82">
        <v>45280</v>
      </c>
      <c r="B2351" s="82" t="str">
        <f t="shared" si="36"/>
        <v>Dec</v>
      </c>
      <c r="C2351" s="83">
        <v>45261</v>
      </c>
      <c r="D2351" s="84">
        <v>51</v>
      </c>
      <c r="E2351" s="84" t="s">
        <v>205</v>
      </c>
      <c r="F2351" s="86" t="s">
        <v>7041</v>
      </c>
      <c r="G2351" s="86" t="s">
        <v>10096</v>
      </c>
      <c r="H2351" s="86" t="s">
        <v>8782</v>
      </c>
      <c r="I2351" s="86">
        <v>499</v>
      </c>
      <c r="J2351" s="96">
        <v>423</v>
      </c>
      <c r="K2351" s="118" t="s">
        <v>261</v>
      </c>
      <c r="L2351" s="96" t="s">
        <v>232</v>
      </c>
      <c r="M2351" s="88" t="str">
        <f>VLOOKUP(L2351,'Total Sales 24-25'!$AD$2:$AE$6,2,0)</f>
        <v>Other Services</v>
      </c>
      <c r="N2351" s="96" t="s">
        <v>330</v>
      </c>
      <c r="O2351" s="84" t="s">
        <v>6341</v>
      </c>
      <c r="P2351" s="89"/>
      <c r="Q2351" s="89"/>
      <c r="R2351" s="89"/>
      <c r="S2351" s="84">
        <v>12</v>
      </c>
      <c r="T2351" s="89"/>
      <c r="U2351" s="84">
        <v>499</v>
      </c>
    </row>
    <row r="2352" spans="1:21" ht="17.25" customHeight="1" thickBot="1">
      <c r="A2352" s="82">
        <v>45280</v>
      </c>
      <c r="B2352" s="82" t="str">
        <f t="shared" si="36"/>
        <v>Dec</v>
      </c>
      <c r="C2352" s="83">
        <v>45261</v>
      </c>
      <c r="D2352" s="84">
        <v>51</v>
      </c>
      <c r="E2352" s="84" t="s">
        <v>205</v>
      </c>
      <c r="F2352" s="86" t="s">
        <v>3690</v>
      </c>
      <c r="G2352" s="86" t="s">
        <v>10097</v>
      </c>
      <c r="H2352" s="86" t="s">
        <v>8782</v>
      </c>
      <c r="I2352" s="86">
        <v>499</v>
      </c>
      <c r="J2352" s="96">
        <v>423</v>
      </c>
      <c r="K2352" s="118" t="s">
        <v>261</v>
      </c>
      <c r="L2352" s="96" t="s">
        <v>232</v>
      </c>
      <c r="M2352" s="88" t="str">
        <f>VLOOKUP(L2352,'Total Sales 24-25'!$AD$2:$AE$6,2,0)</f>
        <v>Other Services</v>
      </c>
      <c r="N2352" s="96" t="s">
        <v>330</v>
      </c>
      <c r="O2352" s="84" t="s">
        <v>6341</v>
      </c>
      <c r="P2352" s="89"/>
      <c r="Q2352" s="89"/>
      <c r="R2352" s="89"/>
      <c r="S2352" s="84">
        <v>12</v>
      </c>
      <c r="T2352" s="89"/>
      <c r="U2352" s="84">
        <v>499</v>
      </c>
    </row>
    <row r="2353" spans="1:21" ht="17.25" customHeight="1" thickBot="1">
      <c r="A2353" s="82">
        <v>45280</v>
      </c>
      <c r="B2353" s="82" t="str">
        <f t="shared" si="36"/>
        <v>Dec</v>
      </c>
      <c r="C2353" s="83">
        <v>45261</v>
      </c>
      <c r="D2353" s="84">
        <v>51</v>
      </c>
      <c r="E2353" s="84" t="s">
        <v>205</v>
      </c>
      <c r="F2353" s="86" t="s">
        <v>3915</v>
      </c>
      <c r="G2353" s="86" t="s">
        <v>10098</v>
      </c>
      <c r="H2353" s="86" t="s">
        <v>8782</v>
      </c>
      <c r="I2353" s="86">
        <v>499</v>
      </c>
      <c r="J2353" s="96">
        <v>423</v>
      </c>
      <c r="K2353" s="118" t="s">
        <v>261</v>
      </c>
      <c r="L2353" s="96" t="s">
        <v>232</v>
      </c>
      <c r="M2353" s="88" t="str">
        <f>VLOOKUP(L2353,'Total Sales 24-25'!$AD$2:$AE$6,2,0)</f>
        <v>Other Services</v>
      </c>
      <c r="N2353" s="96" t="s">
        <v>330</v>
      </c>
      <c r="O2353" s="84" t="s">
        <v>6341</v>
      </c>
      <c r="P2353" s="89"/>
      <c r="Q2353" s="89"/>
      <c r="R2353" s="89"/>
      <c r="S2353" s="84">
        <v>12</v>
      </c>
      <c r="T2353" s="89"/>
      <c r="U2353" s="84">
        <v>499</v>
      </c>
    </row>
    <row r="2354" spans="1:21" ht="17.25" customHeight="1" thickBot="1">
      <c r="A2354" s="82">
        <v>45280</v>
      </c>
      <c r="B2354" s="82" t="str">
        <f t="shared" si="36"/>
        <v>Dec</v>
      </c>
      <c r="C2354" s="83">
        <v>45261</v>
      </c>
      <c r="D2354" s="84">
        <v>51</v>
      </c>
      <c r="E2354" s="84" t="s">
        <v>205</v>
      </c>
      <c r="F2354" s="86" t="s">
        <v>10099</v>
      </c>
      <c r="G2354" s="86" t="s">
        <v>10100</v>
      </c>
      <c r="H2354" s="86" t="s">
        <v>8782</v>
      </c>
      <c r="I2354" s="86">
        <v>499</v>
      </c>
      <c r="J2354" s="96">
        <v>423</v>
      </c>
      <c r="K2354" s="118" t="s">
        <v>261</v>
      </c>
      <c r="L2354" s="96" t="s">
        <v>232</v>
      </c>
      <c r="M2354" s="88" t="str">
        <f>VLOOKUP(L2354,'Total Sales 24-25'!$AD$2:$AE$6,2,0)</f>
        <v>Other Services</v>
      </c>
      <c r="N2354" s="96" t="s">
        <v>330</v>
      </c>
      <c r="O2354" s="84" t="s">
        <v>6341</v>
      </c>
      <c r="P2354" s="89"/>
      <c r="Q2354" s="89"/>
      <c r="R2354" s="89"/>
      <c r="S2354" s="84">
        <v>12</v>
      </c>
      <c r="T2354" s="89"/>
      <c r="U2354" s="84">
        <v>499</v>
      </c>
    </row>
    <row r="2355" spans="1:21" ht="17.25" customHeight="1" thickBot="1">
      <c r="A2355" s="82">
        <v>45280</v>
      </c>
      <c r="B2355" s="82" t="str">
        <f t="shared" si="36"/>
        <v>Dec</v>
      </c>
      <c r="C2355" s="83">
        <v>45261</v>
      </c>
      <c r="D2355" s="84">
        <v>51</v>
      </c>
      <c r="E2355" s="84" t="s">
        <v>205</v>
      </c>
      <c r="F2355" s="86" t="s">
        <v>10101</v>
      </c>
      <c r="G2355" s="86" t="s">
        <v>10102</v>
      </c>
      <c r="H2355" s="86" t="s">
        <v>8782</v>
      </c>
      <c r="I2355" s="86">
        <v>950</v>
      </c>
      <c r="J2355" s="96">
        <v>805</v>
      </c>
      <c r="K2355" s="134" t="s">
        <v>112</v>
      </c>
      <c r="L2355" s="96" t="s">
        <v>229</v>
      </c>
      <c r="M2355" s="88" t="str">
        <f>VLOOKUP(L2355,'Total Sales 24-25'!$AD$2:$AE$6,2,0)</f>
        <v>WhatsApp API Business</v>
      </c>
      <c r="N2355" s="96" t="s">
        <v>594</v>
      </c>
      <c r="O2355" s="84" t="s">
        <v>6341</v>
      </c>
      <c r="P2355" s="89"/>
      <c r="Q2355" s="89"/>
      <c r="R2355" s="89"/>
      <c r="S2355" s="84">
        <v>12</v>
      </c>
      <c r="T2355" s="89"/>
      <c r="U2355" s="84">
        <v>950</v>
      </c>
    </row>
    <row r="2356" spans="1:21" ht="17.25" customHeight="1" thickBot="1">
      <c r="A2356" s="82">
        <v>45034</v>
      </c>
      <c r="B2356" s="82" t="str">
        <f t="shared" si="36"/>
        <v>Apr</v>
      </c>
      <c r="C2356" s="83">
        <v>45017</v>
      </c>
      <c r="D2356" s="84">
        <v>16</v>
      </c>
      <c r="E2356" s="84" t="s">
        <v>205</v>
      </c>
      <c r="F2356" s="85" t="s">
        <v>2264</v>
      </c>
      <c r="G2356" s="86" t="s">
        <v>10103</v>
      </c>
      <c r="H2356" s="86" t="s">
        <v>8782</v>
      </c>
      <c r="I2356" s="86">
        <v>950</v>
      </c>
      <c r="J2356" s="84">
        <v>805</v>
      </c>
      <c r="K2356" s="107" t="s">
        <v>261</v>
      </c>
      <c r="L2356" s="88" t="s">
        <v>226</v>
      </c>
      <c r="M2356" s="88" t="str">
        <f>VLOOKUP(L2356,'Total Sales 24-25'!$AD$2:$AE$6,2,0)</f>
        <v xml:space="preserve">Training Business </v>
      </c>
      <c r="N2356" s="88" t="s">
        <v>330</v>
      </c>
      <c r="O2356" s="84" t="s">
        <v>6341</v>
      </c>
      <c r="P2356" s="89"/>
      <c r="Q2356" s="89"/>
      <c r="R2356" s="89"/>
      <c r="S2356" s="84">
        <v>4</v>
      </c>
      <c r="T2356" s="89"/>
      <c r="U2356" s="84">
        <v>950</v>
      </c>
    </row>
    <row r="2357" spans="1:21" ht="17.25" customHeight="1" thickBot="1">
      <c r="A2357" s="82">
        <v>45280</v>
      </c>
      <c r="B2357" s="82" t="str">
        <f t="shared" si="36"/>
        <v>Dec</v>
      </c>
      <c r="C2357" s="83">
        <v>45261</v>
      </c>
      <c r="D2357" s="84">
        <v>51</v>
      </c>
      <c r="E2357" s="84" t="s">
        <v>205</v>
      </c>
      <c r="F2357" s="86" t="s">
        <v>10104</v>
      </c>
      <c r="G2357" s="86" t="s">
        <v>10105</v>
      </c>
      <c r="H2357" s="86" t="s">
        <v>8782</v>
      </c>
      <c r="I2357" s="86">
        <v>499</v>
      </c>
      <c r="J2357" s="96">
        <v>423</v>
      </c>
      <c r="K2357" s="118" t="s">
        <v>261</v>
      </c>
      <c r="L2357" s="96" t="s">
        <v>232</v>
      </c>
      <c r="M2357" s="88" t="str">
        <f>VLOOKUP(L2357,'Total Sales 24-25'!$AD$2:$AE$6,2,0)</f>
        <v>Other Services</v>
      </c>
      <c r="N2357" s="96" t="s">
        <v>330</v>
      </c>
      <c r="O2357" s="84" t="s">
        <v>6341</v>
      </c>
      <c r="P2357" s="89"/>
      <c r="Q2357" s="89"/>
      <c r="R2357" s="89"/>
      <c r="S2357" s="84">
        <v>12</v>
      </c>
      <c r="T2357" s="89"/>
      <c r="U2357" s="84">
        <v>499</v>
      </c>
    </row>
    <row r="2358" spans="1:21" ht="17.25" customHeight="1" thickBot="1">
      <c r="A2358" s="82">
        <v>45280</v>
      </c>
      <c r="B2358" s="82" t="str">
        <f t="shared" si="36"/>
        <v>Dec</v>
      </c>
      <c r="C2358" s="83">
        <v>45261</v>
      </c>
      <c r="D2358" s="84">
        <v>51</v>
      </c>
      <c r="E2358" s="84" t="s">
        <v>205</v>
      </c>
      <c r="F2358" s="86" t="s">
        <v>841</v>
      </c>
      <c r="G2358" s="86" t="s">
        <v>10106</v>
      </c>
      <c r="H2358" s="86" t="s">
        <v>8782</v>
      </c>
      <c r="I2358" s="86">
        <v>499</v>
      </c>
      <c r="J2358" s="96">
        <v>423</v>
      </c>
      <c r="K2358" s="118" t="s">
        <v>261</v>
      </c>
      <c r="L2358" s="96" t="s">
        <v>232</v>
      </c>
      <c r="M2358" s="88" t="str">
        <f>VLOOKUP(L2358,'Total Sales 24-25'!$AD$2:$AE$6,2,0)</f>
        <v>Other Services</v>
      </c>
      <c r="N2358" s="96" t="s">
        <v>330</v>
      </c>
      <c r="O2358" s="84" t="s">
        <v>6341</v>
      </c>
      <c r="P2358" s="89"/>
      <c r="Q2358" s="89"/>
      <c r="R2358" s="89"/>
      <c r="S2358" s="84">
        <v>12</v>
      </c>
      <c r="T2358" s="89"/>
      <c r="U2358" s="84">
        <v>499</v>
      </c>
    </row>
    <row r="2359" spans="1:21" ht="17.25" customHeight="1" thickBot="1">
      <c r="A2359" s="82">
        <v>45280</v>
      </c>
      <c r="B2359" s="82" t="str">
        <f t="shared" si="36"/>
        <v>Dec</v>
      </c>
      <c r="C2359" s="83">
        <v>45261</v>
      </c>
      <c r="D2359" s="84">
        <v>51</v>
      </c>
      <c r="E2359" s="84" t="s">
        <v>205</v>
      </c>
      <c r="F2359" s="86" t="s">
        <v>10107</v>
      </c>
      <c r="G2359" s="86" t="s">
        <v>10108</v>
      </c>
      <c r="H2359" s="86" t="s">
        <v>8782</v>
      </c>
      <c r="I2359" s="86">
        <v>499</v>
      </c>
      <c r="J2359" s="96">
        <v>423</v>
      </c>
      <c r="K2359" s="118" t="s">
        <v>261</v>
      </c>
      <c r="L2359" s="96" t="s">
        <v>232</v>
      </c>
      <c r="M2359" s="88" t="str">
        <f>VLOOKUP(L2359,'Total Sales 24-25'!$AD$2:$AE$6,2,0)</f>
        <v>Other Services</v>
      </c>
      <c r="N2359" s="96" t="s">
        <v>330</v>
      </c>
      <c r="O2359" s="84" t="s">
        <v>6341</v>
      </c>
      <c r="P2359" s="89"/>
      <c r="Q2359" s="89"/>
      <c r="R2359" s="89"/>
      <c r="S2359" s="84">
        <v>12</v>
      </c>
      <c r="T2359" s="89"/>
      <c r="U2359" s="84">
        <v>499</v>
      </c>
    </row>
    <row r="2360" spans="1:21" ht="17.25" customHeight="1" thickBot="1">
      <c r="A2360" s="82">
        <v>45280</v>
      </c>
      <c r="B2360" s="82" t="str">
        <f t="shared" si="36"/>
        <v>Dec</v>
      </c>
      <c r="C2360" s="83">
        <v>45261</v>
      </c>
      <c r="D2360" s="84">
        <v>51</v>
      </c>
      <c r="E2360" s="84" t="s">
        <v>205</v>
      </c>
      <c r="F2360" s="86" t="s">
        <v>6319</v>
      </c>
      <c r="G2360" s="86" t="s">
        <v>10109</v>
      </c>
      <c r="H2360" s="86" t="s">
        <v>8782</v>
      </c>
      <c r="I2360" s="86">
        <v>499</v>
      </c>
      <c r="J2360" s="96">
        <v>423</v>
      </c>
      <c r="K2360" s="118" t="s">
        <v>261</v>
      </c>
      <c r="L2360" s="96" t="s">
        <v>232</v>
      </c>
      <c r="M2360" s="88" t="str">
        <f>VLOOKUP(L2360,'Total Sales 24-25'!$AD$2:$AE$6,2,0)</f>
        <v>Other Services</v>
      </c>
      <c r="N2360" s="96" t="s">
        <v>330</v>
      </c>
      <c r="O2360" s="84" t="s">
        <v>6341</v>
      </c>
      <c r="P2360" s="89"/>
      <c r="Q2360" s="89"/>
      <c r="R2360" s="89"/>
      <c r="S2360" s="84">
        <v>12</v>
      </c>
      <c r="T2360" s="89"/>
      <c r="U2360" s="84">
        <v>499</v>
      </c>
    </row>
    <row r="2361" spans="1:21" ht="17.25" customHeight="1" thickBot="1">
      <c r="A2361" s="82">
        <v>45280</v>
      </c>
      <c r="B2361" s="82" t="str">
        <f t="shared" si="36"/>
        <v>Dec</v>
      </c>
      <c r="C2361" s="83">
        <v>45261</v>
      </c>
      <c r="D2361" s="84">
        <v>51</v>
      </c>
      <c r="E2361" s="84" t="s">
        <v>205</v>
      </c>
      <c r="F2361" s="86" t="s">
        <v>10110</v>
      </c>
      <c r="G2361" s="86" t="s">
        <v>10111</v>
      </c>
      <c r="H2361" s="86" t="s">
        <v>8782</v>
      </c>
      <c r="I2361" s="86">
        <v>499</v>
      </c>
      <c r="J2361" s="96">
        <v>423</v>
      </c>
      <c r="K2361" s="118" t="s">
        <v>261</v>
      </c>
      <c r="L2361" s="96" t="s">
        <v>232</v>
      </c>
      <c r="M2361" s="88" t="str">
        <f>VLOOKUP(L2361,'Total Sales 24-25'!$AD$2:$AE$6,2,0)</f>
        <v>Other Services</v>
      </c>
      <c r="N2361" s="96" t="s">
        <v>330</v>
      </c>
      <c r="O2361" s="84" t="s">
        <v>6341</v>
      </c>
      <c r="P2361" s="89"/>
      <c r="Q2361" s="89"/>
      <c r="R2361" s="89"/>
      <c r="S2361" s="84">
        <v>12</v>
      </c>
      <c r="T2361" s="89"/>
      <c r="U2361" s="84">
        <v>499</v>
      </c>
    </row>
    <row r="2362" spans="1:21" ht="17.25" customHeight="1" thickBot="1">
      <c r="A2362" s="82">
        <v>45280</v>
      </c>
      <c r="B2362" s="82" t="str">
        <f t="shared" si="36"/>
        <v>Dec</v>
      </c>
      <c r="C2362" s="83">
        <v>45261</v>
      </c>
      <c r="D2362" s="84">
        <v>51</v>
      </c>
      <c r="E2362" s="84" t="s">
        <v>205</v>
      </c>
      <c r="F2362" s="86" t="s">
        <v>10058</v>
      </c>
      <c r="G2362" s="86" t="s">
        <v>10112</v>
      </c>
      <c r="H2362" s="86" t="s">
        <v>8782</v>
      </c>
      <c r="I2362" s="86">
        <v>998</v>
      </c>
      <c r="J2362" s="96">
        <v>846</v>
      </c>
      <c r="K2362" s="118" t="s">
        <v>261</v>
      </c>
      <c r="L2362" s="96" t="s">
        <v>232</v>
      </c>
      <c r="M2362" s="88" t="str">
        <f>VLOOKUP(L2362,'Total Sales 24-25'!$AD$2:$AE$6,2,0)</f>
        <v>Other Services</v>
      </c>
      <c r="N2362" s="96" t="s">
        <v>330</v>
      </c>
      <c r="O2362" s="84" t="s">
        <v>6341</v>
      </c>
      <c r="P2362" s="89"/>
      <c r="Q2362" s="89"/>
      <c r="R2362" s="89"/>
      <c r="S2362" s="84">
        <v>12</v>
      </c>
      <c r="T2362" s="89"/>
      <c r="U2362" s="84">
        <v>998</v>
      </c>
    </row>
    <row r="2363" spans="1:21" ht="17.25" customHeight="1" thickBot="1">
      <c r="A2363" s="82">
        <v>45280</v>
      </c>
      <c r="B2363" s="82" t="str">
        <f t="shared" si="36"/>
        <v>Dec</v>
      </c>
      <c r="C2363" s="83">
        <v>45261</v>
      </c>
      <c r="D2363" s="84">
        <v>51</v>
      </c>
      <c r="E2363" s="84" t="s">
        <v>205</v>
      </c>
      <c r="F2363" s="86" t="s">
        <v>10113</v>
      </c>
      <c r="G2363" s="86" t="s">
        <v>10114</v>
      </c>
      <c r="H2363" s="86" t="s">
        <v>8782</v>
      </c>
      <c r="I2363" s="86">
        <v>499</v>
      </c>
      <c r="J2363" s="96">
        <v>423</v>
      </c>
      <c r="K2363" s="118" t="s">
        <v>261</v>
      </c>
      <c r="L2363" s="96" t="s">
        <v>232</v>
      </c>
      <c r="M2363" s="88" t="str">
        <f>VLOOKUP(L2363,'Total Sales 24-25'!$AD$2:$AE$6,2,0)</f>
        <v>Other Services</v>
      </c>
      <c r="N2363" s="96" t="s">
        <v>330</v>
      </c>
      <c r="O2363" s="84" t="s">
        <v>6341</v>
      </c>
      <c r="P2363" s="89"/>
      <c r="Q2363" s="89"/>
      <c r="R2363" s="89"/>
      <c r="S2363" s="84">
        <v>12</v>
      </c>
      <c r="T2363" s="89"/>
      <c r="U2363" s="84">
        <v>499</v>
      </c>
    </row>
    <row r="2364" spans="1:21" ht="17.25" customHeight="1" thickBot="1">
      <c r="A2364" s="82">
        <v>45280</v>
      </c>
      <c r="B2364" s="82" t="str">
        <f t="shared" si="36"/>
        <v>Dec</v>
      </c>
      <c r="C2364" s="83">
        <v>45261</v>
      </c>
      <c r="D2364" s="84">
        <v>51</v>
      </c>
      <c r="E2364" s="84" t="s">
        <v>205</v>
      </c>
      <c r="F2364" s="86" t="s">
        <v>10115</v>
      </c>
      <c r="G2364" s="86" t="s">
        <v>10116</v>
      </c>
      <c r="H2364" s="86" t="s">
        <v>8782</v>
      </c>
      <c r="I2364" s="86">
        <v>499</v>
      </c>
      <c r="J2364" s="96">
        <v>423</v>
      </c>
      <c r="K2364" s="118" t="s">
        <v>261</v>
      </c>
      <c r="L2364" s="96" t="s">
        <v>232</v>
      </c>
      <c r="M2364" s="88" t="str">
        <f>VLOOKUP(L2364,'Total Sales 24-25'!$AD$2:$AE$6,2,0)</f>
        <v>Other Services</v>
      </c>
      <c r="N2364" s="96" t="s">
        <v>330</v>
      </c>
      <c r="O2364" s="84" t="s">
        <v>6341</v>
      </c>
      <c r="P2364" s="89"/>
      <c r="Q2364" s="89"/>
      <c r="R2364" s="89"/>
      <c r="S2364" s="84">
        <v>12</v>
      </c>
      <c r="T2364" s="89"/>
      <c r="U2364" s="84">
        <v>499</v>
      </c>
    </row>
    <row r="2365" spans="1:21" ht="17.25" customHeight="1" thickBot="1">
      <c r="A2365" s="82">
        <v>45280</v>
      </c>
      <c r="B2365" s="82" t="str">
        <f t="shared" si="36"/>
        <v>Dec</v>
      </c>
      <c r="C2365" s="83">
        <v>45261</v>
      </c>
      <c r="D2365" s="84">
        <v>51</v>
      </c>
      <c r="E2365" s="84" t="s">
        <v>205</v>
      </c>
      <c r="F2365" s="86" t="s">
        <v>10117</v>
      </c>
      <c r="G2365" s="86" t="s">
        <v>10118</v>
      </c>
      <c r="H2365" s="86" t="s">
        <v>8782</v>
      </c>
      <c r="I2365" s="86">
        <v>499</v>
      </c>
      <c r="J2365" s="96">
        <v>423</v>
      </c>
      <c r="K2365" s="118" t="s">
        <v>261</v>
      </c>
      <c r="L2365" s="96" t="s">
        <v>232</v>
      </c>
      <c r="M2365" s="88" t="str">
        <f>VLOOKUP(L2365,'Total Sales 24-25'!$AD$2:$AE$6,2,0)</f>
        <v>Other Services</v>
      </c>
      <c r="N2365" s="96" t="s">
        <v>330</v>
      </c>
      <c r="O2365" s="84" t="s">
        <v>6341</v>
      </c>
      <c r="P2365" s="89"/>
      <c r="Q2365" s="89"/>
      <c r="R2365" s="89"/>
      <c r="S2365" s="84">
        <v>12</v>
      </c>
      <c r="T2365" s="89"/>
      <c r="U2365" s="84">
        <v>499</v>
      </c>
    </row>
    <row r="2366" spans="1:21" ht="17.25" customHeight="1" thickBot="1">
      <c r="A2366" s="82">
        <v>45280</v>
      </c>
      <c r="B2366" s="82" t="str">
        <f t="shared" si="36"/>
        <v>Dec</v>
      </c>
      <c r="C2366" s="83">
        <v>45261</v>
      </c>
      <c r="D2366" s="84">
        <v>51</v>
      </c>
      <c r="E2366" s="84" t="s">
        <v>205</v>
      </c>
      <c r="F2366" s="86" t="s">
        <v>2692</v>
      </c>
      <c r="G2366" s="86" t="s">
        <v>10119</v>
      </c>
      <c r="H2366" s="86" t="s">
        <v>8782</v>
      </c>
      <c r="I2366" s="86">
        <v>499</v>
      </c>
      <c r="J2366" s="96">
        <v>423</v>
      </c>
      <c r="K2366" s="118" t="s">
        <v>261</v>
      </c>
      <c r="L2366" s="96" t="s">
        <v>232</v>
      </c>
      <c r="M2366" s="88" t="str">
        <f>VLOOKUP(L2366,'Total Sales 24-25'!$AD$2:$AE$6,2,0)</f>
        <v>Other Services</v>
      </c>
      <c r="N2366" s="96" t="s">
        <v>330</v>
      </c>
      <c r="O2366" s="84" t="s">
        <v>6341</v>
      </c>
      <c r="P2366" s="89"/>
      <c r="Q2366" s="89"/>
      <c r="R2366" s="89"/>
      <c r="S2366" s="84">
        <v>12</v>
      </c>
      <c r="T2366" s="89"/>
      <c r="U2366" s="84">
        <v>499</v>
      </c>
    </row>
    <row r="2367" spans="1:21" ht="17.25" customHeight="1" thickBot="1">
      <c r="A2367" s="82">
        <v>45034</v>
      </c>
      <c r="B2367" s="82" t="str">
        <f t="shared" si="36"/>
        <v>Apr</v>
      </c>
      <c r="C2367" s="83">
        <v>45017</v>
      </c>
      <c r="D2367" s="109">
        <v>16</v>
      </c>
      <c r="E2367" s="84" t="s">
        <v>205</v>
      </c>
      <c r="F2367" s="113" t="s">
        <v>1838</v>
      </c>
      <c r="G2367" s="110" t="s">
        <v>10120</v>
      </c>
      <c r="H2367" s="86" t="s">
        <v>8782</v>
      </c>
      <c r="I2367" s="110">
        <v>7522.5</v>
      </c>
      <c r="J2367" s="109">
        <v>6375</v>
      </c>
      <c r="K2367" s="120" t="s">
        <v>112</v>
      </c>
      <c r="L2367" s="109" t="s">
        <v>229</v>
      </c>
      <c r="M2367" s="88" t="str">
        <f>VLOOKUP(L2367,'Total Sales 24-25'!$AD$2:$AE$6,2,0)</f>
        <v>WhatsApp API Business</v>
      </c>
      <c r="N2367" s="109" t="s">
        <v>269</v>
      </c>
      <c r="O2367" s="109" t="s">
        <v>6341</v>
      </c>
      <c r="P2367" s="89"/>
      <c r="Q2367" s="89"/>
      <c r="R2367" s="89"/>
      <c r="S2367" s="109">
        <v>4</v>
      </c>
      <c r="T2367" s="89"/>
      <c r="U2367" s="109">
        <v>7522.5</v>
      </c>
    </row>
    <row r="2368" spans="1:21" ht="17.25" customHeight="1" thickBot="1">
      <c r="A2368" s="82">
        <v>45280</v>
      </c>
      <c r="B2368" s="82" t="str">
        <f t="shared" si="36"/>
        <v>Dec</v>
      </c>
      <c r="C2368" s="83">
        <v>45261</v>
      </c>
      <c r="D2368" s="84">
        <v>51</v>
      </c>
      <c r="E2368" s="84" t="s">
        <v>205</v>
      </c>
      <c r="F2368" s="86" t="s">
        <v>10113</v>
      </c>
      <c r="G2368" s="86" t="s">
        <v>10121</v>
      </c>
      <c r="H2368" s="86" t="s">
        <v>8782</v>
      </c>
      <c r="I2368" s="86">
        <v>499</v>
      </c>
      <c r="J2368" s="96">
        <v>423</v>
      </c>
      <c r="K2368" s="118" t="s">
        <v>261</v>
      </c>
      <c r="L2368" s="96" t="s">
        <v>232</v>
      </c>
      <c r="M2368" s="88" t="str">
        <f>VLOOKUP(L2368,'Total Sales 24-25'!$AD$2:$AE$6,2,0)</f>
        <v>Other Services</v>
      </c>
      <c r="N2368" s="96" t="s">
        <v>330</v>
      </c>
      <c r="O2368" s="84" t="s">
        <v>6341</v>
      </c>
      <c r="P2368" s="89"/>
      <c r="Q2368" s="89"/>
      <c r="R2368" s="89"/>
      <c r="S2368" s="84">
        <v>12</v>
      </c>
      <c r="T2368" s="89"/>
      <c r="U2368" s="84">
        <v>499</v>
      </c>
    </row>
    <row r="2369" spans="1:21" ht="17.25" customHeight="1" thickBot="1">
      <c r="A2369" s="82">
        <v>45280</v>
      </c>
      <c r="B2369" s="82" t="str">
        <f t="shared" si="36"/>
        <v>Dec</v>
      </c>
      <c r="C2369" s="83">
        <v>45261</v>
      </c>
      <c r="D2369" s="84">
        <v>51</v>
      </c>
      <c r="E2369" s="84" t="s">
        <v>205</v>
      </c>
      <c r="F2369" s="86" t="s">
        <v>10122</v>
      </c>
      <c r="G2369" s="86" t="s">
        <v>10123</v>
      </c>
      <c r="H2369" s="86" t="s">
        <v>8782</v>
      </c>
      <c r="I2369" s="86">
        <v>499</v>
      </c>
      <c r="J2369" s="96">
        <v>423</v>
      </c>
      <c r="K2369" s="118" t="s">
        <v>261</v>
      </c>
      <c r="L2369" s="96" t="s">
        <v>232</v>
      </c>
      <c r="M2369" s="88" t="str">
        <f>VLOOKUP(L2369,'Total Sales 24-25'!$AD$2:$AE$6,2,0)</f>
        <v>Other Services</v>
      </c>
      <c r="N2369" s="96" t="s">
        <v>330</v>
      </c>
      <c r="O2369" s="84" t="s">
        <v>6341</v>
      </c>
      <c r="P2369" s="89"/>
      <c r="Q2369" s="89"/>
      <c r="R2369" s="89"/>
      <c r="S2369" s="84">
        <v>12</v>
      </c>
      <c r="T2369" s="89"/>
      <c r="U2369" s="84">
        <v>499</v>
      </c>
    </row>
    <row r="2370" spans="1:21" ht="17.25" customHeight="1" thickBot="1">
      <c r="A2370" s="82">
        <v>45280</v>
      </c>
      <c r="B2370" s="82" t="str">
        <f t="shared" ref="B2370:B2433" si="37">TEXT(A2370,"mmm")</f>
        <v>Dec</v>
      </c>
      <c r="C2370" s="83">
        <v>45261</v>
      </c>
      <c r="D2370" s="84">
        <v>51</v>
      </c>
      <c r="E2370" s="84" t="s">
        <v>205</v>
      </c>
      <c r="F2370" s="86" t="s">
        <v>10124</v>
      </c>
      <c r="G2370" s="86" t="s">
        <v>10125</v>
      </c>
      <c r="H2370" s="86" t="s">
        <v>8782</v>
      </c>
      <c r="I2370" s="86">
        <v>499</v>
      </c>
      <c r="J2370" s="96">
        <v>423</v>
      </c>
      <c r="K2370" s="118" t="s">
        <v>261</v>
      </c>
      <c r="L2370" s="96" t="s">
        <v>232</v>
      </c>
      <c r="M2370" s="88" t="str">
        <f>VLOOKUP(L2370,'Total Sales 24-25'!$AD$2:$AE$6,2,0)</f>
        <v>Other Services</v>
      </c>
      <c r="N2370" s="96" t="s">
        <v>330</v>
      </c>
      <c r="O2370" s="84" t="s">
        <v>6341</v>
      </c>
      <c r="P2370" s="89"/>
      <c r="Q2370" s="89"/>
      <c r="R2370" s="89"/>
      <c r="S2370" s="84">
        <v>12</v>
      </c>
      <c r="T2370" s="89"/>
      <c r="U2370" s="84">
        <v>499</v>
      </c>
    </row>
    <row r="2371" spans="1:21" ht="17.25" customHeight="1" thickBot="1">
      <c r="A2371" s="82">
        <v>45280</v>
      </c>
      <c r="B2371" s="82" t="str">
        <f t="shared" si="37"/>
        <v>Dec</v>
      </c>
      <c r="C2371" s="83">
        <v>45261</v>
      </c>
      <c r="D2371" s="84">
        <v>51</v>
      </c>
      <c r="E2371" s="84" t="s">
        <v>205</v>
      </c>
      <c r="F2371" s="86" t="s">
        <v>10126</v>
      </c>
      <c r="G2371" s="86" t="s">
        <v>10127</v>
      </c>
      <c r="H2371" s="86" t="s">
        <v>8782</v>
      </c>
      <c r="I2371" s="86">
        <v>499</v>
      </c>
      <c r="J2371" s="96">
        <v>423</v>
      </c>
      <c r="K2371" s="118" t="s">
        <v>261</v>
      </c>
      <c r="L2371" s="96" t="s">
        <v>232</v>
      </c>
      <c r="M2371" s="88" t="str">
        <f>VLOOKUP(L2371,'Total Sales 24-25'!$AD$2:$AE$6,2,0)</f>
        <v>Other Services</v>
      </c>
      <c r="N2371" s="96" t="s">
        <v>330</v>
      </c>
      <c r="O2371" s="84" t="s">
        <v>6341</v>
      </c>
      <c r="P2371" s="89"/>
      <c r="Q2371" s="89"/>
      <c r="R2371" s="89"/>
      <c r="S2371" s="84">
        <v>12</v>
      </c>
      <c r="T2371" s="89"/>
      <c r="U2371" s="84">
        <v>499</v>
      </c>
    </row>
    <row r="2372" spans="1:21" ht="17.25" customHeight="1" thickBot="1">
      <c r="A2372" s="82">
        <v>45280</v>
      </c>
      <c r="B2372" s="82" t="str">
        <f t="shared" si="37"/>
        <v>Dec</v>
      </c>
      <c r="C2372" s="83">
        <v>45261</v>
      </c>
      <c r="D2372" s="84">
        <v>51</v>
      </c>
      <c r="E2372" s="84" t="s">
        <v>205</v>
      </c>
      <c r="F2372" s="86" t="s">
        <v>10128</v>
      </c>
      <c r="G2372" s="86" t="s">
        <v>10129</v>
      </c>
      <c r="H2372" s="86" t="s">
        <v>8782</v>
      </c>
      <c r="I2372" s="86">
        <v>499</v>
      </c>
      <c r="J2372" s="96">
        <v>423</v>
      </c>
      <c r="K2372" s="118" t="s">
        <v>261</v>
      </c>
      <c r="L2372" s="96" t="s">
        <v>232</v>
      </c>
      <c r="M2372" s="88" t="str">
        <f>VLOOKUP(L2372,'Total Sales 24-25'!$AD$2:$AE$6,2,0)</f>
        <v>Other Services</v>
      </c>
      <c r="N2372" s="96" t="s">
        <v>330</v>
      </c>
      <c r="O2372" s="84" t="s">
        <v>6341</v>
      </c>
      <c r="P2372" s="89"/>
      <c r="Q2372" s="89"/>
      <c r="R2372" s="89"/>
      <c r="S2372" s="84">
        <v>12</v>
      </c>
      <c r="T2372" s="89"/>
      <c r="U2372" s="84">
        <v>499</v>
      </c>
    </row>
    <row r="2373" spans="1:21" ht="17.25" customHeight="1" thickBot="1">
      <c r="A2373" s="82">
        <v>45280</v>
      </c>
      <c r="B2373" s="82" t="str">
        <f t="shared" si="37"/>
        <v>Dec</v>
      </c>
      <c r="C2373" s="83">
        <v>45261</v>
      </c>
      <c r="D2373" s="84">
        <v>51</v>
      </c>
      <c r="E2373" s="84" t="s">
        <v>205</v>
      </c>
      <c r="F2373" s="86" t="s">
        <v>794</v>
      </c>
      <c r="G2373" s="86" t="s">
        <v>10130</v>
      </c>
      <c r="H2373" s="86" t="s">
        <v>8782</v>
      </c>
      <c r="I2373" s="86">
        <v>950</v>
      </c>
      <c r="J2373" s="96">
        <v>805</v>
      </c>
      <c r="K2373" s="134" t="s">
        <v>112</v>
      </c>
      <c r="L2373" s="96" t="s">
        <v>229</v>
      </c>
      <c r="M2373" s="88" t="str">
        <f>VLOOKUP(L2373,'Total Sales 24-25'!$AD$2:$AE$6,2,0)</f>
        <v>WhatsApp API Business</v>
      </c>
      <c r="N2373" s="96" t="s">
        <v>594</v>
      </c>
      <c r="O2373" s="84" t="s">
        <v>6341</v>
      </c>
      <c r="P2373" s="89"/>
      <c r="Q2373" s="89"/>
      <c r="R2373" s="89"/>
      <c r="S2373" s="84">
        <v>12</v>
      </c>
      <c r="T2373" s="89"/>
      <c r="U2373" s="84">
        <v>950</v>
      </c>
    </row>
    <row r="2374" spans="1:21" ht="17.25" customHeight="1" thickBot="1">
      <c r="A2374" s="82">
        <v>45280</v>
      </c>
      <c r="B2374" s="82" t="str">
        <f t="shared" si="37"/>
        <v>Dec</v>
      </c>
      <c r="C2374" s="83">
        <v>45261</v>
      </c>
      <c r="D2374" s="84">
        <v>51</v>
      </c>
      <c r="E2374" s="84" t="s">
        <v>205</v>
      </c>
      <c r="F2374" s="86" t="s">
        <v>10131</v>
      </c>
      <c r="G2374" s="86" t="s">
        <v>10132</v>
      </c>
      <c r="H2374" s="86" t="s">
        <v>8782</v>
      </c>
      <c r="I2374" s="86">
        <v>499</v>
      </c>
      <c r="J2374" s="96">
        <v>423</v>
      </c>
      <c r="K2374" s="118" t="s">
        <v>261</v>
      </c>
      <c r="L2374" s="96" t="s">
        <v>232</v>
      </c>
      <c r="M2374" s="88" t="str">
        <f>VLOOKUP(L2374,'Total Sales 24-25'!$AD$2:$AE$6,2,0)</f>
        <v>Other Services</v>
      </c>
      <c r="N2374" s="96" t="s">
        <v>330</v>
      </c>
      <c r="O2374" s="84" t="s">
        <v>6341</v>
      </c>
      <c r="P2374" s="89"/>
      <c r="Q2374" s="89"/>
      <c r="R2374" s="89"/>
      <c r="S2374" s="84">
        <v>12</v>
      </c>
      <c r="T2374" s="89"/>
      <c r="U2374" s="84">
        <v>499</v>
      </c>
    </row>
    <row r="2375" spans="1:21" ht="17.25" customHeight="1" thickBot="1">
      <c r="A2375" s="82">
        <v>45280</v>
      </c>
      <c r="B2375" s="82" t="str">
        <f t="shared" si="37"/>
        <v>Dec</v>
      </c>
      <c r="C2375" s="83">
        <v>45261</v>
      </c>
      <c r="D2375" s="84">
        <v>51</v>
      </c>
      <c r="E2375" s="84" t="s">
        <v>205</v>
      </c>
      <c r="F2375" s="86" t="s">
        <v>10133</v>
      </c>
      <c r="G2375" s="86" t="s">
        <v>10134</v>
      </c>
      <c r="H2375" s="86" t="s">
        <v>8782</v>
      </c>
      <c r="I2375" s="86">
        <v>499</v>
      </c>
      <c r="J2375" s="96">
        <v>423</v>
      </c>
      <c r="K2375" s="118" t="s">
        <v>261</v>
      </c>
      <c r="L2375" s="96" t="s">
        <v>232</v>
      </c>
      <c r="M2375" s="88" t="str">
        <f>VLOOKUP(L2375,'Total Sales 24-25'!$AD$2:$AE$6,2,0)</f>
        <v>Other Services</v>
      </c>
      <c r="N2375" s="96" t="s">
        <v>330</v>
      </c>
      <c r="O2375" s="84" t="s">
        <v>6341</v>
      </c>
      <c r="P2375" s="89"/>
      <c r="Q2375" s="89"/>
      <c r="R2375" s="89"/>
      <c r="S2375" s="84">
        <v>12</v>
      </c>
      <c r="T2375" s="89"/>
      <c r="U2375" s="84">
        <v>499</v>
      </c>
    </row>
    <row r="2376" spans="1:21" ht="17.25" customHeight="1" thickBot="1">
      <c r="A2376" s="82">
        <v>45280</v>
      </c>
      <c r="B2376" s="82" t="str">
        <f t="shared" si="37"/>
        <v>Dec</v>
      </c>
      <c r="C2376" s="83">
        <v>45261</v>
      </c>
      <c r="D2376" s="84">
        <v>51</v>
      </c>
      <c r="E2376" s="84" t="s">
        <v>205</v>
      </c>
      <c r="F2376" s="86" t="s">
        <v>10135</v>
      </c>
      <c r="G2376" s="86" t="s">
        <v>10136</v>
      </c>
      <c r="H2376" s="86" t="s">
        <v>8782</v>
      </c>
      <c r="I2376" s="86">
        <v>499</v>
      </c>
      <c r="J2376" s="96">
        <v>423</v>
      </c>
      <c r="K2376" s="118" t="s">
        <v>261</v>
      </c>
      <c r="L2376" s="96" t="s">
        <v>232</v>
      </c>
      <c r="M2376" s="88" t="str">
        <f>VLOOKUP(L2376,'Total Sales 24-25'!$AD$2:$AE$6,2,0)</f>
        <v>Other Services</v>
      </c>
      <c r="N2376" s="96" t="s">
        <v>330</v>
      </c>
      <c r="O2376" s="84" t="s">
        <v>6341</v>
      </c>
      <c r="P2376" s="89"/>
      <c r="Q2376" s="89"/>
      <c r="R2376" s="89"/>
      <c r="S2376" s="84">
        <v>12</v>
      </c>
      <c r="T2376" s="89"/>
      <c r="U2376" s="84">
        <v>499</v>
      </c>
    </row>
    <row r="2377" spans="1:21" ht="17.25" customHeight="1" thickBot="1">
      <c r="A2377" s="82">
        <v>45280</v>
      </c>
      <c r="B2377" s="82" t="str">
        <f t="shared" si="37"/>
        <v>Dec</v>
      </c>
      <c r="C2377" s="83">
        <v>45261</v>
      </c>
      <c r="D2377" s="84">
        <v>51</v>
      </c>
      <c r="E2377" s="84" t="s">
        <v>205</v>
      </c>
      <c r="F2377" s="86" t="s">
        <v>10137</v>
      </c>
      <c r="G2377" s="86" t="s">
        <v>10138</v>
      </c>
      <c r="H2377" s="86" t="s">
        <v>8782</v>
      </c>
      <c r="I2377" s="86">
        <v>499</v>
      </c>
      <c r="J2377" s="96">
        <v>423</v>
      </c>
      <c r="K2377" s="118" t="s">
        <v>261</v>
      </c>
      <c r="L2377" s="96" t="s">
        <v>232</v>
      </c>
      <c r="M2377" s="88" t="str">
        <f>VLOOKUP(L2377,'Total Sales 24-25'!$AD$2:$AE$6,2,0)</f>
        <v>Other Services</v>
      </c>
      <c r="N2377" s="96" t="s">
        <v>330</v>
      </c>
      <c r="O2377" s="84" t="s">
        <v>6341</v>
      </c>
      <c r="P2377" s="89"/>
      <c r="Q2377" s="89"/>
      <c r="R2377" s="89"/>
      <c r="S2377" s="84">
        <v>12</v>
      </c>
      <c r="T2377" s="89"/>
      <c r="U2377" s="84">
        <v>499</v>
      </c>
    </row>
    <row r="2378" spans="1:21" ht="17.25" customHeight="1" thickBot="1">
      <c r="A2378" s="82">
        <v>45034</v>
      </c>
      <c r="B2378" s="82" t="str">
        <f t="shared" si="37"/>
        <v>Apr</v>
      </c>
      <c r="C2378" s="83">
        <v>45017</v>
      </c>
      <c r="D2378" s="84">
        <v>16</v>
      </c>
      <c r="E2378" s="84" t="s">
        <v>205</v>
      </c>
      <c r="F2378" s="85" t="s">
        <v>5970</v>
      </c>
      <c r="G2378" s="86" t="s">
        <v>10139</v>
      </c>
      <c r="H2378" s="86" t="s">
        <v>8782</v>
      </c>
      <c r="I2378" s="86">
        <v>56640</v>
      </c>
      <c r="J2378" s="84">
        <v>48000</v>
      </c>
      <c r="K2378" s="108" t="s">
        <v>291</v>
      </c>
      <c r="L2378" s="88" t="s">
        <v>32</v>
      </c>
      <c r="M2378" s="88" t="s">
        <v>15</v>
      </c>
      <c r="N2378" s="88" t="s">
        <v>503</v>
      </c>
      <c r="O2378" s="84" t="s">
        <v>6341</v>
      </c>
      <c r="P2378" s="89"/>
      <c r="Q2378" s="89"/>
      <c r="R2378" s="89"/>
      <c r="S2378" s="84">
        <v>4</v>
      </c>
      <c r="T2378" s="89"/>
      <c r="U2378" s="84">
        <v>56640</v>
      </c>
    </row>
    <row r="2379" spans="1:21" ht="17.25" customHeight="1" thickBot="1">
      <c r="A2379" s="82">
        <v>45280</v>
      </c>
      <c r="B2379" s="82" t="str">
        <f t="shared" si="37"/>
        <v>Dec</v>
      </c>
      <c r="C2379" s="83">
        <v>45261</v>
      </c>
      <c r="D2379" s="84">
        <v>51</v>
      </c>
      <c r="E2379" s="84" t="s">
        <v>205</v>
      </c>
      <c r="F2379" s="86" t="s">
        <v>10140</v>
      </c>
      <c r="G2379" s="86" t="s">
        <v>10141</v>
      </c>
      <c r="H2379" s="86" t="s">
        <v>8782</v>
      </c>
      <c r="I2379" s="86">
        <v>499</v>
      </c>
      <c r="J2379" s="96">
        <v>423</v>
      </c>
      <c r="K2379" s="118" t="s">
        <v>261</v>
      </c>
      <c r="L2379" s="96" t="s">
        <v>232</v>
      </c>
      <c r="M2379" s="88" t="str">
        <f>VLOOKUP(L2379,'Total Sales 24-25'!$AD$2:$AE$6,2,0)</f>
        <v>Other Services</v>
      </c>
      <c r="N2379" s="96" t="s">
        <v>330</v>
      </c>
      <c r="O2379" s="84" t="s">
        <v>6341</v>
      </c>
      <c r="P2379" s="89"/>
      <c r="Q2379" s="89"/>
      <c r="R2379" s="89"/>
      <c r="S2379" s="84">
        <v>12</v>
      </c>
      <c r="T2379" s="89"/>
      <c r="U2379" s="84">
        <v>499</v>
      </c>
    </row>
    <row r="2380" spans="1:21" ht="17.25" customHeight="1" thickBot="1">
      <c r="A2380" s="82">
        <v>45280</v>
      </c>
      <c r="B2380" s="82" t="str">
        <f t="shared" si="37"/>
        <v>Dec</v>
      </c>
      <c r="C2380" s="83">
        <v>45261</v>
      </c>
      <c r="D2380" s="84">
        <v>51</v>
      </c>
      <c r="E2380" s="84" t="s">
        <v>205</v>
      </c>
      <c r="F2380" s="86" t="s">
        <v>4532</v>
      </c>
      <c r="G2380" s="86" t="s">
        <v>10142</v>
      </c>
      <c r="H2380" s="86" t="s">
        <v>8782</v>
      </c>
      <c r="I2380" s="86">
        <v>499</v>
      </c>
      <c r="J2380" s="96">
        <v>423</v>
      </c>
      <c r="K2380" s="118" t="s">
        <v>261</v>
      </c>
      <c r="L2380" s="96" t="s">
        <v>232</v>
      </c>
      <c r="M2380" s="88" t="str">
        <f>VLOOKUP(L2380,'Total Sales 24-25'!$AD$2:$AE$6,2,0)</f>
        <v>Other Services</v>
      </c>
      <c r="N2380" s="96" t="s">
        <v>330</v>
      </c>
      <c r="O2380" s="84" t="s">
        <v>6341</v>
      </c>
      <c r="P2380" s="89"/>
      <c r="Q2380" s="89"/>
      <c r="R2380" s="89"/>
      <c r="S2380" s="84">
        <v>12</v>
      </c>
      <c r="T2380" s="89"/>
      <c r="U2380" s="84">
        <v>499</v>
      </c>
    </row>
    <row r="2381" spans="1:21" ht="17.25" customHeight="1" thickBot="1">
      <c r="A2381" s="82">
        <v>45280</v>
      </c>
      <c r="B2381" s="82" t="str">
        <f t="shared" si="37"/>
        <v>Dec</v>
      </c>
      <c r="C2381" s="83">
        <v>45261</v>
      </c>
      <c r="D2381" s="84">
        <v>51</v>
      </c>
      <c r="E2381" s="84" t="s">
        <v>205</v>
      </c>
      <c r="F2381" s="86" t="s">
        <v>10143</v>
      </c>
      <c r="G2381" s="86" t="s">
        <v>10144</v>
      </c>
      <c r="H2381" s="86" t="s">
        <v>8782</v>
      </c>
      <c r="I2381" s="86">
        <v>998</v>
      </c>
      <c r="J2381" s="96">
        <v>846</v>
      </c>
      <c r="K2381" s="118" t="s">
        <v>261</v>
      </c>
      <c r="L2381" s="96" t="s">
        <v>232</v>
      </c>
      <c r="M2381" s="88" t="str">
        <f>VLOOKUP(L2381,'Total Sales 24-25'!$AD$2:$AE$6,2,0)</f>
        <v>Other Services</v>
      </c>
      <c r="N2381" s="96" t="s">
        <v>330</v>
      </c>
      <c r="O2381" s="84" t="s">
        <v>6341</v>
      </c>
      <c r="P2381" s="89"/>
      <c r="Q2381" s="89"/>
      <c r="R2381" s="89"/>
      <c r="S2381" s="84">
        <v>12</v>
      </c>
      <c r="T2381" s="89"/>
      <c r="U2381" s="84">
        <v>998</v>
      </c>
    </row>
    <row r="2382" spans="1:21" ht="17.25" customHeight="1" thickBot="1">
      <c r="A2382" s="82">
        <v>45280</v>
      </c>
      <c r="B2382" s="82" t="str">
        <f t="shared" si="37"/>
        <v>Dec</v>
      </c>
      <c r="C2382" s="83">
        <v>45261</v>
      </c>
      <c r="D2382" s="84">
        <v>51</v>
      </c>
      <c r="E2382" s="84" t="s">
        <v>205</v>
      </c>
      <c r="F2382" s="86" t="s">
        <v>619</v>
      </c>
      <c r="G2382" s="86" t="s">
        <v>10145</v>
      </c>
      <c r="H2382" s="86" t="s">
        <v>8782</v>
      </c>
      <c r="I2382" s="86">
        <v>499</v>
      </c>
      <c r="J2382" s="96">
        <v>423</v>
      </c>
      <c r="K2382" s="118" t="s">
        <v>261</v>
      </c>
      <c r="L2382" s="96" t="s">
        <v>232</v>
      </c>
      <c r="M2382" s="88" t="str">
        <f>VLOOKUP(L2382,'Total Sales 24-25'!$AD$2:$AE$6,2,0)</f>
        <v>Other Services</v>
      </c>
      <c r="N2382" s="96" t="s">
        <v>330</v>
      </c>
      <c r="O2382" s="84" t="s">
        <v>6341</v>
      </c>
      <c r="P2382" s="89"/>
      <c r="Q2382" s="89"/>
      <c r="R2382" s="89"/>
      <c r="S2382" s="84">
        <v>12</v>
      </c>
      <c r="T2382" s="89"/>
      <c r="U2382" s="84">
        <v>499</v>
      </c>
    </row>
    <row r="2383" spans="1:21" ht="17.25" customHeight="1" thickBot="1">
      <c r="A2383" s="82">
        <v>45280</v>
      </c>
      <c r="B2383" s="82" t="str">
        <f t="shared" si="37"/>
        <v>Dec</v>
      </c>
      <c r="C2383" s="83">
        <v>45261</v>
      </c>
      <c r="D2383" s="84">
        <v>51</v>
      </c>
      <c r="E2383" s="84" t="s">
        <v>205</v>
      </c>
      <c r="F2383" s="86" t="s">
        <v>3937</v>
      </c>
      <c r="G2383" s="86" t="s">
        <v>10146</v>
      </c>
      <c r="H2383" s="86" t="s">
        <v>8782</v>
      </c>
      <c r="I2383" s="86">
        <v>499</v>
      </c>
      <c r="J2383" s="96">
        <v>423</v>
      </c>
      <c r="K2383" s="118" t="s">
        <v>261</v>
      </c>
      <c r="L2383" s="96" t="s">
        <v>232</v>
      </c>
      <c r="M2383" s="88" t="str">
        <f>VLOOKUP(L2383,'Total Sales 24-25'!$AD$2:$AE$6,2,0)</f>
        <v>Other Services</v>
      </c>
      <c r="N2383" s="96" t="s">
        <v>330</v>
      </c>
      <c r="O2383" s="84" t="s">
        <v>6341</v>
      </c>
      <c r="P2383" s="89"/>
      <c r="Q2383" s="89"/>
      <c r="R2383" s="89"/>
      <c r="S2383" s="84">
        <v>12</v>
      </c>
      <c r="T2383" s="89"/>
      <c r="U2383" s="84">
        <v>499</v>
      </c>
    </row>
    <row r="2384" spans="1:21" ht="17.25" customHeight="1" thickBot="1">
      <c r="A2384" s="82">
        <v>45280</v>
      </c>
      <c r="B2384" s="82" t="str">
        <f t="shared" si="37"/>
        <v>Dec</v>
      </c>
      <c r="C2384" s="83">
        <v>45261</v>
      </c>
      <c r="D2384" s="84">
        <v>51</v>
      </c>
      <c r="E2384" s="84" t="s">
        <v>205</v>
      </c>
      <c r="F2384" s="86" t="s">
        <v>10147</v>
      </c>
      <c r="G2384" s="86" t="s">
        <v>10148</v>
      </c>
      <c r="H2384" s="86" t="s">
        <v>8782</v>
      </c>
      <c r="I2384" s="86">
        <v>499</v>
      </c>
      <c r="J2384" s="96">
        <v>423</v>
      </c>
      <c r="K2384" s="118" t="s">
        <v>261</v>
      </c>
      <c r="L2384" s="96" t="s">
        <v>232</v>
      </c>
      <c r="M2384" s="88" t="str">
        <f>VLOOKUP(L2384,'Total Sales 24-25'!$AD$2:$AE$6,2,0)</f>
        <v>Other Services</v>
      </c>
      <c r="N2384" s="96" t="s">
        <v>330</v>
      </c>
      <c r="O2384" s="84" t="s">
        <v>6341</v>
      </c>
      <c r="P2384" s="89"/>
      <c r="Q2384" s="89"/>
      <c r="R2384" s="89"/>
      <c r="S2384" s="84">
        <v>12</v>
      </c>
      <c r="T2384" s="89"/>
      <c r="U2384" s="84">
        <v>499</v>
      </c>
    </row>
    <row r="2385" spans="1:21" ht="17.25" customHeight="1" thickBot="1">
      <c r="A2385" s="82">
        <v>45280</v>
      </c>
      <c r="B2385" s="82" t="str">
        <f t="shared" si="37"/>
        <v>Dec</v>
      </c>
      <c r="C2385" s="83">
        <v>45261</v>
      </c>
      <c r="D2385" s="84">
        <v>51</v>
      </c>
      <c r="E2385" s="84" t="s">
        <v>205</v>
      </c>
      <c r="F2385" s="86" t="s">
        <v>10149</v>
      </c>
      <c r="G2385" s="86" t="s">
        <v>10150</v>
      </c>
      <c r="H2385" s="86" t="s">
        <v>8782</v>
      </c>
      <c r="I2385" s="86">
        <v>499</v>
      </c>
      <c r="J2385" s="96">
        <v>423</v>
      </c>
      <c r="K2385" s="118" t="s">
        <v>261</v>
      </c>
      <c r="L2385" s="96" t="s">
        <v>232</v>
      </c>
      <c r="M2385" s="88" t="str">
        <f>VLOOKUP(L2385,'Total Sales 24-25'!$AD$2:$AE$6,2,0)</f>
        <v>Other Services</v>
      </c>
      <c r="N2385" s="96" t="s">
        <v>330</v>
      </c>
      <c r="O2385" s="84" t="s">
        <v>6341</v>
      </c>
      <c r="P2385" s="89"/>
      <c r="Q2385" s="89"/>
      <c r="R2385" s="89"/>
      <c r="S2385" s="84">
        <v>12</v>
      </c>
      <c r="T2385" s="89"/>
      <c r="U2385" s="84">
        <v>499</v>
      </c>
    </row>
    <row r="2386" spans="1:21" ht="17.25" customHeight="1" thickBot="1">
      <c r="A2386" s="82">
        <v>45280</v>
      </c>
      <c r="B2386" s="82" t="str">
        <f t="shared" si="37"/>
        <v>Dec</v>
      </c>
      <c r="C2386" s="83">
        <v>45261</v>
      </c>
      <c r="D2386" s="84">
        <v>51</v>
      </c>
      <c r="E2386" s="84" t="s">
        <v>205</v>
      </c>
      <c r="F2386" s="86" t="s">
        <v>10151</v>
      </c>
      <c r="G2386" s="86" t="s">
        <v>10152</v>
      </c>
      <c r="H2386" s="86" t="s">
        <v>8782</v>
      </c>
      <c r="I2386" s="86">
        <v>499</v>
      </c>
      <c r="J2386" s="96">
        <v>423</v>
      </c>
      <c r="K2386" s="118" t="s">
        <v>261</v>
      </c>
      <c r="L2386" s="96" t="s">
        <v>232</v>
      </c>
      <c r="M2386" s="88" t="str">
        <f>VLOOKUP(L2386,'Total Sales 24-25'!$AD$2:$AE$6,2,0)</f>
        <v>Other Services</v>
      </c>
      <c r="N2386" s="96" t="s">
        <v>330</v>
      </c>
      <c r="O2386" s="84" t="s">
        <v>6341</v>
      </c>
      <c r="P2386" s="89"/>
      <c r="Q2386" s="89"/>
      <c r="R2386" s="89"/>
      <c r="S2386" s="84">
        <v>12</v>
      </c>
      <c r="T2386" s="89"/>
      <c r="U2386" s="84">
        <v>499</v>
      </c>
    </row>
    <row r="2387" spans="1:21" ht="17.25" customHeight="1" thickBot="1">
      <c r="A2387" s="82">
        <v>45280</v>
      </c>
      <c r="B2387" s="82" t="str">
        <f t="shared" si="37"/>
        <v>Dec</v>
      </c>
      <c r="C2387" s="83">
        <v>45261</v>
      </c>
      <c r="D2387" s="84">
        <v>51</v>
      </c>
      <c r="E2387" s="84" t="s">
        <v>205</v>
      </c>
      <c r="F2387" s="86" t="s">
        <v>1693</v>
      </c>
      <c r="G2387" s="86" t="s">
        <v>10153</v>
      </c>
      <c r="H2387" s="86" t="s">
        <v>8782</v>
      </c>
      <c r="I2387" s="86">
        <v>499</v>
      </c>
      <c r="J2387" s="96">
        <v>423</v>
      </c>
      <c r="K2387" s="118" t="s">
        <v>261</v>
      </c>
      <c r="L2387" s="96" t="s">
        <v>232</v>
      </c>
      <c r="M2387" s="88" t="str">
        <f>VLOOKUP(L2387,'Total Sales 24-25'!$AD$2:$AE$6,2,0)</f>
        <v>Other Services</v>
      </c>
      <c r="N2387" s="96" t="s">
        <v>330</v>
      </c>
      <c r="O2387" s="84" t="s">
        <v>6341</v>
      </c>
      <c r="P2387" s="89"/>
      <c r="Q2387" s="89"/>
      <c r="R2387" s="89"/>
      <c r="S2387" s="84">
        <v>12</v>
      </c>
      <c r="T2387" s="89"/>
      <c r="U2387" s="84">
        <v>499</v>
      </c>
    </row>
    <row r="2388" spans="1:21" ht="17.25" customHeight="1" thickBot="1">
      <c r="A2388" s="82">
        <v>45280</v>
      </c>
      <c r="B2388" s="82" t="str">
        <f t="shared" si="37"/>
        <v>Dec</v>
      </c>
      <c r="C2388" s="83">
        <v>45261</v>
      </c>
      <c r="D2388" s="84">
        <v>51</v>
      </c>
      <c r="E2388" s="84" t="s">
        <v>205</v>
      </c>
      <c r="F2388" s="86" t="s">
        <v>6111</v>
      </c>
      <c r="G2388" s="86" t="s">
        <v>10154</v>
      </c>
      <c r="H2388" s="86" t="s">
        <v>8782</v>
      </c>
      <c r="I2388" s="86">
        <v>499</v>
      </c>
      <c r="J2388" s="96">
        <v>423</v>
      </c>
      <c r="K2388" s="118" t="s">
        <v>261</v>
      </c>
      <c r="L2388" s="96" t="s">
        <v>232</v>
      </c>
      <c r="M2388" s="88" t="str">
        <f>VLOOKUP(L2388,'Total Sales 24-25'!$AD$2:$AE$6,2,0)</f>
        <v>Other Services</v>
      </c>
      <c r="N2388" s="96" t="s">
        <v>330</v>
      </c>
      <c r="O2388" s="84" t="s">
        <v>6341</v>
      </c>
      <c r="P2388" s="89"/>
      <c r="Q2388" s="89"/>
      <c r="R2388" s="89"/>
      <c r="S2388" s="84">
        <v>12</v>
      </c>
      <c r="T2388" s="89"/>
      <c r="U2388" s="84">
        <v>499</v>
      </c>
    </row>
    <row r="2389" spans="1:21" ht="17.25" customHeight="1" thickBot="1">
      <c r="A2389" s="82">
        <v>45035</v>
      </c>
      <c r="B2389" s="82" t="str">
        <f t="shared" si="37"/>
        <v>Apr</v>
      </c>
      <c r="C2389" s="83">
        <v>45017</v>
      </c>
      <c r="D2389" s="84">
        <v>16</v>
      </c>
      <c r="E2389" s="84" t="s">
        <v>205</v>
      </c>
      <c r="F2389" s="85" t="s">
        <v>2469</v>
      </c>
      <c r="G2389" s="86" t="s">
        <v>10155</v>
      </c>
      <c r="H2389" s="86" t="s">
        <v>8782</v>
      </c>
      <c r="I2389" s="86">
        <v>70800</v>
      </c>
      <c r="J2389" s="84">
        <v>60000</v>
      </c>
      <c r="K2389" s="108" t="s">
        <v>291</v>
      </c>
      <c r="L2389" s="88" t="s">
        <v>32</v>
      </c>
      <c r="M2389" s="88" t="s">
        <v>15</v>
      </c>
      <c r="N2389" s="88" t="s">
        <v>503</v>
      </c>
      <c r="O2389" s="84" t="s">
        <v>6341</v>
      </c>
      <c r="P2389" s="89"/>
      <c r="Q2389" s="89"/>
      <c r="R2389" s="89"/>
      <c r="S2389" s="84">
        <v>4</v>
      </c>
      <c r="T2389" s="89"/>
      <c r="U2389" s="84">
        <v>70800</v>
      </c>
    </row>
    <row r="2390" spans="1:21" ht="17.25" customHeight="1" thickBot="1">
      <c r="A2390" s="82">
        <v>45280</v>
      </c>
      <c r="B2390" s="82" t="str">
        <f t="shared" si="37"/>
        <v>Dec</v>
      </c>
      <c r="C2390" s="83">
        <v>45261</v>
      </c>
      <c r="D2390" s="84">
        <v>51</v>
      </c>
      <c r="E2390" s="84" t="s">
        <v>205</v>
      </c>
      <c r="F2390" s="86" t="s">
        <v>4659</v>
      </c>
      <c r="G2390" s="86" t="s">
        <v>10156</v>
      </c>
      <c r="H2390" s="86" t="s">
        <v>8782</v>
      </c>
      <c r="I2390" s="86">
        <v>499</v>
      </c>
      <c r="J2390" s="96">
        <v>423</v>
      </c>
      <c r="K2390" s="118" t="s">
        <v>261</v>
      </c>
      <c r="L2390" s="96" t="s">
        <v>232</v>
      </c>
      <c r="M2390" s="88" t="str">
        <f>VLOOKUP(L2390,'Total Sales 24-25'!$AD$2:$AE$6,2,0)</f>
        <v>Other Services</v>
      </c>
      <c r="N2390" s="96" t="s">
        <v>330</v>
      </c>
      <c r="O2390" s="84" t="s">
        <v>6341</v>
      </c>
      <c r="P2390" s="89"/>
      <c r="Q2390" s="89"/>
      <c r="R2390" s="89"/>
      <c r="S2390" s="84">
        <v>12</v>
      </c>
      <c r="T2390" s="89"/>
      <c r="U2390" s="84">
        <v>499</v>
      </c>
    </row>
    <row r="2391" spans="1:21" ht="17.25" customHeight="1" thickBot="1">
      <c r="A2391" s="82">
        <v>45280</v>
      </c>
      <c r="B2391" s="82" t="str">
        <f t="shared" si="37"/>
        <v>Dec</v>
      </c>
      <c r="C2391" s="83">
        <v>45261</v>
      </c>
      <c r="D2391" s="84">
        <v>51</v>
      </c>
      <c r="E2391" s="84" t="s">
        <v>205</v>
      </c>
      <c r="F2391" s="86" t="s">
        <v>4195</v>
      </c>
      <c r="G2391" s="86" t="s">
        <v>10157</v>
      </c>
      <c r="H2391" s="86" t="s">
        <v>8782</v>
      </c>
      <c r="I2391" s="86">
        <v>499</v>
      </c>
      <c r="J2391" s="96">
        <v>423</v>
      </c>
      <c r="K2391" s="118" t="s">
        <v>261</v>
      </c>
      <c r="L2391" s="96" t="s">
        <v>232</v>
      </c>
      <c r="M2391" s="88" t="str">
        <f>VLOOKUP(L2391,'Total Sales 24-25'!$AD$2:$AE$6,2,0)</f>
        <v>Other Services</v>
      </c>
      <c r="N2391" s="96" t="s">
        <v>330</v>
      </c>
      <c r="O2391" s="84" t="s">
        <v>6341</v>
      </c>
      <c r="P2391" s="89"/>
      <c r="Q2391" s="89"/>
      <c r="R2391" s="89"/>
      <c r="S2391" s="84">
        <v>12</v>
      </c>
      <c r="T2391" s="89"/>
      <c r="U2391" s="84">
        <v>499</v>
      </c>
    </row>
    <row r="2392" spans="1:21" ht="17.25" customHeight="1" thickBot="1">
      <c r="A2392" s="82">
        <v>45280</v>
      </c>
      <c r="B2392" s="82" t="str">
        <f t="shared" si="37"/>
        <v>Dec</v>
      </c>
      <c r="C2392" s="83">
        <v>45261</v>
      </c>
      <c r="D2392" s="84">
        <v>51</v>
      </c>
      <c r="E2392" s="84" t="s">
        <v>205</v>
      </c>
      <c r="F2392" s="86" t="s">
        <v>10158</v>
      </c>
      <c r="G2392" s="86" t="s">
        <v>10159</v>
      </c>
      <c r="H2392" s="86" t="s">
        <v>8782</v>
      </c>
      <c r="I2392" s="86">
        <v>499</v>
      </c>
      <c r="J2392" s="96">
        <v>423</v>
      </c>
      <c r="K2392" s="118" t="s">
        <v>261</v>
      </c>
      <c r="L2392" s="96" t="s">
        <v>232</v>
      </c>
      <c r="M2392" s="88" t="str">
        <f>VLOOKUP(L2392,'Total Sales 24-25'!$AD$2:$AE$6,2,0)</f>
        <v>Other Services</v>
      </c>
      <c r="N2392" s="96" t="s">
        <v>330</v>
      </c>
      <c r="O2392" s="84" t="s">
        <v>6341</v>
      </c>
      <c r="P2392" s="89"/>
      <c r="Q2392" s="89"/>
      <c r="R2392" s="89"/>
      <c r="S2392" s="84">
        <v>12</v>
      </c>
      <c r="T2392" s="89"/>
      <c r="U2392" s="84">
        <v>499</v>
      </c>
    </row>
    <row r="2393" spans="1:21" ht="17.25" customHeight="1" thickBot="1">
      <c r="A2393" s="82">
        <v>45280</v>
      </c>
      <c r="B2393" s="82" t="str">
        <f t="shared" si="37"/>
        <v>Dec</v>
      </c>
      <c r="C2393" s="83">
        <v>45261</v>
      </c>
      <c r="D2393" s="84">
        <v>51</v>
      </c>
      <c r="E2393" s="84" t="s">
        <v>205</v>
      </c>
      <c r="F2393" s="86" t="s">
        <v>10160</v>
      </c>
      <c r="G2393" s="86" t="s">
        <v>10161</v>
      </c>
      <c r="H2393" s="86" t="s">
        <v>8782</v>
      </c>
      <c r="I2393" s="86">
        <v>499</v>
      </c>
      <c r="J2393" s="96">
        <v>423</v>
      </c>
      <c r="K2393" s="118" t="s">
        <v>261</v>
      </c>
      <c r="L2393" s="96" t="s">
        <v>232</v>
      </c>
      <c r="M2393" s="88" t="str">
        <f>VLOOKUP(L2393,'Total Sales 24-25'!$AD$2:$AE$6,2,0)</f>
        <v>Other Services</v>
      </c>
      <c r="N2393" s="96" t="s">
        <v>330</v>
      </c>
      <c r="O2393" s="84" t="s">
        <v>6341</v>
      </c>
      <c r="P2393" s="89"/>
      <c r="Q2393" s="89"/>
      <c r="R2393" s="89"/>
      <c r="S2393" s="84">
        <v>12</v>
      </c>
      <c r="T2393" s="89"/>
      <c r="U2393" s="84">
        <v>499</v>
      </c>
    </row>
    <row r="2394" spans="1:21" ht="17.25" customHeight="1" thickBot="1">
      <c r="A2394" s="82">
        <v>45280</v>
      </c>
      <c r="B2394" s="82" t="str">
        <f t="shared" si="37"/>
        <v>Dec</v>
      </c>
      <c r="C2394" s="83">
        <v>45261</v>
      </c>
      <c r="D2394" s="84">
        <v>51</v>
      </c>
      <c r="E2394" s="84" t="s">
        <v>205</v>
      </c>
      <c r="F2394" s="86" t="s">
        <v>10162</v>
      </c>
      <c r="G2394" s="86" t="s">
        <v>10163</v>
      </c>
      <c r="H2394" s="86" t="s">
        <v>8782</v>
      </c>
      <c r="I2394" s="86">
        <v>499</v>
      </c>
      <c r="J2394" s="96">
        <v>423</v>
      </c>
      <c r="K2394" s="118" t="s">
        <v>261</v>
      </c>
      <c r="L2394" s="96" t="s">
        <v>232</v>
      </c>
      <c r="M2394" s="88" t="str">
        <f>VLOOKUP(L2394,'Total Sales 24-25'!$AD$2:$AE$6,2,0)</f>
        <v>Other Services</v>
      </c>
      <c r="N2394" s="96" t="s">
        <v>330</v>
      </c>
      <c r="O2394" s="84" t="s">
        <v>6341</v>
      </c>
      <c r="P2394" s="89"/>
      <c r="Q2394" s="89"/>
      <c r="R2394" s="89"/>
      <c r="S2394" s="84">
        <v>12</v>
      </c>
      <c r="T2394" s="89"/>
      <c r="U2394" s="84">
        <v>499</v>
      </c>
    </row>
    <row r="2395" spans="1:21" ht="17.25" customHeight="1" thickBot="1">
      <c r="A2395" s="82">
        <v>45280</v>
      </c>
      <c r="B2395" s="82" t="str">
        <f t="shared" si="37"/>
        <v>Dec</v>
      </c>
      <c r="C2395" s="83">
        <v>45261</v>
      </c>
      <c r="D2395" s="84">
        <v>51</v>
      </c>
      <c r="E2395" s="84" t="s">
        <v>205</v>
      </c>
      <c r="F2395" s="86" t="s">
        <v>8938</v>
      </c>
      <c r="G2395" s="86" t="s">
        <v>10164</v>
      </c>
      <c r="H2395" s="86" t="s">
        <v>8782</v>
      </c>
      <c r="I2395" s="86">
        <v>499</v>
      </c>
      <c r="J2395" s="96">
        <v>423</v>
      </c>
      <c r="K2395" s="118" t="s">
        <v>261</v>
      </c>
      <c r="L2395" s="96" t="s">
        <v>232</v>
      </c>
      <c r="M2395" s="88" t="str">
        <f>VLOOKUP(L2395,'Total Sales 24-25'!$AD$2:$AE$6,2,0)</f>
        <v>Other Services</v>
      </c>
      <c r="N2395" s="96" t="s">
        <v>330</v>
      </c>
      <c r="O2395" s="84" t="s">
        <v>6341</v>
      </c>
      <c r="P2395" s="89"/>
      <c r="Q2395" s="89"/>
      <c r="R2395" s="89"/>
      <c r="S2395" s="84">
        <v>12</v>
      </c>
      <c r="T2395" s="89"/>
      <c r="U2395" s="84">
        <v>499</v>
      </c>
    </row>
    <row r="2396" spans="1:21" ht="17.25" customHeight="1" thickBot="1">
      <c r="A2396" s="82">
        <v>45280</v>
      </c>
      <c r="B2396" s="82" t="str">
        <f t="shared" si="37"/>
        <v>Dec</v>
      </c>
      <c r="C2396" s="83">
        <v>45261</v>
      </c>
      <c r="D2396" s="84">
        <v>51</v>
      </c>
      <c r="E2396" s="84" t="s">
        <v>205</v>
      </c>
      <c r="F2396" s="86" t="s">
        <v>10165</v>
      </c>
      <c r="G2396" s="86" t="s">
        <v>10166</v>
      </c>
      <c r="H2396" s="86" t="s">
        <v>8782</v>
      </c>
      <c r="I2396" s="86">
        <v>499</v>
      </c>
      <c r="J2396" s="96">
        <v>423</v>
      </c>
      <c r="K2396" s="118" t="s">
        <v>261</v>
      </c>
      <c r="L2396" s="96" t="s">
        <v>232</v>
      </c>
      <c r="M2396" s="88" t="str">
        <f>VLOOKUP(L2396,'Total Sales 24-25'!$AD$2:$AE$6,2,0)</f>
        <v>Other Services</v>
      </c>
      <c r="N2396" s="96" t="s">
        <v>330</v>
      </c>
      <c r="O2396" s="84" t="s">
        <v>6341</v>
      </c>
      <c r="P2396" s="89"/>
      <c r="Q2396" s="89"/>
      <c r="R2396" s="89"/>
      <c r="S2396" s="84">
        <v>12</v>
      </c>
      <c r="T2396" s="89"/>
      <c r="U2396" s="84">
        <v>499</v>
      </c>
    </row>
    <row r="2397" spans="1:21" ht="17.25" customHeight="1" thickBot="1">
      <c r="A2397" s="82">
        <v>45280</v>
      </c>
      <c r="B2397" s="82" t="str">
        <f t="shared" si="37"/>
        <v>Dec</v>
      </c>
      <c r="C2397" s="83">
        <v>45261</v>
      </c>
      <c r="D2397" s="84">
        <v>51</v>
      </c>
      <c r="E2397" s="84" t="s">
        <v>205</v>
      </c>
      <c r="F2397" s="86" t="s">
        <v>1955</v>
      </c>
      <c r="G2397" s="86" t="s">
        <v>10167</v>
      </c>
      <c r="H2397" s="86" t="s">
        <v>8782</v>
      </c>
      <c r="I2397" s="86">
        <v>499</v>
      </c>
      <c r="J2397" s="96">
        <v>423</v>
      </c>
      <c r="K2397" s="118" t="s">
        <v>261</v>
      </c>
      <c r="L2397" s="96" t="s">
        <v>232</v>
      </c>
      <c r="M2397" s="88" t="str">
        <f>VLOOKUP(L2397,'Total Sales 24-25'!$AD$2:$AE$6,2,0)</f>
        <v>Other Services</v>
      </c>
      <c r="N2397" s="96" t="s">
        <v>330</v>
      </c>
      <c r="O2397" s="84" t="s">
        <v>6341</v>
      </c>
      <c r="P2397" s="89"/>
      <c r="Q2397" s="89"/>
      <c r="R2397" s="89"/>
      <c r="S2397" s="84">
        <v>12</v>
      </c>
      <c r="T2397" s="89"/>
      <c r="U2397" s="84">
        <v>499</v>
      </c>
    </row>
    <row r="2398" spans="1:21" ht="17.25" customHeight="1" thickBot="1">
      <c r="A2398" s="82">
        <v>45280</v>
      </c>
      <c r="B2398" s="82" t="str">
        <f t="shared" si="37"/>
        <v>Dec</v>
      </c>
      <c r="C2398" s="83">
        <v>45261</v>
      </c>
      <c r="D2398" s="84">
        <v>51</v>
      </c>
      <c r="E2398" s="84" t="s">
        <v>205</v>
      </c>
      <c r="F2398" s="86" t="s">
        <v>10168</v>
      </c>
      <c r="G2398" s="86" t="s">
        <v>10169</v>
      </c>
      <c r="H2398" s="86" t="s">
        <v>8782</v>
      </c>
      <c r="I2398" s="86">
        <v>499</v>
      </c>
      <c r="J2398" s="96">
        <v>423</v>
      </c>
      <c r="K2398" s="118" t="s">
        <v>261</v>
      </c>
      <c r="L2398" s="96" t="s">
        <v>232</v>
      </c>
      <c r="M2398" s="88" t="str">
        <f>VLOOKUP(L2398,'Total Sales 24-25'!$AD$2:$AE$6,2,0)</f>
        <v>Other Services</v>
      </c>
      <c r="N2398" s="96" t="s">
        <v>330</v>
      </c>
      <c r="O2398" s="84" t="s">
        <v>6341</v>
      </c>
      <c r="P2398" s="89"/>
      <c r="Q2398" s="89"/>
      <c r="R2398" s="89"/>
      <c r="S2398" s="84">
        <v>12</v>
      </c>
      <c r="T2398" s="89"/>
      <c r="U2398" s="84">
        <v>499</v>
      </c>
    </row>
    <row r="2399" spans="1:21" ht="17.25" customHeight="1" thickBot="1">
      <c r="A2399" s="82">
        <v>45280</v>
      </c>
      <c r="B2399" s="82" t="str">
        <f t="shared" si="37"/>
        <v>Dec</v>
      </c>
      <c r="C2399" s="83">
        <v>45261</v>
      </c>
      <c r="D2399" s="84">
        <v>51</v>
      </c>
      <c r="E2399" s="84" t="s">
        <v>205</v>
      </c>
      <c r="F2399" s="86" t="s">
        <v>572</v>
      </c>
      <c r="G2399" s="86" t="s">
        <v>10170</v>
      </c>
      <c r="H2399" s="86" t="s">
        <v>8782</v>
      </c>
      <c r="I2399" s="86">
        <v>499</v>
      </c>
      <c r="J2399" s="96">
        <v>423</v>
      </c>
      <c r="K2399" s="118" t="s">
        <v>261</v>
      </c>
      <c r="L2399" s="96" t="s">
        <v>232</v>
      </c>
      <c r="M2399" s="88" t="str">
        <f>VLOOKUP(L2399,'Total Sales 24-25'!$AD$2:$AE$6,2,0)</f>
        <v>Other Services</v>
      </c>
      <c r="N2399" s="96" t="s">
        <v>330</v>
      </c>
      <c r="O2399" s="84" t="s">
        <v>6341</v>
      </c>
      <c r="P2399" s="89"/>
      <c r="Q2399" s="89"/>
      <c r="R2399" s="89"/>
      <c r="S2399" s="84">
        <v>12</v>
      </c>
      <c r="T2399" s="89"/>
      <c r="U2399" s="84">
        <v>499</v>
      </c>
    </row>
    <row r="2400" spans="1:21" ht="17.25" customHeight="1" thickBot="1">
      <c r="A2400" s="82">
        <v>45035</v>
      </c>
      <c r="B2400" s="82" t="str">
        <f t="shared" si="37"/>
        <v>Apr</v>
      </c>
      <c r="C2400" s="83">
        <v>45017</v>
      </c>
      <c r="D2400" s="84">
        <v>16</v>
      </c>
      <c r="E2400" s="84" t="s">
        <v>205</v>
      </c>
      <c r="F2400" s="85" t="s">
        <v>10171</v>
      </c>
      <c r="G2400" s="86" t="s">
        <v>10172</v>
      </c>
      <c r="H2400" s="86" t="s">
        <v>8782</v>
      </c>
      <c r="I2400" s="86">
        <v>16898</v>
      </c>
      <c r="J2400" s="84">
        <v>14320</v>
      </c>
      <c r="K2400" s="88" t="s">
        <v>8818</v>
      </c>
      <c r="L2400" s="88" t="s">
        <v>223</v>
      </c>
      <c r="M2400" s="88" t="str">
        <f>VLOOKUP(L2400,'Total Sales 24-25'!$AD$2:$AE$6,2,0)</f>
        <v>Tech Assist Recruitment</v>
      </c>
      <c r="N2400" s="88" t="s">
        <v>311</v>
      </c>
      <c r="O2400" s="84" t="s">
        <v>6341</v>
      </c>
      <c r="P2400" s="89"/>
      <c r="Q2400" s="89"/>
      <c r="R2400" s="89"/>
      <c r="S2400" s="84">
        <v>4</v>
      </c>
      <c r="T2400" s="89"/>
      <c r="U2400" s="84">
        <v>16898</v>
      </c>
    </row>
    <row r="2401" spans="1:21" ht="17.25" customHeight="1" thickBot="1">
      <c r="A2401" s="82">
        <v>45280</v>
      </c>
      <c r="B2401" s="82" t="str">
        <f t="shared" si="37"/>
        <v>Dec</v>
      </c>
      <c r="C2401" s="83">
        <v>45261</v>
      </c>
      <c r="D2401" s="84">
        <v>51</v>
      </c>
      <c r="E2401" s="84" t="s">
        <v>205</v>
      </c>
      <c r="F2401" s="86" t="s">
        <v>2105</v>
      </c>
      <c r="G2401" s="86" t="s">
        <v>10173</v>
      </c>
      <c r="H2401" s="86" t="s">
        <v>8782</v>
      </c>
      <c r="I2401" s="86">
        <v>499</v>
      </c>
      <c r="J2401" s="96">
        <v>423</v>
      </c>
      <c r="K2401" s="118" t="s">
        <v>261</v>
      </c>
      <c r="L2401" s="96" t="s">
        <v>232</v>
      </c>
      <c r="M2401" s="88" t="str">
        <f>VLOOKUP(L2401,'Total Sales 24-25'!$AD$2:$AE$6,2,0)</f>
        <v>Other Services</v>
      </c>
      <c r="N2401" s="96" t="s">
        <v>330</v>
      </c>
      <c r="O2401" s="84" t="s">
        <v>6341</v>
      </c>
      <c r="P2401" s="89"/>
      <c r="Q2401" s="89"/>
      <c r="R2401" s="89"/>
      <c r="S2401" s="84">
        <v>12</v>
      </c>
      <c r="T2401" s="89"/>
      <c r="U2401" s="84">
        <v>499</v>
      </c>
    </row>
    <row r="2402" spans="1:21" ht="17.25" customHeight="1" thickBot="1">
      <c r="A2402" s="82">
        <v>45280</v>
      </c>
      <c r="B2402" s="82" t="str">
        <f t="shared" si="37"/>
        <v>Dec</v>
      </c>
      <c r="C2402" s="83">
        <v>45261</v>
      </c>
      <c r="D2402" s="84">
        <v>51</v>
      </c>
      <c r="E2402" s="84" t="s">
        <v>205</v>
      </c>
      <c r="F2402" s="86" t="s">
        <v>1857</v>
      </c>
      <c r="G2402" s="86" t="s">
        <v>10174</v>
      </c>
      <c r="H2402" s="86" t="s">
        <v>8782</v>
      </c>
      <c r="I2402" s="86">
        <v>499</v>
      </c>
      <c r="J2402" s="96">
        <v>423</v>
      </c>
      <c r="K2402" s="118" t="s">
        <v>261</v>
      </c>
      <c r="L2402" s="96" t="s">
        <v>232</v>
      </c>
      <c r="M2402" s="88" t="str">
        <f>VLOOKUP(L2402,'Total Sales 24-25'!$AD$2:$AE$6,2,0)</f>
        <v>Other Services</v>
      </c>
      <c r="N2402" s="96" t="s">
        <v>330</v>
      </c>
      <c r="O2402" s="84" t="s">
        <v>6341</v>
      </c>
      <c r="P2402" s="89"/>
      <c r="Q2402" s="89"/>
      <c r="R2402" s="89"/>
      <c r="S2402" s="84">
        <v>12</v>
      </c>
      <c r="T2402" s="89"/>
      <c r="U2402" s="84">
        <v>499</v>
      </c>
    </row>
    <row r="2403" spans="1:21" ht="17.25" customHeight="1" thickBot="1">
      <c r="A2403" s="82">
        <v>45280</v>
      </c>
      <c r="B2403" s="82" t="str">
        <f t="shared" si="37"/>
        <v>Dec</v>
      </c>
      <c r="C2403" s="83">
        <v>45261</v>
      </c>
      <c r="D2403" s="84">
        <v>51</v>
      </c>
      <c r="E2403" s="84" t="s">
        <v>205</v>
      </c>
      <c r="F2403" s="86" t="s">
        <v>768</v>
      </c>
      <c r="G2403" s="86" t="s">
        <v>10175</v>
      </c>
      <c r="H2403" s="86" t="s">
        <v>8782</v>
      </c>
      <c r="I2403" s="86">
        <v>499</v>
      </c>
      <c r="J2403" s="96">
        <v>423</v>
      </c>
      <c r="K2403" s="118" t="s">
        <v>261</v>
      </c>
      <c r="L2403" s="96" t="s">
        <v>232</v>
      </c>
      <c r="M2403" s="88" t="str">
        <f>VLOOKUP(L2403,'Total Sales 24-25'!$AD$2:$AE$6,2,0)</f>
        <v>Other Services</v>
      </c>
      <c r="N2403" s="96" t="s">
        <v>330</v>
      </c>
      <c r="O2403" s="84" t="s">
        <v>6341</v>
      </c>
      <c r="P2403" s="89"/>
      <c r="Q2403" s="89"/>
      <c r="R2403" s="89"/>
      <c r="S2403" s="84">
        <v>12</v>
      </c>
      <c r="T2403" s="89"/>
      <c r="U2403" s="84">
        <v>499</v>
      </c>
    </row>
    <row r="2404" spans="1:21" ht="17.25" customHeight="1" thickBot="1">
      <c r="A2404" s="82">
        <v>45280</v>
      </c>
      <c r="B2404" s="82" t="str">
        <f t="shared" si="37"/>
        <v>Dec</v>
      </c>
      <c r="C2404" s="83">
        <v>45261</v>
      </c>
      <c r="D2404" s="84">
        <v>51</v>
      </c>
      <c r="E2404" s="84" t="s">
        <v>205</v>
      </c>
      <c r="F2404" s="86" t="s">
        <v>10176</v>
      </c>
      <c r="G2404" s="86" t="s">
        <v>10177</v>
      </c>
      <c r="H2404" s="86" t="s">
        <v>8782</v>
      </c>
      <c r="I2404" s="86">
        <v>17700</v>
      </c>
      <c r="J2404" s="96">
        <v>15000</v>
      </c>
      <c r="K2404" s="134" t="s">
        <v>112</v>
      </c>
      <c r="L2404" s="96" t="s">
        <v>229</v>
      </c>
      <c r="M2404" s="88" t="str">
        <f>VLOOKUP(L2404,'Total Sales 24-25'!$AD$2:$AE$6,2,0)</f>
        <v>WhatsApp API Business</v>
      </c>
      <c r="N2404" s="96" t="s">
        <v>284</v>
      </c>
      <c r="O2404" s="84" t="s">
        <v>6341</v>
      </c>
      <c r="P2404" s="89"/>
      <c r="Q2404" s="89"/>
      <c r="R2404" s="89"/>
      <c r="S2404" s="84">
        <v>12</v>
      </c>
      <c r="T2404" s="89"/>
      <c r="U2404" s="84">
        <v>17700</v>
      </c>
    </row>
    <row r="2405" spans="1:21" ht="17.25" customHeight="1" thickBot="1">
      <c r="A2405" s="82">
        <v>45280</v>
      </c>
      <c r="B2405" s="82" t="str">
        <f t="shared" si="37"/>
        <v>Dec</v>
      </c>
      <c r="C2405" s="83">
        <v>45261</v>
      </c>
      <c r="D2405" s="84">
        <v>51</v>
      </c>
      <c r="E2405" s="84" t="s">
        <v>205</v>
      </c>
      <c r="F2405" s="86" t="s">
        <v>368</v>
      </c>
      <c r="G2405" s="86" t="s">
        <v>10178</v>
      </c>
      <c r="H2405" s="86" t="s">
        <v>8782</v>
      </c>
      <c r="I2405" s="86">
        <v>236000</v>
      </c>
      <c r="J2405" s="96">
        <v>200000</v>
      </c>
      <c r="K2405" s="104" t="s">
        <v>291</v>
      </c>
      <c r="L2405" s="96" t="s">
        <v>226</v>
      </c>
      <c r="M2405" s="88" t="str">
        <f>VLOOKUP(L2405,'Total Sales 24-25'!$AD$2:$AE$6,2,0)</f>
        <v xml:space="preserve">Training Business </v>
      </c>
      <c r="N2405" s="96" t="s">
        <v>7906</v>
      </c>
      <c r="O2405" s="84" t="s">
        <v>6341</v>
      </c>
      <c r="P2405" s="89"/>
      <c r="Q2405" s="89"/>
      <c r="R2405" s="89"/>
      <c r="S2405" s="84">
        <v>12</v>
      </c>
      <c r="T2405" s="89"/>
      <c r="U2405" s="84">
        <v>236000</v>
      </c>
    </row>
    <row r="2406" spans="1:21" ht="17.25" customHeight="1" thickBot="1">
      <c r="A2406" s="82">
        <v>45280</v>
      </c>
      <c r="B2406" s="82" t="str">
        <f t="shared" si="37"/>
        <v>Dec</v>
      </c>
      <c r="C2406" s="83">
        <v>45261</v>
      </c>
      <c r="D2406" s="84">
        <v>51</v>
      </c>
      <c r="E2406" s="84" t="s">
        <v>205</v>
      </c>
      <c r="F2406" s="86" t="s">
        <v>349</v>
      </c>
      <c r="G2406" s="86" t="s">
        <v>10179</v>
      </c>
      <c r="H2406" s="86" t="s">
        <v>8782</v>
      </c>
      <c r="I2406" s="86">
        <v>84960</v>
      </c>
      <c r="J2406" s="96">
        <v>72000</v>
      </c>
      <c r="K2406" s="134" t="s">
        <v>112</v>
      </c>
      <c r="L2406" s="96" t="s">
        <v>229</v>
      </c>
      <c r="M2406" s="88" t="str">
        <f>VLOOKUP(L2406,'Total Sales 24-25'!$AD$2:$AE$6,2,0)</f>
        <v>WhatsApp API Business</v>
      </c>
      <c r="N2406" s="96" t="s">
        <v>359</v>
      </c>
      <c r="O2406" s="84" t="s">
        <v>6341</v>
      </c>
      <c r="P2406" s="89"/>
      <c r="Q2406" s="89"/>
      <c r="R2406" s="89"/>
      <c r="S2406" s="84">
        <v>12</v>
      </c>
      <c r="T2406" s="89"/>
      <c r="U2406" s="84">
        <v>84960</v>
      </c>
    </row>
    <row r="2407" spans="1:21" ht="17.25" customHeight="1" thickBot="1">
      <c r="A2407" s="82">
        <v>45281</v>
      </c>
      <c r="B2407" s="82" t="str">
        <f t="shared" si="37"/>
        <v>Dec</v>
      </c>
      <c r="C2407" s="83">
        <v>45261</v>
      </c>
      <c r="D2407" s="84">
        <v>51</v>
      </c>
      <c r="E2407" s="84" t="s">
        <v>205</v>
      </c>
      <c r="F2407" s="86" t="s">
        <v>2421</v>
      </c>
      <c r="G2407" s="86" t="s">
        <v>10180</v>
      </c>
      <c r="H2407" s="86" t="s">
        <v>8782</v>
      </c>
      <c r="I2407" s="86">
        <v>15045</v>
      </c>
      <c r="J2407" s="96">
        <v>12750</v>
      </c>
      <c r="K2407" s="134" t="s">
        <v>112</v>
      </c>
      <c r="L2407" s="96" t="s">
        <v>229</v>
      </c>
      <c r="M2407" s="88" t="str">
        <f>VLOOKUP(L2407,'Total Sales 24-25'!$AD$2:$AE$6,2,0)</f>
        <v>WhatsApp API Business</v>
      </c>
      <c r="N2407" s="96" t="s">
        <v>284</v>
      </c>
      <c r="O2407" s="84" t="s">
        <v>6341</v>
      </c>
      <c r="P2407" s="89"/>
      <c r="Q2407" s="89"/>
      <c r="R2407" s="89"/>
      <c r="S2407" s="84">
        <v>12</v>
      </c>
      <c r="T2407" s="89"/>
      <c r="U2407" s="84">
        <v>15045</v>
      </c>
    </row>
    <row r="2408" spans="1:21" ht="17.25" customHeight="1" thickBot="1">
      <c r="A2408" s="82">
        <v>45281</v>
      </c>
      <c r="B2408" s="82" t="str">
        <f t="shared" si="37"/>
        <v>Dec</v>
      </c>
      <c r="C2408" s="83">
        <v>45261</v>
      </c>
      <c r="D2408" s="84">
        <v>51</v>
      </c>
      <c r="E2408" s="84" t="s">
        <v>205</v>
      </c>
      <c r="F2408" s="86" t="s">
        <v>10181</v>
      </c>
      <c r="G2408" s="86" t="s">
        <v>10182</v>
      </c>
      <c r="H2408" s="86" t="s">
        <v>8782</v>
      </c>
      <c r="I2408" s="86">
        <v>499</v>
      </c>
      <c r="J2408" s="96">
        <v>423</v>
      </c>
      <c r="K2408" s="118" t="s">
        <v>261</v>
      </c>
      <c r="L2408" s="96" t="s">
        <v>232</v>
      </c>
      <c r="M2408" s="88" t="str">
        <f>VLOOKUP(L2408,'Total Sales 24-25'!$AD$2:$AE$6,2,0)</f>
        <v>Other Services</v>
      </c>
      <c r="N2408" s="96" t="s">
        <v>330</v>
      </c>
      <c r="O2408" s="84" t="s">
        <v>6341</v>
      </c>
      <c r="P2408" s="89"/>
      <c r="Q2408" s="89"/>
      <c r="R2408" s="89"/>
      <c r="S2408" s="84">
        <v>12</v>
      </c>
      <c r="T2408" s="89"/>
      <c r="U2408" s="84">
        <v>499</v>
      </c>
    </row>
    <row r="2409" spans="1:21" ht="17.25" customHeight="1" thickBot="1">
      <c r="A2409" s="82">
        <v>45281</v>
      </c>
      <c r="B2409" s="82" t="str">
        <f t="shared" si="37"/>
        <v>Dec</v>
      </c>
      <c r="C2409" s="83">
        <v>45261</v>
      </c>
      <c r="D2409" s="84">
        <v>51</v>
      </c>
      <c r="E2409" s="84" t="s">
        <v>205</v>
      </c>
      <c r="F2409" s="86" t="s">
        <v>10183</v>
      </c>
      <c r="G2409" s="86" t="s">
        <v>10184</v>
      </c>
      <c r="H2409" s="86" t="s">
        <v>8782</v>
      </c>
      <c r="I2409" s="86">
        <v>499</v>
      </c>
      <c r="J2409" s="96">
        <v>423</v>
      </c>
      <c r="K2409" s="118" t="s">
        <v>261</v>
      </c>
      <c r="L2409" s="96" t="s">
        <v>232</v>
      </c>
      <c r="M2409" s="88" t="str">
        <f>VLOOKUP(L2409,'Total Sales 24-25'!$AD$2:$AE$6,2,0)</f>
        <v>Other Services</v>
      </c>
      <c r="N2409" s="96" t="s">
        <v>330</v>
      </c>
      <c r="O2409" s="84" t="s">
        <v>6341</v>
      </c>
      <c r="P2409" s="89"/>
      <c r="Q2409" s="89"/>
      <c r="R2409" s="89"/>
      <c r="S2409" s="84">
        <v>12</v>
      </c>
      <c r="T2409" s="89"/>
      <c r="U2409" s="84">
        <v>499</v>
      </c>
    </row>
    <row r="2410" spans="1:21" ht="17.25" customHeight="1" thickBot="1">
      <c r="A2410" s="82">
        <v>45281</v>
      </c>
      <c r="B2410" s="82" t="str">
        <f t="shared" si="37"/>
        <v>Dec</v>
      </c>
      <c r="C2410" s="83">
        <v>45261</v>
      </c>
      <c r="D2410" s="84">
        <v>51</v>
      </c>
      <c r="E2410" s="84" t="s">
        <v>205</v>
      </c>
      <c r="F2410" s="86" t="s">
        <v>5734</v>
      </c>
      <c r="G2410" s="86" t="s">
        <v>10185</v>
      </c>
      <c r="H2410" s="86" t="s">
        <v>8782</v>
      </c>
      <c r="I2410" s="86">
        <v>499</v>
      </c>
      <c r="J2410" s="96">
        <v>423</v>
      </c>
      <c r="K2410" s="118" t="s">
        <v>261</v>
      </c>
      <c r="L2410" s="96" t="s">
        <v>232</v>
      </c>
      <c r="M2410" s="88" t="str">
        <f>VLOOKUP(L2410,'Total Sales 24-25'!$AD$2:$AE$6,2,0)</f>
        <v>Other Services</v>
      </c>
      <c r="N2410" s="96" t="s">
        <v>330</v>
      </c>
      <c r="O2410" s="84" t="s">
        <v>6341</v>
      </c>
      <c r="P2410" s="89"/>
      <c r="Q2410" s="89"/>
      <c r="R2410" s="89"/>
      <c r="S2410" s="84">
        <v>12</v>
      </c>
      <c r="T2410" s="89"/>
      <c r="U2410" s="84">
        <v>499</v>
      </c>
    </row>
    <row r="2411" spans="1:21" ht="17.25" customHeight="1" thickBot="1">
      <c r="A2411" s="82">
        <v>45035</v>
      </c>
      <c r="B2411" s="82" t="str">
        <f t="shared" si="37"/>
        <v>Apr</v>
      </c>
      <c r="C2411" s="83">
        <v>45017</v>
      </c>
      <c r="D2411" s="84">
        <v>16</v>
      </c>
      <c r="E2411" s="84" t="s">
        <v>205</v>
      </c>
      <c r="F2411" s="85" t="s">
        <v>10186</v>
      </c>
      <c r="G2411" s="86" t="s">
        <v>10187</v>
      </c>
      <c r="H2411" s="86" t="s">
        <v>8782</v>
      </c>
      <c r="I2411" s="86">
        <v>3000</v>
      </c>
      <c r="J2411" s="84">
        <v>2542</v>
      </c>
      <c r="K2411" s="107" t="s">
        <v>261</v>
      </c>
      <c r="L2411" s="88" t="s">
        <v>226</v>
      </c>
      <c r="M2411" s="88" t="str">
        <f>VLOOKUP(L2411,'Total Sales 24-25'!$AD$2:$AE$6,2,0)</f>
        <v xml:space="preserve">Training Business </v>
      </c>
      <c r="N2411" s="88" t="s">
        <v>661</v>
      </c>
      <c r="O2411" s="84" t="s">
        <v>6341</v>
      </c>
      <c r="P2411" s="89"/>
      <c r="Q2411" s="89"/>
      <c r="R2411" s="89"/>
      <c r="S2411" s="84">
        <v>4</v>
      </c>
      <c r="T2411" s="89"/>
      <c r="U2411" s="84">
        <v>3000</v>
      </c>
    </row>
    <row r="2412" spans="1:21" ht="17.25" customHeight="1" thickBot="1">
      <c r="A2412" s="82">
        <v>45281</v>
      </c>
      <c r="B2412" s="82" t="str">
        <f t="shared" si="37"/>
        <v>Dec</v>
      </c>
      <c r="C2412" s="83">
        <v>45261</v>
      </c>
      <c r="D2412" s="84">
        <v>51</v>
      </c>
      <c r="E2412" s="84" t="s">
        <v>205</v>
      </c>
      <c r="F2412" s="86" t="s">
        <v>8640</v>
      </c>
      <c r="G2412" s="86" t="s">
        <v>10188</v>
      </c>
      <c r="H2412" s="86" t="s">
        <v>8782</v>
      </c>
      <c r="I2412" s="86">
        <v>499</v>
      </c>
      <c r="J2412" s="96">
        <v>423</v>
      </c>
      <c r="K2412" s="118" t="s">
        <v>261</v>
      </c>
      <c r="L2412" s="96" t="s">
        <v>232</v>
      </c>
      <c r="M2412" s="88" t="str">
        <f>VLOOKUP(L2412,'Total Sales 24-25'!$AD$2:$AE$6,2,0)</f>
        <v>Other Services</v>
      </c>
      <c r="N2412" s="96" t="s">
        <v>330</v>
      </c>
      <c r="O2412" s="84" t="s">
        <v>6341</v>
      </c>
      <c r="P2412" s="89"/>
      <c r="Q2412" s="89"/>
      <c r="R2412" s="89"/>
      <c r="S2412" s="84">
        <v>12</v>
      </c>
      <c r="T2412" s="89"/>
      <c r="U2412" s="84">
        <v>499</v>
      </c>
    </row>
    <row r="2413" spans="1:21" ht="17.25" customHeight="1" thickBot="1">
      <c r="A2413" s="82">
        <v>45281</v>
      </c>
      <c r="B2413" s="82" t="str">
        <f t="shared" si="37"/>
        <v>Dec</v>
      </c>
      <c r="C2413" s="83">
        <v>45261</v>
      </c>
      <c r="D2413" s="84">
        <v>51</v>
      </c>
      <c r="E2413" s="84" t="s">
        <v>205</v>
      </c>
      <c r="F2413" s="86" t="s">
        <v>10189</v>
      </c>
      <c r="G2413" s="86" t="s">
        <v>10190</v>
      </c>
      <c r="H2413" s="86" t="s">
        <v>8782</v>
      </c>
      <c r="I2413" s="86">
        <v>499</v>
      </c>
      <c r="J2413" s="96">
        <v>423</v>
      </c>
      <c r="K2413" s="118" t="s">
        <v>261</v>
      </c>
      <c r="L2413" s="96" t="s">
        <v>232</v>
      </c>
      <c r="M2413" s="88" t="str">
        <f>VLOOKUP(L2413,'Total Sales 24-25'!$AD$2:$AE$6,2,0)</f>
        <v>Other Services</v>
      </c>
      <c r="N2413" s="96" t="s">
        <v>330</v>
      </c>
      <c r="O2413" s="84" t="s">
        <v>6341</v>
      </c>
      <c r="P2413" s="89"/>
      <c r="Q2413" s="89"/>
      <c r="R2413" s="89"/>
      <c r="S2413" s="84">
        <v>12</v>
      </c>
      <c r="T2413" s="89"/>
      <c r="U2413" s="84">
        <v>499</v>
      </c>
    </row>
    <row r="2414" spans="1:21" ht="17.25" customHeight="1" thickBot="1">
      <c r="A2414" s="82">
        <v>45281</v>
      </c>
      <c r="B2414" s="82" t="str">
        <f t="shared" si="37"/>
        <v>Dec</v>
      </c>
      <c r="C2414" s="83">
        <v>45261</v>
      </c>
      <c r="D2414" s="84">
        <v>51</v>
      </c>
      <c r="E2414" s="84" t="s">
        <v>205</v>
      </c>
      <c r="F2414" s="86" t="s">
        <v>10191</v>
      </c>
      <c r="G2414" s="86" t="s">
        <v>10192</v>
      </c>
      <c r="H2414" s="86" t="s">
        <v>8782</v>
      </c>
      <c r="I2414" s="86">
        <v>499</v>
      </c>
      <c r="J2414" s="96">
        <v>423</v>
      </c>
      <c r="K2414" s="118" t="s">
        <v>261</v>
      </c>
      <c r="L2414" s="96" t="s">
        <v>232</v>
      </c>
      <c r="M2414" s="88" t="str">
        <f>VLOOKUP(L2414,'Total Sales 24-25'!$AD$2:$AE$6,2,0)</f>
        <v>Other Services</v>
      </c>
      <c r="N2414" s="96" t="s">
        <v>330</v>
      </c>
      <c r="O2414" s="84" t="s">
        <v>6341</v>
      </c>
      <c r="P2414" s="89"/>
      <c r="Q2414" s="89"/>
      <c r="R2414" s="89"/>
      <c r="S2414" s="84">
        <v>12</v>
      </c>
      <c r="T2414" s="89"/>
      <c r="U2414" s="84">
        <v>499</v>
      </c>
    </row>
    <row r="2415" spans="1:21" ht="17.25" customHeight="1" thickBot="1">
      <c r="A2415" s="82">
        <v>45281</v>
      </c>
      <c r="B2415" s="82" t="str">
        <f t="shared" si="37"/>
        <v>Dec</v>
      </c>
      <c r="C2415" s="83">
        <v>45261</v>
      </c>
      <c r="D2415" s="84">
        <v>51</v>
      </c>
      <c r="E2415" s="84" t="s">
        <v>205</v>
      </c>
      <c r="F2415" s="86" t="s">
        <v>10193</v>
      </c>
      <c r="G2415" s="86" t="s">
        <v>10194</v>
      </c>
      <c r="H2415" s="86" t="s">
        <v>8782</v>
      </c>
      <c r="I2415" s="86">
        <v>499</v>
      </c>
      <c r="J2415" s="96">
        <v>423</v>
      </c>
      <c r="K2415" s="118" t="s">
        <v>261</v>
      </c>
      <c r="L2415" s="96" t="s">
        <v>232</v>
      </c>
      <c r="M2415" s="88" t="str">
        <f>VLOOKUP(L2415,'Total Sales 24-25'!$AD$2:$AE$6,2,0)</f>
        <v>Other Services</v>
      </c>
      <c r="N2415" s="96" t="s">
        <v>330</v>
      </c>
      <c r="O2415" s="84" t="s">
        <v>6341</v>
      </c>
      <c r="P2415" s="89"/>
      <c r="Q2415" s="89"/>
      <c r="R2415" s="89"/>
      <c r="S2415" s="84">
        <v>12</v>
      </c>
      <c r="T2415" s="89"/>
      <c r="U2415" s="84">
        <v>499</v>
      </c>
    </row>
    <row r="2416" spans="1:21" ht="17.25" customHeight="1" thickBot="1">
      <c r="A2416" s="82">
        <v>45281</v>
      </c>
      <c r="B2416" s="82" t="str">
        <f t="shared" si="37"/>
        <v>Dec</v>
      </c>
      <c r="C2416" s="83">
        <v>45261</v>
      </c>
      <c r="D2416" s="84">
        <v>51</v>
      </c>
      <c r="E2416" s="84" t="s">
        <v>205</v>
      </c>
      <c r="F2416" s="86" t="s">
        <v>9887</v>
      </c>
      <c r="G2416" s="86" t="s">
        <v>10195</v>
      </c>
      <c r="H2416" s="86" t="s">
        <v>8782</v>
      </c>
      <c r="I2416" s="86">
        <v>499</v>
      </c>
      <c r="J2416" s="96">
        <v>423</v>
      </c>
      <c r="K2416" s="118" t="s">
        <v>261</v>
      </c>
      <c r="L2416" s="96" t="s">
        <v>232</v>
      </c>
      <c r="M2416" s="88" t="str">
        <f>VLOOKUP(L2416,'Total Sales 24-25'!$AD$2:$AE$6,2,0)</f>
        <v>Other Services</v>
      </c>
      <c r="N2416" s="96" t="s">
        <v>330</v>
      </c>
      <c r="O2416" s="84" t="s">
        <v>6341</v>
      </c>
      <c r="P2416" s="89"/>
      <c r="Q2416" s="89"/>
      <c r="R2416" s="89"/>
      <c r="S2416" s="84">
        <v>12</v>
      </c>
      <c r="T2416" s="89"/>
      <c r="U2416" s="84">
        <v>499</v>
      </c>
    </row>
    <row r="2417" spans="1:21" ht="17.25" customHeight="1" thickBot="1">
      <c r="A2417" s="82">
        <v>45281</v>
      </c>
      <c r="B2417" s="82" t="str">
        <f t="shared" si="37"/>
        <v>Dec</v>
      </c>
      <c r="C2417" s="83">
        <v>45261</v>
      </c>
      <c r="D2417" s="84">
        <v>51</v>
      </c>
      <c r="E2417" s="84" t="s">
        <v>205</v>
      </c>
      <c r="F2417" s="86" t="s">
        <v>10196</v>
      </c>
      <c r="G2417" s="86" t="s">
        <v>10197</v>
      </c>
      <c r="H2417" s="86" t="s">
        <v>8782</v>
      </c>
      <c r="I2417" s="86">
        <v>499</v>
      </c>
      <c r="J2417" s="96">
        <v>423</v>
      </c>
      <c r="K2417" s="118" t="s">
        <v>261</v>
      </c>
      <c r="L2417" s="96" t="s">
        <v>232</v>
      </c>
      <c r="M2417" s="88" t="str">
        <f>VLOOKUP(L2417,'Total Sales 24-25'!$AD$2:$AE$6,2,0)</f>
        <v>Other Services</v>
      </c>
      <c r="N2417" s="96" t="s">
        <v>330</v>
      </c>
      <c r="O2417" s="84" t="s">
        <v>6341</v>
      </c>
      <c r="P2417" s="89"/>
      <c r="Q2417" s="89"/>
      <c r="R2417" s="89"/>
      <c r="S2417" s="84">
        <v>12</v>
      </c>
      <c r="T2417" s="89"/>
      <c r="U2417" s="84">
        <v>499</v>
      </c>
    </row>
    <row r="2418" spans="1:21" ht="17.25" customHeight="1" thickBot="1">
      <c r="A2418" s="82">
        <v>45281</v>
      </c>
      <c r="B2418" s="82" t="str">
        <f t="shared" si="37"/>
        <v>Dec</v>
      </c>
      <c r="C2418" s="83">
        <v>45261</v>
      </c>
      <c r="D2418" s="84">
        <v>51</v>
      </c>
      <c r="E2418" s="84" t="s">
        <v>205</v>
      </c>
      <c r="F2418" s="86" t="s">
        <v>9887</v>
      </c>
      <c r="G2418" s="86" t="s">
        <v>10198</v>
      </c>
      <c r="H2418" s="86" t="s">
        <v>8782</v>
      </c>
      <c r="I2418" s="86">
        <v>499</v>
      </c>
      <c r="J2418" s="96">
        <v>423</v>
      </c>
      <c r="K2418" s="118" t="s">
        <v>261</v>
      </c>
      <c r="L2418" s="96" t="s">
        <v>232</v>
      </c>
      <c r="M2418" s="88" t="str">
        <f>VLOOKUP(L2418,'Total Sales 24-25'!$AD$2:$AE$6,2,0)</f>
        <v>Other Services</v>
      </c>
      <c r="N2418" s="96" t="s">
        <v>330</v>
      </c>
      <c r="O2418" s="84" t="s">
        <v>6341</v>
      </c>
      <c r="P2418" s="89"/>
      <c r="Q2418" s="89"/>
      <c r="R2418" s="89"/>
      <c r="S2418" s="84">
        <v>12</v>
      </c>
      <c r="T2418" s="89"/>
      <c r="U2418" s="84">
        <v>499</v>
      </c>
    </row>
    <row r="2419" spans="1:21" ht="17.25" customHeight="1" thickBot="1">
      <c r="A2419" s="82">
        <v>45281</v>
      </c>
      <c r="B2419" s="82" t="str">
        <f t="shared" si="37"/>
        <v>Dec</v>
      </c>
      <c r="C2419" s="83">
        <v>45261</v>
      </c>
      <c r="D2419" s="84">
        <v>51</v>
      </c>
      <c r="E2419" s="84" t="s">
        <v>205</v>
      </c>
      <c r="F2419" s="86" t="s">
        <v>2578</v>
      </c>
      <c r="G2419" s="86" t="s">
        <v>10199</v>
      </c>
      <c r="H2419" s="86" t="s">
        <v>8782</v>
      </c>
      <c r="I2419" s="86">
        <v>499</v>
      </c>
      <c r="J2419" s="96">
        <v>423</v>
      </c>
      <c r="K2419" s="118" t="s">
        <v>261</v>
      </c>
      <c r="L2419" s="96" t="s">
        <v>232</v>
      </c>
      <c r="M2419" s="88" t="str">
        <f>VLOOKUP(L2419,'Total Sales 24-25'!$AD$2:$AE$6,2,0)</f>
        <v>Other Services</v>
      </c>
      <c r="N2419" s="96" t="s">
        <v>330</v>
      </c>
      <c r="O2419" s="84" t="s">
        <v>6341</v>
      </c>
      <c r="P2419" s="89"/>
      <c r="Q2419" s="89"/>
      <c r="R2419" s="89"/>
      <c r="S2419" s="84">
        <v>12</v>
      </c>
      <c r="T2419" s="89"/>
      <c r="U2419" s="84">
        <v>499</v>
      </c>
    </row>
    <row r="2420" spans="1:21" ht="17.25" customHeight="1" thickBot="1">
      <c r="A2420" s="82">
        <v>45281</v>
      </c>
      <c r="B2420" s="82" t="str">
        <f t="shared" si="37"/>
        <v>Dec</v>
      </c>
      <c r="C2420" s="83">
        <v>45261</v>
      </c>
      <c r="D2420" s="84">
        <v>51</v>
      </c>
      <c r="E2420" s="84" t="s">
        <v>205</v>
      </c>
      <c r="F2420" s="86" t="s">
        <v>2150</v>
      </c>
      <c r="G2420" s="86" t="s">
        <v>10200</v>
      </c>
      <c r="H2420" s="86" t="s">
        <v>8782</v>
      </c>
      <c r="I2420" s="86">
        <v>499</v>
      </c>
      <c r="J2420" s="96">
        <v>423</v>
      </c>
      <c r="K2420" s="118" t="s">
        <v>261</v>
      </c>
      <c r="L2420" s="96" t="s">
        <v>232</v>
      </c>
      <c r="M2420" s="88" t="str">
        <f>VLOOKUP(L2420,'Total Sales 24-25'!$AD$2:$AE$6,2,0)</f>
        <v>Other Services</v>
      </c>
      <c r="N2420" s="96" t="s">
        <v>330</v>
      </c>
      <c r="O2420" s="84" t="s">
        <v>6341</v>
      </c>
      <c r="P2420" s="89"/>
      <c r="Q2420" s="89"/>
      <c r="R2420" s="89"/>
      <c r="S2420" s="84">
        <v>12</v>
      </c>
      <c r="T2420" s="89"/>
      <c r="U2420" s="84">
        <v>499</v>
      </c>
    </row>
    <row r="2421" spans="1:21" ht="17.25" customHeight="1" thickBot="1">
      <c r="A2421" s="82">
        <v>45281</v>
      </c>
      <c r="B2421" s="82" t="str">
        <f t="shared" si="37"/>
        <v>Dec</v>
      </c>
      <c r="C2421" s="83">
        <v>45261</v>
      </c>
      <c r="D2421" s="84">
        <v>51</v>
      </c>
      <c r="E2421" s="84" t="s">
        <v>205</v>
      </c>
      <c r="F2421" s="86" t="s">
        <v>10201</v>
      </c>
      <c r="G2421" s="86" t="s">
        <v>10202</v>
      </c>
      <c r="H2421" s="86" t="s">
        <v>8782</v>
      </c>
      <c r="I2421" s="86">
        <v>499</v>
      </c>
      <c r="J2421" s="96">
        <v>423</v>
      </c>
      <c r="K2421" s="118" t="s">
        <v>261</v>
      </c>
      <c r="L2421" s="96" t="s">
        <v>232</v>
      </c>
      <c r="M2421" s="88" t="str">
        <f>VLOOKUP(L2421,'Total Sales 24-25'!$AD$2:$AE$6,2,0)</f>
        <v>Other Services</v>
      </c>
      <c r="N2421" s="96" t="s">
        <v>330</v>
      </c>
      <c r="O2421" s="84" t="s">
        <v>6341</v>
      </c>
      <c r="P2421" s="89"/>
      <c r="Q2421" s="89"/>
      <c r="R2421" s="89"/>
      <c r="S2421" s="84">
        <v>12</v>
      </c>
      <c r="T2421" s="89"/>
      <c r="U2421" s="84">
        <v>499</v>
      </c>
    </row>
    <row r="2422" spans="1:21" ht="17.25" customHeight="1" thickBot="1">
      <c r="A2422" s="82">
        <v>45035</v>
      </c>
      <c r="B2422" s="82" t="str">
        <f t="shared" si="37"/>
        <v>Apr</v>
      </c>
      <c r="C2422" s="83">
        <v>45017</v>
      </c>
      <c r="D2422" s="84">
        <v>16</v>
      </c>
      <c r="E2422" s="84" t="s">
        <v>205</v>
      </c>
      <c r="F2422" s="85" t="s">
        <v>10203</v>
      </c>
      <c r="G2422" s="86" t="s">
        <v>10204</v>
      </c>
      <c r="H2422" s="86" t="s">
        <v>8782</v>
      </c>
      <c r="I2422" s="86">
        <v>299</v>
      </c>
      <c r="J2422" s="84">
        <v>253</v>
      </c>
      <c r="K2422" s="107" t="s">
        <v>261</v>
      </c>
      <c r="L2422" s="88" t="s">
        <v>226</v>
      </c>
      <c r="M2422" s="88" t="str">
        <f>VLOOKUP(L2422,'Total Sales 24-25'!$AD$2:$AE$6,2,0)</f>
        <v xml:space="preserve">Training Business </v>
      </c>
      <c r="N2422" s="88" t="s">
        <v>330</v>
      </c>
      <c r="O2422" s="84" t="s">
        <v>6341</v>
      </c>
      <c r="P2422" s="89"/>
      <c r="Q2422" s="89"/>
      <c r="R2422" s="89"/>
      <c r="S2422" s="84">
        <v>4</v>
      </c>
      <c r="T2422" s="89"/>
      <c r="U2422" s="84">
        <v>299</v>
      </c>
    </row>
    <row r="2423" spans="1:21" ht="17.25" customHeight="1" thickBot="1">
      <c r="A2423" s="82">
        <v>45281</v>
      </c>
      <c r="B2423" s="82" t="str">
        <f t="shared" si="37"/>
        <v>Dec</v>
      </c>
      <c r="C2423" s="83">
        <v>45261</v>
      </c>
      <c r="D2423" s="84">
        <v>51</v>
      </c>
      <c r="E2423" s="84" t="s">
        <v>205</v>
      </c>
      <c r="F2423" s="86" t="s">
        <v>10205</v>
      </c>
      <c r="G2423" s="86" t="s">
        <v>10206</v>
      </c>
      <c r="H2423" s="86" t="s">
        <v>8782</v>
      </c>
      <c r="I2423" s="86">
        <v>499</v>
      </c>
      <c r="J2423" s="96">
        <v>423</v>
      </c>
      <c r="K2423" s="118" t="s">
        <v>261</v>
      </c>
      <c r="L2423" s="96" t="s">
        <v>232</v>
      </c>
      <c r="M2423" s="88" t="str">
        <f>VLOOKUP(L2423,'Total Sales 24-25'!$AD$2:$AE$6,2,0)</f>
        <v>Other Services</v>
      </c>
      <c r="N2423" s="96" t="s">
        <v>330</v>
      </c>
      <c r="O2423" s="84" t="s">
        <v>6341</v>
      </c>
      <c r="P2423" s="89"/>
      <c r="Q2423" s="89"/>
      <c r="R2423" s="89"/>
      <c r="S2423" s="84">
        <v>12</v>
      </c>
      <c r="T2423" s="89"/>
      <c r="U2423" s="84">
        <v>499</v>
      </c>
    </row>
    <row r="2424" spans="1:21" ht="17.25" customHeight="1" thickBot="1">
      <c r="A2424" s="82">
        <v>45281</v>
      </c>
      <c r="B2424" s="82" t="str">
        <f t="shared" si="37"/>
        <v>Dec</v>
      </c>
      <c r="C2424" s="83">
        <v>45261</v>
      </c>
      <c r="D2424" s="84">
        <v>51</v>
      </c>
      <c r="E2424" s="84" t="s">
        <v>205</v>
      </c>
      <c r="F2424" s="86" t="s">
        <v>8964</v>
      </c>
      <c r="G2424" s="86" t="s">
        <v>10207</v>
      </c>
      <c r="H2424" s="86" t="s">
        <v>8782</v>
      </c>
      <c r="I2424" s="86">
        <v>499</v>
      </c>
      <c r="J2424" s="96">
        <v>423</v>
      </c>
      <c r="K2424" s="118" t="s">
        <v>261</v>
      </c>
      <c r="L2424" s="96" t="s">
        <v>232</v>
      </c>
      <c r="M2424" s="88" t="str">
        <f>VLOOKUP(L2424,'Total Sales 24-25'!$AD$2:$AE$6,2,0)</f>
        <v>Other Services</v>
      </c>
      <c r="N2424" s="96" t="s">
        <v>330</v>
      </c>
      <c r="O2424" s="84" t="s">
        <v>6341</v>
      </c>
      <c r="P2424" s="89"/>
      <c r="Q2424" s="89"/>
      <c r="R2424" s="89"/>
      <c r="S2424" s="84">
        <v>12</v>
      </c>
      <c r="T2424" s="89"/>
      <c r="U2424" s="84">
        <v>499</v>
      </c>
    </row>
    <row r="2425" spans="1:21" ht="17.25" customHeight="1" thickBot="1">
      <c r="A2425" s="82">
        <v>45281</v>
      </c>
      <c r="B2425" s="82" t="str">
        <f t="shared" si="37"/>
        <v>Dec</v>
      </c>
      <c r="C2425" s="83">
        <v>45261</v>
      </c>
      <c r="D2425" s="84">
        <v>51</v>
      </c>
      <c r="E2425" s="84" t="s">
        <v>205</v>
      </c>
      <c r="F2425" s="86" t="s">
        <v>2169</v>
      </c>
      <c r="G2425" s="86" t="s">
        <v>10208</v>
      </c>
      <c r="H2425" s="86" t="s">
        <v>8782</v>
      </c>
      <c r="I2425" s="86">
        <v>499</v>
      </c>
      <c r="J2425" s="96">
        <v>423</v>
      </c>
      <c r="K2425" s="118" t="s">
        <v>261</v>
      </c>
      <c r="L2425" s="96" t="s">
        <v>232</v>
      </c>
      <c r="M2425" s="88" t="str">
        <f>VLOOKUP(L2425,'Total Sales 24-25'!$AD$2:$AE$6,2,0)</f>
        <v>Other Services</v>
      </c>
      <c r="N2425" s="96" t="s">
        <v>330</v>
      </c>
      <c r="O2425" s="84" t="s">
        <v>6341</v>
      </c>
      <c r="P2425" s="89"/>
      <c r="Q2425" s="89"/>
      <c r="R2425" s="89"/>
      <c r="S2425" s="84">
        <v>12</v>
      </c>
      <c r="T2425" s="89"/>
      <c r="U2425" s="84">
        <v>499</v>
      </c>
    </row>
    <row r="2426" spans="1:21" ht="17.25" customHeight="1" thickBot="1">
      <c r="A2426" s="82">
        <v>45281</v>
      </c>
      <c r="B2426" s="82" t="str">
        <f t="shared" si="37"/>
        <v>Dec</v>
      </c>
      <c r="C2426" s="83">
        <v>45261</v>
      </c>
      <c r="D2426" s="84">
        <v>51</v>
      </c>
      <c r="E2426" s="84" t="s">
        <v>205</v>
      </c>
      <c r="F2426" s="86" t="s">
        <v>6617</v>
      </c>
      <c r="G2426" s="86" t="s">
        <v>10209</v>
      </c>
      <c r="H2426" s="86" t="s">
        <v>8782</v>
      </c>
      <c r="I2426" s="86">
        <v>499</v>
      </c>
      <c r="J2426" s="96">
        <v>423</v>
      </c>
      <c r="K2426" s="118" t="s">
        <v>261</v>
      </c>
      <c r="L2426" s="96" t="s">
        <v>232</v>
      </c>
      <c r="M2426" s="88" t="str">
        <f>VLOOKUP(L2426,'Total Sales 24-25'!$AD$2:$AE$6,2,0)</f>
        <v>Other Services</v>
      </c>
      <c r="N2426" s="96" t="s">
        <v>330</v>
      </c>
      <c r="O2426" s="84" t="s">
        <v>6341</v>
      </c>
      <c r="P2426" s="89"/>
      <c r="Q2426" s="89"/>
      <c r="R2426" s="89"/>
      <c r="S2426" s="84">
        <v>12</v>
      </c>
      <c r="T2426" s="89"/>
      <c r="U2426" s="84">
        <v>499</v>
      </c>
    </row>
    <row r="2427" spans="1:21" ht="17.25" customHeight="1" thickBot="1">
      <c r="A2427" s="82">
        <v>45281</v>
      </c>
      <c r="B2427" s="82" t="str">
        <f t="shared" si="37"/>
        <v>Dec</v>
      </c>
      <c r="C2427" s="83">
        <v>45261</v>
      </c>
      <c r="D2427" s="84">
        <v>51</v>
      </c>
      <c r="E2427" s="84" t="s">
        <v>205</v>
      </c>
      <c r="F2427" s="86" t="s">
        <v>10210</v>
      </c>
      <c r="G2427" s="86" t="s">
        <v>10211</v>
      </c>
      <c r="H2427" s="86" t="s">
        <v>8782</v>
      </c>
      <c r="I2427" s="86">
        <v>499</v>
      </c>
      <c r="J2427" s="96">
        <v>423</v>
      </c>
      <c r="K2427" s="118" t="s">
        <v>261</v>
      </c>
      <c r="L2427" s="96" t="s">
        <v>232</v>
      </c>
      <c r="M2427" s="88" t="str">
        <f>VLOOKUP(L2427,'Total Sales 24-25'!$AD$2:$AE$6,2,0)</f>
        <v>Other Services</v>
      </c>
      <c r="N2427" s="96" t="s">
        <v>330</v>
      </c>
      <c r="O2427" s="84" t="s">
        <v>6341</v>
      </c>
      <c r="P2427" s="89"/>
      <c r="Q2427" s="89"/>
      <c r="R2427" s="89"/>
      <c r="S2427" s="84">
        <v>12</v>
      </c>
      <c r="T2427" s="89"/>
      <c r="U2427" s="84">
        <v>499</v>
      </c>
    </row>
    <row r="2428" spans="1:21" ht="17.25" customHeight="1" thickBot="1">
      <c r="A2428" s="82">
        <v>45281</v>
      </c>
      <c r="B2428" s="82" t="str">
        <f t="shared" si="37"/>
        <v>Dec</v>
      </c>
      <c r="C2428" s="83">
        <v>45261</v>
      </c>
      <c r="D2428" s="84">
        <v>51</v>
      </c>
      <c r="E2428" s="84" t="s">
        <v>205</v>
      </c>
      <c r="F2428" s="86" t="s">
        <v>10212</v>
      </c>
      <c r="G2428" s="86" t="s">
        <v>10213</v>
      </c>
      <c r="H2428" s="86" t="s">
        <v>8782</v>
      </c>
      <c r="I2428" s="86">
        <v>499</v>
      </c>
      <c r="J2428" s="96">
        <v>423</v>
      </c>
      <c r="K2428" s="118" t="s">
        <v>261</v>
      </c>
      <c r="L2428" s="96" t="s">
        <v>232</v>
      </c>
      <c r="M2428" s="88" t="str">
        <f>VLOOKUP(L2428,'Total Sales 24-25'!$AD$2:$AE$6,2,0)</f>
        <v>Other Services</v>
      </c>
      <c r="N2428" s="96" t="s">
        <v>330</v>
      </c>
      <c r="O2428" s="84" t="s">
        <v>6341</v>
      </c>
      <c r="P2428" s="89"/>
      <c r="Q2428" s="89"/>
      <c r="R2428" s="89"/>
      <c r="S2428" s="84">
        <v>12</v>
      </c>
      <c r="T2428" s="89"/>
      <c r="U2428" s="84">
        <v>499</v>
      </c>
    </row>
    <row r="2429" spans="1:21" ht="17.25" customHeight="1" thickBot="1">
      <c r="A2429" s="82">
        <v>45281</v>
      </c>
      <c r="B2429" s="82" t="str">
        <f t="shared" si="37"/>
        <v>Dec</v>
      </c>
      <c r="C2429" s="83">
        <v>45261</v>
      </c>
      <c r="D2429" s="84">
        <v>51</v>
      </c>
      <c r="E2429" s="84" t="s">
        <v>205</v>
      </c>
      <c r="F2429" s="86" t="s">
        <v>10214</v>
      </c>
      <c r="G2429" s="86" t="s">
        <v>10215</v>
      </c>
      <c r="H2429" s="86" t="s">
        <v>8782</v>
      </c>
      <c r="I2429" s="86">
        <v>499</v>
      </c>
      <c r="J2429" s="96">
        <v>423</v>
      </c>
      <c r="K2429" s="118" t="s">
        <v>261</v>
      </c>
      <c r="L2429" s="96" t="s">
        <v>232</v>
      </c>
      <c r="M2429" s="88" t="str">
        <f>VLOOKUP(L2429,'Total Sales 24-25'!$AD$2:$AE$6,2,0)</f>
        <v>Other Services</v>
      </c>
      <c r="N2429" s="96" t="s">
        <v>330</v>
      </c>
      <c r="O2429" s="84" t="s">
        <v>6341</v>
      </c>
      <c r="P2429" s="89"/>
      <c r="Q2429" s="89"/>
      <c r="R2429" s="89"/>
      <c r="S2429" s="84">
        <v>12</v>
      </c>
      <c r="T2429" s="89"/>
      <c r="U2429" s="84">
        <v>499</v>
      </c>
    </row>
    <row r="2430" spans="1:21" ht="17.25" customHeight="1" thickBot="1">
      <c r="A2430" s="82">
        <v>45281</v>
      </c>
      <c r="B2430" s="82" t="str">
        <f t="shared" si="37"/>
        <v>Dec</v>
      </c>
      <c r="C2430" s="83">
        <v>45261</v>
      </c>
      <c r="D2430" s="84">
        <v>51</v>
      </c>
      <c r="E2430" s="84" t="s">
        <v>205</v>
      </c>
      <c r="F2430" s="86" t="s">
        <v>10216</v>
      </c>
      <c r="G2430" s="86" t="s">
        <v>10217</v>
      </c>
      <c r="H2430" s="86" t="s">
        <v>8782</v>
      </c>
      <c r="I2430" s="86">
        <v>998</v>
      </c>
      <c r="J2430" s="96">
        <v>846</v>
      </c>
      <c r="K2430" s="118" t="s">
        <v>261</v>
      </c>
      <c r="L2430" s="96" t="s">
        <v>232</v>
      </c>
      <c r="M2430" s="88" t="str">
        <f>VLOOKUP(L2430,'Total Sales 24-25'!$AD$2:$AE$6,2,0)</f>
        <v>Other Services</v>
      </c>
      <c r="N2430" s="96" t="s">
        <v>330</v>
      </c>
      <c r="O2430" s="84" t="s">
        <v>6341</v>
      </c>
      <c r="P2430" s="89"/>
      <c r="Q2430" s="89"/>
      <c r="R2430" s="89"/>
      <c r="S2430" s="84">
        <v>12</v>
      </c>
      <c r="T2430" s="89"/>
      <c r="U2430" s="84">
        <v>998</v>
      </c>
    </row>
    <row r="2431" spans="1:21" ht="17.25" customHeight="1" thickBot="1">
      <c r="A2431" s="82">
        <v>45281</v>
      </c>
      <c r="B2431" s="82" t="str">
        <f t="shared" si="37"/>
        <v>Dec</v>
      </c>
      <c r="C2431" s="83">
        <v>45261</v>
      </c>
      <c r="D2431" s="84">
        <v>51</v>
      </c>
      <c r="E2431" s="84" t="s">
        <v>205</v>
      </c>
      <c r="F2431" s="86" t="s">
        <v>10218</v>
      </c>
      <c r="G2431" s="86" t="s">
        <v>10219</v>
      </c>
      <c r="H2431" s="86" t="s">
        <v>8782</v>
      </c>
      <c r="I2431" s="86">
        <v>499</v>
      </c>
      <c r="J2431" s="96">
        <v>423</v>
      </c>
      <c r="K2431" s="118" t="s">
        <v>261</v>
      </c>
      <c r="L2431" s="96" t="s">
        <v>232</v>
      </c>
      <c r="M2431" s="88" t="str">
        <f>VLOOKUP(L2431,'Total Sales 24-25'!$AD$2:$AE$6,2,0)</f>
        <v>Other Services</v>
      </c>
      <c r="N2431" s="96" t="s">
        <v>330</v>
      </c>
      <c r="O2431" s="84" t="s">
        <v>6341</v>
      </c>
      <c r="P2431" s="89"/>
      <c r="Q2431" s="89"/>
      <c r="R2431" s="89"/>
      <c r="S2431" s="84">
        <v>12</v>
      </c>
      <c r="T2431" s="89"/>
      <c r="U2431" s="84">
        <v>499</v>
      </c>
    </row>
    <row r="2432" spans="1:21" ht="17.25" customHeight="1" thickBot="1">
      <c r="A2432" s="82">
        <v>45281</v>
      </c>
      <c r="B2432" s="82" t="str">
        <f t="shared" si="37"/>
        <v>Dec</v>
      </c>
      <c r="C2432" s="83">
        <v>45261</v>
      </c>
      <c r="D2432" s="84">
        <v>51</v>
      </c>
      <c r="E2432" s="84" t="s">
        <v>205</v>
      </c>
      <c r="F2432" s="86" t="s">
        <v>1178</v>
      </c>
      <c r="G2432" s="86" t="s">
        <v>10220</v>
      </c>
      <c r="H2432" s="86" t="s">
        <v>8782</v>
      </c>
      <c r="I2432" s="86">
        <v>499</v>
      </c>
      <c r="J2432" s="96">
        <v>423</v>
      </c>
      <c r="K2432" s="118" t="s">
        <v>261</v>
      </c>
      <c r="L2432" s="96" t="s">
        <v>232</v>
      </c>
      <c r="M2432" s="88" t="str">
        <f>VLOOKUP(L2432,'Total Sales 24-25'!$AD$2:$AE$6,2,0)</f>
        <v>Other Services</v>
      </c>
      <c r="N2432" s="96" t="s">
        <v>330</v>
      </c>
      <c r="O2432" s="84" t="s">
        <v>6341</v>
      </c>
      <c r="P2432" s="89"/>
      <c r="Q2432" s="89"/>
      <c r="R2432" s="89"/>
      <c r="S2432" s="84">
        <v>12</v>
      </c>
      <c r="T2432" s="89"/>
      <c r="U2432" s="84">
        <v>499</v>
      </c>
    </row>
    <row r="2433" spans="1:21" ht="17.25" customHeight="1" thickBot="1">
      <c r="A2433" s="82">
        <v>45035</v>
      </c>
      <c r="B2433" s="82" t="str">
        <f t="shared" si="37"/>
        <v>Apr</v>
      </c>
      <c r="C2433" s="83">
        <v>45017</v>
      </c>
      <c r="D2433" s="84">
        <v>16</v>
      </c>
      <c r="E2433" s="84" t="s">
        <v>205</v>
      </c>
      <c r="F2433" s="85" t="s">
        <v>2206</v>
      </c>
      <c r="G2433" s="86" t="s">
        <v>10221</v>
      </c>
      <c r="H2433" s="86" t="s">
        <v>8782</v>
      </c>
      <c r="I2433" s="86">
        <v>587640</v>
      </c>
      <c r="J2433" s="84">
        <v>498000</v>
      </c>
      <c r="K2433" s="108" t="s">
        <v>291</v>
      </c>
      <c r="L2433" s="88" t="s">
        <v>226</v>
      </c>
      <c r="M2433" s="88" t="str">
        <f>VLOOKUP(L2433,'Total Sales 24-25'!$AD$2:$AE$6,2,0)</f>
        <v xml:space="preserve">Training Business </v>
      </c>
      <c r="N2433" s="88" t="s">
        <v>7906</v>
      </c>
      <c r="O2433" s="84" t="s">
        <v>6341</v>
      </c>
      <c r="P2433" s="84" t="s">
        <v>7726</v>
      </c>
      <c r="Q2433" s="89"/>
      <c r="R2433" s="89"/>
      <c r="S2433" s="84">
        <v>4</v>
      </c>
      <c r="T2433" s="89"/>
      <c r="U2433" s="84">
        <v>587640</v>
      </c>
    </row>
    <row r="2434" spans="1:21" ht="17.25" customHeight="1" thickBot="1">
      <c r="A2434" s="82">
        <v>45281</v>
      </c>
      <c r="B2434" s="82" t="str">
        <f t="shared" ref="B2434:B2497" si="38">TEXT(A2434,"mmm")</f>
        <v>Dec</v>
      </c>
      <c r="C2434" s="83">
        <v>45261</v>
      </c>
      <c r="D2434" s="84">
        <v>51</v>
      </c>
      <c r="E2434" s="84" t="s">
        <v>205</v>
      </c>
      <c r="F2434" s="86" t="s">
        <v>10222</v>
      </c>
      <c r="G2434" s="86" t="s">
        <v>10223</v>
      </c>
      <c r="H2434" s="86" t="s">
        <v>8782</v>
      </c>
      <c r="I2434" s="86">
        <v>499</v>
      </c>
      <c r="J2434" s="96">
        <v>423</v>
      </c>
      <c r="K2434" s="118" t="s">
        <v>261</v>
      </c>
      <c r="L2434" s="96" t="s">
        <v>232</v>
      </c>
      <c r="M2434" s="88" t="str">
        <f>VLOOKUP(L2434,'Total Sales 24-25'!$AD$2:$AE$6,2,0)</f>
        <v>Other Services</v>
      </c>
      <c r="N2434" s="96" t="s">
        <v>330</v>
      </c>
      <c r="O2434" s="84" t="s">
        <v>6341</v>
      </c>
      <c r="P2434" s="89"/>
      <c r="Q2434" s="89"/>
      <c r="R2434" s="89"/>
      <c r="S2434" s="84">
        <v>12</v>
      </c>
      <c r="T2434" s="89"/>
      <c r="U2434" s="84">
        <v>499</v>
      </c>
    </row>
    <row r="2435" spans="1:21" ht="17.25" customHeight="1" thickBot="1">
      <c r="A2435" s="82">
        <v>45281</v>
      </c>
      <c r="B2435" s="82" t="str">
        <f t="shared" si="38"/>
        <v>Dec</v>
      </c>
      <c r="C2435" s="83">
        <v>45261</v>
      </c>
      <c r="D2435" s="84">
        <v>51</v>
      </c>
      <c r="E2435" s="84" t="s">
        <v>205</v>
      </c>
      <c r="F2435" s="86" t="s">
        <v>10224</v>
      </c>
      <c r="G2435" s="86" t="s">
        <v>10225</v>
      </c>
      <c r="H2435" s="86" t="s">
        <v>8782</v>
      </c>
      <c r="I2435" s="86">
        <v>499</v>
      </c>
      <c r="J2435" s="96">
        <v>423</v>
      </c>
      <c r="K2435" s="118" t="s">
        <v>261</v>
      </c>
      <c r="L2435" s="96" t="s">
        <v>232</v>
      </c>
      <c r="M2435" s="88" t="str">
        <f>VLOOKUP(L2435,'Total Sales 24-25'!$AD$2:$AE$6,2,0)</f>
        <v>Other Services</v>
      </c>
      <c r="N2435" s="96" t="s">
        <v>330</v>
      </c>
      <c r="O2435" s="84" t="s">
        <v>6341</v>
      </c>
      <c r="P2435" s="89"/>
      <c r="Q2435" s="89"/>
      <c r="R2435" s="89"/>
      <c r="S2435" s="84">
        <v>12</v>
      </c>
      <c r="T2435" s="89"/>
      <c r="U2435" s="84">
        <v>499</v>
      </c>
    </row>
    <row r="2436" spans="1:21" ht="17.25" customHeight="1" thickBot="1">
      <c r="A2436" s="82">
        <v>45281</v>
      </c>
      <c r="B2436" s="82" t="str">
        <f t="shared" si="38"/>
        <v>Dec</v>
      </c>
      <c r="C2436" s="83">
        <v>45261</v>
      </c>
      <c r="D2436" s="84">
        <v>51</v>
      </c>
      <c r="E2436" s="84" t="s">
        <v>205</v>
      </c>
      <c r="F2436" s="86" t="s">
        <v>10226</v>
      </c>
      <c r="G2436" s="86" t="s">
        <v>10227</v>
      </c>
      <c r="H2436" s="86" t="s">
        <v>8782</v>
      </c>
      <c r="I2436" s="86">
        <v>499</v>
      </c>
      <c r="J2436" s="96">
        <v>423</v>
      </c>
      <c r="K2436" s="118" t="s">
        <v>261</v>
      </c>
      <c r="L2436" s="96" t="s">
        <v>232</v>
      </c>
      <c r="M2436" s="88" t="str">
        <f>VLOOKUP(L2436,'Total Sales 24-25'!$AD$2:$AE$6,2,0)</f>
        <v>Other Services</v>
      </c>
      <c r="N2436" s="96" t="s">
        <v>330</v>
      </c>
      <c r="O2436" s="84" t="s">
        <v>6341</v>
      </c>
      <c r="P2436" s="89"/>
      <c r="Q2436" s="89"/>
      <c r="R2436" s="89"/>
      <c r="S2436" s="84">
        <v>12</v>
      </c>
      <c r="T2436" s="89"/>
      <c r="U2436" s="84">
        <v>499</v>
      </c>
    </row>
    <row r="2437" spans="1:21" ht="17.25" customHeight="1" thickBot="1">
      <c r="A2437" s="82">
        <v>45281</v>
      </c>
      <c r="B2437" s="82" t="str">
        <f t="shared" si="38"/>
        <v>Dec</v>
      </c>
      <c r="C2437" s="83">
        <v>45261</v>
      </c>
      <c r="D2437" s="84">
        <v>51</v>
      </c>
      <c r="E2437" s="84" t="s">
        <v>205</v>
      </c>
      <c r="F2437" s="86" t="s">
        <v>6140</v>
      </c>
      <c r="G2437" s="86" t="s">
        <v>10228</v>
      </c>
      <c r="H2437" s="86" t="s">
        <v>8782</v>
      </c>
      <c r="I2437" s="86">
        <v>499</v>
      </c>
      <c r="J2437" s="96">
        <v>423</v>
      </c>
      <c r="K2437" s="118" t="s">
        <v>261</v>
      </c>
      <c r="L2437" s="96" t="s">
        <v>232</v>
      </c>
      <c r="M2437" s="88" t="str">
        <f>VLOOKUP(L2437,'Total Sales 24-25'!$AD$2:$AE$6,2,0)</f>
        <v>Other Services</v>
      </c>
      <c r="N2437" s="96" t="s">
        <v>330</v>
      </c>
      <c r="O2437" s="84" t="s">
        <v>6341</v>
      </c>
      <c r="P2437" s="89"/>
      <c r="Q2437" s="89"/>
      <c r="R2437" s="89"/>
      <c r="S2437" s="84">
        <v>12</v>
      </c>
      <c r="T2437" s="89"/>
      <c r="U2437" s="84">
        <v>499</v>
      </c>
    </row>
    <row r="2438" spans="1:21" ht="17.25" customHeight="1" thickBot="1">
      <c r="A2438" s="82">
        <v>45281</v>
      </c>
      <c r="B2438" s="82" t="str">
        <f t="shared" si="38"/>
        <v>Dec</v>
      </c>
      <c r="C2438" s="83">
        <v>45261</v>
      </c>
      <c r="D2438" s="84">
        <v>51</v>
      </c>
      <c r="E2438" s="84" t="s">
        <v>205</v>
      </c>
      <c r="F2438" s="86" t="s">
        <v>10229</v>
      </c>
      <c r="G2438" s="86" t="s">
        <v>10230</v>
      </c>
      <c r="H2438" s="86" t="s">
        <v>8782</v>
      </c>
      <c r="I2438" s="86">
        <v>499</v>
      </c>
      <c r="J2438" s="96">
        <v>423</v>
      </c>
      <c r="K2438" s="118" t="s">
        <v>261</v>
      </c>
      <c r="L2438" s="96" t="s">
        <v>232</v>
      </c>
      <c r="M2438" s="88" t="str">
        <f>VLOOKUP(L2438,'Total Sales 24-25'!$AD$2:$AE$6,2,0)</f>
        <v>Other Services</v>
      </c>
      <c r="N2438" s="96" t="s">
        <v>330</v>
      </c>
      <c r="O2438" s="84" t="s">
        <v>6341</v>
      </c>
      <c r="P2438" s="89"/>
      <c r="Q2438" s="89"/>
      <c r="R2438" s="89"/>
      <c r="S2438" s="84">
        <v>12</v>
      </c>
      <c r="T2438" s="89"/>
      <c r="U2438" s="84">
        <v>499</v>
      </c>
    </row>
    <row r="2439" spans="1:21" ht="17.25" customHeight="1" thickBot="1">
      <c r="A2439" s="82">
        <v>45281</v>
      </c>
      <c r="B2439" s="82" t="str">
        <f t="shared" si="38"/>
        <v>Dec</v>
      </c>
      <c r="C2439" s="83">
        <v>45261</v>
      </c>
      <c r="D2439" s="84">
        <v>51</v>
      </c>
      <c r="E2439" s="84" t="s">
        <v>205</v>
      </c>
      <c r="F2439" s="86" t="s">
        <v>360</v>
      </c>
      <c r="G2439" s="86" t="s">
        <v>10231</v>
      </c>
      <c r="H2439" s="86" t="s">
        <v>8782</v>
      </c>
      <c r="I2439" s="86">
        <v>1296.82</v>
      </c>
      <c r="J2439" s="96">
        <v>1099</v>
      </c>
      <c r="K2439" s="134" t="s">
        <v>112</v>
      </c>
      <c r="L2439" s="96" t="s">
        <v>229</v>
      </c>
      <c r="M2439" s="88" t="str">
        <f>VLOOKUP(L2439,'Total Sales 24-25'!$AD$2:$AE$6,2,0)</f>
        <v>WhatsApp API Business</v>
      </c>
      <c r="N2439" s="96" t="s">
        <v>258</v>
      </c>
      <c r="O2439" s="84" t="s">
        <v>6341</v>
      </c>
      <c r="P2439" s="89"/>
      <c r="Q2439" s="89"/>
      <c r="R2439" s="89"/>
      <c r="S2439" s="84">
        <v>12</v>
      </c>
      <c r="T2439" s="89"/>
      <c r="U2439" s="84">
        <v>1296.82</v>
      </c>
    </row>
    <row r="2440" spans="1:21" ht="17.25" customHeight="1" thickBot="1">
      <c r="A2440" s="82">
        <v>45283</v>
      </c>
      <c r="B2440" s="82" t="str">
        <f t="shared" si="38"/>
        <v>Dec</v>
      </c>
      <c r="C2440" s="83">
        <v>45261</v>
      </c>
      <c r="D2440" s="84">
        <v>51</v>
      </c>
      <c r="E2440" s="84" t="s">
        <v>205</v>
      </c>
      <c r="F2440" s="86" t="s">
        <v>1717</v>
      </c>
      <c r="G2440" s="117" t="s">
        <v>10232</v>
      </c>
      <c r="H2440" s="86" t="s">
        <v>8782</v>
      </c>
      <c r="I2440" s="86">
        <v>35400</v>
      </c>
      <c r="J2440" s="96">
        <v>30000</v>
      </c>
      <c r="K2440" s="135" t="s">
        <v>310</v>
      </c>
      <c r="L2440" s="96" t="s">
        <v>223</v>
      </c>
      <c r="M2440" s="88" t="str">
        <f>VLOOKUP(L2440,'Total Sales 24-25'!$AD$2:$AE$6,2,0)</f>
        <v>Tech Assist Recruitment</v>
      </c>
      <c r="N2440" s="96" t="s">
        <v>311</v>
      </c>
      <c r="O2440" s="84" t="s">
        <v>6341</v>
      </c>
      <c r="P2440" s="89"/>
      <c r="Q2440" s="89"/>
      <c r="R2440" s="89"/>
      <c r="S2440" s="84">
        <v>12</v>
      </c>
      <c r="T2440" s="89"/>
      <c r="U2440" s="84">
        <v>35400</v>
      </c>
    </row>
    <row r="2441" spans="1:21" ht="17.25" customHeight="1" thickBot="1">
      <c r="A2441" s="82">
        <v>45283</v>
      </c>
      <c r="B2441" s="82" t="str">
        <f t="shared" si="38"/>
        <v>Dec</v>
      </c>
      <c r="C2441" s="83">
        <v>45261</v>
      </c>
      <c r="D2441" s="84">
        <v>51</v>
      </c>
      <c r="E2441" s="84" t="s">
        <v>205</v>
      </c>
      <c r="F2441" s="86" t="s">
        <v>1717</v>
      </c>
      <c r="G2441" s="117" t="s">
        <v>10232</v>
      </c>
      <c r="H2441" s="86" t="s">
        <v>8782</v>
      </c>
      <c r="I2441" s="86">
        <v>36108</v>
      </c>
      <c r="J2441" s="96">
        <v>30600</v>
      </c>
      <c r="K2441" s="134" t="s">
        <v>112</v>
      </c>
      <c r="L2441" s="96" t="s">
        <v>229</v>
      </c>
      <c r="M2441" s="88" t="str">
        <f>VLOOKUP(L2441,'Total Sales 24-25'!$AD$2:$AE$6,2,0)</f>
        <v>WhatsApp API Business</v>
      </c>
      <c r="N2441" s="96" t="s">
        <v>359</v>
      </c>
      <c r="O2441" s="84" t="s">
        <v>6341</v>
      </c>
      <c r="P2441" s="89"/>
      <c r="Q2441" s="89"/>
      <c r="R2441" s="89"/>
      <c r="S2441" s="84">
        <v>12</v>
      </c>
      <c r="T2441" s="89"/>
      <c r="U2441" s="84">
        <v>36108</v>
      </c>
    </row>
    <row r="2442" spans="1:21" ht="17.25" customHeight="1" thickBot="1">
      <c r="A2442" s="82">
        <v>45283</v>
      </c>
      <c r="B2442" s="82" t="str">
        <f t="shared" si="38"/>
        <v>Dec</v>
      </c>
      <c r="C2442" s="83">
        <v>45261</v>
      </c>
      <c r="D2442" s="84">
        <v>51</v>
      </c>
      <c r="E2442" s="84" t="s">
        <v>205</v>
      </c>
      <c r="F2442" s="86" t="s">
        <v>10233</v>
      </c>
      <c r="G2442" s="86" t="s">
        <v>10234</v>
      </c>
      <c r="H2442" s="86" t="s">
        <v>8782</v>
      </c>
      <c r="I2442" s="86">
        <v>299</v>
      </c>
      <c r="J2442" s="96">
        <v>253</v>
      </c>
      <c r="K2442" s="118" t="s">
        <v>261</v>
      </c>
      <c r="L2442" s="96" t="s">
        <v>232</v>
      </c>
      <c r="M2442" s="88" t="str">
        <f>VLOOKUP(L2442,'Total Sales 24-25'!$AD$2:$AE$6,2,0)</f>
        <v>Other Services</v>
      </c>
      <c r="N2442" s="96" t="s">
        <v>330</v>
      </c>
      <c r="O2442" s="84" t="s">
        <v>6341</v>
      </c>
      <c r="P2442" s="89"/>
      <c r="Q2442" s="89"/>
      <c r="R2442" s="89"/>
      <c r="S2442" s="84">
        <v>12</v>
      </c>
      <c r="T2442" s="89"/>
      <c r="U2442" s="84">
        <v>299</v>
      </c>
    </row>
    <row r="2443" spans="1:21" ht="17.25" customHeight="1" thickBot="1">
      <c r="A2443" s="82">
        <v>45283</v>
      </c>
      <c r="B2443" s="82" t="str">
        <f t="shared" si="38"/>
        <v>Dec</v>
      </c>
      <c r="C2443" s="83">
        <v>45261</v>
      </c>
      <c r="D2443" s="84">
        <v>51</v>
      </c>
      <c r="E2443" s="84" t="s">
        <v>205</v>
      </c>
      <c r="F2443" s="86" t="s">
        <v>9310</v>
      </c>
      <c r="G2443" s="86" t="s">
        <v>10235</v>
      </c>
      <c r="H2443" s="86" t="s">
        <v>8782</v>
      </c>
      <c r="I2443" s="86">
        <v>15045</v>
      </c>
      <c r="J2443" s="96">
        <v>12750</v>
      </c>
      <c r="K2443" s="134" t="s">
        <v>112</v>
      </c>
      <c r="L2443" s="96" t="s">
        <v>229</v>
      </c>
      <c r="M2443" s="88" t="str">
        <f>VLOOKUP(L2443,'Total Sales 24-25'!$AD$2:$AE$6,2,0)</f>
        <v>WhatsApp API Business</v>
      </c>
      <c r="N2443" s="96" t="s">
        <v>284</v>
      </c>
      <c r="O2443" s="84" t="s">
        <v>6341</v>
      </c>
      <c r="P2443" s="89"/>
      <c r="Q2443" s="89"/>
      <c r="R2443" s="89"/>
      <c r="S2443" s="84">
        <v>12</v>
      </c>
      <c r="T2443" s="89"/>
      <c r="U2443" s="84">
        <v>15045</v>
      </c>
    </row>
    <row r="2444" spans="1:21" ht="17.25" customHeight="1" thickBot="1">
      <c r="A2444" s="82">
        <v>45283</v>
      </c>
      <c r="B2444" s="82" t="str">
        <f t="shared" si="38"/>
        <v>Dec</v>
      </c>
      <c r="C2444" s="83">
        <v>45261</v>
      </c>
      <c r="D2444" s="84">
        <v>51</v>
      </c>
      <c r="E2444" s="84" t="s">
        <v>205</v>
      </c>
      <c r="F2444" s="86" t="s">
        <v>1666</v>
      </c>
      <c r="G2444" s="86" t="s">
        <v>10236</v>
      </c>
      <c r="H2444" s="86" t="s">
        <v>8782</v>
      </c>
      <c r="I2444" s="86">
        <v>56640</v>
      </c>
      <c r="J2444" s="96">
        <v>48000</v>
      </c>
      <c r="K2444" s="104" t="s">
        <v>291</v>
      </c>
      <c r="L2444" s="88" t="s">
        <v>32</v>
      </c>
      <c r="M2444" s="88" t="s">
        <v>15</v>
      </c>
      <c r="N2444" s="96" t="s">
        <v>32</v>
      </c>
      <c r="O2444" s="84" t="s">
        <v>6341</v>
      </c>
      <c r="P2444" s="89"/>
      <c r="Q2444" s="89"/>
      <c r="R2444" s="89"/>
      <c r="S2444" s="84">
        <v>12</v>
      </c>
      <c r="T2444" s="89"/>
      <c r="U2444" s="84">
        <v>56640</v>
      </c>
    </row>
    <row r="2445" spans="1:21" ht="17.25" customHeight="1" thickBot="1">
      <c r="A2445" s="82">
        <v>45035</v>
      </c>
      <c r="B2445" s="82" t="str">
        <f t="shared" si="38"/>
        <v>Apr</v>
      </c>
      <c r="C2445" s="83">
        <v>45017</v>
      </c>
      <c r="D2445" s="109">
        <v>16</v>
      </c>
      <c r="E2445" s="84" t="s">
        <v>205</v>
      </c>
      <c r="F2445" s="113" t="s">
        <v>3706</v>
      </c>
      <c r="G2445" s="110" t="s">
        <v>10237</v>
      </c>
      <c r="H2445" s="86" t="s">
        <v>8782</v>
      </c>
      <c r="I2445" s="110">
        <v>2507</v>
      </c>
      <c r="J2445" s="109">
        <v>2125</v>
      </c>
      <c r="K2445" s="120" t="s">
        <v>112</v>
      </c>
      <c r="L2445" s="109" t="s">
        <v>229</v>
      </c>
      <c r="M2445" s="88" t="str">
        <f>VLOOKUP(L2445,'Total Sales 24-25'!$AD$2:$AE$6,2,0)</f>
        <v>WhatsApp API Business</v>
      </c>
      <c r="N2445" s="109" t="s">
        <v>258</v>
      </c>
      <c r="O2445" s="109" t="s">
        <v>6341</v>
      </c>
      <c r="P2445" s="89"/>
      <c r="Q2445" s="89"/>
      <c r="R2445" s="89"/>
      <c r="S2445" s="109">
        <v>4</v>
      </c>
      <c r="T2445" s="89"/>
      <c r="U2445" s="109">
        <v>2507</v>
      </c>
    </row>
    <row r="2446" spans="1:21" ht="17.25" customHeight="1" thickBot="1">
      <c r="A2446" s="82">
        <v>45283</v>
      </c>
      <c r="B2446" s="82" t="str">
        <f t="shared" si="38"/>
        <v>Dec</v>
      </c>
      <c r="C2446" s="83">
        <v>45261</v>
      </c>
      <c r="D2446" s="84">
        <v>51</v>
      </c>
      <c r="E2446" s="84" t="s">
        <v>205</v>
      </c>
      <c r="F2446" s="86" t="s">
        <v>8705</v>
      </c>
      <c r="G2446" s="86" t="s">
        <v>10238</v>
      </c>
      <c r="H2446" s="86" t="s">
        <v>8782</v>
      </c>
      <c r="I2446" s="86">
        <v>499</v>
      </c>
      <c r="J2446" s="96">
        <v>423</v>
      </c>
      <c r="K2446" s="118" t="s">
        <v>261</v>
      </c>
      <c r="L2446" s="96" t="s">
        <v>232</v>
      </c>
      <c r="M2446" s="88" t="str">
        <f>VLOOKUP(L2446,'Total Sales 24-25'!$AD$2:$AE$6,2,0)</f>
        <v>Other Services</v>
      </c>
      <c r="N2446" s="96" t="s">
        <v>330</v>
      </c>
      <c r="O2446" s="84" t="s">
        <v>6341</v>
      </c>
      <c r="P2446" s="89"/>
      <c r="Q2446" s="89"/>
      <c r="R2446" s="89"/>
      <c r="S2446" s="84">
        <v>12</v>
      </c>
      <c r="T2446" s="89"/>
      <c r="U2446" s="84">
        <v>499</v>
      </c>
    </row>
    <row r="2447" spans="1:21" ht="17.25" customHeight="1" thickBot="1">
      <c r="A2447" s="82">
        <v>45283</v>
      </c>
      <c r="B2447" s="82" t="str">
        <f t="shared" si="38"/>
        <v>Dec</v>
      </c>
      <c r="C2447" s="83">
        <v>45261</v>
      </c>
      <c r="D2447" s="84">
        <v>51</v>
      </c>
      <c r="E2447" s="84" t="s">
        <v>205</v>
      </c>
      <c r="F2447" s="86" t="s">
        <v>360</v>
      </c>
      <c r="G2447" s="86" t="s">
        <v>10239</v>
      </c>
      <c r="H2447" s="86" t="s">
        <v>8782</v>
      </c>
      <c r="I2447" s="86">
        <v>7196.28</v>
      </c>
      <c r="J2447" s="96">
        <v>6099</v>
      </c>
      <c r="K2447" s="134" t="s">
        <v>112</v>
      </c>
      <c r="L2447" s="96" t="s">
        <v>229</v>
      </c>
      <c r="M2447" s="88" t="str">
        <f>VLOOKUP(L2447,'Total Sales 24-25'!$AD$2:$AE$6,2,0)</f>
        <v>WhatsApp API Business</v>
      </c>
      <c r="N2447" s="89"/>
      <c r="O2447" s="84" t="s">
        <v>6341</v>
      </c>
      <c r="P2447" s="89"/>
      <c r="Q2447" s="89"/>
      <c r="R2447" s="89"/>
      <c r="S2447" s="84">
        <v>12</v>
      </c>
      <c r="T2447" s="89"/>
      <c r="U2447" s="84">
        <v>7196.28</v>
      </c>
    </row>
    <row r="2448" spans="1:21" ht="17.25" customHeight="1" thickBot="1">
      <c r="A2448" s="82">
        <v>45283</v>
      </c>
      <c r="B2448" s="82" t="str">
        <f t="shared" si="38"/>
        <v>Dec</v>
      </c>
      <c r="C2448" s="83">
        <v>45261</v>
      </c>
      <c r="D2448" s="84">
        <v>51</v>
      </c>
      <c r="E2448" s="84" t="s">
        <v>205</v>
      </c>
      <c r="F2448" s="86" t="s">
        <v>2103</v>
      </c>
      <c r="G2448" s="86" t="s">
        <v>10240</v>
      </c>
      <c r="H2448" s="86" t="s">
        <v>8782</v>
      </c>
      <c r="I2448" s="86">
        <v>17700</v>
      </c>
      <c r="J2448" s="96">
        <v>15000</v>
      </c>
      <c r="K2448" s="135" t="s">
        <v>310</v>
      </c>
      <c r="L2448" s="96" t="s">
        <v>223</v>
      </c>
      <c r="M2448" s="88" t="str">
        <f>VLOOKUP(L2448,'Total Sales 24-25'!$AD$2:$AE$6,2,0)</f>
        <v>Tech Assist Recruitment</v>
      </c>
      <c r="N2448" s="96" t="s">
        <v>311</v>
      </c>
      <c r="O2448" s="84" t="s">
        <v>6341</v>
      </c>
      <c r="P2448" s="89"/>
      <c r="Q2448" s="89"/>
      <c r="R2448" s="89"/>
      <c r="S2448" s="84">
        <v>12</v>
      </c>
      <c r="T2448" s="89"/>
      <c r="U2448" s="84">
        <v>17700</v>
      </c>
    </row>
    <row r="2449" spans="1:21" ht="17.25" customHeight="1" thickBot="1">
      <c r="A2449" s="82">
        <v>45283</v>
      </c>
      <c r="B2449" s="82" t="str">
        <f t="shared" si="38"/>
        <v>Dec</v>
      </c>
      <c r="C2449" s="83">
        <v>45261</v>
      </c>
      <c r="D2449" s="84">
        <v>51</v>
      </c>
      <c r="E2449" s="84" t="s">
        <v>205</v>
      </c>
      <c r="F2449" s="86" t="s">
        <v>10241</v>
      </c>
      <c r="G2449" s="117" t="s">
        <v>10242</v>
      </c>
      <c r="H2449" s="86" t="s">
        <v>8782</v>
      </c>
      <c r="I2449" s="86">
        <v>35000</v>
      </c>
      <c r="J2449" s="86">
        <v>35000</v>
      </c>
      <c r="K2449" s="135" t="s">
        <v>310</v>
      </c>
      <c r="L2449" s="96" t="s">
        <v>223</v>
      </c>
      <c r="M2449" s="88" t="str">
        <f>VLOOKUP(L2449,'Total Sales 24-25'!$AD$2:$AE$6,2,0)</f>
        <v>Tech Assist Recruitment</v>
      </c>
      <c r="N2449" s="96" t="s">
        <v>311</v>
      </c>
      <c r="O2449" s="84" t="s">
        <v>6341</v>
      </c>
      <c r="P2449" s="89"/>
      <c r="Q2449" s="89"/>
      <c r="R2449" s="89"/>
      <c r="S2449" s="84">
        <v>12</v>
      </c>
      <c r="T2449" s="89"/>
      <c r="U2449" s="84">
        <v>35000</v>
      </c>
    </row>
    <row r="2450" spans="1:21" ht="17.25" customHeight="1" thickBot="1">
      <c r="A2450" s="82">
        <v>45283</v>
      </c>
      <c r="B2450" s="82" t="str">
        <f t="shared" si="38"/>
        <v>Dec</v>
      </c>
      <c r="C2450" s="83">
        <v>45261</v>
      </c>
      <c r="D2450" s="84">
        <v>51</v>
      </c>
      <c r="E2450" s="84" t="s">
        <v>205</v>
      </c>
      <c r="F2450" s="86" t="s">
        <v>10241</v>
      </c>
      <c r="G2450" s="117" t="s">
        <v>10242</v>
      </c>
      <c r="H2450" s="86" t="s">
        <v>8782</v>
      </c>
      <c r="I2450" s="86">
        <v>36000</v>
      </c>
      <c r="J2450" s="86">
        <v>36000</v>
      </c>
      <c r="K2450" s="134" t="s">
        <v>112</v>
      </c>
      <c r="L2450" s="96" t="s">
        <v>229</v>
      </c>
      <c r="M2450" s="88" t="str">
        <f>VLOOKUP(L2450,'Total Sales 24-25'!$AD$2:$AE$6,2,0)</f>
        <v>WhatsApp API Business</v>
      </c>
      <c r="N2450" s="96" t="s">
        <v>359</v>
      </c>
      <c r="O2450" s="84" t="s">
        <v>6341</v>
      </c>
      <c r="P2450" s="89"/>
      <c r="Q2450" s="89"/>
      <c r="R2450" s="89"/>
      <c r="S2450" s="84">
        <v>12</v>
      </c>
      <c r="T2450" s="89"/>
      <c r="U2450" s="84">
        <v>36000</v>
      </c>
    </row>
    <row r="2451" spans="1:21" ht="17.25" customHeight="1" thickBot="1">
      <c r="A2451" s="82">
        <v>45283</v>
      </c>
      <c r="B2451" s="82" t="str">
        <f t="shared" si="38"/>
        <v>Dec</v>
      </c>
      <c r="C2451" s="83">
        <v>45261</v>
      </c>
      <c r="D2451" s="84">
        <v>51</v>
      </c>
      <c r="E2451" s="84" t="s">
        <v>205</v>
      </c>
      <c r="F2451" s="86" t="s">
        <v>502</v>
      </c>
      <c r="G2451" s="86" t="s">
        <v>10243</v>
      </c>
      <c r="H2451" s="86" t="s">
        <v>8782</v>
      </c>
      <c r="I2451" s="86">
        <v>499</v>
      </c>
      <c r="J2451" s="96">
        <v>423</v>
      </c>
      <c r="K2451" s="118" t="s">
        <v>261</v>
      </c>
      <c r="L2451" s="96" t="s">
        <v>232</v>
      </c>
      <c r="M2451" s="88" t="str">
        <f>VLOOKUP(L2451,'Total Sales 24-25'!$AD$2:$AE$6,2,0)</f>
        <v>Other Services</v>
      </c>
      <c r="N2451" s="96" t="s">
        <v>330</v>
      </c>
      <c r="O2451" s="84" t="s">
        <v>6341</v>
      </c>
      <c r="P2451" s="89"/>
      <c r="Q2451" s="89"/>
      <c r="R2451" s="89"/>
      <c r="S2451" s="84">
        <v>12</v>
      </c>
      <c r="T2451" s="89"/>
      <c r="U2451" s="84">
        <v>499</v>
      </c>
    </row>
    <row r="2452" spans="1:21" ht="17.25" customHeight="1" thickBot="1">
      <c r="A2452" s="82">
        <v>45285</v>
      </c>
      <c r="B2452" s="82" t="str">
        <f t="shared" si="38"/>
        <v>Dec</v>
      </c>
      <c r="C2452" s="83">
        <v>45261</v>
      </c>
      <c r="D2452" s="84">
        <v>52</v>
      </c>
      <c r="E2452" s="84" t="s">
        <v>205</v>
      </c>
      <c r="F2452" s="86" t="s">
        <v>6319</v>
      </c>
      <c r="G2452" s="86" t="s">
        <v>10244</v>
      </c>
      <c r="H2452" s="86" t="s">
        <v>8782</v>
      </c>
      <c r="I2452" s="119">
        <v>202960</v>
      </c>
      <c r="J2452" s="96">
        <v>172000</v>
      </c>
      <c r="K2452" s="104" t="s">
        <v>291</v>
      </c>
      <c r="L2452" s="88" t="s">
        <v>32</v>
      </c>
      <c r="M2452" s="88" t="s">
        <v>15</v>
      </c>
      <c r="N2452" s="96" t="s">
        <v>32</v>
      </c>
      <c r="O2452" s="84" t="s">
        <v>6341</v>
      </c>
      <c r="P2452" s="89"/>
      <c r="Q2452" s="89"/>
      <c r="R2452" s="89"/>
      <c r="S2452" s="84">
        <v>12</v>
      </c>
      <c r="T2452" s="89"/>
      <c r="U2452" s="84">
        <v>202960</v>
      </c>
    </row>
    <row r="2453" spans="1:21" ht="17.25" customHeight="1" thickBot="1">
      <c r="A2453" s="82">
        <v>45285</v>
      </c>
      <c r="B2453" s="82" t="str">
        <f t="shared" si="38"/>
        <v>Dec</v>
      </c>
      <c r="C2453" s="83">
        <v>45261</v>
      </c>
      <c r="D2453" s="84">
        <v>52</v>
      </c>
      <c r="E2453" s="84" t="s">
        <v>205</v>
      </c>
      <c r="F2453" s="86" t="s">
        <v>3868</v>
      </c>
      <c r="G2453" s="86" t="s">
        <v>10245</v>
      </c>
      <c r="H2453" s="86" t="s">
        <v>8782</v>
      </c>
      <c r="I2453" s="119">
        <v>36108</v>
      </c>
      <c r="J2453" s="96">
        <v>30600</v>
      </c>
      <c r="K2453" s="134" t="s">
        <v>112</v>
      </c>
      <c r="L2453" s="96" t="s">
        <v>229</v>
      </c>
      <c r="M2453" s="88" t="str">
        <f>VLOOKUP(L2453,'Total Sales 24-25'!$AD$2:$AE$6,2,0)</f>
        <v>WhatsApp API Business</v>
      </c>
      <c r="N2453" s="96" t="s">
        <v>359</v>
      </c>
      <c r="O2453" s="84" t="s">
        <v>6341</v>
      </c>
      <c r="P2453" s="89"/>
      <c r="Q2453" s="89"/>
      <c r="R2453" s="89"/>
      <c r="S2453" s="84">
        <v>12</v>
      </c>
      <c r="T2453" s="89"/>
      <c r="U2453" s="84">
        <v>36108</v>
      </c>
    </row>
    <row r="2454" spans="1:21" ht="17.25" customHeight="1" thickBot="1">
      <c r="A2454" s="82">
        <v>45285</v>
      </c>
      <c r="B2454" s="82" t="str">
        <f t="shared" si="38"/>
        <v>Dec</v>
      </c>
      <c r="C2454" s="83">
        <v>45261</v>
      </c>
      <c r="D2454" s="84">
        <v>52</v>
      </c>
      <c r="E2454" s="84" t="s">
        <v>205</v>
      </c>
      <c r="F2454" s="86" t="s">
        <v>1969</v>
      </c>
      <c r="G2454" s="86" t="s">
        <v>10246</v>
      </c>
      <c r="H2454" s="86" t="s">
        <v>8782</v>
      </c>
      <c r="I2454" s="119">
        <v>17700</v>
      </c>
      <c r="J2454" s="96">
        <v>15000</v>
      </c>
      <c r="K2454" s="134" t="s">
        <v>112</v>
      </c>
      <c r="L2454" s="96" t="s">
        <v>229</v>
      </c>
      <c r="M2454" s="88" t="str">
        <f>VLOOKUP(L2454,'Total Sales 24-25'!$AD$2:$AE$6,2,0)</f>
        <v>WhatsApp API Business</v>
      </c>
      <c r="N2454" s="96" t="s">
        <v>284</v>
      </c>
      <c r="O2454" s="84" t="s">
        <v>6341</v>
      </c>
      <c r="P2454" s="89"/>
      <c r="Q2454" s="89"/>
      <c r="R2454" s="89"/>
      <c r="S2454" s="84">
        <v>12</v>
      </c>
      <c r="T2454" s="89"/>
      <c r="U2454" s="84">
        <v>17700</v>
      </c>
    </row>
    <row r="2455" spans="1:21" ht="17.25" customHeight="1" thickBot="1">
      <c r="A2455" s="82">
        <v>45285</v>
      </c>
      <c r="B2455" s="82" t="str">
        <f t="shared" si="38"/>
        <v>Dec</v>
      </c>
      <c r="C2455" s="83">
        <v>45261</v>
      </c>
      <c r="D2455" s="84">
        <v>52</v>
      </c>
      <c r="E2455" s="84" t="s">
        <v>205</v>
      </c>
      <c r="F2455" s="86" t="s">
        <v>9302</v>
      </c>
      <c r="G2455" s="86" t="s">
        <v>10247</v>
      </c>
      <c r="H2455" s="86" t="s">
        <v>8782</v>
      </c>
      <c r="I2455" s="119">
        <v>2950</v>
      </c>
      <c r="J2455" s="96">
        <v>2500</v>
      </c>
      <c r="K2455" s="134" t="s">
        <v>112</v>
      </c>
      <c r="L2455" s="96" t="s">
        <v>229</v>
      </c>
      <c r="M2455" s="88" t="str">
        <f>VLOOKUP(L2455,'Total Sales 24-25'!$AD$2:$AE$6,2,0)</f>
        <v>WhatsApp API Business</v>
      </c>
      <c r="N2455" s="96" t="s">
        <v>258</v>
      </c>
      <c r="O2455" s="84" t="s">
        <v>6341</v>
      </c>
      <c r="P2455" s="89"/>
      <c r="Q2455" s="89"/>
      <c r="R2455" s="89"/>
      <c r="S2455" s="84">
        <v>12</v>
      </c>
      <c r="T2455" s="89"/>
      <c r="U2455" s="84">
        <v>2950</v>
      </c>
    </row>
    <row r="2456" spans="1:21" ht="17.25" customHeight="1" thickBot="1">
      <c r="A2456" s="82">
        <v>45286</v>
      </c>
      <c r="B2456" s="82" t="str">
        <f t="shared" si="38"/>
        <v>Dec</v>
      </c>
      <c r="C2456" s="83">
        <v>45261</v>
      </c>
      <c r="D2456" s="84">
        <v>52</v>
      </c>
      <c r="E2456" s="84" t="s">
        <v>205</v>
      </c>
      <c r="F2456" s="86" t="s">
        <v>6999</v>
      </c>
      <c r="G2456" s="86" t="s">
        <v>10248</v>
      </c>
      <c r="H2456" s="86" t="s">
        <v>8782</v>
      </c>
      <c r="I2456" s="119">
        <v>17700</v>
      </c>
      <c r="J2456" s="96">
        <v>15000</v>
      </c>
      <c r="K2456" s="134" t="s">
        <v>112</v>
      </c>
      <c r="L2456" s="96" t="s">
        <v>229</v>
      </c>
      <c r="M2456" s="88" t="str">
        <f>VLOOKUP(L2456,'Total Sales 24-25'!$AD$2:$AE$6,2,0)</f>
        <v>WhatsApp API Business</v>
      </c>
      <c r="N2456" s="96" t="s">
        <v>258</v>
      </c>
      <c r="O2456" s="84" t="s">
        <v>6341</v>
      </c>
      <c r="P2456" s="89"/>
      <c r="Q2456" s="89"/>
      <c r="R2456" s="89"/>
      <c r="S2456" s="84">
        <v>12</v>
      </c>
      <c r="T2456" s="89"/>
      <c r="U2456" s="84">
        <v>17700</v>
      </c>
    </row>
    <row r="2457" spans="1:21" ht="17.25" customHeight="1" thickBot="1">
      <c r="A2457" s="82">
        <v>45035</v>
      </c>
      <c r="B2457" s="82" t="str">
        <f t="shared" si="38"/>
        <v>Apr</v>
      </c>
      <c r="C2457" s="83">
        <v>45017</v>
      </c>
      <c r="D2457" s="109">
        <v>16</v>
      </c>
      <c r="E2457" s="84" t="s">
        <v>205</v>
      </c>
      <c r="F2457" s="113" t="s">
        <v>10249</v>
      </c>
      <c r="G2457" s="110" t="s">
        <v>10250</v>
      </c>
      <c r="H2457" s="86" t="s">
        <v>8782</v>
      </c>
      <c r="I2457" s="110">
        <v>16815</v>
      </c>
      <c r="J2457" s="109">
        <v>14250</v>
      </c>
      <c r="K2457" s="120" t="s">
        <v>112</v>
      </c>
      <c r="L2457" s="109" t="s">
        <v>229</v>
      </c>
      <c r="M2457" s="88" t="str">
        <f>VLOOKUP(L2457,'Total Sales 24-25'!$AD$2:$AE$6,2,0)</f>
        <v>WhatsApp API Business</v>
      </c>
      <c r="N2457" s="109" t="s">
        <v>284</v>
      </c>
      <c r="O2457" s="109" t="s">
        <v>6341</v>
      </c>
      <c r="P2457" s="89"/>
      <c r="Q2457" s="89"/>
      <c r="R2457" s="89"/>
      <c r="S2457" s="109">
        <v>4</v>
      </c>
      <c r="T2457" s="89"/>
      <c r="U2457" s="109">
        <v>16815</v>
      </c>
    </row>
    <row r="2458" spans="1:21" ht="17.25" customHeight="1" thickBot="1">
      <c r="A2458" s="82">
        <v>45286</v>
      </c>
      <c r="B2458" s="82" t="str">
        <f t="shared" si="38"/>
        <v>Dec</v>
      </c>
      <c r="C2458" s="83">
        <v>45261</v>
      </c>
      <c r="D2458" s="84">
        <v>52</v>
      </c>
      <c r="E2458" s="84" t="s">
        <v>205</v>
      </c>
      <c r="F2458" s="86" t="s">
        <v>4657</v>
      </c>
      <c r="G2458" s="86" t="s">
        <v>10251</v>
      </c>
      <c r="H2458" s="86" t="s">
        <v>8782</v>
      </c>
      <c r="I2458" s="119">
        <v>9440</v>
      </c>
      <c r="J2458" s="96">
        <v>8000</v>
      </c>
      <c r="K2458" s="104" t="s">
        <v>291</v>
      </c>
      <c r="L2458" s="96" t="s">
        <v>232</v>
      </c>
      <c r="M2458" s="88" t="str">
        <f>VLOOKUP(L2458,'Total Sales 24-25'!$AD$2:$AE$6,2,0)</f>
        <v>Other Services</v>
      </c>
      <c r="N2458" s="96" t="s">
        <v>2943</v>
      </c>
      <c r="O2458" s="84" t="s">
        <v>6341</v>
      </c>
      <c r="P2458" s="89"/>
      <c r="Q2458" s="89"/>
      <c r="R2458" s="89"/>
      <c r="S2458" s="84">
        <v>12</v>
      </c>
      <c r="T2458" s="89"/>
      <c r="U2458" s="84">
        <v>9440</v>
      </c>
    </row>
    <row r="2459" spans="1:21" ht="17.25" customHeight="1" thickBot="1">
      <c r="A2459" s="82">
        <v>45286</v>
      </c>
      <c r="B2459" s="82" t="str">
        <f t="shared" si="38"/>
        <v>Dec</v>
      </c>
      <c r="C2459" s="83">
        <v>45261</v>
      </c>
      <c r="D2459" s="84">
        <v>52</v>
      </c>
      <c r="E2459" s="84" t="s">
        <v>205</v>
      </c>
      <c r="F2459" s="86" t="s">
        <v>2801</v>
      </c>
      <c r="G2459" s="86" t="s">
        <v>10252</v>
      </c>
      <c r="H2459" s="86" t="s">
        <v>8782</v>
      </c>
      <c r="I2459" s="119">
        <v>23600</v>
      </c>
      <c r="J2459" s="96">
        <v>20000</v>
      </c>
      <c r="K2459" s="134" t="s">
        <v>112</v>
      </c>
      <c r="L2459" s="96" t="s">
        <v>229</v>
      </c>
      <c r="M2459" s="88" t="str">
        <f>VLOOKUP(L2459,'Total Sales 24-25'!$AD$2:$AE$6,2,0)</f>
        <v>WhatsApp API Business</v>
      </c>
      <c r="N2459" s="96" t="s">
        <v>485</v>
      </c>
      <c r="O2459" s="84" t="s">
        <v>6341</v>
      </c>
      <c r="P2459" s="89"/>
      <c r="Q2459" s="89"/>
      <c r="R2459" s="89"/>
      <c r="S2459" s="84">
        <v>12</v>
      </c>
      <c r="T2459" s="89"/>
      <c r="U2459" s="84">
        <v>23600</v>
      </c>
    </row>
    <row r="2460" spans="1:21" ht="17.25" customHeight="1" thickBot="1">
      <c r="A2460" s="82">
        <v>45286</v>
      </c>
      <c r="B2460" s="82" t="str">
        <f t="shared" si="38"/>
        <v>Dec</v>
      </c>
      <c r="C2460" s="83">
        <v>45261</v>
      </c>
      <c r="D2460" s="84">
        <v>52</v>
      </c>
      <c r="E2460" s="84" t="s">
        <v>205</v>
      </c>
      <c r="F2460" s="86" t="s">
        <v>1979</v>
      </c>
      <c r="G2460" s="86" t="s">
        <v>10253</v>
      </c>
      <c r="H2460" s="86" t="s">
        <v>8782</v>
      </c>
      <c r="I2460" s="119">
        <v>2950</v>
      </c>
      <c r="J2460" s="96">
        <v>2500</v>
      </c>
      <c r="K2460" s="134" t="s">
        <v>112</v>
      </c>
      <c r="L2460" s="96" t="s">
        <v>229</v>
      </c>
      <c r="M2460" s="88" t="str">
        <f>VLOOKUP(L2460,'Total Sales 24-25'!$AD$2:$AE$6,2,0)</f>
        <v>WhatsApp API Business</v>
      </c>
      <c r="N2460" s="96" t="s">
        <v>258</v>
      </c>
      <c r="O2460" s="84" t="s">
        <v>6341</v>
      </c>
      <c r="P2460" s="89"/>
      <c r="Q2460" s="89"/>
      <c r="R2460" s="89"/>
      <c r="S2460" s="84">
        <v>12</v>
      </c>
      <c r="T2460" s="89"/>
      <c r="U2460" s="84">
        <v>2950</v>
      </c>
    </row>
    <row r="2461" spans="1:21" ht="17.25" customHeight="1" thickBot="1">
      <c r="A2461" s="82">
        <v>45286</v>
      </c>
      <c r="B2461" s="82" t="str">
        <f t="shared" si="38"/>
        <v>Dec</v>
      </c>
      <c r="C2461" s="83">
        <v>45261</v>
      </c>
      <c r="D2461" s="84">
        <v>52</v>
      </c>
      <c r="E2461" s="84" t="s">
        <v>205</v>
      </c>
      <c r="F2461" s="86" t="s">
        <v>355</v>
      </c>
      <c r="G2461" s="86" t="s">
        <v>10254</v>
      </c>
      <c r="H2461" s="86" t="s">
        <v>8782</v>
      </c>
      <c r="I2461" s="119">
        <v>8850</v>
      </c>
      <c r="J2461" s="96">
        <v>7500</v>
      </c>
      <c r="K2461" s="134" t="s">
        <v>112</v>
      </c>
      <c r="L2461" s="96" t="s">
        <v>229</v>
      </c>
      <c r="M2461" s="88" t="str">
        <f>VLOOKUP(L2461,'Total Sales 24-25'!$AD$2:$AE$6,2,0)</f>
        <v>WhatsApp API Business</v>
      </c>
      <c r="N2461" s="96" t="s">
        <v>269</v>
      </c>
      <c r="O2461" s="84" t="s">
        <v>6341</v>
      </c>
      <c r="P2461" s="89"/>
      <c r="Q2461" s="89"/>
      <c r="R2461" s="89"/>
      <c r="S2461" s="84">
        <v>12</v>
      </c>
      <c r="T2461" s="89"/>
      <c r="U2461" s="84">
        <v>8850</v>
      </c>
    </row>
    <row r="2462" spans="1:21" ht="17.25" customHeight="1" thickBot="1">
      <c r="A2462" s="82">
        <v>45286</v>
      </c>
      <c r="B2462" s="82" t="str">
        <f t="shared" si="38"/>
        <v>Dec</v>
      </c>
      <c r="C2462" s="83">
        <v>45261</v>
      </c>
      <c r="D2462" s="84">
        <v>52</v>
      </c>
      <c r="E2462" s="84" t="s">
        <v>205</v>
      </c>
      <c r="F2462" s="86" t="s">
        <v>9645</v>
      </c>
      <c r="G2462" s="86" t="s">
        <v>10255</v>
      </c>
      <c r="H2462" s="86" t="s">
        <v>8782</v>
      </c>
      <c r="I2462" s="119">
        <v>7522.5</v>
      </c>
      <c r="J2462" s="96">
        <v>6375</v>
      </c>
      <c r="K2462" s="134" t="s">
        <v>112</v>
      </c>
      <c r="L2462" s="96" t="s">
        <v>229</v>
      </c>
      <c r="M2462" s="88" t="str">
        <f>VLOOKUP(L2462,'Total Sales 24-25'!$AD$2:$AE$6,2,0)</f>
        <v>WhatsApp API Business</v>
      </c>
      <c r="N2462" s="96" t="s">
        <v>269</v>
      </c>
      <c r="O2462" s="84" t="s">
        <v>6341</v>
      </c>
      <c r="P2462" s="89"/>
      <c r="Q2462" s="89"/>
      <c r="R2462" s="89"/>
      <c r="S2462" s="84">
        <v>12</v>
      </c>
      <c r="T2462" s="89"/>
      <c r="U2462" s="84">
        <v>7522.5</v>
      </c>
    </row>
    <row r="2463" spans="1:21" ht="17.25" customHeight="1" thickBot="1">
      <c r="A2463" s="82">
        <v>45286</v>
      </c>
      <c r="B2463" s="82" t="str">
        <f t="shared" si="38"/>
        <v>Dec</v>
      </c>
      <c r="C2463" s="83">
        <v>45261</v>
      </c>
      <c r="D2463" s="84">
        <v>52</v>
      </c>
      <c r="E2463" s="84" t="s">
        <v>205</v>
      </c>
      <c r="F2463" s="86" t="s">
        <v>459</v>
      </c>
      <c r="G2463" s="86" t="s">
        <v>10256</v>
      </c>
      <c r="H2463" s="86" t="s">
        <v>8782</v>
      </c>
      <c r="I2463" s="119">
        <v>4246.82</v>
      </c>
      <c r="J2463" s="96">
        <v>3599</v>
      </c>
      <c r="K2463" s="134" t="s">
        <v>112</v>
      </c>
      <c r="L2463" s="96" t="s">
        <v>229</v>
      </c>
      <c r="M2463" s="88" t="str">
        <f>VLOOKUP(L2463,'Total Sales 24-25'!$AD$2:$AE$6,2,0)</f>
        <v>WhatsApp API Business</v>
      </c>
      <c r="N2463" s="96" t="s">
        <v>249</v>
      </c>
      <c r="O2463" s="84" t="s">
        <v>6341</v>
      </c>
      <c r="P2463" s="89"/>
      <c r="Q2463" s="89"/>
      <c r="R2463" s="89"/>
      <c r="S2463" s="84">
        <v>12</v>
      </c>
      <c r="T2463" s="89"/>
      <c r="U2463" s="84">
        <v>4246.82</v>
      </c>
    </row>
    <row r="2464" spans="1:21" ht="17.25" customHeight="1" thickBot="1">
      <c r="A2464" s="82">
        <v>45287</v>
      </c>
      <c r="B2464" s="82" t="str">
        <f t="shared" si="38"/>
        <v>Dec</v>
      </c>
      <c r="C2464" s="83">
        <v>45261</v>
      </c>
      <c r="D2464" s="84">
        <v>52</v>
      </c>
      <c r="E2464" s="84" t="s">
        <v>205</v>
      </c>
      <c r="F2464" s="86" t="s">
        <v>799</v>
      </c>
      <c r="G2464" s="86" t="s">
        <v>10257</v>
      </c>
      <c r="H2464" s="86" t="s">
        <v>8782</v>
      </c>
      <c r="I2464" s="119">
        <v>8850</v>
      </c>
      <c r="J2464" s="96">
        <v>7500</v>
      </c>
      <c r="K2464" s="134" t="s">
        <v>112</v>
      </c>
      <c r="L2464" s="96" t="s">
        <v>229</v>
      </c>
      <c r="M2464" s="88" t="str">
        <f>VLOOKUP(L2464,'Total Sales 24-25'!$AD$2:$AE$6,2,0)</f>
        <v>WhatsApp API Business</v>
      </c>
      <c r="N2464" s="96" t="s">
        <v>269</v>
      </c>
      <c r="O2464" s="84" t="s">
        <v>6341</v>
      </c>
      <c r="P2464" s="89"/>
      <c r="Q2464" s="89"/>
      <c r="R2464" s="89"/>
      <c r="S2464" s="84">
        <v>12</v>
      </c>
      <c r="T2464" s="89"/>
      <c r="U2464" s="84">
        <v>8850</v>
      </c>
    </row>
    <row r="2465" spans="1:21" ht="17.25" customHeight="1" thickBot="1">
      <c r="A2465" s="82">
        <v>45287</v>
      </c>
      <c r="B2465" s="82" t="str">
        <f t="shared" si="38"/>
        <v>Dec</v>
      </c>
      <c r="C2465" s="83">
        <v>45261</v>
      </c>
      <c r="D2465" s="84">
        <v>52</v>
      </c>
      <c r="E2465" s="84" t="s">
        <v>205</v>
      </c>
      <c r="F2465" s="86" t="s">
        <v>1838</v>
      </c>
      <c r="G2465" s="86" t="s">
        <v>10258</v>
      </c>
      <c r="H2465" s="86" t="s">
        <v>8782</v>
      </c>
      <c r="I2465" s="119">
        <v>7522.5</v>
      </c>
      <c r="J2465" s="96">
        <v>6375</v>
      </c>
      <c r="K2465" s="134" t="s">
        <v>112</v>
      </c>
      <c r="L2465" s="96" t="s">
        <v>229</v>
      </c>
      <c r="M2465" s="88" t="str">
        <f>VLOOKUP(L2465,'Total Sales 24-25'!$AD$2:$AE$6,2,0)</f>
        <v>WhatsApp API Business</v>
      </c>
      <c r="N2465" s="96" t="s">
        <v>269</v>
      </c>
      <c r="O2465" s="84" t="s">
        <v>6341</v>
      </c>
      <c r="P2465" s="89"/>
      <c r="Q2465" s="89"/>
      <c r="R2465" s="89"/>
      <c r="S2465" s="84">
        <v>12</v>
      </c>
      <c r="T2465" s="89"/>
      <c r="U2465" s="84">
        <v>7522.5</v>
      </c>
    </row>
    <row r="2466" spans="1:21" ht="17.25" customHeight="1" thickBot="1">
      <c r="A2466" s="82">
        <v>45287</v>
      </c>
      <c r="B2466" s="82" t="str">
        <f t="shared" si="38"/>
        <v>Dec</v>
      </c>
      <c r="C2466" s="83">
        <v>45261</v>
      </c>
      <c r="D2466" s="84">
        <v>52</v>
      </c>
      <c r="E2466" s="84" t="s">
        <v>205</v>
      </c>
      <c r="F2466" s="86" t="s">
        <v>619</v>
      </c>
      <c r="G2466" s="86" t="s">
        <v>10259</v>
      </c>
      <c r="H2466" s="86" t="s">
        <v>8782</v>
      </c>
      <c r="I2466" s="119">
        <v>36108</v>
      </c>
      <c r="J2466" s="96">
        <v>30600</v>
      </c>
      <c r="K2466" s="134" t="s">
        <v>112</v>
      </c>
      <c r="L2466" s="96" t="s">
        <v>229</v>
      </c>
      <c r="M2466" s="88" t="str">
        <f>VLOOKUP(L2466,'Total Sales 24-25'!$AD$2:$AE$6,2,0)</f>
        <v>WhatsApp API Business</v>
      </c>
      <c r="N2466" s="96" t="s">
        <v>359</v>
      </c>
      <c r="O2466" s="84" t="s">
        <v>6341</v>
      </c>
      <c r="P2466" s="89"/>
      <c r="Q2466" s="89"/>
      <c r="R2466" s="89"/>
      <c r="S2466" s="84">
        <v>12</v>
      </c>
      <c r="T2466" s="89"/>
      <c r="U2466" s="84">
        <v>36108</v>
      </c>
    </row>
    <row r="2467" spans="1:21" ht="17.25" customHeight="1" thickBot="1">
      <c r="A2467" s="82">
        <v>45287</v>
      </c>
      <c r="B2467" s="82" t="str">
        <f t="shared" si="38"/>
        <v>Dec</v>
      </c>
      <c r="C2467" s="83">
        <v>45261</v>
      </c>
      <c r="D2467" s="84">
        <v>52</v>
      </c>
      <c r="E2467" s="84" t="s">
        <v>205</v>
      </c>
      <c r="F2467" s="86" t="s">
        <v>387</v>
      </c>
      <c r="G2467" s="86" t="s">
        <v>10260</v>
      </c>
      <c r="H2467" s="86" t="s">
        <v>8782</v>
      </c>
      <c r="I2467" s="119">
        <v>17700</v>
      </c>
      <c r="J2467" s="96">
        <v>15000</v>
      </c>
      <c r="K2467" s="134" t="s">
        <v>112</v>
      </c>
      <c r="L2467" s="96" t="s">
        <v>229</v>
      </c>
      <c r="M2467" s="88" t="str">
        <f>VLOOKUP(L2467,'Total Sales 24-25'!$AD$2:$AE$6,2,0)</f>
        <v>WhatsApp API Business</v>
      </c>
      <c r="N2467" s="96" t="s">
        <v>284</v>
      </c>
      <c r="O2467" s="84" t="s">
        <v>6341</v>
      </c>
      <c r="P2467" s="89"/>
      <c r="Q2467" s="89"/>
      <c r="R2467" s="89"/>
      <c r="S2467" s="84">
        <v>12</v>
      </c>
      <c r="T2467" s="89"/>
      <c r="U2467" s="84">
        <v>17700</v>
      </c>
    </row>
    <row r="2468" spans="1:21" ht="17.25" customHeight="1" thickBot="1">
      <c r="A2468" s="82">
        <v>45035</v>
      </c>
      <c r="B2468" s="82" t="str">
        <f t="shared" si="38"/>
        <v>Apr</v>
      </c>
      <c r="C2468" s="83">
        <v>45017</v>
      </c>
      <c r="D2468" s="84">
        <v>16</v>
      </c>
      <c r="E2468" s="84" t="s">
        <v>205</v>
      </c>
      <c r="F2468" s="85" t="s">
        <v>1796</v>
      </c>
      <c r="G2468" s="86" t="s">
        <v>10261</v>
      </c>
      <c r="H2468" s="86" t="s">
        <v>8782</v>
      </c>
      <c r="I2468" s="86">
        <v>6000</v>
      </c>
      <c r="J2468" s="84">
        <v>5085</v>
      </c>
      <c r="K2468" s="107" t="s">
        <v>261</v>
      </c>
      <c r="L2468" s="88" t="s">
        <v>226</v>
      </c>
      <c r="M2468" s="88" t="str">
        <f>VLOOKUP(L2468,'Total Sales 24-25'!$AD$2:$AE$6,2,0)</f>
        <v xml:space="preserve">Training Business </v>
      </c>
      <c r="N2468" s="88" t="s">
        <v>661</v>
      </c>
      <c r="O2468" s="84" t="s">
        <v>6341</v>
      </c>
      <c r="P2468" s="89"/>
      <c r="Q2468" s="89"/>
      <c r="R2468" s="89"/>
      <c r="S2468" s="84">
        <v>4</v>
      </c>
      <c r="T2468" s="89"/>
      <c r="U2468" s="84">
        <v>6000</v>
      </c>
    </row>
    <row r="2469" spans="1:21" ht="17.25" customHeight="1" thickBot="1">
      <c r="A2469" s="82">
        <v>45287</v>
      </c>
      <c r="B2469" s="82" t="str">
        <f t="shared" si="38"/>
        <v>Dec</v>
      </c>
      <c r="C2469" s="83">
        <v>45261</v>
      </c>
      <c r="D2469" s="84">
        <v>52</v>
      </c>
      <c r="E2469" s="84" t="s">
        <v>205</v>
      </c>
      <c r="F2469" s="86" t="s">
        <v>10262</v>
      </c>
      <c r="G2469" s="86" t="s">
        <v>10263</v>
      </c>
      <c r="H2469" s="86" t="s">
        <v>8782</v>
      </c>
      <c r="I2469" s="119">
        <v>15045</v>
      </c>
      <c r="J2469" s="96">
        <v>12750</v>
      </c>
      <c r="K2469" s="134" t="s">
        <v>112</v>
      </c>
      <c r="L2469" s="96" t="s">
        <v>229</v>
      </c>
      <c r="M2469" s="88" t="str">
        <f>VLOOKUP(L2469,'Total Sales 24-25'!$AD$2:$AE$6,2,0)</f>
        <v>WhatsApp API Business</v>
      </c>
      <c r="N2469" s="96" t="s">
        <v>284</v>
      </c>
      <c r="O2469" s="84" t="s">
        <v>6341</v>
      </c>
      <c r="P2469" s="89"/>
      <c r="Q2469" s="89"/>
      <c r="R2469" s="89"/>
      <c r="S2469" s="84">
        <v>12</v>
      </c>
      <c r="T2469" s="89"/>
      <c r="U2469" s="84">
        <v>15045</v>
      </c>
    </row>
    <row r="2470" spans="1:21" ht="17.25" customHeight="1" thickBot="1">
      <c r="A2470" s="82">
        <v>45288</v>
      </c>
      <c r="B2470" s="82" t="str">
        <f t="shared" si="38"/>
        <v>Dec</v>
      </c>
      <c r="C2470" s="83">
        <v>45261</v>
      </c>
      <c r="D2470" s="84">
        <v>52</v>
      </c>
      <c r="E2470" s="84" t="s">
        <v>205</v>
      </c>
      <c r="F2470" s="86" t="s">
        <v>5893</v>
      </c>
      <c r="G2470" s="86" t="s">
        <v>10264</v>
      </c>
      <c r="H2470" s="86" t="s">
        <v>8782</v>
      </c>
      <c r="I2470" s="119">
        <v>15930</v>
      </c>
      <c r="J2470" s="96">
        <v>13500</v>
      </c>
      <c r="K2470" s="134" t="s">
        <v>112</v>
      </c>
      <c r="L2470" s="96" t="s">
        <v>229</v>
      </c>
      <c r="M2470" s="88" t="str">
        <f>VLOOKUP(L2470,'Total Sales 24-25'!$AD$2:$AE$6,2,0)</f>
        <v>WhatsApp API Business</v>
      </c>
      <c r="N2470" s="96" t="s">
        <v>284</v>
      </c>
      <c r="O2470" s="84" t="s">
        <v>6341</v>
      </c>
      <c r="P2470" s="89"/>
      <c r="Q2470" s="89"/>
      <c r="R2470" s="89"/>
      <c r="S2470" s="84">
        <v>12</v>
      </c>
      <c r="T2470" s="89"/>
      <c r="U2470" s="84">
        <v>15930</v>
      </c>
    </row>
    <row r="2471" spans="1:21" ht="17.25" customHeight="1" thickBot="1">
      <c r="A2471" s="82">
        <v>45288</v>
      </c>
      <c r="B2471" s="82" t="str">
        <f t="shared" si="38"/>
        <v>Dec</v>
      </c>
      <c r="C2471" s="83">
        <v>45261</v>
      </c>
      <c r="D2471" s="84">
        <v>52</v>
      </c>
      <c r="E2471" s="84" t="s">
        <v>205</v>
      </c>
      <c r="F2471" s="86" t="s">
        <v>978</v>
      </c>
      <c r="G2471" s="86" t="s">
        <v>10265</v>
      </c>
      <c r="H2471" s="86" t="s">
        <v>8782</v>
      </c>
      <c r="I2471" s="119">
        <v>84960</v>
      </c>
      <c r="J2471" s="96">
        <v>72000</v>
      </c>
      <c r="K2471" s="104" t="s">
        <v>291</v>
      </c>
      <c r="L2471" s="88" t="s">
        <v>32</v>
      </c>
      <c r="M2471" s="88" t="s">
        <v>15</v>
      </c>
      <c r="N2471" s="96" t="s">
        <v>503</v>
      </c>
      <c r="O2471" s="84" t="s">
        <v>6341</v>
      </c>
      <c r="P2471" s="89"/>
      <c r="Q2471" s="89"/>
      <c r="R2471" s="89"/>
      <c r="S2471" s="84">
        <v>12</v>
      </c>
      <c r="T2471" s="89"/>
      <c r="U2471" s="84">
        <v>84960</v>
      </c>
    </row>
    <row r="2472" spans="1:21" ht="17.25" customHeight="1" thickBot="1">
      <c r="A2472" s="82">
        <v>45288</v>
      </c>
      <c r="B2472" s="82" t="str">
        <f t="shared" si="38"/>
        <v>Dec</v>
      </c>
      <c r="C2472" s="83">
        <v>45261</v>
      </c>
      <c r="D2472" s="84">
        <v>52</v>
      </c>
      <c r="E2472" s="84" t="s">
        <v>205</v>
      </c>
      <c r="F2472" s="86" t="s">
        <v>826</v>
      </c>
      <c r="G2472" s="86" t="s">
        <v>10266</v>
      </c>
      <c r="H2472" s="86" t="s">
        <v>8782</v>
      </c>
      <c r="I2472" s="119">
        <v>15045</v>
      </c>
      <c r="J2472" s="96">
        <v>12750</v>
      </c>
      <c r="K2472" s="134" t="s">
        <v>112</v>
      </c>
      <c r="L2472" s="96" t="s">
        <v>229</v>
      </c>
      <c r="M2472" s="88" t="str">
        <f>VLOOKUP(L2472,'Total Sales 24-25'!$AD$2:$AE$6,2,0)</f>
        <v>WhatsApp API Business</v>
      </c>
      <c r="N2472" s="96" t="s">
        <v>284</v>
      </c>
      <c r="O2472" s="84" t="s">
        <v>6341</v>
      </c>
      <c r="P2472" s="89"/>
      <c r="Q2472" s="89"/>
      <c r="R2472" s="89"/>
      <c r="S2472" s="84">
        <v>12</v>
      </c>
      <c r="T2472" s="89"/>
      <c r="U2472" s="84">
        <v>15045</v>
      </c>
    </row>
    <row r="2473" spans="1:21" ht="17.25" customHeight="1" thickBot="1">
      <c r="A2473" s="82">
        <v>45288</v>
      </c>
      <c r="B2473" s="82" t="str">
        <f t="shared" si="38"/>
        <v>Dec</v>
      </c>
      <c r="C2473" s="83">
        <v>45261</v>
      </c>
      <c r="D2473" s="84">
        <v>52</v>
      </c>
      <c r="E2473" s="84" t="s">
        <v>205</v>
      </c>
      <c r="F2473" s="86" t="s">
        <v>10267</v>
      </c>
      <c r="G2473" s="86" t="s">
        <v>10268</v>
      </c>
      <c r="H2473" s="86" t="s">
        <v>8782</v>
      </c>
      <c r="I2473" s="119">
        <v>15930</v>
      </c>
      <c r="J2473" s="96">
        <v>13500</v>
      </c>
      <c r="K2473" s="134" t="s">
        <v>112</v>
      </c>
      <c r="L2473" s="96" t="s">
        <v>229</v>
      </c>
      <c r="M2473" s="88" t="str">
        <f>VLOOKUP(L2473,'Total Sales 24-25'!$AD$2:$AE$6,2,0)</f>
        <v>WhatsApp API Business</v>
      </c>
      <c r="N2473" s="96" t="s">
        <v>284</v>
      </c>
      <c r="O2473" s="84" t="s">
        <v>6341</v>
      </c>
      <c r="P2473" s="89"/>
      <c r="Q2473" s="89"/>
      <c r="R2473" s="89"/>
      <c r="S2473" s="84">
        <v>12</v>
      </c>
      <c r="T2473" s="89"/>
      <c r="U2473" s="84">
        <v>15930</v>
      </c>
    </row>
    <row r="2474" spans="1:21" ht="17.25" customHeight="1" thickBot="1">
      <c r="A2474" s="82">
        <v>45288</v>
      </c>
      <c r="B2474" s="82" t="str">
        <f t="shared" si="38"/>
        <v>Dec</v>
      </c>
      <c r="C2474" s="83">
        <v>45261</v>
      </c>
      <c r="D2474" s="84">
        <v>52</v>
      </c>
      <c r="E2474" s="84" t="s">
        <v>205</v>
      </c>
      <c r="F2474" s="86" t="s">
        <v>10218</v>
      </c>
      <c r="G2474" s="86" t="s">
        <v>10269</v>
      </c>
      <c r="H2474" s="86" t="s">
        <v>8782</v>
      </c>
      <c r="I2474" s="119">
        <v>5900</v>
      </c>
      <c r="J2474" s="96">
        <v>5000</v>
      </c>
      <c r="K2474" s="135" t="s">
        <v>310</v>
      </c>
      <c r="L2474" s="96" t="s">
        <v>223</v>
      </c>
      <c r="M2474" s="88" t="str">
        <f>VLOOKUP(L2474,'Total Sales 24-25'!$AD$2:$AE$6,2,0)</f>
        <v>Tech Assist Recruitment</v>
      </c>
      <c r="N2474" s="96" t="s">
        <v>311</v>
      </c>
      <c r="O2474" s="84" t="s">
        <v>6341</v>
      </c>
      <c r="P2474" s="89"/>
      <c r="Q2474" s="89"/>
      <c r="R2474" s="89"/>
      <c r="S2474" s="84">
        <v>12</v>
      </c>
      <c r="T2474" s="89"/>
      <c r="U2474" s="84">
        <v>5900</v>
      </c>
    </row>
    <row r="2475" spans="1:21" ht="17.25" customHeight="1" thickBot="1">
      <c r="A2475" s="82">
        <v>45288</v>
      </c>
      <c r="B2475" s="82" t="str">
        <f t="shared" si="38"/>
        <v>Dec</v>
      </c>
      <c r="C2475" s="83">
        <v>45261</v>
      </c>
      <c r="D2475" s="84">
        <v>52</v>
      </c>
      <c r="E2475" s="84" t="s">
        <v>205</v>
      </c>
      <c r="F2475" s="86" t="s">
        <v>1452</v>
      </c>
      <c r="G2475" s="86" t="s">
        <v>10270</v>
      </c>
      <c r="H2475" s="86" t="s">
        <v>8782</v>
      </c>
      <c r="I2475" s="119">
        <v>2594.8200000000002</v>
      </c>
      <c r="J2475" s="96">
        <v>2199</v>
      </c>
      <c r="K2475" s="134" t="s">
        <v>112</v>
      </c>
      <c r="L2475" s="96" t="s">
        <v>229</v>
      </c>
      <c r="M2475" s="88" t="str">
        <f>VLOOKUP(L2475,'Total Sales 24-25'!$AD$2:$AE$6,2,0)</f>
        <v>WhatsApp API Business</v>
      </c>
      <c r="N2475" s="96" t="s">
        <v>249</v>
      </c>
      <c r="O2475" s="84" t="s">
        <v>6341</v>
      </c>
      <c r="P2475" s="89"/>
      <c r="Q2475" s="89"/>
      <c r="R2475" s="89"/>
      <c r="S2475" s="84">
        <v>12</v>
      </c>
      <c r="T2475" s="89"/>
      <c r="U2475" s="84">
        <v>2594.8200000000002</v>
      </c>
    </row>
    <row r="2476" spans="1:21" ht="17.25" customHeight="1" thickBot="1">
      <c r="A2476" s="82">
        <v>45288</v>
      </c>
      <c r="B2476" s="82" t="str">
        <f t="shared" si="38"/>
        <v>Dec</v>
      </c>
      <c r="C2476" s="83">
        <v>45261</v>
      </c>
      <c r="D2476" s="84">
        <v>52</v>
      </c>
      <c r="E2476" s="84" t="s">
        <v>205</v>
      </c>
      <c r="F2476" s="86" t="s">
        <v>5052</v>
      </c>
      <c r="G2476" s="86" t="s">
        <v>10271</v>
      </c>
      <c r="H2476" s="86" t="s">
        <v>8782</v>
      </c>
      <c r="I2476" s="119">
        <v>15045</v>
      </c>
      <c r="J2476" s="96">
        <v>12750</v>
      </c>
      <c r="K2476" s="134" t="s">
        <v>112</v>
      </c>
      <c r="L2476" s="96" t="s">
        <v>229</v>
      </c>
      <c r="M2476" s="88" t="str">
        <f>VLOOKUP(L2476,'Total Sales 24-25'!$AD$2:$AE$6,2,0)</f>
        <v>WhatsApp API Business</v>
      </c>
      <c r="N2476" s="96" t="s">
        <v>284</v>
      </c>
      <c r="O2476" s="84" t="s">
        <v>6341</v>
      </c>
      <c r="P2476" s="89"/>
      <c r="Q2476" s="89"/>
      <c r="R2476" s="89"/>
      <c r="S2476" s="84">
        <v>12</v>
      </c>
      <c r="T2476" s="89"/>
      <c r="U2476" s="84">
        <v>15045</v>
      </c>
    </row>
    <row r="2477" spans="1:21" ht="17.25" customHeight="1" thickBot="1">
      <c r="A2477" s="82">
        <v>45288</v>
      </c>
      <c r="B2477" s="82" t="str">
        <f t="shared" si="38"/>
        <v>Dec</v>
      </c>
      <c r="C2477" s="83">
        <v>45261</v>
      </c>
      <c r="D2477" s="84">
        <v>52</v>
      </c>
      <c r="E2477" s="84" t="s">
        <v>205</v>
      </c>
      <c r="F2477" s="86" t="s">
        <v>1205</v>
      </c>
      <c r="G2477" s="86" t="s">
        <v>10272</v>
      </c>
      <c r="H2477" s="86" t="s">
        <v>8782</v>
      </c>
      <c r="I2477" s="119">
        <v>15045</v>
      </c>
      <c r="J2477" s="96">
        <v>12750</v>
      </c>
      <c r="K2477" s="134" t="s">
        <v>112</v>
      </c>
      <c r="L2477" s="96" t="s">
        <v>229</v>
      </c>
      <c r="M2477" s="88" t="str">
        <f>VLOOKUP(L2477,'Total Sales 24-25'!$AD$2:$AE$6,2,0)</f>
        <v>WhatsApp API Business</v>
      </c>
      <c r="N2477" s="96" t="s">
        <v>284</v>
      </c>
      <c r="O2477" s="84" t="s">
        <v>6341</v>
      </c>
      <c r="P2477" s="89"/>
      <c r="Q2477" s="89"/>
      <c r="R2477" s="89"/>
      <c r="S2477" s="84">
        <v>12</v>
      </c>
      <c r="T2477" s="89"/>
      <c r="U2477" s="84">
        <v>15045</v>
      </c>
    </row>
    <row r="2478" spans="1:21" ht="17.25" customHeight="1" thickBot="1">
      <c r="A2478" s="82">
        <v>45289</v>
      </c>
      <c r="B2478" s="82" t="str">
        <f t="shared" si="38"/>
        <v>Dec</v>
      </c>
      <c r="C2478" s="83">
        <v>45261</v>
      </c>
      <c r="D2478" s="84">
        <v>52</v>
      </c>
      <c r="E2478" s="84" t="s">
        <v>205</v>
      </c>
      <c r="F2478" s="86" t="s">
        <v>768</v>
      </c>
      <c r="G2478" s="86" t="s">
        <v>10273</v>
      </c>
      <c r="H2478" s="86" t="s">
        <v>8782</v>
      </c>
      <c r="I2478" s="119">
        <v>36108</v>
      </c>
      <c r="J2478" s="96">
        <v>30600</v>
      </c>
      <c r="K2478" s="134" t="s">
        <v>112</v>
      </c>
      <c r="L2478" s="96" t="s">
        <v>229</v>
      </c>
      <c r="M2478" s="88" t="str">
        <f>VLOOKUP(L2478,'Total Sales 24-25'!$AD$2:$AE$6,2,0)</f>
        <v>WhatsApp API Business</v>
      </c>
      <c r="N2478" s="96" t="s">
        <v>359</v>
      </c>
      <c r="O2478" s="84" t="s">
        <v>6341</v>
      </c>
      <c r="P2478" s="89"/>
      <c r="Q2478" s="89"/>
      <c r="R2478" s="89"/>
      <c r="S2478" s="84">
        <v>12</v>
      </c>
      <c r="T2478" s="89"/>
      <c r="U2478" s="84">
        <v>36108</v>
      </c>
    </row>
    <row r="2479" spans="1:21" ht="17.25" customHeight="1" thickBot="1">
      <c r="A2479" s="82">
        <v>45035</v>
      </c>
      <c r="B2479" s="82" t="str">
        <f t="shared" si="38"/>
        <v>Apr</v>
      </c>
      <c r="C2479" s="83">
        <v>45017</v>
      </c>
      <c r="D2479" s="84">
        <v>16</v>
      </c>
      <c r="E2479" s="84" t="s">
        <v>205</v>
      </c>
      <c r="F2479" s="85" t="s">
        <v>10274</v>
      </c>
      <c r="G2479" s="86" t="s">
        <v>10275</v>
      </c>
      <c r="H2479" s="86" t="s">
        <v>8782</v>
      </c>
      <c r="I2479" s="86">
        <v>3000</v>
      </c>
      <c r="J2479" s="84">
        <v>2542</v>
      </c>
      <c r="K2479" s="107" t="s">
        <v>261</v>
      </c>
      <c r="L2479" s="88" t="s">
        <v>226</v>
      </c>
      <c r="M2479" s="88" t="str">
        <f>VLOOKUP(L2479,'Total Sales 24-25'!$AD$2:$AE$6,2,0)</f>
        <v xml:space="preserve">Training Business </v>
      </c>
      <c r="N2479" s="88" t="s">
        <v>661</v>
      </c>
      <c r="O2479" s="84" t="s">
        <v>6341</v>
      </c>
      <c r="P2479" s="89"/>
      <c r="Q2479" s="89"/>
      <c r="R2479" s="89"/>
      <c r="S2479" s="84">
        <v>4</v>
      </c>
      <c r="T2479" s="89"/>
      <c r="U2479" s="84">
        <v>3000</v>
      </c>
    </row>
    <row r="2480" spans="1:21" ht="17.25" customHeight="1" thickBot="1">
      <c r="A2480" s="82">
        <v>45289</v>
      </c>
      <c r="B2480" s="82" t="str">
        <f t="shared" si="38"/>
        <v>Dec</v>
      </c>
      <c r="C2480" s="83">
        <v>45261</v>
      </c>
      <c r="D2480" s="84">
        <v>52</v>
      </c>
      <c r="E2480" s="84" t="s">
        <v>205</v>
      </c>
      <c r="F2480" s="86" t="s">
        <v>3435</v>
      </c>
      <c r="G2480" s="86" t="s">
        <v>10276</v>
      </c>
      <c r="H2480" s="86" t="s">
        <v>8782</v>
      </c>
      <c r="I2480" s="119">
        <v>8850</v>
      </c>
      <c r="J2480" s="96">
        <v>7500</v>
      </c>
      <c r="K2480" s="134" t="s">
        <v>112</v>
      </c>
      <c r="L2480" s="96" t="s">
        <v>229</v>
      </c>
      <c r="M2480" s="88" t="str">
        <f>VLOOKUP(L2480,'Total Sales 24-25'!$AD$2:$AE$6,2,0)</f>
        <v>WhatsApp API Business</v>
      </c>
      <c r="N2480" s="96" t="s">
        <v>269</v>
      </c>
      <c r="O2480" s="84" t="s">
        <v>6341</v>
      </c>
      <c r="P2480" s="89"/>
      <c r="Q2480" s="89"/>
      <c r="R2480" s="89"/>
      <c r="S2480" s="84">
        <v>12</v>
      </c>
      <c r="T2480" s="89"/>
      <c r="U2480" s="84">
        <v>8850</v>
      </c>
    </row>
    <row r="2481" spans="1:21" ht="17.25" customHeight="1" thickBot="1">
      <c r="A2481" s="82">
        <v>45289</v>
      </c>
      <c r="B2481" s="82" t="str">
        <f t="shared" si="38"/>
        <v>Dec</v>
      </c>
      <c r="C2481" s="83">
        <v>45261</v>
      </c>
      <c r="D2481" s="84">
        <v>52</v>
      </c>
      <c r="E2481" s="84" t="s">
        <v>205</v>
      </c>
      <c r="F2481" s="86" t="s">
        <v>9543</v>
      </c>
      <c r="G2481" s="86" t="s">
        <v>10277</v>
      </c>
      <c r="H2481" s="86" t="s">
        <v>8782</v>
      </c>
      <c r="I2481" s="119">
        <v>36108</v>
      </c>
      <c r="J2481" s="96">
        <v>30600</v>
      </c>
      <c r="K2481" s="134" t="s">
        <v>112</v>
      </c>
      <c r="L2481" s="96" t="s">
        <v>229</v>
      </c>
      <c r="M2481" s="88" t="str">
        <f>VLOOKUP(L2481,'Total Sales 24-25'!$AD$2:$AE$6,2,0)</f>
        <v>WhatsApp API Business</v>
      </c>
      <c r="N2481" s="96" t="s">
        <v>359</v>
      </c>
      <c r="O2481" s="84" t="s">
        <v>6341</v>
      </c>
      <c r="P2481" s="89"/>
      <c r="Q2481" s="89"/>
      <c r="R2481" s="89"/>
      <c r="S2481" s="84">
        <v>12</v>
      </c>
      <c r="T2481" s="89"/>
      <c r="U2481" s="84">
        <v>36108</v>
      </c>
    </row>
    <row r="2482" spans="1:21" ht="17.25" customHeight="1" thickBot="1">
      <c r="A2482" s="82">
        <v>45290</v>
      </c>
      <c r="B2482" s="82" t="str">
        <f t="shared" si="38"/>
        <v>Dec</v>
      </c>
      <c r="C2482" s="83">
        <v>45261</v>
      </c>
      <c r="D2482" s="84">
        <v>52</v>
      </c>
      <c r="E2482" s="84" t="s">
        <v>205</v>
      </c>
      <c r="F2482" s="86" t="s">
        <v>360</v>
      </c>
      <c r="G2482" s="86" t="s">
        <v>10278</v>
      </c>
      <c r="H2482" s="86" t="s">
        <v>8782</v>
      </c>
      <c r="I2482" s="119">
        <v>5900</v>
      </c>
      <c r="J2482" s="96">
        <v>5000</v>
      </c>
      <c r="K2482" s="134" t="s">
        <v>112</v>
      </c>
      <c r="L2482" s="96" t="s">
        <v>229</v>
      </c>
      <c r="M2482" s="88" t="str">
        <f>VLOOKUP(L2482,'Total Sales 24-25'!$AD$2:$AE$6,2,0)</f>
        <v>WhatsApp API Business</v>
      </c>
      <c r="N2482" s="96" t="s">
        <v>359</v>
      </c>
      <c r="O2482" s="84" t="s">
        <v>6341</v>
      </c>
      <c r="P2482" s="89"/>
      <c r="Q2482" s="89"/>
      <c r="R2482" s="89"/>
      <c r="S2482" s="84">
        <v>12</v>
      </c>
      <c r="T2482" s="89"/>
      <c r="U2482" s="84">
        <v>5900</v>
      </c>
    </row>
    <row r="2483" spans="1:21" ht="17.25" customHeight="1" thickBot="1">
      <c r="A2483" s="82">
        <v>45290</v>
      </c>
      <c r="B2483" s="82" t="str">
        <f t="shared" si="38"/>
        <v>Dec</v>
      </c>
      <c r="C2483" s="83">
        <v>45261</v>
      </c>
      <c r="D2483" s="84">
        <v>52</v>
      </c>
      <c r="E2483" s="84" t="s">
        <v>205</v>
      </c>
      <c r="F2483" s="86" t="s">
        <v>5639</v>
      </c>
      <c r="G2483" s="117" t="s">
        <v>10279</v>
      </c>
      <c r="H2483" s="86" t="s">
        <v>8782</v>
      </c>
      <c r="I2483" s="119">
        <v>17700</v>
      </c>
      <c r="J2483" s="96">
        <v>15000</v>
      </c>
      <c r="K2483" s="134" t="s">
        <v>112</v>
      </c>
      <c r="L2483" s="96" t="s">
        <v>229</v>
      </c>
      <c r="M2483" s="88" t="str">
        <f>VLOOKUP(L2483,'Total Sales 24-25'!$AD$2:$AE$6,2,0)</f>
        <v>WhatsApp API Business</v>
      </c>
      <c r="N2483" s="96" t="s">
        <v>284</v>
      </c>
      <c r="O2483" s="84" t="s">
        <v>6341</v>
      </c>
      <c r="P2483" s="89"/>
      <c r="Q2483" s="89"/>
      <c r="R2483" s="89"/>
      <c r="S2483" s="84">
        <v>12</v>
      </c>
      <c r="T2483" s="89"/>
      <c r="U2483" s="84">
        <v>17700</v>
      </c>
    </row>
    <row r="2484" spans="1:21" ht="17.25" customHeight="1" thickBot="1">
      <c r="A2484" s="82">
        <v>45290</v>
      </c>
      <c r="B2484" s="82" t="str">
        <f t="shared" si="38"/>
        <v>Dec</v>
      </c>
      <c r="C2484" s="83">
        <v>45261</v>
      </c>
      <c r="D2484" s="84">
        <v>52</v>
      </c>
      <c r="E2484" s="84" t="s">
        <v>205</v>
      </c>
      <c r="F2484" s="86" t="s">
        <v>5639</v>
      </c>
      <c r="G2484" s="117" t="s">
        <v>10279</v>
      </c>
      <c r="H2484" s="86" t="s">
        <v>8782</v>
      </c>
      <c r="I2484" s="119">
        <v>5900</v>
      </c>
      <c r="J2484" s="96">
        <v>5000</v>
      </c>
      <c r="K2484" s="134" t="s">
        <v>112</v>
      </c>
      <c r="L2484" s="96" t="s">
        <v>229</v>
      </c>
      <c r="M2484" s="88" t="str">
        <f>VLOOKUP(L2484,'Total Sales 24-25'!$AD$2:$AE$6,2,0)</f>
        <v>WhatsApp API Business</v>
      </c>
      <c r="N2484" s="96" t="s">
        <v>284</v>
      </c>
      <c r="O2484" s="84" t="s">
        <v>6341</v>
      </c>
      <c r="P2484" s="89"/>
      <c r="Q2484" s="89"/>
      <c r="R2484" s="89"/>
      <c r="S2484" s="84">
        <v>12</v>
      </c>
      <c r="T2484" s="89"/>
      <c r="U2484" s="84">
        <v>5900</v>
      </c>
    </row>
    <row r="2485" spans="1:21" ht="17.25" customHeight="1" thickBot="1">
      <c r="A2485" s="82">
        <v>45290</v>
      </c>
      <c r="B2485" s="82" t="str">
        <f t="shared" si="38"/>
        <v>Dec</v>
      </c>
      <c r="C2485" s="83">
        <v>45261</v>
      </c>
      <c r="D2485" s="84">
        <v>52</v>
      </c>
      <c r="E2485" s="84" t="s">
        <v>205</v>
      </c>
      <c r="F2485" s="86" t="s">
        <v>4785</v>
      </c>
      <c r="G2485" s="86" t="s">
        <v>10280</v>
      </c>
      <c r="H2485" s="86" t="s">
        <v>8782</v>
      </c>
      <c r="I2485" s="119">
        <v>31860</v>
      </c>
      <c r="J2485" s="96">
        <v>27000</v>
      </c>
      <c r="K2485" s="134" t="s">
        <v>112</v>
      </c>
      <c r="L2485" s="96" t="s">
        <v>229</v>
      </c>
      <c r="M2485" s="88" t="str">
        <f>VLOOKUP(L2485,'Total Sales 24-25'!$AD$2:$AE$6,2,0)</f>
        <v>WhatsApp API Business</v>
      </c>
      <c r="N2485" s="96" t="s">
        <v>352</v>
      </c>
      <c r="O2485" s="84" t="s">
        <v>6341</v>
      </c>
      <c r="P2485" s="89"/>
      <c r="Q2485" s="89"/>
      <c r="R2485" s="89"/>
      <c r="S2485" s="84">
        <v>12</v>
      </c>
      <c r="T2485" s="89"/>
      <c r="U2485" s="84">
        <v>31860</v>
      </c>
    </row>
    <row r="2486" spans="1:21" ht="17.25" customHeight="1" thickBot="1">
      <c r="A2486" s="82">
        <v>45290</v>
      </c>
      <c r="B2486" s="82" t="str">
        <f t="shared" si="38"/>
        <v>Dec</v>
      </c>
      <c r="C2486" s="83">
        <v>45261</v>
      </c>
      <c r="D2486" s="84">
        <v>52</v>
      </c>
      <c r="E2486" s="84" t="s">
        <v>205</v>
      </c>
      <c r="F2486" s="86" t="s">
        <v>1565</v>
      </c>
      <c r="G2486" s="86" t="s">
        <v>10281</v>
      </c>
      <c r="H2486" s="86" t="s">
        <v>8782</v>
      </c>
      <c r="I2486" s="119">
        <v>84960</v>
      </c>
      <c r="J2486" s="96">
        <v>72000</v>
      </c>
      <c r="K2486" s="134" t="s">
        <v>112</v>
      </c>
      <c r="L2486" s="96" t="s">
        <v>229</v>
      </c>
      <c r="M2486" s="88" t="str">
        <f>VLOOKUP(L2486,'Total Sales 24-25'!$AD$2:$AE$6,2,0)</f>
        <v>WhatsApp API Business</v>
      </c>
      <c r="N2486" s="96" t="s">
        <v>359</v>
      </c>
      <c r="O2486" s="84" t="s">
        <v>6341</v>
      </c>
      <c r="P2486" s="89"/>
      <c r="Q2486" s="89"/>
      <c r="R2486" s="89"/>
      <c r="S2486" s="84">
        <v>12</v>
      </c>
      <c r="T2486" s="89"/>
      <c r="U2486" s="84">
        <v>84960</v>
      </c>
    </row>
    <row r="2487" spans="1:21" ht="17.25" customHeight="1" thickBot="1">
      <c r="A2487" s="82">
        <v>45290</v>
      </c>
      <c r="B2487" s="82" t="str">
        <f t="shared" si="38"/>
        <v>Dec</v>
      </c>
      <c r="C2487" s="83">
        <v>45261</v>
      </c>
      <c r="D2487" s="84">
        <v>52</v>
      </c>
      <c r="E2487" s="84" t="s">
        <v>205</v>
      </c>
      <c r="F2487" s="86" t="s">
        <v>3782</v>
      </c>
      <c r="G2487" s="86" t="s">
        <v>10282</v>
      </c>
      <c r="H2487" s="86" t="s">
        <v>8782</v>
      </c>
      <c r="I2487" s="119">
        <v>20060</v>
      </c>
      <c r="J2487" s="96">
        <v>17000</v>
      </c>
      <c r="K2487" s="134" t="s">
        <v>112</v>
      </c>
      <c r="L2487" s="96" t="s">
        <v>229</v>
      </c>
      <c r="M2487" s="88" t="str">
        <f>VLOOKUP(L2487,'Total Sales 24-25'!$AD$2:$AE$6,2,0)</f>
        <v>WhatsApp API Business</v>
      </c>
      <c r="N2487" s="96" t="s">
        <v>284</v>
      </c>
      <c r="O2487" s="84" t="s">
        <v>6341</v>
      </c>
      <c r="P2487" s="89"/>
      <c r="Q2487" s="89"/>
      <c r="R2487" s="89"/>
      <c r="S2487" s="84">
        <v>12</v>
      </c>
      <c r="T2487" s="89"/>
      <c r="U2487" s="84">
        <v>20060</v>
      </c>
    </row>
    <row r="2488" spans="1:21" ht="17.25" customHeight="1" thickBot="1">
      <c r="A2488" s="82">
        <v>45290</v>
      </c>
      <c r="B2488" s="82" t="str">
        <f t="shared" si="38"/>
        <v>Dec</v>
      </c>
      <c r="C2488" s="83">
        <v>45261</v>
      </c>
      <c r="D2488" s="84">
        <v>52</v>
      </c>
      <c r="E2488" s="84" t="s">
        <v>205</v>
      </c>
      <c r="F2488" s="86" t="s">
        <v>9266</v>
      </c>
      <c r="G2488" s="86" t="s">
        <v>10283</v>
      </c>
      <c r="H2488" s="86" t="s">
        <v>8782</v>
      </c>
      <c r="I2488" s="119">
        <v>29500</v>
      </c>
      <c r="J2488" s="96">
        <v>25000</v>
      </c>
      <c r="K2488" s="134" t="s">
        <v>112</v>
      </c>
      <c r="L2488" s="96" t="s">
        <v>229</v>
      </c>
      <c r="M2488" s="88" t="str">
        <f>VLOOKUP(L2488,'Total Sales 24-25'!$AD$2:$AE$6,2,0)</f>
        <v>WhatsApp API Business</v>
      </c>
      <c r="N2488" s="96" t="s">
        <v>1504</v>
      </c>
      <c r="O2488" s="84" t="s">
        <v>6341</v>
      </c>
      <c r="P2488" s="89"/>
      <c r="Q2488" s="89"/>
      <c r="R2488" s="89"/>
      <c r="S2488" s="84">
        <v>12</v>
      </c>
      <c r="T2488" s="89"/>
      <c r="U2488" s="84">
        <v>29500</v>
      </c>
    </row>
    <row r="2489" spans="1:21" ht="17.25" customHeight="1" thickBot="1">
      <c r="A2489" s="82">
        <v>45290</v>
      </c>
      <c r="B2489" s="82" t="str">
        <f t="shared" si="38"/>
        <v>Dec</v>
      </c>
      <c r="C2489" s="83">
        <v>45261</v>
      </c>
      <c r="D2489" s="84">
        <v>52</v>
      </c>
      <c r="E2489" s="84" t="s">
        <v>205</v>
      </c>
      <c r="F2489" s="119" t="s">
        <v>10284</v>
      </c>
      <c r="G2489" s="86" t="s">
        <v>10285</v>
      </c>
      <c r="H2489" s="86" t="s">
        <v>8782</v>
      </c>
      <c r="I2489" s="119">
        <v>299</v>
      </c>
      <c r="J2489" s="96">
        <v>253</v>
      </c>
      <c r="K2489" s="118" t="s">
        <v>261</v>
      </c>
      <c r="L2489" s="96" t="s">
        <v>232</v>
      </c>
      <c r="M2489" s="88" t="str">
        <f>VLOOKUP(L2489,'Total Sales 24-25'!$AD$2:$AE$6,2,0)</f>
        <v>Other Services</v>
      </c>
      <c r="N2489" s="96" t="s">
        <v>330</v>
      </c>
      <c r="O2489" s="84" t="s">
        <v>6341</v>
      </c>
      <c r="P2489" s="89"/>
      <c r="Q2489" s="89"/>
      <c r="R2489" s="89"/>
      <c r="S2489" s="84">
        <v>12</v>
      </c>
      <c r="T2489" s="89"/>
      <c r="U2489" s="84">
        <v>299</v>
      </c>
    </row>
    <row r="2490" spans="1:21" ht="17.25" customHeight="1" thickBot="1">
      <c r="A2490" s="82">
        <v>45293</v>
      </c>
      <c r="B2490" s="82" t="str">
        <f t="shared" si="38"/>
        <v>Jan</v>
      </c>
      <c r="C2490" s="83">
        <v>45292</v>
      </c>
      <c r="D2490" s="84">
        <v>1</v>
      </c>
      <c r="E2490" s="84" t="s">
        <v>205</v>
      </c>
      <c r="F2490" s="86" t="s">
        <v>10286</v>
      </c>
      <c r="G2490" s="86" t="s">
        <v>10287</v>
      </c>
      <c r="H2490" s="86" t="s">
        <v>8782</v>
      </c>
      <c r="I2490" s="86">
        <v>2950</v>
      </c>
      <c r="J2490" s="96">
        <v>2500</v>
      </c>
      <c r="K2490" s="134" t="s">
        <v>112</v>
      </c>
      <c r="L2490" s="96" t="s">
        <v>229</v>
      </c>
      <c r="M2490" s="88" t="str">
        <f>VLOOKUP(L2490,'Total Sales 24-25'!$AD$2:$AE$6,2,0)</f>
        <v>WhatsApp API Business</v>
      </c>
      <c r="N2490" s="96" t="s">
        <v>258</v>
      </c>
      <c r="O2490" s="84" t="s">
        <v>6341</v>
      </c>
      <c r="P2490" s="89"/>
      <c r="Q2490" s="89"/>
      <c r="R2490" s="89"/>
      <c r="S2490" s="84">
        <v>1</v>
      </c>
      <c r="T2490" s="89"/>
      <c r="U2490" s="84">
        <v>2950</v>
      </c>
    </row>
    <row r="2491" spans="1:21" ht="17.25" customHeight="1" thickBot="1">
      <c r="A2491" s="82">
        <v>45035</v>
      </c>
      <c r="B2491" s="82" t="str">
        <f t="shared" si="38"/>
        <v>Apr</v>
      </c>
      <c r="C2491" s="83">
        <v>45017</v>
      </c>
      <c r="D2491" s="84">
        <v>16</v>
      </c>
      <c r="E2491" s="84" t="s">
        <v>205</v>
      </c>
      <c r="F2491" s="85" t="s">
        <v>1758</v>
      </c>
      <c r="G2491" s="86" t="s">
        <v>10288</v>
      </c>
      <c r="H2491" s="86" t="s">
        <v>8782</v>
      </c>
      <c r="I2491" s="86">
        <v>3000</v>
      </c>
      <c r="J2491" s="84">
        <v>2542</v>
      </c>
      <c r="K2491" s="107" t="s">
        <v>261</v>
      </c>
      <c r="L2491" s="88" t="s">
        <v>226</v>
      </c>
      <c r="M2491" s="88" t="str">
        <f>VLOOKUP(L2491,'Total Sales 24-25'!$AD$2:$AE$6,2,0)</f>
        <v xml:space="preserve">Training Business </v>
      </c>
      <c r="N2491" s="88" t="s">
        <v>661</v>
      </c>
      <c r="O2491" s="84" t="s">
        <v>6341</v>
      </c>
      <c r="P2491" s="89"/>
      <c r="Q2491" s="89"/>
      <c r="R2491" s="89"/>
      <c r="S2491" s="84">
        <v>4</v>
      </c>
      <c r="T2491" s="89"/>
      <c r="U2491" s="84">
        <v>3000</v>
      </c>
    </row>
    <row r="2492" spans="1:21" ht="17.25" customHeight="1" thickBot="1">
      <c r="A2492" s="82">
        <v>45293</v>
      </c>
      <c r="B2492" s="82" t="str">
        <f t="shared" si="38"/>
        <v>Jan</v>
      </c>
      <c r="C2492" s="83">
        <v>45292</v>
      </c>
      <c r="D2492" s="84">
        <v>1</v>
      </c>
      <c r="E2492" s="84" t="s">
        <v>205</v>
      </c>
      <c r="F2492" s="86" t="s">
        <v>3238</v>
      </c>
      <c r="G2492" s="117" t="s">
        <v>10289</v>
      </c>
      <c r="H2492" s="86" t="s">
        <v>8782</v>
      </c>
      <c r="I2492" s="86">
        <v>84960</v>
      </c>
      <c r="J2492" s="96">
        <v>72000</v>
      </c>
      <c r="K2492" s="104" t="s">
        <v>291</v>
      </c>
      <c r="L2492" s="96" t="s">
        <v>226</v>
      </c>
      <c r="M2492" s="88" t="str">
        <f>VLOOKUP(L2492,'Total Sales 24-25'!$AD$2:$AE$6,2,0)</f>
        <v xml:space="preserve">Training Business </v>
      </c>
      <c r="N2492" s="96" t="s">
        <v>292</v>
      </c>
      <c r="O2492" s="84" t="s">
        <v>6341</v>
      </c>
      <c r="P2492" s="89"/>
      <c r="Q2492" s="89"/>
      <c r="R2492" s="89"/>
      <c r="S2492" s="84">
        <v>1</v>
      </c>
      <c r="T2492" s="89"/>
      <c r="U2492" s="84">
        <v>84960</v>
      </c>
    </row>
    <row r="2493" spans="1:21" ht="17.25" customHeight="1" thickBot="1">
      <c r="A2493" s="82">
        <v>45293</v>
      </c>
      <c r="B2493" s="82" t="str">
        <f t="shared" si="38"/>
        <v>Jan</v>
      </c>
      <c r="C2493" s="83">
        <v>45292</v>
      </c>
      <c r="D2493" s="84">
        <v>1</v>
      </c>
      <c r="E2493" s="84" t="s">
        <v>205</v>
      </c>
      <c r="F2493" s="86" t="s">
        <v>3238</v>
      </c>
      <c r="G2493" s="117" t="s">
        <v>10289</v>
      </c>
      <c r="H2493" s="86" t="s">
        <v>8782</v>
      </c>
      <c r="I2493" s="86">
        <v>36108</v>
      </c>
      <c r="J2493" s="96">
        <v>30600</v>
      </c>
      <c r="K2493" s="134" t="s">
        <v>112</v>
      </c>
      <c r="L2493" s="96" t="s">
        <v>229</v>
      </c>
      <c r="M2493" s="88" t="str">
        <f>VLOOKUP(L2493,'Total Sales 24-25'!$AD$2:$AE$6,2,0)</f>
        <v>WhatsApp API Business</v>
      </c>
      <c r="N2493" s="96" t="s">
        <v>359</v>
      </c>
      <c r="O2493" s="84" t="s">
        <v>6341</v>
      </c>
      <c r="P2493" s="89"/>
      <c r="Q2493" s="89"/>
      <c r="R2493" s="89"/>
      <c r="S2493" s="84">
        <v>1</v>
      </c>
      <c r="T2493" s="89"/>
      <c r="U2493" s="84">
        <v>36108</v>
      </c>
    </row>
    <row r="2494" spans="1:21" ht="17.25" customHeight="1" thickBot="1">
      <c r="A2494" s="82">
        <v>45293</v>
      </c>
      <c r="B2494" s="82" t="str">
        <f t="shared" si="38"/>
        <v>Jan</v>
      </c>
      <c r="C2494" s="83">
        <v>45292</v>
      </c>
      <c r="D2494" s="84">
        <v>1</v>
      </c>
      <c r="E2494" s="84" t="s">
        <v>205</v>
      </c>
      <c r="F2494" s="86" t="s">
        <v>10290</v>
      </c>
      <c r="G2494" s="117" t="s">
        <v>10291</v>
      </c>
      <c r="H2494" s="86" t="s">
        <v>8782</v>
      </c>
      <c r="I2494" s="86">
        <v>2476</v>
      </c>
      <c r="J2494" s="96">
        <v>2098</v>
      </c>
      <c r="K2494" s="134" t="s">
        <v>112</v>
      </c>
      <c r="L2494" s="96" t="s">
        <v>229</v>
      </c>
      <c r="M2494" s="88" t="str">
        <f>VLOOKUP(L2494,'Total Sales 24-25'!$AD$2:$AE$6,2,0)</f>
        <v>WhatsApp API Business</v>
      </c>
      <c r="N2494" s="96" t="s">
        <v>249</v>
      </c>
      <c r="O2494" s="84" t="s">
        <v>6341</v>
      </c>
      <c r="P2494" s="89"/>
      <c r="Q2494" s="89"/>
      <c r="R2494" s="89"/>
      <c r="S2494" s="84">
        <v>1</v>
      </c>
      <c r="T2494" s="89"/>
      <c r="U2494" s="84">
        <v>2476</v>
      </c>
    </row>
    <row r="2495" spans="1:21" ht="17.25" customHeight="1" thickBot="1">
      <c r="A2495" s="82">
        <v>45293</v>
      </c>
      <c r="B2495" s="82" t="str">
        <f t="shared" si="38"/>
        <v>Jan</v>
      </c>
      <c r="C2495" s="83">
        <v>45292</v>
      </c>
      <c r="D2495" s="84">
        <v>1</v>
      </c>
      <c r="E2495" s="84" t="s">
        <v>205</v>
      </c>
      <c r="F2495" s="86" t="s">
        <v>10290</v>
      </c>
      <c r="G2495" s="117" t="s">
        <v>10291</v>
      </c>
      <c r="H2495" s="86" t="s">
        <v>8782</v>
      </c>
      <c r="I2495" s="86">
        <v>8850</v>
      </c>
      <c r="J2495" s="96">
        <v>7500</v>
      </c>
      <c r="K2495" s="134" t="s">
        <v>112</v>
      </c>
      <c r="L2495" s="96" t="s">
        <v>229</v>
      </c>
      <c r="M2495" s="88" t="str">
        <f>VLOOKUP(L2495,'Total Sales 24-25'!$AD$2:$AE$6,2,0)</f>
        <v>WhatsApp API Business</v>
      </c>
      <c r="N2495" s="96" t="s">
        <v>269</v>
      </c>
      <c r="O2495" s="84" t="s">
        <v>6341</v>
      </c>
      <c r="P2495" s="89"/>
      <c r="Q2495" s="89"/>
      <c r="R2495" s="89"/>
      <c r="S2495" s="84">
        <v>1</v>
      </c>
      <c r="T2495" s="89"/>
      <c r="U2495" s="84">
        <v>8850</v>
      </c>
    </row>
    <row r="2496" spans="1:21" ht="17.25" customHeight="1" thickBot="1">
      <c r="A2496" s="82">
        <v>45294</v>
      </c>
      <c r="B2496" s="82" t="str">
        <f t="shared" si="38"/>
        <v>Jan</v>
      </c>
      <c r="C2496" s="83">
        <v>45292</v>
      </c>
      <c r="D2496" s="84">
        <v>1</v>
      </c>
      <c r="E2496" s="84" t="s">
        <v>205</v>
      </c>
      <c r="F2496" s="86" t="s">
        <v>2252</v>
      </c>
      <c r="G2496" s="86" t="s">
        <v>10292</v>
      </c>
      <c r="H2496" s="86" t="s">
        <v>8782</v>
      </c>
      <c r="I2496" s="86">
        <v>7522</v>
      </c>
      <c r="J2496" s="96">
        <v>6375</v>
      </c>
      <c r="K2496" s="134" t="s">
        <v>112</v>
      </c>
      <c r="L2496" s="96" t="s">
        <v>229</v>
      </c>
      <c r="M2496" s="88" t="str">
        <f>VLOOKUP(L2496,'Total Sales 24-25'!$AD$2:$AE$6,2,0)</f>
        <v>WhatsApp API Business</v>
      </c>
      <c r="N2496" s="96" t="s">
        <v>269</v>
      </c>
      <c r="O2496" s="84" t="s">
        <v>6341</v>
      </c>
      <c r="P2496" s="89"/>
      <c r="Q2496" s="89"/>
      <c r="R2496" s="89"/>
      <c r="S2496" s="84">
        <v>1</v>
      </c>
      <c r="T2496" s="89"/>
      <c r="U2496" s="84">
        <v>7522</v>
      </c>
    </row>
    <row r="2497" spans="1:21" ht="17.25" customHeight="1" thickBot="1">
      <c r="A2497" s="82">
        <v>45294</v>
      </c>
      <c r="B2497" s="82" t="str">
        <f t="shared" si="38"/>
        <v>Jan</v>
      </c>
      <c r="C2497" s="83">
        <v>45292</v>
      </c>
      <c r="D2497" s="84">
        <v>1</v>
      </c>
      <c r="E2497" s="84" t="s">
        <v>205</v>
      </c>
      <c r="F2497" s="86" t="s">
        <v>10293</v>
      </c>
      <c r="G2497" s="86" t="s">
        <v>10294</v>
      </c>
      <c r="H2497" s="86" t="s">
        <v>8782</v>
      </c>
      <c r="I2497" s="86">
        <v>299</v>
      </c>
      <c r="J2497" s="96">
        <v>253</v>
      </c>
      <c r="K2497" s="118" t="s">
        <v>261</v>
      </c>
      <c r="L2497" s="96" t="s">
        <v>232</v>
      </c>
      <c r="M2497" s="88" t="str">
        <f>VLOOKUP(L2497,'Total Sales 24-25'!$AD$2:$AE$6,2,0)</f>
        <v>Other Services</v>
      </c>
      <c r="N2497" s="96" t="s">
        <v>330</v>
      </c>
      <c r="O2497" s="84" t="s">
        <v>6341</v>
      </c>
      <c r="P2497" s="89"/>
      <c r="Q2497" s="89"/>
      <c r="R2497" s="89"/>
      <c r="S2497" s="84">
        <v>1</v>
      </c>
      <c r="T2497" s="89"/>
      <c r="U2497" s="84">
        <v>299</v>
      </c>
    </row>
    <row r="2498" spans="1:21" ht="17.25" customHeight="1" thickBot="1">
      <c r="A2498" s="82">
        <v>45294</v>
      </c>
      <c r="B2498" s="82" t="str">
        <f t="shared" ref="B2498:B2561" si="39">TEXT(A2498,"mmm")</f>
        <v>Jan</v>
      </c>
      <c r="C2498" s="83">
        <v>45292</v>
      </c>
      <c r="D2498" s="84">
        <v>1</v>
      </c>
      <c r="E2498" s="84" t="s">
        <v>205</v>
      </c>
      <c r="F2498" s="86" t="s">
        <v>9576</v>
      </c>
      <c r="G2498" s="86" t="s">
        <v>10295</v>
      </c>
      <c r="H2498" s="86" t="s">
        <v>8782</v>
      </c>
      <c r="I2498" s="86">
        <v>7965</v>
      </c>
      <c r="J2498" s="96">
        <v>6750</v>
      </c>
      <c r="K2498" s="134" t="s">
        <v>112</v>
      </c>
      <c r="L2498" s="96" t="s">
        <v>229</v>
      </c>
      <c r="M2498" s="88" t="str">
        <f>VLOOKUP(L2498,'Total Sales 24-25'!$AD$2:$AE$6,2,0)</f>
        <v>WhatsApp API Business</v>
      </c>
      <c r="N2498" s="96" t="s">
        <v>269</v>
      </c>
      <c r="O2498" s="84" t="s">
        <v>6341</v>
      </c>
      <c r="P2498" s="89"/>
      <c r="Q2498" s="89"/>
      <c r="R2498" s="89"/>
      <c r="S2498" s="84">
        <v>1</v>
      </c>
      <c r="T2498" s="89"/>
      <c r="U2498" s="84">
        <v>7965</v>
      </c>
    </row>
    <row r="2499" spans="1:21" ht="17.25" customHeight="1" thickBot="1">
      <c r="A2499" s="82">
        <v>45294</v>
      </c>
      <c r="B2499" s="82" t="str">
        <f t="shared" si="39"/>
        <v>Jan</v>
      </c>
      <c r="C2499" s="83">
        <v>45292</v>
      </c>
      <c r="D2499" s="84">
        <v>1</v>
      </c>
      <c r="E2499" s="84" t="s">
        <v>205</v>
      </c>
      <c r="F2499" s="86" t="s">
        <v>463</v>
      </c>
      <c r="G2499" s="86" t="s">
        <v>10296</v>
      </c>
      <c r="H2499" s="86" t="s">
        <v>8782</v>
      </c>
      <c r="I2499" s="86">
        <v>42480</v>
      </c>
      <c r="J2499" s="96">
        <v>36000</v>
      </c>
      <c r="K2499" s="134" t="s">
        <v>112</v>
      </c>
      <c r="L2499" s="96" t="s">
        <v>229</v>
      </c>
      <c r="M2499" s="88" t="str">
        <f>VLOOKUP(L2499,'Total Sales 24-25'!$AD$2:$AE$6,2,0)</f>
        <v>WhatsApp API Business</v>
      </c>
      <c r="N2499" s="96" t="s">
        <v>359</v>
      </c>
      <c r="O2499" s="84" t="s">
        <v>6341</v>
      </c>
      <c r="P2499" s="89"/>
      <c r="Q2499" s="89"/>
      <c r="R2499" s="89"/>
      <c r="S2499" s="84">
        <v>1</v>
      </c>
      <c r="T2499" s="89"/>
      <c r="U2499" s="84">
        <v>42480</v>
      </c>
    </row>
    <row r="2500" spans="1:21" ht="17.25" customHeight="1" thickBot="1">
      <c r="A2500" s="82">
        <v>45294</v>
      </c>
      <c r="B2500" s="82" t="str">
        <f t="shared" si="39"/>
        <v>Jan</v>
      </c>
      <c r="C2500" s="83">
        <v>45292</v>
      </c>
      <c r="D2500" s="84">
        <v>1</v>
      </c>
      <c r="E2500" s="84" t="s">
        <v>205</v>
      </c>
      <c r="F2500" s="86" t="s">
        <v>9645</v>
      </c>
      <c r="G2500" s="86" t="s">
        <v>10297</v>
      </c>
      <c r="H2500" s="86" t="s">
        <v>8782</v>
      </c>
      <c r="I2500" s="86">
        <v>7522.5</v>
      </c>
      <c r="J2500" s="96">
        <v>6375</v>
      </c>
      <c r="K2500" s="134" t="s">
        <v>112</v>
      </c>
      <c r="L2500" s="96" t="s">
        <v>229</v>
      </c>
      <c r="M2500" s="88" t="str">
        <f>VLOOKUP(L2500,'Total Sales 24-25'!$AD$2:$AE$6,2,0)</f>
        <v>WhatsApp API Business</v>
      </c>
      <c r="N2500" s="96" t="s">
        <v>269</v>
      </c>
      <c r="O2500" s="84" t="s">
        <v>6341</v>
      </c>
      <c r="P2500" s="89"/>
      <c r="Q2500" s="89"/>
      <c r="R2500" s="89"/>
      <c r="S2500" s="84">
        <v>1</v>
      </c>
      <c r="T2500" s="89"/>
      <c r="U2500" s="84">
        <v>7522.5</v>
      </c>
    </row>
    <row r="2501" spans="1:21" ht="17.25" customHeight="1" thickBot="1">
      <c r="A2501" s="82">
        <v>45294</v>
      </c>
      <c r="B2501" s="82" t="str">
        <f t="shared" si="39"/>
        <v>Jan</v>
      </c>
      <c r="C2501" s="83">
        <v>45292</v>
      </c>
      <c r="D2501" s="84">
        <v>1</v>
      </c>
      <c r="E2501" s="84" t="s">
        <v>205</v>
      </c>
      <c r="F2501" s="86" t="s">
        <v>355</v>
      </c>
      <c r="G2501" s="86" t="s">
        <v>10298</v>
      </c>
      <c r="H2501" s="86" t="s">
        <v>8782</v>
      </c>
      <c r="I2501" s="86">
        <v>17641</v>
      </c>
      <c r="J2501" s="96">
        <v>14950</v>
      </c>
      <c r="K2501" s="118" t="s">
        <v>261</v>
      </c>
      <c r="L2501" s="96" t="s">
        <v>232</v>
      </c>
      <c r="M2501" s="88" t="str">
        <f>VLOOKUP(L2501,'Total Sales 24-25'!$AD$2:$AE$6,2,0)</f>
        <v>Other Services</v>
      </c>
      <c r="N2501" s="96" t="s">
        <v>10299</v>
      </c>
      <c r="O2501" s="84" t="s">
        <v>6341</v>
      </c>
      <c r="P2501" s="89"/>
      <c r="Q2501" s="89"/>
      <c r="R2501" s="89"/>
      <c r="S2501" s="84">
        <v>1</v>
      </c>
      <c r="T2501" s="89"/>
      <c r="U2501" s="84">
        <v>17641</v>
      </c>
    </row>
    <row r="2502" spans="1:21" ht="17.25" customHeight="1" thickBot="1">
      <c r="A2502" s="82">
        <v>45294</v>
      </c>
      <c r="B2502" s="82" t="str">
        <f t="shared" si="39"/>
        <v>Jan</v>
      </c>
      <c r="C2502" s="83">
        <v>45292</v>
      </c>
      <c r="D2502" s="84">
        <v>1</v>
      </c>
      <c r="E2502" s="84" t="s">
        <v>205</v>
      </c>
      <c r="F2502" s="86" t="s">
        <v>2204</v>
      </c>
      <c r="G2502" s="86" t="s">
        <v>10300</v>
      </c>
      <c r="H2502" s="86" t="s">
        <v>8782</v>
      </c>
      <c r="I2502" s="86">
        <v>15045</v>
      </c>
      <c r="J2502" s="96">
        <v>12750</v>
      </c>
      <c r="K2502" s="134" t="s">
        <v>112</v>
      </c>
      <c r="L2502" s="96" t="s">
        <v>229</v>
      </c>
      <c r="M2502" s="88" t="str">
        <f>VLOOKUP(L2502,'Total Sales 24-25'!$AD$2:$AE$6,2,0)</f>
        <v>WhatsApp API Business</v>
      </c>
      <c r="N2502" s="96" t="s">
        <v>269</v>
      </c>
      <c r="O2502" s="84" t="s">
        <v>6341</v>
      </c>
      <c r="P2502" s="89"/>
      <c r="Q2502" s="89"/>
      <c r="R2502" s="89"/>
      <c r="S2502" s="84">
        <v>1</v>
      </c>
      <c r="T2502" s="89"/>
      <c r="U2502" s="84">
        <v>15045</v>
      </c>
    </row>
    <row r="2503" spans="1:21" ht="17.25" customHeight="1" thickBot="1">
      <c r="A2503" s="82">
        <v>45295</v>
      </c>
      <c r="B2503" s="82" t="str">
        <f t="shared" si="39"/>
        <v>Jan</v>
      </c>
      <c r="C2503" s="83">
        <v>45292</v>
      </c>
      <c r="D2503" s="84">
        <v>1</v>
      </c>
      <c r="E2503" s="84" t="s">
        <v>205</v>
      </c>
      <c r="F2503" s="86" t="s">
        <v>9508</v>
      </c>
      <c r="G2503" s="86" t="s">
        <v>10301</v>
      </c>
      <c r="H2503" s="86" t="s">
        <v>8782</v>
      </c>
      <c r="I2503" s="86">
        <v>236000</v>
      </c>
      <c r="J2503" s="96">
        <v>200000</v>
      </c>
      <c r="K2503" s="104" t="s">
        <v>291</v>
      </c>
      <c r="L2503" s="96" t="s">
        <v>226</v>
      </c>
      <c r="M2503" s="88" t="str">
        <f>VLOOKUP(L2503,'Total Sales 24-25'!$AD$2:$AE$6,2,0)</f>
        <v xml:space="preserve">Training Business </v>
      </c>
      <c r="N2503" s="96" t="s">
        <v>292</v>
      </c>
      <c r="O2503" s="84" t="s">
        <v>6341</v>
      </c>
      <c r="P2503" s="89"/>
      <c r="Q2503" s="89"/>
      <c r="R2503" s="89"/>
      <c r="S2503" s="84">
        <v>1</v>
      </c>
      <c r="T2503" s="89"/>
      <c r="U2503" s="84">
        <v>236000</v>
      </c>
    </row>
    <row r="2504" spans="1:21" ht="17.25" customHeight="1" thickBot="1">
      <c r="A2504" s="82">
        <v>45035</v>
      </c>
      <c r="B2504" s="82" t="str">
        <f t="shared" si="39"/>
        <v>Apr</v>
      </c>
      <c r="C2504" s="83">
        <v>45017</v>
      </c>
      <c r="D2504" s="84">
        <v>16</v>
      </c>
      <c r="E2504" s="84" t="s">
        <v>205</v>
      </c>
      <c r="F2504" s="85" t="s">
        <v>6424</v>
      </c>
      <c r="G2504" s="86" t="s">
        <v>10302</v>
      </c>
      <c r="H2504" s="86" t="s">
        <v>8782</v>
      </c>
      <c r="I2504" s="86">
        <v>3000</v>
      </c>
      <c r="J2504" s="84">
        <v>2542</v>
      </c>
      <c r="K2504" s="107" t="s">
        <v>261</v>
      </c>
      <c r="L2504" s="88" t="s">
        <v>226</v>
      </c>
      <c r="M2504" s="88" t="str">
        <f>VLOOKUP(L2504,'Total Sales 24-25'!$AD$2:$AE$6,2,0)</f>
        <v xml:space="preserve">Training Business </v>
      </c>
      <c r="N2504" s="88" t="s">
        <v>661</v>
      </c>
      <c r="O2504" s="84" t="s">
        <v>6341</v>
      </c>
      <c r="P2504" s="89"/>
      <c r="Q2504" s="89"/>
      <c r="R2504" s="89"/>
      <c r="S2504" s="84">
        <v>4</v>
      </c>
      <c r="T2504" s="89"/>
      <c r="U2504" s="84">
        <v>3000</v>
      </c>
    </row>
    <row r="2505" spans="1:21" ht="17.25" customHeight="1" thickBot="1">
      <c r="A2505" s="82">
        <v>45295</v>
      </c>
      <c r="B2505" s="82" t="str">
        <f t="shared" si="39"/>
        <v>Jan</v>
      </c>
      <c r="C2505" s="83">
        <v>45292</v>
      </c>
      <c r="D2505" s="84">
        <v>1</v>
      </c>
      <c r="E2505" s="84" t="s">
        <v>205</v>
      </c>
      <c r="F2505" s="86" t="s">
        <v>501</v>
      </c>
      <c r="G2505" s="86" t="s">
        <v>10303</v>
      </c>
      <c r="H2505" s="86" t="s">
        <v>8782</v>
      </c>
      <c r="I2505" s="86">
        <v>236000</v>
      </c>
      <c r="J2505" s="96">
        <v>200000</v>
      </c>
      <c r="K2505" s="104" t="s">
        <v>291</v>
      </c>
      <c r="L2505" s="96" t="s">
        <v>226</v>
      </c>
      <c r="M2505" s="88" t="str">
        <f>VLOOKUP(L2505,'Total Sales 24-25'!$AD$2:$AE$6,2,0)</f>
        <v xml:space="preserve">Training Business </v>
      </c>
      <c r="N2505" s="96" t="s">
        <v>292</v>
      </c>
      <c r="O2505" s="84" t="s">
        <v>6341</v>
      </c>
      <c r="P2505" s="89"/>
      <c r="Q2505" s="89"/>
      <c r="R2505" s="89"/>
      <c r="S2505" s="84">
        <v>1</v>
      </c>
      <c r="T2505" s="89"/>
      <c r="U2505" s="84">
        <v>236000</v>
      </c>
    </row>
    <row r="2506" spans="1:21" ht="17.25" customHeight="1" thickBot="1">
      <c r="A2506" s="82">
        <v>45295</v>
      </c>
      <c r="B2506" s="82" t="str">
        <f t="shared" si="39"/>
        <v>Jan</v>
      </c>
      <c r="C2506" s="83">
        <v>45292</v>
      </c>
      <c r="D2506" s="84">
        <v>1</v>
      </c>
      <c r="E2506" s="84" t="s">
        <v>205</v>
      </c>
      <c r="F2506" s="86" t="s">
        <v>1717</v>
      </c>
      <c r="G2506" s="86" t="s">
        <v>10304</v>
      </c>
      <c r="H2506" s="86" t="s">
        <v>8782</v>
      </c>
      <c r="I2506" s="86">
        <v>236000</v>
      </c>
      <c r="J2506" s="96">
        <v>200000</v>
      </c>
      <c r="K2506" s="104" t="s">
        <v>291</v>
      </c>
      <c r="L2506" s="96" t="s">
        <v>226</v>
      </c>
      <c r="M2506" s="88" t="str">
        <f>VLOOKUP(L2506,'Total Sales 24-25'!$AD$2:$AE$6,2,0)</f>
        <v xml:space="preserve">Training Business </v>
      </c>
      <c r="N2506" s="96" t="s">
        <v>292</v>
      </c>
      <c r="O2506" s="84" t="s">
        <v>6341</v>
      </c>
      <c r="P2506" s="84" t="s">
        <v>7726</v>
      </c>
      <c r="Q2506" s="89"/>
      <c r="R2506" s="89"/>
      <c r="S2506" s="84">
        <v>1</v>
      </c>
      <c r="T2506" s="89"/>
      <c r="U2506" s="84">
        <v>236000</v>
      </c>
    </row>
    <row r="2507" spans="1:21" ht="17.25" customHeight="1" thickBot="1">
      <c r="A2507" s="82">
        <v>45295</v>
      </c>
      <c r="B2507" s="82" t="str">
        <f t="shared" si="39"/>
        <v>Jan</v>
      </c>
      <c r="C2507" s="83">
        <v>45292</v>
      </c>
      <c r="D2507" s="84">
        <v>1</v>
      </c>
      <c r="E2507" s="84" t="s">
        <v>205</v>
      </c>
      <c r="F2507" s="86" t="s">
        <v>1768</v>
      </c>
      <c r="G2507" s="86" t="s">
        <v>10305</v>
      </c>
      <c r="H2507" s="86" t="s">
        <v>8782</v>
      </c>
      <c r="I2507" s="86">
        <v>2507.5</v>
      </c>
      <c r="J2507" s="96">
        <v>2125</v>
      </c>
      <c r="K2507" s="134" t="s">
        <v>112</v>
      </c>
      <c r="L2507" s="96" t="s">
        <v>229</v>
      </c>
      <c r="M2507" s="88" t="str">
        <f>VLOOKUP(L2507,'Total Sales 24-25'!$AD$2:$AE$6,2,0)</f>
        <v>WhatsApp API Business</v>
      </c>
      <c r="N2507" s="96" t="s">
        <v>258</v>
      </c>
      <c r="O2507" s="84" t="s">
        <v>6341</v>
      </c>
      <c r="P2507" s="89"/>
      <c r="Q2507" s="89"/>
      <c r="R2507" s="89"/>
      <c r="S2507" s="84">
        <v>1</v>
      </c>
      <c r="T2507" s="89"/>
      <c r="U2507" s="84">
        <v>2507.5</v>
      </c>
    </row>
    <row r="2508" spans="1:21" ht="17.25" customHeight="1" thickBot="1">
      <c r="A2508" s="82">
        <v>45296</v>
      </c>
      <c r="B2508" s="82" t="str">
        <f t="shared" si="39"/>
        <v>Jan</v>
      </c>
      <c r="C2508" s="83">
        <v>45292</v>
      </c>
      <c r="D2508" s="84">
        <v>1</v>
      </c>
      <c r="E2508" s="84" t="s">
        <v>205</v>
      </c>
      <c r="F2508" s="86" t="s">
        <v>4886</v>
      </c>
      <c r="G2508" s="86" t="s">
        <v>10306</v>
      </c>
      <c r="H2508" s="86" t="s">
        <v>8782</v>
      </c>
      <c r="I2508" s="86">
        <v>17700</v>
      </c>
      <c r="J2508" s="96">
        <v>15000</v>
      </c>
      <c r="K2508" s="134" t="s">
        <v>112</v>
      </c>
      <c r="L2508" s="96" t="s">
        <v>229</v>
      </c>
      <c r="M2508" s="88" t="str">
        <f>VLOOKUP(L2508,'Total Sales 24-25'!$AD$2:$AE$6,2,0)</f>
        <v>WhatsApp API Business</v>
      </c>
      <c r="N2508" s="96" t="s">
        <v>284</v>
      </c>
      <c r="O2508" s="84" t="s">
        <v>6341</v>
      </c>
      <c r="P2508" s="89"/>
      <c r="Q2508" s="89"/>
      <c r="R2508" s="89"/>
      <c r="S2508" s="84">
        <v>1</v>
      </c>
      <c r="T2508" s="89"/>
      <c r="U2508" s="84">
        <v>17700</v>
      </c>
    </row>
    <row r="2509" spans="1:21" ht="17.25" customHeight="1" thickBot="1">
      <c r="A2509" s="82">
        <v>45297</v>
      </c>
      <c r="B2509" s="82" t="str">
        <f t="shared" si="39"/>
        <v>Jan</v>
      </c>
      <c r="C2509" s="83">
        <v>45292</v>
      </c>
      <c r="D2509" s="84">
        <v>1</v>
      </c>
      <c r="E2509" s="84" t="s">
        <v>205</v>
      </c>
      <c r="F2509" s="86" t="s">
        <v>1724</v>
      </c>
      <c r="G2509" s="86" t="s">
        <v>10307</v>
      </c>
      <c r="H2509" s="86" t="s">
        <v>8782</v>
      </c>
      <c r="I2509" s="86">
        <v>34302.6</v>
      </c>
      <c r="J2509" s="96">
        <v>29070</v>
      </c>
      <c r="K2509" s="134" t="s">
        <v>112</v>
      </c>
      <c r="L2509" s="96" t="s">
        <v>229</v>
      </c>
      <c r="M2509" s="88" t="str">
        <f>VLOOKUP(L2509,'Total Sales 24-25'!$AD$2:$AE$6,2,0)</f>
        <v>WhatsApp API Business</v>
      </c>
      <c r="N2509" s="96" t="s">
        <v>359</v>
      </c>
      <c r="O2509" s="84" t="s">
        <v>6341</v>
      </c>
      <c r="P2509" s="89"/>
      <c r="Q2509" s="89"/>
      <c r="R2509" s="89"/>
      <c r="S2509" s="84">
        <v>1</v>
      </c>
      <c r="T2509" s="89"/>
      <c r="U2509" s="84">
        <v>34302.6</v>
      </c>
    </row>
    <row r="2510" spans="1:21" ht="17.25" customHeight="1" thickBot="1">
      <c r="A2510" s="82">
        <v>45297</v>
      </c>
      <c r="B2510" s="82" t="str">
        <f t="shared" si="39"/>
        <v>Jan</v>
      </c>
      <c r="C2510" s="83">
        <v>45292</v>
      </c>
      <c r="D2510" s="84">
        <v>1</v>
      </c>
      <c r="E2510" s="84" t="s">
        <v>205</v>
      </c>
      <c r="F2510" s="86" t="s">
        <v>2488</v>
      </c>
      <c r="G2510" s="86" t="s">
        <v>10308</v>
      </c>
      <c r="H2510" s="86" t="s">
        <v>8782</v>
      </c>
      <c r="I2510" s="86">
        <v>17700</v>
      </c>
      <c r="J2510" s="96">
        <v>15000</v>
      </c>
      <c r="K2510" s="134" t="s">
        <v>112</v>
      </c>
      <c r="L2510" s="96" t="s">
        <v>229</v>
      </c>
      <c r="M2510" s="88" t="str">
        <f>VLOOKUP(L2510,'Total Sales 24-25'!$AD$2:$AE$6,2,0)</f>
        <v>WhatsApp API Business</v>
      </c>
      <c r="N2510" s="96" t="s">
        <v>284</v>
      </c>
      <c r="O2510" s="84" t="s">
        <v>6341</v>
      </c>
      <c r="P2510" s="89"/>
      <c r="Q2510" s="89"/>
      <c r="R2510" s="89"/>
      <c r="S2510" s="84">
        <v>1</v>
      </c>
      <c r="T2510" s="89"/>
      <c r="U2510" s="84">
        <v>17700</v>
      </c>
    </row>
    <row r="2511" spans="1:21" ht="17.25" customHeight="1" thickBot="1">
      <c r="A2511" s="82">
        <v>45297</v>
      </c>
      <c r="B2511" s="82" t="str">
        <f t="shared" si="39"/>
        <v>Jan</v>
      </c>
      <c r="C2511" s="83">
        <v>45292</v>
      </c>
      <c r="D2511" s="84">
        <v>1</v>
      </c>
      <c r="E2511" s="84" t="s">
        <v>205</v>
      </c>
      <c r="F2511" s="86" t="s">
        <v>2345</v>
      </c>
      <c r="G2511" s="86" t="s">
        <v>10309</v>
      </c>
      <c r="H2511" s="86" t="s">
        <v>8782</v>
      </c>
      <c r="I2511" s="86">
        <v>469640</v>
      </c>
      <c r="J2511" s="96">
        <v>398000</v>
      </c>
      <c r="K2511" s="104" t="s">
        <v>291</v>
      </c>
      <c r="L2511" s="96" t="s">
        <v>226</v>
      </c>
      <c r="M2511" s="88" t="str">
        <f>VLOOKUP(L2511,'Total Sales 24-25'!$AD$2:$AE$6,2,0)</f>
        <v xml:space="preserve">Training Business </v>
      </c>
      <c r="N2511" s="96" t="s">
        <v>292</v>
      </c>
      <c r="O2511" s="84" t="s">
        <v>6341</v>
      </c>
      <c r="P2511" s="84" t="s">
        <v>7726</v>
      </c>
      <c r="Q2511" s="89"/>
      <c r="R2511" s="89"/>
      <c r="S2511" s="84">
        <v>1</v>
      </c>
      <c r="T2511" s="89"/>
      <c r="U2511" s="84">
        <v>469640</v>
      </c>
    </row>
    <row r="2512" spans="1:21" ht="17.25" customHeight="1" thickBot="1">
      <c r="A2512" s="82">
        <v>45297</v>
      </c>
      <c r="B2512" s="82" t="str">
        <f t="shared" si="39"/>
        <v>Jan</v>
      </c>
      <c r="C2512" s="83">
        <v>45292</v>
      </c>
      <c r="D2512" s="84">
        <v>1</v>
      </c>
      <c r="E2512" s="84" t="s">
        <v>205</v>
      </c>
      <c r="F2512" s="86" t="s">
        <v>1427</v>
      </c>
      <c r="G2512" s="86" t="s">
        <v>10310</v>
      </c>
      <c r="H2512" s="86" t="s">
        <v>8782</v>
      </c>
      <c r="I2512" s="86">
        <v>9440</v>
      </c>
      <c r="J2512" s="96">
        <v>8000</v>
      </c>
      <c r="K2512" s="104" t="s">
        <v>291</v>
      </c>
      <c r="L2512" s="88" t="s">
        <v>32</v>
      </c>
      <c r="M2512" s="88" t="s">
        <v>15</v>
      </c>
      <c r="N2512" s="96" t="s">
        <v>32</v>
      </c>
      <c r="O2512" s="84" t="s">
        <v>6341</v>
      </c>
      <c r="P2512" s="89"/>
      <c r="Q2512" s="89"/>
      <c r="R2512" s="89"/>
      <c r="S2512" s="84">
        <v>1</v>
      </c>
      <c r="T2512" s="89"/>
      <c r="U2512" s="84">
        <v>9440</v>
      </c>
    </row>
    <row r="2513" spans="1:21" ht="17.25" customHeight="1" thickBot="1">
      <c r="A2513" s="82">
        <v>45297</v>
      </c>
      <c r="B2513" s="82" t="str">
        <f t="shared" si="39"/>
        <v>Jan</v>
      </c>
      <c r="C2513" s="83">
        <v>45292</v>
      </c>
      <c r="D2513" s="84">
        <v>1</v>
      </c>
      <c r="E2513" s="84" t="s">
        <v>205</v>
      </c>
      <c r="F2513" s="86" t="s">
        <v>360</v>
      </c>
      <c r="G2513" s="86" t="s">
        <v>10311</v>
      </c>
      <c r="H2513" s="86" t="s">
        <v>8782</v>
      </c>
      <c r="I2513" s="86">
        <v>70800</v>
      </c>
      <c r="J2513" s="96">
        <v>60000</v>
      </c>
      <c r="K2513" s="134" t="s">
        <v>112</v>
      </c>
      <c r="L2513" s="96" t="s">
        <v>229</v>
      </c>
      <c r="M2513" s="88" t="str">
        <f>VLOOKUP(L2513,'Total Sales 24-25'!$AD$2:$AE$6,2,0)</f>
        <v>WhatsApp API Business</v>
      </c>
      <c r="N2513" s="96" t="s">
        <v>249</v>
      </c>
      <c r="O2513" s="84" t="s">
        <v>6341</v>
      </c>
      <c r="P2513" s="89"/>
      <c r="Q2513" s="89"/>
      <c r="R2513" s="89"/>
      <c r="S2513" s="84">
        <v>1</v>
      </c>
      <c r="T2513" s="89"/>
      <c r="U2513" s="84">
        <v>70800</v>
      </c>
    </row>
    <row r="2514" spans="1:21" ht="17.25" customHeight="1" thickBot="1">
      <c r="A2514" s="82">
        <v>45297</v>
      </c>
      <c r="B2514" s="82" t="str">
        <f t="shared" si="39"/>
        <v>Jan</v>
      </c>
      <c r="C2514" s="83">
        <v>45292</v>
      </c>
      <c r="D2514" s="84">
        <v>1</v>
      </c>
      <c r="E2514" s="84" t="s">
        <v>205</v>
      </c>
      <c r="F2514" s="86" t="s">
        <v>8993</v>
      </c>
      <c r="G2514" s="86" t="s">
        <v>10312</v>
      </c>
      <c r="H2514" s="86" t="s">
        <v>8782</v>
      </c>
      <c r="I2514" s="86">
        <v>174640</v>
      </c>
      <c r="J2514" s="96">
        <v>148000</v>
      </c>
      <c r="K2514" s="104" t="s">
        <v>291</v>
      </c>
      <c r="L2514" s="96" t="s">
        <v>226</v>
      </c>
      <c r="M2514" s="88" t="str">
        <f>VLOOKUP(L2514,'Total Sales 24-25'!$AD$2:$AE$6,2,0)</f>
        <v xml:space="preserve">Training Business </v>
      </c>
      <c r="N2514" s="96" t="s">
        <v>292</v>
      </c>
      <c r="O2514" s="84" t="s">
        <v>6341</v>
      </c>
      <c r="P2514" s="89"/>
      <c r="Q2514" s="89"/>
      <c r="R2514" s="89"/>
      <c r="S2514" s="84">
        <v>1</v>
      </c>
      <c r="T2514" s="89"/>
      <c r="U2514" s="84">
        <v>174640</v>
      </c>
    </row>
    <row r="2515" spans="1:21" ht="17.25" customHeight="1" thickBot="1">
      <c r="A2515" s="82">
        <v>45035</v>
      </c>
      <c r="B2515" s="82" t="str">
        <f t="shared" si="39"/>
        <v>Apr</v>
      </c>
      <c r="C2515" s="83">
        <v>45017</v>
      </c>
      <c r="D2515" s="109">
        <v>16</v>
      </c>
      <c r="E2515" s="84" t="s">
        <v>205</v>
      </c>
      <c r="F2515" s="113" t="s">
        <v>1590</v>
      </c>
      <c r="G2515" s="110" t="s">
        <v>10313</v>
      </c>
      <c r="H2515" s="86" t="s">
        <v>8782</v>
      </c>
      <c r="I2515" s="110">
        <v>42480</v>
      </c>
      <c r="J2515" s="109">
        <v>36000</v>
      </c>
      <c r="K2515" s="120" t="s">
        <v>112</v>
      </c>
      <c r="L2515" s="109" t="s">
        <v>229</v>
      </c>
      <c r="M2515" s="88" t="str">
        <f>VLOOKUP(L2515,'Total Sales 24-25'!$AD$2:$AE$6,2,0)</f>
        <v>WhatsApp API Business</v>
      </c>
      <c r="N2515" s="109" t="s">
        <v>359</v>
      </c>
      <c r="O2515" s="109" t="s">
        <v>6341</v>
      </c>
      <c r="P2515" s="89"/>
      <c r="Q2515" s="89"/>
      <c r="R2515" s="89"/>
      <c r="S2515" s="109">
        <v>4</v>
      </c>
      <c r="T2515" s="89"/>
      <c r="U2515" s="109">
        <v>42480</v>
      </c>
    </row>
    <row r="2516" spans="1:21" ht="17.25" customHeight="1" thickBot="1">
      <c r="A2516" s="82">
        <v>45297</v>
      </c>
      <c r="B2516" s="82" t="str">
        <f t="shared" si="39"/>
        <v>Jan</v>
      </c>
      <c r="C2516" s="83">
        <v>45292</v>
      </c>
      <c r="D2516" s="84">
        <v>1</v>
      </c>
      <c r="E2516" s="84" t="s">
        <v>205</v>
      </c>
      <c r="F2516" s="86" t="s">
        <v>10314</v>
      </c>
      <c r="G2516" s="117" t="s">
        <v>10315</v>
      </c>
      <c r="H2516" s="86" t="s">
        <v>8782</v>
      </c>
      <c r="I2516" s="86">
        <v>8850</v>
      </c>
      <c r="J2516" s="96">
        <v>7500</v>
      </c>
      <c r="K2516" s="134" t="s">
        <v>112</v>
      </c>
      <c r="L2516" s="96" t="s">
        <v>229</v>
      </c>
      <c r="M2516" s="88" t="str">
        <f>VLOOKUP(L2516,'Total Sales 24-25'!$AD$2:$AE$6,2,0)</f>
        <v>WhatsApp API Business</v>
      </c>
      <c r="N2516" s="96" t="s">
        <v>269</v>
      </c>
      <c r="O2516" s="84" t="s">
        <v>6341</v>
      </c>
      <c r="P2516" s="89"/>
      <c r="Q2516" s="89"/>
      <c r="R2516" s="89"/>
      <c r="S2516" s="84">
        <v>1</v>
      </c>
      <c r="T2516" s="89"/>
      <c r="U2516" s="84">
        <v>8850</v>
      </c>
    </row>
    <row r="2517" spans="1:21" ht="17.25" customHeight="1" thickBot="1">
      <c r="A2517" s="82">
        <v>45297</v>
      </c>
      <c r="B2517" s="82" t="str">
        <f t="shared" si="39"/>
        <v>Jan</v>
      </c>
      <c r="C2517" s="83">
        <v>45292</v>
      </c>
      <c r="D2517" s="84">
        <v>1</v>
      </c>
      <c r="E2517" s="84" t="s">
        <v>205</v>
      </c>
      <c r="F2517" s="86" t="s">
        <v>10314</v>
      </c>
      <c r="G2517" s="117" t="s">
        <v>10315</v>
      </c>
      <c r="H2517" s="86" t="s">
        <v>8782</v>
      </c>
      <c r="I2517" s="86">
        <v>5900</v>
      </c>
      <c r="J2517" s="96">
        <v>5000</v>
      </c>
      <c r="K2517" s="134" t="s">
        <v>112</v>
      </c>
      <c r="L2517" s="96" t="s">
        <v>229</v>
      </c>
      <c r="M2517" s="88" t="str">
        <f>VLOOKUP(L2517,'Total Sales 24-25'!$AD$2:$AE$6,2,0)</f>
        <v>WhatsApp API Business</v>
      </c>
      <c r="N2517" s="96" t="s">
        <v>269</v>
      </c>
      <c r="O2517" s="84" t="s">
        <v>6341</v>
      </c>
      <c r="P2517" s="89"/>
      <c r="Q2517" s="89"/>
      <c r="R2517" s="89"/>
      <c r="S2517" s="84">
        <v>1</v>
      </c>
      <c r="T2517" s="89"/>
      <c r="U2517" s="84">
        <v>5900</v>
      </c>
    </row>
    <row r="2518" spans="1:21" ht="17.25" customHeight="1" thickBot="1">
      <c r="A2518" s="82">
        <v>45297</v>
      </c>
      <c r="B2518" s="82" t="str">
        <f t="shared" si="39"/>
        <v>Jan</v>
      </c>
      <c r="C2518" s="83">
        <v>45292</v>
      </c>
      <c r="D2518" s="84">
        <v>1</v>
      </c>
      <c r="E2518" s="84" t="s">
        <v>205</v>
      </c>
      <c r="F2518" s="86" t="s">
        <v>10290</v>
      </c>
      <c r="G2518" s="86" t="s">
        <v>10316</v>
      </c>
      <c r="H2518" s="86" t="s">
        <v>8782</v>
      </c>
      <c r="I2518" s="86">
        <v>1180</v>
      </c>
      <c r="J2518" s="96">
        <v>1000</v>
      </c>
      <c r="K2518" s="134" t="s">
        <v>112</v>
      </c>
      <c r="L2518" s="96" t="s">
        <v>229</v>
      </c>
      <c r="M2518" s="88" t="str">
        <f>VLOOKUP(L2518,'Total Sales 24-25'!$AD$2:$AE$6,2,0)</f>
        <v>WhatsApp API Business</v>
      </c>
      <c r="N2518" s="96" t="s">
        <v>249</v>
      </c>
      <c r="O2518" s="84" t="s">
        <v>6341</v>
      </c>
      <c r="P2518" s="89"/>
      <c r="Q2518" s="89"/>
      <c r="R2518" s="89"/>
      <c r="S2518" s="84">
        <v>1</v>
      </c>
      <c r="T2518" s="89"/>
      <c r="U2518" s="84">
        <v>1180</v>
      </c>
    </row>
    <row r="2519" spans="1:21" ht="17.25" customHeight="1" thickBot="1">
      <c r="A2519" s="82">
        <v>45297</v>
      </c>
      <c r="B2519" s="82" t="str">
        <f t="shared" si="39"/>
        <v>Jan</v>
      </c>
      <c r="C2519" s="83">
        <v>45292</v>
      </c>
      <c r="D2519" s="84">
        <v>1</v>
      </c>
      <c r="E2519" s="84" t="s">
        <v>205</v>
      </c>
      <c r="F2519" s="86" t="s">
        <v>10317</v>
      </c>
      <c r="G2519" s="86" t="s">
        <v>10318</v>
      </c>
      <c r="H2519" s="86" t="s">
        <v>8782</v>
      </c>
      <c r="I2519" s="86">
        <v>42480</v>
      </c>
      <c r="J2519" s="96">
        <v>36000</v>
      </c>
      <c r="K2519" s="134" t="s">
        <v>112</v>
      </c>
      <c r="L2519" s="96" t="s">
        <v>229</v>
      </c>
      <c r="M2519" s="88" t="str">
        <f>VLOOKUP(L2519,'Total Sales 24-25'!$AD$2:$AE$6,2,0)</f>
        <v>WhatsApp API Business</v>
      </c>
      <c r="N2519" s="96" t="s">
        <v>359</v>
      </c>
      <c r="O2519" s="84" t="s">
        <v>6341</v>
      </c>
      <c r="P2519" s="89"/>
      <c r="Q2519" s="89"/>
      <c r="R2519" s="89"/>
      <c r="S2519" s="84">
        <v>1</v>
      </c>
      <c r="T2519" s="89"/>
      <c r="U2519" s="84">
        <v>42480</v>
      </c>
    </row>
    <row r="2520" spans="1:21" ht="17.25" customHeight="1" thickBot="1">
      <c r="A2520" s="82">
        <v>45299</v>
      </c>
      <c r="B2520" s="82" t="str">
        <f t="shared" si="39"/>
        <v>Jan</v>
      </c>
      <c r="C2520" s="83">
        <v>45292</v>
      </c>
      <c r="D2520" s="84">
        <v>2</v>
      </c>
      <c r="E2520" s="84" t="s">
        <v>205</v>
      </c>
      <c r="F2520" s="86" t="s">
        <v>1827</v>
      </c>
      <c r="G2520" s="86" t="s">
        <v>10319</v>
      </c>
      <c r="H2520" s="86" t="s">
        <v>8782</v>
      </c>
      <c r="I2520" s="86">
        <v>2950</v>
      </c>
      <c r="J2520" s="96">
        <v>2500</v>
      </c>
      <c r="K2520" s="134" t="s">
        <v>112</v>
      </c>
      <c r="L2520" s="96" t="s">
        <v>229</v>
      </c>
      <c r="M2520" s="88" t="str">
        <f>VLOOKUP(L2520,'Total Sales 24-25'!$AD$2:$AE$6,2,0)</f>
        <v>WhatsApp API Business</v>
      </c>
      <c r="N2520" s="96" t="s">
        <v>258</v>
      </c>
      <c r="O2520" s="84" t="s">
        <v>6341</v>
      </c>
      <c r="P2520" s="89"/>
      <c r="Q2520" s="89"/>
      <c r="R2520" s="89"/>
      <c r="S2520" s="84">
        <v>1</v>
      </c>
      <c r="T2520" s="89"/>
      <c r="U2520" s="84">
        <v>2950</v>
      </c>
    </row>
    <row r="2521" spans="1:21" ht="17.25" customHeight="1" thickBot="1">
      <c r="A2521" s="82">
        <v>45299</v>
      </c>
      <c r="B2521" s="82" t="str">
        <f t="shared" si="39"/>
        <v>Jan</v>
      </c>
      <c r="C2521" s="83">
        <v>45292</v>
      </c>
      <c r="D2521" s="84">
        <v>2</v>
      </c>
      <c r="E2521" s="84" t="s">
        <v>205</v>
      </c>
      <c r="F2521" s="86" t="s">
        <v>10320</v>
      </c>
      <c r="G2521" s="86" t="s">
        <v>10321</v>
      </c>
      <c r="H2521" s="86" t="s">
        <v>8782</v>
      </c>
      <c r="I2521" s="86">
        <v>23600</v>
      </c>
      <c r="J2521" s="96">
        <v>20000</v>
      </c>
      <c r="K2521" s="134" t="s">
        <v>112</v>
      </c>
      <c r="L2521" s="96" t="s">
        <v>229</v>
      </c>
      <c r="M2521" s="88" t="str">
        <f>VLOOKUP(L2521,'Total Sales 24-25'!$AD$2:$AE$6,2,0)</f>
        <v>WhatsApp API Business</v>
      </c>
      <c r="N2521" s="96" t="s">
        <v>485</v>
      </c>
      <c r="O2521" s="84" t="s">
        <v>6341</v>
      </c>
      <c r="P2521" s="89"/>
      <c r="Q2521" s="89"/>
      <c r="R2521" s="89"/>
      <c r="S2521" s="84">
        <v>1</v>
      </c>
      <c r="T2521" s="89"/>
      <c r="U2521" s="84">
        <v>23600</v>
      </c>
    </row>
    <row r="2522" spans="1:21" ht="17.25" customHeight="1" thickBot="1">
      <c r="A2522" s="82">
        <v>45299</v>
      </c>
      <c r="B2522" s="82" t="str">
        <f t="shared" si="39"/>
        <v>Jan</v>
      </c>
      <c r="C2522" s="83">
        <v>45292</v>
      </c>
      <c r="D2522" s="84">
        <v>2</v>
      </c>
      <c r="E2522" s="84" t="s">
        <v>205</v>
      </c>
      <c r="F2522" s="86" t="s">
        <v>3530</v>
      </c>
      <c r="G2522" s="117" t="s">
        <v>10322</v>
      </c>
      <c r="H2522" s="86" t="s">
        <v>8782</v>
      </c>
      <c r="I2522" s="86">
        <v>7522.5</v>
      </c>
      <c r="J2522" s="96">
        <v>6375</v>
      </c>
      <c r="K2522" s="134" t="s">
        <v>112</v>
      </c>
      <c r="L2522" s="96" t="s">
        <v>229</v>
      </c>
      <c r="M2522" s="88" t="str">
        <f>VLOOKUP(L2522,'Total Sales 24-25'!$AD$2:$AE$6,2,0)</f>
        <v>WhatsApp API Business</v>
      </c>
      <c r="N2522" s="96" t="s">
        <v>269</v>
      </c>
      <c r="O2522" s="84" t="s">
        <v>6341</v>
      </c>
      <c r="P2522" s="89"/>
      <c r="Q2522" s="89"/>
      <c r="R2522" s="89"/>
      <c r="S2522" s="84">
        <v>1</v>
      </c>
      <c r="T2522" s="89"/>
      <c r="U2522" s="84">
        <v>7522.5</v>
      </c>
    </row>
    <row r="2523" spans="1:21" ht="17.25" customHeight="1" thickBot="1">
      <c r="A2523" s="82">
        <v>45299</v>
      </c>
      <c r="B2523" s="82" t="str">
        <f t="shared" si="39"/>
        <v>Jan</v>
      </c>
      <c r="C2523" s="83">
        <v>45292</v>
      </c>
      <c r="D2523" s="84">
        <v>2</v>
      </c>
      <c r="E2523" s="84" t="s">
        <v>205</v>
      </c>
      <c r="F2523" s="86" t="s">
        <v>3530</v>
      </c>
      <c r="G2523" s="117" t="s">
        <v>10322</v>
      </c>
      <c r="H2523" s="86" t="s">
        <v>8782</v>
      </c>
      <c r="I2523" s="86">
        <v>10030</v>
      </c>
      <c r="J2523" s="96">
        <v>8500</v>
      </c>
      <c r="K2523" s="134" t="s">
        <v>112</v>
      </c>
      <c r="L2523" s="96" t="s">
        <v>229</v>
      </c>
      <c r="M2523" s="88" t="str">
        <f>VLOOKUP(L2523,'Total Sales 24-25'!$AD$2:$AE$6,2,0)</f>
        <v>WhatsApp API Business</v>
      </c>
      <c r="N2523" s="96" t="s">
        <v>352</v>
      </c>
      <c r="O2523" s="84" t="s">
        <v>6341</v>
      </c>
      <c r="P2523" s="89"/>
      <c r="Q2523" s="89"/>
      <c r="R2523" s="89"/>
      <c r="S2523" s="84">
        <v>1</v>
      </c>
      <c r="T2523" s="89"/>
      <c r="U2523" s="84">
        <v>10030</v>
      </c>
    </row>
    <row r="2524" spans="1:21" ht="17.25" customHeight="1" thickBot="1">
      <c r="A2524" s="82">
        <v>45299</v>
      </c>
      <c r="B2524" s="82" t="str">
        <f t="shared" si="39"/>
        <v>Jan</v>
      </c>
      <c r="C2524" s="83">
        <v>45292</v>
      </c>
      <c r="D2524" s="84">
        <v>2</v>
      </c>
      <c r="E2524" s="84" t="s">
        <v>205</v>
      </c>
      <c r="F2524" s="86" t="s">
        <v>3530</v>
      </c>
      <c r="G2524" s="117" t="s">
        <v>10322</v>
      </c>
      <c r="H2524" s="86" t="s">
        <v>8782</v>
      </c>
      <c r="I2524" s="86">
        <v>40120</v>
      </c>
      <c r="J2524" s="96">
        <v>34000</v>
      </c>
      <c r="K2524" s="134" t="s">
        <v>112</v>
      </c>
      <c r="L2524" s="96" t="s">
        <v>229</v>
      </c>
      <c r="M2524" s="88" t="str">
        <f>VLOOKUP(L2524,'Total Sales 24-25'!$AD$2:$AE$6,2,0)</f>
        <v>WhatsApp API Business</v>
      </c>
      <c r="N2524" s="96" t="s">
        <v>1322</v>
      </c>
      <c r="O2524" s="84" t="s">
        <v>6341</v>
      </c>
      <c r="P2524" s="89"/>
      <c r="Q2524" s="89"/>
      <c r="R2524" s="89"/>
      <c r="S2524" s="84">
        <v>1</v>
      </c>
      <c r="T2524" s="89"/>
      <c r="U2524" s="84">
        <v>40120</v>
      </c>
    </row>
    <row r="2525" spans="1:21" ht="17.25" customHeight="1" thickBot="1">
      <c r="A2525" s="82">
        <v>45300</v>
      </c>
      <c r="B2525" s="82" t="str">
        <f t="shared" si="39"/>
        <v>Jan</v>
      </c>
      <c r="C2525" s="83">
        <v>45292</v>
      </c>
      <c r="D2525" s="84">
        <v>2</v>
      </c>
      <c r="E2525" s="84" t="s">
        <v>205</v>
      </c>
      <c r="F2525" s="86" t="s">
        <v>10218</v>
      </c>
      <c r="G2525" s="86" t="s">
        <v>10323</v>
      </c>
      <c r="H2525" s="86" t="s">
        <v>8782</v>
      </c>
      <c r="I2525" s="86">
        <v>469640</v>
      </c>
      <c r="J2525" s="96">
        <v>398000</v>
      </c>
      <c r="K2525" s="104" t="s">
        <v>291</v>
      </c>
      <c r="L2525" s="96" t="s">
        <v>226</v>
      </c>
      <c r="M2525" s="88" t="str">
        <f>VLOOKUP(L2525,'Total Sales 24-25'!$AD$2:$AE$6,2,0)</f>
        <v xml:space="preserve">Training Business </v>
      </c>
      <c r="N2525" s="96" t="s">
        <v>292</v>
      </c>
      <c r="O2525" s="84" t="s">
        <v>6341</v>
      </c>
      <c r="P2525" s="84" t="s">
        <v>7726</v>
      </c>
      <c r="Q2525" s="89"/>
      <c r="R2525" s="89"/>
      <c r="S2525" s="84">
        <v>1</v>
      </c>
      <c r="T2525" s="89"/>
      <c r="U2525" s="84">
        <v>469640</v>
      </c>
    </row>
    <row r="2526" spans="1:21" ht="17.25" customHeight="1" thickBot="1">
      <c r="A2526" s="82">
        <v>45300</v>
      </c>
      <c r="B2526" s="82" t="str">
        <f t="shared" si="39"/>
        <v>Jan</v>
      </c>
      <c r="C2526" s="83">
        <v>45292</v>
      </c>
      <c r="D2526" s="84">
        <v>2</v>
      </c>
      <c r="E2526" s="84" t="s">
        <v>205</v>
      </c>
      <c r="F2526" s="86" t="s">
        <v>6940</v>
      </c>
      <c r="G2526" s="86" t="s">
        <v>10324</v>
      </c>
      <c r="H2526" s="86" t="s">
        <v>8782</v>
      </c>
      <c r="I2526" s="86">
        <v>56640</v>
      </c>
      <c r="J2526" s="96">
        <v>48000</v>
      </c>
      <c r="K2526" s="104" t="s">
        <v>291</v>
      </c>
      <c r="L2526" s="88" t="s">
        <v>32</v>
      </c>
      <c r="M2526" s="88" t="s">
        <v>15</v>
      </c>
      <c r="N2526" s="96" t="s">
        <v>503</v>
      </c>
      <c r="O2526" s="84" t="s">
        <v>6341</v>
      </c>
      <c r="P2526" s="89"/>
      <c r="Q2526" s="89"/>
      <c r="R2526" s="89"/>
      <c r="S2526" s="84">
        <v>1</v>
      </c>
      <c r="T2526" s="89"/>
      <c r="U2526" s="84">
        <v>56640</v>
      </c>
    </row>
    <row r="2527" spans="1:21" ht="17.25" customHeight="1" thickBot="1">
      <c r="A2527" s="82">
        <v>45300</v>
      </c>
      <c r="B2527" s="82" t="str">
        <f t="shared" si="39"/>
        <v>Jan</v>
      </c>
      <c r="C2527" s="83">
        <v>45292</v>
      </c>
      <c r="D2527" s="84">
        <v>2</v>
      </c>
      <c r="E2527" s="84" t="s">
        <v>205</v>
      </c>
      <c r="F2527" s="86" t="s">
        <v>3959</v>
      </c>
      <c r="G2527" s="86" t="s">
        <v>10325</v>
      </c>
      <c r="H2527" s="86" t="s">
        <v>8782</v>
      </c>
      <c r="I2527" s="86">
        <v>10030</v>
      </c>
      <c r="J2527" s="96">
        <v>8500</v>
      </c>
      <c r="K2527" s="134" t="s">
        <v>112</v>
      </c>
      <c r="L2527" s="96" t="s">
        <v>229</v>
      </c>
      <c r="M2527" s="88" t="str">
        <f>VLOOKUP(L2527,'Total Sales 24-25'!$AD$2:$AE$6,2,0)</f>
        <v>WhatsApp API Business</v>
      </c>
      <c r="N2527" s="96" t="s">
        <v>352</v>
      </c>
      <c r="O2527" s="84" t="s">
        <v>6341</v>
      </c>
      <c r="P2527" s="89"/>
      <c r="Q2527" s="89"/>
      <c r="R2527" s="89"/>
      <c r="S2527" s="84">
        <v>1</v>
      </c>
      <c r="T2527" s="89"/>
      <c r="U2527" s="84">
        <v>10030</v>
      </c>
    </row>
    <row r="2528" spans="1:21" ht="17.25" customHeight="1" thickBot="1">
      <c r="A2528" s="82">
        <v>45300</v>
      </c>
      <c r="B2528" s="82" t="str">
        <f t="shared" si="39"/>
        <v>Jan</v>
      </c>
      <c r="C2528" s="83">
        <v>45292</v>
      </c>
      <c r="D2528" s="84">
        <v>2</v>
      </c>
      <c r="E2528" s="84" t="s">
        <v>205</v>
      </c>
      <c r="F2528" s="86" t="s">
        <v>9654</v>
      </c>
      <c r="G2528" s="86" t="s">
        <v>10326</v>
      </c>
      <c r="H2528" s="86" t="s">
        <v>8782</v>
      </c>
      <c r="I2528" s="86">
        <v>42480</v>
      </c>
      <c r="J2528" s="96">
        <v>36000</v>
      </c>
      <c r="K2528" s="134" t="s">
        <v>112</v>
      </c>
      <c r="L2528" s="96" t="s">
        <v>229</v>
      </c>
      <c r="M2528" s="88" t="str">
        <f>VLOOKUP(L2528,'Total Sales 24-25'!$AD$2:$AE$6,2,0)</f>
        <v>WhatsApp API Business</v>
      </c>
      <c r="N2528" s="96" t="s">
        <v>359</v>
      </c>
      <c r="O2528" s="84" t="s">
        <v>6341</v>
      </c>
      <c r="P2528" s="89"/>
      <c r="Q2528" s="89"/>
      <c r="R2528" s="89"/>
      <c r="S2528" s="84">
        <v>1</v>
      </c>
      <c r="T2528" s="89"/>
      <c r="U2528" s="84">
        <v>42480</v>
      </c>
    </row>
    <row r="2529" spans="1:21" ht="17.25" customHeight="1" thickBot="1">
      <c r="A2529" s="82">
        <v>45036</v>
      </c>
      <c r="B2529" s="82" t="str">
        <f t="shared" si="39"/>
        <v>Apr</v>
      </c>
      <c r="C2529" s="83">
        <v>45017</v>
      </c>
      <c r="D2529" s="84">
        <v>16</v>
      </c>
      <c r="E2529" s="84" t="s">
        <v>205</v>
      </c>
      <c r="F2529" s="85" t="s">
        <v>534</v>
      </c>
      <c r="G2529" s="86" t="s">
        <v>10327</v>
      </c>
      <c r="H2529" s="86" t="s">
        <v>8782</v>
      </c>
      <c r="I2529" s="86">
        <v>14868</v>
      </c>
      <c r="J2529" s="84">
        <v>12600</v>
      </c>
      <c r="K2529" s="88" t="s">
        <v>8818</v>
      </c>
      <c r="L2529" s="88" t="s">
        <v>223</v>
      </c>
      <c r="M2529" s="88" t="str">
        <f>VLOOKUP(L2529,'Total Sales 24-25'!$AD$2:$AE$6,2,0)</f>
        <v>Tech Assist Recruitment</v>
      </c>
      <c r="N2529" s="88" t="s">
        <v>311</v>
      </c>
      <c r="O2529" s="84" t="s">
        <v>6341</v>
      </c>
      <c r="P2529" s="89"/>
      <c r="Q2529" s="89"/>
      <c r="R2529" s="89"/>
      <c r="S2529" s="84">
        <v>4</v>
      </c>
      <c r="T2529" s="89"/>
      <c r="U2529" s="84">
        <v>14868</v>
      </c>
    </row>
    <row r="2530" spans="1:21" ht="17.25" customHeight="1" thickBot="1">
      <c r="A2530" s="82">
        <v>45300</v>
      </c>
      <c r="B2530" s="82" t="str">
        <f t="shared" si="39"/>
        <v>Jan</v>
      </c>
      <c r="C2530" s="83">
        <v>45292</v>
      </c>
      <c r="D2530" s="84">
        <v>2</v>
      </c>
      <c r="E2530" s="84" t="s">
        <v>205</v>
      </c>
      <c r="F2530" s="86" t="s">
        <v>10328</v>
      </c>
      <c r="G2530" s="86" t="s">
        <v>10329</v>
      </c>
      <c r="H2530" s="86" t="s">
        <v>8782</v>
      </c>
      <c r="I2530" s="86">
        <v>11800</v>
      </c>
      <c r="J2530" s="96">
        <v>10000</v>
      </c>
      <c r="K2530" s="134" t="s">
        <v>112</v>
      </c>
      <c r="L2530" s="96" t="s">
        <v>229</v>
      </c>
      <c r="M2530" s="88" t="str">
        <f>VLOOKUP(L2530,'Total Sales 24-25'!$AD$2:$AE$6,2,0)</f>
        <v>WhatsApp API Business</v>
      </c>
      <c r="N2530" s="96" t="s">
        <v>352</v>
      </c>
      <c r="O2530" s="84" t="s">
        <v>6341</v>
      </c>
      <c r="P2530" s="89"/>
      <c r="Q2530" s="89"/>
      <c r="R2530" s="89"/>
      <c r="S2530" s="84">
        <v>1</v>
      </c>
      <c r="T2530" s="89"/>
      <c r="U2530" s="84">
        <v>11800</v>
      </c>
    </row>
    <row r="2531" spans="1:21" ht="17.25" customHeight="1" thickBot="1">
      <c r="A2531" s="82">
        <v>45301</v>
      </c>
      <c r="B2531" s="82" t="str">
        <f t="shared" si="39"/>
        <v>Jan</v>
      </c>
      <c r="C2531" s="83">
        <v>45292</v>
      </c>
      <c r="D2531" s="84">
        <v>2</v>
      </c>
      <c r="E2531" s="84" t="s">
        <v>205</v>
      </c>
      <c r="F2531" s="86" t="s">
        <v>1717</v>
      </c>
      <c r="G2531" s="86" t="s">
        <v>10330</v>
      </c>
      <c r="H2531" s="86" t="s">
        <v>8782</v>
      </c>
      <c r="I2531" s="86">
        <v>15045</v>
      </c>
      <c r="J2531" s="96">
        <v>12750</v>
      </c>
      <c r="K2531" s="134" t="s">
        <v>112</v>
      </c>
      <c r="L2531" s="96" t="s">
        <v>229</v>
      </c>
      <c r="M2531" s="88" t="str">
        <f>VLOOKUP(L2531,'Total Sales 24-25'!$AD$2:$AE$6,2,0)</f>
        <v>WhatsApp API Business</v>
      </c>
      <c r="N2531" s="96" t="s">
        <v>284</v>
      </c>
      <c r="O2531" s="84" t="s">
        <v>6341</v>
      </c>
      <c r="P2531" s="89"/>
      <c r="Q2531" s="89"/>
      <c r="R2531" s="89"/>
      <c r="S2531" s="84">
        <v>1</v>
      </c>
      <c r="T2531" s="89"/>
      <c r="U2531" s="84">
        <v>15045</v>
      </c>
    </row>
    <row r="2532" spans="1:21" ht="17.25" customHeight="1" thickBot="1">
      <c r="A2532" s="82">
        <v>45301</v>
      </c>
      <c r="B2532" s="82" t="str">
        <f t="shared" si="39"/>
        <v>Jan</v>
      </c>
      <c r="C2532" s="83">
        <v>45292</v>
      </c>
      <c r="D2532" s="84">
        <v>2</v>
      </c>
      <c r="E2532" s="84" t="s">
        <v>205</v>
      </c>
      <c r="F2532" s="86" t="s">
        <v>619</v>
      </c>
      <c r="G2532" s="86" t="s">
        <v>10331</v>
      </c>
      <c r="H2532" s="86" t="s">
        <v>8782</v>
      </c>
      <c r="I2532" s="86">
        <v>4720</v>
      </c>
      <c r="J2532" s="96">
        <v>4000</v>
      </c>
      <c r="K2532" s="118" t="s">
        <v>261</v>
      </c>
      <c r="L2532" s="96" t="s">
        <v>232</v>
      </c>
      <c r="M2532" s="88" t="str">
        <f>VLOOKUP(L2532,'Total Sales 24-25'!$AD$2:$AE$6,2,0)</f>
        <v>Other Services</v>
      </c>
      <c r="N2532" s="96" t="s">
        <v>2943</v>
      </c>
      <c r="O2532" s="84" t="s">
        <v>6341</v>
      </c>
      <c r="P2532" s="89"/>
      <c r="Q2532" s="89"/>
      <c r="R2532" s="89"/>
      <c r="S2532" s="84">
        <v>1</v>
      </c>
      <c r="T2532" s="89"/>
      <c r="U2532" s="84">
        <v>4720</v>
      </c>
    </row>
    <row r="2533" spans="1:21" ht="17.25" customHeight="1" thickBot="1">
      <c r="A2533" s="82">
        <v>45302</v>
      </c>
      <c r="B2533" s="82" t="str">
        <f t="shared" si="39"/>
        <v>Jan</v>
      </c>
      <c r="C2533" s="83">
        <v>45292</v>
      </c>
      <c r="D2533" s="84">
        <v>2</v>
      </c>
      <c r="E2533" s="84" t="s">
        <v>205</v>
      </c>
      <c r="F2533" s="86" t="s">
        <v>9424</v>
      </c>
      <c r="G2533" s="86" t="s">
        <v>10332</v>
      </c>
      <c r="H2533" s="86" t="s">
        <v>8782</v>
      </c>
      <c r="I2533" s="86">
        <v>22420</v>
      </c>
      <c r="J2533" s="96">
        <v>19000</v>
      </c>
      <c r="K2533" s="135" t="s">
        <v>310</v>
      </c>
      <c r="L2533" s="96" t="s">
        <v>223</v>
      </c>
      <c r="M2533" s="88" t="str">
        <f>VLOOKUP(L2533,'Total Sales 24-25'!$AD$2:$AE$6,2,0)</f>
        <v>Tech Assist Recruitment</v>
      </c>
      <c r="N2533" s="96" t="s">
        <v>311</v>
      </c>
      <c r="O2533" s="84" t="s">
        <v>6341</v>
      </c>
      <c r="P2533" s="89"/>
      <c r="Q2533" s="89"/>
      <c r="R2533" s="89"/>
      <c r="S2533" s="84">
        <v>1</v>
      </c>
      <c r="T2533" s="89"/>
      <c r="U2533" s="84">
        <v>22420</v>
      </c>
    </row>
    <row r="2534" spans="1:21" ht="17.25" customHeight="1" thickBot="1">
      <c r="A2534" s="82">
        <v>45302</v>
      </c>
      <c r="B2534" s="82" t="str">
        <f t="shared" si="39"/>
        <v>Jan</v>
      </c>
      <c r="C2534" s="83">
        <v>45292</v>
      </c>
      <c r="D2534" s="84">
        <v>2</v>
      </c>
      <c r="E2534" s="84" t="s">
        <v>205</v>
      </c>
      <c r="F2534" s="86" t="s">
        <v>4395</v>
      </c>
      <c r="G2534" s="86" t="s">
        <v>10333</v>
      </c>
      <c r="H2534" s="86" t="s">
        <v>8782</v>
      </c>
      <c r="I2534" s="86">
        <v>17700</v>
      </c>
      <c r="J2534" s="96">
        <v>15000</v>
      </c>
      <c r="K2534" s="134" t="s">
        <v>112</v>
      </c>
      <c r="L2534" s="96" t="s">
        <v>229</v>
      </c>
      <c r="M2534" s="88" t="str">
        <f>VLOOKUP(L2534,'Total Sales 24-25'!$AD$2:$AE$6,2,0)</f>
        <v>WhatsApp API Business</v>
      </c>
      <c r="N2534" s="96" t="s">
        <v>284</v>
      </c>
      <c r="O2534" s="84" t="s">
        <v>6341</v>
      </c>
      <c r="P2534" s="89"/>
      <c r="Q2534" s="89"/>
      <c r="R2534" s="89"/>
      <c r="S2534" s="84">
        <v>1</v>
      </c>
      <c r="T2534" s="89"/>
      <c r="U2534" s="84">
        <v>17700</v>
      </c>
    </row>
    <row r="2535" spans="1:21" ht="17.25" customHeight="1" thickBot="1">
      <c r="A2535" s="82">
        <v>45302</v>
      </c>
      <c r="B2535" s="82" t="str">
        <f t="shared" si="39"/>
        <v>Jan</v>
      </c>
      <c r="C2535" s="83">
        <v>45292</v>
      </c>
      <c r="D2535" s="84">
        <v>2</v>
      </c>
      <c r="E2535" s="84" t="s">
        <v>205</v>
      </c>
      <c r="F2535" s="86" t="s">
        <v>2692</v>
      </c>
      <c r="G2535" s="86" t="s">
        <v>10334</v>
      </c>
      <c r="H2535" s="86" t="s">
        <v>8782</v>
      </c>
      <c r="I2535" s="86">
        <v>5900</v>
      </c>
      <c r="J2535" s="96">
        <v>5000</v>
      </c>
      <c r="K2535" s="135" t="s">
        <v>310</v>
      </c>
      <c r="L2535" s="96" t="s">
        <v>223</v>
      </c>
      <c r="M2535" s="88" t="str">
        <f>VLOOKUP(L2535,'Total Sales 24-25'!$AD$2:$AE$6,2,0)</f>
        <v>Tech Assist Recruitment</v>
      </c>
      <c r="N2535" s="96" t="s">
        <v>311</v>
      </c>
      <c r="O2535" s="84" t="s">
        <v>6341</v>
      </c>
      <c r="P2535" s="89"/>
      <c r="Q2535" s="89"/>
      <c r="R2535" s="89"/>
      <c r="S2535" s="84">
        <v>1</v>
      </c>
      <c r="T2535" s="89"/>
      <c r="U2535" s="84">
        <v>5900</v>
      </c>
    </row>
    <row r="2536" spans="1:21" ht="17.25" customHeight="1" thickBot="1">
      <c r="A2536" s="82">
        <v>45302</v>
      </c>
      <c r="B2536" s="82" t="str">
        <f t="shared" si="39"/>
        <v>Jan</v>
      </c>
      <c r="C2536" s="83">
        <v>45292</v>
      </c>
      <c r="D2536" s="84">
        <v>2</v>
      </c>
      <c r="E2536" s="84" t="s">
        <v>205</v>
      </c>
      <c r="F2536" s="86" t="s">
        <v>368</v>
      </c>
      <c r="G2536" s="86" t="s">
        <v>10335</v>
      </c>
      <c r="H2536" s="86" t="s">
        <v>8782</v>
      </c>
      <c r="I2536" s="86">
        <v>5900</v>
      </c>
      <c r="J2536" s="96">
        <v>5000</v>
      </c>
      <c r="K2536" s="135" t="s">
        <v>310</v>
      </c>
      <c r="L2536" s="96" t="s">
        <v>223</v>
      </c>
      <c r="M2536" s="88" t="str">
        <f>VLOOKUP(L2536,'Total Sales 24-25'!$AD$2:$AE$6,2,0)</f>
        <v>Tech Assist Recruitment</v>
      </c>
      <c r="N2536" s="96" t="s">
        <v>311</v>
      </c>
      <c r="O2536" s="84" t="s">
        <v>6341</v>
      </c>
      <c r="P2536" s="89"/>
      <c r="Q2536" s="89"/>
      <c r="R2536" s="89"/>
      <c r="S2536" s="84">
        <v>1</v>
      </c>
      <c r="T2536" s="89"/>
      <c r="U2536" s="84">
        <v>5900</v>
      </c>
    </row>
    <row r="2537" spans="1:21" ht="17.25" customHeight="1" thickBot="1">
      <c r="A2537" s="82">
        <v>45302</v>
      </c>
      <c r="B2537" s="82" t="str">
        <f t="shared" si="39"/>
        <v>Jan</v>
      </c>
      <c r="C2537" s="83">
        <v>45292</v>
      </c>
      <c r="D2537" s="84">
        <v>2</v>
      </c>
      <c r="E2537" s="84" t="s">
        <v>205</v>
      </c>
      <c r="F2537" s="86" t="s">
        <v>5650</v>
      </c>
      <c r="G2537" s="86" t="s">
        <v>10336</v>
      </c>
      <c r="H2537" s="86" t="s">
        <v>8782</v>
      </c>
      <c r="I2537" s="86">
        <v>5900</v>
      </c>
      <c r="J2537" s="96">
        <v>5000</v>
      </c>
      <c r="K2537" s="135" t="s">
        <v>310</v>
      </c>
      <c r="L2537" s="96" t="s">
        <v>223</v>
      </c>
      <c r="M2537" s="88" t="str">
        <f>VLOOKUP(L2537,'Total Sales 24-25'!$AD$2:$AE$6,2,0)</f>
        <v>Tech Assist Recruitment</v>
      </c>
      <c r="N2537" s="96" t="s">
        <v>311</v>
      </c>
      <c r="O2537" s="84" t="s">
        <v>6341</v>
      </c>
      <c r="P2537" s="89"/>
      <c r="Q2537" s="89"/>
      <c r="R2537" s="89"/>
      <c r="S2537" s="84">
        <v>1</v>
      </c>
      <c r="T2537" s="89"/>
      <c r="U2537" s="84">
        <v>5900</v>
      </c>
    </row>
    <row r="2538" spans="1:21" ht="17.25" customHeight="1" thickBot="1">
      <c r="A2538" s="82">
        <v>45302</v>
      </c>
      <c r="B2538" s="82" t="str">
        <f t="shared" si="39"/>
        <v>Jan</v>
      </c>
      <c r="C2538" s="83">
        <v>45292</v>
      </c>
      <c r="D2538" s="84">
        <v>2</v>
      </c>
      <c r="E2538" s="84" t="s">
        <v>205</v>
      </c>
      <c r="F2538" s="86" t="s">
        <v>5193</v>
      </c>
      <c r="G2538" s="86" t="s">
        <v>10337</v>
      </c>
      <c r="H2538" s="86" t="s">
        <v>8782</v>
      </c>
      <c r="I2538" s="86">
        <v>17700</v>
      </c>
      <c r="J2538" s="96">
        <v>15000</v>
      </c>
      <c r="K2538" s="134" t="s">
        <v>112</v>
      </c>
      <c r="L2538" s="96" t="s">
        <v>229</v>
      </c>
      <c r="M2538" s="88" t="str">
        <f>VLOOKUP(L2538,'Total Sales 24-25'!$AD$2:$AE$6,2,0)</f>
        <v>WhatsApp API Business</v>
      </c>
      <c r="N2538" s="96" t="s">
        <v>284</v>
      </c>
      <c r="O2538" s="84" t="s">
        <v>6341</v>
      </c>
      <c r="P2538" s="89"/>
      <c r="Q2538" s="89"/>
      <c r="R2538" s="89"/>
      <c r="S2538" s="84">
        <v>1</v>
      </c>
      <c r="T2538" s="89"/>
      <c r="U2538" s="84">
        <v>17700</v>
      </c>
    </row>
    <row r="2539" spans="1:21" ht="17.25" customHeight="1" thickBot="1">
      <c r="A2539" s="82">
        <v>45302</v>
      </c>
      <c r="B2539" s="82" t="str">
        <f t="shared" si="39"/>
        <v>Jan</v>
      </c>
      <c r="C2539" s="83">
        <v>45292</v>
      </c>
      <c r="D2539" s="84">
        <v>2</v>
      </c>
      <c r="E2539" s="84" t="s">
        <v>205</v>
      </c>
      <c r="F2539" s="86" t="s">
        <v>5011</v>
      </c>
      <c r="G2539" s="86" t="s">
        <v>10338</v>
      </c>
      <c r="H2539" s="86" t="s">
        <v>8782</v>
      </c>
      <c r="I2539" s="86">
        <v>705640</v>
      </c>
      <c r="J2539" s="96">
        <v>598000</v>
      </c>
      <c r="K2539" s="104" t="s">
        <v>291</v>
      </c>
      <c r="L2539" s="96" t="s">
        <v>226</v>
      </c>
      <c r="M2539" s="88" t="str">
        <f>VLOOKUP(L2539,'Total Sales 24-25'!$AD$2:$AE$6,2,0)</f>
        <v xml:space="preserve">Training Business </v>
      </c>
      <c r="N2539" s="96" t="s">
        <v>292</v>
      </c>
      <c r="O2539" s="84" t="s">
        <v>6341</v>
      </c>
      <c r="P2539" s="84" t="s">
        <v>7726</v>
      </c>
      <c r="Q2539" s="89"/>
      <c r="R2539" s="89"/>
      <c r="S2539" s="84">
        <v>1</v>
      </c>
      <c r="T2539" s="89"/>
      <c r="U2539" s="84">
        <v>705640</v>
      </c>
    </row>
    <row r="2540" spans="1:21" ht="17.25" customHeight="1" thickBot="1">
      <c r="A2540" s="82">
        <v>45036</v>
      </c>
      <c r="B2540" s="82" t="str">
        <f t="shared" si="39"/>
        <v>Apr</v>
      </c>
      <c r="C2540" s="83">
        <v>45017</v>
      </c>
      <c r="D2540" s="109">
        <v>16</v>
      </c>
      <c r="E2540" s="84" t="s">
        <v>205</v>
      </c>
      <c r="F2540" s="113" t="s">
        <v>2627</v>
      </c>
      <c r="G2540" s="110" t="s">
        <v>10339</v>
      </c>
      <c r="H2540" s="86" t="s">
        <v>8782</v>
      </c>
      <c r="I2540" s="110">
        <v>42480</v>
      </c>
      <c r="J2540" s="109">
        <v>36000</v>
      </c>
      <c r="K2540" s="120" t="s">
        <v>112</v>
      </c>
      <c r="L2540" s="109" t="s">
        <v>229</v>
      </c>
      <c r="M2540" s="88" t="str">
        <f>VLOOKUP(L2540,'Total Sales 24-25'!$AD$2:$AE$6,2,0)</f>
        <v>WhatsApp API Business</v>
      </c>
      <c r="N2540" s="109" t="s">
        <v>359</v>
      </c>
      <c r="O2540" s="109" t="s">
        <v>6341</v>
      </c>
      <c r="P2540" s="89"/>
      <c r="Q2540" s="89"/>
      <c r="R2540" s="89"/>
      <c r="S2540" s="109">
        <v>4</v>
      </c>
      <c r="T2540" s="89"/>
      <c r="U2540" s="109">
        <v>42480</v>
      </c>
    </row>
    <row r="2541" spans="1:21" ht="17.25" customHeight="1" thickBot="1">
      <c r="A2541" s="82">
        <v>45303</v>
      </c>
      <c r="B2541" s="82" t="str">
        <f t="shared" si="39"/>
        <v>Jan</v>
      </c>
      <c r="C2541" s="83">
        <v>45292</v>
      </c>
      <c r="D2541" s="84">
        <v>2</v>
      </c>
      <c r="E2541" s="84" t="s">
        <v>205</v>
      </c>
      <c r="F2541" s="86" t="s">
        <v>9503</v>
      </c>
      <c r="G2541" s="117" t="s">
        <v>10340</v>
      </c>
      <c r="H2541" s="86" t="s">
        <v>8782</v>
      </c>
      <c r="I2541" s="86">
        <v>236000</v>
      </c>
      <c r="J2541" s="96">
        <v>200000</v>
      </c>
      <c r="K2541" s="104" t="s">
        <v>291</v>
      </c>
      <c r="L2541" s="96" t="s">
        <v>226</v>
      </c>
      <c r="M2541" s="88" t="str">
        <f>VLOOKUP(L2541,'Total Sales 24-25'!$AD$2:$AE$6,2,0)</f>
        <v xml:space="preserve">Training Business </v>
      </c>
      <c r="N2541" s="96" t="s">
        <v>292</v>
      </c>
      <c r="O2541" s="84" t="s">
        <v>6341</v>
      </c>
      <c r="P2541" s="89"/>
      <c r="Q2541" s="89"/>
      <c r="R2541" s="89"/>
      <c r="S2541" s="84">
        <v>1</v>
      </c>
      <c r="T2541" s="89"/>
      <c r="U2541" s="84">
        <v>236000</v>
      </c>
    </row>
    <row r="2542" spans="1:21" ht="17.25" customHeight="1" thickBot="1">
      <c r="A2542" s="82">
        <v>45303</v>
      </c>
      <c r="B2542" s="82" t="str">
        <f t="shared" si="39"/>
        <v>Jan</v>
      </c>
      <c r="C2542" s="83">
        <v>45292</v>
      </c>
      <c r="D2542" s="84">
        <v>2</v>
      </c>
      <c r="E2542" s="84" t="s">
        <v>205</v>
      </c>
      <c r="F2542" s="86" t="s">
        <v>9503</v>
      </c>
      <c r="G2542" s="117" t="s">
        <v>10340</v>
      </c>
      <c r="H2542" s="86" t="s">
        <v>8782</v>
      </c>
      <c r="I2542" s="86">
        <v>28320</v>
      </c>
      <c r="J2542" s="96">
        <v>24000</v>
      </c>
      <c r="K2542" s="96" t="s">
        <v>8818</v>
      </c>
      <c r="L2542" s="96" t="s">
        <v>223</v>
      </c>
      <c r="M2542" s="88" t="str">
        <f>VLOOKUP(L2542,'Total Sales 24-25'!$AD$2:$AE$6,2,0)</f>
        <v>Tech Assist Recruitment</v>
      </c>
      <c r="N2542" s="96" t="s">
        <v>311</v>
      </c>
      <c r="O2542" s="84" t="s">
        <v>6341</v>
      </c>
      <c r="P2542" s="89"/>
      <c r="Q2542" s="89"/>
      <c r="R2542" s="89"/>
      <c r="S2542" s="84">
        <v>1</v>
      </c>
      <c r="T2542" s="89"/>
      <c r="U2542" s="84">
        <v>28320</v>
      </c>
    </row>
    <row r="2543" spans="1:21" ht="17.25" customHeight="1" thickBot="1">
      <c r="A2543" s="82">
        <v>45303</v>
      </c>
      <c r="B2543" s="82" t="str">
        <f t="shared" si="39"/>
        <v>Jan</v>
      </c>
      <c r="C2543" s="83">
        <v>45292</v>
      </c>
      <c r="D2543" s="84">
        <v>2</v>
      </c>
      <c r="E2543" s="84" t="s">
        <v>205</v>
      </c>
      <c r="F2543" s="86" t="s">
        <v>1892</v>
      </c>
      <c r="G2543" s="86" t="s">
        <v>10341</v>
      </c>
      <c r="H2543" s="86" t="s">
        <v>8782</v>
      </c>
      <c r="I2543" s="86">
        <v>469640</v>
      </c>
      <c r="J2543" s="96">
        <v>398000</v>
      </c>
      <c r="K2543" s="104" t="s">
        <v>291</v>
      </c>
      <c r="L2543" s="96" t="s">
        <v>226</v>
      </c>
      <c r="M2543" s="88" t="str">
        <f>VLOOKUP(L2543,'Total Sales 24-25'!$AD$2:$AE$6,2,0)</f>
        <v xml:space="preserve">Training Business </v>
      </c>
      <c r="N2543" s="96" t="s">
        <v>292</v>
      </c>
      <c r="O2543" s="84" t="s">
        <v>6341</v>
      </c>
      <c r="P2543" s="89"/>
      <c r="Q2543" s="89"/>
      <c r="R2543" s="89"/>
      <c r="S2543" s="84">
        <v>1</v>
      </c>
      <c r="T2543" s="89"/>
      <c r="U2543" s="84">
        <v>469640</v>
      </c>
    </row>
    <row r="2544" spans="1:21" ht="17.25" customHeight="1" thickBot="1">
      <c r="A2544" s="82">
        <v>45303</v>
      </c>
      <c r="B2544" s="82" t="str">
        <f t="shared" si="39"/>
        <v>Jan</v>
      </c>
      <c r="C2544" s="83">
        <v>45292</v>
      </c>
      <c r="D2544" s="84">
        <v>2</v>
      </c>
      <c r="E2544" s="84" t="s">
        <v>205</v>
      </c>
      <c r="F2544" s="86" t="s">
        <v>2043</v>
      </c>
      <c r="G2544" s="86" t="s">
        <v>10342</v>
      </c>
      <c r="H2544" s="86" t="s">
        <v>8782</v>
      </c>
      <c r="I2544" s="86">
        <v>7522.5</v>
      </c>
      <c r="J2544" s="96">
        <v>6375</v>
      </c>
      <c r="K2544" s="134" t="s">
        <v>112</v>
      </c>
      <c r="L2544" s="96" t="s">
        <v>229</v>
      </c>
      <c r="M2544" s="88" t="str">
        <f>VLOOKUP(L2544,'Total Sales 24-25'!$AD$2:$AE$6,2,0)</f>
        <v>WhatsApp API Business</v>
      </c>
      <c r="N2544" s="96" t="s">
        <v>269</v>
      </c>
      <c r="O2544" s="84" t="s">
        <v>6341</v>
      </c>
      <c r="P2544" s="89"/>
      <c r="Q2544" s="89"/>
      <c r="R2544" s="89"/>
      <c r="S2544" s="84">
        <v>1</v>
      </c>
      <c r="T2544" s="89"/>
      <c r="U2544" s="84">
        <v>7522.5</v>
      </c>
    </row>
    <row r="2545" spans="1:21" ht="17.25" customHeight="1" thickBot="1">
      <c r="A2545" s="82">
        <v>45303</v>
      </c>
      <c r="B2545" s="82" t="str">
        <f t="shared" si="39"/>
        <v>Jan</v>
      </c>
      <c r="C2545" s="83">
        <v>45292</v>
      </c>
      <c r="D2545" s="84">
        <v>2</v>
      </c>
      <c r="E2545" s="84" t="s">
        <v>205</v>
      </c>
      <c r="F2545" s="86" t="s">
        <v>10007</v>
      </c>
      <c r="G2545" s="86" t="s">
        <v>10343</v>
      </c>
      <c r="H2545" s="86" t="s">
        <v>8782</v>
      </c>
      <c r="I2545" s="86">
        <v>469640</v>
      </c>
      <c r="J2545" s="96">
        <v>398000</v>
      </c>
      <c r="K2545" s="104" t="s">
        <v>291</v>
      </c>
      <c r="L2545" s="96" t="s">
        <v>226</v>
      </c>
      <c r="M2545" s="88" t="str">
        <f>VLOOKUP(L2545,'Total Sales 24-25'!$AD$2:$AE$6,2,0)</f>
        <v xml:space="preserve">Training Business </v>
      </c>
      <c r="N2545" s="96" t="s">
        <v>292</v>
      </c>
      <c r="O2545" s="84" t="s">
        <v>6341</v>
      </c>
      <c r="P2545" s="89"/>
      <c r="Q2545" s="89"/>
      <c r="R2545" s="89"/>
      <c r="S2545" s="84">
        <v>1</v>
      </c>
      <c r="T2545" s="89"/>
      <c r="U2545" s="84">
        <v>469640</v>
      </c>
    </row>
    <row r="2546" spans="1:21" ht="17.25" customHeight="1" thickBot="1">
      <c r="A2546" s="82">
        <v>45303</v>
      </c>
      <c r="B2546" s="82" t="str">
        <f t="shared" si="39"/>
        <v>Jan</v>
      </c>
      <c r="C2546" s="83">
        <v>45292</v>
      </c>
      <c r="D2546" s="84">
        <v>2</v>
      </c>
      <c r="E2546" s="84" t="s">
        <v>205</v>
      </c>
      <c r="F2546" s="86" t="s">
        <v>3485</v>
      </c>
      <c r="G2546" s="86" t="s">
        <v>10344</v>
      </c>
      <c r="H2546" s="86" t="s">
        <v>8782</v>
      </c>
      <c r="I2546" s="86">
        <v>15045</v>
      </c>
      <c r="J2546" s="96">
        <v>12750</v>
      </c>
      <c r="K2546" s="134" t="s">
        <v>112</v>
      </c>
      <c r="L2546" s="96" t="s">
        <v>229</v>
      </c>
      <c r="M2546" s="88" t="str">
        <f>VLOOKUP(L2546,'Total Sales 24-25'!$AD$2:$AE$6,2,0)</f>
        <v>WhatsApp API Business</v>
      </c>
      <c r="N2546" s="96" t="s">
        <v>284</v>
      </c>
      <c r="O2546" s="84" t="s">
        <v>6341</v>
      </c>
      <c r="P2546" s="89"/>
      <c r="Q2546" s="89"/>
      <c r="R2546" s="89"/>
      <c r="S2546" s="84">
        <v>1</v>
      </c>
      <c r="T2546" s="89"/>
      <c r="U2546" s="84">
        <v>15045</v>
      </c>
    </row>
    <row r="2547" spans="1:21" ht="17.25" customHeight="1" thickBot="1">
      <c r="A2547" s="82">
        <v>45304</v>
      </c>
      <c r="B2547" s="82" t="str">
        <f t="shared" si="39"/>
        <v>Jan</v>
      </c>
      <c r="C2547" s="83">
        <v>45292</v>
      </c>
      <c r="D2547" s="84">
        <v>2</v>
      </c>
      <c r="E2547" s="84" t="s">
        <v>205</v>
      </c>
      <c r="F2547" s="86" t="s">
        <v>1646</v>
      </c>
      <c r="G2547" s="86" t="s">
        <v>10345</v>
      </c>
      <c r="H2547" s="86" t="s">
        <v>8782</v>
      </c>
      <c r="I2547" s="86">
        <v>15045</v>
      </c>
      <c r="J2547" s="96">
        <v>12750</v>
      </c>
      <c r="K2547" s="134" t="s">
        <v>112</v>
      </c>
      <c r="L2547" s="96" t="s">
        <v>229</v>
      </c>
      <c r="M2547" s="88" t="str">
        <f>VLOOKUP(L2547,'Total Sales 24-25'!$AD$2:$AE$6,2,0)</f>
        <v>WhatsApp API Business</v>
      </c>
      <c r="N2547" s="96" t="s">
        <v>284</v>
      </c>
      <c r="O2547" s="84" t="s">
        <v>6341</v>
      </c>
      <c r="P2547" s="89"/>
      <c r="Q2547" s="89"/>
      <c r="R2547" s="89"/>
      <c r="S2547" s="84">
        <v>1</v>
      </c>
      <c r="T2547" s="89"/>
      <c r="U2547" s="84">
        <v>15045</v>
      </c>
    </row>
    <row r="2548" spans="1:21" ht="17.25" customHeight="1" thickBot="1">
      <c r="A2548" s="82">
        <v>45304</v>
      </c>
      <c r="B2548" s="82" t="str">
        <f t="shared" si="39"/>
        <v>Jan</v>
      </c>
      <c r="C2548" s="83">
        <v>45292</v>
      </c>
      <c r="D2548" s="84">
        <v>2</v>
      </c>
      <c r="E2548" s="84" t="s">
        <v>205</v>
      </c>
      <c r="F2548" s="86" t="s">
        <v>6619</v>
      </c>
      <c r="G2548" s="86" t="s">
        <v>10346</v>
      </c>
      <c r="H2548" s="86" t="s">
        <v>8782</v>
      </c>
      <c r="I2548" s="86">
        <v>950</v>
      </c>
      <c r="J2548" s="96">
        <v>805</v>
      </c>
      <c r="K2548" s="134" t="s">
        <v>112</v>
      </c>
      <c r="L2548" s="96" t="s">
        <v>229</v>
      </c>
      <c r="M2548" s="88" t="str">
        <f>VLOOKUP(L2548,'Total Sales 24-25'!$AD$2:$AE$6,2,0)</f>
        <v>WhatsApp API Business</v>
      </c>
      <c r="N2548" s="96" t="s">
        <v>594</v>
      </c>
      <c r="O2548" s="84" t="s">
        <v>6341</v>
      </c>
      <c r="P2548" s="89"/>
      <c r="Q2548" s="89"/>
      <c r="R2548" s="89"/>
      <c r="S2548" s="84">
        <v>1</v>
      </c>
      <c r="T2548" s="89"/>
      <c r="U2548" s="84">
        <v>950</v>
      </c>
    </row>
    <row r="2549" spans="1:21" ht="17.25" customHeight="1" thickBot="1">
      <c r="A2549" s="82">
        <v>45304</v>
      </c>
      <c r="B2549" s="82" t="str">
        <f t="shared" si="39"/>
        <v>Jan</v>
      </c>
      <c r="C2549" s="83">
        <v>45292</v>
      </c>
      <c r="D2549" s="84">
        <v>2</v>
      </c>
      <c r="E2549" s="84" t="s">
        <v>205</v>
      </c>
      <c r="F2549" s="86" t="s">
        <v>1801</v>
      </c>
      <c r="G2549" s="86" t="s">
        <v>10347</v>
      </c>
      <c r="H2549" s="86" t="s">
        <v>8782</v>
      </c>
      <c r="I2549" s="86">
        <v>2950</v>
      </c>
      <c r="J2549" s="96">
        <v>2500</v>
      </c>
      <c r="K2549" s="134" t="s">
        <v>112</v>
      </c>
      <c r="L2549" s="96" t="s">
        <v>229</v>
      </c>
      <c r="M2549" s="88" t="str">
        <f>VLOOKUP(L2549,'Total Sales 24-25'!$AD$2:$AE$6,2,0)</f>
        <v>WhatsApp API Business</v>
      </c>
      <c r="N2549" s="96" t="s">
        <v>258</v>
      </c>
      <c r="O2549" s="84" t="s">
        <v>6341</v>
      </c>
      <c r="P2549" s="89"/>
      <c r="Q2549" s="89"/>
      <c r="R2549" s="89"/>
      <c r="S2549" s="84">
        <v>1</v>
      </c>
      <c r="T2549" s="89"/>
      <c r="U2549" s="84">
        <v>2950</v>
      </c>
    </row>
    <row r="2550" spans="1:21" ht="17.25" customHeight="1" thickBot="1">
      <c r="A2550" s="82">
        <v>45304</v>
      </c>
      <c r="B2550" s="82" t="str">
        <f t="shared" si="39"/>
        <v>Jan</v>
      </c>
      <c r="C2550" s="83">
        <v>45292</v>
      </c>
      <c r="D2550" s="84">
        <v>2</v>
      </c>
      <c r="E2550" s="84" t="s">
        <v>205</v>
      </c>
      <c r="F2550" s="86" t="s">
        <v>1332</v>
      </c>
      <c r="G2550" s="86" t="s">
        <v>10348</v>
      </c>
      <c r="H2550" s="86" t="s">
        <v>8782</v>
      </c>
      <c r="I2550" s="86">
        <v>84960</v>
      </c>
      <c r="J2550" s="96">
        <v>72000</v>
      </c>
      <c r="K2550" s="104" t="s">
        <v>291</v>
      </c>
      <c r="L2550" s="88" t="s">
        <v>32</v>
      </c>
      <c r="M2550" s="88" t="s">
        <v>15</v>
      </c>
      <c r="N2550" s="96" t="s">
        <v>503</v>
      </c>
      <c r="O2550" s="84" t="s">
        <v>6341</v>
      </c>
      <c r="P2550" s="89"/>
      <c r="Q2550" s="89"/>
      <c r="R2550" s="89"/>
      <c r="S2550" s="84">
        <v>1</v>
      </c>
      <c r="T2550" s="89"/>
      <c r="U2550" s="84">
        <v>84960</v>
      </c>
    </row>
    <row r="2551" spans="1:21" ht="17.25" customHeight="1" thickBot="1">
      <c r="A2551" s="82">
        <v>45304</v>
      </c>
      <c r="B2551" s="82" t="str">
        <f t="shared" si="39"/>
        <v>Jan</v>
      </c>
      <c r="C2551" s="83">
        <v>45292</v>
      </c>
      <c r="D2551" s="84">
        <v>2</v>
      </c>
      <c r="E2551" s="84" t="s">
        <v>205</v>
      </c>
      <c r="F2551" s="86" t="s">
        <v>1666</v>
      </c>
      <c r="G2551" s="86" t="s">
        <v>10349</v>
      </c>
      <c r="H2551" s="86" t="s">
        <v>8782</v>
      </c>
      <c r="I2551" s="86">
        <v>17700</v>
      </c>
      <c r="J2551" s="96">
        <v>15000</v>
      </c>
      <c r="K2551" s="134" t="s">
        <v>112</v>
      </c>
      <c r="L2551" s="96" t="s">
        <v>229</v>
      </c>
      <c r="M2551" s="88" t="str">
        <f>VLOOKUP(L2551,'Total Sales 24-25'!$AD$2:$AE$6,2,0)</f>
        <v>WhatsApp API Business</v>
      </c>
      <c r="N2551" s="96" t="s">
        <v>284</v>
      </c>
      <c r="O2551" s="84" t="s">
        <v>6341</v>
      </c>
      <c r="P2551" s="89"/>
      <c r="Q2551" s="89"/>
      <c r="R2551" s="89"/>
      <c r="S2551" s="84">
        <v>1</v>
      </c>
      <c r="T2551" s="89"/>
      <c r="U2551" s="84">
        <v>17700</v>
      </c>
    </row>
    <row r="2552" spans="1:21" ht="17.25" customHeight="1" thickBot="1">
      <c r="A2552" s="82">
        <v>45036</v>
      </c>
      <c r="B2552" s="82" t="str">
        <f t="shared" si="39"/>
        <v>Apr</v>
      </c>
      <c r="C2552" s="83">
        <v>45017</v>
      </c>
      <c r="D2552" s="84">
        <v>16</v>
      </c>
      <c r="E2552" s="84" t="s">
        <v>205</v>
      </c>
      <c r="F2552" s="85" t="s">
        <v>10350</v>
      </c>
      <c r="G2552" s="86" t="s">
        <v>10351</v>
      </c>
      <c r="H2552" s="86" t="s">
        <v>8782</v>
      </c>
      <c r="I2552" s="86">
        <v>3000</v>
      </c>
      <c r="J2552" s="84">
        <v>2542</v>
      </c>
      <c r="K2552" s="107" t="s">
        <v>261</v>
      </c>
      <c r="L2552" s="88" t="s">
        <v>226</v>
      </c>
      <c r="M2552" s="88" t="str">
        <f>VLOOKUP(L2552,'Total Sales 24-25'!$AD$2:$AE$6,2,0)</f>
        <v xml:space="preserve">Training Business </v>
      </c>
      <c r="N2552" s="88" t="s">
        <v>661</v>
      </c>
      <c r="O2552" s="84" t="s">
        <v>6341</v>
      </c>
      <c r="P2552" s="89"/>
      <c r="Q2552" s="89"/>
      <c r="R2552" s="89"/>
      <c r="S2552" s="84">
        <v>4</v>
      </c>
      <c r="T2552" s="89"/>
      <c r="U2552" s="84">
        <v>3000</v>
      </c>
    </row>
    <row r="2553" spans="1:21" ht="17.25" customHeight="1" thickBot="1">
      <c r="A2553" s="82">
        <v>45304</v>
      </c>
      <c r="B2553" s="82" t="str">
        <f t="shared" si="39"/>
        <v>Jan</v>
      </c>
      <c r="C2553" s="83">
        <v>45292</v>
      </c>
      <c r="D2553" s="84">
        <v>2</v>
      </c>
      <c r="E2553" s="84" t="s">
        <v>205</v>
      </c>
      <c r="F2553" s="86" t="s">
        <v>2169</v>
      </c>
      <c r="G2553" s="86" t="s">
        <v>10352</v>
      </c>
      <c r="H2553" s="86" t="s">
        <v>8782</v>
      </c>
      <c r="I2553" s="86">
        <v>5900</v>
      </c>
      <c r="J2553" s="96">
        <v>5000</v>
      </c>
      <c r="K2553" s="135" t="s">
        <v>310</v>
      </c>
      <c r="L2553" s="96" t="s">
        <v>223</v>
      </c>
      <c r="M2553" s="88" t="str">
        <f>VLOOKUP(L2553,'Total Sales 24-25'!$AD$2:$AE$6,2,0)</f>
        <v>Tech Assist Recruitment</v>
      </c>
      <c r="N2553" s="96" t="s">
        <v>311</v>
      </c>
      <c r="O2553" s="84" t="s">
        <v>6341</v>
      </c>
      <c r="P2553" s="89"/>
      <c r="Q2553" s="89"/>
      <c r="R2553" s="89"/>
      <c r="S2553" s="84">
        <v>1</v>
      </c>
      <c r="T2553" s="89"/>
      <c r="U2553" s="84">
        <v>5900</v>
      </c>
    </row>
    <row r="2554" spans="1:21" ht="17.25" customHeight="1" thickBot="1">
      <c r="A2554" s="82">
        <v>45304</v>
      </c>
      <c r="B2554" s="82" t="str">
        <f t="shared" si="39"/>
        <v>Jan</v>
      </c>
      <c r="C2554" s="83">
        <v>45292</v>
      </c>
      <c r="D2554" s="84">
        <v>2</v>
      </c>
      <c r="E2554" s="84" t="s">
        <v>205</v>
      </c>
      <c r="F2554" s="86" t="s">
        <v>10353</v>
      </c>
      <c r="G2554" s="86" t="s">
        <v>10354</v>
      </c>
      <c r="H2554" s="86" t="s">
        <v>8782</v>
      </c>
      <c r="I2554" s="86">
        <v>299</v>
      </c>
      <c r="J2554" s="96">
        <v>253</v>
      </c>
      <c r="K2554" s="118" t="s">
        <v>261</v>
      </c>
      <c r="L2554" s="96" t="s">
        <v>232</v>
      </c>
      <c r="M2554" s="88" t="str">
        <f>VLOOKUP(L2554,'Total Sales 24-25'!$AD$2:$AE$6,2,0)</f>
        <v>Other Services</v>
      </c>
      <c r="N2554" s="96" t="s">
        <v>330</v>
      </c>
      <c r="O2554" s="84" t="s">
        <v>6341</v>
      </c>
      <c r="P2554" s="89"/>
      <c r="Q2554" s="89"/>
      <c r="R2554" s="89"/>
      <c r="S2554" s="84">
        <v>1</v>
      </c>
      <c r="T2554" s="89"/>
      <c r="U2554" s="84">
        <v>299</v>
      </c>
    </row>
    <row r="2555" spans="1:21" ht="17.25" customHeight="1" thickBot="1">
      <c r="A2555" s="82">
        <v>45306</v>
      </c>
      <c r="B2555" s="82" t="str">
        <f t="shared" si="39"/>
        <v>Jan</v>
      </c>
      <c r="C2555" s="83">
        <v>45292</v>
      </c>
      <c r="D2555" s="84">
        <v>3</v>
      </c>
      <c r="E2555" s="84" t="s">
        <v>205</v>
      </c>
      <c r="F2555" s="86" t="s">
        <v>752</v>
      </c>
      <c r="G2555" s="86" t="s">
        <v>10355</v>
      </c>
      <c r="H2555" s="86" t="s">
        <v>8782</v>
      </c>
      <c r="I2555" s="86">
        <v>56640</v>
      </c>
      <c r="J2555" s="96">
        <v>48000</v>
      </c>
      <c r="K2555" s="104" t="s">
        <v>291</v>
      </c>
      <c r="L2555" s="88" t="s">
        <v>32</v>
      </c>
      <c r="M2555" s="88" t="s">
        <v>15</v>
      </c>
      <c r="N2555" s="96" t="s">
        <v>503</v>
      </c>
      <c r="O2555" s="84" t="s">
        <v>6341</v>
      </c>
      <c r="P2555" s="89"/>
      <c r="Q2555" s="89"/>
      <c r="R2555" s="89"/>
      <c r="S2555" s="84">
        <v>1</v>
      </c>
      <c r="T2555" s="89"/>
      <c r="U2555" s="84">
        <v>56640</v>
      </c>
    </row>
    <row r="2556" spans="1:21" ht="17.25" customHeight="1" thickBot="1">
      <c r="A2556" s="82">
        <v>45306</v>
      </c>
      <c r="B2556" s="82" t="str">
        <f t="shared" si="39"/>
        <v>Jan</v>
      </c>
      <c r="C2556" s="83">
        <v>45292</v>
      </c>
      <c r="D2556" s="84">
        <v>3</v>
      </c>
      <c r="E2556" s="84" t="s">
        <v>205</v>
      </c>
      <c r="F2556" s="86" t="s">
        <v>10356</v>
      </c>
      <c r="G2556" s="86" t="s">
        <v>10357</v>
      </c>
      <c r="H2556" s="86" t="s">
        <v>8782</v>
      </c>
      <c r="I2556" s="86">
        <v>236000</v>
      </c>
      <c r="J2556" s="96">
        <v>200000</v>
      </c>
      <c r="K2556" s="104" t="s">
        <v>291</v>
      </c>
      <c r="L2556" s="88" t="s">
        <v>32</v>
      </c>
      <c r="M2556" s="88" t="s">
        <v>15</v>
      </c>
      <c r="N2556" s="96" t="s">
        <v>503</v>
      </c>
      <c r="O2556" s="84" t="s">
        <v>6341</v>
      </c>
      <c r="P2556" s="89"/>
      <c r="Q2556" s="89"/>
      <c r="R2556" s="89"/>
      <c r="S2556" s="84">
        <v>1</v>
      </c>
      <c r="T2556" s="89"/>
      <c r="U2556" s="84">
        <v>236000</v>
      </c>
    </row>
    <row r="2557" spans="1:21" ht="17.25" customHeight="1" thickBot="1">
      <c r="A2557" s="82">
        <v>45306</v>
      </c>
      <c r="B2557" s="82" t="str">
        <f t="shared" si="39"/>
        <v>Jan</v>
      </c>
      <c r="C2557" s="83">
        <v>45292</v>
      </c>
      <c r="D2557" s="84">
        <v>3</v>
      </c>
      <c r="E2557" s="84" t="s">
        <v>205</v>
      </c>
      <c r="F2557" s="86" t="s">
        <v>708</v>
      </c>
      <c r="G2557" s="86" t="s">
        <v>10358</v>
      </c>
      <c r="H2557" s="86" t="s">
        <v>8782</v>
      </c>
      <c r="I2557" s="86">
        <v>10030</v>
      </c>
      <c r="J2557" s="96">
        <v>8500</v>
      </c>
      <c r="K2557" s="134" t="s">
        <v>112</v>
      </c>
      <c r="L2557" s="96" t="s">
        <v>229</v>
      </c>
      <c r="M2557" s="88" t="str">
        <f>VLOOKUP(L2557,'Total Sales 24-25'!$AD$2:$AE$6,2,0)</f>
        <v>WhatsApp API Business</v>
      </c>
      <c r="N2557" s="96" t="s">
        <v>352</v>
      </c>
      <c r="O2557" s="84" t="s">
        <v>6341</v>
      </c>
      <c r="P2557" s="89"/>
      <c r="Q2557" s="89"/>
      <c r="R2557" s="89"/>
      <c r="S2557" s="84">
        <v>1</v>
      </c>
      <c r="T2557" s="89"/>
      <c r="U2557" s="84">
        <v>10030</v>
      </c>
    </row>
    <row r="2558" spans="1:21" ht="17.25" customHeight="1" thickBot="1">
      <c r="A2558" s="82">
        <v>45306</v>
      </c>
      <c r="B2558" s="82" t="str">
        <f t="shared" si="39"/>
        <v>Jan</v>
      </c>
      <c r="C2558" s="83">
        <v>45292</v>
      </c>
      <c r="D2558" s="84">
        <v>3</v>
      </c>
      <c r="E2558" s="84" t="s">
        <v>205</v>
      </c>
      <c r="F2558" s="86" t="s">
        <v>3578</v>
      </c>
      <c r="G2558" s="86" t="s">
        <v>10359</v>
      </c>
      <c r="H2558" s="86" t="s">
        <v>8782</v>
      </c>
      <c r="I2558" s="86">
        <v>10030</v>
      </c>
      <c r="J2558" s="96">
        <v>8500</v>
      </c>
      <c r="K2558" s="134" t="s">
        <v>112</v>
      </c>
      <c r="L2558" s="96" t="s">
        <v>229</v>
      </c>
      <c r="M2558" s="88" t="str">
        <f>VLOOKUP(L2558,'Total Sales 24-25'!$AD$2:$AE$6,2,0)</f>
        <v>WhatsApp API Business</v>
      </c>
      <c r="N2558" s="96" t="s">
        <v>352</v>
      </c>
      <c r="O2558" s="84" t="s">
        <v>6341</v>
      </c>
      <c r="P2558" s="89"/>
      <c r="Q2558" s="89"/>
      <c r="R2558" s="89"/>
      <c r="S2558" s="84">
        <v>1</v>
      </c>
      <c r="T2558" s="89"/>
      <c r="U2558" s="84">
        <v>10030</v>
      </c>
    </row>
    <row r="2559" spans="1:21" ht="17.25" customHeight="1" thickBot="1">
      <c r="A2559" s="82">
        <v>45306</v>
      </c>
      <c r="B2559" s="82" t="str">
        <f t="shared" si="39"/>
        <v>Jan</v>
      </c>
      <c r="C2559" s="83">
        <v>45292</v>
      </c>
      <c r="D2559" s="84">
        <v>3</v>
      </c>
      <c r="E2559" s="84" t="s">
        <v>205</v>
      </c>
      <c r="F2559" s="86" t="s">
        <v>437</v>
      </c>
      <c r="G2559" s="86" t="s">
        <v>10360</v>
      </c>
      <c r="H2559" s="86" t="s">
        <v>8782</v>
      </c>
      <c r="I2559" s="86">
        <v>8850</v>
      </c>
      <c r="J2559" s="96">
        <v>7500</v>
      </c>
      <c r="K2559" s="134" t="s">
        <v>112</v>
      </c>
      <c r="L2559" s="96" t="s">
        <v>229</v>
      </c>
      <c r="M2559" s="88" t="str">
        <f>VLOOKUP(L2559,'Total Sales 24-25'!$AD$2:$AE$6,2,0)</f>
        <v>WhatsApp API Business</v>
      </c>
      <c r="N2559" s="96" t="s">
        <v>269</v>
      </c>
      <c r="O2559" s="84" t="s">
        <v>6341</v>
      </c>
      <c r="P2559" s="89"/>
      <c r="Q2559" s="89"/>
      <c r="R2559" s="89"/>
      <c r="S2559" s="84">
        <v>1</v>
      </c>
      <c r="T2559" s="89"/>
      <c r="U2559" s="84">
        <v>8850</v>
      </c>
    </row>
    <row r="2560" spans="1:21" ht="17.25" customHeight="1" thickBot="1">
      <c r="A2560" s="82">
        <v>45306</v>
      </c>
      <c r="B2560" s="82" t="str">
        <f t="shared" si="39"/>
        <v>Jan</v>
      </c>
      <c r="C2560" s="83">
        <v>45292</v>
      </c>
      <c r="D2560" s="84">
        <v>3</v>
      </c>
      <c r="E2560" s="84" t="s">
        <v>205</v>
      </c>
      <c r="F2560" s="86" t="s">
        <v>826</v>
      </c>
      <c r="G2560" s="86" t="s">
        <v>10361</v>
      </c>
      <c r="H2560" s="86" t="s">
        <v>8782</v>
      </c>
      <c r="I2560" s="86">
        <v>10030</v>
      </c>
      <c r="J2560" s="96">
        <v>8500</v>
      </c>
      <c r="K2560" s="134" t="s">
        <v>112</v>
      </c>
      <c r="L2560" s="96" t="s">
        <v>229</v>
      </c>
      <c r="M2560" s="88" t="str">
        <f>VLOOKUP(L2560,'Total Sales 24-25'!$AD$2:$AE$6,2,0)</f>
        <v>WhatsApp API Business</v>
      </c>
      <c r="N2560" s="96" t="s">
        <v>352</v>
      </c>
      <c r="O2560" s="84" t="s">
        <v>6341</v>
      </c>
      <c r="P2560" s="89"/>
      <c r="Q2560" s="89"/>
      <c r="R2560" s="89"/>
      <c r="S2560" s="84">
        <v>1</v>
      </c>
      <c r="T2560" s="89"/>
      <c r="U2560" s="84">
        <v>10030</v>
      </c>
    </row>
    <row r="2561" spans="1:21" ht="17.25" customHeight="1" thickBot="1">
      <c r="A2561" s="82">
        <v>45306</v>
      </c>
      <c r="B2561" s="82" t="str">
        <f t="shared" si="39"/>
        <v>Jan</v>
      </c>
      <c r="C2561" s="83">
        <v>45292</v>
      </c>
      <c r="D2561" s="84">
        <v>3</v>
      </c>
      <c r="E2561" s="84" t="s">
        <v>205</v>
      </c>
      <c r="F2561" s="86" t="s">
        <v>4535</v>
      </c>
      <c r="G2561" s="86" t="s">
        <v>10362</v>
      </c>
      <c r="H2561" s="86" t="s">
        <v>8782</v>
      </c>
      <c r="I2561" s="86">
        <v>38232</v>
      </c>
      <c r="J2561" s="96">
        <v>32400</v>
      </c>
      <c r="K2561" s="134" t="s">
        <v>112</v>
      </c>
      <c r="L2561" s="96" t="s">
        <v>229</v>
      </c>
      <c r="M2561" s="88" t="str">
        <f>VLOOKUP(L2561,'Total Sales 24-25'!$AD$2:$AE$6,2,0)</f>
        <v>WhatsApp API Business</v>
      </c>
      <c r="N2561" s="96" t="s">
        <v>359</v>
      </c>
      <c r="O2561" s="84" t="s">
        <v>6341</v>
      </c>
      <c r="P2561" s="89"/>
      <c r="Q2561" s="89"/>
      <c r="R2561" s="89"/>
      <c r="S2561" s="84">
        <v>1</v>
      </c>
      <c r="T2561" s="89"/>
      <c r="U2561" s="84">
        <v>38232</v>
      </c>
    </row>
    <row r="2562" spans="1:21" ht="17.25" customHeight="1" thickBot="1">
      <c r="A2562" s="82">
        <v>45306</v>
      </c>
      <c r="B2562" s="82" t="str">
        <f t="shared" ref="B2562:B2625" si="40">TEXT(A2562,"mmm")</f>
        <v>Jan</v>
      </c>
      <c r="C2562" s="83">
        <v>45292</v>
      </c>
      <c r="D2562" s="84">
        <v>3</v>
      </c>
      <c r="E2562" s="84" t="s">
        <v>205</v>
      </c>
      <c r="F2562" s="86" t="s">
        <v>471</v>
      </c>
      <c r="G2562" s="86" t="s">
        <v>10363</v>
      </c>
      <c r="H2562" s="86" t="s">
        <v>8782</v>
      </c>
      <c r="I2562" s="86">
        <v>8850</v>
      </c>
      <c r="J2562" s="96">
        <v>7500</v>
      </c>
      <c r="K2562" s="134" t="s">
        <v>112</v>
      </c>
      <c r="L2562" s="96" t="s">
        <v>229</v>
      </c>
      <c r="M2562" s="88" t="str">
        <f>VLOOKUP(L2562,'Total Sales 24-25'!$AD$2:$AE$6,2,0)</f>
        <v>WhatsApp API Business</v>
      </c>
      <c r="N2562" s="96" t="s">
        <v>269</v>
      </c>
      <c r="O2562" s="84" t="s">
        <v>6341</v>
      </c>
      <c r="P2562" s="89"/>
      <c r="Q2562" s="89"/>
      <c r="R2562" s="89"/>
      <c r="S2562" s="84">
        <v>1</v>
      </c>
      <c r="T2562" s="89"/>
      <c r="U2562" s="84">
        <v>8850</v>
      </c>
    </row>
    <row r="2563" spans="1:21" ht="17.25" customHeight="1" thickBot="1">
      <c r="A2563" s="82">
        <v>45036</v>
      </c>
      <c r="B2563" s="82" t="str">
        <f t="shared" si="40"/>
        <v>Apr</v>
      </c>
      <c r="C2563" s="83">
        <v>45017</v>
      </c>
      <c r="D2563" s="84">
        <v>16</v>
      </c>
      <c r="E2563" s="84" t="s">
        <v>205</v>
      </c>
      <c r="F2563" s="85" t="s">
        <v>2514</v>
      </c>
      <c r="G2563" s="86" t="s">
        <v>10364</v>
      </c>
      <c r="H2563" s="86" t="s">
        <v>8782</v>
      </c>
      <c r="I2563" s="86">
        <v>3000</v>
      </c>
      <c r="J2563" s="84">
        <v>2542</v>
      </c>
      <c r="K2563" s="107" t="s">
        <v>261</v>
      </c>
      <c r="L2563" s="88" t="s">
        <v>226</v>
      </c>
      <c r="M2563" s="88" t="str">
        <f>VLOOKUP(L2563,'Total Sales 24-25'!$AD$2:$AE$6,2,0)</f>
        <v xml:space="preserve">Training Business </v>
      </c>
      <c r="N2563" s="88" t="s">
        <v>661</v>
      </c>
      <c r="O2563" s="84" t="s">
        <v>6341</v>
      </c>
      <c r="P2563" s="89"/>
      <c r="Q2563" s="89"/>
      <c r="R2563" s="89"/>
      <c r="S2563" s="84">
        <v>4</v>
      </c>
      <c r="T2563" s="89"/>
      <c r="U2563" s="84">
        <v>3000</v>
      </c>
    </row>
    <row r="2564" spans="1:21" ht="17.25" customHeight="1" thickBot="1">
      <c r="A2564" s="82">
        <v>45306</v>
      </c>
      <c r="B2564" s="82" t="str">
        <f t="shared" si="40"/>
        <v>Jan</v>
      </c>
      <c r="C2564" s="83">
        <v>45292</v>
      </c>
      <c r="D2564" s="84">
        <v>3</v>
      </c>
      <c r="E2564" s="84" t="s">
        <v>205</v>
      </c>
      <c r="F2564" s="86" t="s">
        <v>235</v>
      </c>
      <c r="G2564" s="86" t="s">
        <v>10365</v>
      </c>
      <c r="H2564" s="86" t="s">
        <v>8782</v>
      </c>
      <c r="I2564" s="86">
        <v>36108</v>
      </c>
      <c r="J2564" s="96">
        <v>30600</v>
      </c>
      <c r="K2564" s="134" t="s">
        <v>112</v>
      </c>
      <c r="L2564" s="96" t="s">
        <v>229</v>
      </c>
      <c r="M2564" s="88" t="str">
        <f>VLOOKUP(L2564,'Total Sales 24-25'!$AD$2:$AE$6,2,0)</f>
        <v>WhatsApp API Business</v>
      </c>
      <c r="N2564" s="96" t="s">
        <v>359</v>
      </c>
      <c r="O2564" s="84" t="s">
        <v>6341</v>
      </c>
      <c r="P2564" s="89"/>
      <c r="Q2564" s="89"/>
      <c r="R2564" s="89"/>
      <c r="S2564" s="84">
        <v>1</v>
      </c>
      <c r="T2564" s="89"/>
      <c r="U2564" s="84">
        <v>36108</v>
      </c>
    </row>
    <row r="2565" spans="1:21" ht="17.25" customHeight="1" thickBot="1">
      <c r="A2565" s="82">
        <v>45306</v>
      </c>
      <c r="B2565" s="82" t="str">
        <f t="shared" si="40"/>
        <v>Jan</v>
      </c>
      <c r="C2565" s="83">
        <v>45292</v>
      </c>
      <c r="D2565" s="84">
        <v>3</v>
      </c>
      <c r="E2565" s="84" t="s">
        <v>205</v>
      </c>
      <c r="F2565" s="86" t="s">
        <v>1950</v>
      </c>
      <c r="G2565" s="86" t="s">
        <v>10366</v>
      </c>
      <c r="H2565" s="86" t="s">
        <v>8782</v>
      </c>
      <c r="I2565" s="86">
        <v>2507.5</v>
      </c>
      <c r="J2565" s="96">
        <v>2125</v>
      </c>
      <c r="K2565" s="134" t="s">
        <v>112</v>
      </c>
      <c r="L2565" s="96" t="s">
        <v>229</v>
      </c>
      <c r="M2565" s="88" t="str">
        <f>VLOOKUP(L2565,'Total Sales 24-25'!$AD$2:$AE$6,2,0)</f>
        <v>WhatsApp API Business</v>
      </c>
      <c r="N2565" s="96" t="s">
        <v>258</v>
      </c>
      <c r="O2565" s="84" t="s">
        <v>6341</v>
      </c>
      <c r="P2565" s="89"/>
      <c r="Q2565" s="89"/>
      <c r="R2565" s="89"/>
      <c r="S2565" s="84">
        <v>1</v>
      </c>
      <c r="T2565" s="89"/>
      <c r="U2565" s="84">
        <v>2507.5</v>
      </c>
    </row>
    <row r="2566" spans="1:21" ht="17.25" customHeight="1" thickBot="1">
      <c r="A2566" s="82">
        <v>45306</v>
      </c>
      <c r="B2566" s="82" t="str">
        <f t="shared" si="40"/>
        <v>Jan</v>
      </c>
      <c r="C2566" s="83">
        <v>45292</v>
      </c>
      <c r="D2566" s="84">
        <v>3</v>
      </c>
      <c r="E2566" s="84" t="s">
        <v>205</v>
      </c>
      <c r="F2566" s="86" t="s">
        <v>10037</v>
      </c>
      <c r="G2566" s="86" t="s">
        <v>10367</v>
      </c>
      <c r="H2566" s="86" t="s">
        <v>8782</v>
      </c>
      <c r="I2566" s="86">
        <v>15045</v>
      </c>
      <c r="J2566" s="96">
        <v>12750</v>
      </c>
      <c r="K2566" s="134" t="s">
        <v>112</v>
      </c>
      <c r="L2566" s="96" t="s">
        <v>229</v>
      </c>
      <c r="M2566" s="88" t="str">
        <f>VLOOKUP(L2566,'Total Sales 24-25'!$AD$2:$AE$6,2,0)</f>
        <v>WhatsApp API Business</v>
      </c>
      <c r="N2566" s="96" t="s">
        <v>284</v>
      </c>
      <c r="O2566" s="84" t="s">
        <v>6341</v>
      </c>
      <c r="P2566" s="89"/>
      <c r="Q2566" s="89"/>
      <c r="R2566" s="89"/>
      <c r="S2566" s="84">
        <v>1</v>
      </c>
      <c r="T2566" s="89"/>
      <c r="U2566" s="84">
        <v>15045</v>
      </c>
    </row>
    <row r="2567" spans="1:21" ht="17.25" customHeight="1" thickBot="1">
      <c r="A2567" s="82">
        <v>45306</v>
      </c>
      <c r="B2567" s="82" t="str">
        <f t="shared" si="40"/>
        <v>Jan</v>
      </c>
      <c r="C2567" s="83">
        <v>45292</v>
      </c>
      <c r="D2567" s="84">
        <v>3</v>
      </c>
      <c r="E2567" s="84" t="s">
        <v>205</v>
      </c>
      <c r="F2567" s="86" t="s">
        <v>1443</v>
      </c>
      <c r="G2567" s="86" t="s">
        <v>10368</v>
      </c>
      <c r="H2567" s="86" t="s">
        <v>8782</v>
      </c>
      <c r="I2567" s="86">
        <v>10030</v>
      </c>
      <c r="J2567" s="96">
        <v>8500</v>
      </c>
      <c r="K2567" s="134" t="s">
        <v>112</v>
      </c>
      <c r="L2567" s="96" t="s">
        <v>229</v>
      </c>
      <c r="M2567" s="88" t="str">
        <f>VLOOKUP(L2567,'Total Sales 24-25'!$AD$2:$AE$6,2,0)</f>
        <v>WhatsApp API Business</v>
      </c>
      <c r="N2567" s="96" t="s">
        <v>352</v>
      </c>
      <c r="O2567" s="84" t="s">
        <v>6341</v>
      </c>
      <c r="P2567" s="89"/>
      <c r="Q2567" s="89"/>
      <c r="R2567" s="89"/>
      <c r="S2567" s="84">
        <v>1</v>
      </c>
      <c r="T2567" s="89"/>
      <c r="U2567" s="84">
        <v>10030</v>
      </c>
    </row>
    <row r="2568" spans="1:21" ht="17.25" customHeight="1" thickBot="1">
      <c r="A2568" s="82">
        <v>45306</v>
      </c>
      <c r="B2568" s="82" t="str">
        <f t="shared" si="40"/>
        <v>Jan</v>
      </c>
      <c r="C2568" s="83">
        <v>45292</v>
      </c>
      <c r="D2568" s="84">
        <v>3</v>
      </c>
      <c r="E2568" s="84" t="s">
        <v>205</v>
      </c>
      <c r="F2568" s="86" t="s">
        <v>2991</v>
      </c>
      <c r="G2568" s="86" t="s">
        <v>10369</v>
      </c>
      <c r="H2568" s="86" t="s">
        <v>8782</v>
      </c>
      <c r="I2568" s="86">
        <v>705640</v>
      </c>
      <c r="J2568" s="96">
        <v>598000</v>
      </c>
      <c r="K2568" s="104" t="s">
        <v>291</v>
      </c>
      <c r="L2568" s="96" t="s">
        <v>226</v>
      </c>
      <c r="M2568" s="88" t="str">
        <f>VLOOKUP(L2568,'Total Sales 24-25'!$AD$2:$AE$6,2,0)</f>
        <v xml:space="preserve">Training Business </v>
      </c>
      <c r="N2568" s="96" t="s">
        <v>292</v>
      </c>
      <c r="O2568" s="84" t="s">
        <v>6341</v>
      </c>
      <c r="P2568" s="89"/>
      <c r="Q2568" s="89"/>
      <c r="R2568" s="89"/>
      <c r="S2568" s="84">
        <v>1</v>
      </c>
      <c r="T2568" s="89"/>
      <c r="U2568" s="84">
        <v>705640</v>
      </c>
    </row>
    <row r="2569" spans="1:21" ht="17.25" customHeight="1" thickBot="1">
      <c r="A2569" s="82">
        <v>45308</v>
      </c>
      <c r="B2569" s="82" t="str">
        <f t="shared" si="40"/>
        <v>Jan</v>
      </c>
      <c r="C2569" s="83">
        <v>45292</v>
      </c>
      <c r="D2569" s="84">
        <v>3</v>
      </c>
      <c r="E2569" s="84" t="s">
        <v>205</v>
      </c>
      <c r="F2569" s="86" t="s">
        <v>2438</v>
      </c>
      <c r="G2569" s="86" t="s">
        <v>10370</v>
      </c>
      <c r="H2569" s="86" t="s">
        <v>8782</v>
      </c>
      <c r="I2569" s="86">
        <v>705640</v>
      </c>
      <c r="J2569" s="96">
        <v>598000</v>
      </c>
      <c r="K2569" s="104" t="s">
        <v>291</v>
      </c>
      <c r="L2569" s="96" t="s">
        <v>226</v>
      </c>
      <c r="M2569" s="88" t="str">
        <f>VLOOKUP(L2569,'Total Sales 24-25'!$AD$2:$AE$6,2,0)</f>
        <v xml:space="preserve">Training Business </v>
      </c>
      <c r="N2569" s="96" t="s">
        <v>292</v>
      </c>
      <c r="O2569" s="84" t="s">
        <v>6341</v>
      </c>
      <c r="P2569" s="84" t="s">
        <v>7726</v>
      </c>
      <c r="Q2569" s="89"/>
      <c r="R2569" s="89"/>
      <c r="S2569" s="84">
        <v>1</v>
      </c>
      <c r="T2569" s="89"/>
      <c r="U2569" s="84">
        <v>705640</v>
      </c>
    </row>
    <row r="2570" spans="1:21" ht="17.25" customHeight="1" thickBot="1">
      <c r="A2570" s="82">
        <v>45308</v>
      </c>
      <c r="B2570" s="82" t="str">
        <f t="shared" si="40"/>
        <v>Jan</v>
      </c>
      <c r="C2570" s="83">
        <v>45292</v>
      </c>
      <c r="D2570" s="84">
        <v>3</v>
      </c>
      <c r="E2570" s="84" t="s">
        <v>205</v>
      </c>
      <c r="F2570" s="86" t="s">
        <v>9789</v>
      </c>
      <c r="G2570" s="86" t="s">
        <v>10371</v>
      </c>
      <c r="H2570" s="86" t="s">
        <v>8782</v>
      </c>
      <c r="I2570" s="86">
        <v>3115</v>
      </c>
      <c r="J2570" s="96">
        <v>2640</v>
      </c>
      <c r="K2570" s="96" t="s">
        <v>8818</v>
      </c>
      <c r="L2570" s="96" t="s">
        <v>223</v>
      </c>
      <c r="M2570" s="88" t="str">
        <f>VLOOKUP(L2570,'Total Sales 24-25'!$AD$2:$AE$6,2,0)</f>
        <v>Tech Assist Recruitment</v>
      </c>
      <c r="N2570" s="96" t="s">
        <v>311</v>
      </c>
      <c r="O2570" s="84" t="s">
        <v>6341</v>
      </c>
      <c r="P2570" s="89"/>
      <c r="Q2570" s="89"/>
      <c r="R2570" s="89"/>
      <c r="S2570" s="84">
        <v>1</v>
      </c>
      <c r="T2570" s="89"/>
      <c r="U2570" s="84">
        <v>3115</v>
      </c>
    </row>
    <row r="2571" spans="1:21" ht="17.25" customHeight="1" thickBot="1">
      <c r="A2571" s="82">
        <v>45308</v>
      </c>
      <c r="B2571" s="82" t="str">
        <f t="shared" si="40"/>
        <v>Jan</v>
      </c>
      <c r="C2571" s="83">
        <v>45292</v>
      </c>
      <c r="D2571" s="84">
        <v>3</v>
      </c>
      <c r="E2571" s="84" t="s">
        <v>205</v>
      </c>
      <c r="F2571" s="86" t="s">
        <v>1107</v>
      </c>
      <c r="G2571" s="86" t="s">
        <v>10372</v>
      </c>
      <c r="H2571" s="86" t="s">
        <v>8782</v>
      </c>
      <c r="I2571" s="86">
        <v>705640</v>
      </c>
      <c r="J2571" s="96">
        <v>598000</v>
      </c>
      <c r="K2571" s="104" t="s">
        <v>291</v>
      </c>
      <c r="L2571" s="96" t="s">
        <v>226</v>
      </c>
      <c r="M2571" s="88" t="str">
        <f>VLOOKUP(L2571,'Total Sales 24-25'!$AD$2:$AE$6,2,0)</f>
        <v xml:space="preserve">Training Business </v>
      </c>
      <c r="N2571" s="96" t="s">
        <v>292</v>
      </c>
      <c r="O2571" s="84" t="s">
        <v>6341</v>
      </c>
      <c r="P2571" s="84" t="s">
        <v>7726</v>
      </c>
      <c r="Q2571" s="89"/>
      <c r="R2571" s="89"/>
      <c r="S2571" s="84">
        <v>1</v>
      </c>
      <c r="T2571" s="89"/>
      <c r="U2571" s="84">
        <v>705640</v>
      </c>
    </row>
    <row r="2572" spans="1:21" ht="17.25" customHeight="1" thickBot="1">
      <c r="A2572" s="82">
        <v>45308</v>
      </c>
      <c r="B2572" s="82" t="str">
        <f t="shared" si="40"/>
        <v>Jan</v>
      </c>
      <c r="C2572" s="83">
        <v>45292</v>
      </c>
      <c r="D2572" s="84">
        <v>3</v>
      </c>
      <c r="E2572" s="84" t="s">
        <v>205</v>
      </c>
      <c r="F2572" s="86" t="s">
        <v>1041</v>
      </c>
      <c r="G2572" s="86" t="s">
        <v>10373</v>
      </c>
      <c r="H2572" s="86" t="s">
        <v>8782</v>
      </c>
      <c r="I2572" s="86">
        <v>705640</v>
      </c>
      <c r="J2572" s="96">
        <v>598000</v>
      </c>
      <c r="K2572" s="104" t="s">
        <v>291</v>
      </c>
      <c r="L2572" s="96" t="s">
        <v>226</v>
      </c>
      <c r="M2572" s="88" t="str">
        <f>VLOOKUP(L2572,'Total Sales 24-25'!$AD$2:$AE$6,2,0)</f>
        <v xml:space="preserve">Training Business </v>
      </c>
      <c r="N2572" s="96" t="s">
        <v>292</v>
      </c>
      <c r="O2572" s="84" t="s">
        <v>6341</v>
      </c>
      <c r="P2572" s="84" t="s">
        <v>7726</v>
      </c>
      <c r="Q2572" s="89"/>
      <c r="R2572" s="89"/>
      <c r="S2572" s="84">
        <v>1</v>
      </c>
      <c r="T2572" s="89"/>
      <c r="U2572" s="84">
        <v>705640</v>
      </c>
    </row>
    <row r="2573" spans="1:21" ht="17.25" customHeight="1" thickBot="1">
      <c r="A2573" s="82">
        <v>45308</v>
      </c>
      <c r="B2573" s="82" t="str">
        <f t="shared" si="40"/>
        <v>Jan</v>
      </c>
      <c r="C2573" s="83">
        <v>45292</v>
      </c>
      <c r="D2573" s="84">
        <v>3</v>
      </c>
      <c r="E2573" s="84" t="s">
        <v>205</v>
      </c>
      <c r="F2573" s="86" t="s">
        <v>5609</v>
      </c>
      <c r="G2573" s="86" t="s">
        <v>10374</v>
      </c>
      <c r="H2573" s="86" t="s">
        <v>8782</v>
      </c>
      <c r="I2573" s="86">
        <v>469640</v>
      </c>
      <c r="J2573" s="96">
        <v>398000</v>
      </c>
      <c r="K2573" s="104" t="s">
        <v>291</v>
      </c>
      <c r="L2573" s="96" t="s">
        <v>226</v>
      </c>
      <c r="M2573" s="88" t="str">
        <f>VLOOKUP(L2573,'Total Sales 24-25'!$AD$2:$AE$6,2,0)</f>
        <v xml:space="preserve">Training Business </v>
      </c>
      <c r="N2573" s="96" t="s">
        <v>292</v>
      </c>
      <c r="O2573" s="84" t="s">
        <v>6341</v>
      </c>
      <c r="P2573" s="84" t="s">
        <v>7726</v>
      </c>
      <c r="Q2573" s="89"/>
      <c r="R2573" s="89"/>
      <c r="S2573" s="84">
        <v>1</v>
      </c>
      <c r="T2573" s="89"/>
      <c r="U2573" s="84">
        <v>469640</v>
      </c>
    </row>
    <row r="2574" spans="1:21" ht="17.25" customHeight="1" thickBot="1">
      <c r="A2574" s="82">
        <v>45036</v>
      </c>
      <c r="B2574" s="82" t="str">
        <f t="shared" si="40"/>
        <v>Apr</v>
      </c>
      <c r="C2574" s="83">
        <v>45017</v>
      </c>
      <c r="D2574" s="84">
        <v>16</v>
      </c>
      <c r="E2574" s="84" t="s">
        <v>205</v>
      </c>
      <c r="F2574" s="85" t="s">
        <v>303</v>
      </c>
      <c r="G2574" s="86" t="s">
        <v>10375</v>
      </c>
      <c r="H2574" s="86" t="s">
        <v>8782</v>
      </c>
      <c r="I2574" s="86">
        <v>6000</v>
      </c>
      <c r="J2574" s="84">
        <v>5085</v>
      </c>
      <c r="K2574" s="107" t="s">
        <v>261</v>
      </c>
      <c r="L2574" s="88" t="s">
        <v>226</v>
      </c>
      <c r="M2574" s="88" t="str">
        <f>VLOOKUP(L2574,'Total Sales 24-25'!$AD$2:$AE$6,2,0)</f>
        <v xml:space="preserve">Training Business </v>
      </c>
      <c r="N2574" s="88" t="s">
        <v>661</v>
      </c>
      <c r="O2574" s="84" t="s">
        <v>6341</v>
      </c>
      <c r="P2574" s="89"/>
      <c r="Q2574" s="89"/>
      <c r="R2574" s="89"/>
      <c r="S2574" s="84">
        <v>4</v>
      </c>
      <c r="T2574" s="89"/>
      <c r="U2574" s="84">
        <v>6000</v>
      </c>
    </row>
    <row r="2575" spans="1:21" ht="17.25" customHeight="1" thickBot="1">
      <c r="A2575" s="82">
        <v>45308</v>
      </c>
      <c r="B2575" s="82" t="str">
        <f t="shared" si="40"/>
        <v>Jan</v>
      </c>
      <c r="C2575" s="83">
        <v>45292</v>
      </c>
      <c r="D2575" s="84">
        <v>3</v>
      </c>
      <c r="E2575" s="84" t="s">
        <v>205</v>
      </c>
      <c r="F2575" s="86" t="s">
        <v>1327</v>
      </c>
      <c r="G2575" s="86" t="s">
        <v>10376</v>
      </c>
      <c r="H2575" s="86" t="s">
        <v>8782</v>
      </c>
      <c r="I2575" s="86">
        <v>469640</v>
      </c>
      <c r="J2575" s="96">
        <v>398000</v>
      </c>
      <c r="K2575" s="104" t="s">
        <v>291</v>
      </c>
      <c r="L2575" s="96" t="s">
        <v>226</v>
      </c>
      <c r="M2575" s="88" t="str">
        <f>VLOOKUP(L2575,'Total Sales 24-25'!$AD$2:$AE$6,2,0)</f>
        <v xml:space="preserve">Training Business </v>
      </c>
      <c r="N2575" s="96" t="s">
        <v>292</v>
      </c>
      <c r="O2575" s="84" t="s">
        <v>6341</v>
      </c>
      <c r="P2575" s="84" t="s">
        <v>7726</v>
      </c>
      <c r="Q2575" s="89"/>
      <c r="R2575" s="89"/>
      <c r="S2575" s="84">
        <v>1</v>
      </c>
      <c r="T2575" s="89"/>
      <c r="U2575" s="84">
        <v>469640</v>
      </c>
    </row>
    <row r="2576" spans="1:21" ht="17.25" customHeight="1" thickBot="1">
      <c r="A2576" s="82">
        <v>45308</v>
      </c>
      <c r="B2576" s="82" t="str">
        <f t="shared" si="40"/>
        <v>Jan</v>
      </c>
      <c r="C2576" s="83">
        <v>45292</v>
      </c>
      <c r="D2576" s="84">
        <v>3</v>
      </c>
      <c r="E2576" s="84" t="s">
        <v>205</v>
      </c>
      <c r="F2576" s="86" t="s">
        <v>2108</v>
      </c>
      <c r="G2576" s="86" t="s">
        <v>10377</v>
      </c>
      <c r="H2576" s="86" t="s">
        <v>8782</v>
      </c>
      <c r="I2576" s="86">
        <v>587640</v>
      </c>
      <c r="J2576" s="96">
        <v>498000</v>
      </c>
      <c r="K2576" s="104" t="s">
        <v>291</v>
      </c>
      <c r="L2576" s="96" t="s">
        <v>226</v>
      </c>
      <c r="M2576" s="88" t="str">
        <f>VLOOKUP(L2576,'Total Sales 24-25'!$AD$2:$AE$6,2,0)</f>
        <v xml:space="preserve">Training Business </v>
      </c>
      <c r="N2576" s="96" t="s">
        <v>292</v>
      </c>
      <c r="O2576" s="84" t="s">
        <v>6341</v>
      </c>
      <c r="P2576" s="89"/>
      <c r="Q2576" s="89"/>
      <c r="R2576" s="89"/>
      <c r="S2576" s="84">
        <v>1</v>
      </c>
      <c r="T2576" s="89"/>
      <c r="U2576" s="84">
        <v>587640</v>
      </c>
    </row>
    <row r="2577" spans="1:21" ht="17.25" customHeight="1" thickBot="1">
      <c r="A2577" s="82">
        <v>45308</v>
      </c>
      <c r="B2577" s="82" t="str">
        <f t="shared" si="40"/>
        <v>Jan</v>
      </c>
      <c r="C2577" s="83">
        <v>45292</v>
      </c>
      <c r="D2577" s="84">
        <v>3</v>
      </c>
      <c r="E2577" s="84" t="s">
        <v>205</v>
      </c>
      <c r="F2577" s="86" t="s">
        <v>829</v>
      </c>
      <c r="G2577" s="86" t="s">
        <v>10378</v>
      </c>
      <c r="H2577" s="86" t="s">
        <v>8782</v>
      </c>
      <c r="I2577" s="86">
        <v>7523</v>
      </c>
      <c r="J2577" s="96">
        <v>6375</v>
      </c>
      <c r="K2577" s="134" t="s">
        <v>112</v>
      </c>
      <c r="L2577" s="96" t="s">
        <v>229</v>
      </c>
      <c r="M2577" s="88" t="str">
        <f>VLOOKUP(L2577,'Total Sales 24-25'!$AD$2:$AE$6,2,0)</f>
        <v>WhatsApp API Business</v>
      </c>
      <c r="N2577" s="96" t="s">
        <v>269</v>
      </c>
      <c r="O2577" s="84" t="s">
        <v>6341</v>
      </c>
      <c r="P2577" s="89"/>
      <c r="Q2577" s="89"/>
      <c r="R2577" s="89"/>
      <c r="S2577" s="84">
        <v>1</v>
      </c>
      <c r="T2577" s="89"/>
      <c r="U2577" s="84">
        <v>7523</v>
      </c>
    </row>
    <row r="2578" spans="1:21" ht="17.25" customHeight="1" thickBot="1">
      <c r="A2578" s="82">
        <v>45308</v>
      </c>
      <c r="B2578" s="82" t="str">
        <f t="shared" si="40"/>
        <v>Jan</v>
      </c>
      <c r="C2578" s="83">
        <v>45292</v>
      </c>
      <c r="D2578" s="84">
        <v>3</v>
      </c>
      <c r="E2578" s="84" t="s">
        <v>205</v>
      </c>
      <c r="F2578" s="86" t="s">
        <v>10379</v>
      </c>
      <c r="G2578" s="86" t="s">
        <v>10380</v>
      </c>
      <c r="H2578" s="86" t="s">
        <v>8782</v>
      </c>
      <c r="I2578" s="86">
        <v>35400</v>
      </c>
      <c r="J2578" s="96">
        <v>30000</v>
      </c>
      <c r="K2578" s="96" t="s">
        <v>8818</v>
      </c>
      <c r="L2578" s="96" t="s">
        <v>223</v>
      </c>
      <c r="M2578" s="88" t="str">
        <f>VLOOKUP(L2578,'Total Sales 24-25'!$AD$2:$AE$6,2,0)</f>
        <v>Tech Assist Recruitment</v>
      </c>
      <c r="N2578" s="96" t="s">
        <v>311</v>
      </c>
      <c r="O2578" s="84" t="s">
        <v>6341</v>
      </c>
      <c r="P2578" s="89"/>
      <c r="Q2578" s="89"/>
      <c r="R2578" s="89"/>
      <c r="S2578" s="84">
        <v>1</v>
      </c>
      <c r="T2578" s="89"/>
      <c r="U2578" s="84">
        <v>35400</v>
      </c>
    </row>
    <row r="2579" spans="1:21" ht="17.25" customHeight="1" thickBot="1">
      <c r="A2579" s="82">
        <v>45308</v>
      </c>
      <c r="B2579" s="82" t="str">
        <f t="shared" si="40"/>
        <v>Jan</v>
      </c>
      <c r="C2579" s="83">
        <v>45292</v>
      </c>
      <c r="D2579" s="84">
        <v>3</v>
      </c>
      <c r="E2579" s="84" t="s">
        <v>205</v>
      </c>
      <c r="F2579" s="86" t="s">
        <v>5650</v>
      </c>
      <c r="G2579" s="86" t="s">
        <v>10381</v>
      </c>
      <c r="H2579" s="86" t="s">
        <v>8782</v>
      </c>
      <c r="I2579" s="86">
        <v>236000</v>
      </c>
      <c r="J2579" s="96">
        <v>200000</v>
      </c>
      <c r="K2579" s="104" t="s">
        <v>291</v>
      </c>
      <c r="L2579" s="96" t="s">
        <v>226</v>
      </c>
      <c r="M2579" s="88" t="str">
        <f>VLOOKUP(L2579,'Total Sales 24-25'!$AD$2:$AE$6,2,0)</f>
        <v xml:space="preserve">Training Business </v>
      </c>
      <c r="N2579" s="96" t="s">
        <v>292</v>
      </c>
      <c r="O2579" s="84" t="s">
        <v>6341</v>
      </c>
      <c r="P2579" s="89"/>
      <c r="Q2579" s="89"/>
      <c r="R2579" s="89"/>
      <c r="S2579" s="84">
        <v>1</v>
      </c>
      <c r="T2579" s="89"/>
      <c r="U2579" s="84">
        <v>236000</v>
      </c>
    </row>
    <row r="2580" spans="1:21" ht="17.25" customHeight="1" thickBot="1">
      <c r="A2580" s="82">
        <v>45309</v>
      </c>
      <c r="B2580" s="82" t="str">
        <f t="shared" si="40"/>
        <v>Jan</v>
      </c>
      <c r="C2580" s="83">
        <v>45292</v>
      </c>
      <c r="D2580" s="84">
        <v>3</v>
      </c>
      <c r="E2580" s="84" t="s">
        <v>205</v>
      </c>
      <c r="F2580" s="86" t="s">
        <v>2578</v>
      </c>
      <c r="G2580" s="86" t="s">
        <v>10382</v>
      </c>
      <c r="H2580" s="86" t="s">
        <v>8782</v>
      </c>
      <c r="I2580" s="86">
        <v>174640</v>
      </c>
      <c r="J2580" s="96">
        <v>148000</v>
      </c>
      <c r="K2580" s="104" t="s">
        <v>291</v>
      </c>
      <c r="L2580" s="96" t="s">
        <v>226</v>
      </c>
      <c r="M2580" s="88" t="str">
        <f>VLOOKUP(L2580,'Total Sales 24-25'!$AD$2:$AE$6,2,0)</f>
        <v xml:space="preserve">Training Business </v>
      </c>
      <c r="N2580" s="96" t="s">
        <v>292</v>
      </c>
      <c r="O2580" s="84" t="s">
        <v>6341</v>
      </c>
      <c r="P2580" s="89"/>
      <c r="Q2580" s="89"/>
      <c r="R2580" s="89"/>
      <c r="S2580" s="84">
        <v>1</v>
      </c>
      <c r="T2580" s="89"/>
      <c r="U2580" s="84">
        <v>174640</v>
      </c>
    </row>
    <row r="2581" spans="1:21" ht="17.25" customHeight="1" thickBot="1">
      <c r="A2581" s="82">
        <v>45309</v>
      </c>
      <c r="B2581" s="82" t="str">
        <f t="shared" si="40"/>
        <v>Jan</v>
      </c>
      <c r="C2581" s="83">
        <v>45292</v>
      </c>
      <c r="D2581" s="84">
        <v>3</v>
      </c>
      <c r="E2581" s="84" t="s">
        <v>205</v>
      </c>
      <c r="F2581" s="86" t="s">
        <v>1786</v>
      </c>
      <c r="G2581" s="86" t="s">
        <v>10383</v>
      </c>
      <c r="H2581" s="86" t="s">
        <v>8782</v>
      </c>
      <c r="I2581" s="86">
        <v>17546</v>
      </c>
      <c r="J2581" s="96">
        <v>14869</v>
      </c>
      <c r="K2581" s="134" t="s">
        <v>112</v>
      </c>
      <c r="L2581" s="96" t="s">
        <v>229</v>
      </c>
      <c r="M2581" s="88" t="str">
        <f>VLOOKUP(L2581,'Total Sales 24-25'!$AD$2:$AE$6,2,0)</f>
        <v>WhatsApp API Business</v>
      </c>
      <c r="N2581" s="96" t="s">
        <v>249</v>
      </c>
      <c r="O2581" s="84" t="s">
        <v>6341</v>
      </c>
      <c r="P2581" s="89"/>
      <c r="Q2581" s="89"/>
      <c r="R2581" s="89"/>
      <c r="S2581" s="84">
        <v>1</v>
      </c>
      <c r="T2581" s="89"/>
      <c r="U2581" s="84">
        <v>17546</v>
      </c>
    </row>
    <row r="2582" spans="1:21" ht="17.25" customHeight="1" thickBot="1">
      <c r="A2582" s="82">
        <v>45310</v>
      </c>
      <c r="B2582" s="82" t="str">
        <f t="shared" si="40"/>
        <v>Jan</v>
      </c>
      <c r="C2582" s="83">
        <v>45292</v>
      </c>
      <c r="D2582" s="84">
        <v>3</v>
      </c>
      <c r="E2582" s="84" t="s">
        <v>205</v>
      </c>
      <c r="F2582" s="90" t="s">
        <v>362</v>
      </c>
      <c r="G2582" s="86" t="s">
        <v>10384</v>
      </c>
      <c r="H2582" s="86" t="s">
        <v>8782</v>
      </c>
      <c r="I2582" s="91"/>
      <c r="J2582" s="96">
        <v>0</v>
      </c>
      <c r="K2582" s="89"/>
      <c r="L2582" s="89"/>
      <c r="M2582" s="88" t="e">
        <f>VLOOKUP(L2582,'Total Sales 24-25'!$AD$2:$AE$6,2,0)</f>
        <v>#N/A</v>
      </c>
      <c r="N2582" s="89"/>
      <c r="O2582" s="84" t="s">
        <v>6341</v>
      </c>
      <c r="P2582" s="89"/>
      <c r="Q2582" s="89"/>
      <c r="R2582" s="89"/>
      <c r="S2582" s="84">
        <v>1</v>
      </c>
      <c r="T2582" s="89"/>
      <c r="U2582" s="89"/>
    </row>
    <row r="2583" spans="1:21" ht="17.25" customHeight="1" thickBot="1">
      <c r="A2583" s="82">
        <v>45310</v>
      </c>
      <c r="B2583" s="82" t="str">
        <f t="shared" si="40"/>
        <v>Jan</v>
      </c>
      <c r="C2583" s="83">
        <v>45292</v>
      </c>
      <c r="D2583" s="84">
        <v>3</v>
      </c>
      <c r="E2583" s="84" t="s">
        <v>205</v>
      </c>
      <c r="F2583" s="86" t="s">
        <v>10385</v>
      </c>
      <c r="G2583" s="86" t="s">
        <v>10386</v>
      </c>
      <c r="H2583" s="86" t="s">
        <v>8782</v>
      </c>
      <c r="I2583" s="86">
        <v>2950</v>
      </c>
      <c r="J2583" s="96">
        <v>2500</v>
      </c>
      <c r="K2583" s="134" t="s">
        <v>112</v>
      </c>
      <c r="L2583" s="96" t="s">
        <v>229</v>
      </c>
      <c r="M2583" s="88" t="str">
        <f>VLOOKUP(L2583,'Total Sales 24-25'!$AD$2:$AE$6,2,0)</f>
        <v>WhatsApp API Business</v>
      </c>
      <c r="N2583" s="96" t="s">
        <v>258</v>
      </c>
      <c r="O2583" s="84" t="s">
        <v>6341</v>
      </c>
      <c r="P2583" s="89"/>
      <c r="Q2583" s="89"/>
      <c r="R2583" s="89"/>
      <c r="S2583" s="84">
        <v>1</v>
      </c>
      <c r="T2583" s="89"/>
      <c r="U2583" s="84">
        <v>2950</v>
      </c>
    </row>
    <row r="2584" spans="1:21" ht="17.25" customHeight="1" thickBot="1">
      <c r="A2584" s="82">
        <v>45310</v>
      </c>
      <c r="B2584" s="82" t="str">
        <f t="shared" si="40"/>
        <v>Jan</v>
      </c>
      <c r="C2584" s="83">
        <v>45292</v>
      </c>
      <c r="D2584" s="84">
        <v>3</v>
      </c>
      <c r="E2584" s="84" t="s">
        <v>205</v>
      </c>
      <c r="F2584" s="86" t="s">
        <v>1726</v>
      </c>
      <c r="G2584" s="86" t="s">
        <v>10387</v>
      </c>
      <c r="H2584" s="86" t="s">
        <v>8782</v>
      </c>
      <c r="I2584" s="86">
        <v>8496</v>
      </c>
      <c r="J2584" s="96">
        <v>7200</v>
      </c>
      <c r="K2584" s="134" t="s">
        <v>112</v>
      </c>
      <c r="L2584" s="96" t="s">
        <v>229</v>
      </c>
      <c r="M2584" s="88" t="str">
        <f>VLOOKUP(L2584,'Total Sales 24-25'!$AD$2:$AE$6,2,0)</f>
        <v>WhatsApp API Business</v>
      </c>
      <c r="N2584" s="96" t="s">
        <v>1256</v>
      </c>
      <c r="O2584" s="84" t="s">
        <v>6341</v>
      </c>
      <c r="P2584" s="89"/>
      <c r="Q2584" s="89"/>
      <c r="R2584" s="89"/>
      <c r="S2584" s="84">
        <v>1</v>
      </c>
      <c r="T2584" s="89"/>
      <c r="U2584" s="84">
        <v>8496</v>
      </c>
    </row>
    <row r="2585" spans="1:21" ht="17.25" customHeight="1" thickBot="1">
      <c r="A2585" s="82">
        <v>45036</v>
      </c>
      <c r="B2585" s="82" t="str">
        <f t="shared" si="40"/>
        <v>Apr</v>
      </c>
      <c r="C2585" s="83">
        <v>45017</v>
      </c>
      <c r="D2585" s="84">
        <v>16</v>
      </c>
      <c r="E2585" s="84" t="s">
        <v>205</v>
      </c>
      <c r="F2585" s="85" t="s">
        <v>2672</v>
      </c>
      <c r="G2585" s="86" t="s">
        <v>10388</v>
      </c>
      <c r="H2585" s="86" t="s">
        <v>8782</v>
      </c>
      <c r="I2585" s="86">
        <v>6000</v>
      </c>
      <c r="J2585" s="84">
        <v>5085</v>
      </c>
      <c r="K2585" s="107" t="s">
        <v>261</v>
      </c>
      <c r="L2585" s="88" t="s">
        <v>226</v>
      </c>
      <c r="M2585" s="88" t="str">
        <f>VLOOKUP(L2585,'Total Sales 24-25'!$AD$2:$AE$6,2,0)</f>
        <v xml:space="preserve">Training Business </v>
      </c>
      <c r="N2585" s="88" t="s">
        <v>661</v>
      </c>
      <c r="O2585" s="84" t="s">
        <v>6341</v>
      </c>
      <c r="P2585" s="89"/>
      <c r="Q2585" s="89"/>
      <c r="R2585" s="89"/>
      <c r="S2585" s="84">
        <v>4</v>
      </c>
      <c r="T2585" s="89"/>
      <c r="U2585" s="84">
        <v>6000</v>
      </c>
    </row>
    <row r="2586" spans="1:21" ht="17.25" customHeight="1" thickBot="1">
      <c r="A2586" s="82">
        <v>45310</v>
      </c>
      <c r="B2586" s="82" t="str">
        <f t="shared" si="40"/>
        <v>Jan</v>
      </c>
      <c r="C2586" s="83">
        <v>45292</v>
      </c>
      <c r="D2586" s="84">
        <v>3</v>
      </c>
      <c r="E2586" s="84" t="s">
        <v>205</v>
      </c>
      <c r="F2586" s="86" t="s">
        <v>2087</v>
      </c>
      <c r="G2586" s="86" t="s">
        <v>10389</v>
      </c>
      <c r="H2586" s="86" t="s">
        <v>8782</v>
      </c>
      <c r="I2586" s="86">
        <v>15186</v>
      </c>
      <c r="J2586" s="96">
        <v>12869</v>
      </c>
      <c r="K2586" s="134" t="s">
        <v>112</v>
      </c>
      <c r="L2586" s="96" t="s">
        <v>229</v>
      </c>
      <c r="M2586" s="88" t="str">
        <f>VLOOKUP(L2586,'Total Sales 24-25'!$AD$2:$AE$6,2,0)</f>
        <v>WhatsApp API Business</v>
      </c>
      <c r="N2586" s="96" t="s">
        <v>249</v>
      </c>
      <c r="O2586" s="84" t="s">
        <v>6341</v>
      </c>
      <c r="P2586" s="89"/>
      <c r="Q2586" s="89"/>
      <c r="R2586" s="89"/>
      <c r="S2586" s="84">
        <v>1</v>
      </c>
      <c r="T2586" s="89"/>
      <c r="U2586" s="84">
        <v>15186</v>
      </c>
    </row>
    <row r="2587" spans="1:21" ht="17.25" customHeight="1" thickBot="1">
      <c r="A2587" s="82">
        <v>45310</v>
      </c>
      <c r="B2587" s="82" t="str">
        <f t="shared" si="40"/>
        <v>Jan</v>
      </c>
      <c r="C2587" s="83">
        <v>45292</v>
      </c>
      <c r="D2587" s="84">
        <v>3</v>
      </c>
      <c r="E2587" s="84" t="s">
        <v>205</v>
      </c>
      <c r="F2587" s="86" t="s">
        <v>5893</v>
      </c>
      <c r="G2587" s="86" t="s">
        <v>10390</v>
      </c>
      <c r="H2587" s="86" t="s">
        <v>8782</v>
      </c>
      <c r="I2587" s="86">
        <v>15930</v>
      </c>
      <c r="J2587" s="96">
        <v>13500</v>
      </c>
      <c r="K2587" s="134" t="s">
        <v>112</v>
      </c>
      <c r="L2587" s="96" t="s">
        <v>229</v>
      </c>
      <c r="M2587" s="88" t="str">
        <f>VLOOKUP(L2587,'Total Sales 24-25'!$AD$2:$AE$6,2,0)</f>
        <v>WhatsApp API Business</v>
      </c>
      <c r="N2587" s="96" t="s">
        <v>284</v>
      </c>
      <c r="O2587" s="84" t="s">
        <v>6341</v>
      </c>
      <c r="P2587" s="89"/>
      <c r="Q2587" s="89"/>
      <c r="R2587" s="89"/>
      <c r="S2587" s="84">
        <v>1</v>
      </c>
      <c r="T2587" s="89"/>
      <c r="U2587" s="84">
        <v>15930</v>
      </c>
    </row>
    <row r="2588" spans="1:21" ht="17.25" customHeight="1" thickBot="1">
      <c r="A2588" s="82">
        <v>45310</v>
      </c>
      <c r="B2588" s="82" t="str">
        <f t="shared" si="40"/>
        <v>Jan</v>
      </c>
      <c r="C2588" s="83">
        <v>45292</v>
      </c>
      <c r="D2588" s="84">
        <v>3</v>
      </c>
      <c r="E2588" s="84" t="s">
        <v>205</v>
      </c>
      <c r="F2588" s="86" t="s">
        <v>407</v>
      </c>
      <c r="G2588" s="86" t="s">
        <v>10391</v>
      </c>
      <c r="H2588" s="86" t="s">
        <v>8782</v>
      </c>
      <c r="I2588" s="86">
        <v>2950</v>
      </c>
      <c r="J2588" s="96">
        <v>2500</v>
      </c>
      <c r="K2588" s="134" t="s">
        <v>112</v>
      </c>
      <c r="L2588" s="96" t="s">
        <v>229</v>
      </c>
      <c r="M2588" s="88" t="str">
        <f>VLOOKUP(L2588,'Total Sales 24-25'!$AD$2:$AE$6,2,0)</f>
        <v>WhatsApp API Business</v>
      </c>
      <c r="N2588" s="96" t="s">
        <v>258</v>
      </c>
      <c r="O2588" s="84" t="s">
        <v>6341</v>
      </c>
      <c r="P2588" s="89"/>
      <c r="Q2588" s="89"/>
      <c r="R2588" s="89"/>
      <c r="S2588" s="84">
        <v>1</v>
      </c>
      <c r="T2588" s="89"/>
      <c r="U2588" s="84">
        <v>2950</v>
      </c>
    </row>
    <row r="2589" spans="1:21" ht="17.25" customHeight="1" thickBot="1">
      <c r="A2589" s="82">
        <v>45310</v>
      </c>
      <c r="B2589" s="82" t="str">
        <f t="shared" si="40"/>
        <v>Jan</v>
      </c>
      <c r="C2589" s="83">
        <v>45292</v>
      </c>
      <c r="D2589" s="84">
        <v>3</v>
      </c>
      <c r="E2589" s="84" t="s">
        <v>205</v>
      </c>
      <c r="F2589" s="86" t="s">
        <v>676</v>
      </c>
      <c r="G2589" s="86" t="s">
        <v>10392</v>
      </c>
      <c r="H2589" s="86" t="s">
        <v>8782</v>
      </c>
      <c r="I2589" s="86">
        <v>236000</v>
      </c>
      <c r="J2589" s="96">
        <v>200000</v>
      </c>
      <c r="K2589" s="104" t="s">
        <v>291</v>
      </c>
      <c r="L2589" s="96" t="s">
        <v>226</v>
      </c>
      <c r="M2589" s="88" t="str">
        <f>VLOOKUP(L2589,'Total Sales 24-25'!$AD$2:$AE$6,2,0)</f>
        <v xml:space="preserve">Training Business </v>
      </c>
      <c r="N2589" s="96" t="s">
        <v>292</v>
      </c>
      <c r="O2589" s="84" t="s">
        <v>6341</v>
      </c>
      <c r="P2589" s="84" t="s">
        <v>7726</v>
      </c>
      <c r="Q2589" s="89"/>
      <c r="R2589" s="89"/>
      <c r="S2589" s="84">
        <v>1</v>
      </c>
      <c r="T2589" s="89"/>
      <c r="U2589" s="84">
        <v>236000</v>
      </c>
    </row>
    <row r="2590" spans="1:21" ht="17.25" customHeight="1" thickBot="1">
      <c r="A2590" s="82">
        <v>45310</v>
      </c>
      <c r="B2590" s="82" t="str">
        <f t="shared" si="40"/>
        <v>Jan</v>
      </c>
      <c r="C2590" s="83">
        <v>45292</v>
      </c>
      <c r="D2590" s="84">
        <v>3</v>
      </c>
      <c r="E2590" s="84" t="s">
        <v>205</v>
      </c>
      <c r="F2590" s="86" t="s">
        <v>459</v>
      </c>
      <c r="G2590" s="86" t="s">
        <v>10393</v>
      </c>
      <c r="H2590" s="86" t="s">
        <v>8782</v>
      </c>
      <c r="I2590" s="86">
        <v>646640</v>
      </c>
      <c r="J2590" s="96">
        <v>548000</v>
      </c>
      <c r="K2590" s="104" t="s">
        <v>291</v>
      </c>
      <c r="L2590" s="96" t="s">
        <v>226</v>
      </c>
      <c r="M2590" s="88" t="str">
        <f>VLOOKUP(L2590,'Total Sales 24-25'!$AD$2:$AE$6,2,0)</f>
        <v xml:space="preserve">Training Business </v>
      </c>
      <c r="N2590" s="96" t="s">
        <v>292</v>
      </c>
      <c r="O2590" s="84" t="s">
        <v>6341</v>
      </c>
      <c r="P2590" s="89"/>
      <c r="Q2590" s="89"/>
      <c r="R2590" s="89"/>
      <c r="S2590" s="84">
        <v>1</v>
      </c>
      <c r="T2590" s="89"/>
      <c r="U2590" s="84">
        <v>646640</v>
      </c>
    </row>
    <row r="2591" spans="1:21" ht="17.25" customHeight="1" thickBot="1">
      <c r="A2591" s="82">
        <v>45310</v>
      </c>
      <c r="B2591" s="82" t="str">
        <f t="shared" si="40"/>
        <v>Jan</v>
      </c>
      <c r="C2591" s="83">
        <v>45292</v>
      </c>
      <c r="D2591" s="84">
        <v>3</v>
      </c>
      <c r="E2591" s="84" t="s">
        <v>205</v>
      </c>
      <c r="F2591" s="86" t="s">
        <v>1397</v>
      </c>
      <c r="G2591" s="86" t="s">
        <v>10394</v>
      </c>
      <c r="H2591" s="86" t="s">
        <v>8782</v>
      </c>
      <c r="I2591" s="86">
        <v>17700</v>
      </c>
      <c r="J2591" s="96">
        <v>15000</v>
      </c>
      <c r="K2591" s="134" t="s">
        <v>112</v>
      </c>
      <c r="L2591" s="96" t="s">
        <v>229</v>
      </c>
      <c r="M2591" s="88" t="str">
        <f>VLOOKUP(L2591,'Total Sales 24-25'!$AD$2:$AE$6,2,0)</f>
        <v>WhatsApp API Business</v>
      </c>
      <c r="N2591" s="96" t="s">
        <v>284</v>
      </c>
      <c r="O2591" s="84" t="s">
        <v>6341</v>
      </c>
      <c r="P2591" s="89"/>
      <c r="Q2591" s="89"/>
      <c r="R2591" s="89"/>
      <c r="S2591" s="84">
        <v>1</v>
      </c>
      <c r="T2591" s="89"/>
      <c r="U2591" s="84">
        <v>17700</v>
      </c>
    </row>
    <row r="2592" spans="1:21" ht="17.25" customHeight="1" thickBot="1">
      <c r="A2592" s="82">
        <v>45310</v>
      </c>
      <c r="B2592" s="82" t="str">
        <f t="shared" si="40"/>
        <v>Jan</v>
      </c>
      <c r="C2592" s="83">
        <v>45292</v>
      </c>
      <c r="D2592" s="84">
        <v>3</v>
      </c>
      <c r="E2592" s="84" t="s">
        <v>205</v>
      </c>
      <c r="F2592" s="86" t="s">
        <v>10395</v>
      </c>
      <c r="G2592" s="86" t="s">
        <v>10396</v>
      </c>
      <c r="H2592" s="86" t="s">
        <v>8782</v>
      </c>
      <c r="I2592" s="86">
        <v>10030</v>
      </c>
      <c r="J2592" s="96">
        <v>8500</v>
      </c>
      <c r="K2592" s="134" t="s">
        <v>112</v>
      </c>
      <c r="L2592" s="96" t="s">
        <v>229</v>
      </c>
      <c r="M2592" s="88" t="str">
        <f>VLOOKUP(L2592,'Total Sales 24-25'!$AD$2:$AE$6,2,0)</f>
        <v>WhatsApp API Business</v>
      </c>
      <c r="N2592" s="96" t="s">
        <v>352</v>
      </c>
      <c r="O2592" s="84" t="s">
        <v>6341</v>
      </c>
      <c r="P2592" s="89"/>
      <c r="Q2592" s="89"/>
      <c r="R2592" s="89"/>
      <c r="S2592" s="84">
        <v>1</v>
      </c>
      <c r="T2592" s="89"/>
      <c r="U2592" s="84">
        <v>10030</v>
      </c>
    </row>
    <row r="2593" spans="1:21" ht="17.25" customHeight="1" thickBot="1">
      <c r="A2593" s="82">
        <v>45310</v>
      </c>
      <c r="B2593" s="82" t="str">
        <f t="shared" si="40"/>
        <v>Jan</v>
      </c>
      <c r="C2593" s="83">
        <v>45292</v>
      </c>
      <c r="D2593" s="84">
        <v>3</v>
      </c>
      <c r="E2593" s="84" t="s">
        <v>205</v>
      </c>
      <c r="F2593" s="86" t="s">
        <v>10218</v>
      </c>
      <c r="G2593" s="86" t="s">
        <v>10397</v>
      </c>
      <c r="H2593" s="86" t="s">
        <v>8782</v>
      </c>
      <c r="I2593" s="86">
        <v>5900</v>
      </c>
      <c r="J2593" s="96">
        <v>5000</v>
      </c>
      <c r="K2593" s="135" t="s">
        <v>310</v>
      </c>
      <c r="L2593" s="96" t="s">
        <v>223</v>
      </c>
      <c r="M2593" s="88" t="str">
        <f>VLOOKUP(L2593,'Total Sales 24-25'!$AD$2:$AE$6,2,0)</f>
        <v>Tech Assist Recruitment</v>
      </c>
      <c r="N2593" s="96" t="s">
        <v>311</v>
      </c>
      <c r="O2593" s="84" t="s">
        <v>6341</v>
      </c>
      <c r="P2593" s="89"/>
      <c r="Q2593" s="89"/>
      <c r="R2593" s="89"/>
      <c r="S2593" s="84">
        <v>1</v>
      </c>
      <c r="T2593" s="89"/>
      <c r="U2593" s="84">
        <v>5900</v>
      </c>
    </row>
    <row r="2594" spans="1:21" ht="17.25" customHeight="1" thickBot="1">
      <c r="A2594" s="82">
        <v>45310</v>
      </c>
      <c r="B2594" s="82" t="str">
        <f t="shared" si="40"/>
        <v>Jan</v>
      </c>
      <c r="C2594" s="83">
        <v>45292</v>
      </c>
      <c r="D2594" s="84">
        <v>3</v>
      </c>
      <c r="E2594" s="84" t="s">
        <v>205</v>
      </c>
      <c r="F2594" s="86" t="s">
        <v>303</v>
      </c>
      <c r="G2594" s="86" t="s">
        <v>10398</v>
      </c>
      <c r="H2594" s="86" t="s">
        <v>8782</v>
      </c>
      <c r="I2594" s="86">
        <v>15045</v>
      </c>
      <c r="J2594" s="96">
        <v>12750</v>
      </c>
      <c r="K2594" s="134" t="s">
        <v>112</v>
      </c>
      <c r="L2594" s="96" t="s">
        <v>229</v>
      </c>
      <c r="M2594" s="88" t="str">
        <f>VLOOKUP(L2594,'Total Sales 24-25'!$AD$2:$AE$6,2,0)</f>
        <v>WhatsApp API Business</v>
      </c>
      <c r="N2594" s="96" t="s">
        <v>284</v>
      </c>
      <c r="O2594" s="84" t="s">
        <v>6341</v>
      </c>
      <c r="P2594" s="89"/>
      <c r="Q2594" s="89"/>
      <c r="R2594" s="89"/>
      <c r="S2594" s="84">
        <v>1</v>
      </c>
      <c r="T2594" s="89"/>
      <c r="U2594" s="84">
        <v>15045</v>
      </c>
    </row>
    <row r="2595" spans="1:21" ht="17.25" customHeight="1" thickBot="1">
      <c r="A2595" s="82">
        <v>45310</v>
      </c>
      <c r="B2595" s="82" t="str">
        <f t="shared" si="40"/>
        <v>Jan</v>
      </c>
      <c r="C2595" s="83">
        <v>45292</v>
      </c>
      <c r="D2595" s="84">
        <v>3</v>
      </c>
      <c r="E2595" s="84" t="s">
        <v>205</v>
      </c>
      <c r="F2595" s="86" t="s">
        <v>4839</v>
      </c>
      <c r="G2595" s="86" t="s">
        <v>10399</v>
      </c>
      <c r="H2595" s="86" t="s">
        <v>8782</v>
      </c>
      <c r="I2595" s="86">
        <v>18880</v>
      </c>
      <c r="J2595" s="96">
        <v>16000</v>
      </c>
      <c r="K2595" s="135" t="s">
        <v>310</v>
      </c>
      <c r="L2595" s="96" t="s">
        <v>223</v>
      </c>
      <c r="M2595" s="88" t="str">
        <f>VLOOKUP(L2595,'Total Sales 24-25'!$AD$2:$AE$6,2,0)</f>
        <v>Tech Assist Recruitment</v>
      </c>
      <c r="N2595" s="96" t="s">
        <v>311</v>
      </c>
      <c r="O2595" s="84" t="s">
        <v>6341</v>
      </c>
      <c r="P2595" s="89"/>
      <c r="Q2595" s="89"/>
      <c r="R2595" s="89"/>
      <c r="S2595" s="84">
        <v>1</v>
      </c>
      <c r="T2595" s="89"/>
      <c r="U2595" s="84">
        <v>18880</v>
      </c>
    </row>
    <row r="2596" spans="1:21" ht="17.25" customHeight="1" thickBot="1">
      <c r="A2596" s="82">
        <v>45036</v>
      </c>
      <c r="B2596" s="82" t="str">
        <f t="shared" si="40"/>
        <v>Apr</v>
      </c>
      <c r="C2596" s="83">
        <v>45017</v>
      </c>
      <c r="D2596" s="84">
        <v>16</v>
      </c>
      <c r="E2596" s="84" t="s">
        <v>205</v>
      </c>
      <c r="F2596" s="85" t="s">
        <v>10400</v>
      </c>
      <c r="G2596" s="86" t="s">
        <v>10401</v>
      </c>
      <c r="H2596" s="86" t="s">
        <v>8782</v>
      </c>
      <c r="I2596" s="86">
        <v>3000</v>
      </c>
      <c r="J2596" s="84">
        <v>2542</v>
      </c>
      <c r="K2596" s="107" t="s">
        <v>261</v>
      </c>
      <c r="L2596" s="88" t="s">
        <v>226</v>
      </c>
      <c r="M2596" s="88" t="str">
        <f>VLOOKUP(L2596,'Total Sales 24-25'!$AD$2:$AE$6,2,0)</f>
        <v xml:space="preserve">Training Business </v>
      </c>
      <c r="N2596" s="88" t="s">
        <v>661</v>
      </c>
      <c r="O2596" s="84" t="s">
        <v>6341</v>
      </c>
      <c r="P2596" s="89"/>
      <c r="Q2596" s="89"/>
      <c r="R2596" s="89"/>
      <c r="S2596" s="84">
        <v>4</v>
      </c>
      <c r="T2596" s="89"/>
      <c r="U2596" s="84">
        <v>3000</v>
      </c>
    </row>
    <row r="2597" spans="1:21" ht="17.25" customHeight="1" thickBot="1">
      <c r="A2597" s="82">
        <v>45310</v>
      </c>
      <c r="B2597" s="82" t="str">
        <f t="shared" si="40"/>
        <v>Jan</v>
      </c>
      <c r="C2597" s="83">
        <v>45292</v>
      </c>
      <c r="D2597" s="84">
        <v>3</v>
      </c>
      <c r="E2597" s="84" t="s">
        <v>205</v>
      </c>
      <c r="F2597" s="86" t="s">
        <v>10402</v>
      </c>
      <c r="G2597" s="86" t="s">
        <v>10403</v>
      </c>
      <c r="H2597" s="86" t="s">
        <v>8782</v>
      </c>
      <c r="I2597" s="86">
        <v>5900</v>
      </c>
      <c r="J2597" s="96">
        <v>5000</v>
      </c>
      <c r="K2597" s="135" t="s">
        <v>310</v>
      </c>
      <c r="L2597" s="96" t="s">
        <v>223</v>
      </c>
      <c r="M2597" s="88" t="str">
        <f>VLOOKUP(L2597,'Total Sales 24-25'!$AD$2:$AE$6,2,0)</f>
        <v>Tech Assist Recruitment</v>
      </c>
      <c r="N2597" s="96" t="s">
        <v>311</v>
      </c>
      <c r="O2597" s="84" t="s">
        <v>6341</v>
      </c>
      <c r="P2597" s="89"/>
      <c r="Q2597" s="89"/>
      <c r="R2597" s="89"/>
      <c r="S2597" s="84">
        <v>1</v>
      </c>
      <c r="T2597" s="89"/>
      <c r="U2597" s="84">
        <v>5900</v>
      </c>
    </row>
    <row r="2598" spans="1:21" ht="17.25" customHeight="1" thickBot="1">
      <c r="A2598" s="82">
        <v>45311</v>
      </c>
      <c r="B2598" s="82" t="str">
        <f t="shared" si="40"/>
        <v>Jan</v>
      </c>
      <c r="C2598" s="83">
        <v>45292</v>
      </c>
      <c r="D2598" s="84">
        <v>3</v>
      </c>
      <c r="E2598" s="84" t="s">
        <v>205</v>
      </c>
      <c r="F2598" s="86" t="s">
        <v>1147</v>
      </c>
      <c r="G2598" s="86" t="s">
        <v>10404</v>
      </c>
      <c r="H2598" s="86" t="s">
        <v>8782</v>
      </c>
      <c r="I2598" s="86">
        <v>236000</v>
      </c>
      <c r="J2598" s="96">
        <v>200000</v>
      </c>
      <c r="K2598" s="104" t="s">
        <v>291</v>
      </c>
      <c r="L2598" s="96" t="s">
        <v>226</v>
      </c>
      <c r="M2598" s="88" t="str">
        <f>VLOOKUP(L2598,'Total Sales 24-25'!$AD$2:$AE$6,2,0)</f>
        <v xml:space="preserve">Training Business </v>
      </c>
      <c r="N2598" s="96" t="s">
        <v>292</v>
      </c>
      <c r="O2598" s="84" t="s">
        <v>6341</v>
      </c>
      <c r="P2598" s="89"/>
      <c r="Q2598" s="89"/>
      <c r="R2598" s="89"/>
      <c r="S2598" s="84">
        <v>1</v>
      </c>
      <c r="T2598" s="89"/>
      <c r="U2598" s="84">
        <v>236000</v>
      </c>
    </row>
    <row r="2599" spans="1:21" ht="17.25" customHeight="1" thickBot="1">
      <c r="A2599" s="82">
        <v>45311</v>
      </c>
      <c r="B2599" s="82" t="str">
        <f t="shared" si="40"/>
        <v>Jan</v>
      </c>
      <c r="C2599" s="83">
        <v>45292</v>
      </c>
      <c r="D2599" s="84">
        <v>3</v>
      </c>
      <c r="E2599" s="84" t="s">
        <v>205</v>
      </c>
      <c r="F2599" s="86" t="s">
        <v>1054</v>
      </c>
      <c r="G2599" s="117" t="s">
        <v>10405</v>
      </c>
      <c r="H2599" s="86" t="s">
        <v>8782</v>
      </c>
      <c r="I2599" s="86">
        <v>15045</v>
      </c>
      <c r="J2599" s="96">
        <v>12750</v>
      </c>
      <c r="K2599" s="134" t="s">
        <v>112</v>
      </c>
      <c r="L2599" s="96" t="s">
        <v>229</v>
      </c>
      <c r="M2599" s="88" t="str">
        <f>VLOOKUP(L2599,'Total Sales 24-25'!$AD$2:$AE$6,2,0)</f>
        <v>WhatsApp API Business</v>
      </c>
      <c r="N2599" s="96" t="s">
        <v>284</v>
      </c>
      <c r="O2599" s="84" t="s">
        <v>6341</v>
      </c>
      <c r="P2599" s="89"/>
      <c r="Q2599" s="89"/>
      <c r="R2599" s="89"/>
      <c r="S2599" s="84">
        <v>1</v>
      </c>
      <c r="T2599" s="89"/>
      <c r="U2599" s="84">
        <v>15045</v>
      </c>
    </row>
    <row r="2600" spans="1:21" ht="17.25" customHeight="1" thickBot="1">
      <c r="A2600" s="82">
        <v>45311</v>
      </c>
      <c r="B2600" s="82" t="str">
        <f t="shared" si="40"/>
        <v>Jan</v>
      </c>
      <c r="C2600" s="83">
        <v>45292</v>
      </c>
      <c r="D2600" s="84">
        <v>3</v>
      </c>
      <c r="E2600" s="84" t="s">
        <v>205</v>
      </c>
      <c r="F2600" s="86" t="s">
        <v>1054</v>
      </c>
      <c r="G2600" s="117" t="s">
        <v>10405</v>
      </c>
      <c r="H2600" s="86" t="s">
        <v>8782</v>
      </c>
      <c r="I2600" s="86">
        <v>1950</v>
      </c>
      <c r="J2600" s="96">
        <v>1653</v>
      </c>
      <c r="K2600" s="118" t="s">
        <v>261</v>
      </c>
      <c r="L2600" s="96" t="s">
        <v>226</v>
      </c>
      <c r="M2600" s="88" t="str">
        <f>VLOOKUP(L2600,'Total Sales 24-25'!$AD$2:$AE$6,2,0)</f>
        <v xml:space="preserve">Training Business </v>
      </c>
      <c r="N2600" s="96" t="s">
        <v>292</v>
      </c>
      <c r="O2600" s="84" t="s">
        <v>6341</v>
      </c>
      <c r="P2600" s="89"/>
      <c r="Q2600" s="89"/>
      <c r="R2600" s="89"/>
      <c r="S2600" s="84">
        <v>1</v>
      </c>
      <c r="T2600" s="89"/>
      <c r="U2600" s="84">
        <v>1950</v>
      </c>
    </row>
    <row r="2601" spans="1:21" ht="17.25" customHeight="1" thickBot="1">
      <c r="A2601" s="82">
        <v>45311</v>
      </c>
      <c r="B2601" s="82" t="str">
        <f t="shared" si="40"/>
        <v>Jan</v>
      </c>
      <c r="C2601" s="83">
        <v>45292</v>
      </c>
      <c r="D2601" s="84">
        <v>3</v>
      </c>
      <c r="E2601" s="84" t="s">
        <v>205</v>
      </c>
      <c r="F2601" s="86" t="s">
        <v>938</v>
      </c>
      <c r="G2601" s="86" t="s">
        <v>10406</v>
      </c>
      <c r="H2601" s="86" t="s">
        <v>8782</v>
      </c>
      <c r="I2601" s="86">
        <v>236000</v>
      </c>
      <c r="J2601" s="96">
        <v>200000</v>
      </c>
      <c r="K2601" s="104" t="s">
        <v>291</v>
      </c>
      <c r="L2601" s="96" t="s">
        <v>226</v>
      </c>
      <c r="M2601" s="88" t="str">
        <f>VLOOKUP(L2601,'Total Sales 24-25'!$AD$2:$AE$6,2,0)</f>
        <v xml:space="preserve">Training Business </v>
      </c>
      <c r="N2601" s="96" t="s">
        <v>292</v>
      </c>
      <c r="O2601" s="84" t="s">
        <v>6341</v>
      </c>
      <c r="P2601" s="84" t="s">
        <v>7726</v>
      </c>
      <c r="Q2601" s="89"/>
      <c r="R2601" s="89"/>
      <c r="S2601" s="84">
        <v>1</v>
      </c>
      <c r="T2601" s="89"/>
      <c r="U2601" s="84">
        <v>236000</v>
      </c>
    </row>
    <row r="2602" spans="1:21" ht="17.25" customHeight="1" thickBot="1">
      <c r="A2602" s="82">
        <v>45311</v>
      </c>
      <c r="B2602" s="82" t="str">
        <f t="shared" si="40"/>
        <v>Jan</v>
      </c>
      <c r="C2602" s="83">
        <v>45292</v>
      </c>
      <c r="D2602" s="84">
        <v>3</v>
      </c>
      <c r="E2602" s="84" t="s">
        <v>205</v>
      </c>
      <c r="F2602" s="86" t="s">
        <v>10407</v>
      </c>
      <c r="G2602" s="86" t="s">
        <v>10408</v>
      </c>
      <c r="H2602" s="86" t="s">
        <v>8782</v>
      </c>
      <c r="I2602" s="86">
        <v>950</v>
      </c>
      <c r="J2602" s="96">
        <v>805</v>
      </c>
      <c r="K2602" s="134" t="s">
        <v>112</v>
      </c>
      <c r="L2602" s="96" t="s">
        <v>229</v>
      </c>
      <c r="M2602" s="88" t="str">
        <f>VLOOKUP(L2602,'Total Sales 24-25'!$AD$2:$AE$6,2,0)</f>
        <v>WhatsApp API Business</v>
      </c>
      <c r="N2602" s="96" t="s">
        <v>594</v>
      </c>
      <c r="O2602" s="84" t="s">
        <v>6341</v>
      </c>
      <c r="P2602" s="89"/>
      <c r="Q2602" s="89"/>
      <c r="R2602" s="89"/>
      <c r="S2602" s="84">
        <v>1</v>
      </c>
      <c r="T2602" s="89"/>
      <c r="U2602" s="84">
        <v>950</v>
      </c>
    </row>
    <row r="2603" spans="1:21" ht="17.25" customHeight="1" thickBot="1">
      <c r="A2603" s="82">
        <v>45311</v>
      </c>
      <c r="B2603" s="82" t="str">
        <f t="shared" si="40"/>
        <v>Jan</v>
      </c>
      <c r="C2603" s="83">
        <v>45292</v>
      </c>
      <c r="D2603" s="84">
        <v>3</v>
      </c>
      <c r="E2603" s="84" t="s">
        <v>205</v>
      </c>
      <c r="F2603" s="86" t="s">
        <v>3198</v>
      </c>
      <c r="G2603" s="86" t="s">
        <v>10409</v>
      </c>
      <c r="H2603" s="86" t="s">
        <v>8782</v>
      </c>
      <c r="I2603" s="86">
        <v>2950</v>
      </c>
      <c r="J2603" s="96">
        <v>2500</v>
      </c>
      <c r="K2603" s="118" t="s">
        <v>261</v>
      </c>
      <c r="L2603" s="96" t="s">
        <v>232</v>
      </c>
      <c r="M2603" s="88" t="str">
        <f>VLOOKUP(L2603,'Total Sales 24-25'!$AD$2:$AE$6,2,0)</f>
        <v>Other Services</v>
      </c>
      <c r="N2603" s="96" t="s">
        <v>661</v>
      </c>
      <c r="O2603" s="84" t="s">
        <v>6341</v>
      </c>
      <c r="P2603" s="89"/>
      <c r="Q2603" s="89"/>
      <c r="R2603" s="89"/>
      <c r="S2603" s="84">
        <v>1</v>
      </c>
      <c r="T2603" s="89"/>
      <c r="U2603" s="84">
        <v>2950</v>
      </c>
    </row>
    <row r="2604" spans="1:21" ht="17.25" customHeight="1" thickBot="1">
      <c r="A2604" s="82">
        <v>45311</v>
      </c>
      <c r="B2604" s="82" t="str">
        <f t="shared" si="40"/>
        <v>Jan</v>
      </c>
      <c r="C2604" s="83">
        <v>45292</v>
      </c>
      <c r="D2604" s="84">
        <v>3</v>
      </c>
      <c r="E2604" s="84" t="s">
        <v>205</v>
      </c>
      <c r="F2604" s="86" t="s">
        <v>3189</v>
      </c>
      <c r="G2604" s="86" t="s">
        <v>10410</v>
      </c>
      <c r="H2604" s="86" t="s">
        <v>8782</v>
      </c>
      <c r="I2604" s="86">
        <v>1950</v>
      </c>
      <c r="J2604" s="96">
        <v>1653</v>
      </c>
      <c r="K2604" s="118" t="s">
        <v>261</v>
      </c>
      <c r="L2604" s="96" t="s">
        <v>232</v>
      </c>
      <c r="M2604" s="88" t="str">
        <f>VLOOKUP(L2604,'Total Sales 24-25'!$AD$2:$AE$6,2,0)</f>
        <v>Other Services</v>
      </c>
      <c r="N2604" s="96" t="s">
        <v>661</v>
      </c>
      <c r="O2604" s="84" t="s">
        <v>6341</v>
      </c>
      <c r="P2604" s="89"/>
      <c r="Q2604" s="89"/>
      <c r="R2604" s="89"/>
      <c r="S2604" s="84">
        <v>1</v>
      </c>
      <c r="T2604" s="89"/>
      <c r="U2604" s="84">
        <v>1950</v>
      </c>
    </row>
    <row r="2605" spans="1:21" ht="17.25" customHeight="1" thickBot="1">
      <c r="A2605" s="82">
        <v>45311</v>
      </c>
      <c r="B2605" s="82" t="str">
        <f t="shared" si="40"/>
        <v>Jan</v>
      </c>
      <c r="C2605" s="83">
        <v>45292</v>
      </c>
      <c r="D2605" s="84">
        <v>3</v>
      </c>
      <c r="E2605" s="84" t="s">
        <v>205</v>
      </c>
      <c r="F2605" s="86" t="s">
        <v>6698</v>
      </c>
      <c r="G2605" s="86" t="s">
        <v>10411</v>
      </c>
      <c r="H2605" s="86" t="s">
        <v>8782</v>
      </c>
      <c r="I2605" s="86">
        <v>236000</v>
      </c>
      <c r="J2605" s="96">
        <v>200000</v>
      </c>
      <c r="K2605" s="104" t="s">
        <v>291</v>
      </c>
      <c r="L2605" s="96" t="s">
        <v>226</v>
      </c>
      <c r="M2605" s="88" t="str">
        <f>VLOOKUP(L2605,'Total Sales 24-25'!$AD$2:$AE$6,2,0)</f>
        <v xml:space="preserve">Training Business </v>
      </c>
      <c r="N2605" s="96" t="s">
        <v>292</v>
      </c>
      <c r="O2605" s="84" t="s">
        <v>6341</v>
      </c>
      <c r="P2605" s="89"/>
      <c r="Q2605" s="89"/>
      <c r="R2605" s="89"/>
      <c r="S2605" s="84">
        <v>1</v>
      </c>
      <c r="T2605" s="89"/>
      <c r="U2605" s="84">
        <v>236000</v>
      </c>
    </row>
    <row r="2606" spans="1:21" ht="17.25" customHeight="1" thickBot="1">
      <c r="A2606" s="82">
        <v>45311</v>
      </c>
      <c r="B2606" s="82" t="str">
        <f t="shared" si="40"/>
        <v>Jan</v>
      </c>
      <c r="C2606" s="83">
        <v>45292</v>
      </c>
      <c r="D2606" s="84">
        <v>3</v>
      </c>
      <c r="E2606" s="84" t="s">
        <v>205</v>
      </c>
      <c r="F2606" s="86" t="s">
        <v>829</v>
      </c>
      <c r="G2606" s="86" t="s">
        <v>10412</v>
      </c>
      <c r="H2606" s="86" t="s">
        <v>8782</v>
      </c>
      <c r="I2606" s="86">
        <v>1950</v>
      </c>
      <c r="J2606" s="96">
        <v>1653</v>
      </c>
      <c r="K2606" s="118" t="s">
        <v>261</v>
      </c>
      <c r="L2606" s="96" t="s">
        <v>232</v>
      </c>
      <c r="M2606" s="88" t="str">
        <f>VLOOKUP(L2606,'Total Sales 24-25'!$AD$2:$AE$6,2,0)</f>
        <v>Other Services</v>
      </c>
      <c r="N2606" s="96" t="s">
        <v>661</v>
      </c>
      <c r="O2606" s="84" t="s">
        <v>6341</v>
      </c>
      <c r="P2606" s="89"/>
      <c r="Q2606" s="89"/>
      <c r="R2606" s="89"/>
      <c r="S2606" s="84">
        <v>1</v>
      </c>
      <c r="T2606" s="89"/>
      <c r="U2606" s="84">
        <v>1950</v>
      </c>
    </row>
    <row r="2607" spans="1:21" ht="17.25" customHeight="1" thickBot="1">
      <c r="A2607" s="82">
        <v>45311</v>
      </c>
      <c r="B2607" s="82" t="str">
        <f t="shared" si="40"/>
        <v>Jan</v>
      </c>
      <c r="C2607" s="83">
        <v>45292</v>
      </c>
      <c r="D2607" s="84">
        <v>3</v>
      </c>
      <c r="E2607" s="84" t="s">
        <v>205</v>
      </c>
      <c r="F2607" s="86" t="s">
        <v>10413</v>
      </c>
      <c r="G2607" s="86" t="s">
        <v>10414</v>
      </c>
      <c r="H2607" s="86" t="s">
        <v>8782</v>
      </c>
      <c r="I2607" s="86">
        <v>2950</v>
      </c>
      <c r="J2607" s="96">
        <v>2500</v>
      </c>
      <c r="K2607" s="134" t="s">
        <v>112</v>
      </c>
      <c r="L2607" s="96" t="s">
        <v>229</v>
      </c>
      <c r="M2607" s="88" t="str">
        <f>VLOOKUP(L2607,'Total Sales 24-25'!$AD$2:$AE$6,2,0)</f>
        <v>WhatsApp API Business</v>
      </c>
      <c r="N2607" s="96" t="s">
        <v>258</v>
      </c>
      <c r="O2607" s="84" t="s">
        <v>6341</v>
      </c>
      <c r="P2607" s="89"/>
      <c r="Q2607" s="89"/>
      <c r="R2607" s="89"/>
      <c r="S2607" s="84">
        <v>1</v>
      </c>
      <c r="T2607" s="89"/>
      <c r="U2607" s="84">
        <v>2950</v>
      </c>
    </row>
    <row r="2608" spans="1:21" ht="17.25" customHeight="1" thickBot="1">
      <c r="A2608" s="82">
        <v>45036</v>
      </c>
      <c r="B2608" s="82" t="str">
        <f t="shared" si="40"/>
        <v>Apr</v>
      </c>
      <c r="C2608" s="83">
        <v>45017</v>
      </c>
      <c r="D2608" s="84">
        <v>16</v>
      </c>
      <c r="E2608" s="84" t="s">
        <v>205</v>
      </c>
      <c r="F2608" s="85" t="s">
        <v>3189</v>
      </c>
      <c r="G2608" s="86" t="s">
        <v>10415</v>
      </c>
      <c r="H2608" s="86" t="s">
        <v>8782</v>
      </c>
      <c r="I2608" s="86">
        <v>3000</v>
      </c>
      <c r="J2608" s="84">
        <v>2542</v>
      </c>
      <c r="K2608" s="107" t="s">
        <v>261</v>
      </c>
      <c r="L2608" s="88" t="s">
        <v>226</v>
      </c>
      <c r="M2608" s="88" t="str">
        <f>VLOOKUP(L2608,'Total Sales 24-25'!$AD$2:$AE$6,2,0)</f>
        <v xml:space="preserve">Training Business </v>
      </c>
      <c r="N2608" s="88" t="s">
        <v>661</v>
      </c>
      <c r="O2608" s="84" t="s">
        <v>6341</v>
      </c>
      <c r="P2608" s="89"/>
      <c r="Q2608" s="89"/>
      <c r="R2608" s="89"/>
      <c r="S2608" s="84">
        <v>4</v>
      </c>
      <c r="T2608" s="89"/>
      <c r="U2608" s="84">
        <v>3000</v>
      </c>
    </row>
    <row r="2609" spans="1:21" ht="17.25" customHeight="1" thickBot="1">
      <c r="A2609" s="82">
        <v>45311</v>
      </c>
      <c r="B2609" s="82" t="str">
        <f t="shared" si="40"/>
        <v>Jan</v>
      </c>
      <c r="C2609" s="83">
        <v>45292</v>
      </c>
      <c r="D2609" s="84">
        <v>3</v>
      </c>
      <c r="E2609" s="84" t="s">
        <v>205</v>
      </c>
      <c r="F2609" s="86" t="s">
        <v>6743</v>
      </c>
      <c r="G2609" s="86" t="s">
        <v>10416</v>
      </c>
      <c r="H2609" s="86" t="s">
        <v>8782</v>
      </c>
      <c r="I2609" s="86">
        <v>5508</v>
      </c>
      <c r="J2609" s="96">
        <v>4668</v>
      </c>
      <c r="K2609" s="134" t="s">
        <v>112</v>
      </c>
      <c r="L2609" s="96" t="s">
        <v>229</v>
      </c>
      <c r="M2609" s="88" t="str">
        <f>VLOOKUP(L2609,'Total Sales 24-25'!$AD$2:$AE$6,2,0)</f>
        <v>WhatsApp API Business</v>
      </c>
      <c r="N2609" s="96" t="s">
        <v>359</v>
      </c>
      <c r="O2609" s="84" t="s">
        <v>6341</v>
      </c>
      <c r="P2609" s="89"/>
      <c r="Q2609" s="89"/>
      <c r="R2609" s="89"/>
      <c r="S2609" s="84">
        <v>1</v>
      </c>
      <c r="T2609" s="89"/>
      <c r="U2609" s="84">
        <v>5508</v>
      </c>
    </row>
    <row r="2610" spans="1:21" ht="17.25" customHeight="1" thickBot="1">
      <c r="A2610" s="82">
        <v>45311</v>
      </c>
      <c r="B2610" s="82" t="str">
        <f t="shared" si="40"/>
        <v>Jan</v>
      </c>
      <c r="C2610" s="83">
        <v>45292</v>
      </c>
      <c r="D2610" s="84">
        <v>3</v>
      </c>
      <c r="E2610" s="84" t="s">
        <v>205</v>
      </c>
      <c r="F2610" s="86" t="s">
        <v>459</v>
      </c>
      <c r="G2610" s="86" t="s">
        <v>10417</v>
      </c>
      <c r="H2610" s="86" t="s">
        <v>8782</v>
      </c>
      <c r="I2610" s="86">
        <v>11800</v>
      </c>
      <c r="J2610" s="96">
        <v>10000</v>
      </c>
      <c r="K2610" s="134" t="s">
        <v>112</v>
      </c>
      <c r="L2610" s="96" t="s">
        <v>229</v>
      </c>
      <c r="M2610" s="88" t="str">
        <f>VLOOKUP(L2610,'Total Sales 24-25'!$AD$2:$AE$6,2,0)</f>
        <v>WhatsApp API Business</v>
      </c>
      <c r="N2610" s="96" t="s">
        <v>249</v>
      </c>
      <c r="O2610" s="84" t="s">
        <v>6341</v>
      </c>
      <c r="P2610" s="89"/>
      <c r="Q2610" s="89"/>
      <c r="R2610" s="89"/>
      <c r="S2610" s="84">
        <v>1</v>
      </c>
      <c r="T2610" s="89"/>
      <c r="U2610" s="84">
        <v>11800</v>
      </c>
    </row>
    <row r="2611" spans="1:21" ht="17.25" customHeight="1" thickBot="1">
      <c r="A2611" s="82">
        <v>45313</v>
      </c>
      <c r="B2611" s="82" t="str">
        <f t="shared" si="40"/>
        <v>Jan</v>
      </c>
      <c r="C2611" s="83">
        <v>45292</v>
      </c>
      <c r="D2611" s="84">
        <v>4</v>
      </c>
      <c r="E2611" s="84" t="s">
        <v>205</v>
      </c>
      <c r="F2611" s="94" t="s">
        <v>10418</v>
      </c>
      <c r="G2611" s="86" t="s">
        <v>10419</v>
      </c>
      <c r="H2611" s="86" t="s">
        <v>8782</v>
      </c>
      <c r="I2611" s="94">
        <v>1950</v>
      </c>
      <c r="J2611" s="96">
        <v>1653</v>
      </c>
      <c r="K2611" s="118" t="s">
        <v>261</v>
      </c>
      <c r="L2611" s="96" t="s">
        <v>232</v>
      </c>
      <c r="M2611" s="88" t="str">
        <f>VLOOKUP(L2611,'Total Sales 24-25'!$AD$2:$AE$6,2,0)</f>
        <v>Other Services</v>
      </c>
      <c r="N2611" s="96" t="s">
        <v>661</v>
      </c>
      <c r="O2611" s="84" t="s">
        <v>6341</v>
      </c>
      <c r="P2611" s="89"/>
      <c r="Q2611" s="89"/>
      <c r="R2611" s="89"/>
      <c r="S2611" s="84">
        <v>1</v>
      </c>
      <c r="T2611" s="89"/>
      <c r="U2611" s="84">
        <v>1950</v>
      </c>
    </row>
    <row r="2612" spans="1:21" ht="17.25" customHeight="1" thickBot="1">
      <c r="A2612" s="82">
        <v>45313</v>
      </c>
      <c r="B2612" s="82" t="str">
        <f t="shared" si="40"/>
        <v>Jan</v>
      </c>
      <c r="C2612" s="83">
        <v>45292</v>
      </c>
      <c r="D2612" s="84">
        <v>4</v>
      </c>
      <c r="E2612" s="84" t="s">
        <v>205</v>
      </c>
      <c r="F2612" s="94" t="s">
        <v>10420</v>
      </c>
      <c r="G2612" s="86" t="s">
        <v>10421</v>
      </c>
      <c r="H2612" s="86" t="s">
        <v>8782</v>
      </c>
      <c r="I2612" s="94">
        <v>299</v>
      </c>
      <c r="J2612" s="96">
        <v>253</v>
      </c>
      <c r="K2612" s="118" t="s">
        <v>261</v>
      </c>
      <c r="L2612" s="96" t="s">
        <v>232</v>
      </c>
      <c r="M2612" s="88" t="str">
        <f>VLOOKUP(L2612,'Total Sales 24-25'!$AD$2:$AE$6,2,0)</f>
        <v>Other Services</v>
      </c>
      <c r="N2612" s="96" t="s">
        <v>330</v>
      </c>
      <c r="O2612" s="84" t="s">
        <v>6341</v>
      </c>
      <c r="P2612" s="89"/>
      <c r="Q2612" s="89"/>
      <c r="R2612" s="89"/>
      <c r="S2612" s="84">
        <v>1</v>
      </c>
      <c r="T2612" s="89"/>
      <c r="U2612" s="84">
        <v>299</v>
      </c>
    </row>
    <row r="2613" spans="1:21" ht="17.25" customHeight="1" thickBot="1">
      <c r="A2613" s="82">
        <v>45313</v>
      </c>
      <c r="B2613" s="82" t="str">
        <f t="shared" si="40"/>
        <v>Jan</v>
      </c>
      <c r="C2613" s="83">
        <v>45292</v>
      </c>
      <c r="D2613" s="84">
        <v>4</v>
      </c>
      <c r="E2613" s="84" t="s">
        <v>205</v>
      </c>
      <c r="F2613" s="94" t="s">
        <v>1892</v>
      </c>
      <c r="G2613" s="86" t="s">
        <v>10422</v>
      </c>
      <c r="H2613" s="86" t="s">
        <v>8782</v>
      </c>
      <c r="I2613" s="94">
        <v>5900</v>
      </c>
      <c r="J2613" s="96">
        <v>5000</v>
      </c>
      <c r="K2613" s="135" t="s">
        <v>310</v>
      </c>
      <c r="L2613" s="96" t="s">
        <v>223</v>
      </c>
      <c r="M2613" s="88" t="str">
        <f>VLOOKUP(L2613,'Total Sales 24-25'!$AD$2:$AE$6,2,0)</f>
        <v>Tech Assist Recruitment</v>
      </c>
      <c r="N2613" s="96" t="s">
        <v>311</v>
      </c>
      <c r="O2613" s="84" t="s">
        <v>6341</v>
      </c>
      <c r="P2613" s="89"/>
      <c r="Q2613" s="89"/>
      <c r="R2613" s="89"/>
      <c r="S2613" s="84">
        <v>1</v>
      </c>
      <c r="T2613" s="89"/>
      <c r="U2613" s="84">
        <v>5900</v>
      </c>
    </row>
    <row r="2614" spans="1:21" ht="17.25" customHeight="1" thickBot="1">
      <c r="A2614" s="82">
        <v>45313</v>
      </c>
      <c r="B2614" s="82" t="str">
        <f t="shared" si="40"/>
        <v>Jan</v>
      </c>
      <c r="C2614" s="83">
        <v>45292</v>
      </c>
      <c r="D2614" s="84">
        <v>4</v>
      </c>
      <c r="E2614" s="84" t="s">
        <v>205</v>
      </c>
      <c r="F2614" s="94" t="s">
        <v>9743</v>
      </c>
      <c r="G2614" s="86" t="s">
        <v>10423</v>
      </c>
      <c r="H2614" s="86" t="s">
        <v>8782</v>
      </c>
      <c r="I2614" s="94">
        <v>2950</v>
      </c>
      <c r="J2614" s="96">
        <v>2500</v>
      </c>
      <c r="K2614" s="118" t="s">
        <v>261</v>
      </c>
      <c r="L2614" s="96" t="s">
        <v>232</v>
      </c>
      <c r="M2614" s="88" t="str">
        <f>VLOOKUP(L2614,'Total Sales 24-25'!$AD$2:$AE$6,2,0)</f>
        <v>Other Services</v>
      </c>
      <c r="N2614" s="96" t="s">
        <v>661</v>
      </c>
      <c r="O2614" s="84" t="s">
        <v>6341</v>
      </c>
      <c r="P2614" s="89"/>
      <c r="Q2614" s="89"/>
      <c r="R2614" s="89"/>
      <c r="S2614" s="84">
        <v>1</v>
      </c>
      <c r="T2614" s="89"/>
      <c r="U2614" s="84">
        <v>2950</v>
      </c>
    </row>
    <row r="2615" spans="1:21" ht="17.25" customHeight="1" thickBot="1">
      <c r="A2615" s="82">
        <v>45314</v>
      </c>
      <c r="B2615" s="82" t="str">
        <f t="shared" si="40"/>
        <v>Jan</v>
      </c>
      <c r="C2615" s="83">
        <v>45292</v>
      </c>
      <c r="D2615" s="84">
        <v>4</v>
      </c>
      <c r="E2615" s="84" t="s">
        <v>205</v>
      </c>
      <c r="F2615" s="94" t="s">
        <v>4754</v>
      </c>
      <c r="G2615" s="86" t="s">
        <v>10424</v>
      </c>
      <c r="H2615" s="86" t="s">
        <v>8782</v>
      </c>
      <c r="I2615" s="94">
        <v>1950</v>
      </c>
      <c r="J2615" s="96">
        <v>1653</v>
      </c>
      <c r="K2615" s="118" t="s">
        <v>261</v>
      </c>
      <c r="L2615" s="96" t="s">
        <v>232</v>
      </c>
      <c r="M2615" s="88" t="str">
        <f>VLOOKUP(L2615,'Total Sales 24-25'!$AD$2:$AE$6,2,0)</f>
        <v>Other Services</v>
      </c>
      <c r="N2615" s="96" t="s">
        <v>661</v>
      </c>
      <c r="O2615" s="84" t="s">
        <v>6341</v>
      </c>
      <c r="P2615" s="89"/>
      <c r="Q2615" s="89"/>
      <c r="R2615" s="89"/>
      <c r="S2615" s="84">
        <v>1</v>
      </c>
      <c r="T2615" s="89"/>
      <c r="U2615" s="84">
        <v>1950</v>
      </c>
    </row>
    <row r="2616" spans="1:21" ht="17.25" customHeight="1" thickBot="1">
      <c r="A2616" s="82">
        <v>45314</v>
      </c>
      <c r="B2616" s="82" t="str">
        <f t="shared" si="40"/>
        <v>Jan</v>
      </c>
      <c r="C2616" s="83">
        <v>45292</v>
      </c>
      <c r="D2616" s="84">
        <v>4</v>
      </c>
      <c r="E2616" s="84" t="s">
        <v>205</v>
      </c>
      <c r="F2616" s="94" t="s">
        <v>360</v>
      </c>
      <c r="G2616" s="86" t="s">
        <v>10425</v>
      </c>
      <c r="H2616" s="86" t="s">
        <v>8782</v>
      </c>
      <c r="I2616" s="94">
        <v>1950</v>
      </c>
      <c r="J2616" s="96">
        <v>1653</v>
      </c>
      <c r="K2616" s="118" t="s">
        <v>261</v>
      </c>
      <c r="L2616" s="96" t="s">
        <v>232</v>
      </c>
      <c r="M2616" s="88" t="str">
        <f>VLOOKUP(L2616,'Total Sales 24-25'!$AD$2:$AE$6,2,0)</f>
        <v>Other Services</v>
      </c>
      <c r="N2616" s="96" t="s">
        <v>661</v>
      </c>
      <c r="O2616" s="84" t="s">
        <v>6341</v>
      </c>
      <c r="P2616" s="89"/>
      <c r="Q2616" s="89"/>
      <c r="R2616" s="89"/>
      <c r="S2616" s="84">
        <v>1</v>
      </c>
      <c r="T2616" s="89"/>
      <c r="U2616" s="84">
        <v>1950</v>
      </c>
    </row>
    <row r="2617" spans="1:21" ht="17.25" customHeight="1" thickBot="1">
      <c r="A2617" s="82">
        <v>45314</v>
      </c>
      <c r="B2617" s="82" t="str">
        <f t="shared" si="40"/>
        <v>Jan</v>
      </c>
      <c r="C2617" s="83">
        <v>45292</v>
      </c>
      <c r="D2617" s="84">
        <v>4</v>
      </c>
      <c r="E2617" s="84" t="s">
        <v>205</v>
      </c>
      <c r="F2617" s="94" t="s">
        <v>544</v>
      </c>
      <c r="G2617" s="86" t="s">
        <v>10426</v>
      </c>
      <c r="H2617" s="86" t="s">
        <v>8782</v>
      </c>
      <c r="I2617" s="94">
        <v>1950</v>
      </c>
      <c r="J2617" s="96">
        <v>1653</v>
      </c>
      <c r="K2617" s="118" t="s">
        <v>261</v>
      </c>
      <c r="L2617" s="96" t="s">
        <v>232</v>
      </c>
      <c r="M2617" s="88" t="str">
        <f>VLOOKUP(L2617,'Total Sales 24-25'!$AD$2:$AE$6,2,0)</f>
        <v>Other Services</v>
      </c>
      <c r="N2617" s="96" t="s">
        <v>661</v>
      </c>
      <c r="O2617" s="84" t="s">
        <v>6341</v>
      </c>
      <c r="P2617" s="89"/>
      <c r="Q2617" s="89"/>
      <c r="R2617" s="89"/>
      <c r="S2617" s="84">
        <v>1</v>
      </c>
      <c r="T2617" s="89"/>
      <c r="U2617" s="84">
        <v>1950</v>
      </c>
    </row>
    <row r="2618" spans="1:21" ht="17.25" customHeight="1" thickBot="1">
      <c r="A2618" s="82">
        <v>45036</v>
      </c>
      <c r="B2618" s="82" t="str">
        <f t="shared" si="40"/>
        <v>Apr</v>
      </c>
      <c r="C2618" s="83">
        <v>45017</v>
      </c>
      <c r="D2618" s="84">
        <v>16</v>
      </c>
      <c r="E2618" s="84" t="s">
        <v>205</v>
      </c>
      <c r="F2618" s="85" t="s">
        <v>1028</v>
      </c>
      <c r="G2618" s="86" t="s">
        <v>10427</v>
      </c>
      <c r="H2618" s="86" t="s">
        <v>8782</v>
      </c>
      <c r="I2618" s="86">
        <v>3000</v>
      </c>
      <c r="J2618" s="84">
        <v>2542</v>
      </c>
      <c r="K2618" s="107" t="s">
        <v>261</v>
      </c>
      <c r="L2618" s="88" t="s">
        <v>226</v>
      </c>
      <c r="M2618" s="88" t="str">
        <f>VLOOKUP(L2618,'Total Sales 24-25'!$AD$2:$AE$6,2,0)</f>
        <v xml:space="preserve">Training Business </v>
      </c>
      <c r="N2618" s="88" t="s">
        <v>661</v>
      </c>
      <c r="O2618" s="84" t="s">
        <v>6341</v>
      </c>
      <c r="P2618" s="89"/>
      <c r="Q2618" s="89"/>
      <c r="R2618" s="89"/>
      <c r="S2618" s="84">
        <v>4</v>
      </c>
      <c r="T2618" s="89"/>
      <c r="U2618" s="84">
        <v>3000</v>
      </c>
    </row>
    <row r="2619" spans="1:21" ht="17.25" customHeight="1" thickBot="1">
      <c r="A2619" s="82">
        <v>45314</v>
      </c>
      <c r="B2619" s="82" t="str">
        <f t="shared" si="40"/>
        <v>Jan</v>
      </c>
      <c r="C2619" s="83">
        <v>45292</v>
      </c>
      <c r="D2619" s="84">
        <v>4</v>
      </c>
      <c r="E2619" s="84" t="s">
        <v>205</v>
      </c>
      <c r="F2619" s="94" t="s">
        <v>4210</v>
      </c>
      <c r="G2619" s="86" t="s">
        <v>10428</v>
      </c>
      <c r="H2619" s="86" t="s">
        <v>8782</v>
      </c>
      <c r="I2619" s="94">
        <v>2950</v>
      </c>
      <c r="J2619" s="96">
        <v>2500</v>
      </c>
      <c r="K2619" s="118" t="s">
        <v>261</v>
      </c>
      <c r="L2619" s="96" t="s">
        <v>232</v>
      </c>
      <c r="M2619" s="88" t="str">
        <f>VLOOKUP(L2619,'Total Sales 24-25'!$AD$2:$AE$6,2,0)</f>
        <v>Other Services</v>
      </c>
      <c r="N2619" s="96" t="s">
        <v>661</v>
      </c>
      <c r="O2619" s="84" t="s">
        <v>6341</v>
      </c>
      <c r="P2619" s="89"/>
      <c r="Q2619" s="89"/>
      <c r="R2619" s="89"/>
      <c r="S2619" s="84">
        <v>1</v>
      </c>
      <c r="T2619" s="89"/>
      <c r="U2619" s="84">
        <v>2950</v>
      </c>
    </row>
    <row r="2620" spans="1:21" ht="17.25" customHeight="1" thickBot="1">
      <c r="A2620" s="82">
        <v>45314</v>
      </c>
      <c r="B2620" s="82" t="str">
        <f t="shared" si="40"/>
        <v>Jan</v>
      </c>
      <c r="C2620" s="83">
        <v>45292</v>
      </c>
      <c r="D2620" s="84">
        <v>4</v>
      </c>
      <c r="E2620" s="84" t="s">
        <v>205</v>
      </c>
      <c r="F2620" s="94" t="s">
        <v>1766</v>
      </c>
      <c r="G2620" s="86" t="s">
        <v>10429</v>
      </c>
      <c r="H2620" s="86" t="s">
        <v>8782</v>
      </c>
      <c r="I2620" s="94">
        <v>1950</v>
      </c>
      <c r="J2620" s="96">
        <v>1653</v>
      </c>
      <c r="K2620" s="118" t="s">
        <v>261</v>
      </c>
      <c r="L2620" s="96" t="s">
        <v>232</v>
      </c>
      <c r="M2620" s="88" t="str">
        <f>VLOOKUP(L2620,'Total Sales 24-25'!$AD$2:$AE$6,2,0)</f>
        <v>Other Services</v>
      </c>
      <c r="N2620" s="96" t="s">
        <v>661</v>
      </c>
      <c r="O2620" s="84" t="s">
        <v>6341</v>
      </c>
      <c r="P2620" s="89"/>
      <c r="Q2620" s="89"/>
      <c r="R2620" s="89"/>
      <c r="S2620" s="84">
        <v>1</v>
      </c>
      <c r="T2620" s="89"/>
      <c r="U2620" s="84">
        <v>1950</v>
      </c>
    </row>
    <row r="2621" spans="1:21" ht="17.25" customHeight="1" thickBot="1">
      <c r="A2621" s="82">
        <v>45314</v>
      </c>
      <c r="B2621" s="82" t="str">
        <f t="shared" si="40"/>
        <v>Jan</v>
      </c>
      <c r="C2621" s="83">
        <v>45292</v>
      </c>
      <c r="D2621" s="84">
        <v>4</v>
      </c>
      <c r="E2621" s="84" t="s">
        <v>205</v>
      </c>
      <c r="F2621" s="94" t="s">
        <v>4268</v>
      </c>
      <c r="G2621" s="86" t="s">
        <v>10430</v>
      </c>
      <c r="H2621" s="86" t="s">
        <v>8782</v>
      </c>
      <c r="I2621" s="94">
        <v>1950</v>
      </c>
      <c r="J2621" s="96">
        <v>1653</v>
      </c>
      <c r="K2621" s="118" t="s">
        <v>261</v>
      </c>
      <c r="L2621" s="96" t="s">
        <v>232</v>
      </c>
      <c r="M2621" s="88" t="str">
        <f>VLOOKUP(L2621,'Total Sales 24-25'!$AD$2:$AE$6,2,0)</f>
        <v>Other Services</v>
      </c>
      <c r="N2621" s="96" t="s">
        <v>661</v>
      </c>
      <c r="O2621" s="84" t="s">
        <v>6341</v>
      </c>
      <c r="P2621" s="89"/>
      <c r="Q2621" s="89"/>
      <c r="R2621" s="89"/>
      <c r="S2621" s="84">
        <v>1</v>
      </c>
      <c r="T2621" s="89"/>
      <c r="U2621" s="84">
        <v>1950</v>
      </c>
    </row>
    <row r="2622" spans="1:21" ht="17.25" customHeight="1" thickBot="1">
      <c r="A2622" s="82">
        <v>45314</v>
      </c>
      <c r="B2622" s="82" t="str">
        <f t="shared" si="40"/>
        <v>Jan</v>
      </c>
      <c r="C2622" s="83">
        <v>45292</v>
      </c>
      <c r="D2622" s="84">
        <v>4</v>
      </c>
      <c r="E2622" s="84" t="s">
        <v>205</v>
      </c>
      <c r="F2622" s="94" t="s">
        <v>4210</v>
      </c>
      <c r="G2622" s="86" t="s">
        <v>10431</v>
      </c>
      <c r="H2622" s="86" t="s">
        <v>8782</v>
      </c>
      <c r="I2622" s="94">
        <v>10030</v>
      </c>
      <c r="J2622" s="96">
        <v>8500</v>
      </c>
      <c r="K2622" s="134" t="s">
        <v>112</v>
      </c>
      <c r="L2622" s="96" t="s">
        <v>229</v>
      </c>
      <c r="M2622" s="88" t="str">
        <f>VLOOKUP(L2622,'Total Sales 24-25'!$AD$2:$AE$6,2,0)</f>
        <v>WhatsApp API Business</v>
      </c>
      <c r="N2622" s="96" t="s">
        <v>352</v>
      </c>
      <c r="O2622" s="84" t="s">
        <v>6341</v>
      </c>
      <c r="P2622" s="89"/>
      <c r="Q2622" s="89"/>
      <c r="R2622" s="89"/>
      <c r="S2622" s="84">
        <v>1</v>
      </c>
      <c r="T2622" s="89"/>
      <c r="U2622" s="84">
        <v>10030</v>
      </c>
    </row>
    <row r="2623" spans="1:21" ht="17.25" customHeight="1" thickBot="1">
      <c r="A2623" s="82">
        <v>45314</v>
      </c>
      <c r="B2623" s="82" t="str">
        <f t="shared" si="40"/>
        <v>Jan</v>
      </c>
      <c r="C2623" s="83">
        <v>45292</v>
      </c>
      <c r="D2623" s="84">
        <v>4</v>
      </c>
      <c r="E2623" s="84" t="s">
        <v>205</v>
      </c>
      <c r="F2623" s="94" t="s">
        <v>2137</v>
      </c>
      <c r="G2623" s="86" t="s">
        <v>10432</v>
      </c>
      <c r="H2623" s="86" t="s">
        <v>8782</v>
      </c>
      <c r="I2623" s="94">
        <v>705640</v>
      </c>
      <c r="J2623" s="96">
        <v>598000</v>
      </c>
      <c r="K2623" s="104" t="s">
        <v>291</v>
      </c>
      <c r="L2623" s="96" t="s">
        <v>226</v>
      </c>
      <c r="M2623" s="88" t="str">
        <f>VLOOKUP(L2623,'Total Sales 24-25'!$AD$2:$AE$6,2,0)</f>
        <v xml:space="preserve">Training Business </v>
      </c>
      <c r="N2623" s="96" t="s">
        <v>292</v>
      </c>
      <c r="O2623" s="84" t="s">
        <v>6341</v>
      </c>
      <c r="P2623" s="84" t="s">
        <v>7726</v>
      </c>
      <c r="Q2623" s="89"/>
      <c r="R2623" s="89"/>
      <c r="S2623" s="84">
        <v>1</v>
      </c>
      <c r="T2623" s="89"/>
      <c r="U2623" s="84">
        <v>705640</v>
      </c>
    </row>
    <row r="2624" spans="1:21" ht="17.25" customHeight="1" thickBot="1">
      <c r="A2624" s="82">
        <v>45314</v>
      </c>
      <c r="B2624" s="82" t="str">
        <f t="shared" si="40"/>
        <v>Jan</v>
      </c>
      <c r="C2624" s="83">
        <v>45292</v>
      </c>
      <c r="D2624" s="84">
        <v>4</v>
      </c>
      <c r="E2624" s="84" t="s">
        <v>205</v>
      </c>
      <c r="F2624" s="94" t="s">
        <v>6774</v>
      </c>
      <c r="G2624" s="86" t="s">
        <v>10433</v>
      </c>
      <c r="H2624" s="86" t="s">
        <v>8782</v>
      </c>
      <c r="I2624" s="94">
        <v>42480</v>
      </c>
      <c r="J2624" s="96">
        <v>36000</v>
      </c>
      <c r="K2624" s="134" t="s">
        <v>112</v>
      </c>
      <c r="L2624" s="96" t="s">
        <v>229</v>
      </c>
      <c r="M2624" s="88" t="str">
        <f>VLOOKUP(L2624,'Total Sales 24-25'!$AD$2:$AE$6,2,0)</f>
        <v>WhatsApp API Business</v>
      </c>
      <c r="N2624" s="96" t="s">
        <v>359</v>
      </c>
      <c r="O2624" s="84" t="s">
        <v>6341</v>
      </c>
      <c r="P2624" s="89"/>
      <c r="Q2624" s="89"/>
      <c r="R2624" s="89"/>
      <c r="S2624" s="84">
        <v>1</v>
      </c>
      <c r="T2624" s="89"/>
      <c r="U2624" s="84">
        <v>42480</v>
      </c>
    </row>
    <row r="2625" spans="1:21" ht="17.25" customHeight="1" thickBot="1">
      <c r="A2625" s="82">
        <v>45314</v>
      </c>
      <c r="B2625" s="82" t="str">
        <f t="shared" si="40"/>
        <v>Jan</v>
      </c>
      <c r="C2625" s="83">
        <v>45292</v>
      </c>
      <c r="D2625" s="84">
        <v>4</v>
      </c>
      <c r="E2625" s="84" t="s">
        <v>205</v>
      </c>
      <c r="F2625" s="94" t="s">
        <v>486</v>
      </c>
      <c r="G2625" s="86" t="s">
        <v>10434</v>
      </c>
      <c r="H2625" s="86" t="s">
        <v>8782</v>
      </c>
      <c r="I2625" s="94">
        <v>7523</v>
      </c>
      <c r="J2625" s="96">
        <v>6375</v>
      </c>
      <c r="K2625" s="134" t="s">
        <v>112</v>
      </c>
      <c r="L2625" s="96" t="s">
        <v>229</v>
      </c>
      <c r="M2625" s="88" t="str">
        <f>VLOOKUP(L2625,'Total Sales 24-25'!$AD$2:$AE$6,2,0)</f>
        <v>WhatsApp API Business</v>
      </c>
      <c r="N2625" s="96" t="s">
        <v>269</v>
      </c>
      <c r="O2625" s="84" t="s">
        <v>6341</v>
      </c>
      <c r="P2625" s="89"/>
      <c r="Q2625" s="89"/>
      <c r="R2625" s="89"/>
      <c r="S2625" s="84">
        <v>1</v>
      </c>
      <c r="T2625" s="89"/>
      <c r="U2625" s="84">
        <v>7523</v>
      </c>
    </row>
    <row r="2626" spans="1:21" ht="17.25" customHeight="1" thickBot="1">
      <c r="A2626" s="82">
        <v>45314</v>
      </c>
      <c r="B2626" s="82" t="str">
        <f t="shared" ref="B2626:B2689" si="41">TEXT(A2626,"mmm")</f>
        <v>Jan</v>
      </c>
      <c r="C2626" s="83">
        <v>45292</v>
      </c>
      <c r="D2626" s="84">
        <v>4</v>
      </c>
      <c r="E2626" s="84" t="s">
        <v>205</v>
      </c>
      <c r="F2626" s="94" t="s">
        <v>10435</v>
      </c>
      <c r="G2626" s="86" t="s">
        <v>10436</v>
      </c>
      <c r="H2626" s="86" t="s">
        <v>8782</v>
      </c>
      <c r="I2626" s="94">
        <v>38232</v>
      </c>
      <c r="J2626" s="96">
        <v>32400</v>
      </c>
      <c r="K2626" s="134" t="s">
        <v>112</v>
      </c>
      <c r="L2626" s="96" t="s">
        <v>229</v>
      </c>
      <c r="M2626" s="88" t="str">
        <f>VLOOKUP(L2626,'Total Sales 24-25'!$AD$2:$AE$6,2,0)</f>
        <v>WhatsApp API Business</v>
      </c>
      <c r="N2626" s="96" t="s">
        <v>359</v>
      </c>
      <c r="O2626" s="84" t="s">
        <v>6341</v>
      </c>
      <c r="P2626" s="89"/>
      <c r="Q2626" s="89"/>
      <c r="R2626" s="89"/>
      <c r="S2626" s="84">
        <v>1</v>
      </c>
      <c r="T2626" s="89"/>
      <c r="U2626" s="84">
        <v>38232</v>
      </c>
    </row>
    <row r="2627" spans="1:21" ht="17.25" customHeight="1" thickBot="1">
      <c r="A2627" s="82">
        <v>45314</v>
      </c>
      <c r="B2627" s="82" t="str">
        <f t="shared" si="41"/>
        <v>Jan</v>
      </c>
      <c r="C2627" s="83">
        <v>45292</v>
      </c>
      <c r="D2627" s="84">
        <v>4</v>
      </c>
      <c r="E2627" s="84" t="s">
        <v>205</v>
      </c>
      <c r="F2627" s="94" t="s">
        <v>3009</v>
      </c>
      <c r="G2627" s="86" t="s">
        <v>10437</v>
      </c>
      <c r="H2627" s="86" t="s">
        <v>8782</v>
      </c>
      <c r="I2627" s="94">
        <v>1950</v>
      </c>
      <c r="J2627" s="96">
        <v>1653</v>
      </c>
      <c r="K2627" s="118" t="s">
        <v>261</v>
      </c>
      <c r="L2627" s="96" t="s">
        <v>232</v>
      </c>
      <c r="M2627" s="88" t="str">
        <f>VLOOKUP(L2627,'Total Sales 24-25'!$AD$2:$AE$6,2,0)</f>
        <v>Other Services</v>
      </c>
      <c r="N2627" s="96" t="s">
        <v>661</v>
      </c>
      <c r="O2627" s="84" t="s">
        <v>6341</v>
      </c>
      <c r="P2627" s="89"/>
      <c r="Q2627" s="89"/>
      <c r="R2627" s="89"/>
      <c r="S2627" s="84">
        <v>1</v>
      </c>
      <c r="T2627" s="89"/>
      <c r="U2627" s="84">
        <v>1950</v>
      </c>
    </row>
    <row r="2628" spans="1:21" ht="17.25" customHeight="1" thickBot="1">
      <c r="A2628" s="82">
        <v>45314</v>
      </c>
      <c r="B2628" s="82" t="str">
        <f t="shared" si="41"/>
        <v>Jan</v>
      </c>
      <c r="C2628" s="83">
        <v>45292</v>
      </c>
      <c r="D2628" s="84">
        <v>4</v>
      </c>
      <c r="E2628" s="84" t="s">
        <v>205</v>
      </c>
      <c r="F2628" s="94" t="s">
        <v>2514</v>
      </c>
      <c r="G2628" s="86" t="s">
        <v>10438</v>
      </c>
      <c r="H2628" s="86" t="s">
        <v>8782</v>
      </c>
      <c r="I2628" s="94">
        <v>10030</v>
      </c>
      <c r="J2628" s="96">
        <v>8500</v>
      </c>
      <c r="K2628" s="134" t="s">
        <v>112</v>
      </c>
      <c r="L2628" s="96" t="s">
        <v>229</v>
      </c>
      <c r="M2628" s="88" t="str">
        <f>VLOOKUP(L2628,'Total Sales 24-25'!$AD$2:$AE$6,2,0)</f>
        <v>WhatsApp API Business</v>
      </c>
      <c r="N2628" s="96" t="s">
        <v>352</v>
      </c>
      <c r="O2628" s="84" t="s">
        <v>6341</v>
      </c>
      <c r="P2628" s="89"/>
      <c r="Q2628" s="89"/>
      <c r="R2628" s="89"/>
      <c r="S2628" s="84">
        <v>1</v>
      </c>
      <c r="T2628" s="89"/>
      <c r="U2628" s="84">
        <v>10030</v>
      </c>
    </row>
    <row r="2629" spans="1:21" ht="17.25" customHeight="1" thickBot="1">
      <c r="A2629" s="82">
        <v>45036</v>
      </c>
      <c r="B2629" s="82" t="str">
        <f t="shared" si="41"/>
        <v>Apr</v>
      </c>
      <c r="C2629" s="83">
        <v>45017</v>
      </c>
      <c r="D2629" s="84">
        <v>16</v>
      </c>
      <c r="E2629" s="84" t="s">
        <v>205</v>
      </c>
      <c r="F2629" s="85" t="s">
        <v>10439</v>
      </c>
      <c r="G2629" s="86" t="s">
        <v>10440</v>
      </c>
      <c r="H2629" s="86" t="s">
        <v>8782</v>
      </c>
      <c r="I2629" s="86">
        <v>3000</v>
      </c>
      <c r="J2629" s="84">
        <v>2542</v>
      </c>
      <c r="K2629" s="107" t="s">
        <v>261</v>
      </c>
      <c r="L2629" s="88" t="s">
        <v>226</v>
      </c>
      <c r="M2629" s="88" t="str">
        <f>VLOOKUP(L2629,'Total Sales 24-25'!$AD$2:$AE$6,2,0)</f>
        <v xml:space="preserve">Training Business </v>
      </c>
      <c r="N2629" s="88" t="s">
        <v>661</v>
      </c>
      <c r="O2629" s="84" t="s">
        <v>6341</v>
      </c>
      <c r="P2629" s="89"/>
      <c r="Q2629" s="89"/>
      <c r="R2629" s="89"/>
      <c r="S2629" s="84">
        <v>4</v>
      </c>
      <c r="T2629" s="89"/>
      <c r="U2629" s="84">
        <v>3000</v>
      </c>
    </row>
    <row r="2630" spans="1:21" ht="17.25" customHeight="1" thickBot="1">
      <c r="A2630" s="82">
        <v>45314</v>
      </c>
      <c r="B2630" s="82" t="str">
        <f t="shared" si="41"/>
        <v>Jan</v>
      </c>
      <c r="C2630" s="83">
        <v>45292</v>
      </c>
      <c r="D2630" s="84">
        <v>4</v>
      </c>
      <c r="E2630" s="84" t="s">
        <v>205</v>
      </c>
      <c r="F2630" s="94" t="s">
        <v>10441</v>
      </c>
      <c r="G2630" s="86" t="s">
        <v>10442</v>
      </c>
      <c r="H2630" s="86" t="s">
        <v>8782</v>
      </c>
      <c r="I2630" s="94">
        <v>17700</v>
      </c>
      <c r="J2630" s="96">
        <v>15000</v>
      </c>
      <c r="K2630" s="134" t="s">
        <v>112</v>
      </c>
      <c r="L2630" s="96" t="s">
        <v>229</v>
      </c>
      <c r="M2630" s="88" t="str">
        <f>VLOOKUP(L2630,'Total Sales 24-25'!$AD$2:$AE$6,2,0)</f>
        <v>WhatsApp API Business</v>
      </c>
      <c r="N2630" s="96" t="s">
        <v>284</v>
      </c>
      <c r="O2630" s="84" t="s">
        <v>6341</v>
      </c>
      <c r="P2630" s="89"/>
      <c r="Q2630" s="89"/>
      <c r="R2630" s="89"/>
      <c r="S2630" s="84">
        <v>1</v>
      </c>
      <c r="T2630" s="89"/>
      <c r="U2630" s="84">
        <v>17700</v>
      </c>
    </row>
    <row r="2631" spans="1:21" ht="17.25" customHeight="1" thickBot="1">
      <c r="A2631" s="82">
        <v>45315</v>
      </c>
      <c r="B2631" s="82" t="str">
        <f t="shared" si="41"/>
        <v>Jan</v>
      </c>
      <c r="C2631" s="83">
        <v>45292</v>
      </c>
      <c r="D2631" s="84">
        <v>4</v>
      </c>
      <c r="E2631" s="84" t="s">
        <v>205</v>
      </c>
      <c r="F2631" s="94" t="s">
        <v>4268</v>
      </c>
      <c r="G2631" s="86" t="s">
        <v>10443</v>
      </c>
      <c r="H2631" s="86" t="s">
        <v>8782</v>
      </c>
      <c r="I2631" s="94">
        <v>36108</v>
      </c>
      <c r="J2631" s="96">
        <v>30600</v>
      </c>
      <c r="K2631" s="134" t="s">
        <v>112</v>
      </c>
      <c r="L2631" s="96" t="s">
        <v>229</v>
      </c>
      <c r="M2631" s="88" t="str">
        <f>VLOOKUP(L2631,'Total Sales 24-25'!$AD$2:$AE$6,2,0)</f>
        <v>WhatsApp API Business</v>
      </c>
      <c r="N2631" s="96" t="s">
        <v>359</v>
      </c>
      <c r="O2631" s="84" t="s">
        <v>6341</v>
      </c>
      <c r="P2631" s="89"/>
      <c r="Q2631" s="89"/>
      <c r="R2631" s="89"/>
      <c r="S2631" s="84">
        <v>1</v>
      </c>
      <c r="T2631" s="89"/>
      <c r="U2631" s="84">
        <v>36108</v>
      </c>
    </row>
    <row r="2632" spans="1:21" ht="17.25" customHeight="1" thickBot="1">
      <c r="A2632" s="82">
        <v>45315</v>
      </c>
      <c r="B2632" s="82" t="str">
        <f t="shared" si="41"/>
        <v>Jan</v>
      </c>
      <c r="C2632" s="83">
        <v>45292</v>
      </c>
      <c r="D2632" s="84">
        <v>4</v>
      </c>
      <c r="E2632" s="84" t="s">
        <v>205</v>
      </c>
      <c r="F2632" s="94" t="s">
        <v>570</v>
      </c>
      <c r="G2632" s="86" t="s">
        <v>10444</v>
      </c>
      <c r="H2632" s="86" t="s">
        <v>8782</v>
      </c>
      <c r="I2632" s="94">
        <v>23600</v>
      </c>
      <c r="J2632" s="96">
        <v>20000</v>
      </c>
      <c r="K2632" s="134" t="s">
        <v>112</v>
      </c>
      <c r="L2632" s="96" t="s">
        <v>229</v>
      </c>
      <c r="M2632" s="88" t="str">
        <f>VLOOKUP(L2632,'Total Sales 24-25'!$AD$2:$AE$6,2,0)</f>
        <v>WhatsApp API Business</v>
      </c>
      <c r="N2632" s="96" t="s">
        <v>485</v>
      </c>
      <c r="O2632" s="84" t="s">
        <v>6341</v>
      </c>
      <c r="P2632" s="89"/>
      <c r="Q2632" s="89"/>
      <c r="R2632" s="89"/>
      <c r="S2632" s="84">
        <v>1</v>
      </c>
      <c r="T2632" s="89"/>
      <c r="U2632" s="84">
        <v>23600</v>
      </c>
    </row>
    <row r="2633" spans="1:21" ht="17.25" customHeight="1" thickBot="1">
      <c r="A2633" s="82">
        <v>45315</v>
      </c>
      <c r="B2633" s="82" t="str">
        <f t="shared" si="41"/>
        <v>Jan</v>
      </c>
      <c r="C2633" s="83">
        <v>45292</v>
      </c>
      <c r="D2633" s="84">
        <v>4</v>
      </c>
      <c r="E2633" s="84" t="s">
        <v>205</v>
      </c>
      <c r="F2633" s="94" t="s">
        <v>2335</v>
      </c>
      <c r="G2633" s="86" t="s">
        <v>10445</v>
      </c>
      <c r="H2633" s="86" t="s">
        <v>8782</v>
      </c>
      <c r="I2633" s="94">
        <v>2950</v>
      </c>
      <c r="J2633" s="96">
        <v>2500</v>
      </c>
      <c r="K2633" s="134" t="s">
        <v>112</v>
      </c>
      <c r="L2633" s="96" t="s">
        <v>229</v>
      </c>
      <c r="M2633" s="88" t="str">
        <f>VLOOKUP(L2633,'Total Sales 24-25'!$AD$2:$AE$6,2,0)</f>
        <v>WhatsApp API Business</v>
      </c>
      <c r="N2633" s="96" t="s">
        <v>284</v>
      </c>
      <c r="O2633" s="84" t="s">
        <v>6341</v>
      </c>
      <c r="P2633" s="89"/>
      <c r="Q2633" s="89"/>
      <c r="R2633" s="89"/>
      <c r="S2633" s="84">
        <v>1</v>
      </c>
      <c r="T2633" s="89"/>
      <c r="U2633" s="84">
        <v>2950</v>
      </c>
    </row>
    <row r="2634" spans="1:21" ht="17.25" customHeight="1" thickBot="1">
      <c r="A2634" s="82">
        <v>45315</v>
      </c>
      <c r="B2634" s="82" t="str">
        <f t="shared" si="41"/>
        <v>Jan</v>
      </c>
      <c r="C2634" s="83">
        <v>45292</v>
      </c>
      <c r="D2634" s="84">
        <v>4</v>
      </c>
      <c r="E2634" s="84" t="s">
        <v>205</v>
      </c>
      <c r="F2634" s="94" t="s">
        <v>1641</v>
      </c>
      <c r="G2634" s="86" t="s">
        <v>10446</v>
      </c>
      <c r="H2634" s="86" t="s">
        <v>8782</v>
      </c>
      <c r="I2634" s="94">
        <v>17700</v>
      </c>
      <c r="J2634" s="96">
        <v>15000</v>
      </c>
      <c r="K2634" s="134" t="s">
        <v>112</v>
      </c>
      <c r="L2634" s="96" t="s">
        <v>229</v>
      </c>
      <c r="M2634" s="88" t="str">
        <f>VLOOKUP(L2634,'Total Sales 24-25'!$AD$2:$AE$6,2,0)</f>
        <v>WhatsApp API Business</v>
      </c>
      <c r="N2634" s="96" t="s">
        <v>284</v>
      </c>
      <c r="O2634" s="84" t="s">
        <v>6341</v>
      </c>
      <c r="P2634" s="89"/>
      <c r="Q2634" s="89"/>
      <c r="R2634" s="89"/>
      <c r="S2634" s="84">
        <v>1</v>
      </c>
      <c r="T2634" s="89"/>
      <c r="U2634" s="84">
        <v>17700</v>
      </c>
    </row>
    <row r="2635" spans="1:21" ht="17.25" customHeight="1" thickBot="1">
      <c r="A2635" s="82">
        <v>45315</v>
      </c>
      <c r="B2635" s="82" t="str">
        <f t="shared" si="41"/>
        <v>Jan</v>
      </c>
      <c r="C2635" s="83">
        <v>45292</v>
      </c>
      <c r="D2635" s="84">
        <v>4</v>
      </c>
      <c r="E2635" s="84" t="s">
        <v>205</v>
      </c>
      <c r="F2635" s="94" t="s">
        <v>2204</v>
      </c>
      <c r="G2635" s="86" t="s">
        <v>10447</v>
      </c>
      <c r="H2635" s="86" t="s">
        <v>8782</v>
      </c>
      <c r="I2635" s="94">
        <v>1950</v>
      </c>
      <c r="J2635" s="96">
        <v>1653</v>
      </c>
      <c r="K2635" s="118" t="s">
        <v>261</v>
      </c>
      <c r="L2635" s="96" t="s">
        <v>232</v>
      </c>
      <c r="M2635" s="88" t="str">
        <f>VLOOKUP(L2635,'Total Sales 24-25'!$AD$2:$AE$6,2,0)</f>
        <v>Other Services</v>
      </c>
      <c r="N2635" s="96" t="s">
        <v>661</v>
      </c>
      <c r="O2635" s="84" t="s">
        <v>6341</v>
      </c>
      <c r="P2635" s="89"/>
      <c r="Q2635" s="89"/>
      <c r="R2635" s="89"/>
      <c r="S2635" s="84">
        <v>1</v>
      </c>
      <c r="T2635" s="89"/>
      <c r="U2635" s="84">
        <v>1950</v>
      </c>
    </row>
    <row r="2636" spans="1:21" ht="17.25" customHeight="1" thickBot="1">
      <c r="A2636" s="82">
        <v>45315</v>
      </c>
      <c r="B2636" s="82" t="str">
        <f t="shared" si="41"/>
        <v>Jan</v>
      </c>
      <c r="C2636" s="83">
        <v>45292</v>
      </c>
      <c r="D2636" s="84">
        <v>4</v>
      </c>
      <c r="E2636" s="84" t="s">
        <v>205</v>
      </c>
      <c r="F2636" s="94" t="s">
        <v>2169</v>
      </c>
      <c r="G2636" s="86" t="s">
        <v>10448</v>
      </c>
      <c r="H2636" s="86" t="s">
        <v>8782</v>
      </c>
      <c r="I2636" s="94">
        <v>1950</v>
      </c>
      <c r="J2636" s="96">
        <v>1653</v>
      </c>
      <c r="K2636" s="118" t="s">
        <v>261</v>
      </c>
      <c r="L2636" s="96" t="s">
        <v>232</v>
      </c>
      <c r="M2636" s="88" t="str">
        <f>VLOOKUP(L2636,'Total Sales 24-25'!$AD$2:$AE$6,2,0)</f>
        <v>Other Services</v>
      </c>
      <c r="N2636" s="96" t="s">
        <v>661</v>
      </c>
      <c r="O2636" s="84" t="s">
        <v>6341</v>
      </c>
      <c r="P2636" s="89"/>
      <c r="Q2636" s="89"/>
      <c r="R2636" s="89"/>
      <c r="S2636" s="84">
        <v>1</v>
      </c>
      <c r="T2636" s="89"/>
      <c r="U2636" s="84">
        <v>1950</v>
      </c>
    </row>
    <row r="2637" spans="1:21" ht="17.25" customHeight="1" thickBot="1">
      <c r="A2637" s="82">
        <v>45315</v>
      </c>
      <c r="B2637" s="82" t="str">
        <f t="shared" si="41"/>
        <v>Jan</v>
      </c>
      <c r="C2637" s="83">
        <v>45292</v>
      </c>
      <c r="D2637" s="84">
        <v>4</v>
      </c>
      <c r="E2637" s="84" t="s">
        <v>205</v>
      </c>
      <c r="F2637" s="94" t="s">
        <v>1478</v>
      </c>
      <c r="G2637" s="86" t="s">
        <v>10449</v>
      </c>
      <c r="H2637" s="86" t="s">
        <v>8782</v>
      </c>
      <c r="I2637" s="94">
        <v>1950</v>
      </c>
      <c r="J2637" s="96">
        <v>1653</v>
      </c>
      <c r="K2637" s="118" t="s">
        <v>261</v>
      </c>
      <c r="L2637" s="96" t="s">
        <v>232</v>
      </c>
      <c r="M2637" s="88" t="str">
        <f>VLOOKUP(L2637,'Total Sales 24-25'!$AD$2:$AE$6,2,0)</f>
        <v>Other Services</v>
      </c>
      <c r="N2637" s="96" t="s">
        <v>661</v>
      </c>
      <c r="O2637" s="84" t="s">
        <v>6341</v>
      </c>
      <c r="P2637" s="89"/>
      <c r="Q2637" s="89"/>
      <c r="R2637" s="89"/>
      <c r="S2637" s="84">
        <v>1</v>
      </c>
      <c r="T2637" s="89"/>
      <c r="U2637" s="84">
        <v>1950</v>
      </c>
    </row>
    <row r="2638" spans="1:21" ht="17.25" customHeight="1" thickBot="1">
      <c r="A2638" s="82">
        <v>45315</v>
      </c>
      <c r="B2638" s="82" t="str">
        <f t="shared" si="41"/>
        <v>Jan</v>
      </c>
      <c r="C2638" s="83">
        <v>45292</v>
      </c>
      <c r="D2638" s="84">
        <v>4</v>
      </c>
      <c r="E2638" s="84" t="s">
        <v>205</v>
      </c>
      <c r="F2638" s="94" t="s">
        <v>1658</v>
      </c>
      <c r="G2638" s="86" t="s">
        <v>10450</v>
      </c>
      <c r="H2638" s="86" t="s">
        <v>8782</v>
      </c>
      <c r="I2638" s="94">
        <v>143960</v>
      </c>
      <c r="J2638" s="96">
        <v>122000</v>
      </c>
      <c r="K2638" s="104" t="s">
        <v>291</v>
      </c>
      <c r="L2638" s="88" t="s">
        <v>32</v>
      </c>
      <c r="M2638" s="88" t="s">
        <v>15</v>
      </c>
      <c r="N2638" s="96" t="s">
        <v>503</v>
      </c>
      <c r="O2638" s="84" t="s">
        <v>6341</v>
      </c>
      <c r="P2638" s="89"/>
      <c r="Q2638" s="89"/>
      <c r="R2638" s="89"/>
      <c r="S2638" s="84">
        <v>1</v>
      </c>
      <c r="T2638" s="89"/>
      <c r="U2638" s="84">
        <v>143960</v>
      </c>
    </row>
    <row r="2639" spans="1:21" ht="17.25" customHeight="1" thickBot="1">
      <c r="A2639" s="82">
        <v>45315</v>
      </c>
      <c r="B2639" s="82" t="str">
        <f t="shared" si="41"/>
        <v>Jan</v>
      </c>
      <c r="C2639" s="83">
        <v>45292</v>
      </c>
      <c r="D2639" s="84">
        <v>4</v>
      </c>
      <c r="E2639" s="84" t="s">
        <v>205</v>
      </c>
      <c r="F2639" s="94" t="s">
        <v>420</v>
      </c>
      <c r="G2639" s="86" t="s">
        <v>10451</v>
      </c>
      <c r="H2639" s="86" t="s">
        <v>8782</v>
      </c>
      <c r="I2639" s="94">
        <v>46134</v>
      </c>
      <c r="J2639" s="96">
        <v>39097</v>
      </c>
      <c r="K2639" s="118" t="s">
        <v>261</v>
      </c>
      <c r="L2639" s="96" t="s">
        <v>232</v>
      </c>
      <c r="M2639" s="88" t="str">
        <f>VLOOKUP(L2639,'Total Sales 24-25'!$AD$2:$AE$6,2,0)</f>
        <v>Other Services</v>
      </c>
      <c r="N2639" s="96" t="s">
        <v>422</v>
      </c>
      <c r="O2639" s="84" t="s">
        <v>6341</v>
      </c>
      <c r="P2639" s="89"/>
      <c r="Q2639" s="89"/>
      <c r="R2639" s="89"/>
      <c r="S2639" s="84">
        <v>1</v>
      </c>
      <c r="T2639" s="89"/>
      <c r="U2639" s="84">
        <v>46134</v>
      </c>
    </row>
    <row r="2640" spans="1:21" ht="17.25" customHeight="1" thickBot="1">
      <c r="A2640" s="82">
        <v>45036</v>
      </c>
      <c r="B2640" s="82" t="str">
        <f t="shared" si="41"/>
        <v>Apr</v>
      </c>
      <c r="C2640" s="83">
        <v>45017</v>
      </c>
      <c r="D2640" s="84">
        <v>16</v>
      </c>
      <c r="E2640" s="84" t="s">
        <v>205</v>
      </c>
      <c r="F2640" s="85" t="s">
        <v>1065</v>
      </c>
      <c r="G2640" s="86" t="s">
        <v>10452</v>
      </c>
      <c r="H2640" s="86" t="s">
        <v>8782</v>
      </c>
      <c r="I2640" s="86">
        <v>3000</v>
      </c>
      <c r="J2640" s="84">
        <v>2542</v>
      </c>
      <c r="K2640" s="107" t="s">
        <v>261</v>
      </c>
      <c r="L2640" s="88" t="s">
        <v>226</v>
      </c>
      <c r="M2640" s="88" t="str">
        <f>VLOOKUP(L2640,'Total Sales 24-25'!$AD$2:$AE$6,2,0)</f>
        <v xml:space="preserve">Training Business </v>
      </c>
      <c r="N2640" s="88" t="s">
        <v>661</v>
      </c>
      <c r="O2640" s="84" t="s">
        <v>6341</v>
      </c>
      <c r="P2640" s="89"/>
      <c r="Q2640" s="89"/>
      <c r="R2640" s="89"/>
      <c r="S2640" s="84">
        <v>4</v>
      </c>
      <c r="T2640" s="89"/>
      <c r="U2640" s="84">
        <v>3000</v>
      </c>
    </row>
    <row r="2641" spans="1:21" ht="17.25" customHeight="1" thickBot="1">
      <c r="A2641" s="82">
        <v>45316</v>
      </c>
      <c r="B2641" s="82" t="str">
        <f t="shared" si="41"/>
        <v>Jan</v>
      </c>
      <c r="C2641" s="83">
        <v>45292</v>
      </c>
      <c r="D2641" s="84">
        <v>4</v>
      </c>
      <c r="E2641" s="84" t="s">
        <v>205</v>
      </c>
      <c r="F2641" s="94" t="s">
        <v>1211</v>
      </c>
      <c r="G2641" s="86" t="s">
        <v>10453</v>
      </c>
      <c r="H2641" s="86" t="s">
        <v>8782</v>
      </c>
      <c r="I2641" s="94">
        <v>56640</v>
      </c>
      <c r="J2641" s="96">
        <v>48000</v>
      </c>
      <c r="K2641" s="104" t="s">
        <v>291</v>
      </c>
      <c r="L2641" s="88" t="s">
        <v>32</v>
      </c>
      <c r="M2641" s="88" t="s">
        <v>15</v>
      </c>
      <c r="N2641" s="96" t="s">
        <v>503</v>
      </c>
      <c r="O2641" s="84" t="s">
        <v>6341</v>
      </c>
      <c r="P2641" s="89"/>
      <c r="Q2641" s="89"/>
      <c r="R2641" s="89"/>
      <c r="S2641" s="84">
        <v>1</v>
      </c>
      <c r="T2641" s="89"/>
      <c r="U2641" s="84">
        <v>56640</v>
      </c>
    </row>
    <row r="2642" spans="1:21" ht="17.25" customHeight="1" thickBot="1">
      <c r="A2642" s="82">
        <v>45316</v>
      </c>
      <c r="B2642" s="82" t="str">
        <f t="shared" si="41"/>
        <v>Jan</v>
      </c>
      <c r="C2642" s="83">
        <v>45292</v>
      </c>
      <c r="D2642" s="84">
        <v>4</v>
      </c>
      <c r="E2642" s="84" t="s">
        <v>205</v>
      </c>
      <c r="F2642" s="94" t="s">
        <v>1768</v>
      </c>
      <c r="G2642" s="86" t="s">
        <v>10454</v>
      </c>
      <c r="H2642" s="86" t="s">
        <v>8782</v>
      </c>
      <c r="I2642" s="94">
        <v>2508</v>
      </c>
      <c r="J2642" s="96">
        <v>2125</v>
      </c>
      <c r="K2642" s="134" t="s">
        <v>112</v>
      </c>
      <c r="L2642" s="96" t="s">
        <v>229</v>
      </c>
      <c r="M2642" s="88" t="str">
        <f>VLOOKUP(L2642,'Total Sales 24-25'!$AD$2:$AE$6,2,0)</f>
        <v>WhatsApp API Business</v>
      </c>
      <c r="N2642" s="96" t="s">
        <v>284</v>
      </c>
      <c r="O2642" s="84" t="s">
        <v>6341</v>
      </c>
      <c r="P2642" s="89"/>
      <c r="Q2642" s="89"/>
      <c r="R2642" s="89"/>
      <c r="S2642" s="84">
        <v>1</v>
      </c>
      <c r="T2642" s="89"/>
      <c r="U2642" s="84">
        <v>2508</v>
      </c>
    </row>
    <row r="2643" spans="1:21" ht="17.25" customHeight="1" thickBot="1">
      <c r="A2643" s="82">
        <v>45316</v>
      </c>
      <c r="B2643" s="82" t="str">
        <f t="shared" si="41"/>
        <v>Jan</v>
      </c>
      <c r="C2643" s="83">
        <v>45292</v>
      </c>
      <c r="D2643" s="84">
        <v>4</v>
      </c>
      <c r="E2643" s="84" t="s">
        <v>205</v>
      </c>
      <c r="F2643" s="94" t="s">
        <v>459</v>
      </c>
      <c r="G2643" s="86" t="s">
        <v>10455</v>
      </c>
      <c r="H2643" s="86" t="s">
        <v>8782</v>
      </c>
      <c r="I2643" s="94">
        <v>11800</v>
      </c>
      <c r="J2643" s="96">
        <v>10000</v>
      </c>
      <c r="K2643" s="134" t="s">
        <v>112</v>
      </c>
      <c r="L2643" s="96" t="s">
        <v>229</v>
      </c>
      <c r="M2643" s="88" t="str">
        <f>VLOOKUP(L2643,'Total Sales 24-25'!$AD$2:$AE$6,2,0)</f>
        <v>WhatsApp API Business</v>
      </c>
      <c r="N2643" s="96" t="s">
        <v>249</v>
      </c>
      <c r="O2643" s="84" t="s">
        <v>6341</v>
      </c>
      <c r="P2643" s="89"/>
      <c r="Q2643" s="89"/>
      <c r="R2643" s="89"/>
      <c r="S2643" s="84">
        <v>1</v>
      </c>
      <c r="T2643" s="89"/>
      <c r="U2643" s="84">
        <v>11800</v>
      </c>
    </row>
    <row r="2644" spans="1:21" ht="17.25" customHeight="1" thickBot="1">
      <c r="A2644" s="82">
        <v>45316</v>
      </c>
      <c r="B2644" s="82" t="str">
        <f t="shared" si="41"/>
        <v>Jan</v>
      </c>
      <c r="C2644" s="83">
        <v>45292</v>
      </c>
      <c r="D2644" s="84">
        <v>4</v>
      </c>
      <c r="E2644" s="84" t="s">
        <v>205</v>
      </c>
      <c r="F2644" s="94" t="s">
        <v>1840</v>
      </c>
      <c r="G2644" s="86" t="s">
        <v>10456</v>
      </c>
      <c r="H2644" s="86" t="s">
        <v>8782</v>
      </c>
      <c r="I2644" s="94">
        <v>705640</v>
      </c>
      <c r="J2644" s="96">
        <v>598000</v>
      </c>
      <c r="K2644" s="104" t="s">
        <v>291</v>
      </c>
      <c r="L2644" s="96" t="s">
        <v>226</v>
      </c>
      <c r="M2644" s="88" t="str">
        <f>VLOOKUP(L2644,'Total Sales 24-25'!$AD$2:$AE$6,2,0)</f>
        <v xml:space="preserve">Training Business </v>
      </c>
      <c r="N2644" s="96" t="s">
        <v>292</v>
      </c>
      <c r="O2644" s="84" t="s">
        <v>6341</v>
      </c>
      <c r="P2644" s="84" t="s">
        <v>7726</v>
      </c>
      <c r="Q2644" s="89"/>
      <c r="R2644" s="89"/>
      <c r="S2644" s="84">
        <v>1</v>
      </c>
      <c r="T2644" s="89"/>
      <c r="U2644" s="84">
        <v>705640</v>
      </c>
    </row>
    <row r="2645" spans="1:21" ht="17.25" customHeight="1" thickBot="1">
      <c r="A2645" s="82">
        <v>45316</v>
      </c>
      <c r="B2645" s="82" t="str">
        <f t="shared" si="41"/>
        <v>Jan</v>
      </c>
      <c r="C2645" s="83">
        <v>45292</v>
      </c>
      <c r="D2645" s="84">
        <v>4</v>
      </c>
      <c r="E2645" s="84" t="s">
        <v>205</v>
      </c>
      <c r="F2645" s="94" t="s">
        <v>2045</v>
      </c>
      <c r="G2645" s="86" t="s">
        <v>10457</v>
      </c>
      <c r="H2645" s="86" t="s">
        <v>8782</v>
      </c>
      <c r="I2645" s="94">
        <v>2950</v>
      </c>
      <c r="J2645" s="96">
        <v>2500</v>
      </c>
      <c r="K2645" s="134" t="s">
        <v>112</v>
      </c>
      <c r="L2645" s="96" t="s">
        <v>229</v>
      </c>
      <c r="M2645" s="88" t="str">
        <f>VLOOKUP(L2645,'Total Sales 24-25'!$AD$2:$AE$6,2,0)</f>
        <v>WhatsApp API Business</v>
      </c>
      <c r="N2645" s="96" t="s">
        <v>284</v>
      </c>
      <c r="O2645" s="84" t="s">
        <v>6341</v>
      </c>
      <c r="P2645" s="89"/>
      <c r="Q2645" s="89"/>
      <c r="R2645" s="89"/>
      <c r="S2645" s="84">
        <v>1</v>
      </c>
      <c r="T2645" s="89"/>
      <c r="U2645" s="84">
        <v>2950</v>
      </c>
    </row>
    <row r="2646" spans="1:21" ht="17.25" customHeight="1" thickBot="1">
      <c r="A2646" s="82">
        <v>45316</v>
      </c>
      <c r="B2646" s="82" t="str">
        <f t="shared" si="41"/>
        <v>Jan</v>
      </c>
      <c r="C2646" s="83">
        <v>45292</v>
      </c>
      <c r="D2646" s="84">
        <v>4</v>
      </c>
      <c r="E2646" s="84" t="s">
        <v>205</v>
      </c>
      <c r="F2646" s="94" t="s">
        <v>1450</v>
      </c>
      <c r="G2646" s="86" t="s">
        <v>10458</v>
      </c>
      <c r="H2646" s="86" t="s">
        <v>8782</v>
      </c>
      <c r="I2646" s="94">
        <v>10030</v>
      </c>
      <c r="J2646" s="96">
        <v>8500</v>
      </c>
      <c r="K2646" s="134" t="s">
        <v>112</v>
      </c>
      <c r="L2646" s="96" t="s">
        <v>229</v>
      </c>
      <c r="M2646" s="88" t="str">
        <f>VLOOKUP(L2646,'Total Sales 24-25'!$AD$2:$AE$6,2,0)</f>
        <v>WhatsApp API Business</v>
      </c>
      <c r="N2646" s="96" t="s">
        <v>352</v>
      </c>
      <c r="O2646" s="84" t="s">
        <v>6341</v>
      </c>
      <c r="P2646" s="89"/>
      <c r="Q2646" s="89"/>
      <c r="R2646" s="89"/>
      <c r="S2646" s="84">
        <v>1</v>
      </c>
      <c r="T2646" s="89"/>
      <c r="U2646" s="84">
        <v>10030</v>
      </c>
    </row>
    <row r="2647" spans="1:21" ht="17.25" customHeight="1" thickBot="1">
      <c r="A2647" s="82">
        <v>45316</v>
      </c>
      <c r="B2647" s="82" t="str">
        <f t="shared" si="41"/>
        <v>Jan</v>
      </c>
      <c r="C2647" s="83">
        <v>45292</v>
      </c>
      <c r="D2647" s="84">
        <v>4</v>
      </c>
      <c r="E2647" s="84" t="s">
        <v>205</v>
      </c>
      <c r="F2647" s="94" t="s">
        <v>5362</v>
      </c>
      <c r="G2647" s="86" t="s">
        <v>10459</v>
      </c>
      <c r="H2647" s="86" t="s">
        <v>8782</v>
      </c>
      <c r="I2647" s="94">
        <v>8850</v>
      </c>
      <c r="J2647" s="96">
        <v>7500</v>
      </c>
      <c r="K2647" s="134" t="s">
        <v>112</v>
      </c>
      <c r="L2647" s="96" t="s">
        <v>229</v>
      </c>
      <c r="M2647" s="88" t="str">
        <f>VLOOKUP(L2647,'Total Sales 24-25'!$AD$2:$AE$6,2,0)</f>
        <v>WhatsApp API Business</v>
      </c>
      <c r="N2647" s="96" t="s">
        <v>269</v>
      </c>
      <c r="O2647" s="84" t="s">
        <v>6341</v>
      </c>
      <c r="P2647" s="89"/>
      <c r="Q2647" s="89"/>
      <c r="R2647" s="89"/>
      <c r="S2647" s="84">
        <v>1</v>
      </c>
      <c r="T2647" s="89"/>
      <c r="U2647" s="84">
        <v>8850</v>
      </c>
    </row>
    <row r="2648" spans="1:21" ht="17.25" customHeight="1" thickBot="1">
      <c r="A2648" s="82">
        <v>45316</v>
      </c>
      <c r="B2648" s="82" t="str">
        <f t="shared" si="41"/>
        <v>Jan</v>
      </c>
      <c r="C2648" s="83">
        <v>45292</v>
      </c>
      <c r="D2648" s="84">
        <v>4</v>
      </c>
      <c r="E2648" s="84" t="s">
        <v>205</v>
      </c>
      <c r="F2648" s="94" t="s">
        <v>2105</v>
      </c>
      <c r="G2648" s="86" t="s">
        <v>10460</v>
      </c>
      <c r="H2648" s="86" t="s">
        <v>8782</v>
      </c>
      <c r="I2648" s="94">
        <v>1950</v>
      </c>
      <c r="J2648" s="96">
        <v>1653</v>
      </c>
      <c r="K2648" s="118" t="s">
        <v>261</v>
      </c>
      <c r="L2648" s="96" t="s">
        <v>232</v>
      </c>
      <c r="M2648" s="88" t="str">
        <f>VLOOKUP(L2648,'Total Sales 24-25'!$AD$2:$AE$6,2,0)</f>
        <v>Other Services</v>
      </c>
      <c r="N2648" s="96" t="s">
        <v>661</v>
      </c>
      <c r="O2648" s="84" t="s">
        <v>6341</v>
      </c>
      <c r="P2648" s="89"/>
      <c r="Q2648" s="89"/>
      <c r="R2648" s="89"/>
      <c r="S2648" s="84">
        <v>1</v>
      </c>
      <c r="T2648" s="89"/>
      <c r="U2648" s="84">
        <v>1950</v>
      </c>
    </row>
    <row r="2649" spans="1:21" ht="17.25" customHeight="1" thickBot="1">
      <c r="A2649" s="82">
        <v>45316</v>
      </c>
      <c r="B2649" s="82" t="str">
        <f t="shared" si="41"/>
        <v>Jan</v>
      </c>
      <c r="C2649" s="83">
        <v>45292</v>
      </c>
      <c r="D2649" s="84">
        <v>4</v>
      </c>
      <c r="E2649" s="84" t="s">
        <v>205</v>
      </c>
      <c r="F2649" s="94" t="s">
        <v>2450</v>
      </c>
      <c r="G2649" s="86" t="s">
        <v>10461</v>
      </c>
      <c r="H2649" s="86" t="s">
        <v>8782</v>
      </c>
      <c r="I2649" s="94">
        <v>2950</v>
      </c>
      <c r="J2649" s="96">
        <v>2500</v>
      </c>
      <c r="K2649" s="118" t="s">
        <v>261</v>
      </c>
      <c r="L2649" s="96" t="s">
        <v>232</v>
      </c>
      <c r="M2649" s="88" t="str">
        <f>VLOOKUP(L2649,'Total Sales 24-25'!$AD$2:$AE$6,2,0)</f>
        <v>Other Services</v>
      </c>
      <c r="N2649" s="96" t="s">
        <v>661</v>
      </c>
      <c r="O2649" s="84" t="s">
        <v>6341</v>
      </c>
      <c r="P2649" s="89"/>
      <c r="Q2649" s="89"/>
      <c r="R2649" s="89"/>
      <c r="S2649" s="84">
        <v>1</v>
      </c>
      <c r="T2649" s="89"/>
      <c r="U2649" s="84">
        <v>2950</v>
      </c>
    </row>
    <row r="2650" spans="1:21" ht="17.25" customHeight="1" thickBot="1">
      <c r="A2650" s="82">
        <v>45316</v>
      </c>
      <c r="B2650" s="82" t="str">
        <f t="shared" si="41"/>
        <v>Jan</v>
      </c>
      <c r="C2650" s="83">
        <v>45292</v>
      </c>
      <c r="D2650" s="84">
        <v>4</v>
      </c>
      <c r="E2650" s="84" t="s">
        <v>205</v>
      </c>
      <c r="F2650" s="94" t="s">
        <v>9973</v>
      </c>
      <c r="G2650" s="86" t="s">
        <v>10462</v>
      </c>
      <c r="H2650" s="86" t="s">
        <v>8782</v>
      </c>
      <c r="I2650" s="94">
        <v>1950</v>
      </c>
      <c r="J2650" s="96">
        <v>1653</v>
      </c>
      <c r="K2650" s="118" t="s">
        <v>261</v>
      </c>
      <c r="L2650" s="96" t="s">
        <v>232</v>
      </c>
      <c r="M2650" s="88" t="str">
        <f>VLOOKUP(L2650,'Total Sales 24-25'!$AD$2:$AE$6,2,0)</f>
        <v>Other Services</v>
      </c>
      <c r="N2650" s="96" t="s">
        <v>661</v>
      </c>
      <c r="O2650" s="84" t="s">
        <v>6341</v>
      </c>
      <c r="P2650" s="89"/>
      <c r="Q2650" s="89"/>
      <c r="R2650" s="89"/>
      <c r="S2650" s="84">
        <v>1</v>
      </c>
      <c r="T2650" s="89"/>
      <c r="U2650" s="84">
        <v>1950</v>
      </c>
    </row>
    <row r="2651" spans="1:21" ht="17.25" customHeight="1" thickBot="1">
      <c r="A2651" s="82">
        <v>45036</v>
      </c>
      <c r="B2651" s="82" t="str">
        <f t="shared" si="41"/>
        <v>Apr</v>
      </c>
      <c r="C2651" s="83">
        <v>45017</v>
      </c>
      <c r="D2651" s="84">
        <v>16</v>
      </c>
      <c r="E2651" s="84" t="s">
        <v>205</v>
      </c>
      <c r="F2651" s="85" t="s">
        <v>7933</v>
      </c>
      <c r="G2651" s="86" t="s">
        <v>10463</v>
      </c>
      <c r="H2651" s="86" t="s">
        <v>8782</v>
      </c>
      <c r="I2651" s="86">
        <v>3000</v>
      </c>
      <c r="J2651" s="84">
        <v>2542</v>
      </c>
      <c r="K2651" s="107" t="s">
        <v>261</v>
      </c>
      <c r="L2651" s="88" t="s">
        <v>226</v>
      </c>
      <c r="M2651" s="88" t="str">
        <f>VLOOKUP(L2651,'Total Sales 24-25'!$AD$2:$AE$6,2,0)</f>
        <v xml:space="preserve">Training Business </v>
      </c>
      <c r="N2651" s="88" t="s">
        <v>661</v>
      </c>
      <c r="O2651" s="84" t="s">
        <v>6341</v>
      </c>
      <c r="P2651" s="89"/>
      <c r="Q2651" s="89"/>
      <c r="R2651" s="89"/>
      <c r="S2651" s="84">
        <v>4</v>
      </c>
      <c r="T2651" s="89"/>
      <c r="U2651" s="84">
        <v>3000</v>
      </c>
    </row>
    <row r="2652" spans="1:21" ht="17.25" customHeight="1" thickBot="1">
      <c r="A2652" s="82">
        <v>45316</v>
      </c>
      <c r="B2652" s="82" t="str">
        <f t="shared" si="41"/>
        <v>Jan</v>
      </c>
      <c r="C2652" s="83">
        <v>45292</v>
      </c>
      <c r="D2652" s="84">
        <v>4</v>
      </c>
      <c r="E2652" s="84" t="s">
        <v>205</v>
      </c>
      <c r="F2652" s="94" t="s">
        <v>1877</v>
      </c>
      <c r="G2652" s="86" t="s">
        <v>10464</v>
      </c>
      <c r="H2652" s="86" t="s">
        <v>8782</v>
      </c>
      <c r="I2652" s="94">
        <v>1950</v>
      </c>
      <c r="J2652" s="96">
        <v>1653</v>
      </c>
      <c r="K2652" s="118" t="s">
        <v>261</v>
      </c>
      <c r="L2652" s="96" t="s">
        <v>232</v>
      </c>
      <c r="M2652" s="88" t="str">
        <f>VLOOKUP(L2652,'Total Sales 24-25'!$AD$2:$AE$6,2,0)</f>
        <v>Other Services</v>
      </c>
      <c r="N2652" s="96" t="s">
        <v>661</v>
      </c>
      <c r="O2652" s="84" t="s">
        <v>6341</v>
      </c>
      <c r="P2652" s="89"/>
      <c r="Q2652" s="89"/>
      <c r="R2652" s="89"/>
      <c r="S2652" s="84">
        <v>1</v>
      </c>
      <c r="T2652" s="89"/>
      <c r="U2652" s="84">
        <v>1950</v>
      </c>
    </row>
    <row r="2653" spans="1:21" ht="17.25" customHeight="1" thickBot="1">
      <c r="A2653" s="82">
        <v>45316</v>
      </c>
      <c r="B2653" s="82" t="str">
        <f t="shared" si="41"/>
        <v>Jan</v>
      </c>
      <c r="C2653" s="83">
        <v>45292</v>
      </c>
      <c r="D2653" s="84">
        <v>4</v>
      </c>
      <c r="E2653" s="84" t="s">
        <v>205</v>
      </c>
      <c r="F2653" s="94" t="s">
        <v>2025</v>
      </c>
      <c r="G2653" s="86" t="s">
        <v>10465</v>
      </c>
      <c r="H2653" s="86" t="s">
        <v>8782</v>
      </c>
      <c r="I2653" s="94">
        <v>1950</v>
      </c>
      <c r="J2653" s="96">
        <v>1653</v>
      </c>
      <c r="K2653" s="118" t="s">
        <v>261</v>
      </c>
      <c r="L2653" s="96" t="s">
        <v>232</v>
      </c>
      <c r="M2653" s="88" t="str">
        <f>VLOOKUP(L2653,'Total Sales 24-25'!$AD$2:$AE$6,2,0)</f>
        <v>Other Services</v>
      </c>
      <c r="N2653" s="96" t="s">
        <v>661</v>
      </c>
      <c r="O2653" s="84" t="s">
        <v>6341</v>
      </c>
      <c r="P2653" s="89"/>
      <c r="Q2653" s="89"/>
      <c r="R2653" s="89"/>
      <c r="S2653" s="84">
        <v>1</v>
      </c>
      <c r="T2653" s="89"/>
      <c r="U2653" s="84">
        <v>1950</v>
      </c>
    </row>
    <row r="2654" spans="1:21" ht="17.25" customHeight="1" thickBot="1">
      <c r="A2654" s="82">
        <v>45316</v>
      </c>
      <c r="B2654" s="82" t="str">
        <f t="shared" si="41"/>
        <v>Jan</v>
      </c>
      <c r="C2654" s="83">
        <v>45292</v>
      </c>
      <c r="D2654" s="84">
        <v>4</v>
      </c>
      <c r="E2654" s="84" t="s">
        <v>205</v>
      </c>
      <c r="F2654" s="94" t="s">
        <v>1427</v>
      </c>
      <c r="G2654" s="86" t="s">
        <v>10466</v>
      </c>
      <c r="H2654" s="86" t="s">
        <v>8782</v>
      </c>
      <c r="I2654" s="94">
        <v>1950</v>
      </c>
      <c r="J2654" s="96">
        <v>1653</v>
      </c>
      <c r="K2654" s="118" t="s">
        <v>261</v>
      </c>
      <c r="L2654" s="96" t="s">
        <v>232</v>
      </c>
      <c r="M2654" s="88" t="str">
        <f>VLOOKUP(L2654,'Total Sales 24-25'!$AD$2:$AE$6,2,0)</f>
        <v>Other Services</v>
      </c>
      <c r="N2654" s="96" t="s">
        <v>661</v>
      </c>
      <c r="O2654" s="84" t="s">
        <v>6341</v>
      </c>
      <c r="P2654" s="89"/>
      <c r="Q2654" s="89"/>
      <c r="R2654" s="89"/>
      <c r="S2654" s="84">
        <v>1</v>
      </c>
      <c r="T2654" s="89"/>
      <c r="U2654" s="84">
        <v>1950</v>
      </c>
    </row>
    <row r="2655" spans="1:21" ht="17.25" customHeight="1" thickBot="1">
      <c r="A2655" s="82">
        <v>45316</v>
      </c>
      <c r="B2655" s="82" t="str">
        <f t="shared" si="41"/>
        <v>Jan</v>
      </c>
      <c r="C2655" s="83">
        <v>45292</v>
      </c>
      <c r="D2655" s="84">
        <v>4</v>
      </c>
      <c r="E2655" s="84" t="s">
        <v>205</v>
      </c>
      <c r="F2655" s="94" t="s">
        <v>592</v>
      </c>
      <c r="G2655" s="86" t="s">
        <v>10467</v>
      </c>
      <c r="H2655" s="86" t="s">
        <v>8782</v>
      </c>
      <c r="I2655" s="94">
        <v>950</v>
      </c>
      <c r="J2655" s="96">
        <v>805</v>
      </c>
      <c r="K2655" s="134" t="s">
        <v>112</v>
      </c>
      <c r="L2655" s="96" t="s">
        <v>229</v>
      </c>
      <c r="M2655" s="88" t="str">
        <f>VLOOKUP(L2655,'Total Sales 24-25'!$AD$2:$AE$6,2,0)</f>
        <v>WhatsApp API Business</v>
      </c>
      <c r="N2655" s="96" t="s">
        <v>594</v>
      </c>
      <c r="O2655" s="84" t="s">
        <v>6341</v>
      </c>
      <c r="P2655" s="89"/>
      <c r="Q2655" s="89"/>
      <c r="R2655" s="89"/>
      <c r="S2655" s="84">
        <v>1</v>
      </c>
      <c r="T2655" s="89"/>
      <c r="U2655" s="84">
        <v>950</v>
      </c>
    </row>
    <row r="2656" spans="1:21" ht="17.25" customHeight="1" thickBot="1">
      <c r="A2656" s="82">
        <v>45316</v>
      </c>
      <c r="B2656" s="82" t="str">
        <f t="shared" si="41"/>
        <v>Jan</v>
      </c>
      <c r="C2656" s="83">
        <v>45292</v>
      </c>
      <c r="D2656" s="84">
        <v>4</v>
      </c>
      <c r="E2656" s="84" t="s">
        <v>205</v>
      </c>
      <c r="F2656" s="94" t="s">
        <v>496</v>
      </c>
      <c r="G2656" s="86" t="s">
        <v>10468</v>
      </c>
      <c r="H2656" s="86" t="s">
        <v>8782</v>
      </c>
      <c r="I2656" s="94">
        <v>299</v>
      </c>
      <c r="J2656" s="96">
        <v>253</v>
      </c>
      <c r="K2656" s="118" t="s">
        <v>261</v>
      </c>
      <c r="L2656" s="96" t="s">
        <v>232</v>
      </c>
      <c r="M2656" s="88" t="str">
        <f>VLOOKUP(L2656,'Total Sales 24-25'!$AD$2:$AE$6,2,0)</f>
        <v>Other Services</v>
      </c>
      <c r="N2656" s="96" t="s">
        <v>330</v>
      </c>
      <c r="O2656" s="84" t="s">
        <v>6341</v>
      </c>
      <c r="P2656" s="89"/>
      <c r="Q2656" s="89"/>
      <c r="R2656" s="89"/>
      <c r="S2656" s="84">
        <v>1</v>
      </c>
      <c r="T2656" s="89"/>
      <c r="U2656" s="84">
        <v>299</v>
      </c>
    </row>
    <row r="2657" spans="1:21" ht="17.25" customHeight="1" thickBot="1">
      <c r="A2657" s="82">
        <v>45316</v>
      </c>
      <c r="B2657" s="82" t="str">
        <f t="shared" si="41"/>
        <v>Jan</v>
      </c>
      <c r="C2657" s="83">
        <v>45292</v>
      </c>
      <c r="D2657" s="84">
        <v>4</v>
      </c>
      <c r="E2657" s="84" t="s">
        <v>205</v>
      </c>
      <c r="F2657" s="94" t="s">
        <v>10469</v>
      </c>
      <c r="G2657" s="86" t="s">
        <v>10470</v>
      </c>
      <c r="H2657" s="86" t="s">
        <v>8782</v>
      </c>
      <c r="I2657" s="94">
        <v>299</v>
      </c>
      <c r="J2657" s="96">
        <v>253</v>
      </c>
      <c r="K2657" s="118" t="s">
        <v>261</v>
      </c>
      <c r="L2657" s="96" t="s">
        <v>232</v>
      </c>
      <c r="M2657" s="88" t="str">
        <f>VLOOKUP(L2657,'Total Sales 24-25'!$AD$2:$AE$6,2,0)</f>
        <v>Other Services</v>
      </c>
      <c r="N2657" s="96" t="s">
        <v>330</v>
      </c>
      <c r="O2657" s="84" t="s">
        <v>6341</v>
      </c>
      <c r="P2657" s="89"/>
      <c r="Q2657" s="89"/>
      <c r="R2657" s="89"/>
      <c r="S2657" s="84">
        <v>1</v>
      </c>
      <c r="T2657" s="89"/>
      <c r="U2657" s="84">
        <v>299</v>
      </c>
    </row>
    <row r="2658" spans="1:21" ht="17.25" customHeight="1" thickBot="1">
      <c r="A2658" s="82">
        <v>45317</v>
      </c>
      <c r="B2658" s="82" t="str">
        <f t="shared" si="41"/>
        <v>Jan</v>
      </c>
      <c r="C2658" s="83">
        <v>45292</v>
      </c>
      <c r="D2658" s="84">
        <v>4</v>
      </c>
      <c r="E2658" s="84" t="s">
        <v>205</v>
      </c>
      <c r="F2658" s="94" t="s">
        <v>3698</v>
      </c>
      <c r="G2658" s="86" t="s">
        <v>10471</v>
      </c>
      <c r="H2658" s="86" t="s">
        <v>8782</v>
      </c>
      <c r="I2658" s="94">
        <v>299</v>
      </c>
      <c r="J2658" s="96">
        <v>253</v>
      </c>
      <c r="K2658" s="118" t="s">
        <v>261</v>
      </c>
      <c r="L2658" s="96" t="s">
        <v>232</v>
      </c>
      <c r="M2658" s="88" t="str">
        <f>VLOOKUP(L2658,'Total Sales 24-25'!$AD$2:$AE$6,2,0)</f>
        <v>Other Services</v>
      </c>
      <c r="N2658" s="96" t="s">
        <v>330</v>
      </c>
      <c r="O2658" s="84" t="s">
        <v>6341</v>
      </c>
      <c r="P2658" s="89"/>
      <c r="Q2658" s="89"/>
      <c r="R2658" s="89"/>
      <c r="S2658" s="84">
        <v>1</v>
      </c>
      <c r="T2658" s="89"/>
      <c r="U2658" s="84">
        <v>299</v>
      </c>
    </row>
    <row r="2659" spans="1:21" ht="17.25" customHeight="1" thickBot="1">
      <c r="A2659" s="82">
        <v>45318</v>
      </c>
      <c r="B2659" s="82" t="str">
        <f t="shared" si="41"/>
        <v>Jan</v>
      </c>
      <c r="C2659" s="83">
        <v>45292</v>
      </c>
      <c r="D2659" s="84">
        <v>4</v>
      </c>
      <c r="E2659" s="84" t="s">
        <v>205</v>
      </c>
      <c r="F2659" s="94" t="s">
        <v>2025</v>
      </c>
      <c r="G2659" s="86" t="s">
        <v>10472</v>
      </c>
      <c r="H2659" s="86" t="s">
        <v>8782</v>
      </c>
      <c r="I2659" s="94">
        <v>5900</v>
      </c>
      <c r="J2659" s="96">
        <v>5000</v>
      </c>
      <c r="K2659" s="96" t="s">
        <v>8818</v>
      </c>
      <c r="L2659" s="96" t="s">
        <v>223</v>
      </c>
      <c r="M2659" s="88" t="str">
        <f>VLOOKUP(L2659,'Total Sales 24-25'!$AD$2:$AE$6,2,0)</f>
        <v>Tech Assist Recruitment</v>
      </c>
      <c r="N2659" s="96" t="s">
        <v>311</v>
      </c>
      <c r="O2659" s="84" t="s">
        <v>6341</v>
      </c>
      <c r="P2659" s="89"/>
      <c r="Q2659" s="89"/>
      <c r="R2659" s="89"/>
      <c r="S2659" s="84">
        <v>1</v>
      </c>
      <c r="T2659" s="89"/>
      <c r="U2659" s="84">
        <v>5900</v>
      </c>
    </row>
    <row r="2660" spans="1:21" ht="17.25" customHeight="1" thickBot="1">
      <c r="A2660" s="82">
        <v>45318</v>
      </c>
      <c r="B2660" s="82" t="str">
        <f t="shared" si="41"/>
        <v>Jan</v>
      </c>
      <c r="C2660" s="83">
        <v>45292</v>
      </c>
      <c r="D2660" s="84">
        <v>4</v>
      </c>
      <c r="E2660" s="84" t="s">
        <v>205</v>
      </c>
      <c r="F2660" s="94" t="s">
        <v>10473</v>
      </c>
      <c r="G2660" s="86" t="s">
        <v>10474</v>
      </c>
      <c r="H2660" s="86" t="s">
        <v>8782</v>
      </c>
      <c r="I2660" s="94">
        <v>299</v>
      </c>
      <c r="J2660" s="96">
        <v>253</v>
      </c>
      <c r="K2660" s="118" t="s">
        <v>261</v>
      </c>
      <c r="L2660" s="96" t="s">
        <v>232</v>
      </c>
      <c r="M2660" s="88" t="str">
        <f>VLOOKUP(L2660,'Total Sales 24-25'!$AD$2:$AE$6,2,0)</f>
        <v>Other Services</v>
      </c>
      <c r="N2660" s="96" t="s">
        <v>330</v>
      </c>
      <c r="O2660" s="84" t="s">
        <v>6341</v>
      </c>
      <c r="P2660" s="89"/>
      <c r="Q2660" s="89"/>
      <c r="R2660" s="89"/>
      <c r="S2660" s="84">
        <v>1</v>
      </c>
      <c r="T2660" s="89"/>
      <c r="U2660" s="84">
        <v>299</v>
      </c>
    </row>
    <row r="2661" spans="1:21" ht="17.25" customHeight="1" thickBot="1">
      <c r="A2661" s="82">
        <v>45318</v>
      </c>
      <c r="B2661" s="82" t="str">
        <f t="shared" si="41"/>
        <v>Jan</v>
      </c>
      <c r="C2661" s="83">
        <v>45292</v>
      </c>
      <c r="D2661" s="84">
        <v>4</v>
      </c>
      <c r="E2661" s="84" t="s">
        <v>205</v>
      </c>
      <c r="F2661" s="94" t="s">
        <v>708</v>
      </c>
      <c r="G2661" s="86" t="s">
        <v>10475</v>
      </c>
      <c r="H2661" s="86" t="s">
        <v>8782</v>
      </c>
      <c r="I2661" s="94">
        <v>1950</v>
      </c>
      <c r="J2661" s="96">
        <v>1653</v>
      </c>
      <c r="K2661" s="118" t="s">
        <v>261</v>
      </c>
      <c r="L2661" s="96" t="s">
        <v>232</v>
      </c>
      <c r="M2661" s="88" t="str">
        <f>VLOOKUP(L2661,'Total Sales 24-25'!$AD$2:$AE$6,2,0)</f>
        <v>Other Services</v>
      </c>
      <c r="N2661" s="96" t="s">
        <v>661</v>
      </c>
      <c r="O2661" s="84" t="s">
        <v>6341</v>
      </c>
      <c r="P2661" s="89"/>
      <c r="Q2661" s="89"/>
      <c r="R2661" s="89"/>
      <c r="S2661" s="84">
        <v>1</v>
      </c>
      <c r="T2661" s="89"/>
      <c r="U2661" s="84">
        <v>1950</v>
      </c>
    </row>
    <row r="2662" spans="1:21" ht="17.25" customHeight="1" thickBot="1">
      <c r="A2662" s="82">
        <v>45036</v>
      </c>
      <c r="B2662" s="82" t="str">
        <f t="shared" si="41"/>
        <v>Apr</v>
      </c>
      <c r="C2662" s="83">
        <v>45017</v>
      </c>
      <c r="D2662" s="84">
        <v>16</v>
      </c>
      <c r="E2662" s="84" t="s">
        <v>205</v>
      </c>
      <c r="F2662" s="85" t="s">
        <v>2452</v>
      </c>
      <c r="G2662" s="86" t="s">
        <v>10476</v>
      </c>
      <c r="H2662" s="86" t="s">
        <v>8782</v>
      </c>
      <c r="I2662" s="86">
        <v>9440</v>
      </c>
      <c r="J2662" s="84">
        <v>8000</v>
      </c>
      <c r="K2662" s="108" t="s">
        <v>291</v>
      </c>
      <c r="L2662" s="88" t="s">
        <v>32</v>
      </c>
      <c r="M2662" s="88" t="s">
        <v>15</v>
      </c>
      <c r="N2662" s="88" t="s">
        <v>503</v>
      </c>
      <c r="O2662" s="84" t="s">
        <v>6341</v>
      </c>
      <c r="P2662" s="89"/>
      <c r="Q2662" s="89"/>
      <c r="R2662" s="89"/>
      <c r="S2662" s="84">
        <v>4</v>
      </c>
      <c r="T2662" s="89"/>
      <c r="U2662" s="84">
        <v>9440</v>
      </c>
    </row>
    <row r="2663" spans="1:21" ht="17.25" customHeight="1" thickBot="1">
      <c r="A2663" s="82">
        <v>45318</v>
      </c>
      <c r="B2663" s="82" t="str">
        <f t="shared" si="41"/>
        <v>Jan</v>
      </c>
      <c r="C2663" s="83">
        <v>45292</v>
      </c>
      <c r="D2663" s="84">
        <v>4</v>
      </c>
      <c r="E2663" s="84" t="s">
        <v>205</v>
      </c>
      <c r="F2663" s="94" t="s">
        <v>368</v>
      </c>
      <c r="G2663" s="86" t="s">
        <v>10477</v>
      </c>
      <c r="H2663" s="86" t="s">
        <v>8782</v>
      </c>
      <c r="I2663" s="94">
        <v>1950</v>
      </c>
      <c r="J2663" s="96">
        <v>1653</v>
      </c>
      <c r="K2663" s="118" t="s">
        <v>261</v>
      </c>
      <c r="L2663" s="96" t="s">
        <v>232</v>
      </c>
      <c r="M2663" s="88" t="str">
        <f>VLOOKUP(L2663,'Total Sales 24-25'!$AD$2:$AE$6,2,0)</f>
        <v>Other Services</v>
      </c>
      <c r="N2663" s="96" t="s">
        <v>661</v>
      </c>
      <c r="O2663" s="84" t="s">
        <v>6341</v>
      </c>
      <c r="P2663" s="89"/>
      <c r="Q2663" s="89"/>
      <c r="R2663" s="89"/>
      <c r="S2663" s="84">
        <v>1</v>
      </c>
      <c r="T2663" s="89"/>
      <c r="U2663" s="84">
        <v>1950</v>
      </c>
    </row>
    <row r="2664" spans="1:21" ht="17.25" customHeight="1" thickBot="1">
      <c r="A2664" s="82">
        <v>45318</v>
      </c>
      <c r="B2664" s="82" t="str">
        <f t="shared" si="41"/>
        <v>Jan</v>
      </c>
      <c r="C2664" s="83">
        <v>45292</v>
      </c>
      <c r="D2664" s="84">
        <v>4</v>
      </c>
      <c r="E2664" s="84" t="s">
        <v>205</v>
      </c>
      <c r="F2664" s="94" t="s">
        <v>303</v>
      </c>
      <c r="G2664" s="86" t="s">
        <v>10478</v>
      </c>
      <c r="H2664" s="86" t="s">
        <v>8782</v>
      </c>
      <c r="I2664" s="94">
        <v>1950</v>
      </c>
      <c r="J2664" s="96">
        <v>1653</v>
      </c>
      <c r="K2664" s="118" t="s">
        <v>261</v>
      </c>
      <c r="L2664" s="96" t="s">
        <v>232</v>
      </c>
      <c r="M2664" s="88" t="str">
        <f>VLOOKUP(L2664,'Total Sales 24-25'!$AD$2:$AE$6,2,0)</f>
        <v>Other Services</v>
      </c>
      <c r="N2664" s="96" t="s">
        <v>661</v>
      </c>
      <c r="O2664" s="84" t="s">
        <v>6341</v>
      </c>
      <c r="P2664" s="89"/>
      <c r="Q2664" s="89"/>
      <c r="R2664" s="89"/>
      <c r="S2664" s="84">
        <v>1</v>
      </c>
      <c r="T2664" s="89"/>
      <c r="U2664" s="84">
        <v>1950</v>
      </c>
    </row>
    <row r="2665" spans="1:21" ht="17.25" customHeight="1" thickBot="1">
      <c r="A2665" s="82">
        <v>45318</v>
      </c>
      <c r="B2665" s="82" t="str">
        <f t="shared" si="41"/>
        <v>Jan</v>
      </c>
      <c r="C2665" s="83">
        <v>45292</v>
      </c>
      <c r="D2665" s="84">
        <v>4</v>
      </c>
      <c r="E2665" s="84" t="s">
        <v>205</v>
      </c>
      <c r="F2665" s="94" t="s">
        <v>9645</v>
      </c>
      <c r="G2665" s="86" t="s">
        <v>10479</v>
      </c>
      <c r="H2665" s="86" t="s">
        <v>8782</v>
      </c>
      <c r="I2665" s="94">
        <v>2950</v>
      </c>
      <c r="J2665" s="96">
        <v>2500</v>
      </c>
      <c r="K2665" s="118" t="s">
        <v>261</v>
      </c>
      <c r="L2665" s="96" t="s">
        <v>232</v>
      </c>
      <c r="M2665" s="88" t="str">
        <f>VLOOKUP(L2665,'Total Sales 24-25'!$AD$2:$AE$6,2,0)</f>
        <v>Other Services</v>
      </c>
      <c r="N2665" s="96" t="s">
        <v>661</v>
      </c>
      <c r="O2665" s="84" t="s">
        <v>6341</v>
      </c>
      <c r="P2665" s="89"/>
      <c r="Q2665" s="89"/>
      <c r="R2665" s="89"/>
      <c r="S2665" s="84">
        <v>1</v>
      </c>
      <c r="T2665" s="89"/>
      <c r="U2665" s="84">
        <v>2950</v>
      </c>
    </row>
    <row r="2666" spans="1:21" ht="17.25" customHeight="1" thickBot="1">
      <c r="A2666" s="82">
        <v>45318</v>
      </c>
      <c r="B2666" s="82" t="str">
        <f t="shared" si="41"/>
        <v>Jan</v>
      </c>
      <c r="C2666" s="83">
        <v>45292</v>
      </c>
      <c r="D2666" s="84">
        <v>4</v>
      </c>
      <c r="E2666" s="84" t="s">
        <v>205</v>
      </c>
      <c r="F2666" s="94" t="s">
        <v>9643</v>
      </c>
      <c r="G2666" s="86" t="s">
        <v>10480</v>
      </c>
      <c r="H2666" s="86" t="s">
        <v>8782</v>
      </c>
      <c r="I2666" s="94">
        <v>1950</v>
      </c>
      <c r="J2666" s="96">
        <v>1653</v>
      </c>
      <c r="K2666" s="118" t="s">
        <v>261</v>
      </c>
      <c r="L2666" s="96" t="s">
        <v>232</v>
      </c>
      <c r="M2666" s="88" t="str">
        <f>VLOOKUP(L2666,'Total Sales 24-25'!$AD$2:$AE$6,2,0)</f>
        <v>Other Services</v>
      </c>
      <c r="N2666" s="96" t="s">
        <v>661</v>
      </c>
      <c r="O2666" s="84" t="s">
        <v>6341</v>
      </c>
      <c r="P2666" s="89"/>
      <c r="Q2666" s="89"/>
      <c r="R2666" s="89"/>
      <c r="S2666" s="84">
        <v>1</v>
      </c>
      <c r="T2666" s="89"/>
      <c r="U2666" s="84">
        <v>1950</v>
      </c>
    </row>
    <row r="2667" spans="1:21" ht="17.25" customHeight="1" thickBot="1">
      <c r="A2667" s="82">
        <v>45318</v>
      </c>
      <c r="B2667" s="82" t="str">
        <f t="shared" si="41"/>
        <v>Jan</v>
      </c>
      <c r="C2667" s="83">
        <v>45292</v>
      </c>
      <c r="D2667" s="84">
        <v>4</v>
      </c>
      <c r="E2667" s="84" t="s">
        <v>205</v>
      </c>
      <c r="F2667" s="94" t="s">
        <v>10481</v>
      </c>
      <c r="G2667" s="86" t="s">
        <v>10482</v>
      </c>
      <c r="H2667" s="86" t="s">
        <v>8782</v>
      </c>
      <c r="I2667" s="94">
        <v>2950</v>
      </c>
      <c r="J2667" s="96">
        <v>2500</v>
      </c>
      <c r="K2667" s="118" t="s">
        <v>261</v>
      </c>
      <c r="L2667" s="96" t="s">
        <v>232</v>
      </c>
      <c r="M2667" s="88" t="str">
        <f>VLOOKUP(L2667,'Total Sales 24-25'!$AD$2:$AE$6,2,0)</f>
        <v>Other Services</v>
      </c>
      <c r="N2667" s="96" t="s">
        <v>661</v>
      </c>
      <c r="O2667" s="84" t="s">
        <v>6341</v>
      </c>
      <c r="P2667" s="89"/>
      <c r="Q2667" s="89"/>
      <c r="R2667" s="89"/>
      <c r="S2667" s="84">
        <v>1</v>
      </c>
      <c r="T2667" s="89"/>
      <c r="U2667" s="84">
        <v>2950</v>
      </c>
    </row>
    <row r="2668" spans="1:21" ht="17.25" customHeight="1" thickBot="1">
      <c r="A2668" s="82">
        <v>45318</v>
      </c>
      <c r="B2668" s="82" t="str">
        <f t="shared" si="41"/>
        <v>Jan</v>
      </c>
      <c r="C2668" s="83">
        <v>45292</v>
      </c>
      <c r="D2668" s="84">
        <v>4</v>
      </c>
      <c r="E2668" s="84" t="s">
        <v>205</v>
      </c>
      <c r="F2668" s="94" t="s">
        <v>2177</v>
      </c>
      <c r="G2668" s="86" t="s">
        <v>10483</v>
      </c>
      <c r="H2668" s="86" t="s">
        <v>8782</v>
      </c>
      <c r="I2668" s="94">
        <v>15045</v>
      </c>
      <c r="J2668" s="96">
        <v>12750</v>
      </c>
      <c r="K2668" s="134" t="s">
        <v>112</v>
      </c>
      <c r="L2668" s="96" t="s">
        <v>229</v>
      </c>
      <c r="M2668" s="88" t="str">
        <f>VLOOKUP(L2668,'Total Sales 24-25'!$AD$2:$AE$6,2,0)</f>
        <v>WhatsApp API Business</v>
      </c>
      <c r="N2668" s="96" t="s">
        <v>284</v>
      </c>
      <c r="O2668" s="84" t="s">
        <v>6341</v>
      </c>
      <c r="P2668" s="89"/>
      <c r="Q2668" s="89"/>
      <c r="R2668" s="89"/>
      <c r="S2668" s="84">
        <v>1</v>
      </c>
      <c r="T2668" s="89"/>
      <c r="U2668" s="84">
        <v>15045</v>
      </c>
    </row>
    <row r="2669" spans="1:21" ht="17.25" customHeight="1" thickBot="1">
      <c r="A2669" s="82">
        <v>45318</v>
      </c>
      <c r="B2669" s="82" t="str">
        <f t="shared" si="41"/>
        <v>Jan</v>
      </c>
      <c r="C2669" s="83">
        <v>45292</v>
      </c>
      <c r="D2669" s="84">
        <v>4</v>
      </c>
      <c r="E2669" s="84" t="s">
        <v>205</v>
      </c>
      <c r="F2669" s="94" t="s">
        <v>542</v>
      </c>
      <c r="G2669" s="86" t="s">
        <v>10484</v>
      </c>
      <c r="H2669" s="86" t="s">
        <v>8782</v>
      </c>
      <c r="I2669" s="94">
        <v>15045</v>
      </c>
      <c r="J2669" s="96">
        <v>12750</v>
      </c>
      <c r="K2669" s="134" t="s">
        <v>112</v>
      </c>
      <c r="L2669" s="96" t="s">
        <v>229</v>
      </c>
      <c r="M2669" s="88" t="str">
        <f>VLOOKUP(L2669,'Total Sales 24-25'!$AD$2:$AE$6,2,0)</f>
        <v>WhatsApp API Business</v>
      </c>
      <c r="N2669" s="96" t="s">
        <v>284</v>
      </c>
      <c r="O2669" s="84" t="s">
        <v>6341</v>
      </c>
      <c r="P2669" s="89"/>
      <c r="Q2669" s="89"/>
      <c r="R2669" s="89"/>
      <c r="S2669" s="84">
        <v>1</v>
      </c>
      <c r="T2669" s="89"/>
      <c r="U2669" s="84">
        <v>15045</v>
      </c>
    </row>
    <row r="2670" spans="1:21" ht="17.25" customHeight="1" thickBot="1">
      <c r="A2670" s="82">
        <v>45318</v>
      </c>
      <c r="B2670" s="82" t="str">
        <f t="shared" si="41"/>
        <v>Jan</v>
      </c>
      <c r="C2670" s="83">
        <v>45292</v>
      </c>
      <c r="D2670" s="84">
        <v>4</v>
      </c>
      <c r="E2670" s="84" t="s">
        <v>205</v>
      </c>
      <c r="F2670" s="94" t="s">
        <v>10413</v>
      </c>
      <c r="G2670" s="86" t="s">
        <v>10485</v>
      </c>
      <c r="H2670" s="86" t="s">
        <v>8782</v>
      </c>
      <c r="I2670" s="94">
        <v>2950</v>
      </c>
      <c r="J2670" s="96">
        <v>2500</v>
      </c>
      <c r="K2670" s="134" t="s">
        <v>112</v>
      </c>
      <c r="L2670" s="96" t="s">
        <v>229</v>
      </c>
      <c r="M2670" s="88" t="str">
        <f>VLOOKUP(L2670,'Total Sales 24-25'!$AD$2:$AE$6,2,0)</f>
        <v>WhatsApp API Business</v>
      </c>
      <c r="N2670" s="96" t="s">
        <v>258</v>
      </c>
      <c r="O2670" s="84" t="s">
        <v>6341</v>
      </c>
      <c r="P2670" s="89"/>
      <c r="Q2670" s="89"/>
      <c r="R2670" s="89"/>
      <c r="S2670" s="84">
        <v>1</v>
      </c>
      <c r="T2670" s="89"/>
      <c r="U2670" s="84">
        <v>2950</v>
      </c>
    </row>
    <row r="2671" spans="1:21" ht="17.25" customHeight="1" thickBot="1">
      <c r="A2671" s="82">
        <v>45320</v>
      </c>
      <c r="B2671" s="82" t="str">
        <f t="shared" si="41"/>
        <v>Jan</v>
      </c>
      <c r="C2671" s="83">
        <v>45292</v>
      </c>
      <c r="D2671" s="84">
        <v>5</v>
      </c>
      <c r="E2671" s="84" t="s">
        <v>205</v>
      </c>
      <c r="F2671" s="86" t="s">
        <v>3505</v>
      </c>
      <c r="G2671" s="86" t="s">
        <v>10486</v>
      </c>
      <c r="H2671" s="86" t="s">
        <v>8782</v>
      </c>
      <c r="I2671" s="86">
        <v>28301</v>
      </c>
      <c r="J2671" s="96">
        <v>23984</v>
      </c>
      <c r="K2671" s="135" t="s">
        <v>310</v>
      </c>
      <c r="L2671" s="96" t="s">
        <v>223</v>
      </c>
      <c r="M2671" s="88" t="str">
        <f>VLOOKUP(L2671,'Total Sales 24-25'!$AD$2:$AE$6,2,0)</f>
        <v>Tech Assist Recruitment</v>
      </c>
      <c r="N2671" s="96" t="s">
        <v>311</v>
      </c>
      <c r="O2671" s="84" t="s">
        <v>6341</v>
      </c>
      <c r="P2671" s="89"/>
      <c r="Q2671" s="89"/>
      <c r="R2671" s="89"/>
      <c r="S2671" s="84">
        <v>1</v>
      </c>
      <c r="T2671" s="89"/>
      <c r="U2671" s="84">
        <v>28301</v>
      </c>
    </row>
    <row r="2672" spans="1:21" ht="17.25" customHeight="1" thickBot="1">
      <c r="A2672" s="82">
        <v>45320</v>
      </c>
      <c r="B2672" s="82" t="str">
        <f t="shared" si="41"/>
        <v>Jan</v>
      </c>
      <c r="C2672" s="83">
        <v>45292</v>
      </c>
      <c r="D2672" s="84">
        <v>5</v>
      </c>
      <c r="E2672" s="84" t="s">
        <v>205</v>
      </c>
      <c r="F2672" s="86" t="s">
        <v>2945</v>
      </c>
      <c r="G2672" s="86" t="s">
        <v>10487</v>
      </c>
      <c r="H2672" s="86" t="s">
        <v>8782</v>
      </c>
      <c r="I2672" s="86">
        <v>20060</v>
      </c>
      <c r="J2672" s="96">
        <v>17000</v>
      </c>
      <c r="K2672" s="134" t="s">
        <v>112</v>
      </c>
      <c r="L2672" s="96" t="s">
        <v>229</v>
      </c>
      <c r="M2672" s="88" t="str">
        <f>VLOOKUP(L2672,'Total Sales 24-25'!$AD$2:$AE$6,2,0)</f>
        <v>WhatsApp API Business</v>
      </c>
      <c r="N2672" s="96" t="s">
        <v>485</v>
      </c>
      <c r="O2672" s="84" t="s">
        <v>6341</v>
      </c>
      <c r="P2672" s="89"/>
      <c r="Q2672" s="89"/>
      <c r="R2672" s="89"/>
      <c r="S2672" s="84">
        <v>1</v>
      </c>
      <c r="T2672" s="89"/>
      <c r="U2672" s="84">
        <v>20060</v>
      </c>
    </row>
    <row r="2673" spans="1:21" ht="17.25" customHeight="1" thickBot="1">
      <c r="A2673" s="82">
        <v>45036</v>
      </c>
      <c r="B2673" s="82" t="str">
        <f t="shared" si="41"/>
        <v>Apr</v>
      </c>
      <c r="C2673" s="83">
        <v>45017</v>
      </c>
      <c r="D2673" s="84">
        <v>16</v>
      </c>
      <c r="E2673" s="84" t="s">
        <v>205</v>
      </c>
      <c r="F2673" s="85" t="s">
        <v>10488</v>
      </c>
      <c r="G2673" s="86" t="s">
        <v>10489</v>
      </c>
      <c r="H2673" s="86" t="s">
        <v>8782</v>
      </c>
      <c r="I2673" s="86">
        <v>6000</v>
      </c>
      <c r="J2673" s="84">
        <v>5085</v>
      </c>
      <c r="K2673" s="107" t="s">
        <v>261</v>
      </c>
      <c r="L2673" s="88" t="s">
        <v>226</v>
      </c>
      <c r="M2673" s="88" t="str">
        <f>VLOOKUP(L2673,'Total Sales 24-25'!$AD$2:$AE$6,2,0)</f>
        <v xml:space="preserve">Training Business </v>
      </c>
      <c r="N2673" s="88" t="s">
        <v>661</v>
      </c>
      <c r="O2673" s="84" t="s">
        <v>6341</v>
      </c>
      <c r="P2673" s="89"/>
      <c r="Q2673" s="89"/>
      <c r="R2673" s="89"/>
      <c r="S2673" s="84">
        <v>4</v>
      </c>
      <c r="T2673" s="89"/>
      <c r="U2673" s="84">
        <v>6000</v>
      </c>
    </row>
    <row r="2674" spans="1:21" ht="17.25" customHeight="1" thickBot="1">
      <c r="A2674" s="82">
        <v>45320</v>
      </c>
      <c r="B2674" s="82" t="str">
        <f t="shared" si="41"/>
        <v>Jan</v>
      </c>
      <c r="C2674" s="83">
        <v>45292</v>
      </c>
      <c r="D2674" s="84">
        <v>5</v>
      </c>
      <c r="E2674" s="84" t="s">
        <v>205</v>
      </c>
      <c r="F2674" s="86" t="s">
        <v>6319</v>
      </c>
      <c r="G2674" s="86" t="s">
        <v>10490</v>
      </c>
      <c r="H2674" s="86" t="s">
        <v>8782</v>
      </c>
      <c r="I2674" s="86">
        <v>2950</v>
      </c>
      <c r="J2674" s="96">
        <v>2500</v>
      </c>
      <c r="K2674" s="118" t="s">
        <v>261</v>
      </c>
      <c r="L2674" s="96" t="s">
        <v>232</v>
      </c>
      <c r="M2674" s="88" t="str">
        <f>VLOOKUP(L2674,'Total Sales 24-25'!$AD$2:$AE$6,2,0)</f>
        <v>Other Services</v>
      </c>
      <c r="N2674" s="96" t="s">
        <v>661</v>
      </c>
      <c r="O2674" s="84" t="s">
        <v>6341</v>
      </c>
      <c r="P2674" s="89"/>
      <c r="Q2674" s="89"/>
      <c r="R2674" s="89"/>
      <c r="S2674" s="84">
        <v>1</v>
      </c>
      <c r="T2674" s="89"/>
      <c r="U2674" s="84">
        <v>2950</v>
      </c>
    </row>
    <row r="2675" spans="1:21" ht="17.25" customHeight="1" thickBot="1">
      <c r="A2675" s="82">
        <v>45320</v>
      </c>
      <c r="B2675" s="82" t="str">
        <f t="shared" si="41"/>
        <v>Jan</v>
      </c>
      <c r="C2675" s="83">
        <v>45292</v>
      </c>
      <c r="D2675" s="84">
        <v>5</v>
      </c>
      <c r="E2675" s="84" t="s">
        <v>205</v>
      </c>
      <c r="F2675" s="86" t="s">
        <v>3535</v>
      </c>
      <c r="G2675" s="86" t="s">
        <v>10491</v>
      </c>
      <c r="H2675" s="86" t="s">
        <v>8782</v>
      </c>
      <c r="I2675" s="86">
        <v>17700</v>
      </c>
      <c r="J2675" s="96">
        <v>15000</v>
      </c>
      <c r="K2675" s="134" t="s">
        <v>112</v>
      </c>
      <c r="L2675" s="96" t="s">
        <v>229</v>
      </c>
      <c r="M2675" s="88" t="str">
        <f>VLOOKUP(L2675,'Total Sales 24-25'!$AD$2:$AE$6,2,0)</f>
        <v>WhatsApp API Business</v>
      </c>
      <c r="N2675" s="96" t="s">
        <v>485</v>
      </c>
      <c r="O2675" s="84" t="s">
        <v>6341</v>
      </c>
      <c r="P2675" s="89"/>
      <c r="Q2675" s="89"/>
      <c r="R2675" s="89"/>
      <c r="S2675" s="84">
        <v>1</v>
      </c>
      <c r="T2675" s="89"/>
      <c r="U2675" s="84">
        <v>17700</v>
      </c>
    </row>
    <row r="2676" spans="1:21" ht="17.25" customHeight="1" thickBot="1">
      <c r="A2676" s="82">
        <v>45320</v>
      </c>
      <c r="B2676" s="82" t="str">
        <f t="shared" si="41"/>
        <v>Jan</v>
      </c>
      <c r="C2676" s="83">
        <v>45292</v>
      </c>
      <c r="D2676" s="84">
        <v>5</v>
      </c>
      <c r="E2676" s="84" t="s">
        <v>205</v>
      </c>
      <c r="F2676" s="86" t="s">
        <v>10492</v>
      </c>
      <c r="G2676" s="86" t="s">
        <v>10493</v>
      </c>
      <c r="H2676" s="86" t="s">
        <v>8782</v>
      </c>
      <c r="I2676" s="86">
        <v>2950</v>
      </c>
      <c r="J2676" s="96">
        <v>2500</v>
      </c>
      <c r="K2676" s="118" t="s">
        <v>261</v>
      </c>
      <c r="L2676" s="96" t="s">
        <v>232</v>
      </c>
      <c r="M2676" s="88" t="str">
        <f>VLOOKUP(L2676,'Total Sales 24-25'!$AD$2:$AE$6,2,0)</f>
        <v>Other Services</v>
      </c>
      <c r="N2676" s="96" t="s">
        <v>661</v>
      </c>
      <c r="O2676" s="84" t="s">
        <v>6341</v>
      </c>
      <c r="P2676" s="89"/>
      <c r="Q2676" s="89"/>
      <c r="R2676" s="89"/>
      <c r="S2676" s="84">
        <v>1</v>
      </c>
      <c r="T2676" s="89"/>
      <c r="U2676" s="84">
        <v>2950</v>
      </c>
    </row>
    <row r="2677" spans="1:21" ht="17.25" customHeight="1" thickBot="1">
      <c r="A2677" s="82">
        <v>45320</v>
      </c>
      <c r="B2677" s="82" t="str">
        <f t="shared" si="41"/>
        <v>Jan</v>
      </c>
      <c r="C2677" s="83">
        <v>45292</v>
      </c>
      <c r="D2677" s="84">
        <v>5</v>
      </c>
      <c r="E2677" s="84" t="s">
        <v>205</v>
      </c>
      <c r="F2677" s="86" t="s">
        <v>3574</v>
      </c>
      <c r="G2677" s="86" t="s">
        <v>10494</v>
      </c>
      <c r="H2677" s="86" t="s">
        <v>8782</v>
      </c>
      <c r="I2677" s="86">
        <v>52392</v>
      </c>
      <c r="J2677" s="96">
        <v>44400</v>
      </c>
      <c r="K2677" s="135" t="s">
        <v>310</v>
      </c>
      <c r="L2677" s="96" t="s">
        <v>223</v>
      </c>
      <c r="M2677" s="88" t="str">
        <f>VLOOKUP(L2677,'Total Sales 24-25'!$AD$2:$AE$6,2,0)</f>
        <v>Tech Assist Recruitment</v>
      </c>
      <c r="N2677" s="96" t="s">
        <v>311</v>
      </c>
      <c r="O2677" s="84" t="s">
        <v>6341</v>
      </c>
      <c r="P2677" s="89"/>
      <c r="Q2677" s="89"/>
      <c r="R2677" s="89"/>
      <c r="S2677" s="84">
        <v>1</v>
      </c>
      <c r="T2677" s="89"/>
      <c r="U2677" s="84">
        <v>52392</v>
      </c>
    </row>
    <row r="2678" spans="1:21" ht="17.25" customHeight="1" thickBot="1">
      <c r="A2678" s="82">
        <v>45321</v>
      </c>
      <c r="B2678" s="82" t="str">
        <f t="shared" si="41"/>
        <v>Jan</v>
      </c>
      <c r="C2678" s="83">
        <v>45292</v>
      </c>
      <c r="D2678" s="84">
        <v>5</v>
      </c>
      <c r="E2678" s="84" t="s">
        <v>205</v>
      </c>
      <c r="F2678" s="86" t="s">
        <v>10495</v>
      </c>
      <c r="G2678" s="86" t="s">
        <v>10496</v>
      </c>
      <c r="H2678" s="86" t="s">
        <v>8782</v>
      </c>
      <c r="I2678" s="86">
        <v>33040</v>
      </c>
      <c r="J2678" s="96">
        <v>28000</v>
      </c>
      <c r="K2678" s="135" t="s">
        <v>310</v>
      </c>
      <c r="L2678" s="96" t="s">
        <v>223</v>
      </c>
      <c r="M2678" s="88" t="str">
        <f>VLOOKUP(L2678,'Total Sales 24-25'!$AD$2:$AE$6,2,0)</f>
        <v>Tech Assist Recruitment</v>
      </c>
      <c r="N2678" s="96" t="s">
        <v>311</v>
      </c>
      <c r="O2678" s="84" t="s">
        <v>6341</v>
      </c>
      <c r="P2678" s="89"/>
      <c r="Q2678" s="89"/>
      <c r="R2678" s="89"/>
      <c r="S2678" s="84">
        <v>1</v>
      </c>
      <c r="T2678" s="89"/>
      <c r="U2678" s="84">
        <v>33040</v>
      </c>
    </row>
    <row r="2679" spans="1:21" ht="17.25" customHeight="1" thickBot="1">
      <c r="A2679" s="82">
        <v>45321</v>
      </c>
      <c r="B2679" s="82" t="str">
        <f t="shared" si="41"/>
        <v>Jan</v>
      </c>
      <c r="C2679" s="83">
        <v>45292</v>
      </c>
      <c r="D2679" s="84">
        <v>5</v>
      </c>
      <c r="E2679" s="84" t="s">
        <v>205</v>
      </c>
      <c r="F2679" s="86" t="s">
        <v>994</v>
      </c>
      <c r="G2679" s="86" t="s">
        <v>10497</v>
      </c>
      <c r="H2679" s="86" t="s">
        <v>8782</v>
      </c>
      <c r="I2679" s="86">
        <v>4248</v>
      </c>
      <c r="J2679" s="96">
        <v>3600</v>
      </c>
      <c r="K2679" s="134" t="s">
        <v>112</v>
      </c>
      <c r="L2679" s="96" t="s">
        <v>229</v>
      </c>
      <c r="M2679" s="88" t="str">
        <f>VLOOKUP(L2679,'Total Sales 24-25'!$AD$2:$AE$6,2,0)</f>
        <v>WhatsApp API Business</v>
      </c>
      <c r="N2679" s="96" t="s">
        <v>269</v>
      </c>
      <c r="O2679" s="84" t="s">
        <v>6341</v>
      </c>
      <c r="P2679" s="89"/>
      <c r="Q2679" s="89"/>
      <c r="R2679" s="89"/>
      <c r="S2679" s="84">
        <v>1</v>
      </c>
      <c r="T2679" s="89"/>
      <c r="U2679" s="84">
        <v>4248</v>
      </c>
    </row>
    <row r="2680" spans="1:21" ht="17.25" customHeight="1" thickBot="1">
      <c r="A2680" s="82">
        <v>45321</v>
      </c>
      <c r="B2680" s="82" t="str">
        <f t="shared" si="41"/>
        <v>Jan</v>
      </c>
      <c r="C2680" s="83">
        <v>45292</v>
      </c>
      <c r="D2680" s="84">
        <v>5</v>
      </c>
      <c r="E2680" s="84" t="s">
        <v>205</v>
      </c>
      <c r="F2680" s="86" t="s">
        <v>395</v>
      </c>
      <c r="G2680" s="86" t="s">
        <v>10498</v>
      </c>
      <c r="H2680" s="86" t="s">
        <v>8782</v>
      </c>
      <c r="I2680" s="86">
        <v>2950</v>
      </c>
      <c r="J2680" s="96">
        <v>2500</v>
      </c>
      <c r="K2680" s="118" t="s">
        <v>261</v>
      </c>
      <c r="L2680" s="96" t="s">
        <v>232</v>
      </c>
      <c r="M2680" s="88" t="str">
        <f>VLOOKUP(L2680,'Total Sales 24-25'!$AD$2:$AE$6,2,0)</f>
        <v>Other Services</v>
      </c>
      <c r="N2680" s="96" t="s">
        <v>661</v>
      </c>
      <c r="O2680" s="84" t="s">
        <v>6341</v>
      </c>
      <c r="P2680" s="89"/>
      <c r="Q2680" s="89"/>
      <c r="R2680" s="89"/>
      <c r="S2680" s="84">
        <v>1</v>
      </c>
      <c r="T2680" s="89"/>
      <c r="U2680" s="84">
        <v>2950</v>
      </c>
    </row>
    <row r="2681" spans="1:21" ht="17.25" customHeight="1" thickBot="1">
      <c r="A2681" s="82">
        <v>45321</v>
      </c>
      <c r="B2681" s="82" t="str">
        <f t="shared" si="41"/>
        <v>Jan</v>
      </c>
      <c r="C2681" s="83">
        <v>45292</v>
      </c>
      <c r="D2681" s="84">
        <v>5</v>
      </c>
      <c r="E2681" s="84" t="s">
        <v>205</v>
      </c>
      <c r="F2681" s="86" t="s">
        <v>924</v>
      </c>
      <c r="G2681" s="86" t="s">
        <v>10499</v>
      </c>
      <c r="H2681" s="86" t="s">
        <v>8782</v>
      </c>
      <c r="I2681" s="86">
        <v>2950</v>
      </c>
      <c r="J2681" s="96">
        <v>2500</v>
      </c>
      <c r="K2681" s="118" t="s">
        <v>261</v>
      </c>
      <c r="L2681" s="96" t="s">
        <v>232</v>
      </c>
      <c r="M2681" s="88" t="str">
        <f>VLOOKUP(L2681,'Total Sales 24-25'!$AD$2:$AE$6,2,0)</f>
        <v>Other Services</v>
      </c>
      <c r="N2681" s="96" t="s">
        <v>661</v>
      </c>
      <c r="O2681" s="84" t="s">
        <v>6341</v>
      </c>
      <c r="P2681" s="89"/>
      <c r="Q2681" s="89"/>
      <c r="R2681" s="89"/>
      <c r="S2681" s="84">
        <v>1</v>
      </c>
      <c r="T2681" s="89"/>
      <c r="U2681" s="84">
        <v>2950</v>
      </c>
    </row>
    <row r="2682" spans="1:21" ht="17.25" customHeight="1" thickBot="1">
      <c r="A2682" s="82">
        <v>45321</v>
      </c>
      <c r="B2682" s="82" t="str">
        <f t="shared" si="41"/>
        <v>Jan</v>
      </c>
      <c r="C2682" s="83">
        <v>45292</v>
      </c>
      <c r="D2682" s="84">
        <v>5</v>
      </c>
      <c r="E2682" s="84" t="s">
        <v>205</v>
      </c>
      <c r="F2682" s="86" t="s">
        <v>1587</v>
      </c>
      <c r="G2682" s="86" t="s">
        <v>10500</v>
      </c>
      <c r="H2682" s="86" t="s">
        <v>8782</v>
      </c>
      <c r="I2682" s="86">
        <v>1950</v>
      </c>
      <c r="J2682" s="96">
        <v>1653</v>
      </c>
      <c r="K2682" s="118" t="s">
        <v>261</v>
      </c>
      <c r="L2682" s="96" t="s">
        <v>232</v>
      </c>
      <c r="M2682" s="88" t="str">
        <f>VLOOKUP(L2682,'Total Sales 24-25'!$AD$2:$AE$6,2,0)</f>
        <v>Other Services</v>
      </c>
      <c r="N2682" s="96" t="s">
        <v>661</v>
      </c>
      <c r="O2682" s="84" t="s">
        <v>6341</v>
      </c>
      <c r="P2682" s="89"/>
      <c r="Q2682" s="89"/>
      <c r="R2682" s="89"/>
      <c r="S2682" s="84">
        <v>1</v>
      </c>
      <c r="T2682" s="89"/>
      <c r="U2682" s="84">
        <v>1950</v>
      </c>
    </row>
    <row r="2683" spans="1:21" ht="17.25" customHeight="1" thickBot="1">
      <c r="A2683" s="82">
        <v>45321</v>
      </c>
      <c r="B2683" s="82" t="str">
        <f t="shared" si="41"/>
        <v>Jan</v>
      </c>
      <c r="C2683" s="83">
        <v>45292</v>
      </c>
      <c r="D2683" s="84">
        <v>5</v>
      </c>
      <c r="E2683" s="84" t="s">
        <v>205</v>
      </c>
      <c r="F2683" s="86" t="s">
        <v>1443</v>
      </c>
      <c r="G2683" s="86" t="s">
        <v>10501</v>
      </c>
      <c r="H2683" s="86" t="s">
        <v>8782</v>
      </c>
      <c r="I2683" s="86">
        <v>1950</v>
      </c>
      <c r="J2683" s="96">
        <v>1653</v>
      </c>
      <c r="K2683" s="118" t="s">
        <v>261</v>
      </c>
      <c r="L2683" s="96" t="s">
        <v>232</v>
      </c>
      <c r="M2683" s="88" t="str">
        <f>VLOOKUP(L2683,'Total Sales 24-25'!$AD$2:$AE$6,2,0)</f>
        <v>Other Services</v>
      </c>
      <c r="N2683" s="96" t="s">
        <v>661</v>
      </c>
      <c r="O2683" s="84" t="s">
        <v>6341</v>
      </c>
      <c r="P2683" s="89"/>
      <c r="Q2683" s="89"/>
      <c r="R2683" s="89"/>
      <c r="S2683" s="84">
        <v>1</v>
      </c>
      <c r="T2683" s="89"/>
      <c r="U2683" s="84">
        <v>1950</v>
      </c>
    </row>
    <row r="2684" spans="1:21" ht="17.25" customHeight="1" thickBot="1">
      <c r="A2684" s="82">
        <v>45036</v>
      </c>
      <c r="B2684" s="82" t="str">
        <f t="shared" si="41"/>
        <v>Apr</v>
      </c>
      <c r="C2684" s="83">
        <v>45017</v>
      </c>
      <c r="D2684" s="84">
        <v>16</v>
      </c>
      <c r="E2684" s="84" t="s">
        <v>205</v>
      </c>
      <c r="F2684" s="85" t="s">
        <v>7910</v>
      </c>
      <c r="G2684" s="86" t="s">
        <v>10502</v>
      </c>
      <c r="H2684" s="86" t="s">
        <v>8782</v>
      </c>
      <c r="I2684" s="86">
        <v>3000</v>
      </c>
      <c r="J2684" s="84">
        <v>2542</v>
      </c>
      <c r="K2684" s="107" t="s">
        <v>261</v>
      </c>
      <c r="L2684" s="88" t="s">
        <v>226</v>
      </c>
      <c r="M2684" s="88" t="str">
        <f>VLOOKUP(L2684,'Total Sales 24-25'!$AD$2:$AE$6,2,0)</f>
        <v xml:space="preserve">Training Business </v>
      </c>
      <c r="N2684" s="88" t="s">
        <v>661</v>
      </c>
      <c r="O2684" s="84" t="s">
        <v>6341</v>
      </c>
      <c r="P2684" s="89"/>
      <c r="Q2684" s="89"/>
      <c r="R2684" s="89"/>
      <c r="S2684" s="84">
        <v>4</v>
      </c>
      <c r="T2684" s="89"/>
      <c r="U2684" s="84">
        <v>3000</v>
      </c>
    </row>
    <row r="2685" spans="1:21" ht="17.25" customHeight="1" thickBot="1">
      <c r="A2685" s="82">
        <v>45321</v>
      </c>
      <c r="B2685" s="82" t="str">
        <f t="shared" si="41"/>
        <v>Jan</v>
      </c>
      <c r="C2685" s="83">
        <v>45292</v>
      </c>
      <c r="D2685" s="84">
        <v>5</v>
      </c>
      <c r="E2685" s="84" t="s">
        <v>205</v>
      </c>
      <c r="F2685" s="86" t="s">
        <v>2172</v>
      </c>
      <c r="G2685" s="86" t="s">
        <v>10503</v>
      </c>
      <c r="H2685" s="86" t="s">
        <v>8782</v>
      </c>
      <c r="I2685" s="86">
        <v>3900</v>
      </c>
      <c r="J2685" s="96">
        <v>3305</v>
      </c>
      <c r="K2685" s="118" t="s">
        <v>261</v>
      </c>
      <c r="L2685" s="96" t="s">
        <v>232</v>
      </c>
      <c r="M2685" s="88" t="str">
        <f>VLOOKUP(L2685,'Total Sales 24-25'!$AD$2:$AE$6,2,0)</f>
        <v>Other Services</v>
      </c>
      <c r="N2685" s="96" t="s">
        <v>661</v>
      </c>
      <c r="O2685" s="84" t="s">
        <v>6341</v>
      </c>
      <c r="P2685" s="89"/>
      <c r="Q2685" s="89"/>
      <c r="R2685" s="89"/>
      <c r="S2685" s="84">
        <v>1</v>
      </c>
      <c r="T2685" s="89"/>
      <c r="U2685" s="84">
        <v>3900</v>
      </c>
    </row>
    <row r="2686" spans="1:21" ht="17.25" customHeight="1" thickBot="1">
      <c r="A2686" s="82">
        <v>45321</v>
      </c>
      <c r="B2686" s="82" t="str">
        <f t="shared" si="41"/>
        <v>Jan</v>
      </c>
      <c r="C2686" s="83">
        <v>45292</v>
      </c>
      <c r="D2686" s="84">
        <v>5</v>
      </c>
      <c r="E2686" s="84" t="s">
        <v>205</v>
      </c>
      <c r="F2686" s="86" t="s">
        <v>1646</v>
      </c>
      <c r="G2686" s="86" t="s">
        <v>10504</v>
      </c>
      <c r="H2686" s="86" t="s">
        <v>8782</v>
      </c>
      <c r="I2686" s="86">
        <v>1950</v>
      </c>
      <c r="J2686" s="96">
        <v>1653</v>
      </c>
      <c r="K2686" s="118" t="s">
        <v>261</v>
      </c>
      <c r="L2686" s="96" t="s">
        <v>232</v>
      </c>
      <c r="M2686" s="88" t="str">
        <f>VLOOKUP(L2686,'Total Sales 24-25'!$AD$2:$AE$6,2,0)</f>
        <v>Other Services</v>
      </c>
      <c r="N2686" s="96" t="s">
        <v>661</v>
      </c>
      <c r="O2686" s="84" t="s">
        <v>6341</v>
      </c>
      <c r="P2686" s="89"/>
      <c r="Q2686" s="89"/>
      <c r="R2686" s="89"/>
      <c r="S2686" s="84">
        <v>1</v>
      </c>
      <c r="T2686" s="89"/>
      <c r="U2686" s="84">
        <v>1950</v>
      </c>
    </row>
    <row r="2687" spans="1:21" ht="17.25" customHeight="1" thickBot="1">
      <c r="A2687" s="82">
        <v>45321</v>
      </c>
      <c r="B2687" s="82" t="str">
        <f t="shared" si="41"/>
        <v>Jan</v>
      </c>
      <c r="C2687" s="83">
        <v>45292</v>
      </c>
      <c r="D2687" s="84">
        <v>5</v>
      </c>
      <c r="E2687" s="84" t="s">
        <v>205</v>
      </c>
      <c r="F2687" s="86" t="s">
        <v>389</v>
      </c>
      <c r="G2687" s="86" t="s">
        <v>10505</v>
      </c>
      <c r="H2687" s="86" t="s">
        <v>8782</v>
      </c>
      <c r="I2687" s="86">
        <v>81774</v>
      </c>
      <c r="J2687" s="96">
        <v>69300</v>
      </c>
      <c r="K2687" s="134" t="s">
        <v>112</v>
      </c>
      <c r="L2687" s="96" t="s">
        <v>229</v>
      </c>
      <c r="M2687" s="88" t="str">
        <f>VLOOKUP(L2687,'Total Sales 24-25'!$AD$2:$AE$6,2,0)</f>
        <v>WhatsApp API Business</v>
      </c>
      <c r="N2687" s="96" t="s">
        <v>359</v>
      </c>
      <c r="O2687" s="84" t="s">
        <v>6341</v>
      </c>
      <c r="P2687" s="89"/>
      <c r="Q2687" s="89"/>
      <c r="R2687" s="89"/>
      <c r="S2687" s="84">
        <v>1</v>
      </c>
      <c r="T2687" s="89"/>
      <c r="U2687" s="84">
        <v>81774</v>
      </c>
    </row>
    <row r="2688" spans="1:21" ht="17.25" customHeight="1" thickBot="1">
      <c r="A2688" s="82">
        <v>45321</v>
      </c>
      <c r="B2688" s="82" t="str">
        <f t="shared" si="41"/>
        <v>Jan</v>
      </c>
      <c r="C2688" s="83">
        <v>45292</v>
      </c>
      <c r="D2688" s="84">
        <v>5</v>
      </c>
      <c r="E2688" s="84" t="s">
        <v>205</v>
      </c>
      <c r="F2688" s="86" t="s">
        <v>9564</v>
      </c>
      <c r="G2688" s="86" t="s">
        <v>10506</v>
      </c>
      <c r="H2688" s="86" t="s">
        <v>8782</v>
      </c>
      <c r="I2688" s="86">
        <v>15045</v>
      </c>
      <c r="J2688" s="96">
        <v>12750</v>
      </c>
      <c r="K2688" s="134" t="s">
        <v>112</v>
      </c>
      <c r="L2688" s="96" t="s">
        <v>229</v>
      </c>
      <c r="M2688" s="88" t="str">
        <f>VLOOKUP(L2688,'Total Sales 24-25'!$AD$2:$AE$6,2,0)</f>
        <v>WhatsApp API Business</v>
      </c>
      <c r="N2688" s="96" t="s">
        <v>284</v>
      </c>
      <c r="O2688" s="84" t="s">
        <v>6341</v>
      </c>
      <c r="P2688" s="89"/>
      <c r="Q2688" s="89"/>
      <c r="R2688" s="89"/>
      <c r="S2688" s="84">
        <v>1</v>
      </c>
      <c r="T2688" s="89"/>
      <c r="U2688" s="84">
        <v>15045</v>
      </c>
    </row>
    <row r="2689" spans="1:21" ht="17.25" customHeight="1" thickBot="1">
      <c r="A2689" s="82">
        <v>45321</v>
      </c>
      <c r="B2689" s="82" t="str">
        <f t="shared" si="41"/>
        <v>Jan</v>
      </c>
      <c r="C2689" s="83">
        <v>45292</v>
      </c>
      <c r="D2689" s="84">
        <v>5</v>
      </c>
      <c r="E2689" s="84" t="s">
        <v>205</v>
      </c>
      <c r="F2689" s="86" t="s">
        <v>2537</v>
      </c>
      <c r="G2689" s="86" t="s">
        <v>10507</v>
      </c>
      <c r="H2689" s="86" t="s">
        <v>8782</v>
      </c>
      <c r="I2689" s="86">
        <v>350000</v>
      </c>
      <c r="J2689" s="96">
        <v>296610</v>
      </c>
      <c r="K2689" s="104" t="s">
        <v>291</v>
      </c>
      <c r="L2689" s="96" t="s">
        <v>226</v>
      </c>
      <c r="M2689" s="88" t="str">
        <f>VLOOKUP(L2689,'Total Sales 24-25'!$AD$2:$AE$6,2,0)</f>
        <v xml:space="preserve">Training Business </v>
      </c>
      <c r="N2689" s="96" t="s">
        <v>292</v>
      </c>
      <c r="O2689" s="84" t="s">
        <v>6341</v>
      </c>
      <c r="P2689" s="84" t="s">
        <v>7726</v>
      </c>
      <c r="Q2689" s="89"/>
      <c r="R2689" s="89"/>
      <c r="S2689" s="84">
        <v>1</v>
      </c>
      <c r="T2689" s="89"/>
      <c r="U2689" s="84">
        <v>350000</v>
      </c>
    </row>
    <row r="2690" spans="1:21" ht="17.25" customHeight="1" thickBot="1">
      <c r="A2690" s="82">
        <v>45321</v>
      </c>
      <c r="B2690" s="82" t="str">
        <f t="shared" ref="B2690:B2753" si="42">TEXT(A2690,"mmm")</f>
        <v>Jan</v>
      </c>
      <c r="C2690" s="83">
        <v>45292</v>
      </c>
      <c r="D2690" s="84">
        <v>5</v>
      </c>
      <c r="E2690" s="84" t="s">
        <v>205</v>
      </c>
      <c r="F2690" s="86" t="s">
        <v>2129</v>
      </c>
      <c r="G2690" s="86" t="s">
        <v>10508</v>
      </c>
      <c r="H2690" s="86" t="s">
        <v>8782</v>
      </c>
      <c r="I2690" s="86">
        <v>15045</v>
      </c>
      <c r="J2690" s="96">
        <v>12750</v>
      </c>
      <c r="K2690" s="134" t="s">
        <v>112</v>
      </c>
      <c r="L2690" s="96" t="s">
        <v>229</v>
      </c>
      <c r="M2690" s="88" t="str">
        <f>VLOOKUP(L2690,'Total Sales 24-25'!$AD$2:$AE$6,2,0)</f>
        <v>WhatsApp API Business</v>
      </c>
      <c r="N2690" s="96" t="s">
        <v>284</v>
      </c>
      <c r="O2690" s="84" t="s">
        <v>6341</v>
      </c>
      <c r="P2690" s="89"/>
      <c r="Q2690" s="89"/>
      <c r="R2690" s="89"/>
      <c r="S2690" s="84">
        <v>1</v>
      </c>
      <c r="T2690" s="89"/>
      <c r="U2690" s="84">
        <v>15045</v>
      </c>
    </row>
    <row r="2691" spans="1:21" ht="17.25" customHeight="1" thickBot="1">
      <c r="A2691" s="82">
        <v>45322</v>
      </c>
      <c r="B2691" s="82" t="str">
        <f t="shared" si="42"/>
        <v>Jan</v>
      </c>
      <c r="C2691" s="83">
        <v>45292</v>
      </c>
      <c r="D2691" s="84">
        <v>5</v>
      </c>
      <c r="E2691" s="84" t="s">
        <v>205</v>
      </c>
      <c r="F2691" s="86" t="s">
        <v>2175</v>
      </c>
      <c r="G2691" s="86" t="s">
        <v>10509</v>
      </c>
      <c r="H2691" s="86" t="s">
        <v>8782</v>
      </c>
      <c r="I2691" s="86">
        <v>15045</v>
      </c>
      <c r="J2691" s="96">
        <v>12750</v>
      </c>
      <c r="K2691" s="134" t="s">
        <v>112</v>
      </c>
      <c r="L2691" s="96" t="s">
        <v>229</v>
      </c>
      <c r="M2691" s="88" t="str">
        <f>VLOOKUP(L2691,'Total Sales 24-25'!$AD$2:$AE$6,2,0)</f>
        <v>WhatsApp API Business</v>
      </c>
      <c r="N2691" s="96" t="s">
        <v>284</v>
      </c>
      <c r="O2691" s="84" t="s">
        <v>6341</v>
      </c>
      <c r="P2691" s="89"/>
      <c r="Q2691" s="89"/>
      <c r="R2691" s="89"/>
      <c r="S2691" s="84">
        <v>1</v>
      </c>
      <c r="T2691" s="89"/>
      <c r="U2691" s="84">
        <v>15045</v>
      </c>
    </row>
    <row r="2692" spans="1:21" ht="17.25" customHeight="1" thickBot="1">
      <c r="A2692" s="82">
        <v>45322</v>
      </c>
      <c r="B2692" s="82" t="str">
        <f t="shared" si="42"/>
        <v>Jan</v>
      </c>
      <c r="C2692" s="83">
        <v>45292</v>
      </c>
      <c r="D2692" s="84">
        <v>5</v>
      </c>
      <c r="E2692" s="84" t="s">
        <v>205</v>
      </c>
      <c r="F2692" s="86" t="s">
        <v>1327</v>
      </c>
      <c r="G2692" s="86" t="s">
        <v>10510</v>
      </c>
      <c r="H2692" s="86" t="s">
        <v>8782</v>
      </c>
      <c r="I2692" s="86">
        <v>33771</v>
      </c>
      <c r="J2692" s="96">
        <v>28619</v>
      </c>
      <c r="K2692" s="134" t="s">
        <v>112</v>
      </c>
      <c r="L2692" s="96" t="s">
        <v>229</v>
      </c>
      <c r="M2692" s="88" t="str">
        <f>VLOOKUP(L2692,'Total Sales 24-25'!$AD$2:$AE$6,2,0)</f>
        <v>WhatsApp API Business</v>
      </c>
      <c r="N2692" s="96" t="s">
        <v>249</v>
      </c>
      <c r="O2692" s="84" t="s">
        <v>6341</v>
      </c>
      <c r="P2692" s="89"/>
      <c r="Q2692" s="89"/>
      <c r="R2692" s="89"/>
      <c r="S2692" s="84">
        <v>1</v>
      </c>
      <c r="T2692" s="89"/>
      <c r="U2692" s="84">
        <v>33771</v>
      </c>
    </row>
    <row r="2693" spans="1:21" ht="17.25" customHeight="1" thickBot="1">
      <c r="A2693" s="82">
        <v>45322</v>
      </c>
      <c r="B2693" s="82" t="str">
        <f t="shared" si="42"/>
        <v>Jan</v>
      </c>
      <c r="C2693" s="83">
        <v>45292</v>
      </c>
      <c r="D2693" s="84">
        <v>5</v>
      </c>
      <c r="E2693" s="84" t="s">
        <v>205</v>
      </c>
      <c r="F2693" s="86" t="s">
        <v>9551</v>
      </c>
      <c r="G2693" s="86" t="s">
        <v>10511</v>
      </c>
      <c r="H2693" s="86" t="s">
        <v>8782</v>
      </c>
      <c r="I2693" s="86">
        <v>118000</v>
      </c>
      <c r="J2693" s="96">
        <v>100000</v>
      </c>
      <c r="K2693" s="104" t="s">
        <v>291</v>
      </c>
      <c r="L2693" s="96" t="s">
        <v>226</v>
      </c>
      <c r="M2693" s="88" t="str">
        <f>VLOOKUP(L2693,'Total Sales 24-25'!$AD$2:$AE$6,2,0)</f>
        <v xml:space="preserve">Training Business </v>
      </c>
      <c r="N2693" s="96" t="s">
        <v>292</v>
      </c>
      <c r="O2693" s="84" t="s">
        <v>6341</v>
      </c>
      <c r="P2693" s="89"/>
      <c r="Q2693" s="89"/>
      <c r="R2693" s="89"/>
      <c r="S2693" s="84">
        <v>1</v>
      </c>
      <c r="T2693" s="89"/>
      <c r="U2693" s="84">
        <v>118000</v>
      </c>
    </row>
    <row r="2694" spans="1:21" ht="17.25" customHeight="1" thickBot="1">
      <c r="A2694" s="82">
        <v>45322</v>
      </c>
      <c r="B2694" s="82" t="str">
        <f t="shared" si="42"/>
        <v>Jan</v>
      </c>
      <c r="C2694" s="83">
        <v>45292</v>
      </c>
      <c r="D2694" s="84">
        <v>5</v>
      </c>
      <c r="E2694" s="84" t="s">
        <v>205</v>
      </c>
      <c r="F2694" s="86" t="s">
        <v>3307</v>
      </c>
      <c r="G2694" s="86" t="s">
        <v>10512</v>
      </c>
      <c r="H2694" s="86" t="s">
        <v>8782</v>
      </c>
      <c r="I2694" s="86">
        <v>705640</v>
      </c>
      <c r="J2694" s="96">
        <v>598000</v>
      </c>
      <c r="K2694" s="104" t="s">
        <v>291</v>
      </c>
      <c r="L2694" s="96" t="s">
        <v>226</v>
      </c>
      <c r="M2694" s="88" t="str">
        <f>VLOOKUP(L2694,'Total Sales 24-25'!$AD$2:$AE$6,2,0)</f>
        <v xml:space="preserve">Training Business </v>
      </c>
      <c r="N2694" s="96" t="s">
        <v>292</v>
      </c>
      <c r="O2694" s="84" t="s">
        <v>6341</v>
      </c>
      <c r="P2694" s="84" t="s">
        <v>7726</v>
      </c>
      <c r="Q2694" s="89"/>
      <c r="R2694" s="89"/>
      <c r="S2694" s="84">
        <v>1</v>
      </c>
      <c r="T2694" s="89"/>
      <c r="U2694" s="84">
        <v>705640</v>
      </c>
    </row>
    <row r="2695" spans="1:21" ht="17.25" customHeight="1" thickBot="1">
      <c r="A2695" s="82">
        <v>45036</v>
      </c>
      <c r="B2695" s="82" t="str">
        <f t="shared" si="42"/>
        <v>Apr</v>
      </c>
      <c r="C2695" s="83">
        <v>45017</v>
      </c>
      <c r="D2695" s="84">
        <v>16</v>
      </c>
      <c r="E2695" s="84" t="s">
        <v>205</v>
      </c>
      <c r="F2695" s="85" t="s">
        <v>2105</v>
      </c>
      <c r="G2695" s="86" t="s">
        <v>10513</v>
      </c>
      <c r="H2695" s="86" t="s">
        <v>8782</v>
      </c>
      <c r="I2695" s="86">
        <v>3000</v>
      </c>
      <c r="J2695" s="84">
        <v>2542</v>
      </c>
      <c r="K2695" s="107" t="s">
        <v>261</v>
      </c>
      <c r="L2695" s="88" t="s">
        <v>226</v>
      </c>
      <c r="M2695" s="88" t="str">
        <f>VLOOKUP(L2695,'Total Sales 24-25'!$AD$2:$AE$6,2,0)</f>
        <v xml:space="preserve">Training Business </v>
      </c>
      <c r="N2695" s="88" t="s">
        <v>661</v>
      </c>
      <c r="O2695" s="84" t="s">
        <v>6341</v>
      </c>
      <c r="P2695" s="89"/>
      <c r="Q2695" s="89"/>
      <c r="R2695" s="89"/>
      <c r="S2695" s="84">
        <v>4</v>
      </c>
      <c r="T2695" s="89"/>
      <c r="U2695" s="84">
        <v>3000</v>
      </c>
    </row>
    <row r="2696" spans="1:21" ht="17.25" customHeight="1" thickBot="1">
      <c r="A2696" s="82">
        <v>45322</v>
      </c>
      <c r="B2696" s="82" t="str">
        <f t="shared" si="42"/>
        <v>Jan</v>
      </c>
      <c r="C2696" s="83">
        <v>45292</v>
      </c>
      <c r="D2696" s="84">
        <v>5</v>
      </c>
      <c r="E2696" s="84" t="s">
        <v>205</v>
      </c>
      <c r="F2696" s="86" t="s">
        <v>597</v>
      </c>
      <c r="G2696" s="86" t="s">
        <v>10514</v>
      </c>
      <c r="H2696" s="86" t="s">
        <v>8782</v>
      </c>
      <c r="I2696" s="86">
        <v>20060</v>
      </c>
      <c r="J2696" s="96">
        <v>17000</v>
      </c>
      <c r="K2696" s="134" t="s">
        <v>112</v>
      </c>
      <c r="L2696" s="96" t="s">
        <v>229</v>
      </c>
      <c r="M2696" s="88" t="str">
        <f>VLOOKUP(L2696,'Total Sales 24-25'!$AD$2:$AE$6,2,0)</f>
        <v>WhatsApp API Business</v>
      </c>
      <c r="N2696" s="96" t="s">
        <v>485</v>
      </c>
      <c r="O2696" s="84" t="s">
        <v>6341</v>
      </c>
      <c r="P2696" s="89"/>
      <c r="Q2696" s="89"/>
      <c r="R2696" s="89"/>
      <c r="S2696" s="84">
        <v>1</v>
      </c>
      <c r="T2696" s="89"/>
      <c r="U2696" s="84">
        <v>20060</v>
      </c>
    </row>
    <row r="2697" spans="1:21" ht="17.25" customHeight="1" thickBot="1">
      <c r="A2697" s="82">
        <v>45322</v>
      </c>
      <c r="B2697" s="82" t="str">
        <f t="shared" si="42"/>
        <v>Jan</v>
      </c>
      <c r="C2697" s="83">
        <v>45292</v>
      </c>
      <c r="D2697" s="84">
        <v>5</v>
      </c>
      <c r="E2697" s="84" t="s">
        <v>205</v>
      </c>
      <c r="F2697" s="86" t="s">
        <v>676</v>
      </c>
      <c r="G2697" s="86" t="s">
        <v>10515</v>
      </c>
      <c r="H2697" s="86" t="s">
        <v>8782</v>
      </c>
      <c r="I2697" s="86">
        <v>1950</v>
      </c>
      <c r="J2697" s="96">
        <v>1653</v>
      </c>
      <c r="K2697" s="118" t="s">
        <v>261</v>
      </c>
      <c r="L2697" s="96" t="s">
        <v>232</v>
      </c>
      <c r="M2697" s="88" t="str">
        <f>VLOOKUP(L2697,'Total Sales 24-25'!$AD$2:$AE$6,2,0)</f>
        <v>Other Services</v>
      </c>
      <c r="N2697" s="96" t="s">
        <v>661</v>
      </c>
      <c r="O2697" s="84" t="s">
        <v>6341</v>
      </c>
      <c r="P2697" s="89"/>
      <c r="Q2697" s="89"/>
      <c r="R2697" s="89"/>
      <c r="S2697" s="84">
        <v>1</v>
      </c>
      <c r="T2697" s="89"/>
      <c r="U2697" s="84">
        <v>1950</v>
      </c>
    </row>
    <row r="2698" spans="1:21" ht="17.25" customHeight="1" thickBot="1">
      <c r="A2698" s="82">
        <v>45322</v>
      </c>
      <c r="B2698" s="82" t="str">
        <f t="shared" si="42"/>
        <v>Jan</v>
      </c>
      <c r="C2698" s="83">
        <v>45292</v>
      </c>
      <c r="D2698" s="84">
        <v>5</v>
      </c>
      <c r="E2698" s="84" t="s">
        <v>205</v>
      </c>
      <c r="F2698" s="86" t="s">
        <v>1174</v>
      </c>
      <c r="G2698" s="86" t="s">
        <v>10516</v>
      </c>
      <c r="H2698" s="86" t="s">
        <v>8782</v>
      </c>
      <c r="I2698" s="86">
        <v>8850</v>
      </c>
      <c r="J2698" s="96">
        <v>7500</v>
      </c>
      <c r="K2698" s="118" t="s">
        <v>261</v>
      </c>
      <c r="L2698" s="96" t="s">
        <v>232</v>
      </c>
      <c r="M2698" s="88" t="str">
        <f>VLOOKUP(L2698,'Total Sales 24-25'!$AD$2:$AE$6,2,0)</f>
        <v>Other Services</v>
      </c>
      <c r="N2698" s="96" t="s">
        <v>661</v>
      </c>
      <c r="O2698" s="84" t="s">
        <v>6341</v>
      </c>
      <c r="P2698" s="89"/>
      <c r="Q2698" s="89"/>
      <c r="R2698" s="89"/>
      <c r="S2698" s="84">
        <v>1</v>
      </c>
      <c r="T2698" s="89"/>
      <c r="U2698" s="84">
        <v>8850</v>
      </c>
    </row>
    <row r="2699" spans="1:21" ht="17.25" customHeight="1" thickBot="1">
      <c r="A2699" s="82">
        <v>45322</v>
      </c>
      <c r="B2699" s="82" t="str">
        <f t="shared" si="42"/>
        <v>Jan</v>
      </c>
      <c r="C2699" s="83">
        <v>45292</v>
      </c>
      <c r="D2699" s="84">
        <v>5</v>
      </c>
      <c r="E2699" s="84" t="s">
        <v>205</v>
      </c>
      <c r="F2699" s="86" t="s">
        <v>5700</v>
      </c>
      <c r="G2699" s="86" t="s">
        <v>10517</v>
      </c>
      <c r="H2699" s="86" t="s">
        <v>8782</v>
      </c>
      <c r="I2699" s="86">
        <v>5900</v>
      </c>
      <c r="J2699" s="96">
        <v>5000</v>
      </c>
      <c r="K2699" s="118" t="s">
        <v>261</v>
      </c>
      <c r="L2699" s="96" t="s">
        <v>232</v>
      </c>
      <c r="M2699" s="88" t="str">
        <f>VLOOKUP(L2699,'Total Sales 24-25'!$AD$2:$AE$6,2,0)</f>
        <v>Other Services</v>
      </c>
      <c r="N2699" s="96" t="s">
        <v>661</v>
      </c>
      <c r="O2699" s="84" t="s">
        <v>6341</v>
      </c>
      <c r="P2699" s="89"/>
      <c r="Q2699" s="89"/>
      <c r="R2699" s="89"/>
      <c r="S2699" s="84">
        <v>1</v>
      </c>
      <c r="T2699" s="89"/>
      <c r="U2699" s="84">
        <v>5900</v>
      </c>
    </row>
    <row r="2700" spans="1:21" ht="17.25" customHeight="1" thickBot="1">
      <c r="A2700" s="82">
        <v>45322</v>
      </c>
      <c r="B2700" s="82" t="str">
        <f t="shared" si="42"/>
        <v>Jan</v>
      </c>
      <c r="C2700" s="83">
        <v>45292</v>
      </c>
      <c r="D2700" s="84">
        <v>5</v>
      </c>
      <c r="E2700" s="84" t="s">
        <v>205</v>
      </c>
      <c r="F2700" s="86" t="s">
        <v>450</v>
      </c>
      <c r="G2700" s="86" t="s">
        <v>10518</v>
      </c>
      <c r="H2700" s="86" t="s">
        <v>8782</v>
      </c>
      <c r="I2700" s="86">
        <v>950</v>
      </c>
      <c r="J2700" s="96">
        <v>805</v>
      </c>
      <c r="K2700" s="134" t="s">
        <v>112</v>
      </c>
      <c r="L2700" s="96" t="s">
        <v>229</v>
      </c>
      <c r="M2700" s="88" t="str">
        <f>VLOOKUP(L2700,'Total Sales 24-25'!$AD$2:$AE$6,2,0)</f>
        <v>WhatsApp API Business</v>
      </c>
      <c r="N2700" s="96" t="s">
        <v>594</v>
      </c>
      <c r="O2700" s="84" t="s">
        <v>6341</v>
      </c>
      <c r="P2700" s="89"/>
      <c r="Q2700" s="89"/>
      <c r="R2700" s="89"/>
      <c r="S2700" s="84">
        <v>1</v>
      </c>
      <c r="T2700" s="89"/>
      <c r="U2700" s="84">
        <v>950</v>
      </c>
    </row>
    <row r="2701" spans="1:21" ht="17.25" customHeight="1" thickBot="1">
      <c r="A2701" s="82">
        <v>45322</v>
      </c>
      <c r="B2701" s="82" t="str">
        <f t="shared" si="42"/>
        <v>Jan</v>
      </c>
      <c r="C2701" s="83">
        <v>45292</v>
      </c>
      <c r="D2701" s="84">
        <v>5</v>
      </c>
      <c r="E2701" s="84" t="s">
        <v>205</v>
      </c>
      <c r="F2701" s="86" t="s">
        <v>368</v>
      </c>
      <c r="G2701" s="86" t="s">
        <v>10519</v>
      </c>
      <c r="H2701" s="86" t="s">
        <v>8782</v>
      </c>
      <c r="I2701" s="86">
        <v>1950</v>
      </c>
      <c r="J2701" s="96">
        <v>1653</v>
      </c>
      <c r="K2701" s="118" t="s">
        <v>261</v>
      </c>
      <c r="L2701" s="96" t="s">
        <v>232</v>
      </c>
      <c r="M2701" s="88" t="str">
        <f>VLOOKUP(L2701,'Total Sales 24-25'!$AD$2:$AE$6,2,0)</f>
        <v>Other Services</v>
      </c>
      <c r="N2701" s="96" t="s">
        <v>661</v>
      </c>
      <c r="O2701" s="84" t="s">
        <v>6341</v>
      </c>
      <c r="P2701" s="89"/>
      <c r="Q2701" s="89"/>
      <c r="R2701" s="89"/>
      <c r="S2701" s="84">
        <v>1</v>
      </c>
      <c r="T2701" s="89"/>
      <c r="U2701" s="84">
        <v>1950</v>
      </c>
    </row>
    <row r="2702" spans="1:21" ht="17.25" customHeight="1" thickBot="1">
      <c r="A2702" s="82">
        <v>45322</v>
      </c>
      <c r="B2702" s="82" t="str">
        <f t="shared" si="42"/>
        <v>Jan</v>
      </c>
      <c r="C2702" s="83">
        <v>45292</v>
      </c>
      <c r="D2702" s="84">
        <v>5</v>
      </c>
      <c r="E2702" s="84" t="s">
        <v>205</v>
      </c>
      <c r="F2702" s="86" t="s">
        <v>930</v>
      </c>
      <c r="G2702" s="86" t="s">
        <v>10520</v>
      </c>
      <c r="H2702" s="86" t="s">
        <v>8782</v>
      </c>
      <c r="I2702" s="86">
        <v>2950</v>
      </c>
      <c r="J2702" s="96">
        <v>2500</v>
      </c>
      <c r="K2702" s="118" t="s">
        <v>261</v>
      </c>
      <c r="L2702" s="96" t="s">
        <v>232</v>
      </c>
      <c r="M2702" s="88" t="str">
        <f>VLOOKUP(L2702,'Total Sales 24-25'!$AD$2:$AE$6,2,0)</f>
        <v>Other Services</v>
      </c>
      <c r="N2702" s="96" t="s">
        <v>661</v>
      </c>
      <c r="O2702" s="84" t="s">
        <v>6341</v>
      </c>
      <c r="P2702" s="89"/>
      <c r="Q2702" s="89"/>
      <c r="R2702" s="89"/>
      <c r="S2702" s="84">
        <v>1</v>
      </c>
      <c r="T2702" s="89"/>
      <c r="U2702" s="84">
        <v>2950</v>
      </c>
    </row>
    <row r="2703" spans="1:21" ht="17.25" customHeight="1" thickBot="1">
      <c r="A2703" s="82">
        <v>45322</v>
      </c>
      <c r="B2703" s="82" t="str">
        <f t="shared" si="42"/>
        <v>Jan</v>
      </c>
      <c r="C2703" s="83">
        <v>45292</v>
      </c>
      <c r="D2703" s="84">
        <v>5</v>
      </c>
      <c r="E2703" s="84" t="s">
        <v>205</v>
      </c>
      <c r="F2703" s="86" t="s">
        <v>2200</v>
      </c>
      <c r="G2703" s="86" t="s">
        <v>10521</v>
      </c>
      <c r="H2703" s="86" t="s">
        <v>8782</v>
      </c>
      <c r="I2703" s="86">
        <v>2950</v>
      </c>
      <c r="J2703" s="96">
        <v>2500</v>
      </c>
      <c r="K2703" s="118" t="s">
        <v>261</v>
      </c>
      <c r="L2703" s="96" t="s">
        <v>232</v>
      </c>
      <c r="M2703" s="88" t="str">
        <f>VLOOKUP(L2703,'Total Sales 24-25'!$AD$2:$AE$6,2,0)</f>
        <v>Other Services</v>
      </c>
      <c r="N2703" s="96" t="s">
        <v>661</v>
      </c>
      <c r="O2703" s="84" t="s">
        <v>6341</v>
      </c>
      <c r="P2703" s="89"/>
      <c r="Q2703" s="89"/>
      <c r="R2703" s="89"/>
      <c r="S2703" s="84">
        <v>1</v>
      </c>
      <c r="T2703" s="89"/>
      <c r="U2703" s="84">
        <v>2950</v>
      </c>
    </row>
    <row r="2704" spans="1:21" ht="17.25" customHeight="1" thickBot="1">
      <c r="A2704" s="82">
        <v>45322</v>
      </c>
      <c r="B2704" s="82" t="str">
        <f t="shared" si="42"/>
        <v>Jan</v>
      </c>
      <c r="C2704" s="83">
        <v>45292</v>
      </c>
      <c r="D2704" s="84">
        <v>5</v>
      </c>
      <c r="E2704" s="84" t="s">
        <v>205</v>
      </c>
      <c r="F2704" s="86" t="s">
        <v>730</v>
      </c>
      <c r="G2704" s="86" t="s">
        <v>10522</v>
      </c>
      <c r="H2704" s="86" t="s">
        <v>8782</v>
      </c>
      <c r="I2704" s="86">
        <v>2950</v>
      </c>
      <c r="J2704" s="96">
        <v>2500</v>
      </c>
      <c r="K2704" s="118" t="s">
        <v>261</v>
      </c>
      <c r="L2704" s="96" t="s">
        <v>232</v>
      </c>
      <c r="M2704" s="88" t="str">
        <f>VLOOKUP(L2704,'Total Sales 24-25'!$AD$2:$AE$6,2,0)</f>
        <v>Other Services</v>
      </c>
      <c r="N2704" s="96" t="s">
        <v>661</v>
      </c>
      <c r="O2704" s="84" t="s">
        <v>6341</v>
      </c>
      <c r="P2704" s="89"/>
      <c r="Q2704" s="89"/>
      <c r="R2704" s="89"/>
      <c r="S2704" s="84">
        <v>1</v>
      </c>
      <c r="T2704" s="89"/>
      <c r="U2704" s="84">
        <v>2950</v>
      </c>
    </row>
    <row r="2705" spans="1:21" ht="17.25" customHeight="1" thickBot="1">
      <c r="A2705" s="82">
        <v>45322</v>
      </c>
      <c r="B2705" s="82" t="str">
        <f t="shared" si="42"/>
        <v>Jan</v>
      </c>
      <c r="C2705" s="83">
        <v>45292</v>
      </c>
      <c r="D2705" s="84">
        <v>5</v>
      </c>
      <c r="E2705" s="84" t="s">
        <v>205</v>
      </c>
      <c r="F2705" s="86" t="s">
        <v>8640</v>
      </c>
      <c r="G2705" s="86" t="s">
        <v>10523</v>
      </c>
      <c r="H2705" s="86" t="s">
        <v>8782</v>
      </c>
      <c r="I2705" s="86">
        <v>2950</v>
      </c>
      <c r="J2705" s="96">
        <v>2500</v>
      </c>
      <c r="K2705" s="118" t="s">
        <v>261</v>
      </c>
      <c r="L2705" s="96" t="s">
        <v>232</v>
      </c>
      <c r="M2705" s="88" t="str">
        <f>VLOOKUP(L2705,'Total Sales 24-25'!$AD$2:$AE$6,2,0)</f>
        <v>Other Services</v>
      </c>
      <c r="N2705" s="96" t="s">
        <v>661</v>
      </c>
      <c r="O2705" s="84" t="s">
        <v>6341</v>
      </c>
      <c r="P2705" s="89"/>
      <c r="Q2705" s="89"/>
      <c r="R2705" s="89"/>
      <c r="S2705" s="84">
        <v>1</v>
      </c>
      <c r="T2705" s="89"/>
      <c r="U2705" s="84">
        <v>2950</v>
      </c>
    </row>
    <row r="2706" spans="1:21" ht="17.25" customHeight="1" thickBot="1">
      <c r="A2706" s="82">
        <v>45036</v>
      </c>
      <c r="B2706" s="82" t="str">
        <f t="shared" si="42"/>
        <v>Apr</v>
      </c>
      <c r="C2706" s="83">
        <v>45017</v>
      </c>
      <c r="D2706" s="84">
        <v>16</v>
      </c>
      <c r="E2706" s="84" t="s">
        <v>205</v>
      </c>
      <c r="F2706" s="85" t="s">
        <v>1766</v>
      </c>
      <c r="G2706" s="86" t="s">
        <v>10524</v>
      </c>
      <c r="H2706" s="86" t="s">
        <v>8782</v>
      </c>
      <c r="I2706" s="86">
        <v>3000</v>
      </c>
      <c r="J2706" s="84">
        <v>2542</v>
      </c>
      <c r="K2706" s="107" t="s">
        <v>261</v>
      </c>
      <c r="L2706" s="88" t="s">
        <v>226</v>
      </c>
      <c r="M2706" s="88" t="str">
        <f>VLOOKUP(L2706,'Total Sales 24-25'!$AD$2:$AE$6,2,0)</f>
        <v xml:space="preserve">Training Business </v>
      </c>
      <c r="N2706" s="88" t="s">
        <v>661</v>
      </c>
      <c r="O2706" s="84" t="s">
        <v>6341</v>
      </c>
      <c r="P2706" s="89"/>
      <c r="Q2706" s="89"/>
      <c r="R2706" s="89"/>
      <c r="S2706" s="84">
        <v>4</v>
      </c>
      <c r="T2706" s="89"/>
      <c r="U2706" s="84">
        <v>3000</v>
      </c>
    </row>
    <row r="2707" spans="1:21" ht="17.25" customHeight="1" thickBot="1">
      <c r="A2707" s="82">
        <v>45322</v>
      </c>
      <c r="B2707" s="82" t="str">
        <f t="shared" si="42"/>
        <v>Jan</v>
      </c>
      <c r="C2707" s="83">
        <v>45292</v>
      </c>
      <c r="D2707" s="84">
        <v>5</v>
      </c>
      <c r="E2707" s="84" t="s">
        <v>205</v>
      </c>
      <c r="F2707" s="86" t="s">
        <v>10525</v>
      </c>
      <c r="G2707" s="86" t="s">
        <v>10526</v>
      </c>
      <c r="H2707" s="86" t="s">
        <v>8782</v>
      </c>
      <c r="I2707" s="86">
        <v>2950</v>
      </c>
      <c r="J2707" s="96">
        <v>2500</v>
      </c>
      <c r="K2707" s="118" t="s">
        <v>261</v>
      </c>
      <c r="L2707" s="96" t="s">
        <v>232</v>
      </c>
      <c r="M2707" s="88" t="str">
        <f>VLOOKUP(L2707,'Total Sales 24-25'!$AD$2:$AE$6,2,0)</f>
        <v>Other Services</v>
      </c>
      <c r="N2707" s="96" t="s">
        <v>661</v>
      </c>
      <c r="O2707" s="84" t="s">
        <v>6341</v>
      </c>
      <c r="P2707" s="89"/>
      <c r="Q2707" s="89"/>
      <c r="R2707" s="89"/>
      <c r="S2707" s="84">
        <v>1</v>
      </c>
      <c r="T2707" s="89"/>
      <c r="U2707" s="84">
        <v>2950</v>
      </c>
    </row>
    <row r="2708" spans="1:21" ht="17.25" customHeight="1" thickBot="1">
      <c r="A2708" s="82">
        <v>45322</v>
      </c>
      <c r="B2708" s="82" t="str">
        <f t="shared" si="42"/>
        <v>Jan</v>
      </c>
      <c r="C2708" s="83">
        <v>45292</v>
      </c>
      <c r="D2708" s="84">
        <v>5</v>
      </c>
      <c r="E2708" s="84" t="s">
        <v>205</v>
      </c>
      <c r="F2708" s="86" t="s">
        <v>9310</v>
      </c>
      <c r="G2708" s="86" t="s">
        <v>10527</v>
      </c>
      <c r="H2708" s="86" t="s">
        <v>8782</v>
      </c>
      <c r="I2708" s="86">
        <v>2950</v>
      </c>
      <c r="J2708" s="96">
        <v>2500</v>
      </c>
      <c r="K2708" s="118" t="s">
        <v>261</v>
      </c>
      <c r="L2708" s="96" t="s">
        <v>232</v>
      </c>
      <c r="M2708" s="88" t="str">
        <f>VLOOKUP(L2708,'Total Sales 24-25'!$AD$2:$AE$6,2,0)</f>
        <v>Other Services</v>
      </c>
      <c r="N2708" s="96" t="s">
        <v>661</v>
      </c>
      <c r="O2708" s="84" t="s">
        <v>6341</v>
      </c>
      <c r="P2708" s="89"/>
      <c r="Q2708" s="89"/>
      <c r="R2708" s="89"/>
      <c r="S2708" s="84">
        <v>1</v>
      </c>
      <c r="T2708" s="89"/>
      <c r="U2708" s="84">
        <v>2950</v>
      </c>
    </row>
    <row r="2709" spans="1:21" ht="17.25" customHeight="1" thickBot="1">
      <c r="A2709" s="82">
        <v>45322</v>
      </c>
      <c r="B2709" s="82" t="str">
        <f t="shared" si="42"/>
        <v>Jan</v>
      </c>
      <c r="C2709" s="83">
        <v>45292</v>
      </c>
      <c r="D2709" s="84">
        <v>5</v>
      </c>
      <c r="E2709" s="84" t="s">
        <v>205</v>
      </c>
      <c r="F2709" s="86" t="s">
        <v>1717</v>
      </c>
      <c r="G2709" s="86" t="s">
        <v>10528</v>
      </c>
      <c r="H2709" s="86" t="s">
        <v>8782</v>
      </c>
      <c r="I2709" s="86">
        <v>2950</v>
      </c>
      <c r="J2709" s="96">
        <v>2500</v>
      </c>
      <c r="K2709" s="118" t="s">
        <v>261</v>
      </c>
      <c r="L2709" s="96" t="s">
        <v>232</v>
      </c>
      <c r="M2709" s="88" t="str">
        <f>VLOOKUP(L2709,'Total Sales 24-25'!$AD$2:$AE$6,2,0)</f>
        <v>Other Services</v>
      </c>
      <c r="N2709" s="96" t="s">
        <v>661</v>
      </c>
      <c r="O2709" s="84" t="s">
        <v>6341</v>
      </c>
      <c r="P2709" s="89"/>
      <c r="Q2709" s="89"/>
      <c r="R2709" s="89"/>
      <c r="S2709" s="84">
        <v>1</v>
      </c>
      <c r="T2709" s="89"/>
      <c r="U2709" s="84">
        <v>2950</v>
      </c>
    </row>
    <row r="2710" spans="1:21" ht="17.25" customHeight="1" thickBot="1">
      <c r="A2710" s="82">
        <v>45322</v>
      </c>
      <c r="B2710" s="82" t="str">
        <f t="shared" si="42"/>
        <v>Jan</v>
      </c>
      <c r="C2710" s="83">
        <v>45292</v>
      </c>
      <c r="D2710" s="84">
        <v>5</v>
      </c>
      <c r="E2710" s="84" t="s">
        <v>205</v>
      </c>
      <c r="F2710" s="86" t="s">
        <v>9389</v>
      </c>
      <c r="G2710" s="86" t="s">
        <v>10529</v>
      </c>
      <c r="H2710" s="86" t="s">
        <v>8782</v>
      </c>
      <c r="I2710" s="86">
        <v>1950</v>
      </c>
      <c r="J2710" s="96">
        <v>1653</v>
      </c>
      <c r="K2710" s="118" t="s">
        <v>261</v>
      </c>
      <c r="L2710" s="96" t="s">
        <v>232</v>
      </c>
      <c r="M2710" s="88" t="str">
        <f>VLOOKUP(L2710,'Total Sales 24-25'!$AD$2:$AE$6,2,0)</f>
        <v>Other Services</v>
      </c>
      <c r="N2710" s="96" t="s">
        <v>661</v>
      </c>
      <c r="O2710" s="84" t="s">
        <v>6341</v>
      </c>
      <c r="P2710" s="89"/>
      <c r="Q2710" s="89"/>
      <c r="R2710" s="89"/>
      <c r="S2710" s="84">
        <v>1</v>
      </c>
      <c r="T2710" s="89"/>
      <c r="U2710" s="84">
        <v>1950</v>
      </c>
    </row>
    <row r="2711" spans="1:21" ht="17.25" customHeight="1" thickBot="1">
      <c r="A2711" s="82">
        <v>45322</v>
      </c>
      <c r="B2711" s="82" t="str">
        <f t="shared" si="42"/>
        <v>Jan</v>
      </c>
      <c r="C2711" s="83">
        <v>45292</v>
      </c>
      <c r="D2711" s="84">
        <v>5</v>
      </c>
      <c r="E2711" s="84" t="s">
        <v>205</v>
      </c>
      <c r="F2711" s="86" t="s">
        <v>437</v>
      </c>
      <c r="G2711" s="86" t="s">
        <v>10530</v>
      </c>
      <c r="H2711" s="86" t="s">
        <v>8782</v>
      </c>
      <c r="I2711" s="86">
        <v>7523</v>
      </c>
      <c r="J2711" s="96">
        <v>6375</v>
      </c>
      <c r="K2711" s="134" t="s">
        <v>112</v>
      </c>
      <c r="L2711" s="96" t="s">
        <v>229</v>
      </c>
      <c r="M2711" s="88" t="str">
        <f>VLOOKUP(L2711,'Total Sales 24-25'!$AD$2:$AE$6,2,0)</f>
        <v>WhatsApp API Business</v>
      </c>
      <c r="N2711" s="96" t="s">
        <v>269</v>
      </c>
      <c r="O2711" s="84" t="s">
        <v>6341</v>
      </c>
      <c r="P2711" s="89"/>
      <c r="Q2711" s="89"/>
      <c r="R2711" s="89"/>
      <c r="S2711" s="84">
        <v>1</v>
      </c>
      <c r="T2711" s="89"/>
      <c r="U2711" s="84">
        <v>7523</v>
      </c>
    </row>
    <row r="2712" spans="1:21" ht="17.25" customHeight="1" thickBot="1">
      <c r="A2712" s="82">
        <v>45322</v>
      </c>
      <c r="B2712" s="82" t="str">
        <f t="shared" si="42"/>
        <v>Jan</v>
      </c>
      <c r="C2712" s="83">
        <v>45292</v>
      </c>
      <c r="D2712" s="84">
        <v>5</v>
      </c>
      <c r="E2712" s="84" t="s">
        <v>205</v>
      </c>
      <c r="F2712" s="86" t="s">
        <v>1717</v>
      </c>
      <c r="G2712" s="86" t="s">
        <v>10531</v>
      </c>
      <c r="H2712" s="86" t="s">
        <v>8782</v>
      </c>
      <c r="I2712" s="86">
        <v>2950</v>
      </c>
      <c r="J2712" s="96">
        <v>2500</v>
      </c>
      <c r="K2712" s="118" t="s">
        <v>261</v>
      </c>
      <c r="L2712" s="96" t="s">
        <v>232</v>
      </c>
      <c r="M2712" s="88" t="str">
        <f>VLOOKUP(L2712,'Total Sales 24-25'!$AD$2:$AE$6,2,0)</f>
        <v>Other Services</v>
      </c>
      <c r="N2712" s="96" t="s">
        <v>661</v>
      </c>
      <c r="O2712" s="84" t="s">
        <v>6341</v>
      </c>
      <c r="P2712" s="89"/>
      <c r="Q2712" s="89"/>
      <c r="R2712" s="89"/>
      <c r="S2712" s="84">
        <v>1</v>
      </c>
      <c r="T2712" s="89"/>
      <c r="U2712" s="84">
        <v>2950</v>
      </c>
    </row>
    <row r="2713" spans="1:21" ht="17.25" customHeight="1" thickBot="1">
      <c r="A2713" s="82">
        <v>45322</v>
      </c>
      <c r="B2713" s="82" t="str">
        <f t="shared" si="42"/>
        <v>Jan</v>
      </c>
      <c r="C2713" s="83">
        <v>45292</v>
      </c>
      <c r="D2713" s="84">
        <v>5</v>
      </c>
      <c r="E2713" s="84" t="s">
        <v>205</v>
      </c>
      <c r="F2713" s="86" t="s">
        <v>4809</v>
      </c>
      <c r="G2713" s="86" t="s">
        <v>10532</v>
      </c>
      <c r="H2713" s="86" t="s">
        <v>8782</v>
      </c>
      <c r="I2713" s="86">
        <v>10030</v>
      </c>
      <c r="J2713" s="96">
        <v>8500</v>
      </c>
      <c r="K2713" s="134" t="s">
        <v>112</v>
      </c>
      <c r="L2713" s="96" t="s">
        <v>229</v>
      </c>
      <c r="M2713" s="88" t="str">
        <f>VLOOKUP(L2713,'Total Sales 24-25'!$AD$2:$AE$6,2,0)</f>
        <v>WhatsApp API Business</v>
      </c>
      <c r="N2713" s="96" t="s">
        <v>352</v>
      </c>
      <c r="O2713" s="84" t="s">
        <v>6341</v>
      </c>
      <c r="P2713" s="89"/>
      <c r="Q2713" s="89"/>
      <c r="R2713" s="89"/>
      <c r="S2713" s="84">
        <v>1</v>
      </c>
      <c r="T2713" s="89"/>
      <c r="U2713" s="84">
        <v>10030</v>
      </c>
    </row>
    <row r="2714" spans="1:21" ht="17.25" customHeight="1" thickBot="1">
      <c r="A2714" s="82">
        <v>45323</v>
      </c>
      <c r="B2714" s="82" t="str">
        <f t="shared" si="42"/>
        <v>Feb</v>
      </c>
      <c r="C2714" s="83">
        <v>45323</v>
      </c>
      <c r="D2714" s="84">
        <v>5</v>
      </c>
      <c r="E2714" s="84" t="s">
        <v>205</v>
      </c>
      <c r="F2714" s="86" t="s">
        <v>2215</v>
      </c>
      <c r="G2714" s="86" t="s">
        <v>10533</v>
      </c>
      <c r="H2714" s="86" t="s">
        <v>8782</v>
      </c>
      <c r="I2714" s="86">
        <v>2950</v>
      </c>
      <c r="J2714" s="101">
        <v>2500</v>
      </c>
      <c r="K2714" s="118" t="s">
        <v>261</v>
      </c>
      <c r="L2714" s="96" t="s">
        <v>232</v>
      </c>
      <c r="M2714" s="88" t="str">
        <f>VLOOKUP(L2714,'Total Sales 24-25'!$AD$2:$AE$6,2,0)</f>
        <v>Other Services</v>
      </c>
      <c r="N2714" s="96" t="s">
        <v>661</v>
      </c>
      <c r="O2714" s="84" t="s">
        <v>6341</v>
      </c>
      <c r="P2714" s="89"/>
      <c r="Q2714" s="89"/>
      <c r="R2714" s="89"/>
      <c r="S2714" s="84">
        <v>2</v>
      </c>
      <c r="T2714" s="89"/>
      <c r="U2714" s="84">
        <v>2950</v>
      </c>
    </row>
    <row r="2715" spans="1:21" ht="17.25" customHeight="1" thickBot="1">
      <c r="A2715" s="82">
        <v>45323</v>
      </c>
      <c r="B2715" s="82" t="str">
        <f t="shared" si="42"/>
        <v>Feb</v>
      </c>
      <c r="C2715" s="83">
        <v>45323</v>
      </c>
      <c r="D2715" s="84">
        <v>5</v>
      </c>
      <c r="E2715" s="84" t="s">
        <v>205</v>
      </c>
      <c r="F2715" s="86" t="s">
        <v>2267</v>
      </c>
      <c r="G2715" s="86" t="s">
        <v>10534</v>
      </c>
      <c r="H2715" s="86" t="s">
        <v>8782</v>
      </c>
      <c r="I2715" s="86">
        <v>2950</v>
      </c>
      <c r="J2715" s="101">
        <v>2500</v>
      </c>
      <c r="K2715" s="118" t="s">
        <v>261</v>
      </c>
      <c r="L2715" s="96" t="s">
        <v>232</v>
      </c>
      <c r="M2715" s="88" t="str">
        <f>VLOOKUP(L2715,'Total Sales 24-25'!$AD$2:$AE$6,2,0)</f>
        <v>Other Services</v>
      </c>
      <c r="N2715" s="96" t="s">
        <v>661</v>
      </c>
      <c r="O2715" s="84" t="s">
        <v>6341</v>
      </c>
      <c r="P2715" s="89"/>
      <c r="Q2715" s="89"/>
      <c r="R2715" s="89"/>
      <c r="S2715" s="84">
        <v>2</v>
      </c>
      <c r="T2715" s="89"/>
      <c r="U2715" s="84">
        <v>2950</v>
      </c>
    </row>
    <row r="2716" spans="1:21" ht="17.25" customHeight="1" thickBot="1">
      <c r="A2716" s="82">
        <v>45323</v>
      </c>
      <c r="B2716" s="82" t="str">
        <f t="shared" si="42"/>
        <v>Feb</v>
      </c>
      <c r="C2716" s="83">
        <v>45323</v>
      </c>
      <c r="D2716" s="84">
        <v>5</v>
      </c>
      <c r="E2716" s="84" t="s">
        <v>205</v>
      </c>
      <c r="F2716" s="86" t="s">
        <v>2108</v>
      </c>
      <c r="G2716" s="86" t="s">
        <v>10535</v>
      </c>
      <c r="H2716" s="86" t="s">
        <v>8782</v>
      </c>
      <c r="I2716" s="86">
        <v>2950</v>
      </c>
      <c r="J2716" s="101">
        <v>2500</v>
      </c>
      <c r="K2716" s="118" t="s">
        <v>261</v>
      </c>
      <c r="L2716" s="96" t="s">
        <v>232</v>
      </c>
      <c r="M2716" s="88" t="str">
        <f>VLOOKUP(L2716,'Total Sales 24-25'!$AD$2:$AE$6,2,0)</f>
        <v>Other Services</v>
      </c>
      <c r="N2716" s="96" t="s">
        <v>661</v>
      </c>
      <c r="O2716" s="84" t="s">
        <v>6341</v>
      </c>
      <c r="P2716" s="89"/>
      <c r="Q2716" s="89"/>
      <c r="R2716" s="89"/>
      <c r="S2716" s="84">
        <v>2</v>
      </c>
      <c r="T2716" s="89"/>
      <c r="U2716" s="84">
        <v>2950</v>
      </c>
    </row>
    <row r="2717" spans="1:21" ht="17.25" customHeight="1" thickBot="1">
      <c r="A2717" s="82">
        <v>45036</v>
      </c>
      <c r="B2717" s="82" t="str">
        <f t="shared" si="42"/>
        <v>Apr</v>
      </c>
      <c r="C2717" s="83">
        <v>45017</v>
      </c>
      <c r="D2717" s="84">
        <v>16</v>
      </c>
      <c r="E2717" s="84" t="s">
        <v>205</v>
      </c>
      <c r="F2717" s="85" t="s">
        <v>730</v>
      </c>
      <c r="G2717" s="86" t="s">
        <v>10536</v>
      </c>
      <c r="H2717" s="86" t="s">
        <v>8782</v>
      </c>
      <c r="I2717" s="86">
        <v>6000</v>
      </c>
      <c r="J2717" s="84">
        <v>5085</v>
      </c>
      <c r="K2717" s="107" t="s">
        <v>261</v>
      </c>
      <c r="L2717" s="88" t="s">
        <v>226</v>
      </c>
      <c r="M2717" s="88" t="str">
        <f>VLOOKUP(L2717,'Total Sales 24-25'!$AD$2:$AE$6,2,0)</f>
        <v xml:space="preserve">Training Business </v>
      </c>
      <c r="N2717" s="88" t="s">
        <v>661</v>
      </c>
      <c r="O2717" s="84" t="s">
        <v>6341</v>
      </c>
      <c r="P2717" s="89"/>
      <c r="Q2717" s="89"/>
      <c r="R2717" s="89"/>
      <c r="S2717" s="84">
        <v>4</v>
      </c>
      <c r="T2717" s="89"/>
      <c r="U2717" s="84">
        <v>6000</v>
      </c>
    </row>
    <row r="2718" spans="1:21" ht="17.25" customHeight="1" thickBot="1">
      <c r="A2718" s="82">
        <v>45323</v>
      </c>
      <c r="B2718" s="82" t="str">
        <f t="shared" si="42"/>
        <v>Feb</v>
      </c>
      <c r="C2718" s="83">
        <v>45323</v>
      </c>
      <c r="D2718" s="84">
        <v>5</v>
      </c>
      <c r="E2718" s="84" t="s">
        <v>205</v>
      </c>
      <c r="F2718" s="86" t="s">
        <v>10537</v>
      </c>
      <c r="G2718" s="86" t="s">
        <v>10538</v>
      </c>
      <c r="H2718" s="86" t="s">
        <v>8782</v>
      </c>
      <c r="I2718" s="86">
        <v>2950</v>
      </c>
      <c r="J2718" s="101">
        <v>2500</v>
      </c>
      <c r="K2718" s="118" t="s">
        <v>261</v>
      </c>
      <c r="L2718" s="96" t="s">
        <v>232</v>
      </c>
      <c r="M2718" s="88" t="str">
        <f>VLOOKUP(L2718,'Total Sales 24-25'!$AD$2:$AE$6,2,0)</f>
        <v>Other Services</v>
      </c>
      <c r="N2718" s="96" t="s">
        <v>661</v>
      </c>
      <c r="O2718" s="84" t="s">
        <v>6341</v>
      </c>
      <c r="P2718" s="89"/>
      <c r="Q2718" s="89"/>
      <c r="R2718" s="89"/>
      <c r="S2718" s="84">
        <v>2</v>
      </c>
      <c r="T2718" s="89"/>
      <c r="U2718" s="84">
        <v>2950</v>
      </c>
    </row>
    <row r="2719" spans="1:21" ht="17.25" customHeight="1" thickBot="1">
      <c r="A2719" s="82">
        <v>45323</v>
      </c>
      <c r="B2719" s="82" t="str">
        <f t="shared" si="42"/>
        <v>Feb</v>
      </c>
      <c r="C2719" s="83">
        <v>45323</v>
      </c>
      <c r="D2719" s="84">
        <v>5</v>
      </c>
      <c r="E2719" s="84" t="s">
        <v>205</v>
      </c>
      <c r="F2719" s="86" t="s">
        <v>3124</v>
      </c>
      <c r="G2719" s="86" t="s">
        <v>10539</v>
      </c>
      <c r="H2719" s="86" t="s">
        <v>8782</v>
      </c>
      <c r="I2719" s="86">
        <v>2950</v>
      </c>
      <c r="J2719" s="101">
        <v>2500</v>
      </c>
      <c r="K2719" s="118" t="s">
        <v>261</v>
      </c>
      <c r="L2719" s="96" t="s">
        <v>232</v>
      </c>
      <c r="M2719" s="88" t="str">
        <f>VLOOKUP(L2719,'Total Sales 24-25'!$AD$2:$AE$6,2,0)</f>
        <v>Other Services</v>
      </c>
      <c r="N2719" s="96" t="s">
        <v>661</v>
      </c>
      <c r="O2719" s="84" t="s">
        <v>6341</v>
      </c>
      <c r="P2719" s="89"/>
      <c r="Q2719" s="89"/>
      <c r="R2719" s="89"/>
      <c r="S2719" s="84">
        <v>2</v>
      </c>
      <c r="T2719" s="89"/>
      <c r="U2719" s="84">
        <v>2950</v>
      </c>
    </row>
    <row r="2720" spans="1:21" ht="17.25" customHeight="1" thickBot="1">
      <c r="A2720" s="82">
        <v>45323</v>
      </c>
      <c r="B2720" s="82" t="str">
        <f t="shared" si="42"/>
        <v>Feb</v>
      </c>
      <c r="C2720" s="83">
        <v>45323</v>
      </c>
      <c r="D2720" s="84">
        <v>5</v>
      </c>
      <c r="E2720" s="84" t="s">
        <v>205</v>
      </c>
      <c r="F2720" s="86" t="s">
        <v>2177</v>
      </c>
      <c r="G2720" s="86" t="s">
        <v>10540</v>
      </c>
      <c r="H2720" s="86" t="s">
        <v>8782</v>
      </c>
      <c r="I2720" s="86">
        <v>56640</v>
      </c>
      <c r="J2720" s="101">
        <v>48000</v>
      </c>
      <c r="K2720" s="104" t="s">
        <v>291</v>
      </c>
      <c r="L2720" s="88" t="s">
        <v>32</v>
      </c>
      <c r="M2720" s="88" t="s">
        <v>15</v>
      </c>
      <c r="N2720" s="96" t="s">
        <v>503</v>
      </c>
      <c r="O2720" s="84" t="s">
        <v>6341</v>
      </c>
      <c r="P2720" s="89"/>
      <c r="Q2720" s="89"/>
      <c r="R2720" s="89"/>
      <c r="S2720" s="84">
        <v>2</v>
      </c>
      <c r="T2720" s="89"/>
      <c r="U2720" s="84">
        <v>56640</v>
      </c>
    </row>
    <row r="2721" spans="1:21" ht="17.25" customHeight="1" thickBot="1">
      <c r="A2721" s="82">
        <v>45323</v>
      </c>
      <c r="B2721" s="82" t="str">
        <f t="shared" si="42"/>
        <v>Feb</v>
      </c>
      <c r="C2721" s="83">
        <v>45323</v>
      </c>
      <c r="D2721" s="84">
        <v>5</v>
      </c>
      <c r="E2721" s="84" t="s">
        <v>205</v>
      </c>
      <c r="F2721" s="86" t="s">
        <v>3837</v>
      </c>
      <c r="G2721" s="86" t="s">
        <v>10541</v>
      </c>
      <c r="H2721" s="86" t="s">
        <v>8782</v>
      </c>
      <c r="I2721" s="86">
        <v>10030</v>
      </c>
      <c r="J2721" s="101">
        <v>8500</v>
      </c>
      <c r="K2721" s="134" t="s">
        <v>112</v>
      </c>
      <c r="L2721" s="96" t="s">
        <v>229</v>
      </c>
      <c r="M2721" s="88" t="str">
        <f>VLOOKUP(L2721,'Total Sales 24-25'!$AD$2:$AE$6,2,0)</f>
        <v>WhatsApp API Business</v>
      </c>
      <c r="N2721" s="96" t="s">
        <v>352</v>
      </c>
      <c r="O2721" s="84" t="s">
        <v>6341</v>
      </c>
      <c r="P2721" s="89"/>
      <c r="Q2721" s="89"/>
      <c r="R2721" s="89"/>
      <c r="S2721" s="84">
        <v>2</v>
      </c>
      <c r="T2721" s="89"/>
      <c r="U2721" s="84">
        <v>10030</v>
      </c>
    </row>
    <row r="2722" spans="1:21" ht="17.25" customHeight="1" thickBot="1">
      <c r="A2722" s="82">
        <v>45323</v>
      </c>
      <c r="B2722" s="82" t="str">
        <f t="shared" si="42"/>
        <v>Feb</v>
      </c>
      <c r="C2722" s="83">
        <v>45323</v>
      </c>
      <c r="D2722" s="84">
        <v>5</v>
      </c>
      <c r="E2722" s="84" t="s">
        <v>205</v>
      </c>
      <c r="F2722" s="86" t="s">
        <v>2621</v>
      </c>
      <c r="G2722" s="86" t="s">
        <v>10542</v>
      </c>
      <c r="H2722" s="86" t="s">
        <v>8782</v>
      </c>
      <c r="I2722" s="86">
        <v>6017</v>
      </c>
      <c r="J2722" s="101">
        <v>5099</v>
      </c>
      <c r="K2722" s="134" t="s">
        <v>112</v>
      </c>
      <c r="L2722" s="96" t="s">
        <v>229</v>
      </c>
      <c r="M2722" s="88" t="str">
        <f>VLOOKUP(L2722,'Total Sales 24-25'!$AD$2:$AE$6,2,0)</f>
        <v>WhatsApp API Business</v>
      </c>
      <c r="N2722" s="96" t="s">
        <v>249</v>
      </c>
      <c r="O2722" s="84" t="s">
        <v>6341</v>
      </c>
      <c r="P2722" s="89"/>
      <c r="Q2722" s="89"/>
      <c r="R2722" s="89"/>
      <c r="S2722" s="84">
        <v>2</v>
      </c>
      <c r="T2722" s="89"/>
      <c r="U2722" s="84">
        <v>6017</v>
      </c>
    </row>
    <row r="2723" spans="1:21" ht="17.25" customHeight="1" thickBot="1">
      <c r="A2723" s="82">
        <v>45323</v>
      </c>
      <c r="B2723" s="82" t="str">
        <f t="shared" si="42"/>
        <v>Feb</v>
      </c>
      <c r="C2723" s="83">
        <v>45323</v>
      </c>
      <c r="D2723" s="84">
        <v>5</v>
      </c>
      <c r="E2723" s="84" t="s">
        <v>205</v>
      </c>
      <c r="F2723" s="86" t="s">
        <v>8978</v>
      </c>
      <c r="G2723" s="86" t="s">
        <v>10543</v>
      </c>
      <c r="H2723" s="86" t="s">
        <v>8782</v>
      </c>
      <c r="I2723" s="86">
        <v>1950</v>
      </c>
      <c r="J2723" s="101">
        <v>1653</v>
      </c>
      <c r="K2723" s="118" t="s">
        <v>261</v>
      </c>
      <c r="L2723" s="96" t="s">
        <v>232</v>
      </c>
      <c r="M2723" s="88" t="str">
        <f>VLOOKUP(L2723,'Total Sales 24-25'!$AD$2:$AE$6,2,0)</f>
        <v>Other Services</v>
      </c>
      <c r="N2723" s="96" t="s">
        <v>661</v>
      </c>
      <c r="O2723" s="84" t="s">
        <v>6341</v>
      </c>
      <c r="P2723" s="89"/>
      <c r="Q2723" s="89"/>
      <c r="R2723" s="89"/>
      <c r="S2723" s="84">
        <v>2</v>
      </c>
      <c r="T2723" s="89"/>
      <c r="U2723" s="84">
        <v>1950</v>
      </c>
    </row>
    <row r="2724" spans="1:21" ht="17.25" customHeight="1" thickBot="1">
      <c r="A2724" s="82">
        <v>45323</v>
      </c>
      <c r="B2724" s="82" t="str">
        <f t="shared" si="42"/>
        <v>Feb</v>
      </c>
      <c r="C2724" s="83">
        <v>45323</v>
      </c>
      <c r="D2724" s="84">
        <v>5</v>
      </c>
      <c r="E2724" s="84" t="s">
        <v>205</v>
      </c>
      <c r="F2724" s="86" t="s">
        <v>1599</v>
      </c>
      <c r="G2724" s="86" t="s">
        <v>10544</v>
      </c>
      <c r="H2724" s="86" t="s">
        <v>8782</v>
      </c>
      <c r="I2724" s="86">
        <v>1950</v>
      </c>
      <c r="J2724" s="101">
        <v>1653</v>
      </c>
      <c r="K2724" s="118" t="s">
        <v>261</v>
      </c>
      <c r="L2724" s="96" t="s">
        <v>232</v>
      </c>
      <c r="M2724" s="88" t="str">
        <f>VLOOKUP(L2724,'Total Sales 24-25'!$AD$2:$AE$6,2,0)</f>
        <v>Other Services</v>
      </c>
      <c r="N2724" s="96" t="s">
        <v>661</v>
      </c>
      <c r="O2724" s="84" t="s">
        <v>6341</v>
      </c>
      <c r="P2724" s="89"/>
      <c r="Q2724" s="89"/>
      <c r="R2724" s="89"/>
      <c r="S2724" s="84">
        <v>2</v>
      </c>
      <c r="T2724" s="89"/>
      <c r="U2724" s="84">
        <v>1950</v>
      </c>
    </row>
    <row r="2725" spans="1:21" ht="17.25" customHeight="1" thickBot="1">
      <c r="A2725" s="82">
        <v>45323</v>
      </c>
      <c r="B2725" s="82" t="str">
        <f t="shared" si="42"/>
        <v>Feb</v>
      </c>
      <c r="C2725" s="83">
        <v>45323</v>
      </c>
      <c r="D2725" s="84">
        <v>5</v>
      </c>
      <c r="E2725" s="84" t="s">
        <v>205</v>
      </c>
      <c r="F2725" s="86" t="s">
        <v>992</v>
      </c>
      <c r="G2725" s="86" t="s">
        <v>10545</v>
      </c>
      <c r="H2725" s="86" t="s">
        <v>8782</v>
      </c>
      <c r="I2725" s="86">
        <v>1950</v>
      </c>
      <c r="J2725" s="101">
        <v>1653</v>
      </c>
      <c r="K2725" s="118" t="s">
        <v>261</v>
      </c>
      <c r="L2725" s="96" t="s">
        <v>232</v>
      </c>
      <c r="M2725" s="88" t="str">
        <f>VLOOKUP(L2725,'Total Sales 24-25'!$AD$2:$AE$6,2,0)</f>
        <v>Other Services</v>
      </c>
      <c r="N2725" s="96" t="s">
        <v>661</v>
      </c>
      <c r="O2725" s="84" t="s">
        <v>6341</v>
      </c>
      <c r="P2725" s="89"/>
      <c r="Q2725" s="89"/>
      <c r="R2725" s="89"/>
      <c r="S2725" s="84">
        <v>2</v>
      </c>
      <c r="T2725" s="89"/>
      <c r="U2725" s="84">
        <v>1950</v>
      </c>
    </row>
    <row r="2726" spans="1:21" ht="17.25" customHeight="1" thickBot="1">
      <c r="A2726" s="82">
        <v>45323</v>
      </c>
      <c r="B2726" s="82" t="str">
        <f t="shared" si="42"/>
        <v>Feb</v>
      </c>
      <c r="C2726" s="83">
        <v>45323</v>
      </c>
      <c r="D2726" s="84">
        <v>5</v>
      </c>
      <c r="E2726" s="84" t="s">
        <v>205</v>
      </c>
      <c r="F2726" s="86" t="s">
        <v>10267</v>
      </c>
      <c r="G2726" s="86" t="s">
        <v>10546</v>
      </c>
      <c r="H2726" s="86" t="s">
        <v>8782</v>
      </c>
      <c r="I2726" s="86">
        <v>31860</v>
      </c>
      <c r="J2726" s="101">
        <v>27000</v>
      </c>
      <c r="K2726" s="134" t="s">
        <v>112</v>
      </c>
      <c r="L2726" s="96" t="s">
        <v>229</v>
      </c>
      <c r="M2726" s="88" t="str">
        <f>VLOOKUP(L2726,'Total Sales 24-25'!$AD$2:$AE$6,2,0)</f>
        <v>WhatsApp API Business</v>
      </c>
      <c r="N2726" s="96" t="s">
        <v>284</v>
      </c>
      <c r="O2726" s="84" t="s">
        <v>6341</v>
      </c>
      <c r="P2726" s="89"/>
      <c r="Q2726" s="89"/>
      <c r="R2726" s="89"/>
      <c r="S2726" s="84">
        <v>2</v>
      </c>
      <c r="T2726" s="89"/>
      <c r="U2726" s="84">
        <v>31860</v>
      </c>
    </row>
    <row r="2727" spans="1:21" ht="17.25" customHeight="1" thickBot="1">
      <c r="A2727" s="82">
        <v>45323</v>
      </c>
      <c r="B2727" s="82" t="str">
        <f t="shared" si="42"/>
        <v>Feb</v>
      </c>
      <c r="C2727" s="83">
        <v>45323</v>
      </c>
      <c r="D2727" s="84">
        <v>5</v>
      </c>
      <c r="E2727" s="84" t="s">
        <v>205</v>
      </c>
      <c r="F2727" s="86" t="s">
        <v>6102</v>
      </c>
      <c r="G2727" s="86" t="s">
        <v>10547</v>
      </c>
      <c r="H2727" s="86" t="s">
        <v>8782</v>
      </c>
      <c r="I2727" s="86">
        <v>236000</v>
      </c>
      <c r="J2727" s="101">
        <v>200000</v>
      </c>
      <c r="K2727" s="104" t="s">
        <v>291</v>
      </c>
      <c r="L2727" s="96" t="s">
        <v>226</v>
      </c>
      <c r="M2727" s="88" t="str">
        <f>VLOOKUP(L2727,'Total Sales 24-25'!$AD$2:$AE$6,2,0)</f>
        <v xml:space="preserve">Training Business </v>
      </c>
      <c r="N2727" s="96" t="s">
        <v>292</v>
      </c>
      <c r="O2727" s="84" t="s">
        <v>6341</v>
      </c>
      <c r="P2727" s="89"/>
      <c r="Q2727" s="89"/>
      <c r="R2727" s="89"/>
      <c r="S2727" s="84">
        <v>2</v>
      </c>
      <c r="T2727" s="89"/>
      <c r="U2727" s="84">
        <v>236000</v>
      </c>
    </row>
    <row r="2728" spans="1:21" ht="17.25" customHeight="1" thickBot="1">
      <c r="A2728" s="82">
        <v>45036</v>
      </c>
      <c r="B2728" s="82" t="str">
        <f t="shared" si="42"/>
        <v>Apr</v>
      </c>
      <c r="C2728" s="83">
        <v>45017</v>
      </c>
      <c r="D2728" s="84">
        <v>16</v>
      </c>
      <c r="E2728" s="84" t="s">
        <v>205</v>
      </c>
      <c r="F2728" s="85" t="s">
        <v>542</v>
      </c>
      <c r="G2728" s="86" t="s">
        <v>10548</v>
      </c>
      <c r="H2728" s="86" t="s">
        <v>8782</v>
      </c>
      <c r="I2728" s="86">
        <v>56640</v>
      </c>
      <c r="J2728" s="84">
        <v>48000</v>
      </c>
      <c r="K2728" s="108" t="s">
        <v>291</v>
      </c>
      <c r="L2728" s="88" t="s">
        <v>32</v>
      </c>
      <c r="M2728" s="88" t="s">
        <v>15</v>
      </c>
      <c r="N2728" s="88" t="s">
        <v>503</v>
      </c>
      <c r="O2728" s="84" t="s">
        <v>6341</v>
      </c>
      <c r="P2728" s="89"/>
      <c r="Q2728" s="89"/>
      <c r="R2728" s="89"/>
      <c r="S2728" s="84">
        <v>4</v>
      </c>
      <c r="T2728" s="89"/>
      <c r="U2728" s="84">
        <v>56640</v>
      </c>
    </row>
    <row r="2729" spans="1:21" ht="17.25" customHeight="1" thickBot="1">
      <c r="A2729" s="82">
        <v>45324</v>
      </c>
      <c r="B2729" s="82" t="str">
        <f t="shared" si="42"/>
        <v>Feb</v>
      </c>
      <c r="C2729" s="83">
        <v>45323</v>
      </c>
      <c r="D2729" s="84">
        <v>5</v>
      </c>
      <c r="E2729" s="84" t="s">
        <v>205</v>
      </c>
      <c r="F2729" s="86" t="s">
        <v>775</v>
      </c>
      <c r="G2729" s="86" t="s">
        <v>10549</v>
      </c>
      <c r="H2729" s="86" t="s">
        <v>8782</v>
      </c>
      <c r="I2729" s="86">
        <v>823640</v>
      </c>
      <c r="J2729" s="101">
        <v>698000</v>
      </c>
      <c r="K2729" s="104" t="s">
        <v>291</v>
      </c>
      <c r="L2729" s="96" t="s">
        <v>226</v>
      </c>
      <c r="M2729" s="88" t="str">
        <f>VLOOKUP(L2729,'Total Sales 24-25'!$AD$2:$AE$6,2,0)</f>
        <v xml:space="preserve">Training Business </v>
      </c>
      <c r="N2729" s="96" t="s">
        <v>292</v>
      </c>
      <c r="O2729" s="84" t="s">
        <v>6341</v>
      </c>
      <c r="P2729" s="89"/>
      <c r="Q2729" s="89"/>
      <c r="R2729" s="89"/>
      <c r="S2729" s="84">
        <v>2</v>
      </c>
      <c r="T2729" s="89"/>
      <c r="U2729" s="84">
        <v>823640</v>
      </c>
    </row>
    <row r="2730" spans="1:21" ht="17.25" customHeight="1" thickBot="1">
      <c r="A2730" s="82">
        <v>45324</v>
      </c>
      <c r="B2730" s="82" t="str">
        <f t="shared" si="42"/>
        <v>Feb</v>
      </c>
      <c r="C2730" s="83">
        <v>45323</v>
      </c>
      <c r="D2730" s="84">
        <v>5</v>
      </c>
      <c r="E2730" s="84" t="s">
        <v>205</v>
      </c>
      <c r="F2730" s="86" t="s">
        <v>455</v>
      </c>
      <c r="G2730" s="86" t="s">
        <v>10550</v>
      </c>
      <c r="H2730" s="86" t="s">
        <v>8782</v>
      </c>
      <c r="I2730" s="86">
        <v>4720</v>
      </c>
      <c r="J2730" s="101">
        <v>4000</v>
      </c>
      <c r="K2730" s="96" t="s">
        <v>8818</v>
      </c>
      <c r="L2730" s="96" t="s">
        <v>223</v>
      </c>
      <c r="M2730" s="88" t="str">
        <f>VLOOKUP(L2730,'Total Sales 24-25'!$AD$2:$AE$6,2,0)</f>
        <v>Tech Assist Recruitment</v>
      </c>
      <c r="N2730" s="96" t="s">
        <v>311</v>
      </c>
      <c r="O2730" s="84" t="s">
        <v>6341</v>
      </c>
      <c r="P2730" s="89"/>
      <c r="Q2730" s="89"/>
      <c r="R2730" s="89"/>
      <c r="S2730" s="84">
        <v>2</v>
      </c>
      <c r="T2730" s="89"/>
      <c r="U2730" s="84">
        <v>4720</v>
      </c>
    </row>
    <row r="2731" spans="1:21" ht="17.25" customHeight="1" thickBot="1">
      <c r="A2731" s="82">
        <v>45324</v>
      </c>
      <c r="B2731" s="82" t="str">
        <f t="shared" si="42"/>
        <v>Feb</v>
      </c>
      <c r="C2731" s="83">
        <v>45323</v>
      </c>
      <c r="D2731" s="84">
        <v>5</v>
      </c>
      <c r="E2731" s="84" t="s">
        <v>205</v>
      </c>
      <c r="F2731" s="86" t="s">
        <v>459</v>
      </c>
      <c r="G2731" s="86" t="s">
        <v>10551</v>
      </c>
      <c r="H2731" s="86" t="s">
        <v>8782</v>
      </c>
      <c r="I2731" s="86">
        <v>11800</v>
      </c>
      <c r="J2731" s="101">
        <v>10000</v>
      </c>
      <c r="K2731" s="134" t="s">
        <v>112</v>
      </c>
      <c r="L2731" s="96" t="s">
        <v>229</v>
      </c>
      <c r="M2731" s="88" t="str">
        <f>VLOOKUP(L2731,'Total Sales 24-25'!$AD$2:$AE$6,2,0)</f>
        <v>WhatsApp API Business</v>
      </c>
      <c r="N2731" s="96" t="s">
        <v>249</v>
      </c>
      <c r="O2731" s="84" t="s">
        <v>6341</v>
      </c>
      <c r="P2731" s="89"/>
      <c r="Q2731" s="89"/>
      <c r="R2731" s="89"/>
      <c r="S2731" s="84">
        <v>2</v>
      </c>
      <c r="T2731" s="89"/>
      <c r="U2731" s="84">
        <v>11800</v>
      </c>
    </row>
    <row r="2732" spans="1:21" ht="17.25" customHeight="1" thickBot="1">
      <c r="A2732" s="82">
        <v>45324</v>
      </c>
      <c r="B2732" s="82" t="str">
        <f t="shared" si="42"/>
        <v>Feb</v>
      </c>
      <c r="C2732" s="83">
        <v>45323</v>
      </c>
      <c r="D2732" s="84">
        <v>5</v>
      </c>
      <c r="E2732" s="84" t="s">
        <v>205</v>
      </c>
      <c r="F2732" s="86" t="s">
        <v>10552</v>
      </c>
      <c r="G2732" s="117" t="s">
        <v>10553</v>
      </c>
      <c r="H2732" s="86" t="s">
        <v>8782</v>
      </c>
      <c r="I2732" s="86">
        <v>17700</v>
      </c>
      <c r="J2732" s="101">
        <v>15000</v>
      </c>
      <c r="K2732" s="134" t="s">
        <v>112</v>
      </c>
      <c r="L2732" s="96" t="s">
        <v>229</v>
      </c>
      <c r="M2732" s="88" t="str">
        <f>VLOOKUP(L2732,'Total Sales 24-25'!$AD$2:$AE$6,2,0)</f>
        <v>WhatsApp API Business</v>
      </c>
      <c r="N2732" s="96" t="s">
        <v>284</v>
      </c>
      <c r="O2732" s="84" t="s">
        <v>6341</v>
      </c>
      <c r="P2732" s="89"/>
      <c r="Q2732" s="89"/>
      <c r="R2732" s="89"/>
      <c r="S2732" s="84">
        <v>2</v>
      </c>
      <c r="T2732" s="89"/>
      <c r="U2732" s="84">
        <v>17700</v>
      </c>
    </row>
    <row r="2733" spans="1:21" ht="17.25" customHeight="1" thickBot="1">
      <c r="A2733" s="82">
        <v>45324</v>
      </c>
      <c r="B2733" s="82" t="str">
        <f t="shared" si="42"/>
        <v>Feb</v>
      </c>
      <c r="C2733" s="83">
        <v>45323</v>
      </c>
      <c r="D2733" s="84">
        <v>5</v>
      </c>
      <c r="E2733" s="84" t="s">
        <v>205</v>
      </c>
      <c r="F2733" s="86" t="s">
        <v>10552</v>
      </c>
      <c r="G2733" s="117" t="s">
        <v>10553</v>
      </c>
      <c r="H2733" s="86" t="s">
        <v>8782</v>
      </c>
      <c r="I2733" s="86">
        <v>5900</v>
      </c>
      <c r="J2733" s="101">
        <v>5000</v>
      </c>
      <c r="K2733" s="134" t="s">
        <v>112</v>
      </c>
      <c r="L2733" s="96" t="s">
        <v>229</v>
      </c>
      <c r="M2733" s="88" t="str">
        <f>VLOOKUP(L2733,'Total Sales 24-25'!$AD$2:$AE$6,2,0)</f>
        <v>WhatsApp API Business</v>
      </c>
      <c r="N2733" s="96" t="s">
        <v>321</v>
      </c>
      <c r="O2733" s="84" t="s">
        <v>6341</v>
      </c>
      <c r="P2733" s="89"/>
      <c r="Q2733" s="89"/>
      <c r="R2733" s="89"/>
      <c r="S2733" s="84">
        <v>2</v>
      </c>
      <c r="T2733" s="89"/>
      <c r="U2733" s="84">
        <v>5900</v>
      </c>
    </row>
    <row r="2734" spans="1:21" ht="17.25" customHeight="1" thickBot="1">
      <c r="A2734" s="82">
        <v>45324</v>
      </c>
      <c r="B2734" s="82" t="str">
        <f t="shared" si="42"/>
        <v>Feb</v>
      </c>
      <c r="C2734" s="83">
        <v>45323</v>
      </c>
      <c r="D2734" s="84">
        <v>5</v>
      </c>
      <c r="E2734" s="84" t="s">
        <v>205</v>
      </c>
      <c r="F2734" s="86" t="s">
        <v>10007</v>
      </c>
      <c r="G2734" s="86" t="s">
        <v>10554</v>
      </c>
      <c r="H2734" s="86" t="s">
        <v>8782</v>
      </c>
      <c r="I2734" s="86">
        <v>8850</v>
      </c>
      <c r="J2734" s="101">
        <v>7500</v>
      </c>
      <c r="K2734" s="134" t="s">
        <v>112</v>
      </c>
      <c r="L2734" s="96" t="s">
        <v>229</v>
      </c>
      <c r="M2734" s="88" t="str">
        <f>VLOOKUP(L2734,'Total Sales 24-25'!$AD$2:$AE$6,2,0)</f>
        <v>WhatsApp API Business</v>
      </c>
      <c r="N2734" s="96" t="s">
        <v>269</v>
      </c>
      <c r="O2734" s="84" t="s">
        <v>6341</v>
      </c>
      <c r="P2734" s="89"/>
      <c r="Q2734" s="89"/>
      <c r="R2734" s="89"/>
      <c r="S2734" s="84">
        <v>2</v>
      </c>
      <c r="T2734" s="89"/>
      <c r="U2734" s="84">
        <v>8850</v>
      </c>
    </row>
    <row r="2735" spans="1:21" ht="17.25" customHeight="1" thickBot="1">
      <c r="A2735" s="82">
        <v>45324</v>
      </c>
      <c r="B2735" s="82" t="str">
        <f t="shared" si="42"/>
        <v>Feb</v>
      </c>
      <c r="C2735" s="83">
        <v>45323</v>
      </c>
      <c r="D2735" s="84">
        <v>5</v>
      </c>
      <c r="E2735" s="84" t="s">
        <v>205</v>
      </c>
      <c r="F2735" s="86" t="s">
        <v>905</v>
      </c>
      <c r="G2735" s="86" t="s">
        <v>10555</v>
      </c>
      <c r="H2735" s="86" t="s">
        <v>8782</v>
      </c>
      <c r="I2735" s="86">
        <v>2950</v>
      </c>
      <c r="J2735" s="101">
        <v>2500</v>
      </c>
      <c r="K2735" s="118" t="s">
        <v>261</v>
      </c>
      <c r="L2735" s="96" t="s">
        <v>232</v>
      </c>
      <c r="M2735" s="88" t="str">
        <f>VLOOKUP(L2735,'Total Sales 24-25'!$AD$2:$AE$6,2,0)</f>
        <v>Other Services</v>
      </c>
      <c r="N2735" s="96" t="s">
        <v>661</v>
      </c>
      <c r="O2735" s="84" t="s">
        <v>6341</v>
      </c>
      <c r="P2735" s="89"/>
      <c r="Q2735" s="89"/>
      <c r="R2735" s="89"/>
      <c r="S2735" s="84">
        <v>2</v>
      </c>
      <c r="T2735" s="89"/>
      <c r="U2735" s="84">
        <v>2950</v>
      </c>
    </row>
    <row r="2736" spans="1:21" ht="17.25" customHeight="1" thickBot="1">
      <c r="A2736" s="82">
        <v>45324</v>
      </c>
      <c r="B2736" s="82" t="str">
        <f t="shared" si="42"/>
        <v>Feb</v>
      </c>
      <c r="C2736" s="83">
        <v>45323</v>
      </c>
      <c r="D2736" s="84">
        <v>5</v>
      </c>
      <c r="E2736" s="84" t="s">
        <v>205</v>
      </c>
      <c r="F2736" s="86" t="s">
        <v>10556</v>
      </c>
      <c r="G2736" s="86" t="s">
        <v>10557</v>
      </c>
      <c r="H2736" s="86" t="s">
        <v>8782</v>
      </c>
      <c r="I2736" s="86">
        <v>2950</v>
      </c>
      <c r="J2736" s="101">
        <v>2500</v>
      </c>
      <c r="K2736" s="118" t="s">
        <v>261</v>
      </c>
      <c r="L2736" s="96" t="s">
        <v>232</v>
      </c>
      <c r="M2736" s="88" t="str">
        <f>VLOOKUP(L2736,'Total Sales 24-25'!$AD$2:$AE$6,2,0)</f>
        <v>Other Services</v>
      </c>
      <c r="N2736" s="96" t="s">
        <v>661</v>
      </c>
      <c r="O2736" s="84" t="s">
        <v>6341</v>
      </c>
      <c r="P2736" s="89"/>
      <c r="Q2736" s="89"/>
      <c r="R2736" s="89"/>
      <c r="S2736" s="84">
        <v>2</v>
      </c>
      <c r="T2736" s="89"/>
      <c r="U2736" s="84">
        <v>2950</v>
      </c>
    </row>
    <row r="2737" spans="1:21" ht="17.25" customHeight="1" thickBot="1">
      <c r="A2737" s="82">
        <v>45324</v>
      </c>
      <c r="B2737" s="82" t="str">
        <f t="shared" si="42"/>
        <v>Feb</v>
      </c>
      <c r="C2737" s="83">
        <v>45323</v>
      </c>
      <c r="D2737" s="84">
        <v>5</v>
      </c>
      <c r="E2737" s="84" t="s">
        <v>205</v>
      </c>
      <c r="F2737" s="86" t="s">
        <v>3186</v>
      </c>
      <c r="G2737" s="86" t="s">
        <v>10558</v>
      </c>
      <c r="H2737" s="86" t="s">
        <v>8782</v>
      </c>
      <c r="I2737" s="86">
        <v>2950</v>
      </c>
      <c r="J2737" s="101">
        <v>2500</v>
      </c>
      <c r="K2737" s="118" t="s">
        <v>261</v>
      </c>
      <c r="L2737" s="96" t="s">
        <v>232</v>
      </c>
      <c r="M2737" s="88" t="str">
        <f>VLOOKUP(L2737,'Total Sales 24-25'!$AD$2:$AE$6,2,0)</f>
        <v>Other Services</v>
      </c>
      <c r="N2737" s="96" t="s">
        <v>661</v>
      </c>
      <c r="O2737" s="84" t="s">
        <v>6341</v>
      </c>
      <c r="P2737" s="89"/>
      <c r="Q2737" s="89"/>
      <c r="R2737" s="89"/>
      <c r="S2737" s="84">
        <v>2</v>
      </c>
      <c r="T2737" s="89"/>
      <c r="U2737" s="84">
        <v>2950</v>
      </c>
    </row>
    <row r="2738" spans="1:21" ht="17.25" customHeight="1" thickBot="1">
      <c r="A2738" s="82">
        <v>45324</v>
      </c>
      <c r="B2738" s="82" t="str">
        <f t="shared" si="42"/>
        <v>Feb</v>
      </c>
      <c r="C2738" s="83">
        <v>45323</v>
      </c>
      <c r="D2738" s="84">
        <v>5</v>
      </c>
      <c r="E2738" s="84" t="s">
        <v>205</v>
      </c>
      <c r="F2738" s="86" t="s">
        <v>5758</v>
      </c>
      <c r="G2738" s="86" t="s">
        <v>10559</v>
      </c>
      <c r="H2738" s="86" t="s">
        <v>8782</v>
      </c>
      <c r="I2738" s="86">
        <v>5900</v>
      </c>
      <c r="J2738" s="101">
        <v>5000</v>
      </c>
      <c r="K2738" s="118" t="s">
        <v>261</v>
      </c>
      <c r="L2738" s="96" t="s">
        <v>232</v>
      </c>
      <c r="M2738" s="88" t="str">
        <f>VLOOKUP(L2738,'Total Sales 24-25'!$AD$2:$AE$6,2,0)</f>
        <v>Other Services</v>
      </c>
      <c r="N2738" s="96" t="s">
        <v>661</v>
      </c>
      <c r="O2738" s="84" t="s">
        <v>6341</v>
      </c>
      <c r="P2738" s="89"/>
      <c r="Q2738" s="89"/>
      <c r="R2738" s="89"/>
      <c r="S2738" s="84">
        <v>2</v>
      </c>
      <c r="T2738" s="89"/>
      <c r="U2738" s="84">
        <v>5900</v>
      </c>
    </row>
    <row r="2739" spans="1:21" ht="17.25" customHeight="1" thickBot="1">
      <c r="A2739" s="82">
        <v>45324</v>
      </c>
      <c r="B2739" s="82" t="str">
        <f t="shared" si="42"/>
        <v>Feb</v>
      </c>
      <c r="C2739" s="83">
        <v>45323</v>
      </c>
      <c r="D2739" s="84">
        <v>5</v>
      </c>
      <c r="E2739" s="84" t="s">
        <v>205</v>
      </c>
      <c r="F2739" s="86" t="s">
        <v>10560</v>
      </c>
      <c r="G2739" s="86" t="s">
        <v>10561</v>
      </c>
      <c r="H2739" s="86" t="s">
        <v>8782</v>
      </c>
      <c r="I2739" s="86">
        <v>2950</v>
      </c>
      <c r="J2739" s="101">
        <v>2500</v>
      </c>
      <c r="K2739" s="118" t="s">
        <v>261</v>
      </c>
      <c r="L2739" s="96" t="s">
        <v>232</v>
      </c>
      <c r="M2739" s="88" t="str">
        <f>VLOOKUP(L2739,'Total Sales 24-25'!$AD$2:$AE$6,2,0)</f>
        <v>Other Services</v>
      </c>
      <c r="N2739" s="96" t="s">
        <v>661</v>
      </c>
      <c r="O2739" s="84" t="s">
        <v>6341</v>
      </c>
      <c r="P2739" s="89"/>
      <c r="Q2739" s="89"/>
      <c r="R2739" s="89"/>
      <c r="S2739" s="84">
        <v>2</v>
      </c>
      <c r="T2739" s="89"/>
      <c r="U2739" s="84">
        <v>2950</v>
      </c>
    </row>
    <row r="2740" spans="1:21" ht="17.25" customHeight="1" thickBot="1">
      <c r="A2740" s="82">
        <v>45037</v>
      </c>
      <c r="B2740" s="82" t="str">
        <f t="shared" si="42"/>
        <v>Apr</v>
      </c>
      <c r="C2740" s="83">
        <v>45017</v>
      </c>
      <c r="D2740" s="84">
        <v>16</v>
      </c>
      <c r="E2740" s="84" t="s">
        <v>205</v>
      </c>
      <c r="F2740" s="85" t="s">
        <v>724</v>
      </c>
      <c r="G2740" s="86" t="s">
        <v>10562</v>
      </c>
      <c r="H2740" s="86" t="s">
        <v>8782</v>
      </c>
      <c r="I2740" s="86">
        <v>56640</v>
      </c>
      <c r="J2740" s="84">
        <v>48000</v>
      </c>
      <c r="K2740" s="108" t="s">
        <v>291</v>
      </c>
      <c r="L2740" s="88" t="s">
        <v>32</v>
      </c>
      <c r="M2740" s="88" t="s">
        <v>15</v>
      </c>
      <c r="N2740" s="88" t="s">
        <v>503</v>
      </c>
      <c r="O2740" s="84" t="s">
        <v>6341</v>
      </c>
      <c r="P2740" s="89"/>
      <c r="Q2740" s="89"/>
      <c r="R2740" s="89"/>
      <c r="S2740" s="84">
        <v>4</v>
      </c>
      <c r="T2740" s="89"/>
      <c r="U2740" s="84">
        <v>56640</v>
      </c>
    </row>
    <row r="2741" spans="1:21" ht="17.25" customHeight="1" thickBot="1">
      <c r="A2741" s="82">
        <v>45324</v>
      </c>
      <c r="B2741" s="82" t="str">
        <f t="shared" si="42"/>
        <v>Feb</v>
      </c>
      <c r="C2741" s="83">
        <v>45323</v>
      </c>
      <c r="D2741" s="84">
        <v>5</v>
      </c>
      <c r="E2741" s="84" t="s">
        <v>205</v>
      </c>
      <c r="F2741" s="86" t="s">
        <v>10563</v>
      </c>
      <c r="G2741" s="86" t="s">
        <v>10564</v>
      </c>
      <c r="H2741" s="86" t="s">
        <v>8782</v>
      </c>
      <c r="I2741" s="86">
        <v>2950</v>
      </c>
      <c r="J2741" s="101">
        <v>2500</v>
      </c>
      <c r="K2741" s="118" t="s">
        <v>261</v>
      </c>
      <c r="L2741" s="96" t="s">
        <v>232</v>
      </c>
      <c r="M2741" s="88" t="str">
        <f>VLOOKUP(L2741,'Total Sales 24-25'!$AD$2:$AE$6,2,0)</f>
        <v>Other Services</v>
      </c>
      <c r="N2741" s="96" t="s">
        <v>661</v>
      </c>
      <c r="O2741" s="84" t="s">
        <v>6341</v>
      </c>
      <c r="P2741" s="89"/>
      <c r="Q2741" s="89"/>
      <c r="R2741" s="89"/>
      <c r="S2741" s="84">
        <v>2</v>
      </c>
      <c r="T2741" s="89"/>
      <c r="U2741" s="84">
        <v>2950</v>
      </c>
    </row>
    <row r="2742" spans="1:21" ht="17.25" customHeight="1" thickBot="1">
      <c r="A2742" s="82">
        <v>45324</v>
      </c>
      <c r="B2742" s="82" t="str">
        <f t="shared" si="42"/>
        <v>Feb</v>
      </c>
      <c r="C2742" s="83">
        <v>45323</v>
      </c>
      <c r="D2742" s="84">
        <v>5</v>
      </c>
      <c r="E2742" s="84" t="s">
        <v>205</v>
      </c>
      <c r="F2742" s="86" t="s">
        <v>6592</v>
      </c>
      <c r="G2742" s="86" t="s">
        <v>10565</v>
      </c>
      <c r="H2742" s="86" t="s">
        <v>8782</v>
      </c>
      <c r="I2742" s="86">
        <v>5900</v>
      </c>
      <c r="J2742" s="101">
        <v>5000</v>
      </c>
      <c r="K2742" s="118" t="s">
        <v>261</v>
      </c>
      <c r="L2742" s="96" t="s">
        <v>232</v>
      </c>
      <c r="M2742" s="88" t="str">
        <f>VLOOKUP(L2742,'Total Sales 24-25'!$AD$2:$AE$6,2,0)</f>
        <v>Other Services</v>
      </c>
      <c r="N2742" s="96" t="s">
        <v>661</v>
      </c>
      <c r="O2742" s="84" t="s">
        <v>6341</v>
      </c>
      <c r="P2742" s="89"/>
      <c r="Q2742" s="89"/>
      <c r="R2742" s="89"/>
      <c r="S2742" s="84">
        <v>2</v>
      </c>
      <c r="T2742" s="89"/>
      <c r="U2742" s="84">
        <v>5900</v>
      </c>
    </row>
    <row r="2743" spans="1:21" ht="17.25" customHeight="1" thickBot="1">
      <c r="A2743" s="82">
        <v>45324</v>
      </c>
      <c r="B2743" s="82" t="str">
        <f t="shared" si="42"/>
        <v>Feb</v>
      </c>
      <c r="C2743" s="83">
        <v>45323</v>
      </c>
      <c r="D2743" s="84">
        <v>5</v>
      </c>
      <c r="E2743" s="84" t="s">
        <v>205</v>
      </c>
      <c r="F2743" s="86" t="s">
        <v>3268</v>
      </c>
      <c r="G2743" s="86" t="s">
        <v>10566</v>
      </c>
      <c r="H2743" s="86" t="s">
        <v>8782</v>
      </c>
      <c r="I2743" s="86">
        <v>2950</v>
      </c>
      <c r="J2743" s="101">
        <v>2500</v>
      </c>
      <c r="K2743" s="118" t="s">
        <v>261</v>
      </c>
      <c r="L2743" s="96" t="s">
        <v>232</v>
      </c>
      <c r="M2743" s="88" t="str">
        <f>VLOOKUP(L2743,'Total Sales 24-25'!$AD$2:$AE$6,2,0)</f>
        <v>Other Services</v>
      </c>
      <c r="N2743" s="96" t="s">
        <v>661</v>
      </c>
      <c r="O2743" s="84" t="s">
        <v>6341</v>
      </c>
      <c r="P2743" s="89"/>
      <c r="Q2743" s="89"/>
      <c r="R2743" s="89"/>
      <c r="S2743" s="84">
        <v>2</v>
      </c>
      <c r="T2743" s="89"/>
      <c r="U2743" s="84">
        <v>2950</v>
      </c>
    </row>
    <row r="2744" spans="1:21" ht="17.25" customHeight="1" thickBot="1">
      <c r="A2744" s="82">
        <v>45324</v>
      </c>
      <c r="B2744" s="82" t="str">
        <f t="shared" si="42"/>
        <v>Feb</v>
      </c>
      <c r="C2744" s="83">
        <v>45323</v>
      </c>
      <c r="D2744" s="84">
        <v>5</v>
      </c>
      <c r="E2744" s="84" t="s">
        <v>205</v>
      </c>
      <c r="F2744" s="86" t="s">
        <v>2010</v>
      </c>
      <c r="G2744" s="86" t="s">
        <v>10567</v>
      </c>
      <c r="H2744" s="86" t="s">
        <v>8782</v>
      </c>
      <c r="I2744" s="86">
        <v>2950</v>
      </c>
      <c r="J2744" s="101">
        <v>2500</v>
      </c>
      <c r="K2744" s="118" t="s">
        <v>261</v>
      </c>
      <c r="L2744" s="96" t="s">
        <v>232</v>
      </c>
      <c r="M2744" s="88" t="str">
        <f>VLOOKUP(L2744,'Total Sales 24-25'!$AD$2:$AE$6,2,0)</f>
        <v>Other Services</v>
      </c>
      <c r="N2744" s="96" t="s">
        <v>661</v>
      </c>
      <c r="O2744" s="84" t="s">
        <v>6341</v>
      </c>
      <c r="P2744" s="89"/>
      <c r="Q2744" s="89"/>
      <c r="R2744" s="89"/>
      <c r="S2744" s="84">
        <v>2</v>
      </c>
      <c r="T2744" s="89"/>
      <c r="U2744" s="84">
        <v>2950</v>
      </c>
    </row>
    <row r="2745" spans="1:21" ht="17.25" customHeight="1" thickBot="1">
      <c r="A2745" s="82">
        <v>45324</v>
      </c>
      <c r="B2745" s="82" t="str">
        <f t="shared" si="42"/>
        <v>Feb</v>
      </c>
      <c r="C2745" s="83">
        <v>45323</v>
      </c>
      <c r="D2745" s="84">
        <v>5</v>
      </c>
      <c r="E2745" s="84" t="s">
        <v>205</v>
      </c>
      <c r="F2745" s="86" t="s">
        <v>736</v>
      </c>
      <c r="G2745" s="86" t="s">
        <v>10568</v>
      </c>
      <c r="H2745" s="86" t="s">
        <v>8782</v>
      </c>
      <c r="I2745" s="86">
        <v>2950</v>
      </c>
      <c r="J2745" s="101">
        <v>2500</v>
      </c>
      <c r="K2745" s="118" t="s">
        <v>261</v>
      </c>
      <c r="L2745" s="96" t="s">
        <v>232</v>
      </c>
      <c r="M2745" s="88" t="str">
        <f>VLOOKUP(L2745,'Total Sales 24-25'!$AD$2:$AE$6,2,0)</f>
        <v>Other Services</v>
      </c>
      <c r="N2745" s="96" t="s">
        <v>661</v>
      </c>
      <c r="O2745" s="84" t="s">
        <v>6341</v>
      </c>
      <c r="P2745" s="89"/>
      <c r="Q2745" s="89"/>
      <c r="R2745" s="89"/>
      <c r="S2745" s="84">
        <v>2</v>
      </c>
      <c r="T2745" s="89"/>
      <c r="U2745" s="84">
        <v>2950</v>
      </c>
    </row>
    <row r="2746" spans="1:21" ht="17.25" customHeight="1" thickBot="1">
      <c r="A2746" s="82">
        <v>45324</v>
      </c>
      <c r="B2746" s="82" t="str">
        <f t="shared" si="42"/>
        <v>Feb</v>
      </c>
      <c r="C2746" s="83">
        <v>45323</v>
      </c>
      <c r="D2746" s="84">
        <v>5</v>
      </c>
      <c r="E2746" s="84" t="s">
        <v>205</v>
      </c>
      <c r="F2746" s="86" t="s">
        <v>1796</v>
      </c>
      <c r="G2746" s="86" t="s">
        <v>10569</v>
      </c>
      <c r="H2746" s="86" t="s">
        <v>8782</v>
      </c>
      <c r="I2746" s="86">
        <v>5900</v>
      </c>
      <c r="J2746" s="101">
        <v>5000</v>
      </c>
      <c r="K2746" s="118" t="s">
        <v>261</v>
      </c>
      <c r="L2746" s="96" t="s">
        <v>232</v>
      </c>
      <c r="M2746" s="88" t="str">
        <f>VLOOKUP(L2746,'Total Sales 24-25'!$AD$2:$AE$6,2,0)</f>
        <v>Other Services</v>
      </c>
      <c r="N2746" s="96" t="s">
        <v>661</v>
      </c>
      <c r="O2746" s="84" t="s">
        <v>6341</v>
      </c>
      <c r="P2746" s="89"/>
      <c r="Q2746" s="89"/>
      <c r="R2746" s="89"/>
      <c r="S2746" s="84">
        <v>2</v>
      </c>
      <c r="T2746" s="89"/>
      <c r="U2746" s="84">
        <v>5900</v>
      </c>
    </row>
    <row r="2747" spans="1:21" ht="17.25" customHeight="1" thickBot="1">
      <c r="A2747" s="82">
        <v>45324</v>
      </c>
      <c r="B2747" s="82" t="str">
        <f t="shared" si="42"/>
        <v>Feb</v>
      </c>
      <c r="C2747" s="83">
        <v>45323</v>
      </c>
      <c r="D2747" s="84">
        <v>5</v>
      </c>
      <c r="E2747" s="84" t="s">
        <v>205</v>
      </c>
      <c r="F2747" s="86" t="s">
        <v>9643</v>
      </c>
      <c r="G2747" s="86" t="s">
        <v>10570</v>
      </c>
      <c r="H2747" s="86" t="s">
        <v>8782</v>
      </c>
      <c r="I2747" s="86">
        <v>1950</v>
      </c>
      <c r="J2747" s="101">
        <v>1653</v>
      </c>
      <c r="K2747" s="118" t="s">
        <v>261</v>
      </c>
      <c r="L2747" s="96" t="s">
        <v>232</v>
      </c>
      <c r="M2747" s="88" t="str">
        <f>VLOOKUP(L2747,'Total Sales 24-25'!$AD$2:$AE$6,2,0)</f>
        <v>Other Services</v>
      </c>
      <c r="N2747" s="96" t="s">
        <v>661</v>
      </c>
      <c r="O2747" s="84" t="s">
        <v>6341</v>
      </c>
      <c r="P2747" s="89"/>
      <c r="Q2747" s="89"/>
      <c r="R2747" s="89"/>
      <c r="S2747" s="84">
        <v>2</v>
      </c>
      <c r="T2747" s="89"/>
      <c r="U2747" s="84">
        <v>1950</v>
      </c>
    </row>
    <row r="2748" spans="1:21" ht="17.25" customHeight="1" thickBot="1">
      <c r="A2748" s="82">
        <v>45324</v>
      </c>
      <c r="B2748" s="82" t="str">
        <f t="shared" si="42"/>
        <v>Feb</v>
      </c>
      <c r="C2748" s="83">
        <v>45323</v>
      </c>
      <c r="D2748" s="84">
        <v>5</v>
      </c>
      <c r="E2748" s="84" t="s">
        <v>205</v>
      </c>
      <c r="F2748" s="86" t="s">
        <v>6124</v>
      </c>
      <c r="G2748" s="86" t="s">
        <v>10571</v>
      </c>
      <c r="H2748" s="86" t="s">
        <v>8782</v>
      </c>
      <c r="I2748" s="86">
        <v>2950</v>
      </c>
      <c r="J2748" s="101">
        <v>2500</v>
      </c>
      <c r="K2748" s="118" t="s">
        <v>261</v>
      </c>
      <c r="L2748" s="96" t="s">
        <v>232</v>
      </c>
      <c r="M2748" s="88" t="str">
        <f>VLOOKUP(L2748,'Total Sales 24-25'!$AD$2:$AE$6,2,0)</f>
        <v>Other Services</v>
      </c>
      <c r="N2748" s="96" t="s">
        <v>661</v>
      </c>
      <c r="O2748" s="84" t="s">
        <v>6341</v>
      </c>
      <c r="P2748" s="89"/>
      <c r="Q2748" s="89"/>
      <c r="R2748" s="89"/>
      <c r="S2748" s="84">
        <v>2</v>
      </c>
      <c r="T2748" s="89"/>
      <c r="U2748" s="84">
        <v>2950</v>
      </c>
    </row>
    <row r="2749" spans="1:21" ht="17.25" customHeight="1" thickBot="1">
      <c r="A2749" s="82">
        <v>45324</v>
      </c>
      <c r="B2749" s="82" t="str">
        <f t="shared" si="42"/>
        <v>Feb</v>
      </c>
      <c r="C2749" s="83">
        <v>45323</v>
      </c>
      <c r="D2749" s="84">
        <v>5</v>
      </c>
      <c r="E2749" s="84" t="s">
        <v>205</v>
      </c>
      <c r="F2749" s="86" t="s">
        <v>10572</v>
      </c>
      <c r="G2749" s="86" t="s">
        <v>10573</v>
      </c>
      <c r="H2749" s="86" t="s">
        <v>8782</v>
      </c>
      <c r="I2749" s="86">
        <v>11800</v>
      </c>
      <c r="J2749" s="101">
        <v>10000</v>
      </c>
      <c r="K2749" s="118" t="s">
        <v>261</v>
      </c>
      <c r="L2749" s="96" t="s">
        <v>232</v>
      </c>
      <c r="M2749" s="88" t="str">
        <f>VLOOKUP(L2749,'Total Sales 24-25'!$AD$2:$AE$6,2,0)</f>
        <v>Other Services</v>
      </c>
      <c r="N2749" s="96" t="s">
        <v>661</v>
      </c>
      <c r="O2749" s="84" t="s">
        <v>6341</v>
      </c>
      <c r="P2749" s="89"/>
      <c r="Q2749" s="89"/>
      <c r="R2749" s="89"/>
      <c r="S2749" s="84">
        <v>2</v>
      </c>
      <c r="T2749" s="89"/>
      <c r="U2749" s="84">
        <v>11800</v>
      </c>
    </row>
    <row r="2750" spans="1:21" ht="17.25" customHeight="1" thickBot="1">
      <c r="A2750" s="82">
        <v>45324</v>
      </c>
      <c r="B2750" s="82" t="str">
        <f t="shared" si="42"/>
        <v>Feb</v>
      </c>
      <c r="C2750" s="83">
        <v>45323</v>
      </c>
      <c r="D2750" s="84">
        <v>5</v>
      </c>
      <c r="E2750" s="84" t="s">
        <v>205</v>
      </c>
      <c r="F2750" s="86" t="s">
        <v>9326</v>
      </c>
      <c r="G2750" s="86" t="s">
        <v>10574</v>
      </c>
      <c r="H2750" s="86" t="s">
        <v>8782</v>
      </c>
      <c r="I2750" s="86">
        <v>2950</v>
      </c>
      <c r="J2750" s="101">
        <v>2500</v>
      </c>
      <c r="K2750" s="118" t="s">
        <v>261</v>
      </c>
      <c r="L2750" s="96" t="s">
        <v>232</v>
      </c>
      <c r="M2750" s="88" t="str">
        <f>VLOOKUP(L2750,'Total Sales 24-25'!$AD$2:$AE$6,2,0)</f>
        <v>Other Services</v>
      </c>
      <c r="N2750" s="96" t="s">
        <v>661</v>
      </c>
      <c r="O2750" s="84" t="s">
        <v>6341</v>
      </c>
      <c r="P2750" s="89"/>
      <c r="Q2750" s="89"/>
      <c r="R2750" s="89"/>
      <c r="S2750" s="84">
        <v>2</v>
      </c>
      <c r="T2750" s="89"/>
      <c r="U2750" s="84">
        <v>2950</v>
      </c>
    </row>
    <row r="2751" spans="1:21" ht="17.25" customHeight="1" thickBot="1">
      <c r="A2751" s="82">
        <v>45037</v>
      </c>
      <c r="B2751" s="82" t="str">
        <f t="shared" si="42"/>
        <v>Apr</v>
      </c>
      <c r="C2751" s="83">
        <v>45017</v>
      </c>
      <c r="D2751" s="84">
        <v>16</v>
      </c>
      <c r="E2751" s="84" t="s">
        <v>205</v>
      </c>
      <c r="F2751" s="85" t="s">
        <v>1337</v>
      </c>
      <c r="G2751" s="86" t="s">
        <v>10575</v>
      </c>
      <c r="H2751" s="86" t="s">
        <v>8782</v>
      </c>
      <c r="I2751" s="86">
        <v>3000</v>
      </c>
      <c r="J2751" s="84">
        <v>2542</v>
      </c>
      <c r="K2751" s="107" t="s">
        <v>261</v>
      </c>
      <c r="L2751" s="88" t="s">
        <v>226</v>
      </c>
      <c r="M2751" s="88" t="str">
        <f>VLOOKUP(L2751,'Total Sales 24-25'!$AD$2:$AE$6,2,0)</f>
        <v xml:space="preserve">Training Business </v>
      </c>
      <c r="N2751" s="88" t="s">
        <v>661</v>
      </c>
      <c r="O2751" s="84" t="s">
        <v>6341</v>
      </c>
      <c r="P2751" s="89"/>
      <c r="Q2751" s="89"/>
      <c r="R2751" s="89"/>
      <c r="S2751" s="84">
        <v>4</v>
      </c>
      <c r="T2751" s="89"/>
      <c r="U2751" s="84">
        <v>3000</v>
      </c>
    </row>
    <row r="2752" spans="1:21" ht="17.25" customHeight="1" thickBot="1">
      <c r="A2752" s="82">
        <v>45324</v>
      </c>
      <c r="B2752" s="82" t="str">
        <f t="shared" si="42"/>
        <v>Feb</v>
      </c>
      <c r="C2752" s="83">
        <v>45323</v>
      </c>
      <c r="D2752" s="84">
        <v>5</v>
      </c>
      <c r="E2752" s="84" t="s">
        <v>205</v>
      </c>
      <c r="F2752" s="86" t="s">
        <v>2235</v>
      </c>
      <c r="G2752" s="86" t="s">
        <v>10576</v>
      </c>
      <c r="H2752" s="86" t="s">
        <v>8782</v>
      </c>
      <c r="I2752" s="86">
        <v>10030</v>
      </c>
      <c r="J2752" s="101">
        <v>8500</v>
      </c>
      <c r="K2752" s="134" t="s">
        <v>112</v>
      </c>
      <c r="L2752" s="96" t="s">
        <v>229</v>
      </c>
      <c r="M2752" s="88" t="str">
        <f>VLOOKUP(L2752,'Total Sales 24-25'!$AD$2:$AE$6,2,0)</f>
        <v>WhatsApp API Business</v>
      </c>
      <c r="N2752" s="96" t="s">
        <v>352</v>
      </c>
      <c r="O2752" s="84" t="s">
        <v>6341</v>
      </c>
      <c r="P2752" s="89"/>
      <c r="Q2752" s="89"/>
      <c r="R2752" s="89"/>
      <c r="S2752" s="84">
        <v>2</v>
      </c>
      <c r="T2752" s="89"/>
      <c r="U2752" s="84">
        <v>10030</v>
      </c>
    </row>
    <row r="2753" spans="1:21" ht="17.25" customHeight="1" thickBot="1">
      <c r="A2753" s="82">
        <v>45324</v>
      </c>
      <c r="B2753" s="82" t="str">
        <f t="shared" si="42"/>
        <v>Feb</v>
      </c>
      <c r="C2753" s="83">
        <v>45323</v>
      </c>
      <c r="D2753" s="84">
        <v>5</v>
      </c>
      <c r="E2753" s="84" t="s">
        <v>205</v>
      </c>
      <c r="F2753" s="86" t="s">
        <v>4074</v>
      </c>
      <c r="G2753" s="86" t="s">
        <v>10577</v>
      </c>
      <c r="H2753" s="86" t="s">
        <v>8782</v>
      </c>
      <c r="I2753" s="86">
        <v>10620</v>
      </c>
      <c r="J2753" s="101">
        <v>9000</v>
      </c>
      <c r="K2753" s="134" t="s">
        <v>112</v>
      </c>
      <c r="L2753" s="96" t="s">
        <v>229</v>
      </c>
      <c r="M2753" s="88" t="str">
        <f>VLOOKUP(L2753,'Total Sales 24-25'!$AD$2:$AE$6,2,0)</f>
        <v>WhatsApp API Business</v>
      </c>
      <c r="N2753" s="96" t="s">
        <v>352</v>
      </c>
      <c r="O2753" s="84" t="s">
        <v>6341</v>
      </c>
      <c r="P2753" s="89"/>
      <c r="Q2753" s="89"/>
      <c r="R2753" s="89"/>
      <c r="S2753" s="84">
        <v>2</v>
      </c>
      <c r="T2753" s="89"/>
      <c r="U2753" s="84">
        <v>10620</v>
      </c>
    </row>
    <row r="2754" spans="1:21" ht="17.25" customHeight="1" thickBot="1">
      <c r="A2754" s="82">
        <v>45325</v>
      </c>
      <c r="B2754" s="82" t="str">
        <f t="shared" ref="B2754:B2817" si="43">TEXT(A2754,"mmm")</f>
        <v>Feb</v>
      </c>
      <c r="C2754" s="83">
        <v>45323</v>
      </c>
      <c r="D2754" s="84">
        <v>5</v>
      </c>
      <c r="E2754" s="84" t="s">
        <v>205</v>
      </c>
      <c r="F2754" s="86" t="s">
        <v>4242</v>
      </c>
      <c r="G2754" s="86" t="s">
        <v>10578</v>
      </c>
      <c r="H2754" s="86" t="s">
        <v>8782</v>
      </c>
      <c r="I2754" s="86">
        <v>2950</v>
      </c>
      <c r="J2754" s="101">
        <v>2500</v>
      </c>
      <c r="K2754" s="118" t="s">
        <v>261</v>
      </c>
      <c r="L2754" s="96" t="s">
        <v>232</v>
      </c>
      <c r="M2754" s="88" t="str">
        <f>VLOOKUP(L2754,'Total Sales 24-25'!$AD$2:$AE$6,2,0)</f>
        <v>Other Services</v>
      </c>
      <c r="N2754" s="96" t="s">
        <v>661</v>
      </c>
      <c r="O2754" s="84" t="s">
        <v>6341</v>
      </c>
      <c r="P2754" s="89"/>
      <c r="Q2754" s="89"/>
      <c r="R2754" s="89"/>
      <c r="S2754" s="84">
        <v>2</v>
      </c>
      <c r="T2754" s="89"/>
      <c r="U2754" s="84">
        <v>2950</v>
      </c>
    </row>
    <row r="2755" spans="1:21" ht="17.25" customHeight="1" thickBot="1">
      <c r="A2755" s="82">
        <v>45325</v>
      </c>
      <c r="B2755" s="82" t="str">
        <f t="shared" si="43"/>
        <v>Feb</v>
      </c>
      <c r="C2755" s="83">
        <v>45323</v>
      </c>
      <c r="D2755" s="84">
        <v>5</v>
      </c>
      <c r="E2755" s="84" t="s">
        <v>205</v>
      </c>
      <c r="F2755" s="86" t="s">
        <v>2033</v>
      </c>
      <c r="G2755" s="86" t="s">
        <v>10579</v>
      </c>
      <c r="H2755" s="86" t="s">
        <v>8782</v>
      </c>
      <c r="I2755" s="86">
        <v>469640</v>
      </c>
      <c r="J2755" s="101">
        <v>398000</v>
      </c>
      <c r="K2755" s="104" t="s">
        <v>291</v>
      </c>
      <c r="L2755" s="96" t="s">
        <v>226</v>
      </c>
      <c r="M2755" s="88" t="str">
        <f>VLOOKUP(L2755,'Total Sales 24-25'!$AD$2:$AE$6,2,0)</f>
        <v xml:space="preserve">Training Business </v>
      </c>
      <c r="N2755" s="96" t="s">
        <v>292</v>
      </c>
      <c r="O2755" s="84" t="s">
        <v>6341</v>
      </c>
      <c r="P2755" s="84" t="s">
        <v>7726</v>
      </c>
      <c r="Q2755" s="89"/>
      <c r="R2755" s="89"/>
      <c r="S2755" s="84">
        <v>2</v>
      </c>
      <c r="T2755" s="89"/>
      <c r="U2755" s="84">
        <v>469640</v>
      </c>
    </row>
    <row r="2756" spans="1:21" ht="17.25" customHeight="1" thickBot="1">
      <c r="A2756" s="82">
        <v>45325</v>
      </c>
      <c r="B2756" s="82" t="str">
        <f t="shared" si="43"/>
        <v>Feb</v>
      </c>
      <c r="C2756" s="83">
        <v>45323</v>
      </c>
      <c r="D2756" s="84">
        <v>5</v>
      </c>
      <c r="E2756" s="84" t="s">
        <v>205</v>
      </c>
      <c r="F2756" s="86" t="s">
        <v>2101</v>
      </c>
      <c r="G2756" s="86" t="s">
        <v>10580</v>
      </c>
      <c r="H2756" s="86" t="s">
        <v>8782</v>
      </c>
      <c r="I2756" s="86">
        <v>2950</v>
      </c>
      <c r="J2756" s="101">
        <v>2500</v>
      </c>
      <c r="K2756" s="118" t="s">
        <v>261</v>
      </c>
      <c r="L2756" s="96" t="s">
        <v>232</v>
      </c>
      <c r="M2756" s="88" t="str">
        <f>VLOOKUP(L2756,'Total Sales 24-25'!$AD$2:$AE$6,2,0)</f>
        <v>Other Services</v>
      </c>
      <c r="N2756" s="96" t="s">
        <v>661</v>
      </c>
      <c r="O2756" s="84" t="s">
        <v>6341</v>
      </c>
      <c r="P2756" s="89"/>
      <c r="Q2756" s="89"/>
      <c r="R2756" s="89"/>
      <c r="S2756" s="84">
        <v>2</v>
      </c>
      <c r="T2756" s="89"/>
      <c r="U2756" s="84">
        <v>2950</v>
      </c>
    </row>
    <row r="2757" spans="1:21" ht="17.25" customHeight="1" thickBot="1">
      <c r="A2757" s="82">
        <v>45325</v>
      </c>
      <c r="B2757" s="82" t="str">
        <f t="shared" si="43"/>
        <v>Feb</v>
      </c>
      <c r="C2757" s="83">
        <v>45323</v>
      </c>
      <c r="D2757" s="84">
        <v>5</v>
      </c>
      <c r="E2757" s="84" t="s">
        <v>205</v>
      </c>
      <c r="F2757" s="86" t="s">
        <v>360</v>
      </c>
      <c r="G2757" s="86" t="s">
        <v>10581</v>
      </c>
      <c r="H2757" s="86" t="s">
        <v>8782</v>
      </c>
      <c r="I2757" s="86">
        <v>1296.81</v>
      </c>
      <c r="J2757" s="101">
        <v>1099</v>
      </c>
      <c r="K2757" s="134" t="s">
        <v>112</v>
      </c>
      <c r="L2757" s="96" t="s">
        <v>229</v>
      </c>
      <c r="M2757" s="88" t="str">
        <f>VLOOKUP(L2757,'Total Sales 24-25'!$AD$2:$AE$6,2,0)</f>
        <v>WhatsApp API Business</v>
      </c>
      <c r="N2757" s="96" t="s">
        <v>249</v>
      </c>
      <c r="O2757" s="84" t="s">
        <v>6341</v>
      </c>
      <c r="P2757" s="89"/>
      <c r="Q2757" s="89"/>
      <c r="R2757" s="89"/>
      <c r="S2757" s="84">
        <v>2</v>
      </c>
      <c r="T2757" s="89"/>
      <c r="U2757" s="84">
        <v>1296.81</v>
      </c>
    </row>
    <row r="2758" spans="1:21" ht="17.25" customHeight="1" thickBot="1">
      <c r="A2758" s="82">
        <v>45327</v>
      </c>
      <c r="B2758" s="82" t="str">
        <f t="shared" si="43"/>
        <v>Feb</v>
      </c>
      <c r="C2758" s="83">
        <v>45323</v>
      </c>
      <c r="D2758" s="84">
        <v>6</v>
      </c>
      <c r="E2758" s="84" t="s">
        <v>205</v>
      </c>
      <c r="F2758" s="86" t="s">
        <v>10582</v>
      </c>
      <c r="G2758" s="86" t="s">
        <v>10583</v>
      </c>
      <c r="H2758" s="86" t="s">
        <v>8782</v>
      </c>
      <c r="I2758" s="86">
        <v>81774</v>
      </c>
      <c r="J2758" s="101">
        <v>69300</v>
      </c>
      <c r="K2758" s="134" t="s">
        <v>112</v>
      </c>
      <c r="L2758" s="96" t="s">
        <v>229</v>
      </c>
      <c r="M2758" s="88" t="str">
        <f>VLOOKUP(L2758,'Total Sales 24-25'!$AD$2:$AE$6,2,0)</f>
        <v>WhatsApp API Business</v>
      </c>
      <c r="N2758" s="96" t="s">
        <v>359</v>
      </c>
      <c r="O2758" s="84" t="s">
        <v>6341</v>
      </c>
      <c r="P2758" s="89"/>
      <c r="Q2758" s="89"/>
      <c r="R2758" s="89"/>
      <c r="S2758" s="84">
        <v>2</v>
      </c>
      <c r="T2758" s="89"/>
      <c r="U2758" s="84">
        <v>81774</v>
      </c>
    </row>
    <row r="2759" spans="1:21" ht="17.25" customHeight="1" thickBot="1">
      <c r="A2759" s="82">
        <v>45327</v>
      </c>
      <c r="B2759" s="82" t="str">
        <f t="shared" si="43"/>
        <v>Feb</v>
      </c>
      <c r="C2759" s="83">
        <v>45323</v>
      </c>
      <c r="D2759" s="84">
        <v>6</v>
      </c>
      <c r="E2759" s="84" t="s">
        <v>205</v>
      </c>
      <c r="F2759" s="86" t="s">
        <v>420</v>
      </c>
      <c r="G2759" s="86" t="s">
        <v>10584</v>
      </c>
      <c r="H2759" s="86" t="s">
        <v>8782</v>
      </c>
      <c r="I2759" s="86">
        <v>20390</v>
      </c>
      <c r="J2759" s="101">
        <v>17280</v>
      </c>
      <c r="K2759" s="118" t="s">
        <v>261</v>
      </c>
      <c r="L2759" s="96" t="s">
        <v>232</v>
      </c>
      <c r="M2759" s="88" t="str">
        <f>VLOOKUP(L2759,'Total Sales 24-25'!$AD$2:$AE$6,2,0)</f>
        <v>Other Services</v>
      </c>
      <c r="N2759" s="96" t="s">
        <v>422</v>
      </c>
      <c r="O2759" s="84" t="s">
        <v>6341</v>
      </c>
      <c r="P2759" s="89"/>
      <c r="Q2759" s="89"/>
      <c r="R2759" s="89"/>
      <c r="S2759" s="84">
        <v>2</v>
      </c>
      <c r="T2759" s="89"/>
      <c r="U2759" s="84">
        <v>20390</v>
      </c>
    </row>
    <row r="2760" spans="1:21" ht="17.25" customHeight="1" thickBot="1">
      <c r="A2760" s="82">
        <v>45327</v>
      </c>
      <c r="B2760" s="82" t="str">
        <f t="shared" si="43"/>
        <v>Feb</v>
      </c>
      <c r="C2760" s="83">
        <v>45323</v>
      </c>
      <c r="D2760" s="84">
        <v>6</v>
      </c>
      <c r="E2760" s="84" t="s">
        <v>205</v>
      </c>
      <c r="F2760" s="86" t="s">
        <v>3876</v>
      </c>
      <c r="G2760" s="86" t="s">
        <v>10585</v>
      </c>
      <c r="H2760" s="86" t="s">
        <v>8782</v>
      </c>
      <c r="I2760" s="86">
        <v>20060</v>
      </c>
      <c r="J2760" s="101">
        <v>17000</v>
      </c>
      <c r="K2760" s="134" t="s">
        <v>112</v>
      </c>
      <c r="L2760" s="96" t="s">
        <v>229</v>
      </c>
      <c r="M2760" s="88" t="str">
        <f>VLOOKUP(L2760,'Total Sales 24-25'!$AD$2:$AE$6,2,0)</f>
        <v>WhatsApp API Business</v>
      </c>
      <c r="N2760" s="96" t="s">
        <v>1322</v>
      </c>
      <c r="O2760" s="84" t="s">
        <v>6341</v>
      </c>
      <c r="P2760" s="89"/>
      <c r="Q2760" s="89"/>
      <c r="R2760" s="89"/>
      <c r="S2760" s="84">
        <v>2</v>
      </c>
      <c r="T2760" s="89"/>
      <c r="U2760" s="84">
        <v>20060</v>
      </c>
    </row>
    <row r="2761" spans="1:21" ht="17.25" customHeight="1" thickBot="1">
      <c r="A2761" s="82">
        <v>45327</v>
      </c>
      <c r="B2761" s="82" t="str">
        <f t="shared" si="43"/>
        <v>Feb</v>
      </c>
      <c r="C2761" s="83">
        <v>45323</v>
      </c>
      <c r="D2761" s="84">
        <v>6</v>
      </c>
      <c r="E2761" s="84" t="s">
        <v>205</v>
      </c>
      <c r="F2761" s="86" t="s">
        <v>384</v>
      </c>
      <c r="G2761" s="86" t="s">
        <v>10586</v>
      </c>
      <c r="H2761" s="86" t="s">
        <v>8782</v>
      </c>
      <c r="I2761" s="86">
        <v>11075</v>
      </c>
      <c r="J2761" s="101">
        <v>9386</v>
      </c>
      <c r="K2761" s="135" t="s">
        <v>310</v>
      </c>
      <c r="L2761" s="96" t="s">
        <v>223</v>
      </c>
      <c r="M2761" s="88" t="str">
        <f>VLOOKUP(L2761,'Total Sales 24-25'!$AD$2:$AE$6,2,0)</f>
        <v>Tech Assist Recruitment</v>
      </c>
      <c r="N2761" s="96" t="s">
        <v>311</v>
      </c>
      <c r="O2761" s="84" t="s">
        <v>6341</v>
      </c>
      <c r="P2761" s="89"/>
      <c r="Q2761" s="89"/>
      <c r="R2761" s="89"/>
      <c r="S2761" s="84">
        <v>2</v>
      </c>
      <c r="T2761" s="89"/>
      <c r="U2761" s="84">
        <v>11075</v>
      </c>
    </row>
    <row r="2762" spans="1:21" ht="17.25" customHeight="1" thickBot="1">
      <c r="A2762" s="82">
        <v>45037</v>
      </c>
      <c r="B2762" s="82" t="str">
        <f t="shared" si="43"/>
        <v>Apr</v>
      </c>
      <c r="C2762" s="83">
        <v>45017</v>
      </c>
      <c r="D2762" s="109">
        <v>16</v>
      </c>
      <c r="E2762" s="84" t="s">
        <v>205</v>
      </c>
      <c r="F2762" s="113" t="s">
        <v>10587</v>
      </c>
      <c r="G2762" s="110" t="s">
        <v>10588</v>
      </c>
      <c r="H2762" s="86" t="s">
        <v>8782</v>
      </c>
      <c r="I2762" s="110">
        <v>20060</v>
      </c>
      <c r="J2762" s="109">
        <v>17000</v>
      </c>
      <c r="K2762" s="120" t="s">
        <v>112</v>
      </c>
      <c r="L2762" s="109" t="s">
        <v>229</v>
      </c>
      <c r="M2762" s="88" t="str">
        <f>VLOOKUP(L2762,'Total Sales 24-25'!$AD$2:$AE$6,2,0)</f>
        <v>WhatsApp API Business</v>
      </c>
      <c r="N2762" s="109" t="s">
        <v>1322</v>
      </c>
      <c r="O2762" s="109" t="s">
        <v>6341</v>
      </c>
      <c r="P2762" s="89"/>
      <c r="Q2762" s="89"/>
      <c r="R2762" s="89"/>
      <c r="S2762" s="109">
        <v>4</v>
      </c>
      <c r="T2762" s="89"/>
      <c r="U2762" s="109">
        <v>20060</v>
      </c>
    </row>
    <row r="2763" spans="1:21" ht="17.25" customHeight="1" thickBot="1">
      <c r="A2763" s="82">
        <v>45327</v>
      </c>
      <c r="B2763" s="82" t="str">
        <f t="shared" si="43"/>
        <v>Feb</v>
      </c>
      <c r="C2763" s="83">
        <v>45323</v>
      </c>
      <c r="D2763" s="84">
        <v>6</v>
      </c>
      <c r="E2763" s="84" t="s">
        <v>205</v>
      </c>
      <c r="F2763" s="86" t="s">
        <v>3070</v>
      </c>
      <c r="G2763" s="86" t="s">
        <v>10589</v>
      </c>
      <c r="H2763" s="86" t="s">
        <v>8782</v>
      </c>
      <c r="I2763" s="86">
        <v>17700</v>
      </c>
      <c r="J2763" s="101">
        <v>15000</v>
      </c>
      <c r="K2763" s="134" t="s">
        <v>112</v>
      </c>
      <c r="L2763" s="96" t="s">
        <v>229</v>
      </c>
      <c r="M2763" s="88" t="str">
        <f>VLOOKUP(L2763,'Total Sales 24-25'!$AD$2:$AE$6,2,0)</f>
        <v>WhatsApp API Business</v>
      </c>
      <c r="N2763" s="96" t="s">
        <v>284</v>
      </c>
      <c r="O2763" s="84" t="s">
        <v>6341</v>
      </c>
      <c r="P2763" s="89"/>
      <c r="Q2763" s="89"/>
      <c r="R2763" s="89"/>
      <c r="S2763" s="84">
        <v>2</v>
      </c>
      <c r="T2763" s="89"/>
      <c r="U2763" s="84">
        <v>17700</v>
      </c>
    </row>
    <row r="2764" spans="1:21" ht="17.25" customHeight="1" thickBot="1">
      <c r="A2764" s="82">
        <v>45327</v>
      </c>
      <c r="B2764" s="82" t="str">
        <f t="shared" si="43"/>
        <v>Feb</v>
      </c>
      <c r="C2764" s="83">
        <v>45323</v>
      </c>
      <c r="D2764" s="84">
        <v>6</v>
      </c>
      <c r="E2764" s="84" t="s">
        <v>205</v>
      </c>
      <c r="F2764" s="86" t="s">
        <v>10590</v>
      </c>
      <c r="G2764" s="86" t="s">
        <v>10591</v>
      </c>
      <c r="H2764" s="86" t="s">
        <v>8782</v>
      </c>
      <c r="I2764" s="86">
        <v>2950</v>
      </c>
      <c r="J2764" s="101">
        <v>2500</v>
      </c>
      <c r="K2764" s="134" t="s">
        <v>112</v>
      </c>
      <c r="L2764" s="96" t="s">
        <v>229</v>
      </c>
      <c r="M2764" s="88" t="str">
        <f>VLOOKUP(L2764,'Total Sales 24-25'!$AD$2:$AE$6,2,0)</f>
        <v>WhatsApp API Business</v>
      </c>
      <c r="N2764" s="96" t="s">
        <v>258</v>
      </c>
      <c r="O2764" s="84" t="s">
        <v>6341</v>
      </c>
      <c r="P2764" s="89"/>
      <c r="Q2764" s="89"/>
      <c r="R2764" s="89"/>
      <c r="S2764" s="84">
        <v>2</v>
      </c>
      <c r="T2764" s="89"/>
      <c r="U2764" s="84">
        <v>2950</v>
      </c>
    </row>
    <row r="2765" spans="1:21" ht="17.25" customHeight="1" thickBot="1">
      <c r="A2765" s="82">
        <v>45327</v>
      </c>
      <c r="B2765" s="82" t="str">
        <f t="shared" si="43"/>
        <v>Feb</v>
      </c>
      <c r="C2765" s="83">
        <v>45323</v>
      </c>
      <c r="D2765" s="84">
        <v>6</v>
      </c>
      <c r="E2765" s="84" t="s">
        <v>205</v>
      </c>
      <c r="F2765" s="86" t="s">
        <v>930</v>
      </c>
      <c r="G2765" s="86" t="s">
        <v>10592</v>
      </c>
      <c r="H2765" s="86" t="s">
        <v>8782</v>
      </c>
      <c r="I2765" s="86">
        <v>15045</v>
      </c>
      <c r="J2765" s="101">
        <v>12750</v>
      </c>
      <c r="K2765" s="134" t="s">
        <v>112</v>
      </c>
      <c r="L2765" s="96" t="s">
        <v>229</v>
      </c>
      <c r="M2765" s="88" t="str">
        <f>VLOOKUP(L2765,'Total Sales 24-25'!$AD$2:$AE$6,2,0)</f>
        <v>WhatsApp API Business</v>
      </c>
      <c r="N2765" s="96" t="s">
        <v>284</v>
      </c>
      <c r="O2765" s="84" t="s">
        <v>6341</v>
      </c>
      <c r="P2765" s="89"/>
      <c r="Q2765" s="89"/>
      <c r="R2765" s="89"/>
      <c r="S2765" s="84">
        <v>2</v>
      </c>
      <c r="T2765" s="89"/>
      <c r="U2765" s="84">
        <v>15045</v>
      </c>
    </row>
    <row r="2766" spans="1:21" ht="17.25" customHeight="1" thickBot="1">
      <c r="A2766" s="82">
        <v>45327</v>
      </c>
      <c r="B2766" s="82" t="str">
        <f t="shared" si="43"/>
        <v>Feb</v>
      </c>
      <c r="C2766" s="83">
        <v>45323</v>
      </c>
      <c r="D2766" s="84">
        <v>6</v>
      </c>
      <c r="E2766" s="84" t="s">
        <v>205</v>
      </c>
      <c r="F2766" s="86" t="s">
        <v>10593</v>
      </c>
      <c r="G2766" s="117" t="s">
        <v>10594</v>
      </c>
      <c r="H2766" s="86" t="s">
        <v>8782</v>
      </c>
      <c r="I2766" s="86">
        <v>17700</v>
      </c>
      <c r="J2766" s="101">
        <v>15000</v>
      </c>
      <c r="K2766" s="134" t="s">
        <v>112</v>
      </c>
      <c r="L2766" s="96" t="s">
        <v>229</v>
      </c>
      <c r="M2766" s="88" t="str">
        <f>VLOOKUP(L2766,'Total Sales 24-25'!$AD$2:$AE$6,2,0)</f>
        <v>WhatsApp API Business</v>
      </c>
      <c r="N2766" s="96" t="s">
        <v>284</v>
      </c>
      <c r="O2766" s="84" t="s">
        <v>6341</v>
      </c>
      <c r="P2766" s="89"/>
      <c r="Q2766" s="89"/>
      <c r="R2766" s="89"/>
      <c r="S2766" s="84">
        <v>2</v>
      </c>
      <c r="T2766" s="89"/>
      <c r="U2766" s="84">
        <v>17700</v>
      </c>
    </row>
    <row r="2767" spans="1:21" ht="17.25" customHeight="1" thickBot="1">
      <c r="A2767" s="82">
        <v>45327</v>
      </c>
      <c r="B2767" s="82" t="str">
        <f t="shared" si="43"/>
        <v>Feb</v>
      </c>
      <c r="C2767" s="83">
        <v>45323</v>
      </c>
      <c r="D2767" s="84">
        <v>6</v>
      </c>
      <c r="E2767" s="84" t="s">
        <v>205</v>
      </c>
      <c r="F2767" s="86" t="s">
        <v>10593</v>
      </c>
      <c r="G2767" s="117" t="s">
        <v>10594</v>
      </c>
      <c r="H2767" s="86" t="s">
        <v>8782</v>
      </c>
      <c r="I2767" s="86">
        <v>5900</v>
      </c>
      <c r="J2767" s="101">
        <v>5000</v>
      </c>
      <c r="K2767" s="134" t="s">
        <v>112</v>
      </c>
      <c r="L2767" s="96" t="s">
        <v>229</v>
      </c>
      <c r="M2767" s="88" t="str">
        <f>VLOOKUP(L2767,'Total Sales 24-25'!$AD$2:$AE$6,2,0)</f>
        <v>WhatsApp API Business</v>
      </c>
      <c r="N2767" s="96" t="s">
        <v>321</v>
      </c>
      <c r="O2767" s="84" t="s">
        <v>6341</v>
      </c>
      <c r="P2767" s="89"/>
      <c r="Q2767" s="89"/>
      <c r="R2767" s="89"/>
      <c r="S2767" s="84">
        <v>2</v>
      </c>
      <c r="T2767" s="89"/>
      <c r="U2767" s="84">
        <v>5900</v>
      </c>
    </row>
    <row r="2768" spans="1:21" ht="17.25" customHeight="1" thickBot="1">
      <c r="A2768" s="82">
        <v>45327</v>
      </c>
      <c r="B2768" s="82" t="str">
        <f t="shared" si="43"/>
        <v>Feb</v>
      </c>
      <c r="C2768" s="83">
        <v>45323</v>
      </c>
      <c r="D2768" s="84">
        <v>6</v>
      </c>
      <c r="E2768" s="84" t="s">
        <v>205</v>
      </c>
      <c r="F2768" s="86" t="s">
        <v>10595</v>
      </c>
      <c r="G2768" s="86" t="s">
        <v>10596</v>
      </c>
      <c r="H2768" s="86" t="s">
        <v>8782</v>
      </c>
      <c r="I2768" s="86">
        <v>9440</v>
      </c>
      <c r="J2768" s="101">
        <v>8000</v>
      </c>
      <c r="K2768" s="104" t="s">
        <v>291</v>
      </c>
      <c r="L2768" s="96" t="s">
        <v>232</v>
      </c>
      <c r="M2768" s="88" t="str">
        <f>VLOOKUP(L2768,'Total Sales 24-25'!$AD$2:$AE$6,2,0)</f>
        <v>Other Services</v>
      </c>
      <c r="N2768" s="96" t="s">
        <v>2943</v>
      </c>
      <c r="O2768" s="84" t="s">
        <v>6341</v>
      </c>
      <c r="P2768" s="89"/>
      <c r="Q2768" s="89"/>
      <c r="R2768" s="89"/>
      <c r="S2768" s="84">
        <v>2</v>
      </c>
      <c r="T2768" s="89"/>
      <c r="U2768" s="84">
        <v>9440</v>
      </c>
    </row>
    <row r="2769" spans="1:21" ht="17.25" customHeight="1" thickBot="1">
      <c r="A2769" s="82">
        <v>45329</v>
      </c>
      <c r="B2769" s="82" t="str">
        <f t="shared" si="43"/>
        <v>Feb</v>
      </c>
      <c r="C2769" s="83">
        <v>45323</v>
      </c>
      <c r="D2769" s="84">
        <v>6</v>
      </c>
      <c r="E2769" s="84" t="s">
        <v>205</v>
      </c>
      <c r="F2769" s="86" t="s">
        <v>775</v>
      </c>
      <c r="G2769" s="86" t="s">
        <v>10597</v>
      </c>
      <c r="H2769" s="86" t="s">
        <v>8782</v>
      </c>
      <c r="I2769" s="86">
        <v>767000</v>
      </c>
      <c r="J2769" s="101">
        <v>650000</v>
      </c>
      <c r="K2769" s="104" t="s">
        <v>291</v>
      </c>
      <c r="L2769" s="96" t="s">
        <v>226</v>
      </c>
      <c r="M2769" s="88" t="str">
        <f>VLOOKUP(L2769,'Total Sales 24-25'!$AD$2:$AE$6,2,0)</f>
        <v xml:space="preserve">Training Business </v>
      </c>
      <c r="N2769" s="96" t="s">
        <v>7906</v>
      </c>
      <c r="O2769" s="84" t="s">
        <v>6341</v>
      </c>
      <c r="P2769" s="89"/>
      <c r="Q2769" s="89"/>
      <c r="R2769" s="89"/>
      <c r="S2769" s="84">
        <v>2</v>
      </c>
      <c r="T2769" s="89"/>
      <c r="U2769" s="84">
        <v>767000</v>
      </c>
    </row>
    <row r="2770" spans="1:21" ht="17.25" customHeight="1" thickBot="1">
      <c r="A2770" s="82">
        <v>45329</v>
      </c>
      <c r="B2770" s="82" t="str">
        <f t="shared" si="43"/>
        <v>Feb</v>
      </c>
      <c r="C2770" s="83">
        <v>45323</v>
      </c>
      <c r="D2770" s="84">
        <v>6</v>
      </c>
      <c r="E2770" s="84" t="s">
        <v>205</v>
      </c>
      <c r="F2770" s="86" t="s">
        <v>775</v>
      </c>
      <c r="G2770" s="86" t="s">
        <v>10598</v>
      </c>
      <c r="H2770" s="86" t="s">
        <v>8782</v>
      </c>
      <c r="I2770" s="86">
        <v>56640</v>
      </c>
      <c r="J2770" s="101">
        <v>48000</v>
      </c>
      <c r="K2770" s="104" t="s">
        <v>291</v>
      </c>
      <c r="L2770" s="96" t="s">
        <v>226</v>
      </c>
      <c r="M2770" s="88" t="str">
        <f>VLOOKUP(L2770,'Total Sales 24-25'!$AD$2:$AE$6,2,0)</f>
        <v xml:space="preserve">Training Business </v>
      </c>
      <c r="N2770" s="96" t="s">
        <v>7906</v>
      </c>
      <c r="O2770" s="84" t="s">
        <v>6341</v>
      </c>
      <c r="P2770" s="89"/>
      <c r="Q2770" s="89"/>
      <c r="R2770" s="89"/>
      <c r="S2770" s="84">
        <v>2</v>
      </c>
      <c r="T2770" s="89"/>
      <c r="U2770" s="84">
        <v>56640</v>
      </c>
    </row>
    <row r="2771" spans="1:21" ht="17.25" customHeight="1" thickBot="1">
      <c r="A2771" s="82">
        <v>45329</v>
      </c>
      <c r="B2771" s="82" t="str">
        <f t="shared" si="43"/>
        <v>Feb</v>
      </c>
      <c r="C2771" s="83">
        <v>45323</v>
      </c>
      <c r="D2771" s="84">
        <v>6</v>
      </c>
      <c r="E2771" s="84" t="s">
        <v>205</v>
      </c>
      <c r="F2771" s="86" t="s">
        <v>10599</v>
      </c>
      <c r="G2771" s="86" t="s">
        <v>10600</v>
      </c>
      <c r="H2771" s="86" t="s">
        <v>8782</v>
      </c>
      <c r="I2771" s="86">
        <v>17700</v>
      </c>
      <c r="J2771" s="101">
        <v>15000</v>
      </c>
      <c r="K2771" s="134" t="s">
        <v>112</v>
      </c>
      <c r="L2771" s="96" t="s">
        <v>229</v>
      </c>
      <c r="M2771" s="88" t="str">
        <f>VLOOKUP(L2771,'Total Sales 24-25'!$AD$2:$AE$6,2,0)</f>
        <v>WhatsApp API Business</v>
      </c>
      <c r="N2771" s="96" t="s">
        <v>284</v>
      </c>
      <c r="O2771" s="84" t="s">
        <v>6341</v>
      </c>
      <c r="P2771" s="89"/>
      <c r="Q2771" s="89"/>
      <c r="R2771" s="89"/>
      <c r="S2771" s="84">
        <v>2</v>
      </c>
      <c r="T2771" s="89"/>
      <c r="U2771" s="84">
        <v>17700</v>
      </c>
    </row>
    <row r="2772" spans="1:21" ht="17.25" customHeight="1" thickBot="1">
      <c r="A2772" s="82">
        <v>45329</v>
      </c>
      <c r="B2772" s="82" t="str">
        <f t="shared" si="43"/>
        <v>Feb</v>
      </c>
      <c r="C2772" s="83">
        <v>45323</v>
      </c>
      <c r="D2772" s="84">
        <v>6</v>
      </c>
      <c r="E2772" s="84" t="s">
        <v>205</v>
      </c>
      <c r="F2772" s="86" t="s">
        <v>2537</v>
      </c>
      <c r="G2772" s="86" t="s">
        <v>10601</v>
      </c>
      <c r="H2772" s="86" t="s">
        <v>8782</v>
      </c>
      <c r="I2772" s="86">
        <v>5900</v>
      </c>
      <c r="J2772" s="101">
        <v>5000</v>
      </c>
      <c r="K2772" s="135" t="s">
        <v>310</v>
      </c>
      <c r="L2772" s="96" t="s">
        <v>223</v>
      </c>
      <c r="M2772" s="88" t="str">
        <f>VLOOKUP(L2772,'Total Sales 24-25'!$AD$2:$AE$6,2,0)</f>
        <v>Tech Assist Recruitment</v>
      </c>
      <c r="N2772" s="96" t="s">
        <v>311</v>
      </c>
      <c r="O2772" s="84" t="s">
        <v>6341</v>
      </c>
      <c r="P2772" s="89"/>
      <c r="Q2772" s="89"/>
      <c r="R2772" s="89"/>
      <c r="S2772" s="84">
        <v>2</v>
      </c>
      <c r="T2772" s="89"/>
      <c r="U2772" s="84">
        <v>5900</v>
      </c>
    </row>
    <row r="2773" spans="1:21" ht="17.25" customHeight="1" thickBot="1">
      <c r="A2773" s="82">
        <v>45329</v>
      </c>
      <c r="B2773" s="82" t="str">
        <f t="shared" si="43"/>
        <v>Feb</v>
      </c>
      <c r="C2773" s="83">
        <v>45323</v>
      </c>
      <c r="D2773" s="84">
        <v>6</v>
      </c>
      <c r="E2773" s="84" t="s">
        <v>205</v>
      </c>
      <c r="F2773" s="86" t="s">
        <v>4839</v>
      </c>
      <c r="G2773" s="86" t="s">
        <v>10602</v>
      </c>
      <c r="H2773" s="86" t="s">
        <v>8782</v>
      </c>
      <c r="I2773" s="86">
        <v>5900</v>
      </c>
      <c r="J2773" s="101">
        <v>5000</v>
      </c>
      <c r="K2773" s="135" t="s">
        <v>310</v>
      </c>
      <c r="L2773" s="96" t="s">
        <v>223</v>
      </c>
      <c r="M2773" s="88" t="str">
        <f>VLOOKUP(L2773,'Total Sales 24-25'!$AD$2:$AE$6,2,0)</f>
        <v>Tech Assist Recruitment</v>
      </c>
      <c r="N2773" s="96" t="s">
        <v>311</v>
      </c>
      <c r="O2773" s="84" t="s">
        <v>6341</v>
      </c>
      <c r="P2773" s="89"/>
      <c r="Q2773" s="89"/>
      <c r="R2773" s="89"/>
      <c r="S2773" s="84">
        <v>2</v>
      </c>
      <c r="T2773" s="89"/>
      <c r="U2773" s="84">
        <v>5900</v>
      </c>
    </row>
    <row r="2774" spans="1:21" ht="17.25" customHeight="1" thickBot="1">
      <c r="A2774" s="82">
        <v>45038</v>
      </c>
      <c r="B2774" s="82" t="str">
        <f t="shared" si="43"/>
        <v>Apr</v>
      </c>
      <c r="C2774" s="83">
        <v>45017</v>
      </c>
      <c r="D2774" s="109">
        <v>16</v>
      </c>
      <c r="E2774" s="84" t="s">
        <v>205</v>
      </c>
      <c r="F2774" s="113" t="s">
        <v>3851</v>
      </c>
      <c r="G2774" s="110" t="s">
        <v>10603</v>
      </c>
      <c r="H2774" s="86" t="s">
        <v>8782</v>
      </c>
      <c r="I2774" s="110">
        <v>9440</v>
      </c>
      <c r="J2774" s="109">
        <v>8000</v>
      </c>
      <c r="K2774" s="120" t="s">
        <v>112</v>
      </c>
      <c r="L2774" s="109" t="s">
        <v>229</v>
      </c>
      <c r="M2774" s="88" t="str">
        <f>VLOOKUP(L2774,'Total Sales 24-25'!$AD$2:$AE$6,2,0)</f>
        <v>WhatsApp API Business</v>
      </c>
      <c r="N2774" s="109" t="s">
        <v>2534</v>
      </c>
      <c r="O2774" s="109" t="s">
        <v>6341</v>
      </c>
      <c r="P2774" s="89"/>
      <c r="Q2774" s="89"/>
      <c r="R2774" s="89"/>
      <c r="S2774" s="109">
        <v>4</v>
      </c>
      <c r="T2774" s="89"/>
      <c r="U2774" s="109">
        <v>9440</v>
      </c>
    </row>
    <row r="2775" spans="1:21" ht="17.25" customHeight="1" thickBot="1">
      <c r="A2775" s="82">
        <v>45329</v>
      </c>
      <c r="B2775" s="82" t="str">
        <f t="shared" si="43"/>
        <v>Feb</v>
      </c>
      <c r="C2775" s="83">
        <v>45323</v>
      </c>
      <c r="D2775" s="84">
        <v>6</v>
      </c>
      <c r="E2775" s="84" t="s">
        <v>205</v>
      </c>
      <c r="F2775" s="86" t="s">
        <v>1768</v>
      </c>
      <c r="G2775" s="86" t="s">
        <v>10604</v>
      </c>
      <c r="H2775" s="86" t="s">
        <v>8782</v>
      </c>
      <c r="I2775" s="86">
        <v>2507.5</v>
      </c>
      <c r="J2775" s="101">
        <v>2125</v>
      </c>
      <c r="K2775" s="134" t="s">
        <v>112</v>
      </c>
      <c r="L2775" s="96" t="s">
        <v>229</v>
      </c>
      <c r="M2775" s="88" t="str">
        <f>VLOOKUP(L2775,'Total Sales 24-25'!$AD$2:$AE$6,2,0)</f>
        <v>WhatsApp API Business</v>
      </c>
      <c r="N2775" s="96" t="s">
        <v>258</v>
      </c>
      <c r="O2775" s="84" t="s">
        <v>6341</v>
      </c>
      <c r="P2775" s="89"/>
      <c r="Q2775" s="89"/>
      <c r="R2775" s="89"/>
      <c r="S2775" s="84">
        <v>2</v>
      </c>
      <c r="T2775" s="89"/>
      <c r="U2775" s="84">
        <v>2507.5</v>
      </c>
    </row>
    <row r="2776" spans="1:21" ht="17.25" customHeight="1" thickBot="1">
      <c r="A2776" s="82">
        <v>45329</v>
      </c>
      <c r="B2776" s="82" t="str">
        <f t="shared" si="43"/>
        <v>Feb</v>
      </c>
      <c r="C2776" s="83">
        <v>45323</v>
      </c>
      <c r="D2776" s="84">
        <v>6</v>
      </c>
      <c r="E2776" s="84" t="s">
        <v>205</v>
      </c>
      <c r="F2776" s="86" t="s">
        <v>1768</v>
      </c>
      <c r="G2776" s="86" t="s">
        <v>10605</v>
      </c>
      <c r="H2776" s="86" t="s">
        <v>8782</v>
      </c>
      <c r="I2776" s="86">
        <v>29500</v>
      </c>
      <c r="J2776" s="101">
        <v>25000</v>
      </c>
      <c r="K2776" s="135" t="s">
        <v>310</v>
      </c>
      <c r="L2776" s="96" t="s">
        <v>223</v>
      </c>
      <c r="M2776" s="88" t="str">
        <f>VLOOKUP(L2776,'Total Sales 24-25'!$AD$2:$AE$6,2,0)</f>
        <v>Tech Assist Recruitment</v>
      </c>
      <c r="N2776" s="96" t="s">
        <v>311</v>
      </c>
      <c r="O2776" s="84" t="s">
        <v>6341</v>
      </c>
      <c r="P2776" s="89"/>
      <c r="Q2776" s="89"/>
      <c r="R2776" s="89"/>
      <c r="S2776" s="84">
        <v>2</v>
      </c>
      <c r="T2776" s="89"/>
      <c r="U2776" s="84">
        <v>29500</v>
      </c>
    </row>
    <row r="2777" spans="1:21" ht="17.25" customHeight="1" thickBot="1">
      <c r="A2777" s="82">
        <v>45329</v>
      </c>
      <c r="B2777" s="82" t="str">
        <f t="shared" si="43"/>
        <v>Feb</v>
      </c>
      <c r="C2777" s="83">
        <v>45323</v>
      </c>
      <c r="D2777" s="84">
        <v>6</v>
      </c>
      <c r="E2777" s="84" t="s">
        <v>205</v>
      </c>
      <c r="F2777" s="86" t="s">
        <v>10606</v>
      </c>
      <c r="G2777" s="86" t="s">
        <v>10607</v>
      </c>
      <c r="H2777" s="86" t="s">
        <v>8782</v>
      </c>
      <c r="I2777" s="86">
        <v>84960</v>
      </c>
      <c r="J2777" s="101">
        <v>72000</v>
      </c>
      <c r="K2777" s="104" t="s">
        <v>291</v>
      </c>
      <c r="L2777" s="88" t="s">
        <v>32</v>
      </c>
      <c r="M2777" s="88" t="s">
        <v>15</v>
      </c>
      <c r="N2777" s="96" t="s">
        <v>503</v>
      </c>
      <c r="O2777" s="84" t="s">
        <v>6341</v>
      </c>
      <c r="P2777" s="89"/>
      <c r="Q2777" s="89"/>
      <c r="R2777" s="89"/>
      <c r="S2777" s="84">
        <v>2</v>
      </c>
      <c r="T2777" s="89"/>
      <c r="U2777" s="84">
        <v>84960</v>
      </c>
    </row>
    <row r="2778" spans="1:21" ht="17.25" customHeight="1" thickBot="1">
      <c r="A2778" s="82">
        <v>45329</v>
      </c>
      <c r="B2778" s="82" t="str">
        <f t="shared" si="43"/>
        <v>Feb</v>
      </c>
      <c r="C2778" s="83">
        <v>45323</v>
      </c>
      <c r="D2778" s="84">
        <v>6</v>
      </c>
      <c r="E2778" s="84" t="s">
        <v>205</v>
      </c>
      <c r="F2778" s="86" t="s">
        <v>2254</v>
      </c>
      <c r="G2778" s="86" t="s">
        <v>10608</v>
      </c>
      <c r="H2778" s="86" t="s">
        <v>8782</v>
      </c>
      <c r="I2778" s="86">
        <v>14160</v>
      </c>
      <c r="J2778" s="101">
        <v>12000</v>
      </c>
      <c r="K2778" s="104" t="s">
        <v>291</v>
      </c>
      <c r="L2778" s="88" t="s">
        <v>32</v>
      </c>
      <c r="M2778" s="88" t="s">
        <v>15</v>
      </c>
      <c r="N2778" s="96" t="s">
        <v>503</v>
      </c>
      <c r="O2778" s="84" t="s">
        <v>6341</v>
      </c>
      <c r="P2778" s="89"/>
      <c r="Q2778" s="89"/>
      <c r="R2778" s="89"/>
      <c r="S2778" s="84">
        <v>2</v>
      </c>
      <c r="T2778" s="89"/>
      <c r="U2778" s="84">
        <v>14160</v>
      </c>
    </row>
    <row r="2779" spans="1:21" ht="17.25" customHeight="1" thickBot="1">
      <c r="A2779" s="82">
        <v>45329</v>
      </c>
      <c r="B2779" s="82" t="str">
        <f t="shared" si="43"/>
        <v>Feb</v>
      </c>
      <c r="C2779" s="83">
        <v>45323</v>
      </c>
      <c r="D2779" s="84">
        <v>6</v>
      </c>
      <c r="E2779" s="84" t="s">
        <v>205</v>
      </c>
      <c r="F2779" s="86" t="s">
        <v>6319</v>
      </c>
      <c r="G2779" s="86" t="s">
        <v>10609</v>
      </c>
      <c r="H2779" s="86" t="s">
        <v>8782</v>
      </c>
      <c r="I2779" s="86">
        <v>25075</v>
      </c>
      <c r="J2779" s="101">
        <v>21250</v>
      </c>
      <c r="K2779" s="134" t="s">
        <v>112</v>
      </c>
      <c r="L2779" s="96" t="s">
        <v>229</v>
      </c>
      <c r="M2779" s="88" t="str">
        <f>VLOOKUP(L2779,'Total Sales 24-25'!$AD$2:$AE$6,2,0)</f>
        <v>WhatsApp API Business</v>
      </c>
      <c r="N2779" s="96" t="s">
        <v>284</v>
      </c>
      <c r="O2779" s="84" t="s">
        <v>6341</v>
      </c>
      <c r="P2779" s="89"/>
      <c r="Q2779" s="89"/>
      <c r="R2779" s="89"/>
      <c r="S2779" s="84">
        <v>2</v>
      </c>
      <c r="T2779" s="89"/>
      <c r="U2779" s="84">
        <v>25075</v>
      </c>
    </row>
    <row r="2780" spans="1:21" ht="17.25" customHeight="1" thickBot="1">
      <c r="A2780" s="82">
        <v>45329</v>
      </c>
      <c r="B2780" s="82" t="str">
        <f t="shared" si="43"/>
        <v>Feb</v>
      </c>
      <c r="C2780" s="83">
        <v>45323</v>
      </c>
      <c r="D2780" s="84">
        <v>6</v>
      </c>
      <c r="E2780" s="84" t="s">
        <v>205</v>
      </c>
      <c r="F2780" s="86" t="s">
        <v>360</v>
      </c>
      <c r="G2780" s="86" t="s">
        <v>10610</v>
      </c>
      <c r="H2780" s="86" t="s">
        <v>8782</v>
      </c>
      <c r="I2780" s="86">
        <v>6488.82</v>
      </c>
      <c r="J2780" s="101">
        <v>5499</v>
      </c>
      <c r="K2780" s="134" t="s">
        <v>112</v>
      </c>
      <c r="L2780" s="96" t="s">
        <v>229</v>
      </c>
      <c r="M2780" s="88" t="str">
        <f>VLOOKUP(L2780,'Total Sales 24-25'!$AD$2:$AE$6,2,0)</f>
        <v>WhatsApp API Business</v>
      </c>
      <c r="N2780" s="96" t="s">
        <v>249</v>
      </c>
      <c r="O2780" s="84" t="s">
        <v>6341</v>
      </c>
      <c r="P2780" s="89"/>
      <c r="Q2780" s="89"/>
      <c r="R2780" s="89"/>
      <c r="S2780" s="84">
        <v>2</v>
      </c>
      <c r="T2780" s="89"/>
      <c r="U2780" s="84">
        <v>6488.82</v>
      </c>
    </row>
    <row r="2781" spans="1:21" ht="17.25" customHeight="1" thickBot="1">
      <c r="A2781" s="82">
        <v>45330</v>
      </c>
      <c r="B2781" s="82" t="str">
        <f t="shared" si="43"/>
        <v>Feb</v>
      </c>
      <c r="C2781" s="83">
        <v>45323</v>
      </c>
      <c r="D2781" s="84">
        <v>6</v>
      </c>
      <c r="E2781" s="84" t="s">
        <v>205</v>
      </c>
      <c r="F2781" s="86" t="s">
        <v>6404</v>
      </c>
      <c r="G2781" s="86" t="s">
        <v>10611</v>
      </c>
      <c r="H2781" s="86" t="s">
        <v>8782</v>
      </c>
      <c r="I2781" s="86">
        <v>17700</v>
      </c>
      <c r="J2781" s="101">
        <v>15000</v>
      </c>
      <c r="K2781" s="134" t="s">
        <v>112</v>
      </c>
      <c r="L2781" s="96" t="s">
        <v>229</v>
      </c>
      <c r="M2781" s="88" t="str">
        <f>VLOOKUP(L2781,'Total Sales 24-25'!$AD$2:$AE$6,2,0)</f>
        <v>WhatsApp API Business</v>
      </c>
      <c r="N2781" s="96" t="s">
        <v>284</v>
      </c>
      <c r="O2781" s="84" t="s">
        <v>6341</v>
      </c>
      <c r="P2781" s="89"/>
      <c r="Q2781" s="89"/>
      <c r="R2781" s="89"/>
      <c r="S2781" s="84">
        <v>2</v>
      </c>
      <c r="T2781" s="89"/>
      <c r="U2781" s="84">
        <v>17700</v>
      </c>
    </row>
    <row r="2782" spans="1:21" ht="17.25" customHeight="1" thickBot="1">
      <c r="A2782" s="82">
        <v>45330</v>
      </c>
      <c r="B2782" s="82" t="str">
        <f t="shared" si="43"/>
        <v>Feb</v>
      </c>
      <c r="C2782" s="83">
        <v>45323</v>
      </c>
      <c r="D2782" s="84">
        <v>6</v>
      </c>
      <c r="E2782" s="84" t="s">
        <v>205</v>
      </c>
      <c r="F2782" s="86" t="s">
        <v>6698</v>
      </c>
      <c r="G2782" s="86" t="s">
        <v>10612</v>
      </c>
      <c r="H2782" s="86" t="s">
        <v>8782</v>
      </c>
      <c r="I2782" s="86">
        <v>15045</v>
      </c>
      <c r="J2782" s="101">
        <v>12750</v>
      </c>
      <c r="K2782" s="134" t="s">
        <v>112</v>
      </c>
      <c r="L2782" s="96" t="s">
        <v>229</v>
      </c>
      <c r="M2782" s="88" t="str">
        <f>VLOOKUP(L2782,'Total Sales 24-25'!$AD$2:$AE$6,2,0)</f>
        <v>WhatsApp API Business</v>
      </c>
      <c r="N2782" s="96" t="s">
        <v>284</v>
      </c>
      <c r="O2782" s="84" t="s">
        <v>6341</v>
      </c>
      <c r="P2782" s="89"/>
      <c r="Q2782" s="89"/>
      <c r="R2782" s="89"/>
      <c r="S2782" s="84">
        <v>2</v>
      </c>
      <c r="T2782" s="89"/>
      <c r="U2782" s="84">
        <v>15045</v>
      </c>
    </row>
    <row r="2783" spans="1:21" ht="17.25" customHeight="1" thickBot="1">
      <c r="A2783" s="82">
        <v>45330</v>
      </c>
      <c r="B2783" s="82" t="str">
        <f t="shared" si="43"/>
        <v>Feb</v>
      </c>
      <c r="C2783" s="83">
        <v>45323</v>
      </c>
      <c r="D2783" s="84">
        <v>6</v>
      </c>
      <c r="E2783" s="84" t="s">
        <v>205</v>
      </c>
      <c r="F2783" s="86" t="s">
        <v>2230</v>
      </c>
      <c r="G2783" s="86" t="s">
        <v>10613</v>
      </c>
      <c r="H2783" s="86" t="s">
        <v>8782</v>
      </c>
      <c r="I2783" s="86">
        <v>36108</v>
      </c>
      <c r="J2783" s="101">
        <v>30600</v>
      </c>
      <c r="K2783" s="134" t="s">
        <v>112</v>
      </c>
      <c r="L2783" s="96" t="s">
        <v>229</v>
      </c>
      <c r="M2783" s="88" t="str">
        <f>VLOOKUP(L2783,'Total Sales 24-25'!$AD$2:$AE$6,2,0)</f>
        <v>WhatsApp API Business</v>
      </c>
      <c r="N2783" s="96" t="s">
        <v>359</v>
      </c>
      <c r="O2783" s="84" t="s">
        <v>6341</v>
      </c>
      <c r="P2783" s="89"/>
      <c r="Q2783" s="89"/>
      <c r="R2783" s="89"/>
      <c r="S2783" s="84">
        <v>2</v>
      </c>
      <c r="T2783" s="89"/>
      <c r="U2783" s="84">
        <v>36108</v>
      </c>
    </row>
    <row r="2784" spans="1:21" ht="17.25" customHeight="1" thickBot="1">
      <c r="A2784" s="82">
        <v>45330</v>
      </c>
      <c r="B2784" s="82" t="str">
        <f t="shared" si="43"/>
        <v>Feb</v>
      </c>
      <c r="C2784" s="83">
        <v>45323</v>
      </c>
      <c r="D2784" s="84">
        <v>6</v>
      </c>
      <c r="E2784" s="84" t="s">
        <v>205</v>
      </c>
      <c r="F2784" s="86" t="s">
        <v>10614</v>
      </c>
      <c r="G2784" s="86" t="s">
        <v>10615</v>
      </c>
      <c r="H2784" s="86" t="s">
        <v>8782</v>
      </c>
      <c r="I2784" s="86">
        <v>15930</v>
      </c>
      <c r="J2784" s="101">
        <v>13500</v>
      </c>
      <c r="K2784" s="134" t="s">
        <v>112</v>
      </c>
      <c r="L2784" s="96" t="s">
        <v>229</v>
      </c>
      <c r="M2784" s="88" t="str">
        <f>VLOOKUP(L2784,'Total Sales 24-25'!$AD$2:$AE$6,2,0)</f>
        <v>WhatsApp API Business</v>
      </c>
      <c r="N2784" s="96" t="s">
        <v>284</v>
      </c>
      <c r="O2784" s="84" t="s">
        <v>6341</v>
      </c>
      <c r="P2784" s="89"/>
      <c r="Q2784" s="89"/>
      <c r="R2784" s="89"/>
      <c r="S2784" s="84">
        <v>2</v>
      </c>
      <c r="T2784" s="89"/>
      <c r="U2784" s="84">
        <v>15930</v>
      </c>
    </row>
    <row r="2785" spans="1:21" ht="17.25" customHeight="1" thickBot="1">
      <c r="A2785" s="82">
        <v>45038</v>
      </c>
      <c r="B2785" s="82" t="str">
        <f t="shared" si="43"/>
        <v>Apr</v>
      </c>
      <c r="C2785" s="83">
        <v>45017</v>
      </c>
      <c r="D2785" s="109">
        <v>16</v>
      </c>
      <c r="E2785" s="84" t="s">
        <v>205</v>
      </c>
      <c r="F2785" s="113" t="s">
        <v>10616</v>
      </c>
      <c r="G2785" s="110" t="s">
        <v>10617</v>
      </c>
      <c r="H2785" s="86" t="s">
        <v>8782</v>
      </c>
      <c r="I2785" s="110">
        <v>2507</v>
      </c>
      <c r="J2785" s="109">
        <v>2125</v>
      </c>
      <c r="K2785" s="120" t="s">
        <v>112</v>
      </c>
      <c r="L2785" s="109" t="s">
        <v>229</v>
      </c>
      <c r="M2785" s="88" t="str">
        <f>VLOOKUP(L2785,'Total Sales 24-25'!$AD$2:$AE$6,2,0)</f>
        <v>WhatsApp API Business</v>
      </c>
      <c r="N2785" s="109" t="s">
        <v>258</v>
      </c>
      <c r="O2785" s="109" t="s">
        <v>6341</v>
      </c>
      <c r="P2785" s="89"/>
      <c r="Q2785" s="89"/>
      <c r="R2785" s="89"/>
      <c r="S2785" s="109">
        <v>4</v>
      </c>
      <c r="T2785" s="89"/>
      <c r="U2785" s="109">
        <v>2507</v>
      </c>
    </row>
    <row r="2786" spans="1:21" ht="17.25" customHeight="1" thickBot="1">
      <c r="A2786" s="82">
        <v>45330</v>
      </c>
      <c r="B2786" s="82" t="str">
        <f t="shared" si="43"/>
        <v>Feb</v>
      </c>
      <c r="C2786" s="83">
        <v>45323</v>
      </c>
      <c r="D2786" s="84">
        <v>6</v>
      </c>
      <c r="E2786" s="84" t="s">
        <v>205</v>
      </c>
      <c r="F2786" s="86" t="s">
        <v>781</v>
      </c>
      <c r="G2786" s="86" t="s">
        <v>10618</v>
      </c>
      <c r="H2786" s="86" t="s">
        <v>8782</v>
      </c>
      <c r="I2786" s="86">
        <v>56640</v>
      </c>
      <c r="J2786" s="101">
        <v>48000</v>
      </c>
      <c r="K2786" s="104" t="s">
        <v>291</v>
      </c>
      <c r="L2786" s="88" t="s">
        <v>32</v>
      </c>
      <c r="M2786" s="88" t="s">
        <v>15</v>
      </c>
      <c r="N2786" s="96" t="s">
        <v>503</v>
      </c>
      <c r="O2786" s="84" t="s">
        <v>6341</v>
      </c>
      <c r="P2786" s="89"/>
      <c r="Q2786" s="89"/>
      <c r="R2786" s="89"/>
      <c r="S2786" s="84">
        <v>2</v>
      </c>
      <c r="T2786" s="89"/>
      <c r="U2786" s="84">
        <v>56640</v>
      </c>
    </row>
    <row r="2787" spans="1:21" ht="17.25" customHeight="1" thickBot="1">
      <c r="A2787" s="82">
        <v>45330</v>
      </c>
      <c r="B2787" s="82" t="str">
        <f t="shared" si="43"/>
        <v>Feb</v>
      </c>
      <c r="C2787" s="83">
        <v>45323</v>
      </c>
      <c r="D2787" s="84">
        <v>6</v>
      </c>
      <c r="E2787" s="84" t="s">
        <v>205</v>
      </c>
      <c r="F2787" s="86" t="s">
        <v>619</v>
      </c>
      <c r="G2787" s="86" t="s">
        <v>10619</v>
      </c>
      <c r="H2787" s="86" t="s">
        <v>8782</v>
      </c>
      <c r="I2787" s="86">
        <v>143960</v>
      </c>
      <c r="J2787" s="101">
        <v>122000</v>
      </c>
      <c r="K2787" s="104" t="s">
        <v>291</v>
      </c>
      <c r="L2787" s="88" t="s">
        <v>32</v>
      </c>
      <c r="M2787" s="88" t="s">
        <v>15</v>
      </c>
      <c r="N2787" s="96" t="s">
        <v>503</v>
      </c>
      <c r="O2787" s="84" t="s">
        <v>6341</v>
      </c>
      <c r="P2787" s="89"/>
      <c r="Q2787" s="89"/>
      <c r="R2787" s="89"/>
      <c r="S2787" s="84">
        <v>2</v>
      </c>
      <c r="T2787" s="89"/>
      <c r="U2787" s="84">
        <v>143960</v>
      </c>
    </row>
    <row r="2788" spans="1:21" ht="17.25" customHeight="1" thickBot="1">
      <c r="A2788" s="82">
        <v>45331</v>
      </c>
      <c r="B2788" s="82" t="str">
        <f t="shared" si="43"/>
        <v>Feb</v>
      </c>
      <c r="C2788" s="83">
        <v>45323</v>
      </c>
      <c r="D2788" s="84">
        <v>6</v>
      </c>
      <c r="E2788" s="84" t="s">
        <v>205</v>
      </c>
      <c r="F2788" s="86" t="s">
        <v>1892</v>
      </c>
      <c r="G2788" s="86" t="s">
        <v>10620</v>
      </c>
      <c r="H2788" s="86" t="s">
        <v>8782</v>
      </c>
      <c r="I2788" s="86">
        <v>15340</v>
      </c>
      <c r="J2788" s="101">
        <v>13000</v>
      </c>
      <c r="K2788" s="135" t="s">
        <v>310</v>
      </c>
      <c r="L2788" s="96" t="s">
        <v>223</v>
      </c>
      <c r="M2788" s="88" t="str">
        <f>VLOOKUP(L2788,'Total Sales 24-25'!$AD$2:$AE$6,2,0)</f>
        <v>Tech Assist Recruitment</v>
      </c>
      <c r="N2788" s="96" t="s">
        <v>311</v>
      </c>
      <c r="O2788" s="84" t="s">
        <v>6341</v>
      </c>
      <c r="P2788" s="89"/>
      <c r="Q2788" s="89"/>
      <c r="R2788" s="89"/>
      <c r="S2788" s="84">
        <v>2</v>
      </c>
      <c r="T2788" s="89"/>
      <c r="U2788" s="84">
        <v>15340</v>
      </c>
    </row>
    <row r="2789" spans="1:21" ht="17.25" customHeight="1" thickBot="1">
      <c r="A2789" s="82">
        <v>45331</v>
      </c>
      <c r="B2789" s="82" t="str">
        <f t="shared" si="43"/>
        <v>Feb</v>
      </c>
      <c r="C2789" s="83">
        <v>45323</v>
      </c>
      <c r="D2789" s="84">
        <v>6</v>
      </c>
      <c r="E2789" s="84" t="s">
        <v>205</v>
      </c>
      <c r="F2789" s="86" t="s">
        <v>10621</v>
      </c>
      <c r="G2789" s="86" t="s">
        <v>10622</v>
      </c>
      <c r="H2789" s="86" t="s">
        <v>8782</v>
      </c>
      <c r="I2789" s="86">
        <v>118000</v>
      </c>
      <c r="J2789" s="101">
        <v>100000</v>
      </c>
      <c r="K2789" s="104" t="s">
        <v>291</v>
      </c>
      <c r="L2789" s="96" t="s">
        <v>226</v>
      </c>
      <c r="M2789" s="88" t="str">
        <f>VLOOKUP(L2789,'Total Sales 24-25'!$AD$2:$AE$6,2,0)</f>
        <v xml:space="preserve">Training Business </v>
      </c>
      <c r="N2789" s="96" t="s">
        <v>7906</v>
      </c>
      <c r="O2789" s="84" t="s">
        <v>6341</v>
      </c>
      <c r="P2789" s="89"/>
      <c r="Q2789" s="89"/>
      <c r="R2789" s="89"/>
      <c r="S2789" s="84">
        <v>2</v>
      </c>
      <c r="T2789" s="89"/>
      <c r="U2789" s="84">
        <v>118000</v>
      </c>
    </row>
    <row r="2790" spans="1:21" ht="17.25" customHeight="1" thickBot="1">
      <c r="A2790" s="82">
        <v>45331</v>
      </c>
      <c r="B2790" s="82" t="str">
        <f t="shared" si="43"/>
        <v>Feb</v>
      </c>
      <c r="C2790" s="83">
        <v>45323</v>
      </c>
      <c r="D2790" s="84">
        <v>6</v>
      </c>
      <c r="E2790" s="84" t="s">
        <v>205</v>
      </c>
      <c r="F2790" s="86" t="s">
        <v>3186</v>
      </c>
      <c r="G2790" s="86" t="s">
        <v>10623</v>
      </c>
      <c r="H2790" s="86" t="s">
        <v>8782</v>
      </c>
      <c r="I2790" s="86">
        <v>202960</v>
      </c>
      <c r="J2790" s="101">
        <v>172000</v>
      </c>
      <c r="K2790" s="104" t="s">
        <v>291</v>
      </c>
      <c r="L2790" s="88" t="s">
        <v>32</v>
      </c>
      <c r="M2790" s="88" t="s">
        <v>15</v>
      </c>
      <c r="N2790" s="96" t="s">
        <v>503</v>
      </c>
      <c r="O2790" s="84" t="s">
        <v>6341</v>
      </c>
      <c r="P2790" s="89"/>
      <c r="Q2790" s="89"/>
      <c r="R2790" s="89"/>
      <c r="S2790" s="84">
        <v>2</v>
      </c>
      <c r="T2790" s="89"/>
      <c r="U2790" s="84">
        <v>202960</v>
      </c>
    </row>
    <row r="2791" spans="1:21" ht="17.25" customHeight="1" thickBot="1">
      <c r="A2791" s="82">
        <v>45331</v>
      </c>
      <c r="B2791" s="82" t="str">
        <f t="shared" si="43"/>
        <v>Feb</v>
      </c>
      <c r="C2791" s="83">
        <v>45323</v>
      </c>
      <c r="D2791" s="84">
        <v>6</v>
      </c>
      <c r="E2791" s="84" t="s">
        <v>205</v>
      </c>
      <c r="F2791" s="86" t="s">
        <v>9389</v>
      </c>
      <c r="G2791" s="86" t="s">
        <v>10624</v>
      </c>
      <c r="H2791" s="86" t="s">
        <v>8782</v>
      </c>
      <c r="I2791" s="86">
        <v>10030</v>
      </c>
      <c r="J2791" s="101">
        <v>8500</v>
      </c>
      <c r="K2791" s="134" t="s">
        <v>112</v>
      </c>
      <c r="L2791" s="96" t="s">
        <v>229</v>
      </c>
      <c r="M2791" s="88" t="str">
        <f>VLOOKUP(L2791,'Total Sales 24-25'!$AD$2:$AE$6,2,0)</f>
        <v>WhatsApp API Business</v>
      </c>
      <c r="N2791" s="96" t="s">
        <v>352</v>
      </c>
      <c r="O2791" s="84" t="s">
        <v>6341</v>
      </c>
      <c r="P2791" s="89"/>
      <c r="Q2791" s="89"/>
      <c r="R2791" s="89"/>
      <c r="S2791" s="84">
        <v>2</v>
      </c>
      <c r="T2791" s="89"/>
      <c r="U2791" s="84">
        <v>10030</v>
      </c>
    </row>
    <row r="2792" spans="1:21" ht="17.25" customHeight="1" thickBot="1">
      <c r="A2792" s="82">
        <v>45331</v>
      </c>
      <c r="B2792" s="82" t="str">
        <f t="shared" si="43"/>
        <v>Feb</v>
      </c>
      <c r="C2792" s="83">
        <v>45323</v>
      </c>
      <c r="D2792" s="84">
        <v>6</v>
      </c>
      <c r="E2792" s="84" t="s">
        <v>205</v>
      </c>
      <c r="F2792" s="86" t="s">
        <v>1827</v>
      </c>
      <c r="G2792" s="86" t="s">
        <v>10625</v>
      </c>
      <c r="H2792" s="86" t="s">
        <v>8782</v>
      </c>
      <c r="I2792" s="86">
        <v>2950</v>
      </c>
      <c r="J2792" s="101">
        <v>2500</v>
      </c>
      <c r="K2792" s="134" t="s">
        <v>112</v>
      </c>
      <c r="L2792" s="96" t="s">
        <v>229</v>
      </c>
      <c r="M2792" s="88" t="str">
        <f>VLOOKUP(L2792,'Total Sales 24-25'!$AD$2:$AE$6,2,0)</f>
        <v>WhatsApp API Business</v>
      </c>
      <c r="N2792" s="96" t="s">
        <v>258</v>
      </c>
      <c r="O2792" s="84" t="s">
        <v>6341</v>
      </c>
      <c r="P2792" s="89"/>
      <c r="Q2792" s="89"/>
      <c r="R2792" s="89"/>
      <c r="S2792" s="84">
        <v>2</v>
      </c>
      <c r="T2792" s="89"/>
      <c r="U2792" s="84">
        <v>2950</v>
      </c>
    </row>
    <row r="2793" spans="1:21" ht="17.25" customHeight="1" thickBot="1">
      <c r="A2793" s="82">
        <v>45331</v>
      </c>
      <c r="B2793" s="82" t="str">
        <f t="shared" si="43"/>
        <v>Feb</v>
      </c>
      <c r="C2793" s="83">
        <v>45323</v>
      </c>
      <c r="D2793" s="84">
        <v>6</v>
      </c>
      <c r="E2793" s="84" t="s">
        <v>205</v>
      </c>
      <c r="F2793" s="86" t="s">
        <v>5262</v>
      </c>
      <c r="G2793" s="86" t="s">
        <v>10626</v>
      </c>
      <c r="H2793" s="86" t="s">
        <v>8782</v>
      </c>
      <c r="I2793" s="86">
        <v>84960</v>
      </c>
      <c r="J2793" s="101">
        <v>72000</v>
      </c>
      <c r="K2793" s="104" t="s">
        <v>291</v>
      </c>
      <c r="L2793" s="88" t="s">
        <v>32</v>
      </c>
      <c r="M2793" s="88" t="s">
        <v>15</v>
      </c>
      <c r="N2793" s="96" t="s">
        <v>503</v>
      </c>
      <c r="O2793" s="84" t="s">
        <v>6341</v>
      </c>
      <c r="P2793" s="89"/>
      <c r="Q2793" s="89"/>
      <c r="R2793" s="89"/>
      <c r="S2793" s="84">
        <v>2</v>
      </c>
      <c r="T2793" s="89"/>
      <c r="U2793" s="84">
        <v>84960</v>
      </c>
    </row>
    <row r="2794" spans="1:21" ht="17.25" customHeight="1" thickBot="1">
      <c r="A2794" s="82">
        <v>45331</v>
      </c>
      <c r="B2794" s="82" t="str">
        <f t="shared" si="43"/>
        <v>Feb</v>
      </c>
      <c r="C2794" s="83">
        <v>45323</v>
      </c>
      <c r="D2794" s="84">
        <v>6</v>
      </c>
      <c r="E2794" s="84" t="s">
        <v>205</v>
      </c>
      <c r="F2794" s="86" t="s">
        <v>3289</v>
      </c>
      <c r="G2794" s="86" t="s">
        <v>10627</v>
      </c>
      <c r="H2794" s="86" t="s">
        <v>8782</v>
      </c>
      <c r="I2794" s="86">
        <v>2950</v>
      </c>
      <c r="J2794" s="101">
        <v>2500</v>
      </c>
      <c r="K2794" s="134" t="s">
        <v>112</v>
      </c>
      <c r="L2794" s="96" t="s">
        <v>229</v>
      </c>
      <c r="M2794" s="88" t="str">
        <f>VLOOKUP(L2794,'Total Sales 24-25'!$AD$2:$AE$6,2,0)</f>
        <v>WhatsApp API Business</v>
      </c>
      <c r="N2794" s="96" t="s">
        <v>258</v>
      </c>
      <c r="O2794" s="84" t="s">
        <v>6341</v>
      </c>
      <c r="P2794" s="89"/>
      <c r="Q2794" s="89"/>
      <c r="R2794" s="89"/>
      <c r="S2794" s="84">
        <v>2</v>
      </c>
      <c r="T2794" s="89"/>
      <c r="U2794" s="84">
        <v>2950</v>
      </c>
    </row>
    <row r="2795" spans="1:21" ht="17.25" customHeight="1" thickBot="1">
      <c r="A2795" s="82">
        <v>45332</v>
      </c>
      <c r="B2795" s="82" t="str">
        <f t="shared" si="43"/>
        <v>Feb</v>
      </c>
      <c r="C2795" s="83">
        <v>45323</v>
      </c>
      <c r="D2795" s="84">
        <v>6</v>
      </c>
      <c r="E2795" s="84" t="s">
        <v>205</v>
      </c>
      <c r="F2795" s="86" t="s">
        <v>730</v>
      </c>
      <c r="G2795" s="86" t="s">
        <v>10628</v>
      </c>
      <c r="H2795" s="86" t="s">
        <v>8782</v>
      </c>
      <c r="I2795" s="86">
        <v>9440</v>
      </c>
      <c r="J2795" s="101">
        <v>8000</v>
      </c>
      <c r="K2795" s="104" t="s">
        <v>291</v>
      </c>
      <c r="L2795" s="96" t="s">
        <v>232</v>
      </c>
      <c r="M2795" s="88" t="str">
        <f>VLOOKUP(L2795,'Total Sales 24-25'!$AD$2:$AE$6,2,0)</f>
        <v>Other Services</v>
      </c>
      <c r="N2795" s="96" t="s">
        <v>2943</v>
      </c>
      <c r="O2795" s="84" t="s">
        <v>6341</v>
      </c>
      <c r="P2795" s="89"/>
      <c r="Q2795" s="89"/>
      <c r="R2795" s="89"/>
      <c r="S2795" s="84">
        <v>2</v>
      </c>
      <c r="T2795" s="89"/>
      <c r="U2795" s="84">
        <v>9440</v>
      </c>
    </row>
    <row r="2796" spans="1:21" ht="17.25" customHeight="1" thickBot="1">
      <c r="A2796" s="82">
        <v>45038</v>
      </c>
      <c r="B2796" s="82" t="str">
        <f t="shared" si="43"/>
        <v>Apr</v>
      </c>
      <c r="C2796" s="83">
        <v>45017</v>
      </c>
      <c r="D2796" s="109">
        <v>16</v>
      </c>
      <c r="E2796" s="84" t="s">
        <v>205</v>
      </c>
      <c r="F2796" s="113" t="s">
        <v>7855</v>
      </c>
      <c r="G2796" s="110" t="s">
        <v>10629</v>
      </c>
      <c r="H2796" s="86" t="s">
        <v>8782</v>
      </c>
      <c r="I2796" s="110">
        <v>7522.5</v>
      </c>
      <c r="J2796" s="109">
        <v>6375</v>
      </c>
      <c r="K2796" s="120" t="s">
        <v>112</v>
      </c>
      <c r="L2796" s="109" t="s">
        <v>229</v>
      </c>
      <c r="M2796" s="88" t="str">
        <f>VLOOKUP(L2796,'Total Sales 24-25'!$AD$2:$AE$6,2,0)</f>
        <v>WhatsApp API Business</v>
      </c>
      <c r="N2796" s="109" t="s">
        <v>269</v>
      </c>
      <c r="O2796" s="109" t="s">
        <v>6341</v>
      </c>
      <c r="P2796" s="89"/>
      <c r="Q2796" s="89"/>
      <c r="R2796" s="89"/>
      <c r="S2796" s="109">
        <v>4</v>
      </c>
      <c r="T2796" s="89"/>
      <c r="U2796" s="109">
        <v>7522.5</v>
      </c>
    </row>
    <row r="2797" spans="1:21" ht="17.25" customHeight="1" thickBot="1">
      <c r="A2797" s="82">
        <v>45332</v>
      </c>
      <c r="B2797" s="82" t="str">
        <f t="shared" si="43"/>
        <v>Feb</v>
      </c>
      <c r="C2797" s="83">
        <v>45323</v>
      </c>
      <c r="D2797" s="84">
        <v>6</v>
      </c>
      <c r="E2797" s="84" t="s">
        <v>205</v>
      </c>
      <c r="F2797" s="86" t="s">
        <v>6536</v>
      </c>
      <c r="G2797" s="86" t="s">
        <v>10630</v>
      </c>
      <c r="H2797" s="86" t="s">
        <v>8782</v>
      </c>
      <c r="I2797" s="86">
        <v>42480</v>
      </c>
      <c r="J2797" s="101">
        <v>36000</v>
      </c>
      <c r="K2797" s="134" t="s">
        <v>112</v>
      </c>
      <c r="L2797" s="96" t="s">
        <v>229</v>
      </c>
      <c r="M2797" s="88" t="str">
        <f>VLOOKUP(L2797,'Total Sales 24-25'!$AD$2:$AE$6,2,0)</f>
        <v>WhatsApp API Business</v>
      </c>
      <c r="N2797" s="96" t="s">
        <v>359</v>
      </c>
      <c r="O2797" s="84" t="s">
        <v>6341</v>
      </c>
      <c r="P2797" s="89"/>
      <c r="Q2797" s="89"/>
      <c r="R2797" s="89"/>
      <c r="S2797" s="84">
        <v>2</v>
      </c>
      <c r="T2797" s="89"/>
      <c r="U2797" s="84">
        <v>42480</v>
      </c>
    </row>
    <row r="2798" spans="1:21" ht="17.25" customHeight="1" thickBot="1">
      <c r="A2798" s="82">
        <v>45332</v>
      </c>
      <c r="B2798" s="82" t="str">
        <f t="shared" si="43"/>
        <v>Feb</v>
      </c>
      <c r="C2798" s="83">
        <v>45323</v>
      </c>
      <c r="D2798" s="84">
        <v>6</v>
      </c>
      <c r="E2798" s="84" t="s">
        <v>205</v>
      </c>
      <c r="F2798" s="86" t="s">
        <v>372</v>
      </c>
      <c r="G2798" s="86" t="s">
        <v>10631</v>
      </c>
      <c r="H2798" s="86" t="s">
        <v>8782</v>
      </c>
      <c r="I2798" s="86">
        <v>84960</v>
      </c>
      <c r="J2798" s="101">
        <v>72000</v>
      </c>
      <c r="K2798" s="104" t="s">
        <v>291</v>
      </c>
      <c r="L2798" s="88" t="s">
        <v>32</v>
      </c>
      <c r="M2798" s="88" t="s">
        <v>15</v>
      </c>
      <c r="N2798" s="96" t="s">
        <v>503</v>
      </c>
      <c r="O2798" s="84" t="s">
        <v>6341</v>
      </c>
      <c r="P2798" s="89"/>
      <c r="Q2798" s="89"/>
      <c r="R2798" s="89"/>
      <c r="S2798" s="84">
        <v>2</v>
      </c>
      <c r="T2798" s="89"/>
      <c r="U2798" s="84">
        <v>84960</v>
      </c>
    </row>
    <row r="2799" spans="1:21" ht="17.25" customHeight="1" thickBot="1">
      <c r="A2799" s="82">
        <v>45332</v>
      </c>
      <c r="B2799" s="82" t="str">
        <f t="shared" si="43"/>
        <v>Feb</v>
      </c>
      <c r="C2799" s="83">
        <v>45323</v>
      </c>
      <c r="D2799" s="84">
        <v>6</v>
      </c>
      <c r="E2799" s="84" t="s">
        <v>205</v>
      </c>
      <c r="F2799" s="86" t="s">
        <v>1427</v>
      </c>
      <c r="G2799" s="86" t="s">
        <v>10632</v>
      </c>
      <c r="H2799" s="86" t="s">
        <v>8782</v>
      </c>
      <c r="I2799" s="86">
        <v>14160</v>
      </c>
      <c r="J2799" s="101">
        <v>12000</v>
      </c>
      <c r="K2799" s="134" t="s">
        <v>112</v>
      </c>
      <c r="L2799" s="96" t="s">
        <v>229</v>
      </c>
      <c r="M2799" s="88" t="str">
        <f>VLOOKUP(L2799,'Total Sales 24-25'!$AD$2:$AE$6,2,0)</f>
        <v>WhatsApp API Business</v>
      </c>
      <c r="N2799" s="96" t="s">
        <v>284</v>
      </c>
      <c r="O2799" s="84" t="s">
        <v>6341</v>
      </c>
      <c r="P2799" s="89"/>
      <c r="Q2799" s="89"/>
      <c r="R2799" s="89"/>
      <c r="S2799" s="84">
        <v>2</v>
      </c>
      <c r="T2799" s="89"/>
      <c r="U2799" s="84">
        <v>14160</v>
      </c>
    </row>
    <row r="2800" spans="1:21" ht="17.25" customHeight="1" thickBot="1">
      <c r="A2800" s="82">
        <v>45332</v>
      </c>
      <c r="B2800" s="82" t="str">
        <f t="shared" si="43"/>
        <v>Feb</v>
      </c>
      <c r="C2800" s="83">
        <v>45323</v>
      </c>
      <c r="D2800" s="84">
        <v>6</v>
      </c>
      <c r="E2800" s="84" t="s">
        <v>205</v>
      </c>
      <c r="F2800" s="86" t="s">
        <v>2740</v>
      </c>
      <c r="G2800" s="86" t="s">
        <v>10633</v>
      </c>
      <c r="H2800" s="86" t="s">
        <v>8782</v>
      </c>
      <c r="I2800" s="86">
        <v>8850</v>
      </c>
      <c r="J2800" s="101">
        <v>7500</v>
      </c>
      <c r="K2800" s="134" t="s">
        <v>112</v>
      </c>
      <c r="L2800" s="96" t="s">
        <v>229</v>
      </c>
      <c r="M2800" s="88" t="str">
        <f>VLOOKUP(L2800,'Total Sales 24-25'!$AD$2:$AE$6,2,0)</f>
        <v>WhatsApp API Business</v>
      </c>
      <c r="N2800" s="96" t="s">
        <v>269</v>
      </c>
      <c r="O2800" s="84" t="s">
        <v>6341</v>
      </c>
      <c r="P2800" s="89"/>
      <c r="Q2800" s="89"/>
      <c r="R2800" s="89"/>
      <c r="S2800" s="84">
        <v>2</v>
      </c>
      <c r="T2800" s="89"/>
      <c r="U2800" s="84">
        <v>8850</v>
      </c>
    </row>
    <row r="2801" spans="1:21" ht="17.25" customHeight="1" thickBot="1">
      <c r="A2801" s="82">
        <v>45332</v>
      </c>
      <c r="B2801" s="82" t="str">
        <f t="shared" si="43"/>
        <v>Feb</v>
      </c>
      <c r="C2801" s="83">
        <v>45323</v>
      </c>
      <c r="D2801" s="84">
        <v>6</v>
      </c>
      <c r="E2801" s="84" t="s">
        <v>205</v>
      </c>
      <c r="F2801" s="86" t="s">
        <v>2488</v>
      </c>
      <c r="G2801" s="86" t="s">
        <v>10634</v>
      </c>
      <c r="H2801" s="86" t="s">
        <v>8782</v>
      </c>
      <c r="I2801" s="86">
        <v>17700</v>
      </c>
      <c r="J2801" s="101">
        <v>15000</v>
      </c>
      <c r="K2801" s="134" t="s">
        <v>112</v>
      </c>
      <c r="L2801" s="96" t="s">
        <v>229</v>
      </c>
      <c r="M2801" s="88" t="str">
        <f>VLOOKUP(L2801,'Total Sales 24-25'!$AD$2:$AE$6,2,0)</f>
        <v>WhatsApp API Business</v>
      </c>
      <c r="N2801" s="96" t="s">
        <v>284</v>
      </c>
      <c r="O2801" s="84" t="s">
        <v>6341</v>
      </c>
      <c r="P2801" s="89"/>
      <c r="Q2801" s="89"/>
      <c r="R2801" s="89"/>
      <c r="S2801" s="84">
        <v>2</v>
      </c>
      <c r="T2801" s="89"/>
      <c r="U2801" s="84">
        <v>17700</v>
      </c>
    </row>
    <row r="2802" spans="1:21" ht="17.25" customHeight="1" thickBot="1">
      <c r="A2802" s="82">
        <v>45332</v>
      </c>
      <c r="B2802" s="82" t="str">
        <f t="shared" si="43"/>
        <v>Feb</v>
      </c>
      <c r="C2802" s="83">
        <v>45323</v>
      </c>
      <c r="D2802" s="84">
        <v>6</v>
      </c>
      <c r="E2802" s="84" t="s">
        <v>205</v>
      </c>
      <c r="F2802" s="86" t="s">
        <v>6823</v>
      </c>
      <c r="G2802" s="86" t="s">
        <v>10635</v>
      </c>
      <c r="H2802" s="86" t="s">
        <v>8782</v>
      </c>
      <c r="I2802" s="86">
        <v>45833</v>
      </c>
      <c r="J2802" s="94">
        <v>45833</v>
      </c>
      <c r="K2802" s="135" t="s">
        <v>310</v>
      </c>
      <c r="L2802" s="96" t="s">
        <v>223</v>
      </c>
      <c r="M2802" s="88" t="str">
        <f>VLOOKUP(L2802,'Total Sales 24-25'!$AD$2:$AE$6,2,0)</f>
        <v>Tech Assist Recruitment</v>
      </c>
      <c r="N2802" s="96" t="s">
        <v>311</v>
      </c>
      <c r="O2802" s="84" t="s">
        <v>6341</v>
      </c>
      <c r="P2802" s="89"/>
      <c r="Q2802" s="89"/>
      <c r="R2802" s="89"/>
      <c r="S2802" s="84">
        <v>2</v>
      </c>
      <c r="T2802" s="89"/>
      <c r="U2802" s="84">
        <v>45833</v>
      </c>
    </row>
    <row r="2803" spans="1:21" ht="17.25" customHeight="1" thickBot="1">
      <c r="A2803" s="82">
        <v>45334</v>
      </c>
      <c r="B2803" s="82" t="str">
        <f t="shared" si="43"/>
        <v>Feb</v>
      </c>
      <c r="C2803" s="83">
        <v>45323</v>
      </c>
      <c r="D2803" s="84">
        <v>7</v>
      </c>
      <c r="E2803" s="84" t="s">
        <v>205</v>
      </c>
      <c r="F2803" s="86" t="s">
        <v>781</v>
      </c>
      <c r="G2803" s="86" t="s">
        <v>10636</v>
      </c>
      <c r="H2803" s="86" t="s">
        <v>8782</v>
      </c>
      <c r="I2803" s="86">
        <v>37760</v>
      </c>
      <c r="J2803" s="101">
        <v>32000</v>
      </c>
      <c r="K2803" s="135" t="s">
        <v>310</v>
      </c>
      <c r="L2803" s="96" t="s">
        <v>223</v>
      </c>
      <c r="M2803" s="88" t="str">
        <f>VLOOKUP(L2803,'Total Sales 24-25'!$AD$2:$AE$6,2,0)</f>
        <v>Tech Assist Recruitment</v>
      </c>
      <c r="N2803" s="96" t="s">
        <v>311</v>
      </c>
      <c r="O2803" s="84" t="s">
        <v>6341</v>
      </c>
      <c r="P2803" s="89"/>
      <c r="Q2803" s="89"/>
      <c r="R2803" s="89"/>
      <c r="S2803" s="84">
        <v>2</v>
      </c>
      <c r="T2803" s="89"/>
      <c r="U2803" s="84">
        <v>37760</v>
      </c>
    </row>
    <row r="2804" spans="1:21" ht="17.25" customHeight="1" thickBot="1">
      <c r="A2804" s="82">
        <v>45334</v>
      </c>
      <c r="B2804" s="82" t="str">
        <f t="shared" si="43"/>
        <v>Feb</v>
      </c>
      <c r="C2804" s="83">
        <v>45323</v>
      </c>
      <c r="D2804" s="84">
        <v>7</v>
      </c>
      <c r="E2804" s="84" t="s">
        <v>205</v>
      </c>
      <c r="F2804" s="86" t="s">
        <v>1450</v>
      </c>
      <c r="G2804" s="117" t="s">
        <v>10637</v>
      </c>
      <c r="H2804" s="86" t="s">
        <v>8782</v>
      </c>
      <c r="I2804" s="86">
        <v>10030</v>
      </c>
      <c r="J2804" s="101">
        <v>8500</v>
      </c>
      <c r="K2804" s="134" t="s">
        <v>112</v>
      </c>
      <c r="L2804" s="96" t="s">
        <v>229</v>
      </c>
      <c r="M2804" s="88" t="str">
        <f>VLOOKUP(L2804,'Total Sales 24-25'!$AD$2:$AE$6,2,0)</f>
        <v>WhatsApp API Business</v>
      </c>
      <c r="N2804" s="96" t="s">
        <v>352</v>
      </c>
      <c r="O2804" s="84" t="s">
        <v>6341</v>
      </c>
      <c r="P2804" s="89"/>
      <c r="Q2804" s="89"/>
      <c r="R2804" s="89"/>
      <c r="S2804" s="84">
        <v>2</v>
      </c>
      <c r="T2804" s="89"/>
      <c r="U2804" s="84">
        <v>10030</v>
      </c>
    </row>
    <row r="2805" spans="1:21" ht="17.25" customHeight="1" thickBot="1">
      <c r="A2805" s="82">
        <v>45334</v>
      </c>
      <c r="B2805" s="82" t="str">
        <f t="shared" si="43"/>
        <v>Feb</v>
      </c>
      <c r="C2805" s="83">
        <v>45323</v>
      </c>
      <c r="D2805" s="84">
        <v>7</v>
      </c>
      <c r="E2805" s="84" t="s">
        <v>205</v>
      </c>
      <c r="F2805" s="86" t="s">
        <v>1450</v>
      </c>
      <c r="G2805" s="117" t="s">
        <v>10637</v>
      </c>
      <c r="H2805" s="86" t="s">
        <v>8782</v>
      </c>
      <c r="I2805" s="86">
        <v>15045</v>
      </c>
      <c r="J2805" s="101">
        <v>12750</v>
      </c>
      <c r="K2805" s="134" t="s">
        <v>112</v>
      </c>
      <c r="L2805" s="96" t="s">
        <v>229</v>
      </c>
      <c r="M2805" s="88" t="str">
        <f>VLOOKUP(L2805,'Total Sales 24-25'!$AD$2:$AE$6,2,0)</f>
        <v>WhatsApp API Business</v>
      </c>
      <c r="N2805" s="96" t="s">
        <v>284</v>
      </c>
      <c r="O2805" s="84" t="s">
        <v>6341</v>
      </c>
      <c r="P2805" s="89"/>
      <c r="Q2805" s="89"/>
      <c r="R2805" s="89"/>
      <c r="S2805" s="84">
        <v>2</v>
      </c>
      <c r="T2805" s="89"/>
      <c r="U2805" s="84">
        <v>15045</v>
      </c>
    </row>
    <row r="2806" spans="1:21" ht="17.25" customHeight="1" thickBot="1">
      <c r="A2806" s="82">
        <v>45334</v>
      </c>
      <c r="B2806" s="82" t="str">
        <f t="shared" si="43"/>
        <v>Feb</v>
      </c>
      <c r="C2806" s="83">
        <v>45323</v>
      </c>
      <c r="D2806" s="84">
        <v>7</v>
      </c>
      <c r="E2806" s="84" t="s">
        <v>205</v>
      </c>
      <c r="F2806" s="86" t="s">
        <v>10638</v>
      </c>
      <c r="G2806" s="86" t="s">
        <v>10639</v>
      </c>
      <c r="H2806" s="86" t="s">
        <v>8782</v>
      </c>
      <c r="I2806" s="86">
        <v>20060</v>
      </c>
      <c r="J2806" s="101">
        <v>17000</v>
      </c>
      <c r="K2806" s="134" t="s">
        <v>112</v>
      </c>
      <c r="L2806" s="96" t="s">
        <v>229</v>
      </c>
      <c r="M2806" s="88" t="str">
        <f>VLOOKUP(L2806,'Total Sales 24-25'!$AD$2:$AE$6,2,0)</f>
        <v>WhatsApp API Business</v>
      </c>
      <c r="N2806" s="96" t="s">
        <v>1322</v>
      </c>
      <c r="O2806" s="84" t="s">
        <v>6341</v>
      </c>
      <c r="P2806" s="89"/>
      <c r="Q2806" s="89"/>
      <c r="R2806" s="89"/>
      <c r="S2806" s="84">
        <v>2</v>
      </c>
      <c r="T2806" s="89"/>
      <c r="U2806" s="84">
        <v>20060</v>
      </c>
    </row>
    <row r="2807" spans="1:21" ht="17.25" customHeight="1" thickBot="1">
      <c r="A2807" s="82">
        <v>45334</v>
      </c>
      <c r="B2807" s="82" t="str">
        <f t="shared" si="43"/>
        <v>Feb</v>
      </c>
      <c r="C2807" s="83">
        <v>45323</v>
      </c>
      <c r="D2807" s="84">
        <v>7</v>
      </c>
      <c r="E2807" s="84" t="s">
        <v>205</v>
      </c>
      <c r="F2807" s="86" t="s">
        <v>4175</v>
      </c>
      <c r="G2807" s="86" t="s">
        <v>10640</v>
      </c>
      <c r="H2807" s="86" t="s">
        <v>8782</v>
      </c>
      <c r="I2807" s="86">
        <v>2950</v>
      </c>
      <c r="J2807" s="101">
        <v>2500</v>
      </c>
      <c r="K2807" s="134" t="s">
        <v>112</v>
      </c>
      <c r="L2807" s="96" t="s">
        <v>229</v>
      </c>
      <c r="M2807" s="88" t="str">
        <f>VLOOKUP(L2807,'Total Sales 24-25'!$AD$2:$AE$6,2,0)</f>
        <v>WhatsApp API Business</v>
      </c>
      <c r="N2807" s="96" t="s">
        <v>258</v>
      </c>
      <c r="O2807" s="84" t="s">
        <v>6341</v>
      </c>
      <c r="P2807" s="89"/>
      <c r="Q2807" s="89"/>
      <c r="R2807" s="89"/>
      <c r="S2807" s="84">
        <v>2</v>
      </c>
      <c r="T2807" s="89"/>
      <c r="U2807" s="84">
        <v>2950</v>
      </c>
    </row>
    <row r="2808" spans="1:21" ht="17.25" customHeight="1" thickBot="1">
      <c r="A2808" s="82">
        <v>45038</v>
      </c>
      <c r="B2808" s="82" t="str">
        <f t="shared" si="43"/>
        <v>Apr</v>
      </c>
      <c r="C2808" s="83">
        <v>45017</v>
      </c>
      <c r="D2808" s="84">
        <v>16</v>
      </c>
      <c r="E2808" s="84" t="s">
        <v>205</v>
      </c>
      <c r="F2808" s="85" t="s">
        <v>10641</v>
      </c>
      <c r="G2808" s="86" t="s">
        <v>10642</v>
      </c>
      <c r="H2808" s="86" t="s">
        <v>8782</v>
      </c>
      <c r="I2808" s="86">
        <v>299</v>
      </c>
      <c r="J2808" s="84">
        <v>253</v>
      </c>
      <c r="K2808" s="107" t="s">
        <v>261</v>
      </c>
      <c r="L2808" s="88" t="s">
        <v>226</v>
      </c>
      <c r="M2808" s="88" t="str">
        <f>VLOOKUP(L2808,'Total Sales 24-25'!$AD$2:$AE$6,2,0)</f>
        <v xml:space="preserve">Training Business </v>
      </c>
      <c r="N2808" s="88" t="s">
        <v>330</v>
      </c>
      <c r="O2808" s="84" t="s">
        <v>6341</v>
      </c>
      <c r="P2808" s="89"/>
      <c r="Q2808" s="89"/>
      <c r="R2808" s="89"/>
      <c r="S2808" s="84">
        <v>4</v>
      </c>
      <c r="T2808" s="89"/>
      <c r="U2808" s="84">
        <v>299</v>
      </c>
    </row>
    <row r="2809" spans="1:21" ht="17.25" customHeight="1" thickBot="1">
      <c r="A2809" s="82">
        <v>45334</v>
      </c>
      <c r="B2809" s="82" t="str">
        <f t="shared" si="43"/>
        <v>Feb</v>
      </c>
      <c r="C2809" s="83">
        <v>45323</v>
      </c>
      <c r="D2809" s="84">
        <v>7</v>
      </c>
      <c r="E2809" s="84" t="s">
        <v>205</v>
      </c>
      <c r="F2809" s="86" t="s">
        <v>10643</v>
      </c>
      <c r="G2809" s="86" t="s">
        <v>10644</v>
      </c>
      <c r="H2809" s="86" t="s">
        <v>8782</v>
      </c>
      <c r="I2809" s="86">
        <v>2950</v>
      </c>
      <c r="J2809" s="101">
        <v>2500</v>
      </c>
      <c r="K2809" s="134" t="s">
        <v>112</v>
      </c>
      <c r="L2809" s="96" t="s">
        <v>229</v>
      </c>
      <c r="M2809" s="88" t="str">
        <f>VLOOKUP(L2809,'Total Sales 24-25'!$AD$2:$AE$6,2,0)</f>
        <v>WhatsApp API Business</v>
      </c>
      <c r="N2809" s="96" t="s">
        <v>258</v>
      </c>
      <c r="O2809" s="84" t="s">
        <v>6341</v>
      </c>
      <c r="P2809" s="89"/>
      <c r="Q2809" s="89"/>
      <c r="R2809" s="89"/>
      <c r="S2809" s="84">
        <v>2</v>
      </c>
      <c r="T2809" s="89"/>
      <c r="U2809" s="84">
        <v>2950</v>
      </c>
    </row>
    <row r="2810" spans="1:21" ht="17.25" customHeight="1" thickBot="1">
      <c r="A2810" s="82">
        <v>45334</v>
      </c>
      <c r="B2810" s="82" t="str">
        <f t="shared" si="43"/>
        <v>Feb</v>
      </c>
      <c r="C2810" s="83">
        <v>45323</v>
      </c>
      <c r="D2810" s="84">
        <v>7</v>
      </c>
      <c r="E2810" s="84" t="s">
        <v>205</v>
      </c>
      <c r="F2810" s="86" t="s">
        <v>4252</v>
      </c>
      <c r="G2810" s="86" t="s">
        <v>10645</v>
      </c>
      <c r="H2810" s="86" t="s">
        <v>8782</v>
      </c>
      <c r="I2810" s="86">
        <v>56640</v>
      </c>
      <c r="J2810" s="101">
        <v>48000</v>
      </c>
      <c r="K2810" s="104" t="s">
        <v>291</v>
      </c>
      <c r="L2810" s="88" t="s">
        <v>32</v>
      </c>
      <c r="M2810" s="88" t="s">
        <v>15</v>
      </c>
      <c r="N2810" s="96" t="s">
        <v>503</v>
      </c>
      <c r="O2810" s="84" t="s">
        <v>6341</v>
      </c>
      <c r="P2810" s="89"/>
      <c r="Q2810" s="89"/>
      <c r="R2810" s="89"/>
      <c r="S2810" s="84">
        <v>2</v>
      </c>
      <c r="T2810" s="89"/>
      <c r="U2810" s="84">
        <v>56640</v>
      </c>
    </row>
    <row r="2811" spans="1:21" ht="17.25" customHeight="1" thickBot="1">
      <c r="A2811" s="82">
        <v>45334</v>
      </c>
      <c r="B2811" s="82" t="str">
        <f t="shared" si="43"/>
        <v>Feb</v>
      </c>
      <c r="C2811" s="83">
        <v>45323</v>
      </c>
      <c r="D2811" s="84">
        <v>7</v>
      </c>
      <c r="E2811" s="84" t="s">
        <v>205</v>
      </c>
      <c r="F2811" s="86" t="s">
        <v>2108</v>
      </c>
      <c r="G2811" s="86" t="s">
        <v>10646</v>
      </c>
      <c r="H2811" s="86" t="s">
        <v>8782</v>
      </c>
      <c r="I2811" s="86">
        <v>15045</v>
      </c>
      <c r="J2811" s="101">
        <v>12750</v>
      </c>
      <c r="K2811" s="134" t="s">
        <v>112</v>
      </c>
      <c r="L2811" s="96" t="s">
        <v>229</v>
      </c>
      <c r="M2811" s="88" t="str">
        <f>VLOOKUP(L2811,'Total Sales 24-25'!$AD$2:$AE$6,2,0)</f>
        <v>WhatsApp API Business</v>
      </c>
      <c r="N2811" s="96" t="s">
        <v>284</v>
      </c>
      <c r="O2811" s="84" t="s">
        <v>6341</v>
      </c>
      <c r="P2811" s="89"/>
      <c r="Q2811" s="89"/>
      <c r="R2811" s="89"/>
      <c r="S2811" s="84">
        <v>2</v>
      </c>
      <c r="T2811" s="89"/>
      <c r="U2811" s="84">
        <v>15045</v>
      </c>
    </row>
    <row r="2812" spans="1:21" ht="17.25" customHeight="1" thickBot="1">
      <c r="A2812" s="82">
        <v>45334</v>
      </c>
      <c r="B2812" s="82" t="str">
        <f t="shared" si="43"/>
        <v>Feb</v>
      </c>
      <c r="C2812" s="83">
        <v>45323</v>
      </c>
      <c r="D2812" s="84">
        <v>7</v>
      </c>
      <c r="E2812" s="84" t="s">
        <v>205</v>
      </c>
      <c r="F2812" s="86" t="s">
        <v>2033</v>
      </c>
      <c r="G2812" s="86" t="s">
        <v>10647</v>
      </c>
      <c r="H2812" s="86" t="s">
        <v>8782</v>
      </c>
      <c r="I2812" s="86">
        <v>15045</v>
      </c>
      <c r="J2812" s="101">
        <v>12750</v>
      </c>
      <c r="K2812" s="134" t="s">
        <v>112</v>
      </c>
      <c r="L2812" s="96" t="s">
        <v>229</v>
      </c>
      <c r="M2812" s="88" t="str">
        <f>VLOOKUP(L2812,'Total Sales 24-25'!$AD$2:$AE$6,2,0)</f>
        <v>WhatsApp API Business</v>
      </c>
      <c r="N2812" s="96" t="s">
        <v>284</v>
      </c>
      <c r="O2812" s="84" t="s">
        <v>6341</v>
      </c>
      <c r="P2812" s="89"/>
      <c r="Q2812" s="89"/>
      <c r="R2812" s="89"/>
      <c r="S2812" s="84">
        <v>2</v>
      </c>
      <c r="T2812" s="89"/>
      <c r="U2812" s="84">
        <v>15045</v>
      </c>
    </row>
    <row r="2813" spans="1:21" ht="17.25" customHeight="1" thickBot="1">
      <c r="A2813" s="82">
        <v>45334</v>
      </c>
      <c r="B2813" s="82" t="str">
        <f t="shared" si="43"/>
        <v>Feb</v>
      </c>
      <c r="C2813" s="83">
        <v>45323</v>
      </c>
      <c r="D2813" s="84">
        <v>7</v>
      </c>
      <c r="E2813" s="84" t="s">
        <v>205</v>
      </c>
      <c r="F2813" s="86" t="s">
        <v>341</v>
      </c>
      <c r="G2813" s="86" t="s">
        <v>10648</v>
      </c>
      <c r="H2813" s="86" t="s">
        <v>8782</v>
      </c>
      <c r="I2813" s="86">
        <v>56640</v>
      </c>
      <c r="J2813" s="101">
        <v>48000</v>
      </c>
      <c r="K2813" s="104" t="s">
        <v>291</v>
      </c>
      <c r="L2813" s="88" t="s">
        <v>32</v>
      </c>
      <c r="M2813" s="88" t="s">
        <v>15</v>
      </c>
      <c r="N2813" s="96" t="s">
        <v>503</v>
      </c>
      <c r="O2813" s="84" t="s">
        <v>6341</v>
      </c>
      <c r="P2813" s="89"/>
      <c r="Q2813" s="89"/>
      <c r="R2813" s="89"/>
      <c r="S2813" s="84">
        <v>2</v>
      </c>
      <c r="T2813" s="89"/>
      <c r="U2813" s="84">
        <v>56640</v>
      </c>
    </row>
    <row r="2814" spans="1:21" ht="17.25" customHeight="1" thickBot="1">
      <c r="A2814" s="82">
        <v>45334</v>
      </c>
      <c r="B2814" s="82" t="str">
        <f t="shared" si="43"/>
        <v>Feb</v>
      </c>
      <c r="C2814" s="83">
        <v>45323</v>
      </c>
      <c r="D2814" s="84">
        <v>7</v>
      </c>
      <c r="E2814" s="84" t="s">
        <v>205</v>
      </c>
      <c r="F2814" s="86" t="s">
        <v>826</v>
      </c>
      <c r="G2814" s="86" t="s">
        <v>10649</v>
      </c>
      <c r="H2814" s="86" t="s">
        <v>8782</v>
      </c>
      <c r="I2814" s="86">
        <v>2407</v>
      </c>
      <c r="J2814" s="101">
        <v>2040</v>
      </c>
      <c r="K2814" s="134" t="s">
        <v>112</v>
      </c>
      <c r="L2814" s="96" t="s">
        <v>229</v>
      </c>
      <c r="M2814" s="88" t="str">
        <f>VLOOKUP(L2814,'Total Sales 24-25'!$AD$2:$AE$6,2,0)</f>
        <v>WhatsApp API Business</v>
      </c>
      <c r="N2814" s="96" t="s">
        <v>1092</v>
      </c>
      <c r="O2814" s="84" t="s">
        <v>6341</v>
      </c>
      <c r="P2814" s="89"/>
      <c r="Q2814" s="89"/>
      <c r="R2814" s="89"/>
      <c r="S2814" s="84">
        <v>2</v>
      </c>
      <c r="T2814" s="89"/>
      <c r="U2814" s="84">
        <v>2407</v>
      </c>
    </row>
    <row r="2815" spans="1:21" ht="17.25" customHeight="1" thickBot="1">
      <c r="A2815" s="82">
        <v>45335</v>
      </c>
      <c r="B2815" s="82" t="str">
        <f t="shared" si="43"/>
        <v>Feb</v>
      </c>
      <c r="C2815" s="83">
        <v>45323</v>
      </c>
      <c r="D2815" s="84">
        <v>7</v>
      </c>
      <c r="E2815" s="84" t="s">
        <v>205</v>
      </c>
      <c r="F2815" s="86" t="s">
        <v>978</v>
      </c>
      <c r="G2815" s="86" t="s">
        <v>10650</v>
      </c>
      <c r="H2815" s="86" t="s">
        <v>8782</v>
      </c>
      <c r="I2815" s="86">
        <v>4129</v>
      </c>
      <c r="J2815" s="101">
        <v>3499</v>
      </c>
      <c r="K2815" s="134" t="s">
        <v>112</v>
      </c>
      <c r="L2815" s="96" t="s">
        <v>229</v>
      </c>
      <c r="M2815" s="88" t="str">
        <f>VLOOKUP(L2815,'Total Sales 24-25'!$AD$2:$AE$6,2,0)</f>
        <v>WhatsApp API Business</v>
      </c>
      <c r="N2815" s="96" t="s">
        <v>249</v>
      </c>
      <c r="O2815" s="84" t="s">
        <v>6341</v>
      </c>
      <c r="P2815" s="89"/>
      <c r="Q2815" s="89"/>
      <c r="R2815" s="89"/>
      <c r="S2815" s="84">
        <v>2</v>
      </c>
      <c r="T2815" s="89"/>
      <c r="U2815" s="84">
        <v>4129</v>
      </c>
    </row>
    <row r="2816" spans="1:21" ht="17.25" customHeight="1" thickBot="1">
      <c r="A2816" s="82">
        <v>45335</v>
      </c>
      <c r="B2816" s="82" t="str">
        <f t="shared" si="43"/>
        <v>Feb</v>
      </c>
      <c r="C2816" s="83">
        <v>45323</v>
      </c>
      <c r="D2816" s="84">
        <v>7</v>
      </c>
      <c r="E2816" s="84" t="s">
        <v>205</v>
      </c>
      <c r="F2816" s="86" t="s">
        <v>10651</v>
      </c>
      <c r="G2816" s="86" t="s">
        <v>10652</v>
      </c>
      <c r="H2816" s="86" t="s">
        <v>8782</v>
      </c>
      <c r="I2816" s="86">
        <v>6016</v>
      </c>
      <c r="J2816" s="101">
        <v>5098</v>
      </c>
      <c r="K2816" s="134" t="s">
        <v>112</v>
      </c>
      <c r="L2816" s="96" t="s">
        <v>229</v>
      </c>
      <c r="M2816" s="88" t="str">
        <f>VLOOKUP(L2816,'Total Sales 24-25'!$AD$2:$AE$6,2,0)</f>
        <v>WhatsApp API Business</v>
      </c>
      <c r="N2816" s="96" t="s">
        <v>249</v>
      </c>
      <c r="O2816" s="84" t="s">
        <v>6341</v>
      </c>
      <c r="P2816" s="89"/>
      <c r="Q2816" s="89"/>
      <c r="R2816" s="89"/>
      <c r="S2816" s="84">
        <v>2</v>
      </c>
      <c r="T2816" s="89"/>
      <c r="U2816" s="84">
        <v>6016</v>
      </c>
    </row>
    <row r="2817" spans="1:21" ht="17.25" customHeight="1" thickBot="1">
      <c r="A2817" s="82">
        <v>45335</v>
      </c>
      <c r="B2817" s="82" t="str">
        <f t="shared" si="43"/>
        <v>Feb</v>
      </c>
      <c r="C2817" s="83">
        <v>45323</v>
      </c>
      <c r="D2817" s="84">
        <v>7</v>
      </c>
      <c r="E2817" s="84" t="s">
        <v>205</v>
      </c>
      <c r="F2817" s="86" t="s">
        <v>10058</v>
      </c>
      <c r="G2817" s="86" t="s">
        <v>10653</v>
      </c>
      <c r="H2817" s="86" t="s">
        <v>8782</v>
      </c>
      <c r="I2817" s="86">
        <v>587640</v>
      </c>
      <c r="J2817" s="101">
        <v>498000</v>
      </c>
      <c r="K2817" s="104" t="s">
        <v>291</v>
      </c>
      <c r="L2817" s="96" t="s">
        <v>226</v>
      </c>
      <c r="M2817" s="88" t="str">
        <f>VLOOKUP(L2817,'Total Sales 24-25'!$AD$2:$AE$6,2,0)</f>
        <v xml:space="preserve">Training Business </v>
      </c>
      <c r="N2817" s="96" t="s">
        <v>292</v>
      </c>
      <c r="O2817" s="84" t="s">
        <v>6341</v>
      </c>
      <c r="P2817" s="84" t="s">
        <v>7726</v>
      </c>
      <c r="Q2817" s="89"/>
      <c r="R2817" s="89"/>
      <c r="S2817" s="84">
        <v>2</v>
      </c>
      <c r="T2817" s="89"/>
      <c r="U2817" s="84">
        <v>587640</v>
      </c>
    </row>
    <row r="2818" spans="1:21" ht="17.25" customHeight="1" thickBot="1">
      <c r="A2818" s="82">
        <v>45335</v>
      </c>
      <c r="B2818" s="82" t="str">
        <f t="shared" ref="B2818:B2881" si="44">TEXT(A2818,"mmm")</f>
        <v>Feb</v>
      </c>
      <c r="C2818" s="83">
        <v>45323</v>
      </c>
      <c r="D2818" s="84">
        <v>7</v>
      </c>
      <c r="E2818" s="84" t="s">
        <v>205</v>
      </c>
      <c r="F2818" s="86" t="s">
        <v>8904</v>
      </c>
      <c r="G2818" s="86" t="s">
        <v>10654</v>
      </c>
      <c r="H2818" s="86" t="s">
        <v>8782</v>
      </c>
      <c r="I2818" s="86">
        <v>950</v>
      </c>
      <c r="J2818" s="101">
        <v>805</v>
      </c>
      <c r="K2818" s="134" t="s">
        <v>112</v>
      </c>
      <c r="L2818" s="96" t="s">
        <v>229</v>
      </c>
      <c r="M2818" s="88" t="str">
        <f>VLOOKUP(L2818,'Total Sales 24-25'!$AD$2:$AE$6,2,0)</f>
        <v>WhatsApp API Business</v>
      </c>
      <c r="N2818" s="96" t="s">
        <v>594</v>
      </c>
      <c r="O2818" s="84" t="s">
        <v>6341</v>
      </c>
      <c r="P2818" s="89"/>
      <c r="Q2818" s="89"/>
      <c r="R2818" s="89"/>
      <c r="S2818" s="84">
        <v>2</v>
      </c>
      <c r="T2818" s="89"/>
      <c r="U2818" s="84">
        <v>950</v>
      </c>
    </row>
    <row r="2819" spans="1:21" ht="17.25" customHeight="1" thickBot="1">
      <c r="A2819" s="82">
        <v>45038</v>
      </c>
      <c r="B2819" s="82" t="str">
        <f t="shared" si="44"/>
        <v>Apr</v>
      </c>
      <c r="C2819" s="83">
        <v>45017</v>
      </c>
      <c r="D2819" s="109">
        <v>16</v>
      </c>
      <c r="E2819" s="84" t="s">
        <v>205</v>
      </c>
      <c r="F2819" s="113" t="s">
        <v>3743</v>
      </c>
      <c r="G2819" s="129" t="s">
        <v>10655</v>
      </c>
      <c r="H2819" s="86" t="s">
        <v>8782</v>
      </c>
      <c r="I2819" s="110">
        <v>11800</v>
      </c>
      <c r="J2819" s="109">
        <v>10000</v>
      </c>
      <c r="K2819" s="120" t="s">
        <v>112</v>
      </c>
      <c r="L2819" s="109" t="s">
        <v>229</v>
      </c>
      <c r="M2819" s="88" t="str">
        <f>VLOOKUP(L2819,'Total Sales 24-25'!$AD$2:$AE$6,2,0)</f>
        <v>WhatsApp API Business</v>
      </c>
      <c r="N2819" s="109" t="s">
        <v>1322</v>
      </c>
      <c r="O2819" s="109" t="s">
        <v>6341</v>
      </c>
      <c r="P2819" s="89"/>
      <c r="Q2819" s="89"/>
      <c r="R2819" s="89"/>
      <c r="S2819" s="109">
        <v>4</v>
      </c>
      <c r="T2819" s="89"/>
      <c r="U2819" s="109">
        <v>11800</v>
      </c>
    </row>
    <row r="2820" spans="1:21" ht="17.25" customHeight="1" thickBot="1">
      <c r="A2820" s="82">
        <v>45038</v>
      </c>
      <c r="B2820" s="82" t="str">
        <f t="shared" si="44"/>
        <v>Apr</v>
      </c>
      <c r="C2820" s="83">
        <v>45017</v>
      </c>
      <c r="D2820" s="109">
        <v>16</v>
      </c>
      <c r="E2820" s="84" t="s">
        <v>205</v>
      </c>
      <c r="F2820" s="113" t="s">
        <v>3743</v>
      </c>
      <c r="G2820" s="129" t="s">
        <v>10655</v>
      </c>
      <c r="H2820" s="86" t="s">
        <v>8782</v>
      </c>
      <c r="I2820" s="110">
        <v>5900</v>
      </c>
      <c r="J2820" s="109">
        <v>5000</v>
      </c>
      <c r="K2820" s="120" t="s">
        <v>112</v>
      </c>
      <c r="L2820" s="109" t="s">
        <v>229</v>
      </c>
      <c r="M2820" s="88" t="str">
        <f>VLOOKUP(L2820,'Total Sales 24-25'!$AD$2:$AE$6,2,0)</f>
        <v>WhatsApp API Business</v>
      </c>
      <c r="N2820" s="109" t="s">
        <v>321</v>
      </c>
      <c r="O2820" s="109" t="s">
        <v>6341</v>
      </c>
      <c r="P2820" s="89"/>
      <c r="Q2820" s="89"/>
      <c r="R2820" s="89"/>
      <c r="S2820" s="109">
        <v>4</v>
      </c>
      <c r="T2820" s="89"/>
      <c r="U2820" s="109">
        <v>5900</v>
      </c>
    </row>
    <row r="2821" spans="1:21" ht="17.25" customHeight="1" thickBot="1">
      <c r="A2821" s="82">
        <v>45038</v>
      </c>
      <c r="B2821" s="82" t="str">
        <f t="shared" si="44"/>
        <v>Apr</v>
      </c>
      <c r="C2821" s="83">
        <v>45017</v>
      </c>
      <c r="D2821" s="109">
        <v>16</v>
      </c>
      <c r="E2821" s="84" t="s">
        <v>205</v>
      </c>
      <c r="F2821" s="113" t="s">
        <v>3743</v>
      </c>
      <c r="G2821" s="129" t="s">
        <v>10655</v>
      </c>
      <c r="H2821" s="86" t="s">
        <v>8782</v>
      </c>
      <c r="I2821" s="110">
        <v>5900</v>
      </c>
      <c r="J2821" s="109">
        <v>5000</v>
      </c>
      <c r="K2821" s="120" t="s">
        <v>112</v>
      </c>
      <c r="L2821" s="109" t="s">
        <v>229</v>
      </c>
      <c r="M2821" s="88" t="str">
        <f>VLOOKUP(L2821,'Total Sales 24-25'!$AD$2:$AE$6,2,0)</f>
        <v>WhatsApp API Business</v>
      </c>
      <c r="N2821" s="109" t="s">
        <v>2402</v>
      </c>
      <c r="O2821" s="109" t="s">
        <v>6341</v>
      </c>
      <c r="P2821" s="89"/>
      <c r="Q2821" s="89"/>
      <c r="R2821" s="89"/>
      <c r="S2821" s="109">
        <v>4</v>
      </c>
      <c r="T2821" s="89"/>
      <c r="U2821" s="109">
        <v>5900</v>
      </c>
    </row>
    <row r="2822" spans="1:21" ht="17.25" customHeight="1" thickBot="1">
      <c r="A2822" s="82">
        <v>45335</v>
      </c>
      <c r="B2822" s="82" t="str">
        <f t="shared" si="44"/>
        <v>Feb</v>
      </c>
      <c r="C2822" s="83">
        <v>45323</v>
      </c>
      <c r="D2822" s="84">
        <v>7</v>
      </c>
      <c r="E2822" s="84" t="s">
        <v>205</v>
      </c>
      <c r="F2822" s="86" t="s">
        <v>10656</v>
      </c>
      <c r="G2822" s="86" t="s">
        <v>10657</v>
      </c>
      <c r="H2822" s="86" t="s">
        <v>8782</v>
      </c>
      <c r="I2822" s="86">
        <v>4837</v>
      </c>
      <c r="J2822" s="101">
        <v>4099</v>
      </c>
      <c r="K2822" s="134" t="s">
        <v>112</v>
      </c>
      <c r="L2822" s="96" t="s">
        <v>229</v>
      </c>
      <c r="M2822" s="88" t="str">
        <f>VLOOKUP(L2822,'Total Sales 24-25'!$AD$2:$AE$6,2,0)</f>
        <v>WhatsApp API Business</v>
      </c>
      <c r="N2822" s="96" t="s">
        <v>249</v>
      </c>
      <c r="O2822" s="84" t="s">
        <v>6341</v>
      </c>
      <c r="P2822" s="89"/>
      <c r="Q2822" s="89"/>
      <c r="R2822" s="89"/>
      <c r="S2822" s="84">
        <v>2</v>
      </c>
      <c r="T2822" s="89"/>
      <c r="U2822" s="84">
        <v>4837</v>
      </c>
    </row>
    <row r="2823" spans="1:21" ht="17.25" customHeight="1" thickBot="1">
      <c r="A2823" s="82">
        <v>45336</v>
      </c>
      <c r="B2823" s="82" t="str">
        <f t="shared" si="44"/>
        <v>Feb</v>
      </c>
      <c r="C2823" s="83">
        <v>45323</v>
      </c>
      <c r="D2823" s="84">
        <v>7</v>
      </c>
      <c r="E2823" s="84" t="s">
        <v>205</v>
      </c>
      <c r="F2823" s="90" t="s">
        <v>362</v>
      </c>
      <c r="G2823" s="86" t="s">
        <v>10658</v>
      </c>
      <c r="H2823" s="86" t="s">
        <v>8782</v>
      </c>
      <c r="I2823" s="91"/>
      <c r="J2823" s="96">
        <v>0</v>
      </c>
      <c r="K2823" s="89"/>
      <c r="L2823" s="89"/>
      <c r="M2823" s="88" t="e">
        <f>VLOOKUP(L2823,'Total Sales 24-25'!$AD$2:$AE$6,2,0)</f>
        <v>#N/A</v>
      </c>
      <c r="N2823" s="89"/>
      <c r="O2823" s="84" t="s">
        <v>6341</v>
      </c>
      <c r="P2823" s="89"/>
      <c r="Q2823" s="89"/>
      <c r="R2823" s="89"/>
      <c r="S2823" s="84">
        <v>2</v>
      </c>
      <c r="T2823" s="89"/>
      <c r="U2823" s="89"/>
    </row>
    <row r="2824" spans="1:21" ht="17.25" customHeight="1" thickBot="1">
      <c r="A2824" s="82">
        <v>45336</v>
      </c>
      <c r="B2824" s="82" t="str">
        <f t="shared" si="44"/>
        <v>Feb</v>
      </c>
      <c r="C2824" s="83">
        <v>45323</v>
      </c>
      <c r="D2824" s="84">
        <v>7</v>
      </c>
      <c r="E2824" s="84" t="s">
        <v>205</v>
      </c>
      <c r="F2824" s="86" t="s">
        <v>10659</v>
      </c>
      <c r="G2824" s="86" t="s">
        <v>10660</v>
      </c>
      <c r="H2824" s="86" t="s">
        <v>8782</v>
      </c>
      <c r="I2824" s="86">
        <v>37760</v>
      </c>
      <c r="J2824" s="101">
        <v>32000</v>
      </c>
      <c r="K2824" s="135" t="s">
        <v>310</v>
      </c>
      <c r="L2824" s="96" t="s">
        <v>223</v>
      </c>
      <c r="M2824" s="88" t="str">
        <f>VLOOKUP(L2824,'Total Sales 24-25'!$AD$2:$AE$6,2,0)</f>
        <v>Tech Assist Recruitment</v>
      </c>
      <c r="N2824" s="96" t="s">
        <v>311</v>
      </c>
      <c r="O2824" s="84" t="s">
        <v>6341</v>
      </c>
      <c r="P2824" s="89"/>
      <c r="Q2824" s="89"/>
      <c r="R2824" s="89"/>
      <c r="S2824" s="84">
        <v>2</v>
      </c>
      <c r="T2824" s="89"/>
      <c r="U2824" s="84">
        <v>37760</v>
      </c>
    </row>
    <row r="2825" spans="1:21" ht="17.25" customHeight="1" thickBot="1">
      <c r="A2825" s="82">
        <v>45336</v>
      </c>
      <c r="B2825" s="82" t="str">
        <f t="shared" si="44"/>
        <v>Feb</v>
      </c>
      <c r="C2825" s="83">
        <v>45323</v>
      </c>
      <c r="D2825" s="84">
        <v>7</v>
      </c>
      <c r="E2825" s="84" t="s">
        <v>205</v>
      </c>
      <c r="F2825" s="86" t="s">
        <v>459</v>
      </c>
      <c r="G2825" s="86" t="s">
        <v>10661</v>
      </c>
      <c r="H2825" s="86" t="s">
        <v>8782</v>
      </c>
      <c r="I2825" s="86">
        <v>3067</v>
      </c>
      <c r="J2825" s="101">
        <v>2599</v>
      </c>
      <c r="K2825" s="134" t="s">
        <v>112</v>
      </c>
      <c r="L2825" s="96" t="s">
        <v>229</v>
      </c>
      <c r="M2825" s="88" t="str">
        <f>VLOOKUP(L2825,'Total Sales 24-25'!$AD$2:$AE$6,2,0)</f>
        <v>WhatsApp API Business</v>
      </c>
      <c r="N2825" s="96" t="s">
        <v>249</v>
      </c>
      <c r="O2825" s="84" t="s">
        <v>6341</v>
      </c>
      <c r="P2825" s="89"/>
      <c r="Q2825" s="89"/>
      <c r="R2825" s="89"/>
      <c r="S2825" s="84">
        <v>2</v>
      </c>
      <c r="T2825" s="89"/>
      <c r="U2825" s="84">
        <v>3067</v>
      </c>
    </row>
    <row r="2826" spans="1:21" ht="17.25" customHeight="1" thickBot="1">
      <c r="A2826" s="82">
        <v>45336</v>
      </c>
      <c r="B2826" s="82" t="str">
        <f t="shared" si="44"/>
        <v>Feb</v>
      </c>
      <c r="C2826" s="83">
        <v>45323</v>
      </c>
      <c r="D2826" s="84">
        <v>7</v>
      </c>
      <c r="E2826" s="84" t="s">
        <v>205</v>
      </c>
      <c r="F2826" s="86" t="s">
        <v>2353</v>
      </c>
      <c r="G2826" s="86" t="s">
        <v>10662</v>
      </c>
      <c r="H2826" s="86" t="s">
        <v>8782</v>
      </c>
      <c r="I2826" s="86">
        <v>56640</v>
      </c>
      <c r="J2826" s="101">
        <v>48000</v>
      </c>
      <c r="K2826" s="104" t="s">
        <v>291</v>
      </c>
      <c r="L2826" s="88" t="s">
        <v>32</v>
      </c>
      <c r="M2826" s="88" t="s">
        <v>15</v>
      </c>
      <c r="N2826" s="96" t="s">
        <v>503</v>
      </c>
      <c r="O2826" s="84" t="s">
        <v>6341</v>
      </c>
      <c r="P2826" s="89"/>
      <c r="Q2826" s="89"/>
      <c r="R2826" s="89"/>
      <c r="S2826" s="84">
        <v>2</v>
      </c>
      <c r="T2826" s="89"/>
      <c r="U2826" s="84">
        <v>56640</v>
      </c>
    </row>
    <row r="2827" spans="1:21" ht="17.25" customHeight="1" thickBot="1">
      <c r="A2827" s="82">
        <v>45336</v>
      </c>
      <c r="B2827" s="82" t="str">
        <f t="shared" si="44"/>
        <v>Feb</v>
      </c>
      <c r="C2827" s="83">
        <v>45323</v>
      </c>
      <c r="D2827" s="84">
        <v>7</v>
      </c>
      <c r="E2827" s="84" t="s">
        <v>205</v>
      </c>
      <c r="F2827" s="86" t="s">
        <v>6516</v>
      </c>
      <c r="G2827" s="86" t="s">
        <v>10663</v>
      </c>
      <c r="H2827" s="86" t="s">
        <v>8782</v>
      </c>
      <c r="I2827" s="86">
        <v>11800</v>
      </c>
      <c r="J2827" s="101">
        <v>10000</v>
      </c>
      <c r="K2827" s="134" t="s">
        <v>112</v>
      </c>
      <c r="L2827" s="96" t="s">
        <v>229</v>
      </c>
      <c r="M2827" s="88" t="str">
        <f>VLOOKUP(L2827,'Total Sales 24-25'!$AD$2:$AE$6,2,0)</f>
        <v>WhatsApp API Business</v>
      </c>
      <c r="N2827" s="96" t="s">
        <v>352</v>
      </c>
      <c r="O2827" s="84" t="s">
        <v>6341</v>
      </c>
      <c r="P2827" s="89"/>
      <c r="Q2827" s="89"/>
      <c r="R2827" s="89"/>
      <c r="S2827" s="84">
        <v>2</v>
      </c>
      <c r="T2827" s="89"/>
      <c r="U2827" s="84">
        <v>11800</v>
      </c>
    </row>
    <row r="2828" spans="1:21" ht="17.25" customHeight="1" thickBot="1">
      <c r="A2828" s="82">
        <v>45337</v>
      </c>
      <c r="B2828" s="82" t="str">
        <f t="shared" si="44"/>
        <v>Feb</v>
      </c>
      <c r="C2828" s="83">
        <v>45323</v>
      </c>
      <c r="D2828" s="84">
        <v>7</v>
      </c>
      <c r="E2828" s="84" t="s">
        <v>205</v>
      </c>
      <c r="F2828" s="86" t="s">
        <v>347</v>
      </c>
      <c r="G2828" s="86" t="s">
        <v>10664</v>
      </c>
      <c r="H2828" s="86" t="s">
        <v>8782</v>
      </c>
      <c r="I2828" s="86">
        <v>5900</v>
      </c>
      <c r="J2828" s="101">
        <v>5000</v>
      </c>
      <c r="K2828" s="135" t="s">
        <v>310</v>
      </c>
      <c r="L2828" s="96" t="s">
        <v>223</v>
      </c>
      <c r="M2828" s="88" t="str">
        <f>VLOOKUP(L2828,'Total Sales 24-25'!$AD$2:$AE$6,2,0)</f>
        <v>Tech Assist Recruitment</v>
      </c>
      <c r="N2828" s="96" t="s">
        <v>311</v>
      </c>
      <c r="O2828" s="84" t="s">
        <v>6341</v>
      </c>
      <c r="P2828" s="89"/>
      <c r="Q2828" s="89"/>
      <c r="R2828" s="89"/>
      <c r="S2828" s="84">
        <v>2</v>
      </c>
      <c r="T2828" s="89"/>
      <c r="U2828" s="84">
        <v>5900</v>
      </c>
    </row>
    <row r="2829" spans="1:21" ht="17.25" customHeight="1" thickBot="1">
      <c r="A2829" s="82">
        <v>45337</v>
      </c>
      <c r="B2829" s="82" t="str">
        <f t="shared" si="44"/>
        <v>Feb</v>
      </c>
      <c r="C2829" s="83">
        <v>45323</v>
      </c>
      <c r="D2829" s="84">
        <v>7</v>
      </c>
      <c r="E2829" s="84" t="s">
        <v>205</v>
      </c>
      <c r="F2829" s="86" t="s">
        <v>3851</v>
      </c>
      <c r="G2829" s="86" t="s">
        <v>10665</v>
      </c>
      <c r="H2829" s="86" t="s">
        <v>8782</v>
      </c>
      <c r="I2829" s="86">
        <v>17700</v>
      </c>
      <c r="J2829" s="101">
        <v>15000</v>
      </c>
      <c r="K2829" s="134" t="s">
        <v>112</v>
      </c>
      <c r="L2829" s="96" t="s">
        <v>229</v>
      </c>
      <c r="M2829" s="88" t="str">
        <f>VLOOKUP(L2829,'Total Sales 24-25'!$AD$2:$AE$6,2,0)</f>
        <v>WhatsApp API Business</v>
      </c>
      <c r="N2829" s="96" t="s">
        <v>284</v>
      </c>
      <c r="O2829" s="84" t="s">
        <v>6341</v>
      </c>
      <c r="P2829" s="89"/>
      <c r="Q2829" s="89"/>
      <c r="R2829" s="89"/>
      <c r="S2829" s="84">
        <v>2</v>
      </c>
      <c r="T2829" s="89"/>
      <c r="U2829" s="84">
        <v>17700</v>
      </c>
    </row>
    <row r="2830" spans="1:21" ht="17.25" customHeight="1" thickBot="1">
      <c r="A2830" s="82">
        <v>45337</v>
      </c>
      <c r="B2830" s="82" t="str">
        <f t="shared" si="44"/>
        <v>Feb</v>
      </c>
      <c r="C2830" s="83">
        <v>45323</v>
      </c>
      <c r="D2830" s="84">
        <v>7</v>
      </c>
      <c r="E2830" s="84" t="s">
        <v>205</v>
      </c>
      <c r="F2830" s="86" t="s">
        <v>10666</v>
      </c>
      <c r="G2830" s="86" t="s">
        <v>10667</v>
      </c>
      <c r="H2830" s="86" t="s">
        <v>8782</v>
      </c>
      <c r="I2830" s="86">
        <v>9440</v>
      </c>
      <c r="J2830" s="101">
        <v>8000</v>
      </c>
      <c r="K2830" s="104" t="s">
        <v>291</v>
      </c>
      <c r="L2830" s="96" t="s">
        <v>232</v>
      </c>
      <c r="M2830" s="88" t="str">
        <f>VLOOKUP(L2830,'Total Sales 24-25'!$AD$2:$AE$6,2,0)</f>
        <v>Other Services</v>
      </c>
      <c r="N2830" s="96" t="s">
        <v>2943</v>
      </c>
      <c r="O2830" s="84" t="s">
        <v>6341</v>
      </c>
      <c r="P2830" s="89"/>
      <c r="Q2830" s="89"/>
      <c r="R2830" s="89"/>
      <c r="S2830" s="84">
        <v>2</v>
      </c>
      <c r="T2830" s="89"/>
      <c r="U2830" s="84">
        <v>9440</v>
      </c>
    </row>
    <row r="2831" spans="1:21" ht="17.25" customHeight="1" thickBot="1">
      <c r="A2831" s="82">
        <v>45040</v>
      </c>
      <c r="B2831" s="82" t="str">
        <f t="shared" si="44"/>
        <v>Apr</v>
      </c>
      <c r="C2831" s="83">
        <v>45017</v>
      </c>
      <c r="D2831" s="84">
        <v>17</v>
      </c>
      <c r="E2831" s="84" t="s">
        <v>205</v>
      </c>
      <c r="F2831" s="85" t="s">
        <v>9654</v>
      </c>
      <c r="G2831" s="86" t="s">
        <v>10668</v>
      </c>
      <c r="H2831" s="86" t="s">
        <v>8782</v>
      </c>
      <c r="I2831" s="86">
        <v>3000</v>
      </c>
      <c r="J2831" s="84">
        <v>2542</v>
      </c>
      <c r="K2831" s="107" t="s">
        <v>261</v>
      </c>
      <c r="L2831" s="88" t="s">
        <v>226</v>
      </c>
      <c r="M2831" s="88" t="str">
        <f>VLOOKUP(L2831,'Total Sales 24-25'!$AD$2:$AE$6,2,0)</f>
        <v xml:space="preserve">Training Business </v>
      </c>
      <c r="N2831" s="88" t="s">
        <v>661</v>
      </c>
      <c r="O2831" s="84" t="s">
        <v>6341</v>
      </c>
      <c r="P2831" s="89"/>
      <c r="Q2831" s="89"/>
      <c r="R2831" s="89"/>
      <c r="S2831" s="84">
        <v>4</v>
      </c>
      <c r="T2831" s="89"/>
      <c r="U2831" s="84">
        <v>3000</v>
      </c>
    </row>
    <row r="2832" spans="1:21" ht="17.25" customHeight="1" thickBot="1">
      <c r="A2832" s="82">
        <v>45337</v>
      </c>
      <c r="B2832" s="82" t="str">
        <f t="shared" si="44"/>
        <v>Feb</v>
      </c>
      <c r="C2832" s="83">
        <v>45323</v>
      </c>
      <c r="D2832" s="84">
        <v>7</v>
      </c>
      <c r="E2832" s="84" t="s">
        <v>205</v>
      </c>
      <c r="F2832" s="137" t="s">
        <v>5418</v>
      </c>
      <c r="G2832" s="117" t="s">
        <v>10669</v>
      </c>
      <c r="H2832" s="86" t="s">
        <v>8782</v>
      </c>
      <c r="I2832" s="86">
        <v>56640</v>
      </c>
      <c r="J2832" s="101">
        <v>48000</v>
      </c>
      <c r="K2832" s="104" t="s">
        <v>291</v>
      </c>
      <c r="L2832" s="88" t="s">
        <v>32</v>
      </c>
      <c r="M2832" s="88" t="s">
        <v>15</v>
      </c>
      <c r="N2832" s="96" t="s">
        <v>503</v>
      </c>
      <c r="O2832" s="84" t="s">
        <v>6341</v>
      </c>
      <c r="P2832" s="89"/>
      <c r="Q2832" s="89"/>
      <c r="R2832" s="89"/>
      <c r="S2832" s="84">
        <v>2</v>
      </c>
      <c r="T2832" s="89"/>
      <c r="U2832" s="84">
        <v>56640</v>
      </c>
    </row>
    <row r="2833" spans="1:21" ht="17.25" customHeight="1" thickBot="1">
      <c r="A2833" s="82">
        <v>45337</v>
      </c>
      <c r="B2833" s="82" t="str">
        <f t="shared" si="44"/>
        <v>Feb</v>
      </c>
      <c r="C2833" s="83">
        <v>45323</v>
      </c>
      <c r="D2833" s="84">
        <v>7</v>
      </c>
      <c r="E2833" s="84" t="s">
        <v>205</v>
      </c>
      <c r="F2833" s="137" t="s">
        <v>5418</v>
      </c>
      <c r="G2833" s="117" t="s">
        <v>10669</v>
      </c>
      <c r="H2833" s="86" t="s">
        <v>8782</v>
      </c>
      <c r="I2833" s="86">
        <v>36108</v>
      </c>
      <c r="J2833" s="101">
        <v>30600</v>
      </c>
      <c r="K2833" s="134" t="s">
        <v>112</v>
      </c>
      <c r="L2833" s="96" t="s">
        <v>229</v>
      </c>
      <c r="M2833" s="88" t="str">
        <f>VLOOKUP(L2833,'Total Sales 24-25'!$AD$2:$AE$6,2,0)</f>
        <v>WhatsApp API Business</v>
      </c>
      <c r="N2833" s="96" t="s">
        <v>359</v>
      </c>
      <c r="O2833" s="84" t="s">
        <v>6341</v>
      </c>
      <c r="P2833" s="89"/>
      <c r="Q2833" s="89"/>
      <c r="R2833" s="89"/>
      <c r="S2833" s="84">
        <v>2</v>
      </c>
      <c r="T2833" s="89"/>
      <c r="U2833" s="84">
        <v>36108</v>
      </c>
    </row>
    <row r="2834" spans="1:21" ht="17.25" customHeight="1" thickBot="1">
      <c r="A2834" s="82">
        <v>45337</v>
      </c>
      <c r="B2834" s="82" t="str">
        <f t="shared" si="44"/>
        <v>Feb</v>
      </c>
      <c r="C2834" s="83">
        <v>45323</v>
      </c>
      <c r="D2834" s="84">
        <v>7</v>
      </c>
      <c r="E2834" s="84" t="s">
        <v>205</v>
      </c>
      <c r="F2834" s="86" t="s">
        <v>3902</v>
      </c>
      <c r="G2834" s="86" t="s">
        <v>10670</v>
      </c>
      <c r="H2834" s="86" t="s">
        <v>8782</v>
      </c>
      <c r="I2834" s="86">
        <v>84960</v>
      </c>
      <c r="J2834" s="101">
        <v>72000</v>
      </c>
      <c r="K2834" s="104" t="s">
        <v>291</v>
      </c>
      <c r="L2834" s="88" t="s">
        <v>32</v>
      </c>
      <c r="M2834" s="88" t="s">
        <v>15</v>
      </c>
      <c r="N2834" s="96" t="s">
        <v>503</v>
      </c>
      <c r="O2834" s="84" t="s">
        <v>6341</v>
      </c>
      <c r="P2834" s="89"/>
      <c r="Q2834" s="89"/>
      <c r="R2834" s="89"/>
      <c r="S2834" s="84">
        <v>2</v>
      </c>
      <c r="T2834" s="89"/>
      <c r="U2834" s="84">
        <v>84960</v>
      </c>
    </row>
    <row r="2835" spans="1:21" ht="17.25" customHeight="1" thickBot="1">
      <c r="A2835" s="82">
        <v>45338</v>
      </c>
      <c r="B2835" s="82" t="str">
        <f t="shared" si="44"/>
        <v>Feb</v>
      </c>
      <c r="C2835" s="83">
        <v>45323</v>
      </c>
      <c r="D2835" s="84">
        <v>7</v>
      </c>
      <c r="E2835" s="84" t="s">
        <v>205</v>
      </c>
      <c r="F2835" s="86" t="s">
        <v>433</v>
      </c>
      <c r="G2835" s="86" t="s">
        <v>10671</v>
      </c>
      <c r="H2835" s="86" t="s">
        <v>8782</v>
      </c>
      <c r="I2835" s="86">
        <v>9557</v>
      </c>
      <c r="J2835" s="101">
        <v>8099</v>
      </c>
      <c r="K2835" s="134" t="s">
        <v>112</v>
      </c>
      <c r="L2835" s="96" t="s">
        <v>229</v>
      </c>
      <c r="M2835" s="88" t="str">
        <f>VLOOKUP(L2835,'Total Sales 24-25'!$AD$2:$AE$6,2,0)</f>
        <v>WhatsApp API Business</v>
      </c>
      <c r="N2835" s="96" t="s">
        <v>249</v>
      </c>
      <c r="O2835" s="84" t="s">
        <v>6341</v>
      </c>
      <c r="P2835" s="89"/>
      <c r="Q2835" s="89"/>
      <c r="R2835" s="89"/>
      <c r="S2835" s="84">
        <v>2</v>
      </c>
      <c r="T2835" s="89"/>
      <c r="U2835" s="84">
        <v>9557</v>
      </c>
    </row>
    <row r="2836" spans="1:21" ht="17.25" customHeight="1" thickBot="1">
      <c r="A2836" s="82">
        <v>45338</v>
      </c>
      <c r="B2836" s="82" t="str">
        <f t="shared" si="44"/>
        <v>Feb</v>
      </c>
      <c r="C2836" s="83">
        <v>45323</v>
      </c>
      <c r="D2836" s="84">
        <v>7</v>
      </c>
      <c r="E2836" s="84" t="s">
        <v>205</v>
      </c>
      <c r="F2836" s="86" t="s">
        <v>8954</v>
      </c>
      <c r="G2836" s="86" t="s">
        <v>10672</v>
      </c>
      <c r="H2836" s="86" t="s">
        <v>8782</v>
      </c>
      <c r="I2836" s="86">
        <v>9440</v>
      </c>
      <c r="J2836" s="101">
        <v>8000</v>
      </c>
      <c r="K2836" s="104" t="s">
        <v>291</v>
      </c>
      <c r="L2836" s="96" t="s">
        <v>232</v>
      </c>
      <c r="M2836" s="88" t="str">
        <f>VLOOKUP(L2836,'Total Sales 24-25'!$AD$2:$AE$6,2,0)</f>
        <v>Other Services</v>
      </c>
      <c r="N2836" s="96" t="s">
        <v>2943</v>
      </c>
      <c r="O2836" s="84" t="s">
        <v>6341</v>
      </c>
      <c r="P2836" s="89"/>
      <c r="Q2836" s="89"/>
      <c r="R2836" s="89"/>
      <c r="S2836" s="84">
        <v>2</v>
      </c>
      <c r="T2836" s="89"/>
      <c r="U2836" s="84">
        <v>9440</v>
      </c>
    </row>
    <row r="2837" spans="1:21" ht="17.25" customHeight="1" thickBot="1">
      <c r="A2837" s="82">
        <v>45338</v>
      </c>
      <c r="B2837" s="82" t="str">
        <f t="shared" si="44"/>
        <v>Feb</v>
      </c>
      <c r="C2837" s="83">
        <v>45323</v>
      </c>
      <c r="D2837" s="84">
        <v>7</v>
      </c>
      <c r="E2837" s="84" t="s">
        <v>205</v>
      </c>
      <c r="F2837" s="86" t="s">
        <v>10673</v>
      </c>
      <c r="G2837" s="86" t="s">
        <v>10674</v>
      </c>
      <c r="H2837" s="86" t="s">
        <v>8782</v>
      </c>
      <c r="I2837" s="86">
        <v>9440</v>
      </c>
      <c r="J2837" s="101">
        <v>8000</v>
      </c>
      <c r="K2837" s="104" t="s">
        <v>291</v>
      </c>
      <c r="L2837" s="96" t="s">
        <v>232</v>
      </c>
      <c r="M2837" s="88" t="str">
        <f>VLOOKUP(L2837,'Total Sales 24-25'!$AD$2:$AE$6,2,0)</f>
        <v>Other Services</v>
      </c>
      <c r="N2837" s="96" t="s">
        <v>2943</v>
      </c>
      <c r="O2837" s="84" t="s">
        <v>6341</v>
      </c>
      <c r="P2837" s="89"/>
      <c r="Q2837" s="89"/>
      <c r="R2837" s="89"/>
      <c r="S2837" s="84">
        <v>2</v>
      </c>
      <c r="T2837" s="89"/>
      <c r="U2837" s="84">
        <v>9440</v>
      </c>
    </row>
    <row r="2838" spans="1:21" ht="17.25" customHeight="1" thickBot="1">
      <c r="A2838" s="82">
        <v>45338</v>
      </c>
      <c r="B2838" s="82" t="str">
        <f t="shared" si="44"/>
        <v>Feb</v>
      </c>
      <c r="C2838" s="83">
        <v>45323</v>
      </c>
      <c r="D2838" s="84">
        <v>7</v>
      </c>
      <c r="E2838" s="84" t="s">
        <v>205</v>
      </c>
      <c r="F2838" s="86" t="s">
        <v>1950</v>
      </c>
      <c r="G2838" s="86" t="s">
        <v>10675</v>
      </c>
      <c r="H2838" s="86" t="s">
        <v>8782</v>
      </c>
      <c r="I2838" s="86">
        <v>2507</v>
      </c>
      <c r="J2838" s="101">
        <v>2125</v>
      </c>
      <c r="K2838" s="134" t="s">
        <v>112</v>
      </c>
      <c r="L2838" s="96" t="s">
        <v>229</v>
      </c>
      <c r="M2838" s="88" t="str">
        <f>VLOOKUP(L2838,'Total Sales 24-25'!$AD$2:$AE$6,2,0)</f>
        <v>WhatsApp API Business</v>
      </c>
      <c r="N2838" s="96" t="s">
        <v>249</v>
      </c>
      <c r="O2838" s="84" t="s">
        <v>6341</v>
      </c>
      <c r="P2838" s="89"/>
      <c r="Q2838" s="89"/>
      <c r="R2838" s="89"/>
      <c r="S2838" s="84">
        <v>2</v>
      </c>
      <c r="T2838" s="89"/>
      <c r="U2838" s="84">
        <v>2507</v>
      </c>
    </row>
    <row r="2839" spans="1:21" ht="17.25" customHeight="1" thickBot="1">
      <c r="A2839" s="82">
        <v>45338</v>
      </c>
      <c r="B2839" s="82" t="str">
        <f t="shared" si="44"/>
        <v>Feb</v>
      </c>
      <c r="C2839" s="83">
        <v>45323</v>
      </c>
      <c r="D2839" s="84">
        <v>7</v>
      </c>
      <c r="E2839" s="84" t="s">
        <v>205</v>
      </c>
      <c r="F2839" s="86" t="s">
        <v>473</v>
      </c>
      <c r="G2839" s="86" t="s">
        <v>10676</v>
      </c>
      <c r="H2839" s="86" t="s">
        <v>8782</v>
      </c>
      <c r="I2839" s="86">
        <v>4837</v>
      </c>
      <c r="J2839" s="101">
        <v>4099</v>
      </c>
      <c r="K2839" s="134" t="s">
        <v>112</v>
      </c>
      <c r="L2839" s="96" t="s">
        <v>229</v>
      </c>
      <c r="M2839" s="88" t="str">
        <f>VLOOKUP(L2839,'Total Sales 24-25'!$AD$2:$AE$6,2,0)</f>
        <v>WhatsApp API Business</v>
      </c>
      <c r="N2839" s="96" t="s">
        <v>249</v>
      </c>
      <c r="O2839" s="84" t="s">
        <v>6341</v>
      </c>
      <c r="P2839" s="89"/>
      <c r="Q2839" s="89"/>
      <c r="R2839" s="89"/>
      <c r="S2839" s="84">
        <v>2</v>
      </c>
      <c r="T2839" s="89"/>
      <c r="U2839" s="84">
        <v>4837</v>
      </c>
    </row>
    <row r="2840" spans="1:21" ht="17.25" customHeight="1" thickBot="1">
      <c r="A2840" s="82">
        <v>45338</v>
      </c>
      <c r="B2840" s="82" t="str">
        <f t="shared" si="44"/>
        <v>Feb</v>
      </c>
      <c r="C2840" s="83">
        <v>45323</v>
      </c>
      <c r="D2840" s="84">
        <v>7</v>
      </c>
      <c r="E2840" s="84" t="s">
        <v>205</v>
      </c>
      <c r="F2840" s="86" t="s">
        <v>9938</v>
      </c>
      <c r="G2840" s="86" t="s">
        <v>10677</v>
      </c>
      <c r="H2840" s="86" t="s">
        <v>8782</v>
      </c>
      <c r="I2840" s="86">
        <v>236000</v>
      </c>
      <c r="J2840" s="101">
        <v>200000</v>
      </c>
      <c r="K2840" s="104" t="s">
        <v>291</v>
      </c>
      <c r="L2840" s="96" t="s">
        <v>226</v>
      </c>
      <c r="M2840" s="88" t="str">
        <f>VLOOKUP(L2840,'Total Sales 24-25'!$AD$2:$AE$6,2,0)</f>
        <v xml:space="preserve">Training Business </v>
      </c>
      <c r="N2840" s="96" t="s">
        <v>292</v>
      </c>
      <c r="O2840" s="84" t="s">
        <v>6341</v>
      </c>
      <c r="P2840" s="89"/>
      <c r="Q2840" s="89"/>
      <c r="R2840" s="89"/>
      <c r="S2840" s="84">
        <v>2</v>
      </c>
      <c r="T2840" s="89"/>
      <c r="U2840" s="84">
        <v>236000</v>
      </c>
    </row>
    <row r="2841" spans="1:21" ht="17.25" customHeight="1" thickBot="1">
      <c r="A2841" s="82">
        <v>45338</v>
      </c>
      <c r="B2841" s="82" t="str">
        <f t="shared" si="44"/>
        <v>Feb</v>
      </c>
      <c r="C2841" s="83">
        <v>45323</v>
      </c>
      <c r="D2841" s="84">
        <v>7</v>
      </c>
      <c r="E2841" s="84" t="s">
        <v>205</v>
      </c>
      <c r="F2841" s="86" t="s">
        <v>1075</v>
      </c>
      <c r="G2841" s="86" t="s">
        <v>10678</v>
      </c>
      <c r="H2841" s="86" t="s">
        <v>8782</v>
      </c>
      <c r="I2841" s="86">
        <v>236000</v>
      </c>
      <c r="J2841" s="101">
        <v>200000</v>
      </c>
      <c r="K2841" s="104" t="s">
        <v>291</v>
      </c>
      <c r="L2841" s="96" t="s">
        <v>226</v>
      </c>
      <c r="M2841" s="88" t="str">
        <f>VLOOKUP(L2841,'Total Sales 24-25'!$AD$2:$AE$6,2,0)</f>
        <v xml:space="preserve">Training Business </v>
      </c>
      <c r="N2841" s="96" t="s">
        <v>292</v>
      </c>
      <c r="O2841" s="84" t="s">
        <v>6341</v>
      </c>
      <c r="P2841" s="89"/>
      <c r="Q2841" s="89"/>
      <c r="R2841" s="89"/>
      <c r="S2841" s="84">
        <v>2</v>
      </c>
      <c r="T2841" s="89"/>
      <c r="U2841" s="84">
        <v>236000</v>
      </c>
    </row>
    <row r="2842" spans="1:21" ht="17.25" customHeight="1" thickBot="1">
      <c r="A2842" s="82">
        <v>45338</v>
      </c>
      <c r="B2842" s="82" t="str">
        <f t="shared" si="44"/>
        <v>Feb</v>
      </c>
      <c r="C2842" s="83">
        <v>45323</v>
      </c>
      <c r="D2842" s="84">
        <v>7</v>
      </c>
      <c r="E2842" s="84" t="s">
        <v>205</v>
      </c>
      <c r="F2842" s="86" t="s">
        <v>1327</v>
      </c>
      <c r="G2842" s="86" t="s">
        <v>10679</v>
      </c>
      <c r="H2842" s="86" t="s">
        <v>8782</v>
      </c>
      <c r="I2842" s="86">
        <v>236000</v>
      </c>
      <c r="J2842" s="101">
        <v>200000</v>
      </c>
      <c r="K2842" s="104" t="s">
        <v>291</v>
      </c>
      <c r="L2842" s="96" t="s">
        <v>226</v>
      </c>
      <c r="M2842" s="88" t="str">
        <f>VLOOKUP(L2842,'Total Sales 24-25'!$AD$2:$AE$6,2,0)</f>
        <v xml:space="preserve">Training Business </v>
      </c>
      <c r="N2842" s="96" t="s">
        <v>292</v>
      </c>
      <c r="O2842" s="84" t="s">
        <v>6341</v>
      </c>
      <c r="P2842" s="89"/>
      <c r="Q2842" s="89"/>
      <c r="R2842" s="89"/>
      <c r="S2842" s="84">
        <v>2</v>
      </c>
      <c r="T2842" s="89"/>
      <c r="U2842" s="84">
        <v>236000</v>
      </c>
    </row>
    <row r="2843" spans="1:21" ht="17.25" customHeight="1" thickBot="1">
      <c r="A2843" s="82">
        <v>45040</v>
      </c>
      <c r="B2843" s="82" t="str">
        <f t="shared" si="44"/>
        <v>Apr</v>
      </c>
      <c r="C2843" s="83">
        <v>45017</v>
      </c>
      <c r="D2843" s="84">
        <v>17</v>
      </c>
      <c r="E2843" s="84" t="s">
        <v>205</v>
      </c>
      <c r="F2843" s="85" t="s">
        <v>10680</v>
      </c>
      <c r="G2843" s="86" t="s">
        <v>10681</v>
      </c>
      <c r="H2843" s="86" t="s">
        <v>8782</v>
      </c>
      <c r="I2843" s="86">
        <v>3000</v>
      </c>
      <c r="J2843" s="84">
        <v>2542</v>
      </c>
      <c r="K2843" s="107" t="s">
        <v>261</v>
      </c>
      <c r="L2843" s="88" t="s">
        <v>226</v>
      </c>
      <c r="M2843" s="88" t="str">
        <f>VLOOKUP(L2843,'Total Sales 24-25'!$AD$2:$AE$6,2,0)</f>
        <v xml:space="preserve">Training Business </v>
      </c>
      <c r="N2843" s="88" t="s">
        <v>661</v>
      </c>
      <c r="O2843" s="84" t="s">
        <v>6341</v>
      </c>
      <c r="P2843" s="89"/>
      <c r="Q2843" s="89"/>
      <c r="R2843" s="89"/>
      <c r="S2843" s="84">
        <v>4</v>
      </c>
      <c r="T2843" s="89"/>
      <c r="U2843" s="84">
        <v>3000</v>
      </c>
    </row>
    <row r="2844" spans="1:21" ht="17.25" customHeight="1" thickBot="1">
      <c r="A2844" s="82">
        <v>45339</v>
      </c>
      <c r="B2844" s="82" t="str">
        <f t="shared" si="44"/>
        <v>Feb</v>
      </c>
      <c r="C2844" s="83">
        <v>45323</v>
      </c>
      <c r="D2844" s="84">
        <v>7</v>
      </c>
      <c r="E2844" s="84" t="s">
        <v>205</v>
      </c>
      <c r="F2844" s="86" t="s">
        <v>1641</v>
      </c>
      <c r="G2844" s="86" t="s">
        <v>10682</v>
      </c>
      <c r="H2844" s="86" t="s">
        <v>8782</v>
      </c>
      <c r="I2844" s="86">
        <v>17700</v>
      </c>
      <c r="J2844" s="101">
        <v>15000</v>
      </c>
      <c r="K2844" s="134" t="s">
        <v>112</v>
      </c>
      <c r="L2844" s="96" t="s">
        <v>229</v>
      </c>
      <c r="M2844" s="88" t="str">
        <f>VLOOKUP(L2844,'Total Sales 24-25'!$AD$2:$AE$6,2,0)</f>
        <v>WhatsApp API Business</v>
      </c>
      <c r="N2844" s="96" t="s">
        <v>284</v>
      </c>
      <c r="O2844" s="84" t="s">
        <v>6341</v>
      </c>
      <c r="P2844" s="89"/>
      <c r="Q2844" s="89"/>
      <c r="R2844" s="89"/>
      <c r="S2844" s="84">
        <v>2</v>
      </c>
      <c r="T2844" s="89"/>
      <c r="U2844" s="84">
        <v>17700</v>
      </c>
    </row>
    <row r="2845" spans="1:21" ht="17.25" customHeight="1" thickBot="1">
      <c r="A2845" s="82">
        <v>45339</v>
      </c>
      <c r="B2845" s="82" t="str">
        <f t="shared" si="44"/>
        <v>Feb</v>
      </c>
      <c r="C2845" s="83">
        <v>45323</v>
      </c>
      <c r="D2845" s="84">
        <v>7</v>
      </c>
      <c r="E2845" s="84" t="s">
        <v>205</v>
      </c>
      <c r="F2845" s="86" t="s">
        <v>10638</v>
      </c>
      <c r="G2845" s="86" t="s">
        <v>10683</v>
      </c>
      <c r="H2845" s="86" t="s">
        <v>8782</v>
      </c>
      <c r="I2845" s="86">
        <v>20060</v>
      </c>
      <c r="J2845" s="101">
        <v>17000</v>
      </c>
      <c r="K2845" s="134" t="s">
        <v>112</v>
      </c>
      <c r="L2845" s="96" t="s">
        <v>229</v>
      </c>
      <c r="M2845" s="88" t="str">
        <f>VLOOKUP(L2845,'Total Sales 24-25'!$AD$2:$AE$6,2,0)</f>
        <v>WhatsApp API Business</v>
      </c>
      <c r="N2845" s="96" t="s">
        <v>1322</v>
      </c>
      <c r="O2845" s="84" t="s">
        <v>6341</v>
      </c>
      <c r="P2845" s="89"/>
      <c r="Q2845" s="89"/>
      <c r="R2845" s="89"/>
      <c r="S2845" s="84">
        <v>2</v>
      </c>
      <c r="T2845" s="89"/>
      <c r="U2845" s="84">
        <v>20060</v>
      </c>
    </row>
    <row r="2846" spans="1:21" ht="17.25" customHeight="1" thickBot="1">
      <c r="A2846" s="82">
        <v>45339</v>
      </c>
      <c r="B2846" s="82" t="str">
        <f t="shared" si="44"/>
        <v>Feb</v>
      </c>
      <c r="C2846" s="83">
        <v>45323</v>
      </c>
      <c r="D2846" s="84">
        <v>7</v>
      </c>
      <c r="E2846" s="84" t="s">
        <v>205</v>
      </c>
      <c r="F2846" s="86" t="s">
        <v>10684</v>
      </c>
      <c r="G2846" s="86" t="s">
        <v>10685</v>
      </c>
      <c r="H2846" s="86" t="s">
        <v>8782</v>
      </c>
      <c r="I2846" s="86">
        <v>211692</v>
      </c>
      <c r="J2846" s="101">
        <v>179400</v>
      </c>
      <c r="K2846" s="104" t="s">
        <v>291</v>
      </c>
      <c r="L2846" s="96" t="s">
        <v>226</v>
      </c>
      <c r="M2846" s="88" t="str">
        <f>VLOOKUP(L2846,'Total Sales 24-25'!$AD$2:$AE$6,2,0)</f>
        <v xml:space="preserve">Training Business </v>
      </c>
      <c r="N2846" s="96" t="s">
        <v>292</v>
      </c>
      <c r="O2846" s="84" t="s">
        <v>6341</v>
      </c>
      <c r="P2846" s="89"/>
      <c r="Q2846" s="89"/>
      <c r="R2846" s="89"/>
      <c r="S2846" s="84">
        <v>2</v>
      </c>
      <c r="T2846" s="89"/>
      <c r="U2846" s="84">
        <v>211692</v>
      </c>
    </row>
    <row r="2847" spans="1:21" ht="17.25" customHeight="1" thickBot="1">
      <c r="A2847" s="82">
        <v>45339</v>
      </c>
      <c r="B2847" s="82" t="str">
        <f t="shared" si="44"/>
        <v>Feb</v>
      </c>
      <c r="C2847" s="83">
        <v>45323</v>
      </c>
      <c r="D2847" s="84">
        <v>7</v>
      </c>
      <c r="E2847" s="84" t="s">
        <v>205</v>
      </c>
      <c r="F2847" s="86" t="s">
        <v>6156</v>
      </c>
      <c r="G2847" s="86" t="s">
        <v>10686</v>
      </c>
      <c r="H2847" s="86" t="s">
        <v>8782</v>
      </c>
      <c r="I2847" s="86">
        <v>56640</v>
      </c>
      <c r="J2847" s="101">
        <v>48000</v>
      </c>
      <c r="K2847" s="104" t="s">
        <v>291</v>
      </c>
      <c r="L2847" s="88" t="s">
        <v>32</v>
      </c>
      <c r="M2847" s="88" t="s">
        <v>15</v>
      </c>
      <c r="N2847" s="96" t="s">
        <v>503</v>
      </c>
      <c r="O2847" s="84" t="s">
        <v>6341</v>
      </c>
      <c r="P2847" s="89"/>
      <c r="Q2847" s="89"/>
      <c r="R2847" s="89"/>
      <c r="S2847" s="84">
        <v>2</v>
      </c>
      <c r="T2847" s="89"/>
      <c r="U2847" s="84">
        <v>56640</v>
      </c>
    </row>
    <row r="2848" spans="1:21" ht="17.25" customHeight="1" thickBot="1">
      <c r="A2848" s="82">
        <v>45339</v>
      </c>
      <c r="B2848" s="82" t="str">
        <f t="shared" si="44"/>
        <v>Feb</v>
      </c>
      <c r="C2848" s="83">
        <v>45323</v>
      </c>
      <c r="D2848" s="84">
        <v>7</v>
      </c>
      <c r="E2848" s="84" t="s">
        <v>205</v>
      </c>
      <c r="F2848" s="86" t="s">
        <v>2710</v>
      </c>
      <c r="G2848" s="117" t="s">
        <v>10687</v>
      </c>
      <c r="H2848" s="86" t="s">
        <v>8782</v>
      </c>
      <c r="I2848" s="86">
        <v>17700</v>
      </c>
      <c r="J2848" s="101">
        <v>15000</v>
      </c>
      <c r="K2848" s="134" t="s">
        <v>112</v>
      </c>
      <c r="L2848" s="96" t="s">
        <v>229</v>
      </c>
      <c r="M2848" s="88" t="str">
        <f>VLOOKUP(L2848,'Total Sales 24-25'!$AD$2:$AE$6,2,0)</f>
        <v>WhatsApp API Business</v>
      </c>
      <c r="N2848" s="96" t="s">
        <v>284</v>
      </c>
      <c r="O2848" s="84" t="s">
        <v>6341</v>
      </c>
      <c r="P2848" s="89"/>
      <c r="Q2848" s="89"/>
      <c r="R2848" s="89"/>
      <c r="S2848" s="84">
        <v>2</v>
      </c>
      <c r="T2848" s="89"/>
      <c r="U2848" s="84">
        <v>17700</v>
      </c>
    </row>
    <row r="2849" spans="1:21" ht="17.25" customHeight="1" thickBot="1">
      <c r="A2849" s="82">
        <v>45339</v>
      </c>
      <c r="B2849" s="82" t="str">
        <f t="shared" si="44"/>
        <v>Feb</v>
      </c>
      <c r="C2849" s="83">
        <v>45323</v>
      </c>
      <c r="D2849" s="84">
        <v>7</v>
      </c>
      <c r="E2849" s="84" t="s">
        <v>205</v>
      </c>
      <c r="F2849" s="86" t="s">
        <v>2710</v>
      </c>
      <c r="G2849" s="117" t="s">
        <v>10687</v>
      </c>
      <c r="H2849" s="86" t="s">
        <v>8782</v>
      </c>
      <c r="I2849" s="86">
        <v>23600</v>
      </c>
      <c r="J2849" s="101">
        <v>20000</v>
      </c>
      <c r="K2849" s="134" t="s">
        <v>112</v>
      </c>
      <c r="L2849" s="96" t="s">
        <v>229</v>
      </c>
      <c r="M2849" s="88" t="str">
        <f>VLOOKUP(L2849,'Total Sales 24-25'!$AD$2:$AE$6,2,0)</f>
        <v>WhatsApp API Business</v>
      </c>
      <c r="N2849" s="96" t="s">
        <v>284</v>
      </c>
      <c r="O2849" s="84" t="s">
        <v>6341</v>
      </c>
      <c r="P2849" s="89"/>
      <c r="Q2849" s="89"/>
      <c r="R2849" s="89"/>
      <c r="S2849" s="84">
        <v>2</v>
      </c>
      <c r="T2849" s="89"/>
      <c r="U2849" s="84">
        <v>23600</v>
      </c>
    </row>
    <row r="2850" spans="1:21" ht="17.25" customHeight="1" thickBot="1">
      <c r="A2850" s="82">
        <v>45339</v>
      </c>
      <c r="B2850" s="82" t="str">
        <f t="shared" si="44"/>
        <v>Feb</v>
      </c>
      <c r="C2850" s="83">
        <v>45323</v>
      </c>
      <c r="D2850" s="84">
        <v>7</v>
      </c>
      <c r="E2850" s="84" t="s">
        <v>205</v>
      </c>
      <c r="F2850" s="86" t="s">
        <v>8728</v>
      </c>
      <c r="G2850" s="86" t="s">
        <v>10688</v>
      </c>
      <c r="H2850" s="86" t="s">
        <v>8782</v>
      </c>
      <c r="I2850" s="86">
        <v>9440</v>
      </c>
      <c r="J2850" s="101">
        <v>8000</v>
      </c>
      <c r="K2850" s="104" t="s">
        <v>291</v>
      </c>
      <c r="L2850" s="96" t="s">
        <v>232</v>
      </c>
      <c r="M2850" s="88" t="str">
        <f>VLOOKUP(L2850,'Total Sales 24-25'!$AD$2:$AE$6,2,0)</f>
        <v>Other Services</v>
      </c>
      <c r="N2850" s="96" t="s">
        <v>2943</v>
      </c>
      <c r="O2850" s="84" t="s">
        <v>6341</v>
      </c>
      <c r="P2850" s="89"/>
      <c r="Q2850" s="89"/>
      <c r="R2850" s="89"/>
      <c r="S2850" s="84">
        <v>2</v>
      </c>
      <c r="T2850" s="89"/>
      <c r="U2850" s="84">
        <v>9440</v>
      </c>
    </row>
    <row r="2851" spans="1:21" ht="17.25" customHeight="1" thickBot="1">
      <c r="A2851" s="82">
        <v>45339</v>
      </c>
      <c r="B2851" s="82" t="str">
        <f t="shared" si="44"/>
        <v>Feb</v>
      </c>
      <c r="C2851" s="83">
        <v>45323</v>
      </c>
      <c r="D2851" s="84">
        <v>7</v>
      </c>
      <c r="E2851" s="84" t="s">
        <v>205</v>
      </c>
      <c r="F2851" s="86" t="s">
        <v>2169</v>
      </c>
      <c r="G2851" s="86" t="s">
        <v>10689</v>
      </c>
      <c r="H2851" s="86" t="s">
        <v>8782</v>
      </c>
      <c r="I2851" s="86">
        <v>23600</v>
      </c>
      <c r="J2851" s="101">
        <v>20000</v>
      </c>
      <c r="K2851" s="135" t="s">
        <v>310</v>
      </c>
      <c r="L2851" s="96" t="s">
        <v>223</v>
      </c>
      <c r="M2851" s="88" t="str">
        <f>VLOOKUP(L2851,'Total Sales 24-25'!$AD$2:$AE$6,2,0)</f>
        <v>Tech Assist Recruitment</v>
      </c>
      <c r="N2851" s="96" t="s">
        <v>311</v>
      </c>
      <c r="O2851" s="84" t="s">
        <v>6341</v>
      </c>
      <c r="P2851" s="89"/>
      <c r="Q2851" s="89"/>
      <c r="R2851" s="89"/>
      <c r="S2851" s="84">
        <v>2</v>
      </c>
      <c r="T2851" s="89"/>
      <c r="U2851" s="84">
        <v>23600</v>
      </c>
    </row>
    <row r="2852" spans="1:21" ht="17.25" customHeight="1" thickBot="1">
      <c r="A2852" s="82">
        <v>45339</v>
      </c>
      <c r="B2852" s="82" t="str">
        <f t="shared" si="44"/>
        <v>Feb</v>
      </c>
      <c r="C2852" s="83">
        <v>45323</v>
      </c>
      <c r="D2852" s="84">
        <v>7</v>
      </c>
      <c r="E2852" s="84" t="s">
        <v>205</v>
      </c>
      <c r="F2852" s="86" t="s">
        <v>3362</v>
      </c>
      <c r="G2852" s="86" t="s">
        <v>10690</v>
      </c>
      <c r="H2852" s="86" t="s">
        <v>8782</v>
      </c>
      <c r="I2852" s="86">
        <v>299</v>
      </c>
      <c r="J2852" s="101">
        <v>253</v>
      </c>
      <c r="K2852" s="118" t="s">
        <v>261</v>
      </c>
      <c r="L2852" s="96" t="s">
        <v>232</v>
      </c>
      <c r="M2852" s="88" t="str">
        <f>VLOOKUP(L2852,'Total Sales 24-25'!$AD$2:$AE$6,2,0)</f>
        <v>Other Services</v>
      </c>
      <c r="N2852" s="96" t="s">
        <v>330</v>
      </c>
      <c r="O2852" s="84" t="s">
        <v>6341</v>
      </c>
      <c r="P2852" s="89"/>
      <c r="Q2852" s="89"/>
      <c r="R2852" s="89"/>
      <c r="S2852" s="84">
        <v>2</v>
      </c>
      <c r="T2852" s="89"/>
      <c r="U2852" s="84">
        <v>299</v>
      </c>
    </row>
    <row r="2853" spans="1:21" ht="17.25" customHeight="1" thickBot="1">
      <c r="A2853" s="82">
        <v>45339</v>
      </c>
      <c r="B2853" s="82" t="str">
        <f t="shared" si="44"/>
        <v>Feb</v>
      </c>
      <c r="C2853" s="83">
        <v>45323</v>
      </c>
      <c r="D2853" s="84">
        <v>7</v>
      </c>
      <c r="E2853" s="84" t="s">
        <v>205</v>
      </c>
      <c r="F2853" s="86" t="s">
        <v>2105</v>
      </c>
      <c r="G2853" s="86" t="s">
        <v>10691</v>
      </c>
      <c r="H2853" s="86" t="s">
        <v>8782</v>
      </c>
      <c r="I2853" s="86">
        <v>299</v>
      </c>
      <c r="J2853" s="101">
        <v>253</v>
      </c>
      <c r="K2853" s="118" t="s">
        <v>261</v>
      </c>
      <c r="L2853" s="96" t="s">
        <v>232</v>
      </c>
      <c r="M2853" s="88" t="str">
        <f>VLOOKUP(L2853,'Total Sales 24-25'!$AD$2:$AE$6,2,0)</f>
        <v>Other Services</v>
      </c>
      <c r="N2853" s="96" t="s">
        <v>330</v>
      </c>
      <c r="O2853" s="84" t="s">
        <v>6341</v>
      </c>
      <c r="P2853" s="89"/>
      <c r="Q2853" s="89"/>
      <c r="R2853" s="89"/>
      <c r="S2853" s="84">
        <v>2</v>
      </c>
      <c r="T2853" s="89"/>
      <c r="U2853" s="84">
        <v>299</v>
      </c>
    </row>
    <row r="2854" spans="1:21" ht="17.25" customHeight="1" thickBot="1">
      <c r="A2854" s="82">
        <v>45339</v>
      </c>
      <c r="B2854" s="82" t="str">
        <f t="shared" si="44"/>
        <v>Feb</v>
      </c>
      <c r="C2854" s="83">
        <v>45323</v>
      </c>
      <c r="D2854" s="84">
        <v>7</v>
      </c>
      <c r="E2854" s="84" t="s">
        <v>205</v>
      </c>
      <c r="F2854" s="86" t="s">
        <v>3545</v>
      </c>
      <c r="G2854" s="86" t="s">
        <v>10692</v>
      </c>
      <c r="H2854" s="86" t="s">
        <v>8782</v>
      </c>
      <c r="I2854" s="86">
        <v>9440</v>
      </c>
      <c r="J2854" s="101">
        <v>8000</v>
      </c>
      <c r="K2854" s="104" t="s">
        <v>291</v>
      </c>
      <c r="L2854" s="96" t="s">
        <v>232</v>
      </c>
      <c r="M2854" s="88" t="str">
        <f>VLOOKUP(L2854,'Total Sales 24-25'!$AD$2:$AE$6,2,0)</f>
        <v>Other Services</v>
      </c>
      <c r="N2854" s="96" t="s">
        <v>2943</v>
      </c>
      <c r="O2854" s="84" t="s">
        <v>6341</v>
      </c>
      <c r="P2854" s="89"/>
      <c r="Q2854" s="89"/>
      <c r="R2854" s="89"/>
      <c r="S2854" s="84">
        <v>2</v>
      </c>
      <c r="T2854" s="89"/>
      <c r="U2854" s="84">
        <v>9440</v>
      </c>
    </row>
    <row r="2855" spans="1:21" ht="17.25" customHeight="1" thickBot="1">
      <c r="A2855" s="82">
        <v>45040</v>
      </c>
      <c r="B2855" s="82" t="str">
        <f t="shared" si="44"/>
        <v>Apr</v>
      </c>
      <c r="C2855" s="83">
        <v>45017</v>
      </c>
      <c r="D2855" s="84">
        <v>17</v>
      </c>
      <c r="E2855" s="84" t="s">
        <v>205</v>
      </c>
      <c r="F2855" s="85" t="s">
        <v>2048</v>
      </c>
      <c r="G2855" s="86" t="s">
        <v>10693</v>
      </c>
      <c r="H2855" s="86" t="s">
        <v>8782</v>
      </c>
      <c r="I2855" s="86">
        <v>3000</v>
      </c>
      <c r="J2855" s="84">
        <v>2542</v>
      </c>
      <c r="K2855" s="107" t="s">
        <v>261</v>
      </c>
      <c r="L2855" s="88" t="s">
        <v>226</v>
      </c>
      <c r="M2855" s="88" t="str">
        <f>VLOOKUP(L2855,'Total Sales 24-25'!$AD$2:$AE$6,2,0)</f>
        <v xml:space="preserve">Training Business </v>
      </c>
      <c r="N2855" s="88" t="s">
        <v>661</v>
      </c>
      <c r="O2855" s="84" t="s">
        <v>6341</v>
      </c>
      <c r="P2855" s="89"/>
      <c r="Q2855" s="89"/>
      <c r="R2855" s="89"/>
      <c r="S2855" s="84">
        <v>4</v>
      </c>
      <c r="T2855" s="89"/>
      <c r="U2855" s="84">
        <v>3000</v>
      </c>
    </row>
    <row r="2856" spans="1:21" ht="17.25" customHeight="1" thickBot="1">
      <c r="A2856" s="82">
        <v>45337</v>
      </c>
      <c r="B2856" s="82" t="str">
        <f t="shared" si="44"/>
        <v>Feb</v>
      </c>
      <c r="C2856" s="83">
        <v>45323</v>
      </c>
      <c r="D2856" s="84">
        <v>7</v>
      </c>
      <c r="E2856" s="84" t="s">
        <v>205</v>
      </c>
      <c r="F2856" s="86" t="s">
        <v>781</v>
      </c>
      <c r="G2856" s="117" t="s">
        <v>10694</v>
      </c>
      <c r="H2856" s="86" t="s">
        <v>8782</v>
      </c>
      <c r="I2856" s="86">
        <v>-37760</v>
      </c>
      <c r="J2856" s="101">
        <v>-32000</v>
      </c>
      <c r="K2856" s="135" t="s">
        <v>310</v>
      </c>
      <c r="L2856" s="96" t="s">
        <v>223</v>
      </c>
      <c r="M2856" s="88" t="str">
        <f>VLOOKUP(L2856,'Total Sales 24-25'!$AD$2:$AE$6,2,0)</f>
        <v>Tech Assist Recruitment</v>
      </c>
      <c r="N2856" s="96" t="s">
        <v>311</v>
      </c>
      <c r="O2856" s="84" t="s">
        <v>6341</v>
      </c>
      <c r="P2856" s="89"/>
      <c r="Q2856" s="89"/>
      <c r="R2856" s="89"/>
      <c r="S2856" s="84">
        <v>2</v>
      </c>
      <c r="T2856" s="89"/>
      <c r="U2856" s="84">
        <v>-37760</v>
      </c>
    </row>
    <row r="2857" spans="1:21" ht="17.25" customHeight="1" thickBot="1">
      <c r="A2857" s="98">
        <v>45341</v>
      </c>
      <c r="B2857" s="82" t="str">
        <f t="shared" si="44"/>
        <v>Feb</v>
      </c>
      <c r="C2857" s="83">
        <v>45323</v>
      </c>
      <c r="D2857" s="84">
        <v>8</v>
      </c>
      <c r="E2857" s="84" t="s">
        <v>205</v>
      </c>
      <c r="F2857" s="99" t="s">
        <v>10413</v>
      </c>
      <c r="G2857" s="138" t="s">
        <v>10694</v>
      </c>
      <c r="H2857" s="86" t="s">
        <v>8782</v>
      </c>
      <c r="I2857" s="100">
        <v>11800</v>
      </c>
      <c r="J2857" s="101">
        <v>10000</v>
      </c>
      <c r="K2857" s="134" t="s">
        <v>112</v>
      </c>
      <c r="L2857" s="96" t="s">
        <v>229</v>
      </c>
      <c r="M2857" s="88" t="str">
        <f>VLOOKUP(L2857,'Total Sales 24-25'!$AD$2:$AE$6,2,0)</f>
        <v>WhatsApp API Business</v>
      </c>
      <c r="N2857" s="96" t="s">
        <v>352</v>
      </c>
      <c r="O2857" s="84" t="s">
        <v>6341</v>
      </c>
      <c r="P2857" s="89"/>
      <c r="Q2857" s="89"/>
      <c r="R2857" s="89"/>
      <c r="S2857" s="84">
        <v>2</v>
      </c>
      <c r="T2857" s="89"/>
      <c r="U2857" s="84">
        <v>11800</v>
      </c>
    </row>
    <row r="2858" spans="1:21" ht="17.25" customHeight="1" thickBot="1">
      <c r="A2858" s="98">
        <v>45341</v>
      </c>
      <c r="B2858" s="82" t="str">
        <f t="shared" si="44"/>
        <v>Feb</v>
      </c>
      <c r="C2858" s="83">
        <v>45323</v>
      </c>
      <c r="D2858" s="84">
        <v>8</v>
      </c>
      <c r="E2858" s="84" t="s">
        <v>205</v>
      </c>
      <c r="F2858" s="99" t="s">
        <v>4205</v>
      </c>
      <c r="G2858" s="100" t="s">
        <v>10695</v>
      </c>
      <c r="H2858" s="86" t="s">
        <v>8782</v>
      </c>
      <c r="I2858" s="100">
        <v>23600</v>
      </c>
      <c r="J2858" s="101">
        <v>20000</v>
      </c>
      <c r="K2858" s="134" t="s">
        <v>112</v>
      </c>
      <c r="L2858" s="96" t="s">
        <v>229</v>
      </c>
      <c r="M2858" s="88" t="str">
        <f>VLOOKUP(L2858,'Total Sales 24-25'!$AD$2:$AE$6,2,0)</f>
        <v>WhatsApp API Business</v>
      </c>
      <c r="N2858" s="96" t="s">
        <v>485</v>
      </c>
      <c r="O2858" s="84" t="s">
        <v>6341</v>
      </c>
      <c r="P2858" s="89"/>
      <c r="Q2858" s="89"/>
      <c r="R2858" s="89"/>
      <c r="S2858" s="84">
        <v>2</v>
      </c>
      <c r="T2858" s="89"/>
      <c r="U2858" s="84">
        <v>23600</v>
      </c>
    </row>
    <row r="2859" spans="1:21" ht="17.25" customHeight="1" thickBot="1">
      <c r="A2859" s="82">
        <v>45341</v>
      </c>
      <c r="B2859" s="82" t="str">
        <f t="shared" si="44"/>
        <v>Feb</v>
      </c>
      <c r="C2859" s="83">
        <v>45323</v>
      </c>
      <c r="D2859" s="84">
        <v>8</v>
      </c>
      <c r="E2859" s="84" t="s">
        <v>205</v>
      </c>
      <c r="F2859" s="86" t="s">
        <v>3687</v>
      </c>
      <c r="G2859" s="86" t="s">
        <v>10696</v>
      </c>
      <c r="H2859" s="86" t="s">
        <v>8782</v>
      </c>
      <c r="I2859" s="86">
        <v>56640</v>
      </c>
      <c r="J2859" s="101">
        <v>48000</v>
      </c>
      <c r="K2859" s="104" t="s">
        <v>291</v>
      </c>
      <c r="L2859" s="88" t="s">
        <v>32</v>
      </c>
      <c r="M2859" s="88" t="s">
        <v>15</v>
      </c>
      <c r="N2859" s="96" t="s">
        <v>503</v>
      </c>
      <c r="O2859" s="84" t="s">
        <v>6341</v>
      </c>
      <c r="P2859" s="89"/>
      <c r="Q2859" s="89"/>
      <c r="R2859" s="89"/>
      <c r="S2859" s="84">
        <v>2</v>
      </c>
      <c r="T2859" s="89"/>
      <c r="U2859" s="84">
        <v>56640</v>
      </c>
    </row>
    <row r="2860" spans="1:21" ht="17.25" customHeight="1" thickBot="1">
      <c r="A2860" s="98">
        <v>45341</v>
      </c>
      <c r="B2860" s="82" t="str">
        <f t="shared" si="44"/>
        <v>Feb</v>
      </c>
      <c r="C2860" s="83">
        <v>45323</v>
      </c>
      <c r="D2860" s="84">
        <v>8</v>
      </c>
      <c r="E2860" s="84" t="s">
        <v>205</v>
      </c>
      <c r="F2860" s="99" t="s">
        <v>2465</v>
      </c>
      <c r="G2860" s="100" t="s">
        <v>10697</v>
      </c>
      <c r="H2860" s="86" t="s">
        <v>8782</v>
      </c>
      <c r="I2860" s="100">
        <v>8377</v>
      </c>
      <c r="J2860" s="101">
        <v>7099</v>
      </c>
      <c r="K2860" s="134" t="s">
        <v>112</v>
      </c>
      <c r="L2860" s="96" t="s">
        <v>229</v>
      </c>
      <c r="M2860" s="88" t="str">
        <f>VLOOKUP(L2860,'Total Sales 24-25'!$AD$2:$AE$6,2,0)</f>
        <v>WhatsApp API Business</v>
      </c>
      <c r="N2860" s="96" t="s">
        <v>249</v>
      </c>
      <c r="O2860" s="84" t="s">
        <v>6341</v>
      </c>
      <c r="P2860" s="89"/>
      <c r="Q2860" s="89"/>
      <c r="R2860" s="89"/>
      <c r="S2860" s="84">
        <v>2</v>
      </c>
      <c r="T2860" s="89"/>
      <c r="U2860" s="84">
        <v>8377</v>
      </c>
    </row>
    <row r="2861" spans="1:21" ht="17.25" customHeight="1" thickBot="1">
      <c r="A2861" s="98">
        <v>45342</v>
      </c>
      <c r="B2861" s="82" t="str">
        <f t="shared" si="44"/>
        <v>Feb</v>
      </c>
      <c r="C2861" s="83">
        <v>45323</v>
      </c>
      <c r="D2861" s="84">
        <v>8</v>
      </c>
      <c r="E2861" s="84" t="s">
        <v>205</v>
      </c>
      <c r="F2861" s="99" t="s">
        <v>3530</v>
      </c>
      <c r="G2861" s="100" t="s">
        <v>10698</v>
      </c>
      <c r="H2861" s="86" t="s">
        <v>8782</v>
      </c>
      <c r="I2861" s="100">
        <v>42480</v>
      </c>
      <c r="J2861" s="101">
        <v>36000</v>
      </c>
      <c r="K2861" s="134" t="s">
        <v>112</v>
      </c>
      <c r="L2861" s="96" t="s">
        <v>229</v>
      </c>
      <c r="M2861" s="88" t="str">
        <f>VLOOKUP(L2861,'Total Sales 24-25'!$AD$2:$AE$6,2,0)</f>
        <v>WhatsApp API Business</v>
      </c>
      <c r="N2861" s="96" t="s">
        <v>359</v>
      </c>
      <c r="O2861" s="84" t="s">
        <v>6341</v>
      </c>
      <c r="P2861" s="89"/>
      <c r="Q2861" s="89"/>
      <c r="R2861" s="89"/>
      <c r="S2861" s="84">
        <v>2</v>
      </c>
      <c r="T2861" s="89"/>
      <c r="U2861" s="84">
        <v>42480</v>
      </c>
    </row>
    <row r="2862" spans="1:21" ht="17.25" customHeight="1" thickBot="1">
      <c r="A2862" s="98">
        <v>45342</v>
      </c>
      <c r="B2862" s="82" t="str">
        <f t="shared" si="44"/>
        <v>Feb</v>
      </c>
      <c r="C2862" s="83">
        <v>45323</v>
      </c>
      <c r="D2862" s="84">
        <v>8</v>
      </c>
      <c r="E2862" s="84" t="s">
        <v>205</v>
      </c>
      <c r="F2862" s="99" t="s">
        <v>6940</v>
      </c>
      <c r="G2862" s="100" t="s">
        <v>10699</v>
      </c>
      <c r="H2862" s="86" t="s">
        <v>8782</v>
      </c>
      <c r="I2862" s="100">
        <v>7965</v>
      </c>
      <c r="J2862" s="101">
        <v>6750</v>
      </c>
      <c r="K2862" s="134" t="s">
        <v>112</v>
      </c>
      <c r="L2862" s="96" t="s">
        <v>229</v>
      </c>
      <c r="M2862" s="88" t="str">
        <f>VLOOKUP(L2862,'Total Sales 24-25'!$AD$2:$AE$6,2,0)</f>
        <v>WhatsApp API Business</v>
      </c>
      <c r="N2862" s="96" t="s">
        <v>269</v>
      </c>
      <c r="O2862" s="84" t="s">
        <v>6341</v>
      </c>
      <c r="P2862" s="89"/>
      <c r="Q2862" s="89"/>
      <c r="R2862" s="89"/>
      <c r="S2862" s="84">
        <v>2</v>
      </c>
      <c r="T2862" s="89"/>
      <c r="U2862" s="84">
        <v>7965</v>
      </c>
    </row>
    <row r="2863" spans="1:21" ht="17.25" customHeight="1" thickBot="1">
      <c r="A2863" s="82">
        <v>45342</v>
      </c>
      <c r="B2863" s="82" t="str">
        <f t="shared" si="44"/>
        <v>Feb</v>
      </c>
      <c r="C2863" s="83">
        <v>45323</v>
      </c>
      <c r="D2863" s="84">
        <v>8</v>
      </c>
      <c r="E2863" s="84" t="s">
        <v>205</v>
      </c>
      <c r="F2863" s="86" t="s">
        <v>10673</v>
      </c>
      <c r="G2863" s="86" t="s">
        <v>10700</v>
      </c>
      <c r="H2863" s="86" t="s">
        <v>8782</v>
      </c>
      <c r="I2863" s="86">
        <v>9440</v>
      </c>
      <c r="J2863" s="101">
        <v>8000</v>
      </c>
      <c r="K2863" s="104" t="s">
        <v>291</v>
      </c>
      <c r="L2863" s="96" t="s">
        <v>232</v>
      </c>
      <c r="M2863" s="88" t="str">
        <f>VLOOKUP(L2863,'Total Sales 24-25'!$AD$2:$AE$6,2,0)</f>
        <v>Other Services</v>
      </c>
      <c r="N2863" s="96" t="s">
        <v>2943</v>
      </c>
      <c r="O2863" s="84" t="s">
        <v>6341</v>
      </c>
      <c r="P2863" s="89"/>
      <c r="Q2863" s="89"/>
      <c r="R2863" s="89"/>
      <c r="S2863" s="84">
        <v>2</v>
      </c>
      <c r="T2863" s="89"/>
      <c r="U2863" s="84">
        <v>9440</v>
      </c>
    </row>
    <row r="2864" spans="1:21" ht="17.25" customHeight="1" thickBot="1">
      <c r="A2864" s="98">
        <v>45342</v>
      </c>
      <c r="B2864" s="82" t="str">
        <f t="shared" si="44"/>
        <v>Feb</v>
      </c>
      <c r="C2864" s="83">
        <v>45323</v>
      </c>
      <c r="D2864" s="84">
        <v>8</v>
      </c>
      <c r="E2864" s="84" t="s">
        <v>205</v>
      </c>
      <c r="F2864" s="99" t="s">
        <v>10701</v>
      </c>
      <c r="G2864" s="100" t="s">
        <v>10702</v>
      </c>
      <c r="H2864" s="86" t="s">
        <v>8782</v>
      </c>
      <c r="I2864" s="100">
        <v>42480</v>
      </c>
      <c r="J2864" s="101">
        <v>36000</v>
      </c>
      <c r="K2864" s="134" t="s">
        <v>112</v>
      </c>
      <c r="L2864" s="96" t="s">
        <v>229</v>
      </c>
      <c r="M2864" s="88" t="str">
        <f>VLOOKUP(L2864,'Total Sales 24-25'!$AD$2:$AE$6,2,0)</f>
        <v>WhatsApp API Business</v>
      </c>
      <c r="N2864" s="96" t="s">
        <v>359</v>
      </c>
      <c r="O2864" s="84" t="s">
        <v>6341</v>
      </c>
      <c r="P2864" s="89"/>
      <c r="Q2864" s="89"/>
      <c r="R2864" s="89"/>
      <c r="S2864" s="84">
        <v>2</v>
      </c>
      <c r="T2864" s="89"/>
      <c r="U2864" s="84">
        <v>42480</v>
      </c>
    </row>
    <row r="2865" spans="1:21" ht="17.25" customHeight="1" thickBot="1">
      <c r="A2865" s="82">
        <v>45342</v>
      </c>
      <c r="B2865" s="82" t="str">
        <f t="shared" si="44"/>
        <v>Feb</v>
      </c>
      <c r="C2865" s="83">
        <v>45323</v>
      </c>
      <c r="D2865" s="84">
        <v>8</v>
      </c>
      <c r="E2865" s="84" t="s">
        <v>205</v>
      </c>
      <c r="F2865" s="86" t="s">
        <v>2345</v>
      </c>
      <c r="G2865" s="86" t="s">
        <v>10703</v>
      </c>
      <c r="H2865" s="86" t="s">
        <v>8782</v>
      </c>
      <c r="I2865" s="86">
        <v>236000</v>
      </c>
      <c r="J2865" s="101">
        <v>200000</v>
      </c>
      <c r="K2865" s="104" t="s">
        <v>291</v>
      </c>
      <c r="L2865" s="96" t="s">
        <v>226</v>
      </c>
      <c r="M2865" s="88" t="str">
        <f>VLOOKUP(L2865,'Total Sales 24-25'!$AD$2:$AE$6,2,0)</f>
        <v xml:space="preserve">Training Business </v>
      </c>
      <c r="N2865" s="96" t="s">
        <v>7906</v>
      </c>
      <c r="O2865" s="84" t="s">
        <v>6341</v>
      </c>
      <c r="P2865" s="89"/>
      <c r="Q2865" s="89"/>
      <c r="R2865" s="89"/>
      <c r="S2865" s="84">
        <v>2</v>
      </c>
      <c r="T2865" s="89"/>
      <c r="U2865" s="84">
        <v>236000</v>
      </c>
    </row>
    <row r="2866" spans="1:21" ht="17.25" customHeight="1" thickBot="1">
      <c r="A2866" s="82">
        <v>45343</v>
      </c>
      <c r="B2866" s="82" t="str">
        <f t="shared" si="44"/>
        <v>Feb</v>
      </c>
      <c r="C2866" s="83">
        <v>45323</v>
      </c>
      <c r="D2866" s="84">
        <v>8</v>
      </c>
      <c r="E2866" s="84" t="s">
        <v>205</v>
      </c>
      <c r="F2866" s="86" t="s">
        <v>496</v>
      </c>
      <c r="G2866" s="86" t="s">
        <v>10704</v>
      </c>
      <c r="H2866" s="86" t="s">
        <v>8782</v>
      </c>
      <c r="I2866" s="86">
        <v>56640</v>
      </c>
      <c r="J2866" s="101">
        <v>48000</v>
      </c>
      <c r="K2866" s="104" t="s">
        <v>291</v>
      </c>
      <c r="L2866" s="88" t="s">
        <v>32</v>
      </c>
      <c r="M2866" s="88" t="s">
        <v>15</v>
      </c>
      <c r="N2866" s="96" t="s">
        <v>503</v>
      </c>
      <c r="O2866" s="84" t="s">
        <v>6341</v>
      </c>
      <c r="P2866" s="89"/>
      <c r="Q2866" s="89"/>
      <c r="R2866" s="89"/>
      <c r="S2866" s="84">
        <v>2</v>
      </c>
      <c r="T2866" s="89"/>
      <c r="U2866" s="84">
        <v>56640</v>
      </c>
    </row>
    <row r="2867" spans="1:21" ht="17.25" customHeight="1" thickBot="1">
      <c r="A2867" s="82">
        <v>45040</v>
      </c>
      <c r="B2867" s="82" t="str">
        <f t="shared" si="44"/>
        <v>Apr</v>
      </c>
      <c r="C2867" s="83">
        <v>45017</v>
      </c>
      <c r="D2867" s="84">
        <v>17</v>
      </c>
      <c r="E2867" s="84" t="s">
        <v>205</v>
      </c>
      <c r="F2867" s="85" t="s">
        <v>2252</v>
      </c>
      <c r="G2867" s="86" t="s">
        <v>10705</v>
      </c>
      <c r="H2867" s="86" t="s">
        <v>8782</v>
      </c>
      <c r="I2867" s="86">
        <v>3000</v>
      </c>
      <c r="J2867" s="84">
        <v>2542</v>
      </c>
      <c r="K2867" s="107" t="s">
        <v>261</v>
      </c>
      <c r="L2867" s="88" t="s">
        <v>226</v>
      </c>
      <c r="M2867" s="88" t="str">
        <f>VLOOKUP(L2867,'Total Sales 24-25'!$AD$2:$AE$6,2,0)</f>
        <v xml:space="preserve">Training Business </v>
      </c>
      <c r="N2867" s="88" t="s">
        <v>661</v>
      </c>
      <c r="O2867" s="84" t="s">
        <v>6341</v>
      </c>
      <c r="P2867" s="89"/>
      <c r="Q2867" s="89"/>
      <c r="R2867" s="89"/>
      <c r="S2867" s="84">
        <v>4</v>
      </c>
      <c r="T2867" s="89"/>
      <c r="U2867" s="84">
        <v>3000</v>
      </c>
    </row>
    <row r="2868" spans="1:21" ht="17.25" customHeight="1" thickBot="1">
      <c r="A2868" s="82">
        <v>45343</v>
      </c>
      <c r="B2868" s="82" t="str">
        <f t="shared" si="44"/>
        <v>Feb</v>
      </c>
      <c r="C2868" s="83">
        <v>45323</v>
      </c>
      <c r="D2868" s="84">
        <v>8</v>
      </c>
      <c r="E2868" s="84" t="s">
        <v>205</v>
      </c>
      <c r="F2868" s="86" t="s">
        <v>2087</v>
      </c>
      <c r="G2868" s="86" t="s">
        <v>10706</v>
      </c>
      <c r="H2868" s="86" t="s">
        <v>8782</v>
      </c>
      <c r="I2868" s="86">
        <v>56640</v>
      </c>
      <c r="J2868" s="101">
        <v>48000</v>
      </c>
      <c r="K2868" s="104" t="s">
        <v>291</v>
      </c>
      <c r="L2868" s="88" t="s">
        <v>32</v>
      </c>
      <c r="M2868" s="88" t="s">
        <v>15</v>
      </c>
      <c r="N2868" s="96" t="s">
        <v>503</v>
      </c>
      <c r="O2868" s="84" t="s">
        <v>6341</v>
      </c>
      <c r="P2868" s="89"/>
      <c r="Q2868" s="89"/>
      <c r="R2868" s="89"/>
      <c r="S2868" s="84">
        <v>2</v>
      </c>
      <c r="T2868" s="89"/>
      <c r="U2868" s="84">
        <v>56640</v>
      </c>
    </row>
    <row r="2869" spans="1:21" ht="17.25" customHeight="1" thickBot="1">
      <c r="A2869" s="98">
        <v>45343</v>
      </c>
      <c r="B2869" s="82" t="str">
        <f t="shared" si="44"/>
        <v>Feb</v>
      </c>
      <c r="C2869" s="83">
        <v>45323</v>
      </c>
      <c r="D2869" s="84">
        <v>8</v>
      </c>
      <c r="E2869" s="84" t="s">
        <v>205</v>
      </c>
      <c r="F2869" s="99" t="s">
        <v>4403</v>
      </c>
      <c r="G2869" s="100" t="s">
        <v>10707</v>
      </c>
      <c r="H2869" s="86" t="s">
        <v>8782</v>
      </c>
      <c r="I2869" s="100">
        <v>8850</v>
      </c>
      <c r="J2869" s="101">
        <v>7500</v>
      </c>
      <c r="K2869" s="134" t="s">
        <v>112</v>
      </c>
      <c r="L2869" s="96" t="s">
        <v>229</v>
      </c>
      <c r="M2869" s="88" t="str">
        <f>VLOOKUP(L2869,'Total Sales 24-25'!$AD$2:$AE$6,2,0)</f>
        <v>WhatsApp API Business</v>
      </c>
      <c r="N2869" s="96" t="s">
        <v>269</v>
      </c>
      <c r="O2869" s="84" t="s">
        <v>6341</v>
      </c>
      <c r="P2869" s="89"/>
      <c r="Q2869" s="89"/>
      <c r="R2869" s="89"/>
      <c r="S2869" s="84">
        <v>2</v>
      </c>
      <c r="T2869" s="89"/>
      <c r="U2869" s="84">
        <v>8850</v>
      </c>
    </row>
    <row r="2870" spans="1:21" ht="17.25" customHeight="1" thickBot="1">
      <c r="A2870" s="98">
        <v>45343</v>
      </c>
      <c r="B2870" s="82" t="str">
        <f t="shared" si="44"/>
        <v>Feb</v>
      </c>
      <c r="C2870" s="83">
        <v>45323</v>
      </c>
      <c r="D2870" s="84">
        <v>8</v>
      </c>
      <c r="E2870" s="84" t="s">
        <v>205</v>
      </c>
      <c r="F2870" s="99" t="s">
        <v>9147</v>
      </c>
      <c r="G2870" s="100" t="s">
        <v>10708</v>
      </c>
      <c r="H2870" s="86" t="s">
        <v>8782</v>
      </c>
      <c r="I2870" s="100">
        <v>950</v>
      </c>
      <c r="J2870" s="101">
        <v>805</v>
      </c>
      <c r="K2870" s="134" t="s">
        <v>112</v>
      </c>
      <c r="L2870" s="96" t="s">
        <v>229</v>
      </c>
      <c r="M2870" s="88" t="str">
        <f>VLOOKUP(L2870,'Total Sales 24-25'!$AD$2:$AE$6,2,0)</f>
        <v>WhatsApp API Business</v>
      </c>
      <c r="N2870" s="96" t="s">
        <v>594</v>
      </c>
      <c r="O2870" s="84" t="s">
        <v>6341</v>
      </c>
      <c r="P2870" s="89"/>
      <c r="Q2870" s="89"/>
      <c r="R2870" s="89"/>
      <c r="S2870" s="84">
        <v>2</v>
      </c>
      <c r="T2870" s="89"/>
      <c r="U2870" s="84">
        <v>950</v>
      </c>
    </row>
    <row r="2871" spans="1:21" ht="17.25" customHeight="1" thickBot="1">
      <c r="A2871" s="82">
        <v>45343</v>
      </c>
      <c r="B2871" s="82" t="str">
        <f t="shared" si="44"/>
        <v>Feb</v>
      </c>
      <c r="C2871" s="83">
        <v>45323</v>
      </c>
      <c r="D2871" s="84">
        <v>8</v>
      </c>
      <c r="E2871" s="84" t="s">
        <v>205</v>
      </c>
      <c r="F2871" s="86" t="s">
        <v>10709</v>
      </c>
      <c r="G2871" s="86" t="s">
        <v>10710</v>
      </c>
      <c r="H2871" s="86" t="s">
        <v>8782</v>
      </c>
      <c r="I2871" s="86">
        <v>9440</v>
      </c>
      <c r="J2871" s="101">
        <v>8000</v>
      </c>
      <c r="K2871" s="104" t="s">
        <v>291</v>
      </c>
      <c r="L2871" s="96" t="s">
        <v>232</v>
      </c>
      <c r="M2871" s="88" t="str">
        <f>VLOOKUP(L2871,'Total Sales 24-25'!$AD$2:$AE$6,2,0)</f>
        <v>Other Services</v>
      </c>
      <c r="N2871" s="96" t="s">
        <v>2943</v>
      </c>
      <c r="O2871" s="84" t="s">
        <v>6341</v>
      </c>
      <c r="P2871" s="89"/>
      <c r="Q2871" s="89"/>
      <c r="R2871" s="89"/>
      <c r="S2871" s="84">
        <v>2</v>
      </c>
      <c r="T2871" s="89"/>
      <c r="U2871" s="84">
        <v>9440</v>
      </c>
    </row>
    <row r="2872" spans="1:21" ht="17.25" customHeight="1" thickBot="1">
      <c r="A2872" s="82">
        <v>45343</v>
      </c>
      <c r="B2872" s="82" t="str">
        <f t="shared" si="44"/>
        <v>Feb</v>
      </c>
      <c r="C2872" s="83">
        <v>45323</v>
      </c>
      <c r="D2872" s="84">
        <v>8</v>
      </c>
      <c r="E2872" s="84" t="s">
        <v>205</v>
      </c>
      <c r="F2872" s="86" t="s">
        <v>441</v>
      </c>
      <c r="G2872" s="86" t="s">
        <v>10711</v>
      </c>
      <c r="H2872" s="86" t="s">
        <v>8782</v>
      </c>
      <c r="I2872" s="86">
        <v>56640</v>
      </c>
      <c r="J2872" s="101">
        <v>48000</v>
      </c>
      <c r="K2872" s="104" t="s">
        <v>291</v>
      </c>
      <c r="L2872" s="88" t="s">
        <v>32</v>
      </c>
      <c r="M2872" s="88" t="s">
        <v>15</v>
      </c>
      <c r="N2872" s="96" t="s">
        <v>503</v>
      </c>
      <c r="O2872" s="84" t="s">
        <v>6341</v>
      </c>
      <c r="P2872" s="89"/>
      <c r="Q2872" s="89"/>
      <c r="R2872" s="89"/>
      <c r="S2872" s="84">
        <v>2</v>
      </c>
      <c r="T2872" s="89"/>
      <c r="U2872" s="84">
        <v>56640</v>
      </c>
    </row>
    <row r="2873" spans="1:21" ht="17.25" customHeight="1" thickBot="1">
      <c r="A2873" s="82">
        <v>45343</v>
      </c>
      <c r="B2873" s="82" t="str">
        <f t="shared" si="44"/>
        <v>Feb</v>
      </c>
      <c r="C2873" s="83">
        <v>45323</v>
      </c>
      <c r="D2873" s="84">
        <v>8</v>
      </c>
      <c r="E2873" s="84" t="s">
        <v>205</v>
      </c>
      <c r="F2873" s="86" t="s">
        <v>10712</v>
      </c>
      <c r="G2873" s="86" t="s">
        <v>10713</v>
      </c>
      <c r="H2873" s="86" t="s">
        <v>8782</v>
      </c>
      <c r="I2873" s="86">
        <v>705640</v>
      </c>
      <c r="J2873" s="101">
        <v>598000</v>
      </c>
      <c r="K2873" s="104" t="s">
        <v>291</v>
      </c>
      <c r="L2873" s="96" t="s">
        <v>226</v>
      </c>
      <c r="M2873" s="88" t="str">
        <f>VLOOKUP(L2873,'Total Sales 24-25'!$AD$2:$AE$6,2,0)</f>
        <v xml:space="preserve">Training Business </v>
      </c>
      <c r="N2873" s="96" t="s">
        <v>7906</v>
      </c>
      <c r="O2873" s="84" t="s">
        <v>6341</v>
      </c>
      <c r="P2873" s="84" t="s">
        <v>7726</v>
      </c>
      <c r="Q2873" s="89"/>
      <c r="R2873" s="89"/>
      <c r="S2873" s="84">
        <v>2</v>
      </c>
      <c r="T2873" s="89"/>
      <c r="U2873" s="84">
        <v>705640</v>
      </c>
    </row>
    <row r="2874" spans="1:21" ht="17.25" customHeight="1" thickBot="1">
      <c r="A2874" s="98">
        <v>45343</v>
      </c>
      <c r="B2874" s="82" t="str">
        <f t="shared" si="44"/>
        <v>Feb</v>
      </c>
      <c r="C2874" s="83">
        <v>45323</v>
      </c>
      <c r="D2874" s="84">
        <v>8</v>
      </c>
      <c r="E2874" s="84" t="s">
        <v>205</v>
      </c>
      <c r="F2874" s="99" t="s">
        <v>9503</v>
      </c>
      <c r="G2874" s="100" t="s">
        <v>10714</v>
      </c>
      <c r="H2874" s="86" t="s">
        <v>8782</v>
      </c>
      <c r="I2874" s="100">
        <v>15045</v>
      </c>
      <c r="J2874" s="101">
        <v>12750</v>
      </c>
      <c r="K2874" s="134" t="s">
        <v>112</v>
      </c>
      <c r="L2874" s="96" t="s">
        <v>229</v>
      </c>
      <c r="M2874" s="88" t="str">
        <f>VLOOKUP(L2874,'Total Sales 24-25'!$AD$2:$AE$6,2,0)</f>
        <v>WhatsApp API Business</v>
      </c>
      <c r="N2874" s="96" t="s">
        <v>284</v>
      </c>
      <c r="O2874" s="84" t="s">
        <v>6341</v>
      </c>
      <c r="P2874" s="89"/>
      <c r="Q2874" s="89"/>
      <c r="R2874" s="89"/>
      <c r="S2874" s="84">
        <v>2</v>
      </c>
      <c r="T2874" s="89"/>
      <c r="U2874" s="84">
        <v>15045</v>
      </c>
    </row>
    <row r="2875" spans="1:21" ht="17.25" customHeight="1" thickBot="1">
      <c r="A2875" s="98">
        <v>45343</v>
      </c>
      <c r="B2875" s="82" t="str">
        <f t="shared" si="44"/>
        <v>Feb</v>
      </c>
      <c r="C2875" s="83">
        <v>45323</v>
      </c>
      <c r="D2875" s="84">
        <v>8</v>
      </c>
      <c r="E2875" s="84" t="s">
        <v>205</v>
      </c>
      <c r="F2875" s="99" t="s">
        <v>2132</v>
      </c>
      <c r="G2875" s="100" t="s">
        <v>10715</v>
      </c>
      <c r="H2875" s="86" t="s">
        <v>8782</v>
      </c>
      <c r="I2875" s="100">
        <v>5427</v>
      </c>
      <c r="J2875" s="101">
        <v>4599</v>
      </c>
      <c r="K2875" s="134" t="s">
        <v>112</v>
      </c>
      <c r="L2875" s="96" t="s">
        <v>229</v>
      </c>
      <c r="M2875" s="88" t="str">
        <f>VLOOKUP(L2875,'Total Sales 24-25'!$AD$2:$AE$6,2,0)</f>
        <v>WhatsApp API Business</v>
      </c>
      <c r="N2875" s="96" t="s">
        <v>249</v>
      </c>
      <c r="O2875" s="84" t="s">
        <v>6341</v>
      </c>
      <c r="P2875" s="89"/>
      <c r="Q2875" s="89"/>
      <c r="R2875" s="89"/>
      <c r="S2875" s="84">
        <v>2</v>
      </c>
      <c r="T2875" s="89"/>
      <c r="U2875" s="84">
        <v>5427</v>
      </c>
    </row>
    <row r="2876" spans="1:21" ht="17.25" customHeight="1" thickBot="1">
      <c r="A2876" s="82">
        <v>45343</v>
      </c>
      <c r="B2876" s="82" t="str">
        <f t="shared" si="44"/>
        <v>Feb</v>
      </c>
      <c r="C2876" s="83">
        <v>45323</v>
      </c>
      <c r="D2876" s="84">
        <v>8</v>
      </c>
      <c r="E2876" s="84" t="s">
        <v>205</v>
      </c>
      <c r="F2876" s="86" t="s">
        <v>9153</v>
      </c>
      <c r="G2876" s="86" t="s">
        <v>10716</v>
      </c>
      <c r="H2876" s="86" t="s">
        <v>8782</v>
      </c>
      <c r="I2876" s="86">
        <v>9440</v>
      </c>
      <c r="J2876" s="101">
        <v>8000</v>
      </c>
      <c r="K2876" s="104" t="s">
        <v>291</v>
      </c>
      <c r="L2876" s="96" t="s">
        <v>232</v>
      </c>
      <c r="M2876" s="88" t="str">
        <f>VLOOKUP(L2876,'Total Sales 24-25'!$AD$2:$AE$6,2,0)</f>
        <v>Other Services</v>
      </c>
      <c r="N2876" s="96" t="s">
        <v>2943</v>
      </c>
      <c r="O2876" s="84" t="s">
        <v>6341</v>
      </c>
      <c r="P2876" s="89"/>
      <c r="Q2876" s="89"/>
      <c r="R2876" s="89"/>
      <c r="S2876" s="84">
        <v>2</v>
      </c>
      <c r="T2876" s="89"/>
      <c r="U2876" s="84">
        <v>9440</v>
      </c>
    </row>
    <row r="2877" spans="1:21" ht="17.25" customHeight="1" thickBot="1">
      <c r="A2877" s="82">
        <v>45343</v>
      </c>
      <c r="B2877" s="82" t="str">
        <f t="shared" si="44"/>
        <v>Feb</v>
      </c>
      <c r="C2877" s="83">
        <v>45323</v>
      </c>
      <c r="D2877" s="84">
        <v>8</v>
      </c>
      <c r="E2877" s="84" t="s">
        <v>205</v>
      </c>
      <c r="F2877" s="86" t="s">
        <v>5319</v>
      </c>
      <c r="G2877" s="86" t="s">
        <v>10717</v>
      </c>
      <c r="H2877" s="86" t="s">
        <v>8782</v>
      </c>
      <c r="I2877" s="86">
        <v>9440</v>
      </c>
      <c r="J2877" s="101">
        <v>8000</v>
      </c>
      <c r="K2877" s="104" t="s">
        <v>291</v>
      </c>
      <c r="L2877" s="96" t="s">
        <v>232</v>
      </c>
      <c r="M2877" s="88" t="str">
        <f>VLOOKUP(L2877,'Total Sales 24-25'!$AD$2:$AE$6,2,0)</f>
        <v>Other Services</v>
      </c>
      <c r="N2877" s="96" t="s">
        <v>2943</v>
      </c>
      <c r="O2877" s="84" t="s">
        <v>6341</v>
      </c>
      <c r="P2877" s="89"/>
      <c r="Q2877" s="89"/>
      <c r="R2877" s="89"/>
      <c r="S2877" s="84">
        <v>2</v>
      </c>
      <c r="T2877" s="89"/>
      <c r="U2877" s="84">
        <v>9440</v>
      </c>
    </row>
    <row r="2878" spans="1:21" ht="17.25" customHeight="1" thickBot="1">
      <c r="A2878" s="82">
        <v>45040</v>
      </c>
      <c r="B2878" s="82" t="str">
        <f t="shared" si="44"/>
        <v>Apr</v>
      </c>
      <c r="C2878" s="83">
        <v>45017</v>
      </c>
      <c r="D2878" s="109">
        <v>17</v>
      </c>
      <c r="E2878" s="84" t="s">
        <v>205</v>
      </c>
      <c r="F2878" s="113" t="s">
        <v>905</v>
      </c>
      <c r="G2878" s="129" t="s">
        <v>10718</v>
      </c>
      <c r="H2878" s="86" t="s">
        <v>8782</v>
      </c>
      <c r="I2878" s="110">
        <v>17700</v>
      </c>
      <c r="J2878" s="109">
        <v>15000</v>
      </c>
      <c r="K2878" s="120" t="s">
        <v>112</v>
      </c>
      <c r="L2878" s="109" t="s">
        <v>229</v>
      </c>
      <c r="M2878" s="88" t="str">
        <f>VLOOKUP(L2878,'Total Sales 24-25'!$AD$2:$AE$6,2,0)</f>
        <v>WhatsApp API Business</v>
      </c>
      <c r="N2878" s="109" t="s">
        <v>284</v>
      </c>
      <c r="O2878" s="109" t="s">
        <v>6341</v>
      </c>
      <c r="P2878" s="89"/>
      <c r="Q2878" s="89"/>
      <c r="R2878" s="89"/>
      <c r="S2878" s="109">
        <v>4</v>
      </c>
      <c r="T2878" s="89"/>
      <c r="U2878" s="109">
        <v>17700</v>
      </c>
    </row>
    <row r="2879" spans="1:21" ht="17.25" customHeight="1" thickBot="1">
      <c r="A2879" s="82">
        <v>45040</v>
      </c>
      <c r="B2879" s="82" t="str">
        <f t="shared" si="44"/>
        <v>Apr</v>
      </c>
      <c r="C2879" s="83">
        <v>45017</v>
      </c>
      <c r="D2879" s="109">
        <v>17</v>
      </c>
      <c r="E2879" s="84" t="s">
        <v>205</v>
      </c>
      <c r="F2879" s="113" t="s">
        <v>905</v>
      </c>
      <c r="G2879" s="129" t="s">
        <v>10718</v>
      </c>
      <c r="H2879" s="86" t="s">
        <v>8782</v>
      </c>
      <c r="I2879" s="110">
        <v>950</v>
      </c>
      <c r="J2879" s="109">
        <v>805</v>
      </c>
      <c r="K2879" s="120" t="s">
        <v>112</v>
      </c>
      <c r="L2879" s="109" t="s">
        <v>229</v>
      </c>
      <c r="M2879" s="88" t="str">
        <f>VLOOKUP(L2879,'Total Sales 24-25'!$AD$2:$AE$6,2,0)</f>
        <v>WhatsApp API Business</v>
      </c>
      <c r="N2879" s="109" t="s">
        <v>594</v>
      </c>
      <c r="O2879" s="109" t="s">
        <v>6341</v>
      </c>
      <c r="P2879" s="89"/>
      <c r="Q2879" s="89"/>
      <c r="R2879" s="89"/>
      <c r="S2879" s="109">
        <v>4</v>
      </c>
      <c r="T2879" s="89"/>
      <c r="U2879" s="109">
        <v>950</v>
      </c>
    </row>
    <row r="2880" spans="1:21" ht="17.25" customHeight="1" thickBot="1">
      <c r="A2880" s="82">
        <v>45344</v>
      </c>
      <c r="B2880" s="82" t="str">
        <f t="shared" si="44"/>
        <v>Feb</v>
      </c>
      <c r="C2880" s="83">
        <v>45323</v>
      </c>
      <c r="D2880" s="84">
        <v>8</v>
      </c>
      <c r="E2880" s="84" t="s">
        <v>205</v>
      </c>
      <c r="F2880" s="86" t="s">
        <v>2505</v>
      </c>
      <c r="G2880" s="86" t="s">
        <v>10719</v>
      </c>
      <c r="H2880" s="86" t="s">
        <v>8782</v>
      </c>
      <c r="I2880" s="86">
        <v>9440</v>
      </c>
      <c r="J2880" s="101">
        <v>8000</v>
      </c>
      <c r="K2880" s="104" t="s">
        <v>291</v>
      </c>
      <c r="L2880" s="96" t="s">
        <v>232</v>
      </c>
      <c r="M2880" s="88" t="str">
        <f>VLOOKUP(L2880,'Total Sales 24-25'!$AD$2:$AE$6,2,0)</f>
        <v>Other Services</v>
      </c>
      <c r="N2880" s="96" t="s">
        <v>2943</v>
      </c>
      <c r="O2880" s="84" t="s">
        <v>6341</v>
      </c>
      <c r="P2880" s="89"/>
      <c r="Q2880" s="89"/>
      <c r="R2880" s="89"/>
      <c r="S2880" s="84">
        <v>2</v>
      </c>
      <c r="T2880" s="89"/>
      <c r="U2880" s="84">
        <v>9440</v>
      </c>
    </row>
    <row r="2881" spans="1:21" ht="17.25" customHeight="1" thickBot="1">
      <c r="A2881" s="98">
        <v>45344</v>
      </c>
      <c r="B2881" s="82" t="str">
        <f t="shared" si="44"/>
        <v>Feb</v>
      </c>
      <c r="C2881" s="83">
        <v>45323</v>
      </c>
      <c r="D2881" s="84">
        <v>8</v>
      </c>
      <c r="E2881" s="84" t="s">
        <v>205</v>
      </c>
      <c r="F2881" s="99" t="s">
        <v>505</v>
      </c>
      <c r="G2881" s="100" t="s">
        <v>10720</v>
      </c>
      <c r="H2881" s="86" t="s">
        <v>8782</v>
      </c>
      <c r="I2881" s="100">
        <v>52732</v>
      </c>
      <c r="J2881" s="101">
        <v>44688</v>
      </c>
      <c r="K2881" s="134" t="s">
        <v>112</v>
      </c>
      <c r="L2881" s="96" t="s">
        <v>229</v>
      </c>
      <c r="M2881" s="88" t="str">
        <f>VLOOKUP(L2881,'Total Sales 24-25'!$AD$2:$AE$6,2,0)</f>
        <v>WhatsApp API Business</v>
      </c>
      <c r="N2881" s="96" t="s">
        <v>249</v>
      </c>
      <c r="O2881" s="84" t="s">
        <v>6341</v>
      </c>
      <c r="P2881" s="89"/>
      <c r="Q2881" s="89"/>
      <c r="R2881" s="89"/>
      <c r="S2881" s="84">
        <v>2</v>
      </c>
      <c r="T2881" s="89"/>
      <c r="U2881" s="84">
        <v>52732</v>
      </c>
    </row>
    <row r="2882" spans="1:21" ht="17.25" customHeight="1" thickBot="1">
      <c r="A2882" s="82">
        <v>45344</v>
      </c>
      <c r="B2882" s="82" t="str">
        <f t="shared" ref="B2882:B2945" si="45">TEXT(A2882,"mmm")</f>
        <v>Feb</v>
      </c>
      <c r="C2882" s="83">
        <v>45323</v>
      </c>
      <c r="D2882" s="84">
        <v>8</v>
      </c>
      <c r="E2882" s="84" t="s">
        <v>205</v>
      </c>
      <c r="F2882" s="86" t="s">
        <v>2959</v>
      </c>
      <c r="G2882" s="86" t="s">
        <v>10721</v>
      </c>
      <c r="H2882" s="86" t="s">
        <v>8782</v>
      </c>
      <c r="I2882" s="86">
        <v>84960</v>
      </c>
      <c r="J2882" s="101">
        <v>72000</v>
      </c>
      <c r="K2882" s="104" t="s">
        <v>291</v>
      </c>
      <c r="L2882" s="88" t="s">
        <v>32</v>
      </c>
      <c r="M2882" s="88" t="s">
        <v>15</v>
      </c>
      <c r="N2882" s="96" t="s">
        <v>503</v>
      </c>
      <c r="O2882" s="84" t="s">
        <v>6341</v>
      </c>
      <c r="P2882" s="89"/>
      <c r="Q2882" s="89"/>
      <c r="R2882" s="89"/>
      <c r="S2882" s="84">
        <v>2</v>
      </c>
      <c r="T2882" s="89"/>
      <c r="U2882" s="84">
        <v>84960</v>
      </c>
    </row>
    <row r="2883" spans="1:21" ht="17.25" customHeight="1" thickBot="1">
      <c r="A2883" s="98">
        <v>45344</v>
      </c>
      <c r="B2883" s="82" t="str">
        <f t="shared" si="45"/>
        <v>Feb</v>
      </c>
      <c r="C2883" s="83">
        <v>45323</v>
      </c>
      <c r="D2883" s="84">
        <v>8</v>
      </c>
      <c r="E2883" s="84" t="s">
        <v>205</v>
      </c>
      <c r="F2883" s="99" t="s">
        <v>4175</v>
      </c>
      <c r="G2883" s="100" t="s">
        <v>10722</v>
      </c>
      <c r="H2883" s="86" t="s">
        <v>8782</v>
      </c>
      <c r="I2883" s="100">
        <v>20060</v>
      </c>
      <c r="J2883" s="101">
        <v>17000</v>
      </c>
      <c r="K2883" s="135" t="s">
        <v>310</v>
      </c>
      <c r="L2883" s="96" t="s">
        <v>223</v>
      </c>
      <c r="M2883" s="88" t="str">
        <f>VLOOKUP(L2883,'Total Sales 24-25'!$AD$2:$AE$6,2,0)</f>
        <v>Tech Assist Recruitment</v>
      </c>
      <c r="N2883" s="96" t="s">
        <v>311</v>
      </c>
      <c r="O2883" s="84" t="s">
        <v>6341</v>
      </c>
      <c r="P2883" s="89"/>
      <c r="Q2883" s="89"/>
      <c r="R2883" s="89"/>
      <c r="S2883" s="84">
        <v>2</v>
      </c>
      <c r="T2883" s="89"/>
      <c r="U2883" s="84">
        <v>20060</v>
      </c>
    </row>
    <row r="2884" spans="1:21" ht="17.25" customHeight="1" thickBot="1">
      <c r="A2884" s="98">
        <v>45344</v>
      </c>
      <c r="B2884" s="82" t="str">
        <f t="shared" si="45"/>
        <v>Feb</v>
      </c>
      <c r="C2884" s="83">
        <v>45323</v>
      </c>
      <c r="D2884" s="84">
        <v>8</v>
      </c>
      <c r="E2884" s="84" t="s">
        <v>205</v>
      </c>
      <c r="F2884" s="99" t="s">
        <v>2692</v>
      </c>
      <c r="G2884" s="100" t="s">
        <v>10723</v>
      </c>
      <c r="H2884" s="86" t="s">
        <v>8782</v>
      </c>
      <c r="I2884" s="100">
        <v>31860</v>
      </c>
      <c r="J2884" s="101">
        <v>27000</v>
      </c>
      <c r="K2884" s="135" t="s">
        <v>310</v>
      </c>
      <c r="L2884" s="96" t="s">
        <v>223</v>
      </c>
      <c r="M2884" s="88" t="str">
        <f>VLOOKUP(L2884,'Total Sales 24-25'!$AD$2:$AE$6,2,0)</f>
        <v>Tech Assist Recruitment</v>
      </c>
      <c r="N2884" s="96" t="s">
        <v>311</v>
      </c>
      <c r="O2884" s="84" t="s">
        <v>6341</v>
      </c>
      <c r="P2884" s="89"/>
      <c r="Q2884" s="89"/>
      <c r="R2884" s="89"/>
      <c r="S2884" s="84">
        <v>2</v>
      </c>
      <c r="T2884" s="89"/>
      <c r="U2884" s="84">
        <v>31860</v>
      </c>
    </row>
    <row r="2885" spans="1:21" ht="17.25" customHeight="1" thickBot="1">
      <c r="A2885" s="82">
        <v>45344</v>
      </c>
      <c r="B2885" s="82" t="str">
        <f t="shared" si="45"/>
        <v>Feb</v>
      </c>
      <c r="C2885" s="83">
        <v>45323</v>
      </c>
      <c r="D2885" s="84">
        <v>8</v>
      </c>
      <c r="E2885" s="84" t="s">
        <v>205</v>
      </c>
      <c r="F2885" s="86" t="s">
        <v>2279</v>
      </c>
      <c r="G2885" s="86" t="s">
        <v>10724</v>
      </c>
      <c r="H2885" s="86" t="s">
        <v>8782</v>
      </c>
      <c r="I2885" s="86">
        <v>6000</v>
      </c>
      <c r="J2885" s="101">
        <v>5085</v>
      </c>
      <c r="K2885" s="104" t="s">
        <v>291</v>
      </c>
      <c r="L2885" s="96" t="s">
        <v>232</v>
      </c>
      <c r="M2885" s="88" t="str">
        <f>VLOOKUP(L2885,'Total Sales 24-25'!$AD$2:$AE$6,2,0)</f>
        <v>Other Services</v>
      </c>
      <c r="N2885" s="96" t="s">
        <v>2943</v>
      </c>
      <c r="O2885" s="84" t="s">
        <v>6341</v>
      </c>
      <c r="P2885" s="89"/>
      <c r="Q2885" s="89"/>
      <c r="R2885" s="89"/>
      <c r="S2885" s="84">
        <v>2</v>
      </c>
      <c r="T2885" s="89"/>
      <c r="U2885" s="84">
        <v>6000</v>
      </c>
    </row>
    <row r="2886" spans="1:21" ht="17.25" customHeight="1" thickBot="1">
      <c r="A2886" s="98">
        <v>45344</v>
      </c>
      <c r="B2886" s="82" t="str">
        <f t="shared" si="45"/>
        <v>Feb</v>
      </c>
      <c r="C2886" s="83">
        <v>45323</v>
      </c>
      <c r="D2886" s="84">
        <v>8</v>
      </c>
      <c r="E2886" s="84" t="s">
        <v>205</v>
      </c>
      <c r="F2886" s="99" t="s">
        <v>4500</v>
      </c>
      <c r="G2886" s="100" t="s">
        <v>10725</v>
      </c>
      <c r="H2886" s="86" t="s">
        <v>8782</v>
      </c>
      <c r="I2886" s="100">
        <v>42480</v>
      </c>
      <c r="J2886" s="101">
        <v>36000</v>
      </c>
      <c r="K2886" s="134" t="s">
        <v>112</v>
      </c>
      <c r="L2886" s="96" t="s">
        <v>229</v>
      </c>
      <c r="M2886" s="88" t="str">
        <f>VLOOKUP(L2886,'Total Sales 24-25'!$AD$2:$AE$6,2,0)</f>
        <v>WhatsApp API Business</v>
      </c>
      <c r="N2886" s="96" t="s">
        <v>359</v>
      </c>
      <c r="O2886" s="84" t="s">
        <v>6341</v>
      </c>
      <c r="P2886" s="89"/>
      <c r="Q2886" s="89"/>
      <c r="R2886" s="89"/>
      <c r="S2886" s="84">
        <v>2</v>
      </c>
      <c r="T2886" s="89"/>
      <c r="U2886" s="84">
        <v>42480</v>
      </c>
    </row>
    <row r="2887" spans="1:21" ht="17.25" customHeight="1" thickBot="1">
      <c r="A2887" s="98">
        <v>45344</v>
      </c>
      <c r="B2887" s="82" t="str">
        <f t="shared" si="45"/>
        <v>Feb</v>
      </c>
      <c r="C2887" s="83">
        <v>45323</v>
      </c>
      <c r="D2887" s="84">
        <v>8</v>
      </c>
      <c r="E2887" s="84" t="s">
        <v>205</v>
      </c>
      <c r="F2887" s="99" t="s">
        <v>9616</v>
      </c>
      <c r="G2887" s="100" t="s">
        <v>10726</v>
      </c>
      <c r="H2887" s="86" t="s">
        <v>8782</v>
      </c>
      <c r="I2887" s="100">
        <v>10030</v>
      </c>
      <c r="J2887" s="101">
        <v>8500</v>
      </c>
      <c r="K2887" s="134" t="s">
        <v>112</v>
      </c>
      <c r="L2887" s="96" t="s">
        <v>229</v>
      </c>
      <c r="M2887" s="88" t="str">
        <f>VLOOKUP(L2887,'Total Sales 24-25'!$AD$2:$AE$6,2,0)</f>
        <v>WhatsApp API Business</v>
      </c>
      <c r="N2887" s="96" t="s">
        <v>352</v>
      </c>
      <c r="O2887" s="84" t="s">
        <v>6341</v>
      </c>
      <c r="P2887" s="89"/>
      <c r="Q2887" s="89"/>
      <c r="R2887" s="89"/>
      <c r="S2887" s="84">
        <v>2</v>
      </c>
      <c r="T2887" s="89"/>
      <c r="U2887" s="84">
        <v>10030</v>
      </c>
    </row>
    <row r="2888" spans="1:21" ht="17.25" customHeight="1" thickBot="1">
      <c r="A2888" s="82">
        <v>45344</v>
      </c>
      <c r="B2888" s="82" t="str">
        <f t="shared" si="45"/>
        <v>Feb</v>
      </c>
      <c r="C2888" s="83">
        <v>45323</v>
      </c>
      <c r="D2888" s="84">
        <v>8</v>
      </c>
      <c r="E2888" s="84" t="s">
        <v>205</v>
      </c>
      <c r="F2888" s="86" t="s">
        <v>637</v>
      </c>
      <c r="G2888" s="86" t="s">
        <v>10727</v>
      </c>
      <c r="H2888" s="86" t="s">
        <v>8782</v>
      </c>
      <c r="I2888" s="86">
        <v>56640</v>
      </c>
      <c r="J2888" s="101">
        <v>48000</v>
      </c>
      <c r="K2888" s="104" t="s">
        <v>291</v>
      </c>
      <c r="L2888" s="88" t="s">
        <v>32</v>
      </c>
      <c r="M2888" s="88" t="s">
        <v>15</v>
      </c>
      <c r="N2888" s="96" t="s">
        <v>503</v>
      </c>
      <c r="O2888" s="84" t="s">
        <v>6341</v>
      </c>
      <c r="P2888" s="89"/>
      <c r="Q2888" s="89"/>
      <c r="R2888" s="89"/>
      <c r="S2888" s="84">
        <v>2</v>
      </c>
      <c r="T2888" s="89"/>
      <c r="U2888" s="84">
        <v>56640</v>
      </c>
    </row>
    <row r="2889" spans="1:21" ht="17.25" customHeight="1" thickBot="1">
      <c r="A2889" s="98">
        <v>45344</v>
      </c>
      <c r="B2889" s="82" t="str">
        <f t="shared" si="45"/>
        <v>Feb</v>
      </c>
      <c r="C2889" s="83">
        <v>45323</v>
      </c>
      <c r="D2889" s="84">
        <v>8</v>
      </c>
      <c r="E2889" s="84" t="s">
        <v>205</v>
      </c>
      <c r="F2889" s="99" t="s">
        <v>850</v>
      </c>
      <c r="G2889" s="100" t="s">
        <v>10728</v>
      </c>
      <c r="H2889" s="86" t="s">
        <v>8782</v>
      </c>
      <c r="I2889" s="100">
        <v>23600</v>
      </c>
      <c r="J2889" s="101">
        <v>20000</v>
      </c>
      <c r="K2889" s="134" t="s">
        <v>112</v>
      </c>
      <c r="L2889" s="96" t="s">
        <v>229</v>
      </c>
      <c r="M2889" s="88" t="str">
        <f>VLOOKUP(L2889,'Total Sales 24-25'!$AD$2:$AE$6,2,0)</f>
        <v>WhatsApp API Business</v>
      </c>
      <c r="N2889" s="96" t="s">
        <v>485</v>
      </c>
      <c r="O2889" s="84" t="s">
        <v>6341</v>
      </c>
      <c r="P2889" s="89"/>
      <c r="Q2889" s="89"/>
      <c r="R2889" s="89"/>
      <c r="S2889" s="84">
        <v>2</v>
      </c>
      <c r="T2889" s="89"/>
      <c r="U2889" s="84">
        <v>23600</v>
      </c>
    </row>
    <row r="2890" spans="1:21" ht="17.25" customHeight="1" thickBot="1">
      <c r="A2890" s="82">
        <v>45040</v>
      </c>
      <c r="B2890" s="82" t="str">
        <f t="shared" si="45"/>
        <v>Apr</v>
      </c>
      <c r="C2890" s="83">
        <v>45017</v>
      </c>
      <c r="D2890" s="84">
        <v>17</v>
      </c>
      <c r="E2890" s="84" t="s">
        <v>205</v>
      </c>
      <c r="F2890" s="85" t="s">
        <v>512</v>
      </c>
      <c r="G2890" s="86" t="s">
        <v>10729</v>
      </c>
      <c r="H2890" s="86" t="s">
        <v>8782</v>
      </c>
      <c r="I2890" s="86">
        <v>299</v>
      </c>
      <c r="J2890" s="84">
        <v>253</v>
      </c>
      <c r="K2890" s="107" t="s">
        <v>261</v>
      </c>
      <c r="L2890" s="88" t="s">
        <v>226</v>
      </c>
      <c r="M2890" s="88" t="str">
        <f>VLOOKUP(L2890,'Total Sales 24-25'!$AD$2:$AE$6,2,0)</f>
        <v xml:space="preserve">Training Business </v>
      </c>
      <c r="N2890" s="88" t="s">
        <v>330</v>
      </c>
      <c r="O2890" s="84" t="s">
        <v>6341</v>
      </c>
      <c r="P2890" s="89"/>
      <c r="Q2890" s="89"/>
      <c r="R2890" s="89"/>
      <c r="S2890" s="84">
        <v>4</v>
      </c>
      <c r="T2890" s="89"/>
      <c r="U2890" s="84">
        <v>299</v>
      </c>
    </row>
    <row r="2891" spans="1:21" ht="17.25" customHeight="1" thickBot="1">
      <c r="A2891" s="98">
        <v>45345</v>
      </c>
      <c r="B2891" s="82" t="str">
        <f t="shared" si="45"/>
        <v>Feb</v>
      </c>
      <c r="C2891" s="83">
        <v>45323</v>
      </c>
      <c r="D2891" s="84">
        <v>8</v>
      </c>
      <c r="E2891" s="84" t="s">
        <v>205</v>
      </c>
      <c r="F2891" s="99" t="s">
        <v>355</v>
      </c>
      <c r="G2891" s="100" t="s">
        <v>10730</v>
      </c>
      <c r="H2891" s="86" t="s">
        <v>8782</v>
      </c>
      <c r="I2891" s="100">
        <v>8850</v>
      </c>
      <c r="J2891" s="101">
        <v>7500</v>
      </c>
      <c r="K2891" s="134" t="s">
        <v>112</v>
      </c>
      <c r="L2891" s="96" t="s">
        <v>229</v>
      </c>
      <c r="M2891" s="88" t="str">
        <f>VLOOKUP(L2891,'Total Sales 24-25'!$AD$2:$AE$6,2,0)</f>
        <v>WhatsApp API Business</v>
      </c>
      <c r="N2891" s="96" t="s">
        <v>269</v>
      </c>
      <c r="O2891" s="84" t="s">
        <v>6341</v>
      </c>
      <c r="P2891" s="89"/>
      <c r="Q2891" s="89"/>
      <c r="R2891" s="89"/>
      <c r="S2891" s="84">
        <v>2</v>
      </c>
      <c r="T2891" s="89"/>
      <c r="U2891" s="84">
        <v>8850</v>
      </c>
    </row>
    <row r="2892" spans="1:21" ht="17.25" customHeight="1" thickBot="1">
      <c r="A2892" s="98">
        <v>45345</v>
      </c>
      <c r="B2892" s="82" t="str">
        <f t="shared" si="45"/>
        <v>Feb</v>
      </c>
      <c r="C2892" s="83">
        <v>45323</v>
      </c>
      <c r="D2892" s="84">
        <v>8</v>
      </c>
      <c r="E2892" s="84" t="s">
        <v>205</v>
      </c>
      <c r="F2892" s="99" t="s">
        <v>6548</v>
      </c>
      <c r="G2892" s="100" t="s">
        <v>10731</v>
      </c>
      <c r="H2892" s="86" t="s">
        <v>8782</v>
      </c>
      <c r="I2892" s="100">
        <v>10000</v>
      </c>
      <c r="J2892" s="102">
        <v>10000</v>
      </c>
      <c r="K2892" s="134" t="s">
        <v>112</v>
      </c>
      <c r="L2892" s="96" t="s">
        <v>229</v>
      </c>
      <c r="M2892" s="88" t="str">
        <f>VLOOKUP(L2892,'Total Sales 24-25'!$AD$2:$AE$6,2,0)</f>
        <v>WhatsApp API Business</v>
      </c>
      <c r="N2892" s="96" t="s">
        <v>352</v>
      </c>
      <c r="O2892" s="84" t="s">
        <v>6341</v>
      </c>
      <c r="P2892" s="89"/>
      <c r="Q2892" s="89"/>
      <c r="R2892" s="89"/>
      <c r="S2892" s="84">
        <v>2</v>
      </c>
      <c r="T2892" s="89"/>
      <c r="U2892" s="84">
        <v>10000</v>
      </c>
    </row>
    <row r="2893" spans="1:21" ht="17.25" customHeight="1" thickBot="1">
      <c r="A2893" s="98">
        <v>45345</v>
      </c>
      <c r="B2893" s="82" t="str">
        <f t="shared" si="45"/>
        <v>Feb</v>
      </c>
      <c r="C2893" s="83">
        <v>45323</v>
      </c>
      <c r="D2893" s="84">
        <v>8</v>
      </c>
      <c r="E2893" s="84" t="s">
        <v>205</v>
      </c>
      <c r="F2893" s="99" t="s">
        <v>2529</v>
      </c>
      <c r="G2893" s="100" t="s">
        <v>10732</v>
      </c>
      <c r="H2893" s="86" t="s">
        <v>8782</v>
      </c>
      <c r="I2893" s="100">
        <v>35400</v>
      </c>
      <c r="J2893" s="101">
        <v>30000</v>
      </c>
      <c r="K2893" s="135" t="s">
        <v>310</v>
      </c>
      <c r="L2893" s="96" t="s">
        <v>223</v>
      </c>
      <c r="M2893" s="88" t="str">
        <f>VLOOKUP(L2893,'Total Sales 24-25'!$AD$2:$AE$6,2,0)</f>
        <v>Tech Assist Recruitment</v>
      </c>
      <c r="N2893" s="96" t="s">
        <v>311</v>
      </c>
      <c r="O2893" s="84" t="s">
        <v>6341</v>
      </c>
      <c r="P2893" s="89"/>
      <c r="Q2893" s="89"/>
      <c r="R2893" s="89"/>
      <c r="S2893" s="84">
        <v>2</v>
      </c>
      <c r="T2893" s="89"/>
      <c r="U2893" s="84">
        <v>35400</v>
      </c>
    </row>
    <row r="2894" spans="1:21" ht="17.25" customHeight="1" thickBot="1">
      <c r="A2894" s="98">
        <v>45345</v>
      </c>
      <c r="B2894" s="82" t="str">
        <f t="shared" si="45"/>
        <v>Feb</v>
      </c>
      <c r="C2894" s="83">
        <v>45323</v>
      </c>
      <c r="D2894" s="84">
        <v>8</v>
      </c>
      <c r="E2894" s="84" t="s">
        <v>205</v>
      </c>
      <c r="F2894" s="99" t="s">
        <v>1320</v>
      </c>
      <c r="G2894" s="100" t="s">
        <v>10733</v>
      </c>
      <c r="H2894" s="86" t="s">
        <v>8782</v>
      </c>
      <c r="I2894" s="100">
        <v>17700</v>
      </c>
      <c r="J2894" s="101">
        <v>15000</v>
      </c>
      <c r="K2894" s="134" t="s">
        <v>112</v>
      </c>
      <c r="L2894" s="96" t="s">
        <v>229</v>
      </c>
      <c r="M2894" s="88" t="str">
        <f>VLOOKUP(L2894,'Total Sales 24-25'!$AD$2:$AE$6,2,0)</f>
        <v>WhatsApp API Business</v>
      </c>
      <c r="N2894" s="96" t="s">
        <v>284</v>
      </c>
      <c r="O2894" s="84" t="s">
        <v>6341</v>
      </c>
      <c r="P2894" s="89"/>
      <c r="Q2894" s="89"/>
      <c r="R2894" s="89"/>
      <c r="S2894" s="84">
        <v>2</v>
      </c>
      <c r="T2894" s="89"/>
      <c r="U2894" s="84">
        <v>17700</v>
      </c>
    </row>
    <row r="2895" spans="1:21" ht="17.25" customHeight="1" thickBot="1">
      <c r="A2895" s="98">
        <v>45345</v>
      </c>
      <c r="B2895" s="82" t="str">
        <f t="shared" si="45"/>
        <v>Feb</v>
      </c>
      <c r="C2895" s="83">
        <v>45323</v>
      </c>
      <c r="D2895" s="84">
        <v>8</v>
      </c>
      <c r="E2895" s="84" t="s">
        <v>205</v>
      </c>
      <c r="F2895" s="99" t="s">
        <v>9938</v>
      </c>
      <c r="G2895" s="100" t="s">
        <v>10734</v>
      </c>
      <c r="H2895" s="86" t="s">
        <v>8782</v>
      </c>
      <c r="I2895" s="100">
        <v>15045</v>
      </c>
      <c r="J2895" s="101">
        <v>12750</v>
      </c>
      <c r="K2895" s="134" t="s">
        <v>112</v>
      </c>
      <c r="L2895" s="96" t="s">
        <v>229</v>
      </c>
      <c r="M2895" s="88" t="str">
        <f>VLOOKUP(L2895,'Total Sales 24-25'!$AD$2:$AE$6,2,0)</f>
        <v>WhatsApp API Business</v>
      </c>
      <c r="N2895" s="96" t="s">
        <v>284</v>
      </c>
      <c r="O2895" s="84" t="s">
        <v>6341</v>
      </c>
      <c r="P2895" s="89"/>
      <c r="Q2895" s="89"/>
      <c r="R2895" s="89"/>
      <c r="S2895" s="84">
        <v>2</v>
      </c>
      <c r="T2895" s="89"/>
      <c r="U2895" s="84">
        <v>15045</v>
      </c>
    </row>
    <row r="2896" spans="1:21" ht="17.25" customHeight="1" thickBot="1">
      <c r="A2896" s="98">
        <v>45345</v>
      </c>
      <c r="B2896" s="82" t="str">
        <f t="shared" si="45"/>
        <v>Feb</v>
      </c>
      <c r="C2896" s="83">
        <v>45323</v>
      </c>
      <c r="D2896" s="84">
        <v>8</v>
      </c>
      <c r="E2896" s="84" t="s">
        <v>205</v>
      </c>
      <c r="F2896" s="99" t="s">
        <v>2692</v>
      </c>
      <c r="G2896" s="100" t="s">
        <v>10735</v>
      </c>
      <c r="H2896" s="86" t="s">
        <v>8782</v>
      </c>
      <c r="I2896" s="100">
        <v>5900</v>
      </c>
      <c r="J2896" s="101">
        <v>5000</v>
      </c>
      <c r="K2896" s="135" t="s">
        <v>310</v>
      </c>
      <c r="L2896" s="96" t="s">
        <v>223</v>
      </c>
      <c r="M2896" s="88" t="str">
        <f>VLOOKUP(L2896,'Total Sales 24-25'!$AD$2:$AE$6,2,0)</f>
        <v>Tech Assist Recruitment</v>
      </c>
      <c r="N2896" s="96" t="s">
        <v>311</v>
      </c>
      <c r="O2896" s="84" t="s">
        <v>6341</v>
      </c>
      <c r="P2896" s="89"/>
      <c r="Q2896" s="89"/>
      <c r="R2896" s="89"/>
      <c r="S2896" s="84">
        <v>2</v>
      </c>
      <c r="T2896" s="89"/>
      <c r="U2896" s="84">
        <v>5900</v>
      </c>
    </row>
    <row r="2897" spans="1:21" ht="17.25" customHeight="1" thickBot="1">
      <c r="A2897" s="82">
        <v>45345</v>
      </c>
      <c r="B2897" s="82" t="str">
        <f t="shared" si="45"/>
        <v>Feb</v>
      </c>
      <c r="C2897" s="83">
        <v>45323</v>
      </c>
      <c r="D2897" s="84">
        <v>8</v>
      </c>
      <c r="E2897" s="84" t="s">
        <v>205</v>
      </c>
      <c r="F2897" s="86" t="s">
        <v>2225</v>
      </c>
      <c r="G2897" s="117" t="s">
        <v>10736</v>
      </c>
      <c r="H2897" s="86" t="s">
        <v>8782</v>
      </c>
      <c r="I2897" s="86">
        <v>56640</v>
      </c>
      <c r="J2897" s="101">
        <v>48000</v>
      </c>
      <c r="K2897" s="104" t="s">
        <v>291</v>
      </c>
      <c r="L2897" s="88" t="s">
        <v>32</v>
      </c>
      <c r="M2897" s="88" t="s">
        <v>15</v>
      </c>
      <c r="N2897" s="96" t="s">
        <v>503</v>
      </c>
      <c r="O2897" s="84" t="s">
        <v>6341</v>
      </c>
      <c r="P2897" s="89"/>
      <c r="Q2897" s="89"/>
      <c r="R2897" s="89"/>
      <c r="S2897" s="84">
        <v>2</v>
      </c>
      <c r="T2897" s="89"/>
      <c r="U2897" s="84">
        <v>56640</v>
      </c>
    </row>
    <row r="2898" spans="1:21" ht="17.25" customHeight="1" thickBot="1">
      <c r="A2898" s="98">
        <v>45345</v>
      </c>
      <c r="B2898" s="82" t="str">
        <f t="shared" si="45"/>
        <v>Feb</v>
      </c>
      <c r="C2898" s="83">
        <v>45323</v>
      </c>
      <c r="D2898" s="84">
        <v>8</v>
      </c>
      <c r="E2898" s="84" t="s">
        <v>205</v>
      </c>
      <c r="F2898" s="99" t="s">
        <v>2225</v>
      </c>
      <c r="G2898" s="138" t="s">
        <v>10736</v>
      </c>
      <c r="H2898" s="86" t="s">
        <v>8782</v>
      </c>
      <c r="I2898" s="86">
        <v>36108</v>
      </c>
      <c r="J2898" s="101">
        <v>30600</v>
      </c>
      <c r="K2898" s="134" t="s">
        <v>112</v>
      </c>
      <c r="L2898" s="96" t="s">
        <v>229</v>
      </c>
      <c r="M2898" s="88" t="str">
        <f>VLOOKUP(L2898,'Total Sales 24-25'!$AD$2:$AE$6,2,0)</f>
        <v>WhatsApp API Business</v>
      </c>
      <c r="N2898" s="96" t="s">
        <v>359</v>
      </c>
      <c r="O2898" s="84" t="s">
        <v>6341</v>
      </c>
      <c r="P2898" s="89"/>
      <c r="Q2898" s="89"/>
      <c r="R2898" s="89"/>
      <c r="S2898" s="84">
        <v>2</v>
      </c>
      <c r="T2898" s="89"/>
      <c r="U2898" s="84">
        <v>36108</v>
      </c>
    </row>
    <row r="2899" spans="1:21" ht="17.25" customHeight="1" thickBot="1">
      <c r="A2899" s="98">
        <v>45346</v>
      </c>
      <c r="B2899" s="82" t="str">
        <f t="shared" si="45"/>
        <v>Feb</v>
      </c>
      <c r="C2899" s="83">
        <v>45323</v>
      </c>
      <c r="D2899" s="84">
        <v>8</v>
      </c>
      <c r="E2899" s="84" t="s">
        <v>205</v>
      </c>
      <c r="F2899" s="99" t="s">
        <v>4841</v>
      </c>
      <c r="G2899" s="100" t="s">
        <v>10737</v>
      </c>
      <c r="H2899" s="86" t="s">
        <v>8782</v>
      </c>
      <c r="I2899" s="100">
        <v>10620</v>
      </c>
      <c r="J2899" s="101">
        <v>9000</v>
      </c>
      <c r="K2899" s="134" t="s">
        <v>112</v>
      </c>
      <c r="L2899" s="96" t="s">
        <v>229</v>
      </c>
      <c r="M2899" s="88" t="str">
        <f>VLOOKUP(L2899,'Total Sales 24-25'!$AD$2:$AE$6,2,0)</f>
        <v>WhatsApp API Business</v>
      </c>
      <c r="N2899" s="96" t="s">
        <v>352</v>
      </c>
      <c r="O2899" s="84" t="s">
        <v>6341</v>
      </c>
      <c r="P2899" s="89"/>
      <c r="Q2899" s="89"/>
      <c r="R2899" s="89"/>
      <c r="S2899" s="84">
        <v>2</v>
      </c>
      <c r="T2899" s="89"/>
      <c r="U2899" s="84">
        <v>10620</v>
      </c>
    </row>
    <row r="2900" spans="1:21" ht="17.25" customHeight="1" thickBot="1">
      <c r="A2900" s="98">
        <v>45346</v>
      </c>
      <c r="B2900" s="82" t="str">
        <f t="shared" si="45"/>
        <v>Feb</v>
      </c>
      <c r="C2900" s="83">
        <v>45323</v>
      </c>
      <c r="D2900" s="84">
        <v>8</v>
      </c>
      <c r="E2900" s="84" t="s">
        <v>205</v>
      </c>
      <c r="F2900" s="99" t="s">
        <v>441</v>
      </c>
      <c r="G2900" s="100" t="s">
        <v>10738</v>
      </c>
      <c r="H2900" s="86" t="s">
        <v>8782</v>
      </c>
      <c r="I2900" s="100">
        <v>7965</v>
      </c>
      <c r="J2900" s="101">
        <v>6750</v>
      </c>
      <c r="K2900" s="134" t="s">
        <v>112</v>
      </c>
      <c r="L2900" s="96" t="s">
        <v>229</v>
      </c>
      <c r="M2900" s="88" t="str">
        <f>VLOOKUP(L2900,'Total Sales 24-25'!$AD$2:$AE$6,2,0)</f>
        <v>WhatsApp API Business</v>
      </c>
      <c r="N2900" s="96" t="s">
        <v>269</v>
      </c>
      <c r="O2900" s="84" t="s">
        <v>6341</v>
      </c>
      <c r="P2900" s="89"/>
      <c r="Q2900" s="89"/>
      <c r="R2900" s="89"/>
      <c r="S2900" s="84">
        <v>2</v>
      </c>
      <c r="T2900" s="89"/>
      <c r="U2900" s="84">
        <v>7965</v>
      </c>
    </row>
    <row r="2901" spans="1:21" ht="17.25" customHeight="1" thickBot="1">
      <c r="A2901" s="98">
        <v>45346</v>
      </c>
      <c r="B2901" s="82" t="str">
        <f t="shared" si="45"/>
        <v>Feb</v>
      </c>
      <c r="C2901" s="83">
        <v>45323</v>
      </c>
      <c r="D2901" s="84">
        <v>8</v>
      </c>
      <c r="E2901" s="84" t="s">
        <v>205</v>
      </c>
      <c r="F2901" s="99" t="s">
        <v>3027</v>
      </c>
      <c r="G2901" s="100" t="s">
        <v>10739</v>
      </c>
      <c r="H2901" s="86" t="s">
        <v>8782</v>
      </c>
      <c r="I2901" s="100">
        <v>9261.7900000000009</v>
      </c>
      <c r="J2901" s="100">
        <v>9261.7900000000009</v>
      </c>
      <c r="K2901" s="118" t="s">
        <v>261</v>
      </c>
      <c r="L2901" s="96" t="s">
        <v>232</v>
      </c>
      <c r="M2901" s="88" t="str">
        <f>VLOOKUP(L2901,'Total Sales 24-25'!$AD$2:$AE$6,2,0)</f>
        <v>Other Services</v>
      </c>
      <c r="N2901" s="96" t="s">
        <v>3027</v>
      </c>
      <c r="O2901" s="84" t="s">
        <v>6341</v>
      </c>
      <c r="P2901" s="89"/>
      <c r="Q2901" s="89"/>
      <c r="R2901" s="89"/>
      <c r="S2901" s="84">
        <v>2</v>
      </c>
      <c r="T2901" s="89"/>
      <c r="U2901" s="84">
        <v>9261.7900000000009</v>
      </c>
    </row>
    <row r="2902" spans="1:21" ht="17.25" customHeight="1" thickBot="1">
      <c r="A2902" s="82">
        <v>45040</v>
      </c>
      <c r="B2902" s="82" t="str">
        <f t="shared" si="45"/>
        <v>Apr</v>
      </c>
      <c r="C2902" s="83">
        <v>45017</v>
      </c>
      <c r="D2902" s="109">
        <v>17</v>
      </c>
      <c r="E2902" s="84" t="s">
        <v>205</v>
      </c>
      <c r="F2902" s="113" t="s">
        <v>10740</v>
      </c>
      <c r="G2902" s="110" t="s">
        <v>10741</v>
      </c>
      <c r="H2902" s="86" t="s">
        <v>8782</v>
      </c>
      <c r="I2902" s="110">
        <v>42480</v>
      </c>
      <c r="J2902" s="109">
        <v>36000</v>
      </c>
      <c r="K2902" s="120" t="s">
        <v>112</v>
      </c>
      <c r="L2902" s="109" t="s">
        <v>229</v>
      </c>
      <c r="M2902" s="88" t="str">
        <f>VLOOKUP(L2902,'Total Sales 24-25'!$AD$2:$AE$6,2,0)</f>
        <v>WhatsApp API Business</v>
      </c>
      <c r="N2902" s="109" t="s">
        <v>359</v>
      </c>
      <c r="O2902" s="109" t="s">
        <v>6341</v>
      </c>
      <c r="P2902" s="89"/>
      <c r="Q2902" s="89"/>
      <c r="R2902" s="89"/>
      <c r="S2902" s="109">
        <v>4</v>
      </c>
      <c r="T2902" s="89"/>
      <c r="U2902" s="109">
        <v>42480</v>
      </c>
    </row>
    <row r="2903" spans="1:21" ht="17.25" customHeight="1" thickBot="1">
      <c r="A2903" s="98">
        <v>45346</v>
      </c>
      <c r="B2903" s="82" t="str">
        <f t="shared" si="45"/>
        <v>Feb</v>
      </c>
      <c r="C2903" s="83">
        <v>45323</v>
      </c>
      <c r="D2903" s="84">
        <v>8</v>
      </c>
      <c r="E2903" s="84" t="s">
        <v>205</v>
      </c>
      <c r="F2903" s="99" t="s">
        <v>360</v>
      </c>
      <c r="G2903" s="100" t="s">
        <v>10742</v>
      </c>
      <c r="H2903" s="86" t="s">
        <v>8782</v>
      </c>
      <c r="I2903" s="100">
        <v>1296.81</v>
      </c>
      <c r="J2903" s="101">
        <v>1099</v>
      </c>
      <c r="K2903" s="134" t="s">
        <v>112</v>
      </c>
      <c r="L2903" s="96" t="s">
        <v>229</v>
      </c>
      <c r="M2903" s="88" t="str">
        <f>VLOOKUP(L2903,'Total Sales 24-25'!$AD$2:$AE$6,2,0)</f>
        <v>WhatsApp API Business</v>
      </c>
      <c r="N2903" s="96" t="s">
        <v>249</v>
      </c>
      <c r="O2903" s="84" t="s">
        <v>6341</v>
      </c>
      <c r="P2903" s="89"/>
      <c r="Q2903" s="89"/>
      <c r="R2903" s="89"/>
      <c r="S2903" s="84">
        <v>2</v>
      </c>
      <c r="T2903" s="89"/>
      <c r="U2903" s="84">
        <v>1296.81</v>
      </c>
    </row>
    <row r="2904" spans="1:21" ht="17.25" customHeight="1" thickBot="1">
      <c r="A2904" s="98">
        <v>45346</v>
      </c>
      <c r="B2904" s="82" t="str">
        <f t="shared" si="45"/>
        <v>Feb</v>
      </c>
      <c r="C2904" s="83">
        <v>45323</v>
      </c>
      <c r="D2904" s="84">
        <v>8</v>
      </c>
      <c r="E2904" s="84" t="s">
        <v>205</v>
      </c>
      <c r="F2904" s="99" t="s">
        <v>2103</v>
      </c>
      <c r="G2904" s="100" t="s">
        <v>10743</v>
      </c>
      <c r="H2904" s="86" t="s">
        <v>8782</v>
      </c>
      <c r="I2904" s="100">
        <v>4837</v>
      </c>
      <c r="J2904" s="101">
        <v>4099</v>
      </c>
      <c r="K2904" s="134" t="s">
        <v>112</v>
      </c>
      <c r="L2904" s="96" t="s">
        <v>229</v>
      </c>
      <c r="M2904" s="88" t="str">
        <f>VLOOKUP(L2904,'Total Sales 24-25'!$AD$2:$AE$6,2,0)</f>
        <v>WhatsApp API Business</v>
      </c>
      <c r="N2904" s="96" t="s">
        <v>249</v>
      </c>
      <c r="O2904" s="84" t="s">
        <v>6341</v>
      </c>
      <c r="P2904" s="89"/>
      <c r="Q2904" s="89"/>
      <c r="R2904" s="89"/>
      <c r="S2904" s="84">
        <v>2</v>
      </c>
      <c r="T2904" s="89"/>
      <c r="U2904" s="84">
        <v>4837</v>
      </c>
    </row>
    <row r="2905" spans="1:21" ht="17.25" customHeight="1" thickBot="1">
      <c r="A2905" s="98">
        <v>45346</v>
      </c>
      <c r="B2905" s="82" t="str">
        <f t="shared" si="45"/>
        <v>Feb</v>
      </c>
      <c r="C2905" s="83">
        <v>45323</v>
      </c>
      <c r="D2905" s="84">
        <v>8</v>
      </c>
      <c r="E2905" s="84" t="s">
        <v>205</v>
      </c>
      <c r="F2905" s="99" t="s">
        <v>5014</v>
      </c>
      <c r="G2905" s="100" t="s">
        <v>10744</v>
      </c>
      <c r="H2905" s="86" t="s">
        <v>8782</v>
      </c>
      <c r="I2905" s="100">
        <v>15045</v>
      </c>
      <c r="J2905" s="101">
        <v>12750</v>
      </c>
      <c r="K2905" s="134" t="s">
        <v>112</v>
      </c>
      <c r="L2905" s="96" t="s">
        <v>229</v>
      </c>
      <c r="M2905" s="88" t="str">
        <f>VLOOKUP(L2905,'Total Sales 24-25'!$AD$2:$AE$6,2,0)</f>
        <v>WhatsApp API Business</v>
      </c>
      <c r="N2905" s="96" t="s">
        <v>284</v>
      </c>
      <c r="O2905" s="84" t="s">
        <v>6341</v>
      </c>
      <c r="P2905" s="89"/>
      <c r="Q2905" s="89"/>
      <c r="R2905" s="89"/>
      <c r="S2905" s="84">
        <v>2</v>
      </c>
      <c r="T2905" s="89"/>
      <c r="U2905" s="84">
        <v>15045</v>
      </c>
    </row>
    <row r="2906" spans="1:21" ht="17.25" customHeight="1" thickBot="1">
      <c r="A2906" s="98">
        <v>45346</v>
      </c>
      <c r="B2906" s="82" t="str">
        <f t="shared" si="45"/>
        <v>Feb</v>
      </c>
      <c r="C2906" s="83">
        <v>45323</v>
      </c>
      <c r="D2906" s="84">
        <v>8</v>
      </c>
      <c r="E2906" s="84" t="s">
        <v>205</v>
      </c>
      <c r="F2906" s="99" t="s">
        <v>10745</v>
      </c>
      <c r="G2906" s="100" t="s">
        <v>10746</v>
      </c>
      <c r="H2906" s="86" t="s">
        <v>8782</v>
      </c>
      <c r="I2906" s="100">
        <v>15045</v>
      </c>
      <c r="J2906" s="101">
        <v>12750</v>
      </c>
      <c r="K2906" s="134" t="s">
        <v>112</v>
      </c>
      <c r="L2906" s="96" t="s">
        <v>229</v>
      </c>
      <c r="M2906" s="88" t="str">
        <f>VLOOKUP(L2906,'Total Sales 24-25'!$AD$2:$AE$6,2,0)</f>
        <v>WhatsApp API Business</v>
      </c>
      <c r="N2906" s="96" t="s">
        <v>284</v>
      </c>
      <c r="O2906" s="84" t="s">
        <v>6341</v>
      </c>
      <c r="P2906" s="89"/>
      <c r="Q2906" s="89"/>
      <c r="R2906" s="89"/>
      <c r="S2906" s="84">
        <v>2</v>
      </c>
      <c r="T2906" s="89"/>
      <c r="U2906" s="84">
        <v>15045</v>
      </c>
    </row>
    <row r="2907" spans="1:21" ht="17.25" customHeight="1" thickBot="1">
      <c r="A2907" s="82">
        <v>45348</v>
      </c>
      <c r="B2907" s="82" t="str">
        <f t="shared" si="45"/>
        <v>Feb</v>
      </c>
      <c r="C2907" s="83">
        <v>45323</v>
      </c>
      <c r="D2907" s="84">
        <v>9</v>
      </c>
      <c r="E2907" s="84" t="s">
        <v>205</v>
      </c>
      <c r="F2907" s="86" t="s">
        <v>2610</v>
      </c>
      <c r="G2907" s="86" t="s">
        <v>10747</v>
      </c>
      <c r="H2907" s="86" t="s">
        <v>8782</v>
      </c>
      <c r="I2907" s="86">
        <v>7080</v>
      </c>
      <c r="J2907" s="96">
        <v>6000</v>
      </c>
      <c r="K2907" s="104" t="s">
        <v>291</v>
      </c>
      <c r="L2907" s="96" t="s">
        <v>232</v>
      </c>
      <c r="M2907" s="88" t="str">
        <f>VLOOKUP(L2907,'Total Sales 24-25'!$AD$2:$AE$6,2,0)</f>
        <v>Other Services</v>
      </c>
      <c r="N2907" s="96" t="s">
        <v>2943</v>
      </c>
      <c r="O2907" s="84" t="s">
        <v>6341</v>
      </c>
      <c r="P2907" s="89"/>
      <c r="Q2907" s="89"/>
      <c r="R2907" s="89"/>
      <c r="S2907" s="84">
        <v>2</v>
      </c>
      <c r="T2907" s="89"/>
      <c r="U2907" s="84">
        <v>7080</v>
      </c>
    </row>
    <row r="2908" spans="1:21" ht="17.25" customHeight="1" thickBot="1">
      <c r="A2908" s="98">
        <v>45348</v>
      </c>
      <c r="B2908" s="82" t="str">
        <f t="shared" si="45"/>
        <v>Feb</v>
      </c>
      <c r="C2908" s="83">
        <v>45323</v>
      </c>
      <c r="D2908" s="84">
        <v>9</v>
      </c>
      <c r="E2908" s="84" t="s">
        <v>205</v>
      </c>
      <c r="F2908" s="99" t="s">
        <v>4500</v>
      </c>
      <c r="G2908" s="138" t="s">
        <v>10748</v>
      </c>
      <c r="H2908" s="86" t="s">
        <v>8782</v>
      </c>
      <c r="I2908" s="100">
        <v>15340</v>
      </c>
      <c r="J2908" s="96">
        <v>13000</v>
      </c>
      <c r="K2908" s="97" t="s">
        <v>8818</v>
      </c>
      <c r="L2908" s="96" t="s">
        <v>223</v>
      </c>
      <c r="M2908" s="88" t="str">
        <f>VLOOKUP(L2908,'Total Sales 24-25'!$AD$2:$AE$6,2,0)</f>
        <v>Tech Assist Recruitment</v>
      </c>
      <c r="N2908" s="96" t="s">
        <v>311</v>
      </c>
      <c r="O2908" s="84" t="s">
        <v>6341</v>
      </c>
      <c r="P2908" s="89"/>
      <c r="Q2908" s="89"/>
      <c r="R2908" s="89"/>
      <c r="S2908" s="84">
        <v>2</v>
      </c>
      <c r="T2908" s="89"/>
      <c r="U2908" s="84">
        <v>15340</v>
      </c>
    </row>
    <row r="2909" spans="1:21" ht="17.25" customHeight="1" thickBot="1">
      <c r="A2909" s="98">
        <v>45348</v>
      </c>
      <c r="B2909" s="82" t="str">
        <f t="shared" si="45"/>
        <v>Feb</v>
      </c>
      <c r="C2909" s="83">
        <v>45323</v>
      </c>
      <c r="D2909" s="84">
        <v>9</v>
      </c>
      <c r="E2909" s="84" t="s">
        <v>205</v>
      </c>
      <c r="F2909" s="99" t="s">
        <v>4500</v>
      </c>
      <c r="G2909" s="138" t="s">
        <v>10748</v>
      </c>
      <c r="H2909" s="86" t="s">
        <v>8782</v>
      </c>
      <c r="I2909" s="100">
        <v>24780</v>
      </c>
      <c r="J2909" s="96">
        <v>21000</v>
      </c>
      <c r="K2909" s="135" t="s">
        <v>310</v>
      </c>
      <c r="L2909" s="96" t="s">
        <v>223</v>
      </c>
      <c r="M2909" s="88" t="str">
        <f>VLOOKUP(L2909,'Total Sales 24-25'!$AD$2:$AE$6,2,0)</f>
        <v>Tech Assist Recruitment</v>
      </c>
      <c r="N2909" s="96" t="s">
        <v>311</v>
      </c>
      <c r="O2909" s="84" t="s">
        <v>6341</v>
      </c>
      <c r="P2909" s="89"/>
      <c r="Q2909" s="89"/>
      <c r="R2909" s="89"/>
      <c r="S2909" s="84">
        <v>2</v>
      </c>
      <c r="T2909" s="89"/>
      <c r="U2909" s="84">
        <v>24780</v>
      </c>
    </row>
    <row r="2910" spans="1:21" ht="17.25" customHeight="1" thickBot="1">
      <c r="A2910" s="98">
        <v>45348</v>
      </c>
      <c r="B2910" s="82" t="str">
        <f t="shared" si="45"/>
        <v>Feb</v>
      </c>
      <c r="C2910" s="83">
        <v>45323</v>
      </c>
      <c r="D2910" s="84">
        <v>9</v>
      </c>
      <c r="E2910" s="84" t="s">
        <v>205</v>
      </c>
      <c r="F2910" s="99" t="s">
        <v>3740</v>
      </c>
      <c r="G2910" s="100" t="s">
        <v>10749</v>
      </c>
      <c r="H2910" s="86" t="s">
        <v>8782</v>
      </c>
      <c r="I2910" s="100">
        <v>2950</v>
      </c>
      <c r="J2910" s="96">
        <v>2500</v>
      </c>
      <c r="K2910" s="134" t="s">
        <v>112</v>
      </c>
      <c r="L2910" s="96" t="s">
        <v>229</v>
      </c>
      <c r="M2910" s="88" t="str">
        <f>VLOOKUP(L2910,'Total Sales 24-25'!$AD$2:$AE$6,2,0)</f>
        <v>WhatsApp API Business</v>
      </c>
      <c r="N2910" s="96" t="s">
        <v>258</v>
      </c>
      <c r="O2910" s="84" t="s">
        <v>6341</v>
      </c>
      <c r="P2910" s="89"/>
      <c r="Q2910" s="89"/>
      <c r="R2910" s="89"/>
      <c r="S2910" s="84">
        <v>2</v>
      </c>
      <c r="T2910" s="89"/>
      <c r="U2910" s="84">
        <v>2950</v>
      </c>
    </row>
    <row r="2911" spans="1:21" ht="17.25" customHeight="1" thickBot="1">
      <c r="A2911" s="98">
        <v>45348</v>
      </c>
      <c r="B2911" s="82" t="str">
        <f t="shared" si="45"/>
        <v>Feb</v>
      </c>
      <c r="C2911" s="83">
        <v>45323</v>
      </c>
      <c r="D2911" s="84">
        <v>9</v>
      </c>
      <c r="E2911" s="84" t="s">
        <v>205</v>
      </c>
      <c r="F2911" s="99" t="s">
        <v>2331</v>
      </c>
      <c r="G2911" s="100" t="s">
        <v>10750</v>
      </c>
      <c r="H2911" s="86" t="s">
        <v>8782</v>
      </c>
      <c r="I2911" s="100">
        <v>10620</v>
      </c>
      <c r="J2911" s="96">
        <v>9000</v>
      </c>
      <c r="K2911" s="134" t="s">
        <v>112</v>
      </c>
      <c r="L2911" s="96" t="s">
        <v>229</v>
      </c>
      <c r="M2911" s="88" t="str">
        <f>VLOOKUP(L2911,'Total Sales 24-25'!$AD$2:$AE$6,2,0)</f>
        <v>WhatsApp API Business</v>
      </c>
      <c r="N2911" s="96" t="s">
        <v>352</v>
      </c>
      <c r="O2911" s="84" t="s">
        <v>6341</v>
      </c>
      <c r="P2911" s="89"/>
      <c r="Q2911" s="89"/>
      <c r="R2911" s="89"/>
      <c r="S2911" s="84">
        <v>2</v>
      </c>
      <c r="T2911" s="89"/>
      <c r="U2911" s="84">
        <v>10620</v>
      </c>
    </row>
    <row r="2912" spans="1:21" ht="17.25" customHeight="1" thickBot="1">
      <c r="A2912" s="98">
        <v>45348</v>
      </c>
      <c r="B2912" s="82" t="str">
        <f t="shared" si="45"/>
        <v>Feb</v>
      </c>
      <c r="C2912" s="83">
        <v>45323</v>
      </c>
      <c r="D2912" s="84">
        <v>9</v>
      </c>
      <c r="E2912" s="84" t="s">
        <v>205</v>
      </c>
      <c r="F2912" s="99" t="s">
        <v>1174</v>
      </c>
      <c r="G2912" s="100" t="s">
        <v>10751</v>
      </c>
      <c r="H2912" s="86" t="s">
        <v>8782</v>
      </c>
      <c r="I2912" s="100">
        <v>20281.84</v>
      </c>
      <c r="J2912" s="96">
        <v>17188</v>
      </c>
      <c r="K2912" s="134" t="s">
        <v>112</v>
      </c>
      <c r="L2912" s="96" t="s">
        <v>229</v>
      </c>
      <c r="M2912" s="88" t="str">
        <f>VLOOKUP(L2912,'Total Sales 24-25'!$AD$2:$AE$6,2,0)</f>
        <v>WhatsApp API Business</v>
      </c>
      <c r="N2912" s="96" t="s">
        <v>249</v>
      </c>
      <c r="O2912" s="84" t="s">
        <v>6341</v>
      </c>
      <c r="P2912" s="89"/>
      <c r="Q2912" s="89"/>
      <c r="R2912" s="89"/>
      <c r="S2912" s="84">
        <v>2</v>
      </c>
      <c r="T2912" s="89"/>
      <c r="U2912" s="84">
        <v>20281.84</v>
      </c>
    </row>
    <row r="2913" spans="1:21" ht="17.25" customHeight="1" thickBot="1">
      <c r="A2913" s="98">
        <v>45348</v>
      </c>
      <c r="B2913" s="82" t="str">
        <f t="shared" si="45"/>
        <v>Feb</v>
      </c>
      <c r="C2913" s="83">
        <v>45323</v>
      </c>
      <c r="D2913" s="84">
        <v>9</v>
      </c>
      <c r="E2913" s="84" t="s">
        <v>205</v>
      </c>
      <c r="F2913" s="99" t="s">
        <v>10752</v>
      </c>
      <c r="G2913" s="100" t="s">
        <v>10753</v>
      </c>
      <c r="H2913" s="86" t="s">
        <v>8782</v>
      </c>
      <c r="I2913" s="100">
        <v>4720</v>
      </c>
      <c r="J2913" s="96">
        <v>4000</v>
      </c>
      <c r="K2913" s="134" t="s">
        <v>112</v>
      </c>
      <c r="L2913" s="96" t="s">
        <v>229</v>
      </c>
      <c r="M2913" s="88" t="str">
        <f>VLOOKUP(L2913,'Total Sales 24-25'!$AD$2:$AE$6,2,0)</f>
        <v>WhatsApp API Business</v>
      </c>
      <c r="N2913" s="96" t="s">
        <v>2402</v>
      </c>
      <c r="O2913" s="84" t="s">
        <v>6341</v>
      </c>
      <c r="P2913" s="89"/>
      <c r="Q2913" s="89"/>
      <c r="R2913" s="89"/>
      <c r="S2913" s="84">
        <v>2</v>
      </c>
      <c r="T2913" s="89"/>
      <c r="U2913" s="84">
        <v>4720</v>
      </c>
    </row>
    <row r="2914" spans="1:21" ht="17.25" customHeight="1" thickBot="1">
      <c r="A2914" s="82">
        <v>45040</v>
      </c>
      <c r="B2914" s="82" t="str">
        <f t="shared" si="45"/>
        <v>Apr</v>
      </c>
      <c r="C2914" s="83">
        <v>45017</v>
      </c>
      <c r="D2914" s="84">
        <v>17</v>
      </c>
      <c r="E2914" s="84" t="s">
        <v>205</v>
      </c>
      <c r="F2914" s="85" t="s">
        <v>1587</v>
      </c>
      <c r="G2914" s="86" t="s">
        <v>10754</v>
      </c>
      <c r="H2914" s="86" t="s">
        <v>8782</v>
      </c>
      <c r="I2914" s="86">
        <v>3000</v>
      </c>
      <c r="J2914" s="84">
        <v>2542</v>
      </c>
      <c r="K2914" s="107" t="s">
        <v>261</v>
      </c>
      <c r="L2914" s="88" t="s">
        <v>226</v>
      </c>
      <c r="M2914" s="88" t="str">
        <f>VLOOKUP(L2914,'Total Sales 24-25'!$AD$2:$AE$6,2,0)</f>
        <v xml:space="preserve">Training Business </v>
      </c>
      <c r="N2914" s="88" t="s">
        <v>661</v>
      </c>
      <c r="O2914" s="84" t="s">
        <v>6341</v>
      </c>
      <c r="P2914" s="89"/>
      <c r="Q2914" s="89"/>
      <c r="R2914" s="89"/>
      <c r="S2914" s="84">
        <v>4</v>
      </c>
      <c r="T2914" s="89"/>
      <c r="U2914" s="84">
        <v>3000</v>
      </c>
    </row>
    <row r="2915" spans="1:21" ht="17.25" customHeight="1" thickBot="1">
      <c r="A2915" s="82">
        <v>45348</v>
      </c>
      <c r="B2915" s="82" t="str">
        <f t="shared" si="45"/>
        <v>Feb</v>
      </c>
      <c r="C2915" s="83">
        <v>45323</v>
      </c>
      <c r="D2915" s="84">
        <v>9</v>
      </c>
      <c r="E2915" s="84" t="s">
        <v>205</v>
      </c>
      <c r="F2915" s="86" t="s">
        <v>3439</v>
      </c>
      <c r="G2915" s="86" t="s">
        <v>10755</v>
      </c>
      <c r="H2915" s="86" t="s">
        <v>8782</v>
      </c>
      <c r="I2915" s="86">
        <v>84960</v>
      </c>
      <c r="J2915" s="96">
        <v>72000</v>
      </c>
      <c r="K2915" s="104" t="s">
        <v>291</v>
      </c>
      <c r="L2915" s="88" t="s">
        <v>32</v>
      </c>
      <c r="M2915" s="88" t="s">
        <v>15</v>
      </c>
      <c r="N2915" s="96" t="s">
        <v>503</v>
      </c>
      <c r="O2915" s="84" t="s">
        <v>6341</v>
      </c>
      <c r="P2915" s="89"/>
      <c r="Q2915" s="89"/>
      <c r="R2915" s="89"/>
      <c r="S2915" s="84">
        <v>2</v>
      </c>
      <c r="T2915" s="89"/>
      <c r="U2915" s="84">
        <v>84960</v>
      </c>
    </row>
    <row r="2916" spans="1:21" ht="17.25" customHeight="1" thickBot="1">
      <c r="A2916" s="98">
        <v>45348</v>
      </c>
      <c r="B2916" s="82" t="str">
        <f t="shared" si="45"/>
        <v>Feb</v>
      </c>
      <c r="C2916" s="83">
        <v>45323</v>
      </c>
      <c r="D2916" s="84">
        <v>9</v>
      </c>
      <c r="E2916" s="84" t="s">
        <v>205</v>
      </c>
      <c r="F2916" s="99" t="s">
        <v>10756</v>
      </c>
      <c r="G2916" s="100" t="s">
        <v>10757</v>
      </c>
      <c r="H2916" s="86" t="s">
        <v>8782</v>
      </c>
      <c r="I2916" s="100">
        <v>2950</v>
      </c>
      <c r="J2916" s="96">
        <v>2500</v>
      </c>
      <c r="K2916" s="134" t="s">
        <v>112</v>
      </c>
      <c r="L2916" s="96" t="s">
        <v>229</v>
      </c>
      <c r="M2916" s="88" t="str">
        <f>VLOOKUP(L2916,'Total Sales 24-25'!$AD$2:$AE$6,2,0)</f>
        <v>WhatsApp API Business</v>
      </c>
      <c r="N2916" s="96" t="s">
        <v>258</v>
      </c>
      <c r="O2916" s="84" t="s">
        <v>6341</v>
      </c>
      <c r="P2916" s="89"/>
      <c r="Q2916" s="89"/>
      <c r="R2916" s="89"/>
      <c r="S2916" s="84">
        <v>2</v>
      </c>
      <c r="T2916" s="89"/>
      <c r="U2916" s="84">
        <v>2950</v>
      </c>
    </row>
    <row r="2917" spans="1:21" ht="17.25" customHeight="1" thickBot="1">
      <c r="A2917" s="98">
        <v>45348</v>
      </c>
      <c r="B2917" s="82" t="str">
        <f t="shared" si="45"/>
        <v>Feb</v>
      </c>
      <c r="C2917" s="83">
        <v>45323</v>
      </c>
      <c r="D2917" s="84">
        <v>9</v>
      </c>
      <c r="E2917" s="84" t="s">
        <v>205</v>
      </c>
      <c r="F2917" s="99" t="s">
        <v>357</v>
      </c>
      <c r="G2917" s="100" t="s">
        <v>10758</v>
      </c>
      <c r="H2917" s="86" t="s">
        <v>8782</v>
      </c>
      <c r="I2917" s="100">
        <v>35400</v>
      </c>
      <c r="J2917" s="96">
        <v>30000</v>
      </c>
      <c r="K2917" s="97" t="s">
        <v>1589</v>
      </c>
      <c r="L2917" s="96" t="s">
        <v>223</v>
      </c>
      <c r="M2917" s="88" t="str">
        <f>VLOOKUP(L2917,'Total Sales 24-25'!$AD$2:$AE$6,2,0)</f>
        <v>Tech Assist Recruitment</v>
      </c>
      <c r="N2917" s="96" t="s">
        <v>311</v>
      </c>
      <c r="O2917" s="84" t="s">
        <v>6341</v>
      </c>
      <c r="P2917" s="89"/>
      <c r="Q2917" s="89"/>
      <c r="R2917" s="89"/>
      <c r="S2917" s="84">
        <v>2</v>
      </c>
      <c r="T2917" s="89"/>
      <c r="U2917" s="84">
        <v>35400</v>
      </c>
    </row>
    <row r="2918" spans="1:21" ht="17.25" customHeight="1" thickBot="1">
      <c r="A2918" s="98">
        <v>45348</v>
      </c>
      <c r="B2918" s="82" t="str">
        <f t="shared" si="45"/>
        <v>Feb</v>
      </c>
      <c r="C2918" s="83">
        <v>45323</v>
      </c>
      <c r="D2918" s="84">
        <v>9</v>
      </c>
      <c r="E2918" s="84" t="s">
        <v>205</v>
      </c>
      <c r="F2918" s="99" t="s">
        <v>459</v>
      </c>
      <c r="G2918" s="100" t="s">
        <v>10759</v>
      </c>
      <c r="H2918" s="86" t="s">
        <v>8782</v>
      </c>
      <c r="I2918" s="100">
        <v>11800</v>
      </c>
      <c r="J2918" s="96">
        <v>10000</v>
      </c>
      <c r="K2918" s="134" t="s">
        <v>112</v>
      </c>
      <c r="L2918" s="96" t="s">
        <v>229</v>
      </c>
      <c r="M2918" s="88" t="str">
        <f>VLOOKUP(L2918,'Total Sales 24-25'!$AD$2:$AE$6,2,0)</f>
        <v>WhatsApp API Business</v>
      </c>
      <c r="N2918" s="96" t="s">
        <v>249</v>
      </c>
      <c r="O2918" s="84" t="s">
        <v>6341</v>
      </c>
      <c r="P2918" s="89"/>
      <c r="Q2918" s="89"/>
      <c r="R2918" s="89"/>
      <c r="S2918" s="84">
        <v>2</v>
      </c>
      <c r="T2918" s="89"/>
      <c r="U2918" s="84">
        <v>11800</v>
      </c>
    </row>
    <row r="2919" spans="1:21" ht="17.25" customHeight="1" thickBot="1">
      <c r="A2919" s="98">
        <v>45348</v>
      </c>
      <c r="B2919" s="82" t="str">
        <f t="shared" si="45"/>
        <v>Feb</v>
      </c>
      <c r="C2919" s="83">
        <v>45323</v>
      </c>
      <c r="D2919" s="84">
        <v>9</v>
      </c>
      <c r="E2919" s="84" t="s">
        <v>205</v>
      </c>
      <c r="F2919" s="99" t="s">
        <v>2465</v>
      </c>
      <c r="G2919" s="100" t="s">
        <v>10760</v>
      </c>
      <c r="H2919" s="86" t="s">
        <v>8782</v>
      </c>
      <c r="I2919" s="100">
        <v>11800</v>
      </c>
      <c r="J2919" s="96">
        <v>10000</v>
      </c>
      <c r="K2919" s="134" t="s">
        <v>112</v>
      </c>
      <c r="L2919" s="96" t="s">
        <v>229</v>
      </c>
      <c r="M2919" s="88" t="str">
        <f>VLOOKUP(L2919,'Total Sales 24-25'!$AD$2:$AE$6,2,0)</f>
        <v>WhatsApp API Business</v>
      </c>
      <c r="N2919" s="96" t="s">
        <v>249</v>
      </c>
      <c r="O2919" s="84" t="s">
        <v>6341</v>
      </c>
      <c r="P2919" s="89"/>
      <c r="Q2919" s="89"/>
      <c r="R2919" s="89"/>
      <c r="S2919" s="84">
        <v>2</v>
      </c>
      <c r="T2919" s="89"/>
      <c r="U2919" s="84">
        <v>11800</v>
      </c>
    </row>
    <row r="2920" spans="1:21" ht="17.25" customHeight="1" thickBot="1">
      <c r="A2920" s="98">
        <v>45348</v>
      </c>
      <c r="B2920" s="82" t="str">
        <f t="shared" si="45"/>
        <v>Feb</v>
      </c>
      <c r="C2920" s="83">
        <v>45323</v>
      </c>
      <c r="D2920" s="84">
        <v>9</v>
      </c>
      <c r="E2920" s="84" t="s">
        <v>205</v>
      </c>
      <c r="F2920" s="99" t="s">
        <v>368</v>
      </c>
      <c r="G2920" s="100" t="s">
        <v>10761</v>
      </c>
      <c r="H2920" s="86" t="s">
        <v>8782</v>
      </c>
      <c r="I2920" s="100">
        <v>15045</v>
      </c>
      <c r="J2920" s="96">
        <v>12750</v>
      </c>
      <c r="K2920" s="134" t="s">
        <v>112</v>
      </c>
      <c r="L2920" s="96" t="s">
        <v>229</v>
      </c>
      <c r="M2920" s="88" t="str">
        <f>VLOOKUP(L2920,'Total Sales 24-25'!$AD$2:$AE$6,2,0)</f>
        <v>WhatsApp API Business</v>
      </c>
      <c r="N2920" s="96" t="s">
        <v>284</v>
      </c>
      <c r="O2920" s="84" t="s">
        <v>6341</v>
      </c>
      <c r="P2920" s="89"/>
      <c r="Q2920" s="89"/>
      <c r="R2920" s="89"/>
      <c r="S2920" s="84">
        <v>2</v>
      </c>
      <c r="T2920" s="89"/>
      <c r="U2920" s="84">
        <v>15045</v>
      </c>
    </row>
    <row r="2921" spans="1:21" ht="17.25" customHeight="1" thickBot="1">
      <c r="A2921" s="98">
        <v>45349</v>
      </c>
      <c r="B2921" s="82" t="str">
        <f t="shared" si="45"/>
        <v>Feb</v>
      </c>
      <c r="C2921" s="83">
        <v>45323</v>
      </c>
      <c r="D2921" s="84">
        <v>9</v>
      </c>
      <c r="E2921" s="84" t="s">
        <v>205</v>
      </c>
      <c r="F2921" s="99" t="s">
        <v>6660</v>
      </c>
      <c r="G2921" s="100" t="s">
        <v>10762</v>
      </c>
      <c r="H2921" s="86" t="s">
        <v>8782</v>
      </c>
      <c r="I2921" s="100">
        <v>10030</v>
      </c>
      <c r="J2921" s="96">
        <v>8500</v>
      </c>
      <c r="K2921" s="134" t="s">
        <v>112</v>
      </c>
      <c r="L2921" s="96" t="s">
        <v>229</v>
      </c>
      <c r="M2921" s="88" t="str">
        <f>VLOOKUP(L2921,'Total Sales 24-25'!$AD$2:$AE$6,2,0)</f>
        <v>WhatsApp API Business</v>
      </c>
      <c r="N2921" s="96" t="s">
        <v>352</v>
      </c>
      <c r="O2921" s="84" t="s">
        <v>6341</v>
      </c>
      <c r="P2921" s="89"/>
      <c r="Q2921" s="89"/>
      <c r="R2921" s="89"/>
      <c r="S2921" s="84">
        <v>2</v>
      </c>
      <c r="T2921" s="89"/>
      <c r="U2921" s="84">
        <v>10030</v>
      </c>
    </row>
    <row r="2922" spans="1:21" ht="17.25" customHeight="1" thickBot="1">
      <c r="A2922" s="98">
        <v>45349</v>
      </c>
      <c r="B2922" s="82" t="str">
        <f t="shared" si="45"/>
        <v>Feb</v>
      </c>
      <c r="C2922" s="83">
        <v>45323</v>
      </c>
      <c r="D2922" s="84">
        <v>9</v>
      </c>
      <c r="E2922" s="84" t="s">
        <v>205</v>
      </c>
      <c r="F2922" s="99" t="s">
        <v>1652</v>
      </c>
      <c r="G2922" s="100" t="s">
        <v>10763</v>
      </c>
      <c r="H2922" s="86" t="s">
        <v>8782</v>
      </c>
      <c r="I2922" s="100">
        <v>5900</v>
      </c>
      <c r="J2922" s="96">
        <v>5000</v>
      </c>
      <c r="K2922" s="134" t="s">
        <v>112</v>
      </c>
      <c r="L2922" s="96" t="s">
        <v>229</v>
      </c>
      <c r="M2922" s="88" t="str">
        <f>VLOOKUP(L2922,'Total Sales 24-25'!$AD$2:$AE$6,2,0)</f>
        <v>WhatsApp API Business</v>
      </c>
      <c r="N2922" s="96" t="s">
        <v>2402</v>
      </c>
      <c r="O2922" s="84" t="s">
        <v>6341</v>
      </c>
      <c r="P2922" s="89"/>
      <c r="Q2922" s="89"/>
      <c r="R2922" s="89"/>
      <c r="S2922" s="84">
        <v>2</v>
      </c>
      <c r="T2922" s="89"/>
      <c r="U2922" s="84">
        <v>5900</v>
      </c>
    </row>
    <row r="2923" spans="1:21" ht="17.25" customHeight="1" thickBot="1">
      <c r="A2923" s="98">
        <v>45350</v>
      </c>
      <c r="B2923" s="82" t="str">
        <f t="shared" si="45"/>
        <v>Feb</v>
      </c>
      <c r="C2923" s="83">
        <v>45323</v>
      </c>
      <c r="D2923" s="84">
        <v>9</v>
      </c>
      <c r="E2923" s="84" t="s">
        <v>205</v>
      </c>
      <c r="F2923" s="99" t="s">
        <v>9799</v>
      </c>
      <c r="G2923" s="100" t="s">
        <v>10764</v>
      </c>
      <c r="H2923" s="86" t="s">
        <v>8782</v>
      </c>
      <c r="I2923" s="100">
        <v>17700</v>
      </c>
      <c r="J2923" s="96">
        <v>15000</v>
      </c>
      <c r="K2923" s="134" t="s">
        <v>112</v>
      </c>
      <c r="L2923" s="96" t="s">
        <v>229</v>
      </c>
      <c r="M2923" s="88" t="str">
        <f>VLOOKUP(L2923,'Total Sales 24-25'!$AD$2:$AE$6,2,0)</f>
        <v>WhatsApp API Business</v>
      </c>
      <c r="N2923" s="96" t="s">
        <v>284</v>
      </c>
      <c r="O2923" s="84" t="s">
        <v>6341</v>
      </c>
      <c r="P2923" s="89"/>
      <c r="Q2923" s="89"/>
      <c r="R2923" s="89"/>
      <c r="S2923" s="84">
        <v>2</v>
      </c>
      <c r="T2923" s="89"/>
      <c r="U2923" s="84">
        <v>17700</v>
      </c>
    </row>
    <row r="2924" spans="1:21" ht="17.25" customHeight="1" thickBot="1">
      <c r="A2924" s="98">
        <v>45350</v>
      </c>
      <c r="B2924" s="82" t="str">
        <f t="shared" si="45"/>
        <v>Feb</v>
      </c>
      <c r="C2924" s="83">
        <v>45323</v>
      </c>
      <c r="D2924" s="84">
        <v>9</v>
      </c>
      <c r="E2924" s="84" t="s">
        <v>205</v>
      </c>
      <c r="F2924" s="99" t="s">
        <v>897</v>
      </c>
      <c r="G2924" s="100" t="s">
        <v>10765</v>
      </c>
      <c r="H2924" s="86" t="s">
        <v>8782</v>
      </c>
      <c r="I2924" s="100">
        <v>8850</v>
      </c>
      <c r="J2924" s="96">
        <v>7500</v>
      </c>
      <c r="K2924" s="134" t="s">
        <v>112</v>
      </c>
      <c r="L2924" s="96" t="s">
        <v>229</v>
      </c>
      <c r="M2924" s="88" t="str">
        <f>VLOOKUP(L2924,'Total Sales 24-25'!$AD$2:$AE$6,2,0)</f>
        <v>WhatsApp API Business</v>
      </c>
      <c r="N2924" s="96" t="s">
        <v>269</v>
      </c>
      <c r="O2924" s="84" t="s">
        <v>6341</v>
      </c>
      <c r="P2924" s="89"/>
      <c r="Q2924" s="89"/>
      <c r="R2924" s="89"/>
      <c r="S2924" s="84">
        <v>2</v>
      </c>
      <c r="T2924" s="89"/>
      <c r="U2924" s="84">
        <v>8850</v>
      </c>
    </row>
    <row r="2925" spans="1:21" ht="17.25" customHeight="1" thickBot="1">
      <c r="A2925" s="82">
        <v>45040</v>
      </c>
      <c r="B2925" s="82" t="str">
        <f t="shared" si="45"/>
        <v>Apr</v>
      </c>
      <c r="C2925" s="83">
        <v>45017</v>
      </c>
      <c r="D2925" s="84">
        <v>17</v>
      </c>
      <c r="E2925" s="84" t="s">
        <v>205</v>
      </c>
      <c r="F2925" s="85" t="s">
        <v>496</v>
      </c>
      <c r="G2925" s="86" t="s">
        <v>10766</v>
      </c>
      <c r="H2925" s="86" t="s">
        <v>8782</v>
      </c>
      <c r="I2925" s="86">
        <v>3000</v>
      </c>
      <c r="J2925" s="84">
        <v>2542</v>
      </c>
      <c r="K2925" s="107" t="s">
        <v>261</v>
      </c>
      <c r="L2925" s="88" t="s">
        <v>226</v>
      </c>
      <c r="M2925" s="88" t="str">
        <f>VLOOKUP(L2925,'Total Sales 24-25'!$AD$2:$AE$6,2,0)</f>
        <v xml:space="preserve">Training Business </v>
      </c>
      <c r="N2925" s="88" t="s">
        <v>661</v>
      </c>
      <c r="O2925" s="84" t="s">
        <v>6341</v>
      </c>
      <c r="P2925" s="89"/>
      <c r="Q2925" s="89"/>
      <c r="R2925" s="89"/>
      <c r="S2925" s="84">
        <v>4</v>
      </c>
      <c r="T2925" s="89"/>
      <c r="U2925" s="84">
        <v>3000</v>
      </c>
    </row>
    <row r="2926" spans="1:21" ht="17.25" customHeight="1" thickBot="1">
      <c r="A2926" s="98">
        <v>45350</v>
      </c>
      <c r="B2926" s="82" t="str">
        <f t="shared" si="45"/>
        <v>Feb</v>
      </c>
      <c r="C2926" s="83">
        <v>45323</v>
      </c>
      <c r="D2926" s="84">
        <v>9</v>
      </c>
      <c r="E2926" s="84" t="s">
        <v>205</v>
      </c>
      <c r="F2926" s="99" t="s">
        <v>3189</v>
      </c>
      <c r="G2926" s="100" t="s">
        <v>10767</v>
      </c>
      <c r="H2926" s="86" t="s">
        <v>8782</v>
      </c>
      <c r="I2926" s="100">
        <v>10030</v>
      </c>
      <c r="J2926" s="96">
        <v>8500</v>
      </c>
      <c r="K2926" s="134" t="s">
        <v>112</v>
      </c>
      <c r="L2926" s="96" t="s">
        <v>229</v>
      </c>
      <c r="M2926" s="88" t="str">
        <f>VLOOKUP(L2926,'Total Sales 24-25'!$AD$2:$AE$6,2,0)</f>
        <v>WhatsApp API Business</v>
      </c>
      <c r="N2926" s="96" t="s">
        <v>352</v>
      </c>
      <c r="O2926" s="84" t="s">
        <v>6341</v>
      </c>
      <c r="P2926" s="89"/>
      <c r="Q2926" s="89"/>
      <c r="R2926" s="89"/>
      <c r="S2926" s="84">
        <v>2</v>
      </c>
      <c r="T2926" s="89"/>
      <c r="U2926" s="84">
        <v>10030</v>
      </c>
    </row>
    <row r="2927" spans="1:21" ht="17.25" customHeight="1" thickBot="1">
      <c r="A2927" s="98">
        <v>45350</v>
      </c>
      <c r="B2927" s="82" t="str">
        <f t="shared" si="45"/>
        <v>Feb</v>
      </c>
      <c r="C2927" s="83">
        <v>45323</v>
      </c>
      <c r="D2927" s="84">
        <v>9</v>
      </c>
      <c r="E2927" s="84" t="s">
        <v>205</v>
      </c>
      <c r="F2927" s="99" t="s">
        <v>10768</v>
      </c>
      <c r="G2927" s="100" t="s">
        <v>10769</v>
      </c>
      <c r="H2927" s="86" t="s">
        <v>8782</v>
      </c>
      <c r="I2927" s="100">
        <v>15930</v>
      </c>
      <c r="J2927" s="96">
        <v>13500</v>
      </c>
      <c r="K2927" s="134" t="s">
        <v>112</v>
      </c>
      <c r="L2927" s="96" t="s">
        <v>229</v>
      </c>
      <c r="M2927" s="88" t="str">
        <f>VLOOKUP(L2927,'Total Sales 24-25'!$AD$2:$AE$6,2,0)</f>
        <v>WhatsApp API Business</v>
      </c>
      <c r="N2927" s="96" t="s">
        <v>284</v>
      </c>
      <c r="O2927" s="84" t="s">
        <v>6341</v>
      </c>
      <c r="P2927" s="89"/>
      <c r="Q2927" s="89"/>
      <c r="R2927" s="89"/>
      <c r="S2927" s="84">
        <v>2</v>
      </c>
      <c r="T2927" s="89"/>
      <c r="U2927" s="84">
        <v>15930</v>
      </c>
    </row>
    <row r="2928" spans="1:21" ht="17.25" customHeight="1" thickBot="1">
      <c r="A2928" s="98">
        <v>45350</v>
      </c>
      <c r="B2928" s="82" t="str">
        <f t="shared" si="45"/>
        <v>Feb</v>
      </c>
      <c r="C2928" s="83">
        <v>45323</v>
      </c>
      <c r="D2928" s="84">
        <v>9</v>
      </c>
      <c r="E2928" s="84" t="s">
        <v>205</v>
      </c>
      <c r="F2928" s="99" t="s">
        <v>10770</v>
      </c>
      <c r="G2928" s="100" t="s">
        <v>10771</v>
      </c>
      <c r="H2928" s="86" t="s">
        <v>8782</v>
      </c>
      <c r="I2928" s="100">
        <v>5900</v>
      </c>
      <c r="J2928" s="96">
        <v>5000</v>
      </c>
      <c r="K2928" s="97" t="s">
        <v>8818</v>
      </c>
      <c r="L2928" s="96" t="s">
        <v>223</v>
      </c>
      <c r="M2928" s="88" t="str">
        <f>VLOOKUP(L2928,'Total Sales 24-25'!$AD$2:$AE$6,2,0)</f>
        <v>Tech Assist Recruitment</v>
      </c>
      <c r="N2928" s="96" t="s">
        <v>311</v>
      </c>
      <c r="O2928" s="84" t="s">
        <v>6341</v>
      </c>
      <c r="P2928" s="89"/>
      <c r="Q2928" s="89"/>
      <c r="R2928" s="89"/>
      <c r="S2928" s="84">
        <v>2</v>
      </c>
      <c r="T2928" s="89"/>
      <c r="U2928" s="84">
        <v>5900</v>
      </c>
    </row>
    <row r="2929" spans="1:21" ht="17.25" customHeight="1" thickBot="1">
      <c r="A2929" s="98">
        <v>45351</v>
      </c>
      <c r="B2929" s="82" t="str">
        <f t="shared" si="45"/>
        <v>Feb</v>
      </c>
      <c r="C2929" s="83">
        <v>45323</v>
      </c>
      <c r="D2929" s="84">
        <v>9</v>
      </c>
      <c r="E2929" s="84" t="s">
        <v>205</v>
      </c>
      <c r="F2929" s="99" t="s">
        <v>2031</v>
      </c>
      <c r="G2929" s="100" t="s">
        <v>10772</v>
      </c>
      <c r="H2929" s="86" t="s">
        <v>8782</v>
      </c>
      <c r="I2929" s="100">
        <v>15045</v>
      </c>
      <c r="J2929" s="96">
        <v>12750</v>
      </c>
      <c r="K2929" s="134" t="s">
        <v>112</v>
      </c>
      <c r="L2929" s="96" t="s">
        <v>229</v>
      </c>
      <c r="M2929" s="88" t="str">
        <f>VLOOKUP(L2929,'Total Sales 24-25'!$AD$2:$AE$6,2,0)</f>
        <v>WhatsApp API Business</v>
      </c>
      <c r="N2929" s="96" t="s">
        <v>284</v>
      </c>
      <c r="O2929" s="84" t="s">
        <v>6341</v>
      </c>
      <c r="P2929" s="89"/>
      <c r="Q2929" s="89"/>
      <c r="R2929" s="89"/>
      <c r="S2929" s="84">
        <v>2</v>
      </c>
      <c r="T2929" s="89"/>
      <c r="U2929" s="84">
        <v>15045</v>
      </c>
    </row>
    <row r="2930" spans="1:21" ht="17.25" customHeight="1" thickBot="1">
      <c r="A2930" s="98">
        <v>45351</v>
      </c>
      <c r="B2930" s="82" t="str">
        <f t="shared" si="45"/>
        <v>Feb</v>
      </c>
      <c r="C2930" s="83">
        <v>45323</v>
      </c>
      <c r="D2930" s="84">
        <v>9</v>
      </c>
      <c r="E2930" s="84" t="s">
        <v>205</v>
      </c>
      <c r="F2930" s="99" t="s">
        <v>708</v>
      </c>
      <c r="G2930" s="100" t="s">
        <v>10773</v>
      </c>
      <c r="H2930" s="86" t="s">
        <v>8782</v>
      </c>
      <c r="I2930" s="100">
        <v>15045</v>
      </c>
      <c r="J2930" s="96">
        <v>12750</v>
      </c>
      <c r="K2930" s="134" t="s">
        <v>112</v>
      </c>
      <c r="L2930" s="96" t="s">
        <v>229</v>
      </c>
      <c r="M2930" s="88" t="str">
        <f>VLOOKUP(L2930,'Total Sales 24-25'!$AD$2:$AE$6,2,0)</f>
        <v>WhatsApp API Business</v>
      </c>
      <c r="N2930" s="96" t="s">
        <v>284</v>
      </c>
      <c r="O2930" s="84" t="s">
        <v>6341</v>
      </c>
      <c r="P2930" s="89"/>
      <c r="Q2930" s="89"/>
      <c r="R2930" s="89"/>
      <c r="S2930" s="84">
        <v>2</v>
      </c>
      <c r="T2930" s="89"/>
      <c r="U2930" s="84">
        <v>15045</v>
      </c>
    </row>
    <row r="2931" spans="1:21" ht="17.25" customHeight="1" thickBot="1">
      <c r="A2931" s="98">
        <v>45351</v>
      </c>
      <c r="B2931" s="82" t="str">
        <f t="shared" si="45"/>
        <v>Feb</v>
      </c>
      <c r="C2931" s="83">
        <v>45323</v>
      </c>
      <c r="D2931" s="84">
        <v>9</v>
      </c>
      <c r="E2931" s="84" t="s">
        <v>205</v>
      </c>
      <c r="F2931" s="99" t="s">
        <v>1717</v>
      </c>
      <c r="G2931" s="100" t="s">
        <v>10774</v>
      </c>
      <c r="H2931" s="86" t="s">
        <v>8782</v>
      </c>
      <c r="I2931" s="100">
        <v>15045</v>
      </c>
      <c r="J2931" s="96">
        <v>12750</v>
      </c>
      <c r="K2931" s="134" t="s">
        <v>112</v>
      </c>
      <c r="L2931" s="96" t="s">
        <v>229</v>
      </c>
      <c r="M2931" s="88" t="str">
        <f>VLOOKUP(L2931,'Total Sales 24-25'!$AD$2:$AE$6,2,0)</f>
        <v>WhatsApp API Business</v>
      </c>
      <c r="N2931" s="96" t="s">
        <v>284</v>
      </c>
      <c r="O2931" s="84" t="s">
        <v>6341</v>
      </c>
      <c r="P2931" s="89"/>
      <c r="Q2931" s="89"/>
      <c r="R2931" s="89"/>
      <c r="S2931" s="84">
        <v>2</v>
      </c>
      <c r="T2931" s="89"/>
      <c r="U2931" s="84">
        <v>15045</v>
      </c>
    </row>
    <row r="2932" spans="1:21" ht="17.25" customHeight="1" thickBot="1">
      <c r="A2932" s="82">
        <v>45351</v>
      </c>
      <c r="B2932" s="82" t="str">
        <f t="shared" si="45"/>
        <v>Feb</v>
      </c>
      <c r="C2932" s="83">
        <v>45323</v>
      </c>
      <c r="D2932" s="84">
        <v>9</v>
      </c>
      <c r="E2932" s="84" t="s">
        <v>205</v>
      </c>
      <c r="F2932" s="86" t="s">
        <v>5609</v>
      </c>
      <c r="G2932" s="86" t="s">
        <v>10775</v>
      </c>
      <c r="H2932" s="86" t="s">
        <v>8782</v>
      </c>
      <c r="I2932" s="86">
        <v>236000</v>
      </c>
      <c r="J2932" s="96">
        <v>200000</v>
      </c>
      <c r="K2932" s="104" t="s">
        <v>291</v>
      </c>
      <c r="L2932" s="96" t="s">
        <v>226</v>
      </c>
      <c r="M2932" s="88" t="str">
        <f>VLOOKUP(L2932,'Total Sales 24-25'!$AD$2:$AE$6,2,0)</f>
        <v xml:space="preserve">Training Business </v>
      </c>
      <c r="N2932" s="96" t="s">
        <v>292</v>
      </c>
      <c r="O2932" s="84" t="s">
        <v>6341</v>
      </c>
      <c r="P2932" s="89"/>
      <c r="Q2932" s="89"/>
      <c r="R2932" s="89"/>
      <c r="S2932" s="84">
        <v>2</v>
      </c>
      <c r="T2932" s="89"/>
      <c r="U2932" s="84">
        <v>236000</v>
      </c>
    </row>
    <row r="2933" spans="1:21" ht="17.25" customHeight="1" thickBot="1">
      <c r="A2933" s="98">
        <v>45351</v>
      </c>
      <c r="B2933" s="82" t="str">
        <f t="shared" si="45"/>
        <v>Feb</v>
      </c>
      <c r="C2933" s="83">
        <v>45323</v>
      </c>
      <c r="D2933" s="84">
        <v>9</v>
      </c>
      <c r="E2933" s="84" t="s">
        <v>205</v>
      </c>
      <c r="F2933" s="99" t="s">
        <v>1768</v>
      </c>
      <c r="G2933" s="138" t="s">
        <v>10776</v>
      </c>
      <c r="H2933" s="86" t="s">
        <v>8782</v>
      </c>
      <c r="I2933" s="100">
        <v>10030</v>
      </c>
      <c r="J2933" s="96">
        <v>8500</v>
      </c>
      <c r="K2933" s="134" t="s">
        <v>112</v>
      </c>
      <c r="L2933" s="96" t="s">
        <v>229</v>
      </c>
      <c r="M2933" s="88" t="str">
        <f>VLOOKUP(L2933,'Total Sales 24-25'!$AD$2:$AE$6,2,0)</f>
        <v>WhatsApp API Business</v>
      </c>
      <c r="N2933" s="96" t="s">
        <v>352</v>
      </c>
      <c r="O2933" s="84" t="s">
        <v>6341</v>
      </c>
      <c r="P2933" s="89"/>
      <c r="Q2933" s="89"/>
      <c r="R2933" s="89"/>
      <c r="S2933" s="84">
        <v>2</v>
      </c>
      <c r="T2933" s="89"/>
      <c r="U2933" s="84">
        <v>10030</v>
      </c>
    </row>
    <row r="2934" spans="1:21" ht="17.25" customHeight="1" thickBot="1">
      <c r="A2934" s="98">
        <v>45351</v>
      </c>
      <c r="B2934" s="82" t="str">
        <f t="shared" si="45"/>
        <v>Feb</v>
      </c>
      <c r="C2934" s="83">
        <v>45323</v>
      </c>
      <c r="D2934" s="84">
        <v>9</v>
      </c>
      <c r="E2934" s="84" t="s">
        <v>205</v>
      </c>
      <c r="F2934" s="99" t="s">
        <v>1768</v>
      </c>
      <c r="G2934" s="138" t="s">
        <v>10776</v>
      </c>
      <c r="H2934" s="86" t="s">
        <v>8782</v>
      </c>
      <c r="I2934" s="100">
        <v>7522.5</v>
      </c>
      <c r="J2934" s="96">
        <v>6375</v>
      </c>
      <c r="K2934" s="134" t="s">
        <v>112</v>
      </c>
      <c r="L2934" s="96" t="s">
        <v>229</v>
      </c>
      <c r="M2934" s="88" t="str">
        <f>VLOOKUP(L2934,'Total Sales 24-25'!$AD$2:$AE$6,2,0)</f>
        <v>WhatsApp API Business</v>
      </c>
      <c r="N2934" s="96" t="s">
        <v>258</v>
      </c>
      <c r="O2934" s="84" t="s">
        <v>6341</v>
      </c>
      <c r="P2934" s="89"/>
      <c r="Q2934" s="89"/>
      <c r="R2934" s="89"/>
      <c r="S2934" s="84">
        <v>2</v>
      </c>
      <c r="T2934" s="89"/>
      <c r="U2934" s="84">
        <v>7522.5</v>
      </c>
    </row>
    <row r="2935" spans="1:21" ht="17.25" customHeight="1" thickBot="1">
      <c r="A2935" s="98">
        <v>45351</v>
      </c>
      <c r="B2935" s="82" t="str">
        <f t="shared" si="45"/>
        <v>Feb</v>
      </c>
      <c r="C2935" s="83">
        <v>45323</v>
      </c>
      <c r="D2935" s="84">
        <v>9</v>
      </c>
      <c r="E2935" s="84" t="s">
        <v>205</v>
      </c>
      <c r="F2935" s="99" t="s">
        <v>2225</v>
      </c>
      <c r="G2935" s="100" t="s">
        <v>10777</v>
      </c>
      <c r="H2935" s="86" t="s">
        <v>8782</v>
      </c>
      <c r="I2935" s="100">
        <v>169920</v>
      </c>
      <c r="J2935" s="96">
        <v>144000</v>
      </c>
      <c r="K2935" s="134" t="s">
        <v>112</v>
      </c>
      <c r="L2935" s="96" t="s">
        <v>229</v>
      </c>
      <c r="M2935" s="88" t="str">
        <f>VLOOKUP(L2935,'Total Sales 24-25'!$AD$2:$AE$6,2,0)</f>
        <v>WhatsApp API Business</v>
      </c>
      <c r="N2935" s="96" t="s">
        <v>284</v>
      </c>
      <c r="O2935" s="84" t="s">
        <v>6341</v>
      </c>
      <c r="P2935" s="89"/>
      <c r="Q2935" s="89"/>
      <c r="R2935" s="89"/>
      <c r="S2935" s="84">
        <v>2</v>
      </c>
      <c r="T2935" s="89"/>
      <c r="U2935" s="84">
        <v>169920</v>
      </c>
    </row>
    <row r="2936" spans="1:21" ht="17.25" customHeight="1" thickBot="1">
      <c r="A2936" s="98">
        <v>45351</v>
      </c>
      <c r="B2936" s="82" t="str">
        <f t="shared" si="45"/>
        <v>Feb</v>
      </c>
      <c r="C2936" s="83">
        <v>45323</v>
      </c>
      <c r="D2936" s="84">
        <v>9</v>
      </c>
      <c r="E2936" s="84" t="s">
        <v>205</v>
      </c>
      <c r="F2936" s="99" t="s">
        <v>1770</v>
      </c>
      <c r="G2936" s="100" t="s">
        <v>10778</v>
      </c>
      <c r="H2936" s="86" t="s">
        <v>8782</v>
      </c>
      <c r="I2936" s="100">
        <v>18726.599999999999</v>
      </c>
      <c r="J2936" s="96">
        <v>15870</v>
      </c>
      <c r="K2936" s="134" t="s">
        <v>112</v>
      </c>
      <c r="L2936" s="96" t="s">
        <v>229</v>
      </c>
      <c r="M2936" s="88" t="str">
        <f>VLOOKUP(L2936,'Total Sales 24-25'!$AD$2:$AE$6,2,0)</f>
        <v>WhatsApp API Business</v>
      </c>
      <c r="N2936" s="96" t="s">
        <v>284</v>
      </c>
      <c r="O2936" s="84" t="s">
        <v>6341</v>
      </c>
      <c r="P2936" s="89"/>
      <c r="Q2936" s="89"/>
      <c r="R2936" s="89"/>
      <c r="S2936" s="84">
        <v>2</v>
      </c>
      <c r="T2936" s="89"/>
      <c r="U2936" s="84">
        <v>18726.599999999999</v>
      </c>
    </row>
    <row r="2937" spans="1:21" ht="17.25" customHeight="1" thickBot="1">
      <c r="A2937" s="82">
        <v>45040</v>
      </c>
      <c r="B2937" s="82" t="str">
        <f t="shared" si="45"/>
        <v>Apr</v>
      </c>
      <c r="C2937" s="83">
        <v>45017</v>
      </c>
      <c r="D2937" s="84">
        <v>17</v>
      </c>
      <c r="E2937" s="84" t="s">
        <v>205</v>
      </c>
      <c r="F2937" s="85" t="s">
        <v>1516</v>
      </c>
      <c r="G2937" s="86" t="s">
        <v>10779</v>
      </c>
      <c r="H2937" s="86" t="s">
        <v>8782</v>
      </c>
      <c r="I2937" s="86">
        <v>3000</v>
      </c>
      <c r="J2937" s="84">
        <v>2542</v>
      </c>
      <c r="K2937" s="107" t="s">
        <v>261</v>
      </c>
      <c r="L2937" s="88" t="s">
        <v>226</v>
      </c>
      <c r="M2937" s="88" t="str">
        <f>VLOOKUP(L2937,'Total Sales 24-25'!$AD$2:$AE$6,2,0)</f>
        <v xml:space="preserve">Training Business </v>
      </c>
      <c r="N2937" s="88" t="s">
        <v>661</v>
      </c>
      <c r="O2937" s="84" t="s">
        <v>6341</v>
      </c>
      <c r="P2937" s="89"/>
      <c r="Q2937" s="89"/>
      <c r="R2937" s="89"/>
      <c r="S2937" s="84">
        <v>4</v>
      </c>
      <c r="T2937" s="89"/>
      <c r="U2937" s="84">
        <v>3000</v>
      </c>
    </row>
    <row r="2938" spans="1:21" ht="17.25" customHeight="1" thickBot="1">
      <c r="A2938" s="98">
        <v>45351</v>
      </c>
      <c r="B2938" s="82" t="str">
        <f t="shared" si="45"/>
        <v>Feb</v>
      </c>
      <c r="C2938" s="83">
        <v>45323</v>
      </c>
      <c r="D2938" s="84">
        <v>9</v>
      </c>
      <c r="E2938" s="84" t="s">
        <v>205</v>
      </c>
      <c r="F2938" s="99" t="s">
        <v>2043</v>
      </c>
      <c r="G2938" s="100" t="s">
        <v>10780</v>
      </c>
      <c r="H2938" s="86" t="s">
        <v>8782</v>
      </c>
      <c r="I2938" s="100">
        <v>4130</v>
      </c>
      <c r="J2938" s="96">
        <v>3500</v>
      </c>
      <c r="K2938" s="134" t="s">
        <v>112</v>
      </c>
      <c r="L2938" s="96" t="s">
        <v>229</v>
      </c>
      <c r="M2938" s="88" t="str">
        <f>VLOOKUP(L2938,'Total Sales 24-25'!$AD$2:$AE$6,2,0)</f>
        <v>WhatsApp API Business</v>
      </c>
      <c r="N2938" s="96" t="s">
        <v>359</v>
      </c>
      <c r="O2938" s="84" t="s">
        <v>6341</v>
      </c>
      <c r="P2938" s="89"/>
      <c r="Q2938" s="89"/>
      <c r="R2938" s="89"/>
      <c r="S2938" s="84">
        <v>2</v>
      </c>
      <c r="T2938" s="89"/>
      <c r="U2938" s="84">
        <v>4130</v>
      </c>
    </row>
    <row r="2939" spans="1:21" ht="17.25" customHeight="1" thickBot="1">
      <c r="A2939" s="98">
        <v>45351</v>
      </c>
      <c r="B2939" s="82" t="str">
        <f t="shared" si="45"/>
        <v>Feb</v>
      </c>
      <c r="C2939" s="83">
        <v>45323</v>
      </c>
      <c r="D2939" s="84">
        <v>9</v>
      </c>
      <c r="E2939" s="84" t="s">
        <v>205</v>
      </c>
      <c r="F2939" s="99" t="s">
        <v>2087</v>
      </c>
      <c r="G2939" s="100" t="s">
        <v>10781</v>
      </c>
      <c r="H2939" s="86" t="s">
        <v>8782</v>
      </c>
      <c r="I2939" s="100">
        <v>5900</v>
      </c>
      <c r="J2939" s="96">
        <v>5000</v>
      </c>
      <c r="K2939" s="134" t="s">
        <v>112</v>
      </c>
      <c r="L2939" s="96" t="s">
        <v>229</v>
      </c>
      <c r="M2939" s="88" t="str">
        <f>VLOOKUP(L2939,'Total Sales 24-25'!$AD$2:$AE$6,2,0)</f>
        <v>WhatsApp API Business</v>
      </c>
      <c r="N2939" s="96" t="s">
        <v>249</v>
      </c>
      <c r="O2939" s="84" t="s">
        <v>6341</v>
      </c>
      <c r="P2939" s="89"/>
      <c r="Q2939" s="89"/>
      <c r="R2939" s="89"/>
      <c r="S2939" s="84">
        <v>2</v>
      </c>
      <c r="T2939" s="89"/>
      <c r="U2939" s="84">
        <v>5900</v>
      </c>
    </row>
    <row r="2940" spans="1:21" ht="17.25" customHeight="1" thickBot="1">
      <c r="A2940" s="98">
        <v>45351</v>
      </c>
      <c r="B2940" s="82" t="str">
        <f t="shared" si="45"/>
        <v>Feb</v>
      </c>
      <c r="C2940" s="83">
        <v>45323</v>
      </c>
      <c r="D2940" s="84">
        <v>9</v>
      </c>
      <c r="E2940" s="84" t="s">
        <v>205</v>
      </c>
      <c r="F2940" s="99" t="s">
        <v>592</v>
      </c>
      <c r="G2940" s="100" t="s">
        <v>10782</v>
      </c>
      <c r="H2940" s="86" t="s">
        <v>8782</v>
      </c>
      <c r="I2940" s="100">
        <v>6016</v>
      </c>
      <c r="J2940" s="96">
        <v>5098</v>
      </c>
      <c r="K2940" s="134" t="s">
        <v>112</v>
      </c>
      <c r="L2940" s="96" t="s">
        <v>229</v>
      </c>
      <c r="M2940" s="88" t="str">
        <f>VLOOKUP(L2940,'Total Sales 24-25'!$AD$2:$AE$6,2,0)</f>
        <v>WhatsApp API Business</v>
      </c>
      <c r="N2940" s="96" t="s">
        <v>249</v>
      </c>
      <c r="O2940" s="84" t="s">
        <v>6341</v>
      </c>
      <c r="P2940" s="89"/>
      <c r="Q2940" s="89"/>
      <c r="R2940" s="89"/>
      <c r="S2940" s="84">
        <v>2</v>
      </c>
      <c r="T2940" s="89"/>
      <c r="U2940" s="84">
        <v>6016</v>
      </c>
    </row>
    <row r="2941" spans="1:21" ht="17.25" customHeight="1" thickBot="1">
      <c r="A2941" s="98">
        <v>45351</v>
      </c>
      <c r="B2941" s="82" t="str">
        <f t="shared" si="45"/>
        <v>Feb</v>
      </c>
      <c r="C2941" s="83">
        <v>45323</v>
      </c>
      <c r="D2941" s="84">
        <v>9</v>
      </c>
      <c r="E2941" s="84" t="s">
        <v>205</v>
      </c>
      <c r="F2941" s="99" t="s">
        <v>4175</v>
      </c>
      <c r="G2941" s="100" t="s">
        <v>10783</v>
      </c>
      <c r="H2941" s="86" t="s">
        <v>8782</v>
      </c>
      <c r="I2941" s="100">
        <v>6016</v>
      </c>
      <c r="J2941" s="96">
        <v>5098</v>
      </c>
      <c r="K2941" s="134" t="s">
        <v>112</v>
      </c>
      <c r="L2941" s="96" t="s">
        <v>229</v>
      </c>
      <c r="M2941" s="88" t="str">
        <f>VLOOKUP(L2941,'Total Sales 24-25'!$AD$2:$AE$6,2,0)</f>
        <v>WhatsApp API Business</v>
      </c>
      <c r="N2941" s="96" t="s">
        <v>249</v>
      </c>
      <c r="O2941" s="84" t="s">
        <v>6341</v>
      </c>
      <c r="P2941" s="89"/>
      <c r="Q2941" s="89"/>
      <c r="R2941" s="89"/>
      <c r="S2941" s="84">
        <v>2</v>
      </c>
      <c r="T2941" s="89"/>
      <c r="U2941" s="84">
        <v>6016</v>
      </c>
    </row>
    <row r="2942" spans="1:21" ht="17.25" customHeight="1" thickBot="1">
      <c r="A2942" s="98">
        <v>45351</v>
      </c>
      <c r="B2942" s="82" t="str">
        <f t="shared" si="45"/>
        <v>Feb</v>
      </c>
      <c r="C2942" s="83">
        <v>45323</v>
      </c>
      <c r="D2942" s="84">
        <v>9</v>
      </c>
      <c r="E2942" s="84" t="s">
        <v>205</v>
      </c>
      <c r="F2942" s="99" t="s">
        <v>978</v>
      </c>
      <c r="G2942" s="100" t="s">
        <v>10784</v>
      </c>
      <c r="H2942" s="86" t="s">
        <v>8782</v>
      </c>
      <c r="I2942" s="100">
        <v>2950</v>
      </c>
      <c r="J2942" s="96">
        <v>2500</v>
      </c>
      <c r="K2942" s="134" t="s">
        <v>112</v>
      </c>
      <c r="L2942" s="96" t="s">
        <v>229</v>
      </c>
      <c r="M2942" s="88" t="str">
        <f>VLOOKUP(L2942,'Total Sales 24-25'!$AD$2:$AE$6,2,0)</f>
        <v>WhatsApp API Business</v>
      </c>
      <c r="N2942" s="96" t="s">
        <v>249</v>
      </c>
      <c r="O2942" s="84" t="s">
        <v>6341</v>
      </c>
      <c r="P2942" s="89"/>
      <c r="Q2942" s="89"/>
      <c r="R2942" s="89"/>
      <c r="S2942" s="84">
        <v>2</v>
      </c>
      <c r="T2942" s="89"/>
      <c r="U2942" s="84">
        <v>2950</v>
      </c>
    </row>
    <row r="2943" spans="1:21" ht="17.25" customHeight="1" thickBot="1">
      <c r="A2943" s="98">
        <v>45351</v>
      </c>
      <c r="B2943" s="82" t="str">
        <f t="shared" si="45"/>
        <v>Feb</v>
      </c>
      <c r="C2943" s="83">
        <v>45323</v>
      </c>
      <c r="D2943" s="84">
        <v>9</v>
      </c>
      <c r="E2943" s="84" t="s">
        <v>205</v>
      </c>
      <c r="F2943" s="99" t="s">
        <v>473</v>
      </c>
      <c r="G2943" s="100" t="s">
        <v>10785</v>
      </c>
      <c r="H2943" s="86" t="s">
        <v>8782</v>
      </c>
      <c r="I2943" s="100">
        <v>2360</v>
      </c>
      <c r="J2943" s="96">
        <v>2000</v>
      </c>
      <c r="K2943" s="134" t="s">
        <v>112</v>
      </c>
      <c r="L2943" s="96" t="s">
        <v>229</v>
      </c>
      <c r="M2943" s="88" t="str">
        <f>VLOOKUP(L2943,'Total Sales 24-25'!$AD$2:$AE$6,2,0)</f>
        <v>WhatsApp API Business</v>
      </c>
      <c r="N2943" s="96" t="s">
        <v>249</v>
      </c>
      <c r="O2943" s="84" t="s">
        <v>6341</v>
      </c>
      <c r="P2943" s="89"/>
      <c r="Q2943" s="89"/>
      <c r="R2943" s="89"/>
      <c r="S2943" s="84">
        <v>2</v>
      </c>
      <c r="T2943" s="89"/>
      <c r="U2943" s="84">
        <v>2360</v>
      </c>
    </row>
    <row r="2944" spans="1:21" ht="17.25" customHeight="1" thickBot="1">
      <c r="A2944" s="98">
        <v>45351</v>
      </c>
      <c r="B2944" s="82" t="str">
        <f t="shared" si="45"/>
        <v>Feb</v>
      </c>
      <c r="C2944" s="83">
        <v>45323</v>
      </c>
      <c r="D2944" s="84">
        <v>9</v>
      </c>
      <c r="E2944" s="84" t="s">
        <v>205</v>
      </c>
      <c r="F2944" s="99" t="s">
        <v>5904</v>
      </c>
      <c r="G2944" s="100" t="s">
        <v>10786</v>
      </c>
      <c r="H2944" s="86" t="s">
        <v>8782</v>
      </c>
      <c r="I2944" s="100">
        <v>299</v>
      </c>
      <c r="J2944" s="96">
        <v>253</v>
      </c>
      <c r="K2944" s="118" t="s">
        <v>261</v>
      </c>
      <c r="L2944" s="96" t="s">
        <v>232</v>
      </c>
      <c r="M2944" s="88" t="str">
        <f>VLOOKUP(L2944,'Total Sales 24-25'!$AD$2:$AE$6,2,0)</f>
        <v>Other Services</v>
      </c>
      <c r="N2944" s="96" t="s">
        <v>330</v>
      </c>
      <c r="O2944" s="84" t="s">
        <v>6341</v>
      </c>
      <c r="P2944" s="89"/>
      <c r="Q2944" s="89"/>
      <c r="R2944" s="89"/>
      <c r="S2944" s="84">
        <v>2</v>
      </c>
      <c r="T2944" s="89"/>
      <c r="U2944" s="84">
        <v>299</v>
      </c>
    </row>
    <row r="2945" spans="1:21" ht="17.25" customHeight="1" thickBot="1">
      <c r="A2945" s="98">
        <v>45351</v>
      </c>
      <c r="B2945" s="82" t="str">
        <f t="shared" si="45"/>
        <v>Feb</v>
      </c>
      <c r="C2945" s="83">
        <v>45323</v>
      </c>
      <c r="D2945" s="84">
        <v>9</v>
      </c>
      <c r="E2945" s="84" t="s">
        <v>205</v>
      </c>
      <c r="F2945" s="99" t="s">
        <v>3798</v>
      </c>
      <c r="G2945" s="100" t="s">
        <v>10787</v>
      </c>
      <c r="H2945" s="86" t="s">
        <v>8782</v>
      </c>
      <c r="I2945" s="100">
        <v>14160</v>
      </c>
      <c r="J2945" s="96">
        <v>12000</v>
      </c>
      <c r="K2945" s="135" t="s">
        <v>310</v>
      </c>
      <c r="L2945" s="96" t="s">
        <v>223</v>
      </c>
      <c r="M2945" s="88" t="str">
        <f>VLOOKUP(L2945,'Total Sales 24-25'!$AD$2:$AE$6,2,0)</f>
        <v>Tech Assist Recruitment</v>
      </c>
      <c r="N2945" s="96" t="s">
        <v>311</v>
      </c>
      <c r="O2945" s="84" t="s">
        <v>6341</v>
      </c>
      <c r="P2945" s="89"/>
      <c r="Q2945" s="89"/>
      <c r="R2945" s="89"/>
      <c r="S2945" s="84">
        <v>2</v>
      </c>
      <c r="T2945" s="89"/>
      <c r="U2945" s="84">
        <v>14160</v>
      </c>
    </row>
    <row r="2946" spans="1:21" ht="17.25" customHeight="1" thickBot="1">
      <c r="A2946" s="98">
        <v>45352</v>
      </c>
      <c r="B2946" s="82" t="str">
        <f t="shared" ref="B2946:B3009" si="46">TEXT(A2946,"mmm")</f>
        <v>Mar</v>
      </c>
      <c r="C2946" s="83">
        <v>45352</v>
      </c>
      <c r="D2946" s="84">
        <v>9</v>
      </c>
      <c r="E2946" s="84" t="s">
        <v>205</v>
      </c>
      <c r="F2946" s="99" t="s">
        <v>10788</v>
      </c>
      <c r="G2946" s="100" t="s">
        <v>10789</v>
      </c>
      <c r="H2946" s="86" t="s">
        <v>8782</v>
      </c>
      <c r="I2946" s="100">
        <v>35978.199999999997</v>
      </c>
      <c r="J2946" s="96">
        <v>30490</v>
      </c>
      <c r="K2946" s="134" t="s">
        <v>112</v>
      </c>
      <c r="L2946" s="96" t="s">
        <v>229</v>
      </c>
      <c r="M2946" s="88" t="str">
        <f>VLOOKUP(L2946,'Total Sales 24-25'!$AD$2:$AE$6,2,0)</f>
        <v>WhatsApp API Business</v>
      </c>
      <c r="N2946" s="96" t="s">
        <v>249</v>
      </c>
      <c r="O2946" s="84" t="s">
        <v>6341</v>
      </c>
      <c r="P2946" s="89"/>
      <c r="Q2946" s="89"/>
      <c r="R2946" s="89"/>
      <c r="S2946" s="84">
        <v>3</v>
      </c>
      <c r="T2946" s="89"/>
      <c r="U2946" s="84">
        <v>35978.199999999997</v>
      </c>
    </row>
    <row r="2947" spans="1:21" ht="17.25" customHeight="1" thickBot="1">
      <c r="A2947" s="82">
        <v>45040</v>
      </c>
      <c r="B2947" s="82" t="str">
        <f t="shared" si="46"/>
        <v>Apr</v>
      </c>
      <c r="C2947" s="83">
        <v>45017</v>
      </c>
      <c r="D2947" s="84">
        <v>17</v>
      </c>
      <c r="E2947" s="84" t="s">
        <v>205</v>
      </c>
      <c r="F2947" s="85" t="s">
        <v>597</v>
      </c>
      <c r="G2947" s="86" t="s">
        <v>10790</v>
      </c>
      <c r="H2947" s="86" t="s">
        <v>8782</v>
      </c>
      <c r="I2947" s="86">
        <v>56640</v>
      </c>
      <c r="J2947" s="84">
        <v>48000</v>
      </c>
      <c r="K2947" s="108" t="s">
        <v>291</v>
      </c>
      <c r="L2947" s="88" t="s">
        <v>32</v>
      </c>
      <c r="M2947" s="88" t="s">
        <v>15</v>
      </c>
      <c r="N2947" s="88" t="s">
        <v>503</v>
      </c>
      <c r="O2947" s="84" t="s">
        <v>6341</v>
      </c>
      <c r="P2947" s="89"/>
      <c r="Q2947" s="89"/>
      <c r="R2947" s="89"/>
      <c r="S2947" s="84">
        <v>4</v>
      </c>
      <c r="T2947" s="89"/>
      <c r="U2947" s="84">
        <v>56640</v>
      </c>
    </row>
    <row r="2948" spans="1:21" ht="17.25" customHeight="1" thickBot="1">
      <c r="A2948" s="98">
        <v>45352</v>
      </c>
      <c r="B2948" s="82" t="str">
        <f t="shared" si="46"/>
        <v>Mar</v>
      </c>
      <c r="C2948" s="83">
        <v>45352</v>
      </c>
      <c r="D2948" s="84">
        <v>9</v>
      </c>
      <c r="E2948" s="84" t="s">
        <v>205</v>
      </c>
      <c r="F2948" s="99" t="s">
        <v>2425</v>
      </c>
      <c r="G2948" s="100" t="s">
        <v>10791</v>
      </c>
      <c r="H2948" s="86" t="s">
        <v>8782</v>
      </c>
      <c r="I2948" s="100">
        <v>6016</v>
      </c>
      <c r="J2948" s="96">
        <v>5098</v>
      </c>
      <c r="K2948" s="134" t="s">
        <v>112</v>
      </c>
      <c r="L2948" s="96" t="s">
        <v>229</v>
      </c>
      <c r="M2948" s="88" t="str">
        <f>VLOOKUP(L2948,'Total Sales 24-25'!$AD$2:$AE$6,2,0)</f>
        <v>WhatsApp API Business</v>
      </c>
      <c r="N2948" s="96" t="s">
        <v>249</v>
      </c>
      <c r="O2948" s="84" t="s">
        <v>6341</v>
      </c>
      <c r="P2948" s="89"/>
      <c r="Q2948" s="89"/>
      <c r="R2948" s="89"/>
      <c r="S2948" s="84">
        <v>3</v>
      </c>
      <c r="T2948" s="89"/>
      <c r="U2948" s="84">
        <v>6016</v>
      </c>
    </row>
    <row r="2949" spans="1:21" ht="17.25" customHeight="1" thickBot="1">
      <c r="A2949" s="98">
        <v>45353</v>
      </c>
      <c r="B2949" s="82" t="str">
        <f t="shared" si="46"/>
        <v>Mar</v>
      </c>
      <c r="C2949" s="83">
        <v>45352</v>
      </c>
      <c r="D2949" s="84">
        <v>9</v>
      </c>
      <c r="E2949" s="84" t="s">
        <v>205</v>
      </c>
      <c r="F2949" s="99" t="s">
        <v>3574</v>
      </c>
      <c r="G2949" s="100" t="s">
        <v>10792</v>
      </c>
      <c r="H2949" s="86" t="s">
        <v>8782</v>
      </c>
      <c r="I2949" s="100">
        <v>236000</v>
      </c>
      <c r="J2949" s="96">
        <v>200000</v>
      </c>
      <c r="K2949" s="104" t="s">
        <v>291</v>
      </c>
      <c r="L2949" s="96" t="s">
        <v>226</v>
      </c>
      <c r="M2949" s="88" t="str">
        <f>VLOOKUP(L2949,'Total Sales 24-25'!$AD$2:$AE$6,2,0)</f>
        <v xml:space="preserve">Training Business </v>
      </c>
      <c r="N2949" s="96" t="s">
        <v>292</v>
      </c>
      <c r="O2949" s="84" t="s">
        <v>6341</v>
      </c>
      <c r="P2949" s="89"/>
      <c r="Q2949" s="89"/>
      <c r="R2949" s="89"/>
      <c r="S2949" s="84">
        <v>3</v>
      </c>
      <c r="T2949" s="89"/>
      <c r="U2949" s="84">
        <v>236000</v>
      </c>
    </row>
    <row r="2950" spans="1:21" ht="17.25" customHeight="1" thickBot="1">
      <c r="A2950" s="98">
        <v>45353</v>
      </c>
      <c r="B2950" s="82" t="str">
        <f t="shared" si="46"/>
        <v>Mar</v>
      </c>
      <c r="C2950" s="83">
        <v>45352</v>
      </c>
      <c r="D2950" s="84">
        <v>9</v>
      </c>
      <c r="E2950" s="84" t="s">
        <v>205</v>
      </c>
      <c r="F2950" s="99" t="s">
        <v>1528</v>
      </c>
      <c r="G2950" s="100" t="s">
        <v>10793</v>
      </c>
      <c r="H2950" s="86" t="s">
        <v>8782</v>
      </c>
      <c r="I2950" s="100">
        <v>17700</v>
      </c>
      <c r="J2950" s="96">
        <v>15000</v>
      </c>
      <c r="K2950" s="134" t="s">
        <v>112</v>
      </c>
      <c r="L2950" s="96" t="s">
        <v>229</v>
      </c>
      <c r="M2950" s="88" t="str">
        <f>VLOOKUP(L2950,'Total Sales 24-25'!$AD$2:$AE$6,2,0)</f>
        <v>WhatsApp API Business</v>
      </c>
      <c r="N2950" s="96" t="s">
        <v>284</v>
      </c>
      <c r="O2950" s="84" t="s">
        <v>6341</v>
      </c>
      <c r="P2950" s="89"/>
      <c r="Q2950" s="89"/>
      <c r="R2950" s="89"/>
      <c r="S2950" s="84">
        <v>3</v>
      </c>
      <c r="T2950" s="89"/>
      <c r="U2950" s="84">
        <v>17700</v>
      </c>
    </row>
    <row r="2951" spans="1:21" ht="17.25" customHeight="1" thickBot="1">
      <c r="A2951" s="98">
        <v>45353</v>
      </c>
      <c r="B2951" s="82" t="str">
        <f t="shared" si="46"/>
        <v>Mar</v>
      </c>
      <c r="C2951" s="83">
        <v>45352</v>
      </c>
      <c r="D2951" s="84">
        <v>9</v>
      </c>
      <c r="E2951" s="84" t="s">
        <v>205</v>
      </c>
      <c r="F2951" s="99" t="s">
        <v>10794</v>
      </c>
      <c r="G2951" s="100" t="s">
        <v>10795</v>
      </c>
      <c r="H2951" s="86" t="s">
        <v>8782</v>
      </c>
      <c r="I2951" s="100">
        <v>38232</v>
      </c>
      <c r="J2951" s="96">
        <v>32400</v>
      </c>
      <c r="K2951" s="134" t="s">
        <v>112</v>
      </c>
      <c r="L2951" s="96" t="s">
        <v>229</v>
      </c>
      <c r="M2951" s="88" t="str">
        <f>VLOOKUP(L2951,'Total Sales 24-25'!$AD$2:$AE$6,2,0)</f>
        <v>WhatsApp API Business</v>
      </c>
      <c r="N2951" s="96" t="s">
        <v>359</v>
      </c>
      <c r="O2951" s="84" t="s">
        <v>6341</v>
      </c>
      <c r="P2951" s="89"/>
      <c r="Q2951" s="89"/>
      <c r="R2951" s="89"/>
      <c r="S2951" s="84">
        <v>3</v>
      </c>
      <c r="T2951" s="89"/>
      <c r="U2951" s="84">
        <v>38232</v>
      </c>
    </row>
    <row r="2952" spans="1:21" ht="17.25" customHeight="1" thickBot="1">
      <c r="A2952" s="98">
        <v>45353</v>
      </c>
      <c r="B2952" s="82" t="str">
        <f t="shared" si="46"/>
        <v>Mar</v>
      </c>
      <c r="C2952" s="83">
        <v>45352</v>
      </c>
      <c r="D2952" s="84">
        <v>9</v>
      </c>
      <c r="E2952" s="84" t="s">
        <v>205</v>
      </c>
      <c r="F2952" s="99" t="s">
        <v>10131</v>
      </c>
      <c r="G2952" s="100" t="s">
        <v>10796</v>
      </c>
      <c r="H2952" s="86" t="s">
        <v>8782</v>
      </c>
      <c r="I2952" s="100">
        <v>2950</v>
      </c>
      <c r="J2952" s="96">
        <v>0</v>
      </c>
      <c r="K2952" s="134" t="s">
        <v>112</v>
      </c>
      <c r="L2952" s="96" t="s">
        <v>229</v>
      </c>
      <c r="M2952" s="88" t="str">
        <f>VLOOKUP(L2952,'Total Sales 24-25'!$AD$2:$AE$6,2,0)</f>
        <v>WhatsApp API Business</v>
      </c>
      <c r="N2952" s="96" t="s">
        <v>258</v>
      </c>
      <c r="O2952" s="84" t="s">
        <v>6341</v>
      </c>
      <c r="P2952" s="89"/>
      <c r="Q2952" s="89"/>
      <c r="R2952" s="89"/>
      <c r="S2952" s="84">
        <v>3</v>
      </c>
      <c r="T2952" s="89"/>
      <c r="U2952" s="84">
        <v>2950</v>
      </c>
    </row>
    <row r="2953" spans="1:21" ht="17.25" customHeight="1" thickBot="1">
      <c r="A2953" s="98">
        <v>45355</v>
      </c>
      <c r="B2953" s="82" t="str">
        <f t="shared" si="46"/>
        <v>Mar</v>
      </c>
      <c r="C2953" s="83">
        <v>45352</v>
      </c>
      <c r="D2953" s="84">
        <v>10</v>
      </c>
      <c r="E2953" s="84" t="s">
        <v>205</v>
      </c>
      <c r="F2953" s="99" t="s">
        <v>10593</v>
      </c>
      <c r="G2953" s="100" t="s">
        <v>10797</v>
      </c>
      <c r="H2953" s="86" t="s">
        <v>8782</v>
      </c>
      <c r="I2953" s="100">
        <v>2950</v>
      </c>
      <c r="J2953" s="96">
        <v>2500</v>
      </c>
      <c r="K2953" s="134" t="s">
        <v>112</v>
      </c>
      <c r="L2953" s="96" t="s">
        <v>229</v>
      </c>
      <c r="M2953" s="88" t="str">
        <f>VLOOKUP(L2953,'Total Sales 24-25'!$AD$2:$AE$6,2,0)</f>
        <v>WhatsApp API Business</v>
      </c>
      <c r="N2953" s="96" t="s">
        <v>258</v>
      </c>
      <c r="O2953" s="84" t="s">
        <v>6341</v>
      </c>
      <c r="P2953" s="89"/>
      <c r="Q2953" s="89"/>
      <c r="R2953" s="89"/>
      <c r="S2953" s="84">
        <v>3</v>
      </c>
      <c r="T2953" s="89"/>
      <c r="U2953" s="84">
        <v>2950</v>
      </c>
    </row>
    <row r="2954" spans="1:21" ht="17.25" customHeight="1" thickBot="1">
      <c r="A2954" s="98">
        <v>45355</v>
      </c>
      <c r="B2954" s="82" t="str">
        <f t="shared" si="46"/>
        <v>Mar</v>
      </c>
      <c r="C2954" s="83">
        <v>45352</v>
      </c>
      <c r="D2954" s="84">
        <v>10</v>
      </c>
      <c r="E2954" s="84" t="s">
        <v>205</v>
      </c>
      <c r="F2954" s="99" t="s">
        <v>6821</v>
      </c>
      <c r="G2954" s="100" t="s">
        <v>10798</v>
      </c>
      <c r="H2954" s="86" t="s">
        <v>8782</v>
      </c>
      <c r="I2954" s="100">
        <v>17700</v>
      </c>
      <c r="J2954" s="96">
        <v>15000</v>
      </c>
      <c r="K2954" s="134" t="s">
        <v>112</v>
      </c>
      <c r="L2954" s="96" t="s">
        <v>229</v>
      </c>
      <c r="M2954" s="88" t="str">
        <f>VLOOKUP(L2954,'Total Sales 24-25'!$AD$2:$AE$6,2,0)</f>
        <v>WhatsApp API Business</v>
      </c>
      <c r="N2954" s="96" t="s">
        <v>284</v>
      </c>
      <c r="O2954" s="84" t="s">
        <v>6341</v>
      </c>
      <c r="P2954" s="89"/>
      <c r="Q2954" s="89"/>
      <c r="R2954" s="89"/>
      <c r="S2954" s="84">
        <v>3</v>
      </c>
      <c r="T2954" s="89"/>
      <c r="U2954" s="84">
        <v>17700</v>
      </c>
    </row>
    <row r="2955" spans="1:21" ht="17.25" customHeight="1" thickBot="1">
      <c r="A2955" s="98">
        <v>45355</v>
      </c>
      <c r="B2955" s="82" t="str">
        <f t="shared" si="46"/>
        <v>Mar</v>
      </c>
      <c r="C2955" s="83">
        <v>45352</v>
      </c>
      <c r="D2955" s="84">
        <v>10</v>
      </c>
      <c r="E2955" s="84" t="s">
        <v>205</v>
      </c>
      <c r="F2955" s="99" t="s">
        <v>8728</v>
      </c>
      <c r="G2955" s="100" t="s">
        <v>10799</v>
      </c>
      <c r="H2955" s="86" t="s">
        <v>8782</v>
      </c>
      <c r="I2955" s="100">
        <v>56640</v>
      </c>
      <c r="J2955" s="96">
        <v>48000</v>
      </c>
      <c r="K2955" s="104" t="s">
        <v>291</v>
      </c>
      <c r="L2955" s="88" t="s">
        <v>32</v>
      </c>
      <c r="M2955" s="88" t="s">
        <v>15</v>
      </c>
      <c r="N2955" s="96" t="s">
        <v>503</v>
      </c>
      <c r="O2955" s="84" t="s">
        <v>6341</v>
      </c>
      <c r="P2955" s="89"/>
      <c r="Q2955" s="89"/>
      <c r="R2955" s="89"/>
      <c r="S2955" s="84">
        <v>3</v>
      </c>
      <c r="T2955" s="89"/>
      <c r="U2955" s="84">
        <v>56640</v>
      </c>
    </row>
    <row r="2956" spans="1:21" ht="17.25" customHeight="1" thickBot="1">
      <c r="A2956" s="98">
        <v>45355</v>
      </c>
      <c r="B2956" s="82" t="str">
        <f t="shared" si="46"/>
        <v>Mar</v>
      </c>
      <c r="C2956" s="83">
        <v>45352</v>
      </c>
      <c r="D2956" s="84">
        <v>10</v>
      </c>
      <c r="E2956" s="84" t="s">
        <v>205</v>
      </c>
      <c r="F2956" s="99" t="s">
        <v>10800</v>
      </c>
      <c r="G2956" s="100" t="s">
        <v>10801</v>
      </c>
      <c r="H2956" s="86" t="s">
        <v>8782</v>
      </c>
      <c r="I2956" s="100">
        <v>15045</v>
      </c>
      <c r="J2956" s="96">
        <v>12750</v>
      </c>
      <c r="K2956" s="134" t="s">
        <v>112</v>
      </c>
      <c r="L2956" s="96" t="s">
        <v>229</v>
      </c>
      <c r="M2956" s="88" t="str">
        <f>VLOOKUP(L2956,'Total Sales 24-25'!$AD$2:$AE$6,2,0)</f>
        <v>WhatsApp API Business</v>
      </c>
      <c r="N2956" s="96" t="s">
        <v>284</v>
      </c>
      <c r="O2956" s="84" t="s">
        <v>6341</v>
      </c>
      <c r="P2956" s="89"/>
      <c r="Q2956" s="89"/>
      <c r="R2956" s="89"/>
      <c r="S2956" s="84">
        <v>3</v>
      </c>
      <c r="T2956" s="89"/>
      <c r="U2956" s="84">
        <v>15045</v>
      </c>
    </row>
    <row r="2957" spans="1:21" ht="17.25" customHeight="1" thickBot="1">
      <c r="A2957" s="98">
        <v>45355</v>
      </c>
      <c r="B2957" s="82" t="str">
        <f t="shared" si="46"/>
        <v>Mar</v>
      </c>
      <c r="C2957" s="83">
        <v>45352</v>
      </c>
      <c r="D2957" s="84">
        <v>10</v>
      </c>
      <c r="E2957" s="84" t="s">
        <v>205</v>
      </c>
      <c r="F2957" s="99" t="s">
        <v>6861</v>
      </c>
      <c r="G2957" s="100" t="s">
        <v>10802</v>
      </c>
      <c r="H2957" s="86" t="s">
        <v>8782</v>
      </c>
      <c r="I2957" s="100">
        <v>42480</v>
      </c>
      <c r="J2957" s="96">
        <v>36000</v>
      </c>
      <c r="K2957" s="134" t="s">
        <v>112</v>
      </c>
      <c r="L2957" s="96" t="s">
        <v>229</v>
      </c>
      <c r="M2957" s="88" t="str">
        <f>VLOOKUP(L2957,'Total Sales 24-25'!$AD$2:$AE$6,2,0)</f>
        <v>WhatsApp API Business</v>
      </c>
      <c r="N2957" s="96" t="s">
        <v>359</v>
      </c>
      <c r="O2957" s="84" t="s">
        <v>6341</v>
      </c>
      <c r="P2957" s="89"/>
      <c r="Q2957" s="89"/>
      <c r="R2957" s="89"/>
      <c r="S2957" s="84">
        <v>3</v>
      </c>
      <c r="T2957" s="89"/>
      <c r="U2957" s="84">
        <v>42480</v>
      </c>
    </row>
    <row r="2958" spans="1:21" ht="17.25" customHeight="1" thickBot="1">
      <c r="A2958" s="82">
        <v>45040</v>
      </c>
      <c r="B2958" s="82" t="str">
        <f t="shared" si="46"/>
        <v>Apr</v>
      </c>
      <c r="C2958" s="83">
        <v>45017</v>
      </c>
      <c r="D2958" s="84">
        <v>17</v>
      </c>
      <c r="E2958" s="84" t="s">
        <v>205</v>
      </c>
      <c r="F2958" s="85" t="s">
        <v>10803</v>
      </c>
      <c r="G2958" s="86" t="s">
        <v>10804</v>
      </c>
      <c r="H2958" s="86" t="s">
        <v>8782</v>
      </c>
      <c r="I2958" s="86">
        <v>3000</v>
      </c>
      <c r="J2958" s="84">
        <v>2542</v>
      </c>
      <c r="K2958" s="107" t="s">
        <v>261</v>
      </c>
      <c r="L2958" s="88" t="s">
        <v>226</v>
      </c>
      <c r="M2958" s="88" t="str">
        <f>VLOOKUP(L2958,'Total Sales 24-25'!$AD$2:$AE$6,2,0)</f>
        <v xml:space="preserve">Training Business </v>
      </c>
      <c r="N2958" s="88" t="s">
        <v>661</v>
      </c>
      <c r="O2958" s="84" t="s">
        <v>6341</v>
      </c>
      <c r="P2958" s="89"/>
      <c r="Q2958" s="89"/>
      <c r="R2958" s="89"/>
      <c r="S2958" s="84">
        <v>4</v>
      </c>
      <c r="T2958" s="89"/>
      <c r="U2958" s="84">
        <v>3000</v>
      </c>
    </row>
    <row r="2959" spans="1:21" ht="17.25" customHeight="1" thickBot="1">
      <c r="A2959" s="98">
        <v>45355</v>
      </c>
      <c r="B2959" s="82" t="str">
        <f t="shared" si="46"/>
        <v>Mar</v>
      </c>
      <c r="C2959" s="83">
        <v>45352</v>
      </c>
      <c r="D2959" s="84">
        <v>10</v>
      </c>
      <c r="E2959" s="84" t="s">
        <v>205</v>
      </c>
      <c r="F2959" s="99" t="s">
        <v>2679</v>
      </c>
      <c r="G2959" s="100" t="s">
        <v>10805</v>
      </c>
      <c r="H2959" s="86" t="s">
        <v>8782</v>
      </c>
      <c r="I2959" s="100">
        <v>7080</v>
      </c>
      <c r="J2959" s="96">
        <v>6000</v>
      </c>
      <c r="K2959" s="134" t="s">
        <v>112</v>
      </c>
      <c r="L2959" s="96" t="s">
        <v>229</v>
      </c>
      <c r="M2959" s="88" t="str">
        <f>VLOOKUP(L2959,'Total Sales 24-25'!$AD$2:$AE$6,2,0)</f>
        <v>WhatsApp API Business</v>
      </c>
      <c r="N2959" s="96" t="s">
        <v>1256</v>
      </c>
      <c r="O2959" s="84" t="s">
        <v>6341</v>
      </c>
      <c r="P2959" s="89"/>
      <c r="Q2959" s="89"/>
      <c r="R2959" s="89"/>
      <c r="S2959" s="84">
        <v>3</v>
      </c>
      <c r="T2959" s="89"/>
      <c r="U2959" s="84">
        <v>7080</v>
      </c>
    </row>
    <row r="2960" spans="1:21" ht="17.25" customHeight="1" thickBot="1">
      <c r="A2960" s="98">
        <v>45356</v>
      </c>
      <c r="B2960" s="82" t="str">
        <f t="shared" si="46"/>
        <v>Mar</v>
      </c>
      <c r="C2960" s="83">
        <v>45352</v>
      </c>
      <c r="D2960" s="84">
        <v>10</v>
      </c>
      <c r="E2960" s="84" t="s">
        <v>205</v>
      </c>
      <c r="F2960" s="99" t="s">
        <v>2421</v>
      </c>
      <c r="G2960" s="100" t="s">
        <v>10806</v>
      </c>
      <c r="H2960" s="86" t="s">
        <v>8782</v>
      </c>
      <c r="I2960" s="100">
        <v>15045</v>
      </c>
      <c r="J2960" s="96">
        <v>12750</v>
      </c>
      <c r="K2960" s="134" t="s">
        <v>112</v>
      </c>
      <c r="L2960" s="96" t="s">
        <v>229</v>
      </c>
      <c r="M2960" s="88" t="str">
        <f>VLOOKUP(L2960,'Total Sales 24-25'!$AD$2:$AE$6,2,0)</f>
        <v>WhatsApp API Business</v>
      </c>
      <c r="N2960" s="96" t="s">
        <v>284</v>
      </c>
      <c r="O2960" s="84" t="s">
        <v>6341</v>
      </c>
      <c r="P2960" s="89"/>
      <c r="Q2960" s="89"/>
      <c r="R2960" s="89"/>
      <c r="S2960" s="84">
        <v>3</v>
      </c>
      <c r="T2960" s="89"/>
      <c r="U2960" s="84">
        <v>15045</v>
      </c>
    </row>
    <row r="2961" spans="1:21" ht="17.25" customHeight="1" thickBot="1">
      <c r="A2961" s="98">
        <v>45356</v>
      </c>
      <c r="B2961" s="82" t="str">
        <f t="shared" si="46"/>
        <v>Mar</v>
      </c>
      <c r="C2961" s="83">
        <v>45352</v>
      </c>
      <c r="D2961" s="84">
        <v>10</v>
      </c>
      <c r="E2961" s="84" t="s">
        <v>205</v>
      </c>
      <c r="F2961" s="103" t="s">
        <v>362</v>
      </c>
      <c r="G2961" s="100" t="s">
        <v>10807</v>
      </c>
      <c r="H2961" s="86" t="s">
        <v>8782</v>
      </c>
      <c r="I2961" s="91"/>
      <c r="J2961" s="96">
        <v>0</v>
      </c>
      <c r="K2961" s="106"/>
      <c r="L2961" s="89"/>
      <c r="M2961" s="88" t="e">
        <f>VLOOKUP(L2961,'Total Sales 24-25'!$AD$2:$AE$6,2,0)</f>
        <v>#N/A</v>
      </c>
      <c r="N2961" s="89"/>
      <c r="O2961" s="84" t="s">
        <v>6341</v>
      </c>
      <c r="P2961" s="89"/>
      <c r="Q2961" s="89"/>
      <c r="R2961" s="89"/>
      <c r="S2961" s="84">
        <v>3</v>
      </c>
      <c r="T2961" s="89"/>
      <c r="U2961" s="89"/>
    </row>
    <row r="2962" spans="1:21" ht="17.25" customHeight="1" thickBot="1">
      <c r="A2962" s="98">
        <v>45356</v>
      </c>
      <c r="B2962" s="82" t="str">
        <f t="shared" si="46"/>
        <v>Mar</v>
      </c>
      <c r="C2962" s="83">
        <v>45352</v>
      </c>
      <c r="D2962" s="84">
        <v>10</v>
      </c>
      <c r="E2962" s="84" t="s">
        <v>205</v>
      </c>
      <c r="F2962" s="99" t="s">
        <v>420</v>
      </c>
      <c r="G2962" s="100" t="s">
        <v>10808</v>
      </c>
      <c r="H2962" s="86" t="s">
        <v>8782</v>
      </c>
      <c r="I2962" s="100">
        <v>98906</v>
      </c>
      <c r="J2962" s="96">
        <v>83819</v>
      </c>
      <c r="K2962" s="118" t="s">
        <v>261</v>
      </c>
      <c r="L2962" s="96" t="s">
        <v>232</v>
      </c>
      <c r="M2962" s="88" t="str">
        <f>VLOOKUP(L2962,'Total Sales 24-25'!$AD$2:$AE$6,2,0)</f>
        <v>Other Services</v>
      </c>
      <c r="N2962" s="96" t="s">
        <v>422</v>
      </c>
      <c r="O2962" s="84" t="s">
        <v>6341</v>
      </c>
      <c r="P2962" s="89"/>
      <c r="Q2962" s="89"/>
      <c r="R2962" s="89"/>
      <c r="S2962" s="84">
        <v>3</v>
      </c>
      <c r="T2962" s="89"/>
      <c r="U2962" s="84">
        <v>98906</v>
      </c>
    </row>
    <row r="2963" spans="1:21" ht="17.25" customHeight="1" thickBot="1">
      <c r="A2963" s="98">
        <v>45356</v>
      </c>
      <c r="B2963" s="82" t="str">
        <f t="shared" si="46"/>
        <v>Mar</v>
      </c>
      <c r="C2963" s="83">
        <v>45352</v>
      </c>
      <c r="D2963" s="84">
        <v>10</v>
      </c>
      <c r="E2963" s="84" t="s">
        <v>205</v>
      </c>
      <c r="F2963" s="99" t="s">
        <v>9564</v>
      </c>
      <c r="G2963" s="100" t="s">
        <v>10809</v>
      </c>
      <c r="H2963" s="86" t="s">
        <v>8782</v>
      </c>
      <c r="I2963" s="100">
        <v>29500</v>
      </c>
      <c r="J2963" s="96">
        <v>25000</v>
      </c>
      <c r="K2963" s="97" t="s">
        <v>8818</v>
      </c>
      <c r="L2963" s="96" t="s">
        <v>223</v>
      </c>
      <c r="M2963" s="88" t="str">
        <f>VLOOKUP(L2963,'Total Sales 24-25'!$AD$2:$AE$6,2,0)</f>
        <v>Tech Assist Recruitment</v>
      </c>
      <c r="N2963" s="96" t="s">
        <v>311</v>
      </c>
      <c r="O2963" s="84" t="s">
        <v>6341</v>
      </c>
      <c r="P2963" s="89"/>
      <c r="Q2963" s="89"/>
      <c r="R2963" s="89"/>
      <c r="S2963" s="84">
        <v>3</v>
      </c>
      <c r="T2963" s="89"/>
      <c r="U2963" s="84">
        <v>29500</v>
      </c>
    </row>
    <row r="2964" spans="1:21" ht="17.25" customHeight="1" thickBot="1">
      <c r="A2964" s="98">
        <v>45356</v>
      </c>
      <c r="B2964" s="82" t="str">
        <f t="shared" si="46"/>
        <v>Mar</v>
      </c>
      <c r="C2964" s="83">
        <v>45352</v>
      </c>
      <c r="D2964" s="84">
        <v>10</v>
      </c>
      <c r="E2964" s="84" t="s">
        <v>205</v>
      </c>
      <c r="F2964" s="99" t="s">
        <v>1652</v>
      </c>
      <c r="G2964" s="100" t="s">
        <v>10810</v>
      </c>
      <c r="H2964" s="86" t="s">
        <v>8782</v>
      </c>
      <c r="I2964" s="100">
        <v>11800</v>
      </c>
      <c r="J2964" s="96">
        <v>10000</v>
      </c>
      <c r="K2964" s="134" t="s">
        <v>112</v>
      </c>
      <c r="L2964" s="96" t="s">
        <v>229</v>
      </c>
      <c r="M2964" s="88" t="str">
        <f>VLOOKUP(L2964,'Total Sales 24-25'!$AD$2:$AE$6,2,0)</f>
        <v>WhatsApp API Business</v>
      </c>
      <c r="N2964" s="96" t="s">
        <v>352</v>
      </c>
      <c r="O2964" s="84" t="s">
        <v>6341</v>
      </c>
      <c r="P2964" s="89"/>
      <c r="Q2964" s="89"/>
      <c r="R2964" s="89"/>
      <c r="S2964" s="84">
        <v>3</v>
      </c>
      <c r="T2964" s="89"/>
      <c r="U2964" s="84">
        <v>11800</v>
      </c>
    </row>
    <row r="2965" spans="1:21" ht="17.25" customHeight="1" thickBot="1">
      <c r="A2965" s="98">
        <v>45356</v>
      </c>
      <c r="B2965" s="82" t="str">
        <f t="shared" si="46"/>
        <v>Mar</v>
      </c>
      <c r="C2965" s="83">
        <v>45352</v>
      </c>
      <c r="D2965" s="84">
        <v>10</v>
      </c>
      <c r="E2965" s="84" t="s">
        <v>205</v>
      </c>
      <c r="F2965" s="99" t="s">
        <v>7910</v>
      </c>
      <c r="G2965" s="100" t="s">
        <v>10811</v>
      </c>
      <c r="H2965" s="86" t="s">
        <v>8782</v>
      </c>
      <c r="I2965" s="100">
        <v>17700</v>
      </c>
      <c r="J2965" s="96">
        <v>15000</v>
      </c>
      <c r="K2965" s="134" t="s">
        <v>112</v>
      </c>
      <c r="L2965" s="96" t="s">
        <v>229</v>
      </c>
      <c r="M2965" s="88" t="str">
        <f>VLOOKUP(L2965,'Total Sales 24-25'!$AD$2:$AE$6,2,0)</f>
        <v>WhatsApp API Business</v>
      </c>
      <c r="N2965" s="96" t="s">
        <v>284</v>
      </c>
      <c r="O2965" s="84" t="s">
        <v>6341</v>
      </c>
      <c r="P2965" s="89"/>
      <c r="Q2965" s="89"/>
      <c r="R2965" s="89"/>
      <c r="S2965" s="84">
        <v>3</v>
      </c>
      <c r="T2965" s="89"/>
      <c r="U2965" s="84">
        <v>17700</v>
      </c>
    </row>
    <row r="2966" spans="1:21" ht="17.25" customHeight="1" thickBot="1">
      <c r="A2966" s="98">
        <v>45356</v>
      </c>
      <c r="B2966" s="82" t="str">
        <f t="shared" si="46"/>
        <v>Mar</v>
      </c>
      <c r="C2966" s="83">
        <v>45352</v>
      </c>
      <c r="D2966" s="84">
        <v>10</v>
      </c>
      <c r="E2966" s="84" t="s">
        <v>205</v>
      </c>
      <c r="F2966" s="99" t="s">
        <v>1979</v>
      </c>
      <c r="G2966" s="100" t="s">
        <v>10812</v>
      </c>
      <c r="H2966" s="86" t="s">
        <v>8782</v>
      </c>
      <c r="I2966" s="100">
        <v>2950</v>
      </c>
      <c r="J2966" s="96">
        <v>2500</v>
      </c>
      <c r="K2966" s="134" t="s">
        <v>112</v>
      </c>
      <c r="L2966" s="96" t="s">
        <v>229</v>
      </c>
      <c r="M2966" s="88" t="str">
        <f>VLOOKUP(L2966,'Total Sales 24-25'!$AD$2:$AE$6,2,0)</f>
        <v>WhatsApp API Business</v>
      </c>
      <c r="N2966" s="96" t="s">
        <v>258</v>
      </c>
      <c r="O2966" s="84" t="s">
        <v>6341</v>
      </c>
      <c r="P2966" s="89"/>
      <c r="Q2966" s="89"/>
      <c r="R2966" s="89"/>
      <c r="S2966" s="84">
        <v>3</v>
      </c>
      <c r="T2966" s="89"/>
      <c r="U2966" s="84">
        <v>2950</v>
      </c>
    </row>
    <row r="2967" spans="1:21" ht="17.25" customHeight="1" thickBot="1">
      <c r="A2967" s="98">
        <v>45356</v>
      </c>
      <c r="B2967" s="82" t="str">
        <f t="shared" si="46"/>
        <v>Mar</v>
      </c>
      <c r="C2967" s="83">
        <v>45352</v>
      </c>
      <c r="D2967" s="84">
        <v>10</v>
      </c>
      <c r="E2967" s="84" t="s">
        <v>205</v>
      </c>
      <c r="F2967" s="99" t="s">
        <v>10813</v>
      </c>
      <c r="G2967" s="100" t="s">
        <v>10814</v>
      </c>
      <c r="H2967" s="86" t="s">
        <v>8782</v>
      </c>
      <c r="I2967" s="100">
        <v>4836.82</v>
      </c>
      <c r="J2967" s="96">
        <v>4099</v>
      </c>
      <c r="K2967" s="134" t="s">
        <v>112</v>
      </c>
      <c r="L2967" s="96" t="s">
        <v>229</v>
      </c>
      <c r="M2967" s="88" t="str">
        <f>VLOOKUP(L2967,'Total Sales 24-25'!$AD$2:$AE$6,2,0)</f>
        <v>WhatsApp API Business</v>
      </c>
      <c r="N2967" s="96" t="s">
        <v>249</v>
      </c>
      <c r="O2967" s="84" t="s">
        <v>6341</v>
      </c>
      <c r="P2967" s="89"/>
      <c r="Q2967" s="89"/>
      <c r="R2967" s="89"/>
      <c r="S2967" s="84">
        <v>3</v>
      </c>
      <c r="T2967" s="89"/>
      <c r="U2967" s="84">
        <v>4836.82</v>
      </c>
    </row>
    <row r="2968" spans="1:21" ht="17.25" customHeight="1" thickBot="1">
      <c r="A2968" s="98">
        <v>45356</v>
      </c>
      <c r="B2968" s="82" t="str">
        <f t="shared" si="46"/>
        <v>Mar</v>
      </c>
      <c r="C2968" s="83">
        <v>45352</v>
      </c>
      <c r="D2968" s="84">
        <v>10</v>
      </c>
      <c r="E2968" s="84" t="s">
        <v>205</v>
      </c>
      <c r="F2968" s="99" t="s">
        <v>2353</v>
      </c>
      <c r="G2968" s="100" t="s">
        <v>10815</v>
      </c>
      <c r="H2968" s="86" t="s">
        <v>8782</v>
      </c>
      <c r="I2968" s="100">
        <v>15930</v>
      </c>
      <c r="J2968" s="96">
        <v>13500</v>
      </c>
      <c r="K2968" s="134" t="s">
        <v>112</v>
      </c>
      <c r="L2968" s="96" t="s">
        <v>229</v>
      </c>
      <c r="M2968" s="88" t="str">
        <f>VLOOKUP(L2968,'Total Sales 24-25'!$AD$2:$AE$6,2,0)</f>
        <v>WhatsApp API Business</v>
      </c>
      <c r="N2968" s="96" t="s">
        <v>284</v>
      </c>
      <c r="O2968" s="84" t="s">
        <v>6341</v>
      </c>
      <c r="P2968" s="89"/>
      <c r="Q2968" s="89"/>
      <c r="R2968" s="89"/>
      <c r="S2968" s="84">
        <v>3</v>
      </c>
      <c r="T2968" s="89"/>
      <c r="U2968" s="84">
        <v>15930</v>
      </c>
    </row>
    <row r="2969" spans="1:21" ht="17.25" customHeight="1" thickBot="1">
      <c r="A2969" s="82">
        <v>45040</v>
      </c>
      <c r="B2969" s="82" t="str">
        <f t="shared" si="46"/>
        <v>Apr</v>
      </c>
      <c r="C2969" s="83">
        <v>45017</v>
      </c>
      <c r="D2969" s="84">
        <v>17</v>
      </c>
      <c r="E2969" s="84" t="s">
        <v>205</v>
      </c>
      <c r="F2969" s="85" t="s">
        <v>5362</v>
      </c>
      <c r="G2969" s="86" t="s">
        <v>10816</v>
      </c>
      <c r="H2969" s="86" t="s">
        <v>8782</v>
      </c>
      <c r="I2969" s="86">
        <v>3000</v>
      </c>
      <c r="J2969" s="84">
        <v>2542</v>
      </c>
      <c r="K2969" s="107" t="s">
        <v>261</v>
      </c>
      <c r="L2969" s="88" t="s">
        <v>226</v>
      </c>
      <c r="M2969" s="88" t="str">
        <f>VLOOKUP(L2969,'Total Sales 24-25'!$AD$2:$AE$6,2,0)</f>
        <v xml:space="preserve">Training Business </v>
      </c>
      <c r="N2969" s="88" t="s">
        <v>661</v>
      </c>
      <c r="O2969" s="84" t="s">
        <v>6341</v>
      </c>
      <c r="P2969" s="89"/>
      <c r="Q2969" s="89"/>
      <c r="R2969" s="89"/>
      <c r="S2969" s="84">
        <v>4</v>
      </c>
      <c r="T2969" s="89"/>
      <c r="U2969" s="84">
        <v>3000</v>
      </c>
    </row>
    <row r="2970" spans="1:21" ht="17.25" customHeight="1" thickBot="1">
      <c r="A2970" s="98">
        <v>45356</v>
      </c>
      <c r="B2970" s="82" t="str">
        <f t="shared" si="46"/>
        <v>Mar</v>
      </c>
      <c r="C2970" s="83">
        <v>45352</v>
      </c>
      <c r="D2970" s="84">
        <v>10</v>
      </c>
      <c r="E2970" s="84" t="s">
        <v>205</v>
      </c>
      <c r="F2970" s="99" t="s">
        <v>592</v>
      </c>
      <c r="G2970" s="100" t="s">
        <v>10817</v>
      </c>
      <c r="H2970" s="86" t="s">
        <v>8782</v>
      </c>
      <c r="I2970" s="100">
        <v>1180</v>
      </c>
      <c r="J2970" s="96">
        <v>1000</v>
      </c>
      <c r="K2970" s="134" t="s">
        <v>112</v>
      </c>
      <c r="L2970" s="96" t="s">
        <v>229</v>
      </c>
      <c r="M2970" s="88" t="str">
        <f>VLOOKUP(L2970,'Total Sales 24-25'!$AD$2:$AE$6,2,0)</f>
        <v>WhatsApp API Business</v>
      </c>
      <c r="N2970" s="96" t="s">
        <v>249</v>
      </c>
      <c r="O2970" s="84" t="s">
        <v>6341</v>
      </c>
      <c r="P2970" s="89"/>
      <c r="Q2970" s="89"/>
      <c r="R2970" s="89"/>
      <c r="S2970" s="84">
        <v>3</v>
      </c>
      <c r="T2970" s="89"/>
      <c r="U2970" s="84">
        <v>1180</v>
      </c>
    </row>
    <row r="2971" spans="1:21" ht="17.25" customHeight="1" thickBot="1">
      <c r="A2971" s="98">
        <v>45357</v>
      </c>
      <c r="B2971" s="82" t="str">
        <f t="shared" si="46"/>
        <v>Mar</v>
      </c>
      <c r="C2971" s="83">
        <v>45352</v>
      </c>
      <c r="D2971" s="84">
        <v>10</v>
      </c>
      <c r="E2971" s="84" t="s">
        <v>205</v>
      </c>
      <c r="F2971" s="99" t="s">
        <v>1717</v>
      </c>
      <c r="G2971" s="100" t="s">
        <v>10818</v>
      </c>
      <c r="H2971" s="86" t="s">
        <v>8782</v>
      </c>
      <c r="I2971" s="100">
        <v>15045</v>
      </c>
      <c r="J2971" s="96">
        <v>12750</v>
      </c>
      <c r="K2971" s="134" t="s">
        <v>112</v>
      </c>
      <c r="L2971" s="96" t="s">
        <v>229</v>
      </c>
      <c r="M2971" s="88" t="str">
        <f>VLOOKUP(L2971,'Total Sales 24-25'!$AD$2:$AE$6,2,0)</f>
        <v>WhatsApp API Business</v>
      </c>
      <c r="N2971" s="96" t="s">
        <v>284</v>
      </c>
      <c r="O2971" s="84" t="s">
        <v>6341</v>
      </c>
      <c r="P2971" s="89"/>
      <c r="Q2971" s="89"/>
      <c r="R2971" s="89"/>
      <c r="S2971" s="84">
        <v>3</v>
      </c>
      <c r="T2971" s="89"/>
      <c r="U2971" s="84">
        <v>15045</v>
      </c>
    </row>
    <row r="2972" spans="1:21" ht="17.25" customHeight="1" thickBot="1">
      <c r="A2972" s="98">
        <v>45357</v>
      </c>
      <c r="B2972" s="82" t="str">
        <f t="shared" si="46"/>
        <v>Mar</v>
      </c>
      <c r="C2972" s="83">
        <v>45352</v>
      </c>
      <c r="D2972" s="84">
        <v>10</v>
      </c>
      <c r="E2972" s="84" t="s">
        <v>205</v>
      </c>
      <c r="F2972" s="99" t="s">
        <v>544</v>
      </c>
      <c r="G2972" s="100" t="s">
        <v>10819</v>
      </c>
      <c r="H2972" s="86" t="s">
        <v>8782</v>
      </c>
      <c r="I2972" s="100">
        <v>56640</v>
      </c>
      <c r="J2972" s="96">
        <v>48000</v>
      </c>
      <c r="K2972" s="104" t="s">
        <v>291</v>
      </c>
      <c r="L2972" s="88" t="s">
        <v>32</v>
      </c>
      <c r="M2972" s="88" t="s">
        <v>15</v>
      </c>
      <c r="N2972" s="96" t="s">
        <v>503</v>
      </c>
      <c r="O2972" s="84" t="s">
        <v>6341</v>
      </c>
      <c r="P2972" s="89"/>
      <c r="Q2972" s="89"/>
      <c r="R2972" s="89"/>
      <c r="S2972" s="84">
        <v>3</v>
      </c>
      <c r="T2972" s="89"/>
      <c r="U2972" s="84">
        <v>56640</v>
      </c>
    </row>
    <row r="2973" spans="1:21" ht="17.25" customHeight="1" thickBot="1">
      <c r="A2973" s="98">
        <v>45357</v>
      </c>
      <c r="B2973" s="82" t="str">
        <f t="shared" si="46"/>
        <v>Mar</v>
      </c>
      <c r="C2973" s="83">
        <v>45352</v>
      </c>
      <c r="D2973" s="84">
        <v>10</v>
      </c>
      <c r="E2973" s="84" t="s">
        <v>205</v>
      </c>
      <c r="F2973" s="99" t="s">
        <v>1827</v>
      </c>
      <c r="G2973" s="100" t="s">
        <v>10820</v>
      </c>
      <c r="H2973" s="86" t="s">
        <v>8782</v>
      </c>
      <c r="I2973" s="100">
        <v>2950</v>
      </c>
      <c r="J2973" s="96">
        <v>2500</v>
      </c>
      <c r="K2973" s="134" t="s">
        <v>112</v>
      </c>
      <c r="L2973" s="96" t="s">
        <v>229</v>
      </c>
      <c r="M2973" s="88" t="str">
        <f>VLOOKUP(L2973,'Total Sales 24-25'!$AD$2:$AE$6,2,0)</f>
        <v>WhatsApp API Business</v>
      </c>
      <c r="N2973" s="96" t="s">
        <v>284</v>
      </c>
      <c r="O2973" s="84" t="s">
        <v>6341</v>
      </c>
      <c r="P2973" s="89"/>
      <c r="Q2973" s="89"/>
      <c r="R2973" s="89"/>
      <c r="S2973" s="84">
        <v>3</v>
      </c>
      <c r="T2973" s="89"/>
      <c r="U2973" s="84">
        <v>2950</v>
      </c>
    </row>
    <row r="2974" spans="1:21" ht="17.25" customHeight="1" thickBot="1">
      <c r="A2974" s="98">
        <v>45358</v>
      </c>
      <c r="B2974" s="82" t="str">
        <f t="shared" si="46"/>
        <v>Mar</v>
      </c>
      <c r="C2974" s="83">
        <v>45352</v>
      </c>
      <c r="D2974" s="84">
        <v>10</v>
      </c>
      <c r="E2974" s="84" t="s">
        <v>205</v>
      </c>
      <c r="F2974" s="99" t="s">
        <v>592</v>
      </c>
      <c r="G2974" s="100" t="s">
        <v>10821</v>
      </c>
      <c r="H2974" s="86" t="s">
        <v>8782</v>
      </c>
      <c r="I2974" s="100">
        <v>2360</v>
      </c>
      <c r="J2974" s="96">
        <v>2000</v>
      </c>
      <c r="K2974" s="134" t="s">
        <v>112</v>
      </c>
      <c r="L2974" s="96" t="s">
        <v>229</v>
      </c>
      <c r="M2974" s="88" t="str">
        <f>VLOOKUP(L2974,'Total Sales 24-25'!$AD$2:$AE$6,2,0)</f>
        <v>WhatsApp API Business</v>
      </c>
      <c r="N2974" s="96" t="s">
        <v>249</v>
      </c>
      <c r="O2974" s="84" t="s">
        <v>6341</v>
      </c>
      <c r="P2974" s="89"/>
      <c r="Q2974" s="89"/>
      <c r="R2974" s="89"/>
      <c r="S2974" s="84">
        <v>3</v>
      </c>
      <c r="T2974" s="89"/>
      <c r="U2974" s="84">
        <v>2360</v>
      </c>
    </row>
    <row r="2975" spans="1:21" ht="17.25" customHeight="1" thickBot="1">
      <c r="A2975" s="98">
        <v>45358</v>
      </c>
      <c r="B2975" s="82" t="str">
        <f t="shared" si="46"/>
        <v>Mar</v>
      </c>
      <c r="C2975" s="83">
        <v>45352</v>
      </c>
      <c r="D2975" s="84">
        <v>10</v>
      </c>
      <c r="E2975" s="84" t="s">
        <v>205</v>
      </c>
      <c r="F2975" s="99" t="s">
        <v>355</v>
      </c>
      <c r="G2975" s="100" t="s">
        <v>10822</v>
      </c>
      <c r="H2975" s="86" t="s">
        <v>8782</v>
      </c>
      <c r="I2975" s="100">
        <v>21187</v>
      </c>
      <c r="J2975" s="96">
        <v>17955</v>
      </c>
      <c r="K2975" s="134" t="s">
        <v>112</v>
      </c>
      <c r="L2975" s="96" t="s">
        <v>229</v>
      </c>
      <c r="M2975" s="88" t="str">
        <f>VLOOKUP(L2975,'Total Sales 24-25'!$AD$2:$AE$6,2,0)</f>
        <v>WhatsApp API Business</v>
      </c>
      <c r="N2975" s="96" t="s">
        <v>1322</v>
      </c>
      <c r="O2975" s="84" t="s">
        <v>6341</v>
      </c>
      <c r="P2975" s="89"/>
      <c r="Q2975" s="89"/>
      <c r="R2975" s="89"/>
      <c r="S2975" s="84">
        <v>3</v>
      </c>
      <c r="T2975" s="89"/>
      <c r="U2975" s="84">
        <v>21187</v>
      </c>
    </row>
    <row r="2976" spans="1:21" ht="17.25" customHeight="1" thickBot="1">
      <c r="A2976" s="98">
        <v>45358</v>
      </c>
      <c r="B2976" s="82" t="str">
        <f t="shared" si="46"/>
        <v>Mar</v>
      </c>
      <c r="C2976" s="83">
        <v>45352</v>
      </c>
      <c r="D2976" s="84">
        <v>10</v>
      </c>
      <c r="E2976" s="84" t="s">
        <v>205</v>
      </c>
      <c r="F2976" s="99" t="s">
        <v>6825</v>
      </c>
      <c r="G2976" s="100" t="s">
        <v>10823</v>
      </c>
      <c r="H2976" s="86" t="s">
        <v>8782</v>
      </c>
      <c r="I2976" s="100">
        <v>10030</v>
      </c>
      <c r="J2976" s="96">
        <v>8500</v>
      </c>
      <c r="K2976" s="134" t="s">
        <v>112</v>
      </c>
      <c r="L2976" s="96" t="s">
        <v>229</v>
      </c>
      <c r="M2976" s="88" t="str">
        <f>VLOOKUP(L2976,'Total Sales 24-25'!$AD$2:$AE$6,2,0)</f>
        <v>WhatsApp API Business</v>
      </c>
      <c r="N2976" s="96" t="s">
        <v>352</v>
      </c>
      <c r="O2976" s="84" t="s">
        <v>6341</v>
      </c>
      <c r="P2976" s="89"/>
      <c r="Q2976" s="89"/>
      <c r="R2976" s="89"/>
      <c r="S2976" s="84">
        <v>3</v>
      </c>
      <c r="T2976" s="89"/>
      <c r="U2976" s="84">
        <v>10030</v>
      </c>
    </row>
    <row r="2977" spans="1:21" ht="17.25" customHeight="1" thickBot="1">
      <c r="A2977" s="98">
        <v>45358</v>
      </c>
      <c r="B2977" s="82" t="str">
        <f t="shared" si="46"/>
        <v>Mar</v>
      </c>
      <c r="C2977" s="83">
        <v>45352</v>
      </c>
      <c r="D2977" s="84">
        <v>10</v>
      </c>
      <c r="E2977" s="84" t="s">
        <v>205</v>
      </c>
      <c r="F2977" s="99" t="s">
        <v>2225</v>
      </c>
      <c r="G2977" s="100" t="s">
        <v>10824</v>
      </c>
      <c r="H2977" s="86" t="s">
        <v>8782</v>
      </c>
      <c r="I2977" s="100">
        <v>36108</v>
      </c>
      <c r="J2977" s="96">
        <v>30600</v>
      </c>
      <c r="K2977" s="134" t="s">
        <v>112</v>
      </c>
      <c r="L2977" s="96" t="s">
        <v>229</v>
      </c>
      <c r="M2977" s="88" t="str">
        <f>VLOOKUP(L2977,'Total Sales 24-25'!$AD$2:$AE$6,2,0)</f>
        <v>WhatsApp API Business</v>
      </c>
      <c r="N2977" s="96" t="s">
        <v>359</v>
      </c>
      <c r="O2977" s="84" t="s">
        <v>6341</v>
      </c>
      <c r="P2977" s="89"/>
      <c r="Q2977" s="89"/>
      <c r="R2977" s="89"/>
      <c r="S2977" s="84">
        <v>3</v>
      </c>
      <c r="T2977" s="89"/>
      <c r="U2977" s="84">
        <v>36108</v>
      </c>
    </row>
    <row r="2978" spans="1:21" ht="17.25" customHeight="1" thickBot="1">
      <c r="A2978" s="98">
        <v>45359</v>
      </c>
      <c r="B2978" s="82" t="str">
        <f t="shared" si="46"/>
        <v>Mar</v>
      </c>
      <c r="C2978" s="83">
        <v>45352</v>
      </c>
      <c r="D2978" s="84">
        <v>10</v>
      </c>
      <c r="E2978" s="84" t="s">
        <v>205</v>
      </c>
      <c r="F2978" s="99" t="s">
        <v>2621</v>
      </c>
      <c r="G2978" s="100" t="s">
        <v>10825</v>
      </c>
      <c r="H2978" s="86" t="s">
        <v>8782</v>
      </c>
      <c r="I2978" s="100">
        <v>3656.82</v>
      </c>
      <c r="J2978" s="96">
        <v>3099</v>
      </c>
      <c r="K2978" s="134" t="s">
        <v>112</v>
      </c>
      <c r="L2978" s="96" t="s">
        <v>229</v>
      </c>
      <c r="M2978" s="88" t="str">
        <f>VLOOKUP(L2978,'Total Sales 24-25'!$AD$2:$AE$6,2,0)</f>
        <v>WhatsApp API Business</v>
      </c>
      <c r="N2978" s="96" t="s">
        <v>249</v>
      </c>
      <c r="O2978" s="84" t="s">
        <v>6341</v>
      </c>
      <c r="P2978" s="89"/>
      <c r="Q2978" s="89"/>
      <c r="R2978" s="89"/>
      <c r="S2978" s="84">
        <v>3</v>
      </c>
      <c r="T2978" s="89"/>
      <c r="U2978" s="84">
        <v>3656.82</v>
      </c>
    </row>
    <row r="2979" spans="1:21" ht="17.25" customHeight="1" thickBot="1">
      <c r="A2979" s="98">
        <v>45359</v>
      </c>
      <c r="B2979" s="82" t="str">
        <f t="shared" si="46"/>
        <v>Mar</v>
      </c>
      <c r="C2979" s="83">
        <v>45352</v>
      </c>
      <c r="D2979" s="84">
        <v>10</v>
      </c>
      <c r="E2979" s="84" t="s">
        <v>205</v>
      </c>
      <c r="F2979" s="99" t="s">
        <v>1770</v>
      </c>
      <c r="G2979" s="100" t="s">
        <v>10826</v>
      </c>
      <c r="H2979" s="86" t="s">
        <v>8782</v>
      </c>
      <c r="I2979" s="100">
        <v>1180</v>
      </c>
      <c r="J2979" s="96">
        <v>1000</v>
      </c>
      <c r="K2979" s="134" t="s">
        <v>112</v>
      </c>
      <c r="L2979" s="96" t="s">
        <v>229</v>
      </c>
      <c r="M2979" s="88" t="str">
        <f>VLOOKUP(L2979,'Total Sales 24-25'!$AD$2:$AE$6,2,0)</f>
        <v>WhatsApp API Business</v>
      </c>
      <c r="N2979" s="96" t="s">
        <v>249</v>
      </c>
      <c r="O2979" s="84" t="s">
        <v>6341</v>
      </c>
      <c r="P2979" s="89"/>
      <c r="Q2979" s="89"/>
      <c r="R2979" s="89"/>
      <c r="S2979" s="84">
        <v>3</v>
      </c>
      <c r="T2979" s="89"/>
      <c r="U2979" s="84">
        <v>1180</v>
      </c>
    </row>
    <row r="2980" spans="1:21" ht="17.25" customHeight="1" thickBot="1">
      <c r="A2980" s="82">
        <v>45040</v>
      </c>
      <c r="B2980" s="82" t="str">
        <f t="shared" si="46"/>
        <v>Apr</v>
      </c>
      <c r="C2980" s="83">
        <v>45017</v>
      </c>
      <c r="D2980" s="84">
        <v>17</v>
      </c>
      <c r="E2980" s="84" t="s">
        <v>205</v>
      </c>
      <c r="F2980" s="85" t="s">
        <v>2096</v>
      </c>
      <c r="G2980" s="86" t="s">
        <v>10827</v>
      </c>
      <c r="H2980" s="86" t="s">
        <v>8782</v>
      </c>
      <c r="I2980" s="86">
        <v>3000</v>
      </c>
      <c r="J2980" s="84">
        <v>2542</v>
      </c>
      <c r="K2980" s="107" t="s">
        <v>261</v>
      </c>
      <c r="L2980" s="88" t="s">
        <v>226</v>
      </c>
      <c r="M2980" s="88" t="str">
        <f>VLOOKUP(L2980,'Total Sales 24-25'!$AD$2:$AE$6,2,0)</f>
        <v xml:space="preserve">Training Business </v>
      </c>
      <c r="N2980" s="88" t="s">
        <v>661</v>
      </c>
      <c r="O2980" s="84" t="s">
        <v>6341</v>
      </c>
      <c r="P2980" s="89"/>
      <c r="Q2980" s="89"/>
      <c r="R2980" s="89"/>
      <c r="S2980" s="84">
        <v>4</v>
      </c>
      <c r="T2980" s="89"/>
      <c r="U2980" s="84">
        <v>3000</v>
      </c>
    </row>
    <row r="2981" spans="1:21" ht="17.25" customHeight="1" thickBot="1">
      <c r="A2981" s="98">
        <v>45359</v>
      </c>
      <c r="B2981" s="82" t="str">
        <f t="shared" si="46"/>
        <v>Mar</v>
      </c>
      <c r="C2981" s="83">
        <v>45352</v>
      </c>
      <c r="D2981" s="84">
        <v>10</v>
      </c>
      <c r="E2981" s="84" t="s">
        <v>205</v>
      </c>
      <c r="F2981" s="99" t="s">
        <v>2679</v>
      </c>
      <c r="G2981" s="100" t="s">
        <v>10828</v>
      </c>
      <c r="H2981" s="86" t="s">
        <v>8782</v>
      </c>
      <c r="I2981" s="100">
        <v>7080</v>
      </c>
      <c r="J2981" s="96">
        <v>6000</v>
      </c>
      <c r="K2981" s="134" t="s">
        <v>112</v>
      </c>
      <c r="L2981" s="96" t="s">
        <v>229</v>
      </c>
      <c r="M2981" s="88" t="str">
        <f>VLOOKUP(L2981,'Total Sales 24-25'!$AD$2:$AE$6,2,0)</f>
        <v>WhatsApp API Business</v>
      </c>
      <c r="N2981" s="96" t="s">
        <v>1256</v>
      </c>
      <c r="O2981" s="84" t="s">
        <v>6341</v>
      </c>
      <c r="P2981" s="89"/>
      <c r="Q2981" s="89"/>
      <c r="R2981" s="89"/>
      <c r="S2981" s="84">
        <v>3</v>
      </c>
      <c r="T2981" s="89"/>
      <c r="U2981" s="84">
        <v>7080</v>
      </c>
    </row>
    <row r="2982" spans="1:21" ht="17.25" customHeight="1" thickBot="1">
      <c r="A2982" s="98">
        <v>45360</v>
      </c>
      <c r="B2982" s="82" t="str">
        <f t="shared" si="46"/>
        <v>Mar</v>
      </c>
      <c r="C2982" s="83">
        <v>45352</v>
      </c>
      <c r="D2982" s="84">
        <v>10</v>
      </c>
      <c r="E2982" s="84" t="s">
        <v>205</v>
      </c>
      <c r="F2982" s="99" t="s">
        <v>794</v>
      </c>
      <c r="G2982" s="100" t="s">
        <v>10829</v>
      </c>
      <c r="H2982" s="86" t="s">
        <v>8782</v>
      </c>
      <c r="I2982" s="100">
        <v>950</v>
      </c>
      <c r="J2982" s="96">
        <v>805</v>
      </c>
      <c r="K2982" s="134" t="s">
        <v>112</v>
      </c>
      <c r="L2982" s="96" t="s">
        <v>229</v>
      </c>
      <c r="M2982" s="88" t="str">
        <f>VLOOKUP(L2982,'Total Sales 24-25'!$AD$2:$AE$6,2,0)</f>
        <v>WhatsApp API Business</v>
      </c>
      <c r="N2982" s="96" t="s">
        <v>594</v>
      </c>
      <c r="O2982" s="84" t="s">
        <v>6341</v>
      </c>
      <c r="P2982" s="89"/>
      <c r="Q2982" s="89"/>
      <c r="R2982" s="89"/>
      <c r="S2982" s="84">
        <v>3</v>
      </c>
      <c r="T2982" s="89"/>
      <c r="U2982" s="84">
        <v>950</v>
      </c>
    </row>
    <row r="2983" spans="1:21" ht="17.25" customHeight="1" thickBot="1">
      <c r="A2983" s="98">
        <v>45360</v>
      </c>
      <c r="B2983" s="82" t="str">
        <f t="shared" si="46"/>
        <v>Mar</v>
      </c>
      <c r="C2983" s="83">
        <v>45352</v>
      </c>
      <c r="D2983" s="84">
        <v>10</v>
      </c>
      <c r="E2983" s="84" t="s">
        <v>205</v>
      </c>
      <c r="F2983" s="99" t="s">
        <v>5052</v>
      </c>
      <c r="G2983" s="100" t="s">
        <v>10830</v>
      </c>
      <c r="H2983" s="86" t="s">
        <v>8782</v>
      </c>
      <c r="I2983" s="100">
        <v>56640</v>
      </c>
      <c r="J2983" s="96">
        <v>48000</v>
      </c>
      <c r="K2983" s="104" t="s">
        <v>291</v>
      </c>
      <c r="L2983" s="88" t="s">
        <v>32</v>
      </c>
      <c r="M2983" s="88" t="s">
        <v>15</v>
      </c>
      <c r="N2983" s="96" t="s">
        <v>503</v>
      </c>
      <c r="O2983" s="84" t="s">
        <v>6341</v>
      </c>
      <c r="P2983" s="89"/>
      <c r="Q2983" s="89"/>
      <c r="R2983" s="89"/>
      <c r="S2983" s="84">
        <v>3</v>
      </c>
      <c r="T2983" s="89"/>
      <c r="U2983" s="84">
        <v>56640</v>
      </c>
    </row>
    <row r="2984" spans="1:21" ht="17.25" customHeight="1" thickBot="1">
      <c r="A2984" s="98">
        <v>45362</v>
      </c>
      <c r="B2984" s="82" t="str">
        <f t="shared" si="46"/>
        <v>Mar</v>
      </c>
      <c r="C2984" s="83">
        <v>45352</v>
      </c>
      <c r="D2984" s="84">
        <v>11</v>
      </c>
      <c r="E2984" s="84" t="s">
        <v>205</v>
      </c>
      <c r="F2984" s="99" t="s">
        <v>1827</v>
      </c>
      <c r="G2984" s="100" t="s">
        <v>10831</v>
      </c>
      <c r="H2984" s="86" t="s">
        <v>8782</v>
      </c>
      <c r="I2984" s="100">
        <v>2950</v>
      </c>
      <c r="J2984" s="96">
        <v>2500</v>
      </c>
      <c r="K2984" s="134" t="s">
        <v>112</v>
      </c>
      <c r="L2984" s="96" t="s">
        <v>229</v>
      </c>
      <c r="M2984" s="88" t="str">
        <f>VLOOKUP(L2984,'Total Sales 24-25'!$AD$2:$AE$6,2,0)</f>
        <v>WhatsApp API Business</v>
      </c>
      <c r="N2984" s="96" t="s">
        <v>258</v>
      </c>
      <c r="O2984" s="84" t="s">
        <v>6341</v>
      </c>
      <c r="P2984" s="89"/>
      <c r="Q2984" s="89"/>
      <c r="R2984" s="89"/>
      <c r="S2984" s="84">
        <v>3</v>
      </c>
      <c r="T2984" s="89"/>
      <c r="U2984" s="84">
        <v>2950</v>
      </c>
    </row>
    <row r="2985" spans="1:21" ht="17.25" customHeight="1" thickBot="1">
      <c r="A2985" s="98">
        <v>45362</v>
      </c>
      <c r="B2985" s="82" t="str">
        <f t="shared" si="46"/>
        <v>Mar</v>
      </c>
      <c r="C2985" s="83">
        <v>45352</v>
      </c>
      <c r="D2985" s="84">
        <v>11</v>
      </c>
      <c r="E2985" s="84" t="s">
        <v>205</v>
      </c>
      <c r="F2985" s="99" t="s">
        <v>1801</v>
      </c>
      <c r="G2985" s="100" t="s">
        <v>10832</v>
      </c>
      <c r="H2985" s="86" t="s">
        <v>8782</v>
      </c>
      <c r="I2985" s="100">
        <v>2950</v>
      </c>
      <c r="J2985" s="96">
        <v>2500</v>
      </c>
      <c r="K2985" s="134" t="s">
        <v>112</v>
      </c>
      <c r="L2985" s="96" t="s">
        <v>229</v>
      </c>
      <c r="M2985" s="88" t="str">
        <f>VLOOKUP(L2985,'Total Sales 24-25'!$AD$2:$AE$6,2,0)</f>
        <v>WhatsApp API Business</v>
      </c>
      <c r="N2985" s="96" t="s">
        <v>258</v>
      </c>
      <c r="O2985" s="84" t="s">
        <v>6341</v>
      </c>
      <c r="P2985" s="89"/>
      <c r="Q2985" s="89"/>
      <c r="R2985" s="89"/>
      <c r="S2985" s="84">
        <v>3</v>
      </c>
      <c r="T2985" s="89"/>
      <c r="U2985" s="84">
        <v>2950</v>
      </c>
    </row>
    <row r="2986" spans="1:21" ht="17.25" customHeight="1" thickBot="1">
      <c r="A2986" s="98">
        <v>45362</v>
      </c>
      <c r="B2986" s="82" t="str">
        <f t="shared" si="46"/>
        <v>Mar</v>
      </c>
      <c r="C2986" s="83">
        <v>45352</v>
      </c>
      <c r="D2986" s="84">
        <v>11</v>
      </c>
      <c r="E2986" s="84" t="s">
        <v>205</v>
      </c>
      <c r="F2986" s="99" t="s">
        <v>10833</v>
      </c>
      <c r="G2986" s="100" t="s">
        <v>10834</v>
      </c>
      <c r="H2986" s="86" t="s">
        <v>8782</v>
      </c>
      <c r="I2986" s="100">
        <v>950</v>
      </c>
      <c r="J2986" s="96">
        <v>805</v>
      </c>
      <c r="K2986" s="134" t="s">
        <v>112</v>
      </c>
      <c r="L2986" s="96" t="s">
        <v>229</v>
      </c>
      <c r="M2986" s="88" t="str">
        <f>VLOOKUP(L2986,'Total Sales 24-25'!$AD$2:$AE$6,2,0)</f>
        <v>WhatsApp API Business</v>
      </c>
      <c r="N2986" s="96" t="s">
        <v>594</v>
      </c>
      <c r="O2986" s="84" t="s">
        <v>6341</v>
      </c>
      <c r="P2986" s="89"/>
      <c r="Q2986" s="89"/>
      <c r="R2986" s="89"/>
      <c r="S2986" s="84">
        <v>3</v>
      </c>
      <c r="T2986" s="89"/>
      <c r="U2986" s="84">
        <v>950</v>
      </c>
    </row>
    <row r="2987" spans="1:21" ht="17.25" customHeight="1" thickBot="1">
      <c r="A2987" s="98">
        <v>45363</v>
      </c>
      <c r="B2987" s="82" t="str">
        <f t="shared" si="46"/>
        <v>Mar</v>
      </c>
      <c r="C2987" s="83">
        <v>45352</v>
      </c>
      <c r="D2987" s="84">
        <v>11</v>
      </c>
      <c r="E2987" s="84" t="s">
        <v>205</v>
      </c>
      <c r="F2987" s="99" t="s">
        <v>10835</v>
      </c>
      <c r="G2987" s="100" t="s">
        <v>10836</v>
      </c>
      <c r="H2987" s="86" t="s">
        <v>8782</v>
      </c>
      <c r="I2987" s="100">
        <v>7965</v>
      </c>
      <c r="J2987" s="96">
        <v>6750</v>
      </c>
      <c r="K2987" s="134" t="s">
        <v>112</v>
      </c>
      <c r="L2987" s="96" t="s">
        <v>229</v>
      </c>
      <c r="M2987" s="88" t="str">
        <f>VLOOKUP(L2987,'Total Sales 24-25'!$AD$2:$AE$6,2,0)</f>
        <v>WhatsApp API Business</v>
      </c>
      <c r="N2987" s="96" t="s">
        <v>284</v>
      </c>
      <c r="O2987" s="84" t="s">
        <v>6341</v>
      </c>
      <c r="P2987" s="89"/>
      <c r="Q2987" s="89"/>
      <c r="R2987" s="89"/>
      <c r="S2987" s="84">
        <v>3</v>
      </c>
      <c r="T2987" s="89"/>
      <c r="U2987" s="84">
        <v>7965</v>
      </c>
    </row>
    <row r="2988" spans="1:21" ht="17.25" customHeight="1" thickBot="1">
      <c r="A2988" s="98">
        <v>45363</v>
      </c>
      <c r="B2988" s="82" t="str">
        <f t="shared" si="46"/>
        <v>Mar</v>
      </c>
      <c r="C2988" s="83">
        <v>45352</v>
      </c>
      <c r="D2988" s="84">
        <v>11</v>
      </c>
      <c r="E2988" s="84" t="s">
        <v>205</v>
      </c>
      <c r="F2988" s="99" t="s">
        <v>1770</v>
      </c>
      <c r="G2988" s="100" t="s">
        <v>10837</v>
      </c>
      <c r="H2988" s="86" t="s">
        <v>8782</v>
      </c>
      <c r="I2988" s="100">
        <v>5900</v>
      </c>
      <c r="J2988" s="96">
        <v>5000</v>
      </c>
      <c r="K2988" s="134" t="s">
        <v>112</v>
      </c>
      <c r="L2988" s="96" t="s">
        <v>229</v>
      </c>
      <c r="M2988" s="88" t="str">
        <f>VLOOKUP(L2988,'Total Sales 24-25'!$AD$2:$AE$6,2,0)</f>
        <v>WhatsApp API Business</v>
      </c>
      <c r="N2988" s="96" t="s">
        <v>249</v>
      </c>
      <c r="O2988" s="84" t="s">
        <v>6341</v>
      </c>
      <c r="P2988" s="89"/>
      <c r="Q2988" s="89"/>
      <c r="R2988" s="89"/>
      <c r="S2988" s="84">
        <v>3</v>
      </c>
      <c r="T2988" s="89"/>
      <c r="U2988" s="84">
        <v>5900</v>
      </c>
    </row>
    <row r="2989" spans="1:21" ht="17.25" customHeight="1" thickBot="1">
      <c r="A2989" s="98">
        <v>45364</v>
      </c>
      <c r="B2989" s="82" t="str">
        <f t="shared" si="46"/>
        <v>Mar</v>
      </c>
      <c r="C2989" s="83">
        <v>45352</v>
      </c>
      <c r="D2989" s="84">
        <v>11</v>
      </c>
      <c r="E2989" s="84" t="s">
        <v>205</v>
      </c>
      <c r="F2989" s="99" t="s">
        <v>4500</v>
      </c>
      <c r="G2989" s="100" t="s">
        <v>10838</v>
      </c>
      <c r="H2989" s="86" t="s">
        <v>8782</v>
      </c>
      <c r="I2989" s="100">
        <v>36580</v>
      </c>
      <c r="J2989" s="96">
        <v>31000</v>
      </c>
      <c r="K2989" s="97" t="s">
        <v>8818</v>
      </c>
      <c r="L2989" s="96" t="s">
        <v>223</v>
      </c>
      <c r="M2989" s="88" t="str">
        <f>VLOOKUP(L2989,'Total Sales 24-25'!$AD$2:$AE$6,2,0)</f>
        <v>Tech Assist Recruitment</v>
      </c>
      <c r="N2989" s="96" t="s">
        <v>311</v>
      </c>
      <c r="O2989" s="84" t="s">
        <v>6341</v>
      </c>
      <c r="P2989" s="89"/>
      <c r="Q2989" s="89"/>
      <c r="R2989" s="89"/>
      <c r="S2989" s="84">
        <v>3</v>
      </c>
      <c r="T2989" s="89"/>
      <c r="U2989" s="84">
        <v>36580</v>
      </c>
    </row>
    <row r="2990" spans="1:21" ht="17.25" customHeight="1" thickBot="1">
      <c r="A2990" s="98">
        <v>45364</v>
      </c>
      <c r="B2990" s="82" t="str">
        <f t="shared" si="46"/>
        <v>Mar</v>
      </c>
      <c r="C2990" s="83">
        <v>45352</v>
      </c>
      <c r="D2990" s="84">
        <v>11</v>
      </c>
      <c r="E2990" s="84" t="s">
        <v>205</v>
      </c>
      <c r="F2990" s="99" t="s">
        <v>10839</v>
      </c>
      <c r="G2990" s="100" t="s">
        <v>10840</v>
      </c>
      <c r="H2990" s="86" t="s">
        <v>8782</v>
      </c>
      <c r="I2990" s="100">
        <v>299</v>
      </c>
      <c r="J2990" s="96">
        <v>253</v>
      </c>
      <c r="K2990" s="118" t="s">
        <v>261</v>
      </c>
      <c r="L2990" s="96" t="s">
        <v>232</v>
      </c>
      <c r="M2990" s="88" t="str">
        <f>VLOOKUP(L2990,'Total Sales 24-25'!$AD$2:$AE$6,2,0)</f>
        <v>Other Services</v>
      </c>
      <c r="N2990" s="96" t="s">
        <v>330</v>
      </c>
      <c r="O2990" s="84" t="s">
        <v>6341</v>
      </c>
      <c r="P2990" s="89"/>
      <c r="Q2990" s="89"/>
      <c r="R2990" s="89"/>
      <c r="S2990" s="84">
        <v>3</v>
      </c>
      <c r="T2990" s="89"/>
      <c r="U2990" s="84">
        <v>299</v>
      </c>
    </row>
    <row r="2991" spans="1:21" ht="17.25" customHeight="1" thickBot="1">
      <c r="A2991" s="82">
        <v>45040</v>
      </c>
      <c r="B2991" s="82" t="str">
        <f t="shared" si="46"/>
        <v>Apr</v>
      </c>
      <c r="C2991" s="83">
        <v>45017</v>
      </c>
      <c r="D2991" s="84">
        <v>17</v>
      </c>
      <c r="E2991" s="84" t="s">
        <v>205</v>
      </c>
      <c r="F2991" s="85" t="s">
        <v>1807</v>
      </c>
      <c r="G2991" s="86" t="s">
        <v>10841</v>
      </c>
      <c r="H2991" s="86" t="s">
        <v>8782</v>
      </c>
      <c r="I2991" s="86">
        <v>3000</v>
      </c>
      <c r="J2991" s="84">
        <v>2542</v>
      </c>
      <c r="K2991" s="107" t="s">
        <v>261</v>
      </c>
      <c r="L2991" s="88" t="s">
        <v>226</v>
      </c>
      <c r="M2991" s="88" t="str">
        <f>VLOOKUP(L2991,'Total Sales 24-25'!$AD$2:$AE$6,2,0)</f>
        <v xml:space="preserve">Training Business </v>
      </c>
      <c r="N2991" s="88" t="s">
        <v>661</v>
      </c>
      <c r="O2991" s="84" t="s">
        <v>6341</v>
      </c>
      <c r="P2991" s="89"/>
      <c r="Q2991" s="89"/>
      <c r="R2991" s="89"/>
      <c r="S2991" s="84">
        <v>4</v>
      </c>
      <c r="T2991" s="89"/>
      <c r="U2991" s="84">
        <v>3000</v>
      </c>
    </row>
    <row r="2992" spans="1:21" ht="17.25" customHeight="1" thickBot="1">
      <c r="A2992" s="98">
        <v>45364</v>
      </c>
      <c r="B2992" s="82" t="str">
        <f t="shared" si="46"/>
        <v>Mar</v>
      </c>
      <c r="C2992" s="83">
        <v>45352</v>
      </c>
      <c r="D2992" s="84">
        <v>11</v>
      </c>
      <c r="E2992" s="84" t="s">
        <v>205</v>
      </c>
      <c r="F2992" s="99" t="s">
        <v>5541</v>
      </c>
      <c r="G2992" s="100" t="s">
        <v>10842</v>
      </c>
      <c r="H2992" s="86" t="s">
        <v>8782</v>
      </c>
      <c r="I2992" s="100">
        <v>17700</v>
      </c>
      <c r="J2992" s="96">
        <v>15000</v>
      </c>
      <c r="K2992" s="134" t="s">
        <v>112</v>
      </c>
      <c r="L2992" s="96" t="s">
        <v>229</v>
      </c>
      <c r="M2992" s="88" t="str">
        <f>VLOOKUP(L2992,'Total Sales 24-25'!$AD$2:$AE$6,2,0)</f>
        <v>WhatsApp API Business</v>
      </c>
      <c r="N2992" s="96" t="s">
        <v>284</v>
      </c>
      <c r="O2992" s="84" t="s">
        <v>6341</v>
      </c>
      <c r="P2992" s="89"/>
      <c r="Q2992" s="89"/>
      <c r="R2992" s="89"/>
      <c r="S2992" s="84">
        <v>3</v>
      </c>
      <c r="T2992" s="89"/>
      <c r="U2992" s="84">
        <v>17700</v>
      </c>
    </row>
    <row r="2993" spans="1:21" ht="17.25" customHeight="1" thickBot="1">
      <c r="A2993" s="98">
        <v>45364</v>
      </c>
      <c r="B2993" s="82" t="str">
        <f t="shared" si="46"/>
        <v>Mar</v>
      </c>
      <c r="C2993" s="83">
        <v>45352</v>
      </c>
      <c r="D2993" s="84">
        <v>11</v>
      </c>
      <c r="E2993" s="84" t="s">
        <v>205</v>
      </c>
      <c r="F2993" s="99" t="s">
        <v>471</v>
      </c>
      <c r="G2993" s="100" t="s">
        <v>10843</v>
      </c>
      <c r="H2993" s="86" t="s">
        <v>8782</v>
      </c>
      <c r="I2993" s="100">
        <v>7786</v>
      </c>
      <c r="J2993" s="96">
        <v>6598</v>
      </c>
      <c r="K2993" s="134" t="s">
        <v>112</v>
      </c>
      <c r="L2993" s="96" t="s">
        <v>229</v>
      </c>
      <c r="M2993" s="88" t="str">
        <f>VLOOKUP(L2993,'Total Sales 24-25'!$AD$2:$AE$6,2,0)</f>
        <v>WhatsApp API Business</v>
      </c>
      <c r="N2993" s="96" t="s">
        <v>249</v>
      </c>
      <c r="O2993" s="84" t="s">
        <v>6341</v>
      </c>
      <c r="P2993" s="89"/>
      <c r="Q2993" s="89"/>
      <c r="R2993" s="89"/>
      <c r="S2993" s="84">
        <v>3</v>
      </c>
      <c r="T2993" s="89"/>
      <c r="U2993" s="84">
        <v>7786</v>
      </c>
    </row>
    <row r="2994" spans="1:21" ht="17.25" customHeight="1" thickBot="1">
      <c r="A2994" s="98">
        <v>45364</v>
      </c>
      <c r="B2994" s="82" t="str">
        <f t="shared" si="46"/>
        <v>Mar</v>
      </c>
      <c r="C2994" s="83">
        <v>45352</v>
      </c>
      <c r="D2994" s="84">
        <v>11</v>
      </c>
      <c r="E2994" s="84" t="s">
        <v>205</v>
      </c>
      <c r="F2994" s="99" t="s">
        <v>3847</v>
      </c>
      <c r="G2994" s="100" t="s">
        <v>10844</v>
      </c>
      <c r="H2994" s="86" t="s">
        <v>8782</v>
      </c>
      <c r="I2994" s="100">
        <v>2477</v>
      </c>
      <c r="J2994" s="96">
        <v>2099</v>
      </c>
      <c r="K2994" s="134" t="s">
        <v>112</v>
      </c>
      <c r="L2994" s="96" t="s">
        <v>229</v>
      </c>
      <c r="M2994" s="88" t="str">
        <f>VLOOKUP(L2994,'Total Sales 24-25'!$AD$2:$AE$6,2,0)</f>
        <v>WhatsApp API Business</v>
      </c>
      <c r="N2994" s="96" t="s">
        <v>249</v>
      </c>
      <c r="O2994" s="84" t="s">
        <v>6341</v>
      </c>
      <c r="P2994" s="89"/>
      <c r="Q2994" s="89"/>
      <c r="R2994" s="89"/>
      <c r="S2994" s="84">
        <v>3</v>
      </c>
      <c r="T2994" s="89"/>
      <c r="U2994" s="84">
        <v>2477</v>
      </c>
    </row>
    <row r="2995" spans="1:21" ht="17.25" customHeight="1" thickBot="1">
      <c r="A2995" s="98">
        <v>45364</v>
      </c>
      <c r="B2995" s="82" t="str">
        <f t="shared" si="46"/>
        <v>Mar</v>
      </c>
      <c r="C2995" s="83">
        <v>45352</v>
      </c>
      <c r="D2995" s="84">
        <v>11</v>
      </c>
      <c r="E2995" s="84" t="s">
        <v>205</v>
      </c>
      <c r="F2995" s="99" t="s">
        <v>5650</v>
      </c>
      <c r="G2995" s="100" t="s">
        <v>10845</v>
      </c>
      <c r="H2995" s="86" t="s">
        <v>8782</v>
      </c>
      <c r="I2995" s="100">
        <v>11800</v>
      </c>
      <c r="J2995" s="96">
        <v>10000</v>
      </c>
      <c r="K2995" s="135" t="s">
        <v>310</v>
      </c>
      <c r="L2995" s="96" t="s">
        <v>223</v>
      </c>
      <c r="M2995" s="88" t="str">
        <f>VLOOKUP(L2995,'Total Sales 24-25'!$AD$2:$AE$6,2,0)</f>
        <v>Tech Assist Recruitment</v>
      </c>
      <c r="N2995" s="96" t="s">
        <v>311</v>
      </c>
      <c r="O2995" s="84" t="s">
        <v>6341</v>
      </c>
      <c r="P2995" s="89"/>
      <c r="Q2995" s="89"/>
      <c r="R2995" s="89"/>
      <c r="S2995" s="84">
        <v>3</v>
      </c>
      <c r="T2995" s="89"/>
      <c r="U2995" s="84">
        <v>11800</v>
      </c>
    </row>
    <row r="2996" spans="1:21" ht="17.25" customHeight="1" thickBot="1">
      <c r="A2996" s="98">
        <v>45365</v>
      </c>
      <c r="B2996" s="82" t="str">
        <f t="shared" si="46"/>
        <v>Mar</v>
      </c>
      <c r="C2996" s="83">
        <v>45352</v>
      </c>
      <c r="D2996" s="84">
        <v>11</v>
      </c>
      <c r="E2996" s="84" t="s">
        <v>205</v>
      </c>
      <c r="F2996" s="99" t="s">
        <v>2537</v>
      </c>
      <c r="G2996" s="100" t="s">
        <v>10846</v>
      </c>
      <c r="H2996" s="86" t="s">
        <v>8782</v>
      </c>
      <c r="I2996" s="100">
        <v>355640</v>
      </c>
      <c r="J2996" s="96">
        <v>301390</v>
      </c>
      <c r="K2996" s="104" t="s">
        <v>291</v>
      </c>
      <c r="L2996" s="96" t="s">
        <v>226</v>
      </c>
      <c r="M2996" s="88" t="str">
        <f>VLOOKUP(L2996,'Total Sales 24-25'!$AD$2:$AE$6,2,0)</f>
        <v xml:space="preserve">Training Business </v>
      </c>
      <c r="N2996" s="96" t="s">
        <v>7906</v>
      </c>
      <c r="O2996" s="84" t="s">
        <v>6341</v>
      </c>
      <c r="P2996" s="89"/>
      <c r="Q2996" s="89"/>
      <c r="R2996" s="89"/>
      <c r="S2996" s="84">
        <v>3</v>
      </c>
      <c r="T2996" s="89"/>
      <c r="U2996" s="84">
        <v>355640</v>
      </c>
    </row>
    <row r="2997" spans="1:21" ht="17.25" customHeight="1" thickBot="1">
      <c r="A2997" s="98">
        <v>45365</v>
      </c>
      <c r="B2997" s="82" t="str">
        <f t="shared" si="46"/>
        <v>Mar</v>
      </c>
      <c r="C2997" s="83">
        <v>45352</v>
      </c>
      <c r="D2997" s="84">
        <v>11</v>
      </c>
      <c r="E2997" s="84" t="s">
        <v>205</v>
      </c>
      <c r="F2997" s="99" t="s">
        <v>1585</v>
      </c>
      <c r="G2997" s="100" t="s">
        <v>10847</v>
      </c>
      <c r="H2997" s="86" t="s">
        <v>8782</v>
      </c>
      <c r="I2997" s="100">
        <v>10620</v>
      </c>
      <c r="J2997" s="96">
        <v>9000</v>
      </c>
      <c r="K2997" s="134" t="s">
        <v>112</v>
      </c>
      <c r="L2997" s="96" t="s">
        <v>229</v>
      </c>
      <c r="M2997" s="88" t="str">
        <f>VLOOKUP(L2997,'Total Sales 24-25'!$AD$2:$AE$6,2,0)</f>
        <v>WhatsApp API Business</v>
      </c>
      <c r="N2997" s="96" t="s">
        <v>352</v>
      </c>
      <c r="O2997" s="84" t="s">
        <v>6341</v>
      </c>
      <c r="P2997" s="89"/>
      <c r="Q2997" s="89"/>
      <c r="R2997" s="89"/>
      <c r="S2997" s="84">
        <v>3</v>
      </c>
      <c r="T2997" s="89"/>
      <c r="U2997" s="84">
        <v>10620</v>
      </c>
    </row>
    <row r="2998" spans="1:21" ht="17.25" customHeight="1" thickBot="1">
      <c r="A2998" s="98">
        <v>45365</v>
      </c>
      <c r="B2998" s="82" t="str">
        <f t="shared" si="46"/>
        <v>Mar</v>
      </c>
      <c r="C2998" s="83">
        <v>45352</v>
      </c>
      <c r="D2998" s="84">
        <v>11</v>
      </c>
      <c r="E2998" s="84" t="s">
        <v>205</v>
      </c>
      <c r="F2998" s="99" t="s">
        <v>619</v>
      </c>
      <c r="G2998" s="100" t="s">
        <v>10848</v>
      </c>
      <c r="H2998" s="86" t="s">
        <v>8782</v>
      </c>
      <c r="I2998" s="100">
        <v>36108</v>
      </c>
      <c r="J2998" s="96">
        <v>30600</v>
      </c>
      <c r="K2998" s="134" t="s">
        <v>112</v>
      </c>
      <c r="L2998" s="96" t="s">
        <v>229</v>
      </c>
      <c r="M2998" s="88" t="str">
        <f>VLOOKUP(L2998,'Total Sales 24-25'!$AD$2:$AE$6,2,0)</f>
        <v>WhatsApp API Business</v>
      </c>
      <c r="N2998" s="96" t="s">
        <v>359</v>
      </c>
      <c r="O2998" s="84" t="s">
        <v>6341</v>
      </c>
      <c r="P2998" s="89"/>
      <c r="Q2998" s="89"/>
      <c r="R2998" s="89"/>
      <c r="S2998" s="84">
        <v>3</v>
      </c>
      <c r="T2998" s="89"/>
      <c r="U2998" s="84">
        <v>36108</v>
      </c>
    </row>
    <row r="2999" spans="1:21" ht="17.25" customHeight="1" thickBot="1">
      <c r="A2999" s="98">
        <v>45365</v>
      </c>
      <c r="B2999" s="82" t="str">
        <f t="shared" si="46"/>
        <v>Mar</v>
      </c>
      <c r="C2999" s="83">
        <v>45352</v>
      </c>
      <c r="D2999" s="84">
        <v>11</v>
      </c>
      <c r="E2999" s="84" t="s">
        <v>205</v>
      </c>
      <c r="F2999" s="99" t="s">
        <v>3876</v>
      </c>
      <c r="G2999" s="100" t="s">
        <v>10849</v>
      </c>
      <c r="H2999" s="86" t="s">
        <v>8782</v>
      </c>
      <c r="I2999" s="100">
        <v>15045</v>
      </c>
      <c r="J2999" s="96">
        <v>12750</v>
      </c>
      <c r="K2999" s="134" t="s">
        <v>112</v>
      </c>
      <c r="L2999" s="96" t="s">
        <v>229</v>
      </c>
      <c r="M2999" s="88" t="str">
        <f>VLOOKUP(L2999,'Total Sales 24-25'!$AD$2:$AE$6,2,0)</f>
        <v>WhatsApp API Business</v>
      </c>
      <c r="N2999" s="96" t="s">
        <v>284</v>
      </c>
      <c r="O2999" s="84" t="s">
        <v>6341</v>
      </c>
      <c r="P2999" s="89"/>
      <c r="Q2999" s="89"/>
      <c r="R2999" s="89"/>
      <c r="S2999" s="84">
        <v>3</v>
      </c>
      <c r="T2999" s="89"/>
      <c r="U2999" s="84">
        <v>15045</v>
      </c>
    </row>
    <row r="3000" spans="1:21" ht="17.25" customHeight="1" thickBot="1">
      <c r="A3000" s="98">
        <v>45366</v>
      </c>
      <c r="B3000" s="82" t="str">
        <f t="shared" si="46"/>
        <v>Mar</v>
      </c>
      <c r="C3000" s="83">
        <v>45352</v>
      </c>
      <c r="D3000" s="84">
        <v>11</v>
      </c>
      <c r="E3000" s="84" t="s">
        <v>205</v>
      </c>
      <c r="F3000" s="99" t="s">
        <v>6874</v>
      </c>
      <c r="G3000" s="100" t="s">
        <v>10850</v>
      </c>
      <c r="H3000" s="86" t="s">
        <v>8782</v>
      </c>
      <c r="I3000" s="100">
        <v>15045</v>
      </c>
      <c r="J3000" s="96">
        <v>12750</v>
      </c>
      <c r="K3000" s="134" t="s">
        <v>112</v>
      </c>
      <c r="L3000" s="96" t="s">
        <v>229</v>
      </c>
      <c r="M3000" s="88" t="str">
        <f>VLOOKUP(L3000,'Total Sales 24-25'!$AD$2:$AE$6,2,0)</f>
        <v>WhatsApp API Business</v>
      </c>
      <c r="N3000" s="96" t="s">
        <v>284</v>
      </c>
      <c r="O3000" s="84" t="s">
        <v>6341</v>
      </c>
      <c r="P3000" s="89"/>
      <c r="Q3000" s="89"/>
      <c r="R3000" s="89"/>
      <c r="S3000" s="84">
        <v>3</v>
      </c>
      <c r="T3000" s="89"/>
      <c r="U3000" s="84">
        <v>15045</v>
      </c>
    </row>
    <row r="3001" spans="1:21" ht="17.25" customHeight="1" thickBot="1">
      <c r="A3001" s="98">
        <v>45366</v>
      </c>
      <c r="B3001" s="82" t="str">
        <f t="shared" si="46"/>
        <v>Mar</v>
      </c>
      <c r="C3001" s="83">
        <v>45352</v>
      </c>
      <c r="D3001" s="84">
        <v>11</v>
      </c>
      <c r="E3001" s="84" t="s">
        <v>205</v>
      </c>
      <c r="F3001" s="99" t="s">
        <v>5700</v>
      </c>
      <c r="G3001" s="100" t="s">
        <v>10851</v>
      </c>
      <c r="H3001" s="86" t="s">
        <v>8782</v>
      </c>
      <c r="I3001" s="100">
        <v>56640</v>
      </c>
      <c r="J3001" s="96">
        <v>48000</v>
      </c>
      <c r="K3001" s="104" t="s">
        <v>291</v>
      </c>
      <c r="L3001" s="88" t="s">
        <v>32</v>
      </c>
      <c r="M3001" s="88" t="s">
        <v>15</v>
      </c>
      <c r="N3001" s="96" t="s">
        <v>503</v>
      </c>
      <c r="O3001" s="84" t="s">
        <v>6341</v>
      </c>
      <c r="P3001" s="89"/>
      <c r="Q3001" s="89"/>
      <c r="R3001" s="89"/>
      <c r="S3001" s="84">
        <v>3</v>
      </c>
      <c r="T3001" s="89"/>
      <c r="U3001" s="84">
        <v>56640</v>
      </c>
    </row>
    <row r="3002" spans="1:21" ht="17.25" customHeight="1" thickBot="1">
      <c r="A3002" s="82">
        <v>45040</v>
      </c>
      <c r="B3002" s="82" t="str">
        <f t="shared" si="46"/>
        <v>Apr</v>
      </c>
      <c r="C3002" s="83">
        <v>45017</v>
      </c>
      <c r="D3002" s="84">
        <v>17</v>
      </c>
      <c r="E3002" s="84" t="s">
        <v>205</v>
      </c>
      <c r="F3002" s="85" t="s">
        <v>10418</v>
      </c>
      <c r="G3002" s="86" t="s">
        <v>10852</v>
      </c>
      <c r="H3002" s="86" t="s">
        <v>8782</v>
      </c>
      <c r="I3002" s="86">
        <v>3000</v>
      </c>
      <c r="J3002" s="84">
        <v>2542</v>
      </c>
      <c r="K3002" s="107" t="s">
        <v>261</v>
      </c>
      <c r="L3002" s="88" t="s">
        <v>226</v>
      </c>
      <c r="M3002" s="88" t="str">
        <f>VLOOKUP(L3002,'Total Sales 24-25'!$AD$2:$AE$6,2,0)</f>
        <v xml:space="preserve">Training Business </v>
      </c>
      <c r="N3002" s="88" t="s">
        <v>661</v>
      </c>
      <c r="O3002" s="84" t="s">
        <v>6341</v>
      </c>
      <c r="P3002" s="89"/>
      <c r="Q3002" s="89"/>
      <c r="R3002" s="89"/>
      <c r="S3002" s="84">
        <v>4</v>
      </c>
      <c r="T3002" s="89"/>
      <c r="U3002" s="84">
        <v>3000</v>
      </c>
    </row>
    <row r="3003" spans="1:21" ht="17.25" customHeight="1" thickBot="1">
      <c r="A3003" s="98">
        <v>45367</v>
      </c>
      <c r="B3003" s="82" t="str">
        <f t="shared" si="46"/>
        <v>Mar</v>
      </c>
      <c r="C3003" s="83">
        <v>45352</v>
      </c>
      <c r="D3003" s="84">
        <v>11</v>
      </c>
      <c r="E3003" s="84" t="s">
        <v>205</v>
      </c>
      <c r="F3003" s="99" t="s">
        <v>1019</v>
      </c>
      <c r="G3003" s="100" t="s">
        <v>10853</v>
      </c>
      <c r="H3003" s="86" t="s">
        <v>8782</v>
      </c>
      <c r="I3003" s="100">
        <v>446040</v>
      </c>
      <c r="J3003" s="96">
        <v>378000</v>
      </c>
      <c r="K3003" s="104" t="s">
        <v>291</v>
      </c>
      <c r="L3003" s="88" t="s">
        <v>32</v>
      </c>
      <c r="M3003" s="88" t="s">
        <v>15</v>
      </c>
      <c r="N3003" s="96" t="s">
        <v>503</v>
      </c>
      <c r="O3003" s="84" t="s">
        <v>6341</v>
      </c>
      <c r="P3003" s="89"/>
      <c r="Q3003" s="89"/>
      <c r="R3003" s="89"/>
      <c r="S3003" s="84">
        <v>3</v>
      </c>
      <c r="T3003" s="89"/>
      <c r="U3003" s="84">
        <v>446040</v>
      </c>
    </row>
    <row r="3004" spans="1:21" ht="17.25" customHeight="1" thickBot="1">
      <c r="A3004" s="98">
        <v>45367</v>
      </c>
      <c r="B3004" s="82" t="str">
        <f t="shared" si="46"/>
        <v>Mar</v>
      </c>
      <c r="C3004" s="83">
        <v>45352</v>
      </c>
      <c r="D3004" s="84">
        <v>11</v>
      </c>
      <c r="E3004" s="84" t="s">
        <v>205</v>
      </c>
      <c r="F3004" s="99" t="s">
        <v>10007</v>
      </c>
      <c r="G3004" s="100" t="s">
        <v>10854</v>
      </c>
      <c r="H3004" s="86" t="s">
        <v>8782</v>
      </c>
      <c r="I3004" s="100">
        <v>236000</v>
      </c>
      <c r="J3004" s="96">
        <v>200000</v>
      </c>
      <c r="K3004" s="104" t="s">
        <v>291</v>
      </c>
      <c r="L3004" s="88" t="s">
        <v>32</v>
      </c>
      <c r="M3004" s="88" t="s">
        <v>15</v>
      </c>
      <c r="N3004" s="96" t="s">
        <v>503</v>
      </c>
      <c r="O3004" s="84" t="s">
        <v>6341</v>
      </c>
      <c r="P3004" s="89"/>
      <c r="Q3004" s="89"/>
      <c r="R3004" s="89"/>
      <c r="S3004" s="84">
        <v>3</v>
      </c>
      <c r="T3004" s="89"/>
      <c r="U3004" s="84">
        <v>236000</v>
      </c>
    </row>
    <row r="3005" spans="1:21" ht="17.25" customHeight="1" thickBot="1">
      <c r="A3005" s="98">
        <v>45367</v>
      </c>
      <c r="B3005" s="82" t="str">
        <f t="shared" si="46"/>
        <v>Mar</v>
      </c>
      <c r="C3005" s="83">
        <v>45352</v>
      </c>
      <c r="D3005" s="84">
        <v>11</v>
      </c>
      <c r="E3005" s="84" t="s">
        <v>205</v>
      </c>
      <c r="F3005" s="99" t="s">
        <v>860</v>
      </c>
      <c r="G3005" s="100" t="s">
        <v>10855</v>
      </c>
      <c r="H3005" s="86" t="s">
        <v>8782</v>
      </c>
      <c r="I3005" s="100">
        <v>76464</v>
      </c>
      <c r="J3005" s="96">
        <v>64800</v>
      </c>
      <c r="K3005" s="134" t="s">
        <v>112</v>
      </c>
      <c r="L3005" s="96" t="s">
        <v>229</v>
      </c>
      <c r="M3005" s="88" t="str">
        <f>VLOOKUP(L3005,'Total Sales 24-25'!$AD$2:$AE$6,2,0)</f>
        <v>WhatsApp API Business</v>
      </c>
      <c r="N3005" s="96" t="s">
        <v>359</v>
      </c>
      <c r="O3005" s="84" t="s">
        <v>6341</v>
      </c>
      <c r="P3005" s="89"/>
      <c r="Q3005" s="89"/>
      <c r="R3005" s="89"/>
      <c r="S3005" s="84">
        <v>3</v>
      </c>
      <c r="T3005" s="89"/>
      <c r="U3005" s="84">
        <v>76464</v>
      </c>
    </row>
    <row r="3006" spans="1:21" ht="17.25" customHeight="1" thickBot="1">
      <c r="A3006" s="98">
        <v>45367</v>
      </c>
      <c r="B3006" s="82" t="str">
        <f t="shared" si="46"/>
        <v>Mar</v>
      </c>
      <c r="C3006" s="83">
        <v>45352</v>
      </c>
      <c r="D3006" s="84">
        <v>11</v>
      </c>
      <c r="E3006" s="84" t="s">
        <v>205</v>
      </c>
      <c r="F3006" s="99" t="s">
        <v>4584</v>
      </c>
      <c r="G3006" s="100" t="s">
        <v>10856</v>
      </c>
      <c r="H3006" s="86" t="s">
        <v>8782</v>
      </c>
      <c r="I3006" s="100">
        <v>48380</v>
      </c>
      <c r="J3006" s="96">
        <v>41000</v>
      </c>
      <c r="K3006" s="134" t="s">
        <v>112</v>
      </c>
      <c r="L3006" s="96" t="s">
        <v>229</v>
      </c>
      <c r="M3006" s="88" t="str">
        <f>VLOOKUP(L3006,'Total Sales 24-25'!$AD$2:$AE$6,2,0)</f>
        <v>WhatsApp API Business</v>
      </c>
      <c r="N3006" s="96" t="s">
        <v>643</v>
      </c>
      <c r="O3006" s="84" t="s">
        <v>6341</v>
      </c>
      <c r="P3006" s="89"/>
      <c r="Q3006" s="89"/>
      <c r="R3006" s="89"/>
      <c r="S3006" s="84">
        <v>3</v>
      </c>
      <c r="T3006" s="89"/>
      <c r="U3006" s="84">
        <v>48380</v>
      </c>
    </row>
    <row r="3007" spans="1:21" ht="17.25" customHeight="1" thickBot="1">
      <c r="A3007" s="98">
        <v>45367</v>
      </c>
      <c r="B3007" s="82" t="str">
        <f t="shared" si="46"/>
        <v>Mar</v>
      </c>
      <c r="C3007" s="83">
        <v>45352</v>
      </c>
      <c r="D3007" s="84">
        <v>11</v>
      </c>
      <c r="E3007" s="84" t="s">
        <v>205</v>
      </c>
      <c r="F3007" s="99" t="s">
        <v>1770</v>
      </c>
      <c r="G3007" s="100" t="s">
        <v>10857</v>
      </c>
      <c r="H3007" s="86" t="s">
        <v>8782</v>
      </c>
      <c r="I3007" s="100">
        <v>3540</v>
      </c>
      <c r="J3007" s="96">
        <v>3000</v>
      </c>
      <c r="K3007" s="134" t="s">
        <v>112</v>
      </c>
      <c r="L3007" s="96" t="s">
        <v>229</v>
      </c>
      <c r="M3007" s="88" t="str">
        <f>VLOOKUP(L3007,'Total Sales 24-25'!$AD$2:$AE$6,2,0)</f>
        <v>WhatsApp API Business</v>
      </c>
      <c r="N3007" s="96" t="s">
        <v>249</v>
      </c>
      <c r="O3007" s="84" t="s">
        <v>6341</v>
      </c>
      <c r="P3007" s="89"/>
      <c r="Q3007" s="89"/>
      <c r="R3007" s="89"/>
      <c r="S3007" s="84">
        <v>3</v>
      </c>
      <c r="T3007" s="89"/>
      <c r="U3007" s="84">
        <v>3540</v>
      </c>
    </row>
    <row r="3008" spans="1:21" ht="17.25" customHeight="1" thickBot="1">
      <c r="A3008" s="98">
        <v>45367</v>
      </c>
      <c r="B3008" s="82" t="str">
        <f t="shared" si="46"/>
        <v>Mar</v>
      </c>
      <c r="C3008" s="83">
        <v>45352</v>
      </c>
      <c r="D3008" s="84">
        <v>11</v>
      </c>
      <c r="E3008" s="84" t="s">
        <v>205</v>
      </c>
      <c r="F3008" s="99" t="s">
        <v>3079</v>
      </c>
      <c r="G3008" s="100" t="s">
        <v>10858</v>
      </c>
      <c r="H3008" s="86" t="s">
        <v>8782</v>
      </c>
      <c r="I3008" s="100">
        <v>42480</v>
      </c>
      <c r="J3008" s="96">
        <v>36000</v>
      </c>
      <c r="K3008" s="134" t="s">
        <v>112</v>
      </c>
      <c r="L3008" s="96" t="s">
        <v>229</v>
      </c>
      <c r="M3008" s="88" t="str">
        <f>VLOOKUP(L3008,'Total Sales 24-25'!$AD$2:$AE$6,2,0)</f>
        <v>WhatsApp API Business</v>
      </c>
      <c r="N3008" s="96" t="s">
        <v>359</v>
      </c>
      <c r="O3008" s="84" t="s">
        <v>6341</v>
      </c>
      <c r="P3008" s="89"/>
      <c r="Q3008" s="89"/>
      <c r="R3008" s="89"/>
      <c r="S3008" s="84">
        <v>3</v>
      </c>
      <c r="T3008" s="89"/>
      <c r="U3008" s="84">
        <v>42480</v>
      </c>
    </row>
    <row r="3009" spans="1:21" ht="17.25" customHeight="1" thickBot="1">
      <c r="A3009" s="98">
        <v>45367</v>
      </c>
      <c r="B3009" s="82" t="str">
        <f t="shared" si="46"/>
        <v>Mar</v>
      </c>
      <c r="C3009" s="83">
        <v>45352</v>
      </c>
      <c r="D3009" s="84">
        <v>11</v>
      </c>
      <c r="E3009" s="84" t="s">
        <v>205</v>
      </c>
      <c r="F3009" s="99" t="s">
        <v>5682</v>
      </c>
      <c r="G3009" s="100" t="s">
        <v>10859</v>
      </c>
      <c r="H3009" s="86" t="s">
        <v>8782</v>
      </c>
      <c r="I3009" s="100">
        <v>1950</v>
      </c>
      <c r="J3009" s="96">
        <v>1653</v>
      </c>
      <c r="K3009" s="118" t="s">
        <v>261</v>
      </c>
      <c r="L3009" s="96" t="s">
        <v>232</v>
      </c>
      <c r="M3009" s="88" t="str">
        <f>VLOOKUP(L3009,'Total Sales 24-25'!$AD$2:$AE$6,2,0)</f>
        <v>Other Services</v>
      </c>
      <c r="N3009" s="96" t="s">
        <v>661</v>
      </c>
      <c r="O3009" s="84" t="s">
        <v>6341</v>
      </c>
      <c r="P3009" s="89"/>
      <c r="Q3009" s="89"/>
      <c r="R3009" s="89"/>
      <c r="S3009" s="84">
        <v>3</v>
      </c>
      <c r="T3009" s="89"/>
      <c r="U3009" s="84">
        <v>1950</v>
      </c>
    </row>
    <row r="3010" spans="1:21" ht="17.25" customHeight="1" thickBot="1">
      <c r="A3010" s="98">
        <v>45367</v>
      </c>
      <c r="B3010" s="82" t="str">
        <f t="shared" ref="B3010:B3073" si="47">TEXT(A3010,"mmm")</f>
        <v>Mar</v>
      </c>
      <c r="C3010" s="83">
        <v>45352</v>
      </c>
      <c r="D3010" s="84">
        <v>11</v>
      </c>
      <c r="E3010" s="84" t="s">
        <v>205</v>
      </c>
      <c r="F3010" s="99" t="s">
        <v>407</v>
      </c>
      <c r="G3010" s="100" t="s">
        <v>10860</v>
      </c>
      <c r="H3010" s="86" t="s">
        <v>8782</v>
      </c>
      <c r="I3010" s="100">
        <v>7080</v>
      </c>
      <c r="J3010" s="96">
        <v>6000</v>
      </c>
      <c r="K3010" s="134" t="s">
        <v>112</v>
      </c>
      <c r="L3010" s="96" t="s">
        <v>229</v>
      </c>
      <c r="M3010" s="88" t="str">
        <f>VLOOKUP(L3010,'Total Sales 24-25'!$AD$2:$AE$6,2,0)</f>
        <v>WhatsApp API Business</v>
      </c>
      <c r="N3010" s="96" t="s">
        <v>258</v>
      </c>
      <c r="O3010" s="84" t="s">
        <v>6341</v>
      </c>
      <c r="P3010" s="89"/>
      <c r="Q3010" s="89"/>
      <c r="R3010" s="89"/>
      <c r="S3010" s="84">
        <v>3</v>
      </c>
      <c r="T3010" s="89"/>
      <c r="U3010" s="84">
        <v>7080</v>
      </c>
    </row>
    <row r="3011" spans="1:21" ht="17.25" customHeight="1" thickBot="1">
      <c r="A3011" s="98">
        <v>45367</v>
      </c>
      <c r="B3011" s="82" t="str">
        <f t="shared" si="47"/>
        <v>Mar</v>
      </c>
      <c r="C3011" s="83">
        <v>45352</v>
      </c>
      <c r="D3011" s="84">
        <v>11</v>
      </c>
      <c r="E3011" s="84" t="s">
        <v>205</v>
      </c>
      <c r="F3011" s="99" t="s">
        <v>10861</v>
      </c>
      <c r="G3011" s="100" t="s">
        <v>10862</v>
      </c>
      <c r="H3011" s="86" t="s">
        <v>8782</v>
      </c>
      <c r="I3011" s="100">
        <v>299</v>
      </c>
      <c r="J3011" s="96">
        <v>253</v>
      </c>
      <c r="K3011" s="118" t="s">
        <v>261</v>
      </c>
      <c r="L3011" s="96" t="s">
        <v>232</v>
      </c>
      <c r="M3011" s="88" t="str">
        <f>VLOOKUP(L3011,'Total Sales 24-25'!$AD$2:$AE$6,2,0)</f>
        <v>Other Services</v>
      </c>
      <c r="N3011" s="96" t="s">
        <v>330</v>
      </c>
      <c r="O3011" s="84" t="s">
        <v>6341</v>
      </c>
      <c r="P3011" s="89"/>
      <c r="Q3011" s="89"/>
      <c r="R3011" s="89"/>
      <c r="S3011" s="84">
        <v>3</v>
      </c>
      <c r="T3011" s="89"/>
      <c r="U3011" s="84">
        <v>299</v>
      </c>
    </row>
    <row r="3012" spans="1:21" ht="17.25" customHeight="1" thickBot="1">
      <c r="A3012" s="98">
        <v>45367</v>
      </c>
      <c r="B3012" s="82" t="str">
        <f t="shared" si="47"/>
        <v>Mar</v>
      </c>
      <c r="C3012" s="83">
        <v>45352</v>
      </c>
      <c r="D3012" s="84">
        <v>11</v>
      </c>
      <c r="E3012" s="84" t="s">
        <v>205</v>
      </c>
      <c r="F3012" s="99" t="s">
        <v>3849</v>
      </c>
      <c r="G3012" s="100" t="s">
        <v>10863</v>
      </c>
      <c r="H3012" s="86" t="s">
        <v>8782</v>
      </c>
      <c r="I3012" s="100">
        <v>299</v>
      </c>
      <c r="J3012" s="96">
        <v>253</v>
      </c>
      <c r="K3012" s="118" t="s">
        <v>261</v>
      </c>
      <c r="L3012" s="96" t="s">
        <v>232</v>
      </c>
      <c r="M3012" s="88" t="str">
        <f>VLOOKUP(L3012,'Total Sales 24-25'!$AD$2:$AE$6,2,0)</f>
        <v>Other Services</v>
      </c>
      <c r="N3012" s="96" t="s">
        <v>330</v>
      </c>
      <c r="O3012" s="84" t="s">
        <v>6341</v>
      </c>
      <c r="P3012" s="89"/>
      <c r="Q3012" s="89"/>
      <c r="R3012" s="89"/>
      <c r="S3012" s="84">
        <v>3</v>
      </c>
      <c r="T3012" s="89"/>
      <c r="U3012" s="84">
        <v>299</v>
      </c>
    </row>
    <row r="3013" spans="1:21" ht="17.25" customHeight="1" thickBot="1">
      <c r="A3013" s="82">
        <v>45041</v>
      </c>
      <c r="B3013" s="82" t="str">
        <f t="shared" si="47"/>
        <v>Apr</v>
      </c>
      <c r="C3013" s="83">
        <v>45017</v>
      </c>
      <c r="D3013" s="84">
        <v>17</v>
      </c>
      <c r="E3013" s="84" t="s">
        <v>205</v>
      </c>
      <c r="F3013" s="85" t="s">
        <v>1024</v>
      </c>
      <c r="G3013" s="86" t="s">
        <v>10864</v>
      </c>
      <c r="H3013" s="86" t="s">
        <v>8782</v>
      </c>
      <c r="I3013" s="86">
        <v>3000</v>
      </c>
      <c r="J3013" s="84">
        <v>2542</v>
      </c>
      <c r="K3013" s="107" t="s">
        <v>261</v>
      </c>
      <c r="L3013" s="88" t="s">
        <v>226</v>
      </c>
      <c r="M3013" s="88" t="str">
        <f>VLOOKUP(L3013,'Total Sales 24-25'!$AD$2:$AE$6,2,0)</f>
        <v xml:space="preserve">Training Business </v>
      </c>
      <c r="N3013" s="88" t="s">
        <v>661</v>
      </c>
      <c r="O3013" s="84" t="s">
        <v>6341</v>
      </c>
      <c r="P3013" s="89"/>
      <c r="Q3013" s="89"/>
      <c r="R3013" s="89"/>
      <c r="S3013" s="84">
        <v>4</v>
      </c>
      <c r="T3013" s="89"/>
      <c r="U3013" s="84">
        <v>3000</v>
      </c>
    </row>
    <row r="3014" spans="1:21" ht="17.25" customHeight="1" thickBot="1">
      <c r="A3014" s="98">
        <v>45367</v>
      </c>
      <c r="B3014" s="82" t="str">
        <f t="shared" si="47"/>
        <v>Mar</v>
      </c>
      <c r="C3014" s="83">
        <v>45352</v>
      </c>
      <c r="D3014" s="84">
        <v>11</v>
      </c>
      <c r="E3014" s="84" t="s">
        <v>205</v>
      </c>
      <c r="F3014" s="99" t="s">
        <v>8922</v>
      </c>
      <c r="G3014" s="100" t="s">
        <v>10865</v>
      </c>
      <c r="H3014" s="86" t="s">
        <v>8782</v>
      </c>
      <c r="I3014" s="100">
        <v>5900</v>
      </c>
      <c r="J3014" s="96">
        <v>5000</v>
      </c>
      <c r="K3014" s="135" t="s">
        <v>310</v>
      </c>
      <c r="L3014" s="96" t="s">
        <v>223</v>
      </c>
      <c r="M3014" s="88" t="str">
        <f>VLOOKUP(L3014,'Total Sales 24-25'!$AD$2:$AE$6,2,0)</f>
        <v>Tech Assist Recruitment</v>
      </c>
      <c r="N3014" s="96" t="s">
        <v>311</v>
      </c>
      <c r="O3014" s="84" t="s">
        <v>6341</v>
      </c>
      <c r="P3014" s="89"/>
      <c r="Q3014" s="89"/>
      <c r="R3014" s="89"/>
      <c r="S3014" s="84">
        <v>3</v>
      </c>
      <c r="T3014" s="89"/>
      <c r="U3014" s="84">
        <v>5900</v>
      </c>
    </row>
    <row r="3015" spans="1:21" ht="17.25" customHeight="1" thickBot="1">
      <c r="A3015" s="98">
        <v>45367</v>
      </c>
      <c r="B3015" s="82" t="str">
        <f t="shared" si="47"/>
        <v>Mar</v>
      </c>
      <c r="C3015" s="83">
        <v>45352</v>
      </c>
      <c r="D3015" s="84">
        <v>11</v>
      </c>
      <c r="E3015" s="84" t="s">
        <v>205</v>
      </c>
      <c r="F3015" s="99" t="s">
        <v>10866</v>
      </c>
      <c r="G3015" s="100" t="s">
        <v>10867</v>
      </c>
      <c r="H3015" s="86" t="s">
        <v>8782</v>
      </c>
      <c r="I3015" s="100">
        <v>299</v>
      </c>
      <c r="J3015" s="96">
        <v>253</v>
      </c>
      <c r="K3015" s="118" t="s">
        <v>261</v>
      </c>
      <c r="L3015" s="96" t="s">
        <v>232</v>
      </c>
      <c r="M3015" s="88" t="str">
        <f>VLOOKUP(L3015,'Total Sales 24-25'!$AD$2:$AE$6,2,0)</f>
        <v>Other Services</v>
      </c>
      <c r="N3015" s="96" t="s">
        <v>330</v>
      </c>
      <c r="O3015" s="84" t="s">
        <v>6341</v>
      </c>
      <c r="P3015" s="89"/>
      <c r="Q3015" s="89"/>
      <c r="R3015" s="89"/>
      <c r="S3015" s="84">
        <v>3</v>
      </c>
      <c r="T3015" s="89"/>
      <c r="U3015" s="84">
        <v>299</v>
      </c>
    </row>
    <row r="3016" spans="1:21" ht="17.25" customHeight="1" thickBot="1">
      <c r="A3016" s="98">
        <v>45367</v>
      </c>
      <c r="B3016" s="82" t="str">
        <f t="shared" si="47"/>
        <v>Mar</v>
      </c>
      <c r="C3016" s="83">
        <v>45352</v>
      </c>
      <c r="D3016" s="84">
        <v>11</v>
      </c>
      <c r="E3016" s="84" t="s">
        <v>205</v>
      </c>
      <c r="F3016" s="99" t="s">
        <v>6759</v>
      </c>
      <c r="G3016" s="100" t="s">
        <v>10868</v>
      </c>
      <c r="H3016" s="86" t="s">
        <v>8782</v>
      </c>
      <c r="I3016" s="100">
        <v>11800</v>
      </c>
      <c r="J3016" s="96">
        <v>10000</v>
      </c>
      <c r="K3016" s="134" t="s">
        <v>112</v>
      </c>
      <c r="L3016" s="96" t="s">
        <v>229</v>
      </c>
      <c r="M3016" s="88" t="str">
        <f>VLOOKUP(L3016,'Total Sales 24-25'!$AD$2:$AE$6,2,0)</f>
        <v>WhatsApp API Business</v>
      </c>
      <c r="N3016" s="96" t="s">
        <v>258</v>
      </c>
      <c r="O3016" s="84" t="s">
        <v>6341</v>
      </c>
      <c r="P3016" s="89"/>
      <c r="Q3016" s="89"/>
      <c r="R3016" s="89"/>
      <c r="S3016" s="84">
        <v>3</v>
      </c>
      <c r="T3016" s="89"/>
      <c r="U3016" s="84">
        <v>11800</v>
      </c>
    </row>
    <row r="3017" spans="1:21" ht="17.25" customHeight="1" thickBot="1">
      <c r="A3017" s="98">
        <v>45369</v>
      </c>
      <c r="B3017" s="82" t="str">
        <f t="shared" si="47"/>
        <v>Mar</v>
      </c>
      <c r="C3017" s="83">
        <v>45352</v>
      </c>
      <c r="D3017" s="84">
        <v>12</v>
      </c>
      <c r="E3017" s="84" t="s">
        <v>205</v>
      </c>
      <c r="F3017" s="99" t="s">
        <v>3687</v>
      </c>
      <c r="G3017" s="100" t="s">
        <v>10869</v>
      </c>
      <c r="H3017" s="86" t="s">
        <v>8782</v>
      </c>
      <c r="I3017" s="100">
        <v>7522.5</v>
      </c>
      <c r="J3017" s="96">
        <v>6375</v>
      </c>
      <c r="K3017" s="134" t="s">
        <v>112</v>
      </c>
      <c r="L3017" s="96" t="s">
        <v>229</v>
      </c>
      <c r="M3017" s="88" t="str">
        <f>VLOOKUP(L3017,'Total Sales 24-25'!$AD$2:$AE$6,2,0)</f>
        <v>WhatsApp API Business</v>
      </c>
      <c r="N3017" s="96" t="s">
        <v>269</v>
      </c>
      <c r="O3017" s="84" t="s">
        <v>6341</v>
      </c>
      <c r="P3017" s="89"/>
      <c r="Q3017" s="89"/>
      <c r="R3017" s="89"/>
      <c r="S3017" s="84">
        <v>3</v>
      </c>
      <c r="T3017" s="89"/>
      <c r="U3017" s="84">
        <v>7522.5</v>
      </c>
    </row>
    <row r="3018" spans="1:21" ht="17.25" customHeight="1" thickBot="1">
      <c r="A3018" s="98">
        <v>45369</v>
      </c>
      <c r="B3018" s="82" t="str">
        <f t="shared" si="47"/>
        <v>Mar</v>
      </c>
      <c r="C3018" s="83">
        <v>45352</v>
      </c>
      <c r="D3018" s="84">
        <v>12</v>
      </c>
      <c r="E3018" s="84" t="s">
        <v>205</v>
      </c>
      <c r="F3018" s="99" t="s">
        <v>2269</v>
      </c>
      <c r="G3018" s="100" t="s">
        <v>10870</v>
      </c>
      <c r="H3018" s="86" t="s">
        <v>8782</v>
      </c>
      <c r="I3018" s="100">
        <v>8850</v>
      </c>
      <c r="J3018" s="96">
        <v>7500</v>
      </c>
      <c r="K3018" s="134" t="s">
        <v>112</v>
      </c>
      <c r="L3018" s="96" t="s">
        <v>229</v>
      </c>
      <c r="M3018" s="88" t="str">
        <f>VLOOKUP(L3018,'Total Sales 24-25'!$AD$2:$AE$6,2,0)</f>
        <v>WhatsApp API Business</v>
      </c>
      <c r="N3018" s="96" t="s">
        <v>269</v>
      </c>
      <c r="O3018" s="84" t="s">
        <v>6341</v>
      </c>
      <c r="P3018" s="89"/>
      <c r="Q3018" s="89"/>
      <c r="R3018" s="89"/>
      <c r="S3018" s="84">
        <v>3</v>
      </c>
      <c r="T3018" s="89"/>
      <c r="U3018" s="84">
        <v>8850</v>
      </c>
    </row>
    <row r="3019" spans="1:21" ht="17.25" customHeight="1" thickBot="1">
      <c r="A3019" s="98">
        <v>45369</v>
      </c>
      <c r="B3019" s="82" t="str">
        <f t="shared" si="47"/>
        <v>Mar</v>
      </c>
      <c r="C3019" s="83">
        <v>45352</v>
      </c>
      <c r="D3019" s="84">
        <v>12</v>
      </c>
      <c r="E3019" s="84" t="s">
        <v>205</v>
      </c>
      <c r="F3019" s="99" t="s">
        <v>6840</v>
      </c>
      <c r="G3019" s="100" t="s">
        <v>10871</v>
      </c>
      <c r="H3019" s="86" t="s">
        <v>8782</v>
      </c>
      <c r="I3019" s="100">
        <v>17700</v>
      </c>
      <c r="J3019" s="96">
        <v>15000</v>
      </c>
      <c r="K3019" s="134" t="s">
        <v>112</v>
      </c>
      <c r="L3019" s="96" t="s">
        <v>229</v>
      </c>
      <c r="M3019" s="88" t="str">
        <f>VLOOKUP(L3019,'Total Sales 24-25'!$AD$2:$AE$6,2,0)</f>
        <v>WhatsApp API Business</v>
      </c>
      <c r="N3019" s="96" t="s">
        <v>284</v>
      </c>
      <c r="O3019" s="84" t="s">
        <v>6341</v>
      </c>
      <c r="P3019" s="89"/>
      <c r="Q3019" s="89"/>
      <c r="R3019" s="89"/>
      <c r="S3019" s="84">
        <v>3</v>
      </c>
      <c r="T3019" s="89"/>
      <c r="U3019" s="84">
        <v>17700</v>
      </c>
    </row>
    <row r="3020" spans="1:21" ht="17.25" customHeight="1" thickBot="1">
      <c r="A3020" s="98">
        <v>45369</v>
      </c>
      <c r="B3020" s="82" t="str">
        <f t="shared" si="47"/>
        <v>Mar</v>
      </c>
      <c r="C3020" s="83">
        <v>45352</v>
      </c>
      <c r="D3020" s="84">
        <v>12</v>
      </c>
      <c r="E3020" s="84" t="s">
        <v>205</v>
      </c>
      <c r="F3020" s="99" t="s">
        <v>3719</v>
      </c>
      <c r="G3020" s="100" t="s">
        <v>10872</v>
      </c>
      <c r="H3020" s="86" t="s">
        <v>8782</v>
      </c>
      <c r="I3020" s="100">
        <v>15045</v>
      </c>
      <c r="J3020" s="96">
        <v>12750</v>
      </c>
      <c r="K3020" s="134" t="s">
        <v>112</v>
      </c>
      <c r="L3020" s="96" t="s">
        <v>229</v>
      </c>
      <c r="M3020" s="88" t="str">
        <f>VLOOKUP(L3020,'Total Sales 24-25'!$AD$2:$AE$6,2,0)</f>
        <v>WhatsApp API Business</v>
      </c>
      <c r="N3020" s="96" t="s">
        <v>284</v>
      </c>
      <c r="O3020" s="84" t="s">
        <v>6341</v>
      </c>
      <c r="P3020" s="89"/>
      <c r="Q3020" s="89"/>
      <c r="R3020" s="89"/>
      <c r="S3020" s="84">
        <v>3</v>
      </c>
      <c r="T3020" s="89"/>
      <c r="U3020" s="84">
        <v>15045</v>
      </c>
    </row>
    <row r="3021" spans="1:21" ht="17.25" customHeight="1" thickBot="1">
      <c r="A3021" s="98">
        <v>45369</v>
      </c>
      <c r="B3021" s="82" t="str">
        <f t="shared" si="47"/>
        <v>Mar</v>
      </c>
      <c r="C3021" s="83">
        <v>45352</v>
      </c>
      <c r="D3021" s="84">
        <v>12</v>
      </c>
      <c r="E3021" s="84" t="s">
        <v>205</v>
      </c>
      <c r="F3021" s="99" t="s">
        <v>1650</v>
      </c>
      <c r="G3021" s="100" t="s">
        <v>10873</v>
      </c>
      <c r="H3021" s="86" t="s">
        <v>8782</v>
      </c>
      <c r="I3021" s="100">
        <v>2507.5</v>
      </c>
      <c r="J3021" s="96">
        <v>2125</v>
      </c>
      <c r="K3021" s="134" t="s">
        <v>112</v>
      </c>
      <c r="L3021" s="96" t="s">
        <v>229</v>
      </c>
      <c r="M3021" s="88" t="str">
        <f>VLOOKUP(L3021,'Total Sales 24-25'!$AD$2:$AE$6,2,0)</f>
        <v>WhatsApp API Business</v>
      </c>
      <c r="N3021" s="96" t="s">
        <v>258</v>
      </c>
      <c r="O3021" s="84" t="s">
        <v>6341</v>
      </c>
      <c r="P3021" s="89"/>
      <c r="Q3021" s="89"/>
      <c r="R3021" s="89"/>
      <c r="S3021" s="84">
        <v>3</v>
      </c>
      <c r="T3021" s="89"/>
      <c r="U3021" s="84">
        <v>2507.5</v>
      </c>
    </row>
    <row r="3022" spans="1:21" ht="17.25" customHeight="1" thickBot="1">
      <c r="A3022" s="98">
        <v>45369</v>
      </c>
      <c r="B3022" s="82" t="str">
        <f t="shared" si="47"/>
        <v>Mar</v>
      </c>
      <c r="C3022" s="83">
        <v>45352</v>
      </c>
      <c r="D3022" s="84">
        <v>12</v>
      </c>
      <c r="E3022" s="84" t="s">
        <v>205</v>
      </c>
      <c r="F3022" s="99" t="s">
        <v>1838</v>
      </c>
      <c r="G3022" s="100" t="s">
        <v>10874</v>
      </c>
      <c r="H3022" s="86" t="s">
        <v>8782</v>
      </c>
      <c r="I3022" s="100">
        <v>10030</v>
      </c>
      <c r="J3022" s="96">
        <v>8500</v>
      </c>
      <c r="K3022" s="134" t="s">
        <v>112</v>
      </c>
      <c r="L3022" s="96" t="s">
        <v>229</v>
      </c>
      <c r="M3022" s="88" t="str">
        <f>VLOOKUP(L3022,'Total Sales 24-25'!$AD$2:$AE$6,2,0)</f>
        <v>WhatsApp API Business</v>
      </c>
      <c r="N3022" s="96" t="s">
        <v>352</v>
      </c>
      <c r="O3022" s="84" t="s">
        <v>6341</v>
      </c>
      <c r="P3022" s="89"/>
      <c r="Q3022" s="89"/>
      <c r="R3022" s="89"/>
      <c r="S3022" s="84">
        <v>3</v>
      </c>
      <c r="T3022" s="89"/>
      <c r="U3022" s="84">
        <v>10030</v>
      </c>
    </row>
    <row r="3023" spans="1:21" ht="17.25" customHeight="1" thickBot="1">
      <c r="A3023" s="98">
        <v>45369</v>
      </c>
      <c r="B3023" s="82" t="str">
        <f t="shared" si="47"/>
        <v>Mar</v>
      </c>
      <c r="C3023" s="83">
        <v>45352</v>
      </c>
      <c r="D3023" s="84">
        <v>12</v>
      </c>
      <c r="E3023" s="84" t="s">
        <v>205</v>
      </c>
      <c r="F3023" s="99" t="s">
        <v>5609</v>
      </c>
      <c r="G3023" s="100" t="s">
        <v>10875</v>
      </c>
      <c r="H3023" s="86" t="s">
        <v>8782</v>
      </c>
      <c r="I3023" s="100">
        <v>7522.5</v>
      </c>
      <c r="J3023" s="96">
        <v>6375</v>
      </c>
      <c r="K3023" s="134" t="s">
        <v>112</v>
      </c>
      <c r="L3023" s="96" t="s">
        <v>229</v>
      </c>
      <c r="M3023" s="88" t="str">
        <f>VLOOKUP(L3023,'Total Sales 24-25'!$AD$2:$AE$6,2,0)</f>
        <v>WhatsApp API Business</v>
      </c>
      <c r="N3023" s="96" t="s">
        <v>269</v>
      </c>
      <c r="O3023" s="84" t="s">
        <v>6341</v>
      </c>
      <c r="P3023" s="89"/>
      <c r="Q3023" s="89"/>
      <c r="R3023" s="89"/>
      <c r="S3023" s="84">
        <v>3</v>
      </c>
      <c r="T3023" s="89"/>
      <c r="U3023" s="84">
        <v>7522.5</v>
      </c>
    </row>
    <row r="3024" spans="1:21" ht="17.25" customHeight="1" thickBot="1">
      <c r="A3024" s="82">
        <v>45041</v>
      </c>
      <c r="B3024" s="82" t="str">
        <f t="shared" si="47"/>
        <v>Apr</v>
      </c>
      <c r="C3024" s="83">
        <v>45017</v>
      </c>
      <c r="D3024" s="84">
        <v>17</v>
      </c>
      <c r="E3024" s="84" t="s">
        <v>205</v>
      </c>
      <c r="F3024" s="85" t="s">
        <v>1346</v>
      </c>
      <c r="G3024" s="86" t="s">
        <v>10876</v>
      </c>
      <c r="H3024" s="86" t="s">
        <v>8782</v>
      </c>
      <c r="I3024" s="86">
        <v>70800</v>
      </c>
      <c r="J3024" s="84">
        <v>60000</v>
      </c>
      <c r="K3024" s="108" t="s">
        <v>291</v>
      </c>
      <c r="L3024" s="88" t="s">
        <v>32</v>
      </c>
      <c r="M3024" s="88" t="s">
        <v>15</v>
      </c>
      <c r="N3024" s="88" t="s">
        <v>503</v>
      </c>
      <c r="O3024" s="84" t="s">
        <v>6341</v>
      </c>
      <c r="P3024" s="89"/>
      <c r="Q3024" s="89"/>
      <c r="R3024" s="89"/>
      <c r="S3024" s="84">
        <v>4</v>
      </c>
      <c r="T3024" s="89"/>
      <c r="U3024" s="84">
        <v>70800</v>
      </c>
    </row>
    <row r="3025" spans="1:21" ht="17.25" customHeight="1" thickBot="1">
      <c r="A3025" s="98">
        <v>45370</v>
      </c>
      <c r="B3025" s="82" t="str">
        <f t="shared" si="47"/>
        <v>Mar</v>
      </c>
      <c r="C3025" s="83">
        <v>45352</v>
      </c>
      <c r="D3025" s="84">
        <v>12</v>
      </c>
      <c r="E3025" s="84" t="s">
        <v>205</v>
      </c>
      <c r="F3025" s="99" t="s">
        <v>2537</v>
      </c>
      <c r="G3025" s="100" t="s">
        <v>10877</v>
      </c>
      <c r="H3025" s="86" t="s">
        <v>8782</v>
      </c>
      <c r="I3025" s="100">
        <v>10030</v>
      </c>
      <c r="J3025" s="96">
        <v>8500</v>
      </c>
      <c r="K3025" s="134" t="s">
        <v>112</v>
      </c>
      <c r="L3025" s="96" t="s">
        <v>229</v>
      </c>
      <c r="M3025" s="88" t="str">
        <f>VLOOKUP(L3025,'Total Sales 24-25'!$AD$2:$AE$6,2,0)</f>
        <v>WhatsApp API Business</v>
      </c>
      <c r="N3025" s="96" t="s">
        <v>352</v>
      </c>
      <c r="O3025" s="84" t="s">
        <v>6341</v>
      </c>
      <c r="P3025" s="89"/>
      <c r="Q3025" s="89"/>
      <c r="R3025" s="89"/>
      <c r="S3025" s="84">
        <v>3</v>
      </c>
      <c r="T3025" s="89"/>
      <c r="U3025" s="84">
        <v>10030</v>
      </c>
    </row>
    <row r="3026" spans="1:21" ht="17.25" customHeight="1" thickBot="1">
      <c r="A3026" s="98">
        <v>45370</v>
      </c>
      <c r="B3026" s="82" t="str">
        <f t="shared" si="47"/>
        <v>Mar</v>
      </c>
      <c r="C3026" s="83">
        <v>45352</v>
      </c>
      <c r="D3026" s="84">
        <v>12</v>
      </c>
      <c r="E3026" s="84" t="s">
        <v>205</v>
      </c>
      <c r="F3026" s="99" t="s">
        <v>841</v>
      </c>
      <c r="G3026" s="138" t="s">
        <v>10878</v>
      </c>
      <c r="H3026" s="86" t="s">
        <v>8782</v>
      </c>
      <c r="I3026" s="100">
        <v>23600</v>
      </c>
      <c r="J3026" s="96">
        <v>20000</v>
      </c>
      <c r="K3026" s="134" t="s">
        <v>112</v>
      </c>
      <c r="L3026" s="96" t="s">
        <v>229</v>
      </c>
      <c r="M3026" s="88" t="str">
        <f>VLOOKUP(L3026,'Total Sales 24-25'!$AD$2:$AE$6,2,0)</f>
        <v>WhatsApp API Business</v>
      </c>
      <c r="N3026" s="96" t="s">
        <v>352</v>
      </c>
      <c r="O3026" s="84" t="s">
        <v>6341</v>
      </c>
      <c r="P3026" s="89"/>
      <c r="Q3026" s="89"/>
      <c r="R3026" s="89"/>
      <c r="S3026" s="84">
        <v>3</v>
      </c>
      <c r="T3026" s="89"/>
      <c r="U3026" s="84">
        <v>23600</v>
      </c>
    </row>
    <row r="3027" spans="1:21" ht="17.25" customHeight="1" thickBot="1">
      <c r="A3027" s="98">
        <v>45370</v>
      </c>
      <c r="B3027" s="82" t="str">
        <f t="shared" si="47"/>
        <v>Mar</v>
      </c>
      <c r="C3027" s="83">
        <v>45352</v>
      </c>
      <c r="D3027" s="84">
        <v>12</v>
      </c>
      <c r="E3027" s="84" t="s">
        <v>205</v>
      </c>
      <c r="F3027" s="99" t="s">
        <v>841</v>
      </c>
      <c r="G3027" s="138" t="s">
        <v>10878</v>
      </c>
      <c r="H3027" s="86" t="s">
        <v>8782</v>
      </c>
      <c r="I3027" s="100">
        <v>5900</v>
      </c>
      <c r="J3027" s="96">
        <v>5000</v>
      </c>
      <c r="K3027" s="134" t="s">
        <v>112</v>
      </c>
      <c r="L3027" s="96" t="s">
        <v>229</v>
      </c>
      <c r="M3027" s="88" t="str">
        <f>VLOOKUP(L3027,'Total Sales 24-25'!$AD$2:$AE$6,2,0)</f>
        <v>WhatsApp API Business</v>
      </c>
      <c r="N3027" s="96" t="s">
        <v>5717</v>
      </c>
      <c r="O3027" s="84" t="s">
        <v>6341</v>
      </c>
      <c r="P3027" s="89"/>
      <c r="Q3027" s="89"/>
      <c r="R3027" s="89"/>
      <c r="S3027" s="84">
        <v>3</v>
      </c>
      <c r="T3027" s="89"/>
      <c r="U3027" s="84">
        <v>5900</v>
      </c>
    </row>
    <row r="3028" spans="1:21" ht="17.25" customHeight="1" thickBot="1">
      <c r="A3028" s="98">
        <v>45370</v>
      </c>
      <c r="B3028" s="82" t="str">
        <f t="shared" si="47"/>
        <v>Mar</v>
      </c>
      <c r="C3028" s="83">
        <v>45352</v>
      </c>
      <c r="D3028" s="84">
        <v>12</v>
      </c>
      <c r="E3028" s="84" t="s">
        <v>205</v>
      </c>
      <c r="F3028" s="99" t="s">
        <v>441</v>
      </c>
      <c r="G3028" s="100" t="s">
        <v>10879</v>
      </c>
      <c r="H3028" s="86" t="s">
        <v>8782</v>
      </c>
      <c r="I3028" s="100">
        <v>7965</v>
      </c>
      <c r="J3028" s="96">
        <v>6750</v>
      </c>
      <c r="K3028" s="134" t="s">
        <v>112</v>
      </c>
      <c r="L3028" s="96" t="s">
        <v>229</v>
      </c>
      <c r="M3028" s="88" t="str">
        <f>VLOOKUP(L3028,'Total Sales 24-25'!$AD$2:$AE$6,2,0)</f>
        <v>WhatsApp API Business</v>
      </c>
      <c r="N3028" s="96" t="s">
        <v>269</v>
      </c>
      <c r="O3028" s="84" t="s">
        <v>6341</v>
      </c>
      <c r="P3028" s="89"/>
      <c r="Q3028" s="89"/>
      <c r="R3028" s="89"/>
      <c r="S3028" s="84">
        <v>3</v>
      </c>
      <c r="T3028" s="89"/>
      <c r="U3028" s="84">
        <v>7965</v>
      </c>
    </row>
    <row r="3029" spans="1:21" ht="17.25" customHeight="1" thickBot="1">
      <c r="A3029" s="98">
        <v>45370</v>
      </c>
      <c r="B3029" s="82" t="str">
        <f t="shared" si="47"/>
        <v>Mar</v>
      </c>
      <c r="C3029" s="83">
        <v>45352</v>
      </c>
      <c r="D3029" s="84">
        <v>12</v>
      </c>
      <c r="E3029" s="84" t="s">
        <v>205</v>
      </c>
      <c r="F3029" s="99" t="s">
        <v>1950</v>
      </c>
      <c r="G3029" s="100" t="s">
        <v>10880</v>
      </c>
      <c r="H3029" s="86" t="s">
        <v>8782</v>
      </c>
      <c r="I3029" s="100">
        <v>2507</v>
      </c>
      <c r="J3029" s="96">
        <v>2125</v>
      </c>
      <c r="K3029" s="134" t="s">
        <v>112</v>
      </c>
      <c r="L3029" s="96" t="s">
        <v>229</v>
      </c>
      <c r="M3029" s="88" t="str">
        <f>VLOOKUP(L3029,'Total Sales 24-25'!$AD$2:$AE$6,2,0)</f>
        <v>WhatsApp API Business</v>
      </c>
      <c r="N3029" s="96" t="s">
        <v>258</v>
      </c>
      <c r="O3029" s="84" t="s">
        <v>6341</v>
      </c>
      <c r="P3029" s="89"/>
      <c r="Q3029" s="89"/>
      <c r="R3029" s="89"/>
      <c r="S3029" s="84">
        <v>3</v>
      </c>
      <c r="T3029" s="89"/>
      <c r="U3029" s="84">
        <v>2507</v>
      </c>
    </row>
    <row r="3030" spans="1:21" ht="17.25" customHeight="1" thickBot="1">
      <c r="A3030" s="98">
        <v>45370</v>
      </c>
      <c r="B3030" s="82" t="str">
        <f t="shared" si="47"/>
        <v>Mar</v>
      </c>
      <c r="C3030" s="83">
        <v>45352</v>
      </c>
      <c r="D3030" s="84">
        <v>12</v>
      </c>
      <c r="E3030" s="84" t="s">
        <v>205</v>
      </c>
      <c r="F3030" s="99" t="s">
        <v>2578</v>
      </c>
      <c r="G3030" s="100" t="s">
        <v>10881</v>
      </c>
      <c r="H3030" s="86" t="s">
        <v>8782</v>
      </c>
      <c r="I3030" s="100">
        <v>48380</v>
      </c>
      <c r="J3030" s="96">
        <v>41000</v>
      </c>
      <c r="K3030" s="134" t="s">
        <v>112</v>
      </c>
      <c r="L3030" s="96" t="s">
        <v>229</v>
      </c>
      <c r="M3030" s="88" t="str">
        <f>VLOOKUP(L3030,'Total Sales 24-25'!$AD$2:$AE$6,2,0)</f>
        <v>WhatsApp API Business</v>
      </c>
      <c r="N3030" s="96" t="s">
        <v>643</v>
      </c>
      <c r="O3030" s="84" t="s">
        <v>6341</v>
      </c>
      <c r="P3030" s="89"/>
      <c r="Q3030" s="89"/>
      <c r="R3030" s="89"/>
      <c r="S3030" s="84">
        <v>3</v>
      </c>
      <c r="T3030" s="89"/>
      <c r="U3030" s="84">
        <v>48380</v>
      </c>
    </row>
    <row r="3031" spans="1:21" ht="17.25" customHeight="1" thickBot="1">
      <c r="A3031" s="98">
        <v>45370</v>
      </c>
      <c r="B3031" s="82" t="str">
        <f t="shared" si="47"/>
        <v>Mar</v>
      </c>
      <c r="C3031" s="83">
        <v>45352</v>
      </c>
      <c r="D3031" s="84">
        <v>12</v>
      </c>
      <c r="E3031" s="84" t="s">
        <v>205</v>
      </c>
      <c r="F3031" s="99" t="s">
        <v>2045</v>
      </c>
      <c r="G3031" s="100" t="s">
        <v>10882</v>
      </c>
      <c r="H3031" s="86" t="s">
        <v>8782</v>
      </c>
      <c r="I3031" s="100">
        <v>2950</v>
      </c>
      <c r="J3031" s="96">
        <v>2500</v>
      </c>
      <c r="K3031" s="134" t="s">
        <v>112</v>
      </c>
      <c r="L3031" s="96" t="s">
        <v>229</v>
      </c>
      <c r="M3031" s="88" t="str">
        <f>VLOOKUP(L3031,'Total Sales 24-25'!$AD$2:$AE$6,2,0)</f>
        <v>WhatsApp API Business</v>
      </c>
      <c r="N3031" s="96" t="s">
        <v>258</v>
      </c>
      <c r="O3031" s="84" t="s">
        <v>6341</v>
      </c>
      <c r="P3031" s="89"/>
      <c r="Q3031" s="89"/>
      <c r="R3031" s="89"/>
      <c r="S3031" s="84">
        <v>3</v>
      </c>
      <c r="T3031" s="89"/>
      <c r="U3031" s="84">
        <v>2950</v>
      </c>
    </row>
    <row r="3032" spans="1:21" ht="17.25" customHeight="1" thickBot="1">
      <c r="A3032" s="98">
        <v>45370</v>
      </c>
      <c r="B3032" s="82" t="str">
        <f t="shared" si="47"/>
        <v>Mar</v>
      </c>
      <c r="C3032" s="83">
        <v>45352</v>
      </c>
      <c r="D3032" s="84">
        <v>12</v>
      </c>
      <c r="E3032" s="84" t="s">
        <v>205</v>
      </c>
      <c r="F3032" s="99" t="s">
        <v>2245</v>
      </c>
      <c r="G3032" s="100" t="s">
        <v>10883</v>
      </c>
      <c r="H3032" s="86" t="s">
        <v>8782</v>
      </c>
      <c r="I3032" s="100">
        <v>130970</v>
      </c>
      <c r="J3032" s="96">
        <v>110992</v>
      </c>
      <c r="K3032" s="104" t="s">
        <v>291</v>
      </c>
      <c r="L3032" s="96" t="s">
        <v>226</v>
      </c>
      <c r="M3032" s="88" t="str">
        <f>VLOOKUP(L3032,'Total Sales 24-25'!$AD$2:$AE$6,2,0)</f>
        <v xml:space="preserve">Training Business </v>
      </c>
      <c r="N3032" s="96" t="s">
        <v>292</v>
      </c>
      <c r="O3032" s="84" t="s">
        <v>6341</v>
      </c>
      <c r="P3032" s="89"/>
      <c r="Q3032" s="89"/>
      <c r="R3032" s="89"/>
      <c r="S3032" s="84">
        <v>3</v>
      </c>
      <c r="T3032" s="89"/>
      <c r="U3032" s="84">
        <v>130970</v>
      </c>
    </row>
    <row r="3033" spans="1:21" ht="17.25" customHeight="1" thickBot="1">
      <c r="A3033" s="98">
        <v>45371</v>
      </c>
      <c r="B3033" s="82" t="str">
        <f t="shared" si="47"/>
        <v>Mar</v>
      </c>
      <c r="C3033" s="83">
        <v>45352</v>
      </c>
      <c r="D3033" s="84">
        <v>12</v>
      </c>
      <c r="E3033" s="84" t="s">
        <v>205</v>
      </c>
      <c r="F3033" s="99" t="s">
        <v>10884</v>
      </c>
      <c r="G3033" s="100" t="s">
        <v>10885</v>
      </c>
      <c r="H3033" s="86" t="s">
        <v>8782</v>
      </c>
      <c r="I3033" s="100">
        <v>17700</v>
      </c>
      <c r="J3033" s="96">
        <v>15000</v>
      </c>
      <c r="K3033" s="134" t="s">
        <v>112</v>
      </c>
      <c r="L3033" s="96" t="s">
        <v>229</v>
      </c>
      <c r="M3033" s="88" t="str">
        <f>VLOOKUP(L3033,'Total Sales 24-25'!$AD$2:$AE$6,2,0)</f>
        <v>WhatsApp API Business</v>
      </c>
      <c r="N3033" s="96" t="s">
        <v>284</v>
      </c>
      <c r="O3033" s="84" t="s">
        <v>6341</v>
      </c>
      <c r="P3033" s="89"/>
      <c r="Q3033" s="89"/>
      <c r="R3033" s="89"/>
      <c r="S3033" s="84">
        <v>3</v>
      </c>
      <c r="T3033" s="89"/>
      <c r="U3033" s="84">
        <v>17700</v>
      </c>
    </row>
    <row r="3034" spans="1:21" ht="17.25" customHeight="1" thickBot="1">
      <c r="A3034" s="98">
        <v>45371</v>
      </c>
      <c r="B3034" s="82" t="str">
        <f t="shared" si="47"/>
        <v>Mar</v>
      </c>
      <c r="C3034" s="83">
        <v>45352</v>
      </c>
      <c r="D3034" s="84">
        <v>12</v>
      </c>
      <c r="E3034" s="84" t="s">
        <v>205</v>
      </c>
      <c r="F3034" s="99" t="s">
        <v>1635</v>
      </c>
      <c r="G3034" s="100" t="s">
        <v>10886</v>
      </c>
      <c r="H3034" s="86" t="s">
        <v>8782</v>
      </c>
      <c r="I3034" s="100">
        <v>36108</v>
      </c>
      <c r="J3034" s="96">
        <v>30600</v>
      </c>
      <c r="K3034" s="134" t="s">
        <v>112</v>
      </c>
      <c r="L3034" s="96" t="s">
        <v>229</v>
      </c>
      <c r="M3034" s="88" t="str">
        <f>VLOOKUP(L3034,'Total Sales 24-25'!$AD$2:$AE$6,2,0)</f>
        <v>WhatsApp API Business</v>
      </c>
      <c r="N3034" s="96" t="s">
        <v>359</v>
      </c>
      <c r="O3034" s="84" t="s">
        <v>6341</v>
      </c>
      <c r="P3034" s="89"/>
      <c r="Q3034" s="89"/>
      <c r="R3034" s="89"/>
      <c r="S3034" s="84">
        <v>3</v>
      </c>
      <c r="T3034" s="89"/>
      <c r="U3034" s="84">
        <v>36108</v>
      </c>
    </row>
    <row r="3035" spans="1:21" ht="17.25" customHeight="1" thickBot="1">
      <c r="A3035" s="98">
        <v>45371</v>
      </c>
      <c r="B3035" s="82" t="str">
        <f t="shared" si="47"/>
        <v>Mar</v>
      </c>
      <c r="C3035" s="83">
        <v>45352</v>
      </c>
      <c r="D3035" s="84">
        <v>12</v>
      </c>
      <c r="E3035" s="84" t="s">
        <v>205</v>
      </c>
      <c r="F3035" s="99" t="s">
        <v>3289</v>
      </c>
      <c r="G3035" s="100" t="s">
        <v>10887</v>
      </c>
      <c r="H3035" s="86" t="s">
        <v>8782</v>
      </c>
      <c r="I3035" s="100">
        <v>2950</v>
      </c>
      <c r="J3035" s="96">
        <v>2500</v>
      </c>
      <c r="K3035" s="134" t="s">
        <v>112</v>
      </c>
      <c r="L3035" s="96" t="s">
        <v>229</v>
      </c>
      <c r="M3035" s="88" t="str">
        <f>VLOOKUP(L3035,'Total Sales 24-25'!$AD$2:$AE$6,2,0)</f>
        <v>WhatsApp API Business</v>
      </c>
      <c r="N3035" s="96" t="s">
        <v>258</v>
      </c>
      <c r="O3035" s="84" t="s">
        <v>6341</v>
      </c>
      <c r="P3035" s="89"/>
      <c r="Q3035" s="89"/>
      <c r="R3035" s="89"/>
      <c r="S3035" s="84">
        <v>3</v>
      </c>
      <c r="T3035" s="89"/>
      <c r="U3035" s="84">
        <v>2950</v>
      </c>
    </row>
    <row r="3036" spans="1:21" ht="17.25" customHeight="1" thickBot="1">
      <c r="A3036" s="82">
        <v>45041</v>
      </c>
      <c r="B3036" s="82" t="str">
        <f t="shared" si="47"/>
        <v>Apr</v>
      </c>
      <c r="C3036" s="83">
        <v>45017</v>
      </c>
      <c r="D3036" s="84">
        <v>17</v>
      </c>
      <c r="E3036" s="84" t="s">
        <v>205</v>
      </c>
      <c r="F3036" s="85" t="s">
        <v>3505</v>
      </c>
      <c r="G3036" s="86" t="s">
        <v>10888</v>
      </c>
      <c r="H3036" s="86" t="s">
        <v>8782</v>
      </c>
      <c r="I3036" s="86">
        <v>169920</v>
      </c>
      <c r="J3036" s="84">
        <v>144000</v>
      </c>
      <c r="K3036" s="108" t="s">
        <v>291</v>
      </c>
      <c r="L3036" s="88" t="s">
        <v>32</v>
      </c>
      <c r="M3036" s="88" t="s">
        <v>15</v>
      </c>
      <c r="N3036" s="88" t="s">
        <v>503</v>
      </c>
      <c r="O3036" s="84" t="s">
        <v>6341</v>
      </c>
      <c r="P3036" s="89"/>
      <c r="Q3036" s="89"/>
      <c r="R3036" s="89"/>
      <c r="S3036" s="84">
        <v>4</v>
      </c>
      <c r="T3036" s="89"/>
      <c r="U3036" s="84">
        <v>169920</v>
      </c>
    </row>
    <row r="3037" spans="1:21" ht="17.25" customHeight="1" thickBot="1">
      <c r="A3037" s="98">
        <v>45372</v>
      </c>
      <c r="B3037" s="82" t="str">
        <f t="shared" si="47"/>
        <v>Mar</v>
      </c>
      <c r="C3037" s="83">
        <v>45352</v>
      </c>
      <c r="D3037" s="84">
        <v>12</v>
      </c>
      <c r="E3037" s="84" t="s">
        <v>205</v>
      </c>
      <c r="F3037" s="99" t="s">
        <v>9645</v>
      </c>
      <c r="G3037" s="100" t="s">
        <v>10889</v>
      </c>
      <c r="H3037" s="86" t="s">
        <v>8782</v>
      </c>
      <c r="I3037" s="100">
        <v>15045</v>
      </c>
      <c r="J3037" s="96">
        <v>12750</v>
      </c>
      <c r="K3037" s="134" t="s">
        <v>112</v>
      </c>
      <c r="L3037" s="96" t="s">
        <v>229</v>
      </c>
      <c r="M3037" s="88" t="str">
        <f>VLOOKUP(L3037,'Total Sales 24-25'!$AD$2:$AE$6,2,0)</f>
        <v>WhatsApp API Business</v>
      </c>
      <c r="N3037" s="96" t="s">
        <v>284</v>
      </c>
      <c r="O3037" s="84" t="s">
        <v>6341</v>
      </c>
      <c r="P3037" s="89"/>
      <c r="Q3037" s="89"/>
      <c r="R3037" s="89"/>
      <c r="S3037" s="84">
        <v>3</v>
      </c>
      <c r="T3037" s="89"/>
      <c r="U3037" s="84">
        <v>15045</v>
      </c>
    </row>
    <row r="3038" spans="1:21" ht="17.25" customHeight="1" thickBot="1">
      <c r="A3038" s="98">
        <v>45372</v>
      </c>
      <c r="B3038" s="82" t="str">
        <f t="shared" si="47"/>
        <v>Mar</v>
      </c>
      <c r="C3038" s="83">
        <v>45352</v>
      </c>
      <c r="D3038" s="84">
        <v>12</v>
      </c>
      <c r="E3038" s="84" t="s">
        <v>205</v>
      </c>
      <c r="F3038" s="99" t="s">
        <v>1641</v>
      </c>
      <c r="G3038" s="100" t="s">
        <v>10890</v>
      </c>
      <c r="H3038" s="86" t="s">
        <v>8782</v>
      </c>
      <c r="I3038" s="100">
        <v>17700</v>
      </c>
      <c r="J3038" s="96">
        <v>15000</v>
      </c>
      <c r="K3038" s="134" t="s">
        <v>112</v>
      </c>
      <c r="L3038" s="96" t="s">
        <v>229</v>
      </c>
      <c r="M3038" s="88" t="str">
        <f>VLOOKUP(L3038,'Total Sales 24-25'!$AD$2:$AE$6,2,0)</f>
        <v>WhatsApp API Business</v>
      </c>
      <c r="N3038" s="96" t="s">
        <v>284</v>
      </c>
      <c r="O3038" s="84" t="s">
        <v>6341</v>
      </c>
      <c r="P3038" s="89"/>
      <c r="Q3038" s="89"/>
      <c r="R3038" s="89"/>
      <c r="S3038" s="84">
        <v>3</v>
      </c>
      <c r="T3038" s="89"/>
      <c r="U3038" s="84">
        <v>17700</v>
      </c>
    </row>
    <row r="3039" spans="1:21" ht="17.25" customHeight="1" thickBot="1">
      <c r="A3039" s="98">
        <v>45372</v>
      </c>
      <c r="B3039" s="82" t="str">
        <f t="shared" si="47"/>
        <v>Mar</v>
      </c>
      <c r="C3039" s="83">
        <v>45352</v>
      </c>
      <c r="D3039" s="84">
        <v>12</v>
      </c>
      <c r="E3039" s="84" t="s">
        <v>205</v>
      </c>
      <c r="F3039" s="99" t="s">
        <v>1174</v>
      </c>
      <c r="G3039" s="100" t="s">
        <v>10891</v>
      </c>
      <c r="H3039" s="86" t="s">
        <v>8782</v>
      </c>
      <c r="I3039" s="100">
        <v>11800</v>
      </c>
      <c r="J3039" s="96">
        <v>10000</v>
      </c>
      <c r="K3039" s="134" t="s">
        <v>112</v>
      </c>
      <c r="L3039" s="96" t="s">
        <v>229</v>
      </c>
      <c r="M3039" s="88" t="str">
        <f>VLOOKUP(L3039,'Total Sales 24-25'!$AD$2:$AE$6,2,0)</f>
        <v>WhatsApp API Business</v>
      </c>
      <c r="N3039" s="96" t="s">
        <v>352</v>
      </c>
      <c r="O3039" s="84" t="s">
        <v>6341</v>
      </c>
      <c r="P3039" s="89"/>
      <c r="Q3039" s="89"/>
      <c r="R3039" s="89"/>
      <c r="S3039" s="84">
        <v>3</v>
      </c>
      <c r="T3039" s="89"/>
      <c r="U3039" s="84">
        <v>11800</v>
      </c>
    </row>
    <row r="3040" spans="1:21" ht="17.25" customHeight="1" thickBot="1">
      <c r="A3040" s="98">
        <v>45372</v>
      </c>
      <c r="B3040" s="82" t="str">
        <f t="shared" si="47"/>
        <v>Mar</v>
      </c>
      <c r="C3040" s="83">
        <v>45352</v>
      </c>
      <c r="D3040" s="84">
        <v>12</v>
      </c>
      <c r="E3040" s="84" t="s">
        <v>205</v>
      </c>
      <c r="F3040" s="99" t="s">
        <v>2172</v>
      </c>
      <c r="G3040" s="100" t="s">
        <v>10892</v>
      </c>
      <c r="H3040" s="86" t="s">
        <v>8782</v>
      </c>
      <c r="I3040" s="100">
        <v>10030</v>
      </c>
      <c r="J3040" s="96">
        <v>8500</v>
      </c>
      <c r="K3040" s="134" t="s">
        <v>112</v>
      </c>
      <c r="L3040" s="96" t="s">
        <v>229</v>
      </c>
      <c r="M3040" s="88" t="str">
        <f>VLOOKUP(L3040,'Total Sales 24-25'!$AD$2:$AE$6,2,0)</f>
        <v>WhatsApp API Business</v>
      </c>
      <c r="N3040" s="96" t="s">
        <v>352</v>
      </c>
      <c r="O3040" s="84" t="s">
        <v>6341</v>
      </c>
      <c r="P3040" s="89"/>
      <c r="Q3040" s="89"/>
      <c r="R3040" s="89"/>
      <c r="S3040" s="84">
        <v>3</v>
      </c>
      <c r="T3040" s="89"/>
      <c r="U3040" s="84">
        <v>10030</v>
      </c>
    </row>
    <row r="3041" spans="1:21" ht="17.25" customHeight="1" thickBot="1">
      <c r="A3041" s="98">
        <v>45373</v>
      </c>
      <c r="B3041" s="82" t="str">
        <f t="shared" si="47"/>
        <v>Mar</v>
      </c>
      <c r="C3041" s="83">
        <v>45352</v>
      </c>
      <c r="D3041" s="84">
        <v>12</v>
      </c>
      <c r="E3041" s="84" t="s">
        <v>205</v>
      </c>
      <c r="F3041" s="99" t="s">
        <v>3286</v>
      </c>
      <c r="G3041" s="100" t="s">
        <v>10893</v>
      </c>
      <c r="H3041" s="86" t="s">
        <v>8782</v>
      </c>
      <c r="I3041" s="100">
        <v>8496</v>
      </c>
      <c r="J3041" s="96">
        <v>7200</v>
      </c>
      <c r="K3041" s="134" t="s">
        <v>112</v>
      </c>
      <c r="L3041" s="96" t="s">
        <v>229</v>
      </c>
      <c r="M3041" s="88" t="str">
        <f>VLOOKUP(L3041,'Total Sales 24-25'!$AD$2:$AE$6,2,0)</f>
        <v>WhatsApp API Business</v>
      </c>
      <c r="N3041" s="96" t="s">
        <v>1256</v>
      </c>
      <c r="O3041" s="84" t="s">
        <v>6341</v>
      </c>
      <c r="P3041" s="89"/>
      <c r="Q3041" s="89"/>
      <c r="R3041" s="89"/>
      <c r="S3041" s="84">
        <v>3</v>
      </c>
      <c r="T3041" s="89"/>
      <c r="U3041" s="84">
        <v>8496</v>
      </c>
    </row>
    <row r="3042" spans="1:21" ht="17.25" customHeight="1" thickBot="1">
      <c r="A3042" s="98">
        <v>45373</v>
      </c>
      <c r="B3042" s="82" t="str">
        <f t="shared" si="47"/>
        <v>Mar</v>
      </c>
      <c r="C3042" s="83">
        <v>45352</v>
      </c>
      <c r="D3042" s="84">
        <v>12</v>
      </c>
      <c r="E3042" s="84" t="s">
        <v>205</v>
      </c>
      <c r="F3042" s="99" t="s">
        <v>360</v>
      </c>
      <c r="G3042" s="100" t="s">
        <v>10894</v>
      </c>
      <c r="H3042" s="86" t="s">
        <v>8782</v>
      </c>
      <c r="I3042" s="100">
        <v>118000</v>
      </c>
      <c r="J3042" s="96">
        <v>100000</v>
      </c>
      <c r="K3042" s="134" t="s">
        <v>112</v>
      </c>
      <c r="L3042" s="96" t="s">
        <v>229</v>
      </c>
      <c r="M3042" s="88" t="str">
        <f>VLOOKUP(L3042,'Total Sales 24-25'!$AD$2:$AE$6,2,0)</f>
        <v>WhatsApp API Business</v>
      </c>
      <c r="N3042" s="96" t="s">
        <v>249</v>
      </c>
      <c r="O3042" s="84" t="s">
        <v>6341</v>
      </c>
      <c r="P3042" s="89"/>
      <c r="Q3042" s="89"/>
      <c r="R3042" s="89"/>
      <c r="S3042" s="84">
        <v>3</v>
      </c>
      <c r="T3042" s="89"/>
      <c r="U3042" s="84">
        <v>118000</v>
      </c>
    </row>
    <row r="3043" spans="1:21" ht="17.25" customHeight="1" thickBot="1">
      <c r="A3043" s="98">
        <v>45373</v>
      </c>
      <c r="B3043" s="82" t="str">
        <f t="shared" si="47"/>
        <v>Mar</v>
      </c>
      <c r="C3043" s="83">
        <v>45352</v>
      </c>
      <c r="D3043" s="84">
        <v>12</v>
      </c>
      <c r="E3043" s="84" t="s">
        <v>205</v>
      </c>
      <c r="F3043" s="99" t="s">
        <v>1583</v>
      </c>
      <c r="G3043" s="100" t="s">
        <v>10895</v>
      </c>
      <c r="H3043" s="86" t="s">
        <v>8782</v>
      </c>
      <c r="I3043" s="100">
        <v>10030</v>
      </c>
      <c r="J3043" s="96">
        <v>8500</v>
      </c>
      <c r="K3043" s="134" t="s">
        <v>112</v>
      </c>
      <c r="L3043" s="96" t="s">
        <v>229</v>
      </c>
      <c r="M3043" s="88" t="str">
        <f>VLOOKUP(L3043,'Total Sales 24-25'!$AD$2:$AE$6,2,0)</f>
        <v>WhatsApp API Business</v>
      </c>
      <c r="N3043" s="96" t="s">
        <v>352</v>
      </c>
      <c r="O3043" s="84" t="s">
        <v>6341</v>
      </c>
      <c r="P3043" s="89"/>
      <c r="Q3043" s="89"/>
      <c r="R3043" s="89"/>
      <c r="S3043" s="84">
        <v>3</v>
      </c>
      <c r="T3043" s="89"/>
      <c r="U3043" s="84">
        <v>10030</v>
      </c>
    </row>
    <row r="3044" spans="1:21" ht="17.25" customHeight="1" thickBot="1">
      <c r="A3044" s="98">
        <v>45373</v>
      </c>
      <c r="B3044" s="82" t="str">
        <f t="shared" si="47"/>
        <v>Mar</v>
      </c>
      <c r="C3044" s="83">
        <v>45352</v>
      </c>
      <c r="D3044" s="84">
        <v>12</v>
      </c>
      <c r="E3044" s="84" t="s">
        <v>205</v>
      </c>
      <c r="F3044" s="99" t="s">
        <v>3511</v>
      </c>
      <c r="G3044" s="100" t="s">
        <v>10896</v>
      </c>
      <c r="H3044" s="86" t="s">
        <v>8782</v>
      </c>
      <c r="I3044" s="100">
        <v>8850</v>
      </c>
      <c r="J3044" s="96">
        <v>7500</v>
      </c>
      <c r="K3044" s="134" t="s">
        <v>112</v>
      </c>
      <c r="L3044" s="96" t="s">
        <v>229</v>
      </c>
      <c r="M3044" s="88" t="str">
        <f>VLOOKUP(L3044,'Total Sales 24-25'!$AD$2:$AE$6,2,0)</f>
        <v>WhatsApp API Business</v>
      </c>
      <c r="N3044" s="96" t="s">
        <v>269</v>
      </c>
      <c r="O3044" s="84" t="s">
        <v>6341</v>
      </c>
      <c r="P3044" s="89"/>
      <c r="Q3044" s="89"/>
      <c r="R3044" s="89"/>
      <c r="S3044" s="84">
        <v>3</v>
      </c>
      <c r="T3044" s="89"/>
      <c r="U3044" s="84">
        <v>8850</v>
      </c>
    </row>
    <row r="3045" spans="1:21" ht="17.25" customHeight="1" thickBot="1">
      <c r="A3045" s="98">
        <v>45373</v>
      </c>
      <c r="B3045" s="82" t="str">
        <f t="shared" si="47"/>
        <v>Mar</v>
      </c>
      <c r="C3045" s="83">
        <v>45352</v>
      </c>
      <c r="D3045" s="84">
        <v>12</v>
      </c>
      <c r="E3045" s="84" t="s">
        <v>205</v>
      </c>
      <c r="F3045" s="99" t="s">
        <v>3307</v>
      </c>
      <c r="G3045" s="100" t="s">
        <v>10897</v>
      </c>
      <c r="H3045" s="86" t="s">
        <v>8782</v>
      </c>
      <c r="I3045" s="100">
        <v>7786</v>
      </c>
      <c r="J3045" s="96">
        <v>6598</v>
      </c>
      <c r="K3045" s="134" t="s">
        <v>112</v>
      </c>
      <c r="L3045" s="96" t="s">
        <v>229</v>
      </c>
      <c r="M3045" s="88" t="str">
        <f>VLOOKUP(L3045,'Total Sales 24-25'!$AD$2:$AE$6,2,0)</f>
        <v>WhatsApp API Business</v>
      </c>
      <c r="N3045" s="96" t="s">
        <v>249</v>
      </c>
      <c r="O3045" s="84" t="s">
        <v>6341</v>
      </c>
      <c r="P3045" s="89"/>
      <c r="Q3045" s="89"/>
      <c r="R3045" s="89"/>
      <c r="S3045" s="84">
        <v>3</v>
      </c>
      <c r="T3045" s="89"/>
      <c r="U3045" s="84">
        <v>7786</v>
      </c>
    </row>
    <row r="3046" spans="1:21" ht="17.25" customHeight="1" thickBot="1">
      <c r="A3046" s="98">
        <v>45373</v>
      </c>
      <c r="B3046" s="82" t="str">
        <f t="shared" si="47"/>
        <v>Mar</v>
      </c>
      <c r="C3046" s="83">
        <v>45352</v>
      </c>
      <c r="D3046" s="84">
        <v>12</v>
      </c>
      <c r="E3046" s="84" t="s">
        <v>205</v>
      </c>
      <c r="F3046" s="99" t="s">
        <v>10898</v>
      </c>
      <c r="G3046" s="100" t="s">
        <v>10899</v>
      </c>
      <c r="H3046" s="86" t="s">
        <v>8782</v>
      </c>
      <c r="I3046" s="100">
        <v>2950</v>
      </c>
      <c r="J3046" s="96">
        <v>2500</v>
      </c>
      <c r="K3046" s="134" t="s">
        <v>112</v>
      </c>
      <c r="L3046" s="96" t="s">
        <v>229</v>
      </c>
      <c r="M3046" s="88" t="str">
        <f>VLOOKUP(L3046,'Total Sales 24-25'!$AD$2:$AE$6,2,0)</f>
        <v>WhatsApp API Business</v>
      </c>
      <c r="N3046" s="96" t="s">
        <v>258</v>
      </c>
      <c r="O3046" s="84" t="s">
        <v>6341</v>
      </c>
      <c r="P3046" s="89"/>
      <c r="Q3046" s="89"/>
      <c r="R3046" s="89"/>
      <c r="S3046" s="84">
        <v>3</v>
      </c>
      <c r="T3046" s="89"/>
      <c r="U3046" s="84">
        <v>2950</v>
      </c>
    </row>
    <row r="3047" spans="1:21" ht="17.25" customHeight="1" thickBot="1">
      <c r="A3047" s="82">
        <v>45041</v>
      </c>
      <c r="B3047" s="82" t="str">
        <f t="shared" si="47"/>
        <v>Apr</v>
      </c>
      <c r="C3047" s="83">
        <v>45017</v>
      </c>
      <c r="D3047" s="84">
        <v>17</v>
      </c>
      <c r="E3047" s="84" t="s">
        <v>205</v>
      </c>
      <c r="F3047" s="85" t="s">
        <v>2523</v>
      </c>
      <c r="G3047" s="86" t="s">
        <v>10900</v>
      </c>
      <c r="H3047" s="86" t="s">
        <v>8782</v>
      </c>
      <c r="I3047" s="86">
        <v>169920</v>
      </c>
      <c r="J3047" s="84">
        <v>144000</v>
      </c>
      <c r="K3047" s="108" t="s">
        <v>291</v>
      </c>
      <c r="L3047" s="88" t="s">
        <v>32</v>
      </c>
      <c r="M3047" s="88" t="s">
        <v>15</v>
      </c>
      <c r="N3047" s="88" t="s">
        <v>503</v>
      </c>
      <c r="O3047" s="84" t="s">
        <v>6341</v>
      </c>
      <c r="P3047" s="89"/>
      <c r="Q3047" s="89"/>
      <c r="R3047" s="89"/>
      <c r="S3047" s="84">
        <v>4</v>
      </c>
      <c r="T3047" s="89"/>
      <c r="U3047" s="84">
        <v>169920</v>
      </c>
    </row>
    <row r="3048" spans="1:21" ht="17.25" customHeight="1" thickBot="1">
      <c r="A3048" s="98">
        <v>45373</v>
      </c>
      <c r="B3048" s="82" t="str">
        <f t="shared" si="47"/>
        <v>Mar</v>
      </c>
      <c r="C3048" s="83">
        <v>45352</v>
      </c>
      <c r="D3048" s="84">
        <v>12</v>
      </c>
      <c r="E3048" s="84" t="s">
        <v>205</v>
      </c>
      <c r="F3048" s="99" t="s">
        <v>3692</v>
      </c>
      <c r="G3048" s="100" t="s">
        <v>10901</v>
      </c>
      <c r="H3048" s="86" t="s">
        <v>8782</v>
      </c>
      <c r="I3048" s="100">
        <v>11800</v>
      </c>
      <c r="J3048" s="96">
        <v>10000</v>
      </c>
      <c r="K3048" s="134" t="s">
        <v>112</v>
      </c>
      <c r="L3048" s="96" t="s">
        <v>229</v>
      </c>
      <c r="M3048" s="88" t="str">
        <f>VLOOKUP(L3048,'Total Sales 24-25'!$AD$2:$AE$6,2,0)</f>
        <v>WhatsApp API Business</v>
      </c>
      <c r="N3048" s="96" t="s">
        <v>352</v>
      </c>
      <c r="O3048" s="84" t="s">
        <v>6341</v>
      </c>
      <c r="P3048" s="89"/>
      <c r="Q3048" s="89"/>
      <c r="R3048" s="89"/>
      <c r="S3048" s="84">
        <v>3</v>
      </c>
      <c r="T3048" s="89"/>
      <c r="U3048" s="84">
        <v>11800</v>
      </c>
    </row>
    <row r="3049" spans="1:21" ht="17.25" customHeight="1" thickBot="1">
      <c r="A3049" s="98">
        <v>45374</v>
      </c>
      <c r="B3049" s="82" t="str">
        <f t="shared" si="47"/>
        <v>Mar</v>
      </c>
      <c r="C3049" s="83">
        <v>45352</v>
      </c>
      <c r="D3049" s="84">
        <v>12</v>
      </c>
      <c r="E3049" s="84" t="s">
        <v>205</v>
      </c>
      <c r="F3049" s="99" t="s">
        <v>2545</v>
      </c>
      <c r="G3049" s="100" t="s">
        <v>10902</v>
      </c>
      <c r="H3049" s="86" t="s">
        <v>8782</v>
      </c>
      <c r="I3049" s="100">
        <v>8850</v>
      </c>
      <c r="J3049" s="96">
        <v>7500</v>
      </c>
      <c r="K3049" s="134" t="s">
        <v>112</v>
      </c>
      <c r="L3049" s="96" t="s">
        <v>229</v>
      </c>
      <c r="M3049" s="88" t="str">
        <f>VLOOKUP(L3049,'Total Sales 24-25'!$AD$2:$AE$6,2,0)</f>
        <v>WhatsApp API Business</v>
      </c>
      <c r="N3049" s="96" t="s">
        <v>269</v>
      </c>
      <c r="O3049" s="84" t="s">
        <v>6341</v>
      </c>
      <c r="P3049" s="89"/>
      <c r="Q3049" s="89"/>
      <c r="R3049" s="89"/>
      <c r="S3049" s="84">
        <v>3</v>
      </c>
      <c r="T3049" s="89"/>
      <c r="U3049" s="84">
        <v>8850</v>
      </c>
    </row>
    <row r="3050" spans="1:21" ht="17.25" customHeight="1" thickBot="1">
      <c r="A3050" s="98">
        <v>45374</v>
      </c>
      <c r="B3050" s="82" t="str">
        <f t="shared" si="47"/>
        <v>Mar</v>
      </c>
      <c r="C3050" s="83">
        <v>45352</v>
      </c>
      <c r="D3050" s="84">
        <v>12</v>
      </c>
      <c r="E3050" s="84" t="s">
        <v>205</v>
      </c>
      <c r="F3050" s="99" t="s">
        <v>1770</v>
      </c>
      <c r="G3050" s="100" t="s">
        <v>10903</v>
      </c>
      <c r="H3050" s="86" t="s">
        <v>8782</v>
      </c>
      <c r="I3050" s="100">
        <v>7080</v>
      </c>
      <c r="J3050" s="96">
        <v>6000</v>
      </c>
      <c r="K3050" s="134" t="s">
        <v>112</v>
      </c>
      <c r="L3050" s="96" t="s">
        <v>229</v>
      </c>
      <c r="M3050" s="88" t="str">
        <f>VLOOKUP(L3050,'Total Sales 24-25'!$AD$2:$AE$6,2,0)</f>
        <v>WhatsApp API Business</v>
      </c>
      <c r="N3050" s="96" t="s">
        <v>249</v>
      </c>
      <c r="O3050" s="84" t="s">
        <v>6341</v>
      </c>
      <c r="P3050" s="89"/>
      <c r="Q3050" s="89"/>
      <c r="R3050" s="89"/>
      <c r="S3050" s="84">
        <v>3</v>
      </c>
      <c r="T3050" s="89"/>
      <c r="U3050" s="84">
        <v>7080</v>
      </c>
    </row>
    <row r="3051" spans="1:21" ht="17.25" customHeight="1" thickBot="1">
      <c r="A3051" s="98">
        <v>45374</v>
      </c>
      <c r="B3051" s="82" t="str">
        <f t="shared" si="47"/>
        <v>Mar</v>
      </c>
      <c r="C3051" s="83">
        <v>45352</v>
      </c>
      <c r="D3051" s="84">
        <v>12</v>
      </c>
      <c r="E3051" s="84" t="s">
        <v>205</v>
      </c>
      <c r="F3051" s="99" t="s">
        <v>459</v>
      </c>
      <c r="G3051" s="100" t="s">
        <v>10904</v>
      </c>
      <c r="H3051" s="86" t="s">
        <v>8782</v>
      </c>
      <c r="I3051" s="100">
        <v>11800</v>
      </c>
      <c r="J3051" s="96">
        <v>10000</v>
      </c>
      <c r="K3051" s="134" t="s">
        <v>112</v>
      </c>
      <c r="L3051" s="96" t="s">
        <v>229</v>
      </c>
      <c r="M3051" s="88" t="str">
        <f>VLOOKUP(L3051,'Total Sales 24-25'!$AD$2:$AE$6,2,0)</f>
        <v>WhatsApp API Business</v>
      </c>
      <c r="N3051" s="96" t="s">
        <v>249</v>
      </c>
      <c r="O3051" s="84" t="s">
        <v>6341</v>
      </c>
      <c r="P3051" s="89"/>
      <c r="Q3051" s="89"/>
      <c r="R3051" s="89"/>
      <c r="S3051" s="84">
        <v>3</v>
      </c>
      <c r="T3051" s="89"/>
      <c r="U3051" s="84">
        <v>11800</v>
      </c>
    </row>
    <row r="3052" spans="1:21" ht="17.25" customHeight="1" thickBot="1">
      <c r="A3052" s="98">
        <v>45374</v>
      </c>
      <c r="B3052" s="82" t="str">
        <f t="shared" si="47"/>
        <v>Mar</v>
      </c>
      <c r="C3052" s="83">
        <v>45352</v>
      </c>
      <c r="D3052" s="84">
        <v>12</v>
      </c>
      <c r="E3052" s="84" t="s">
        <v>205</v>
      </c>
      <c r="F3052" s="99" t="s">
        <v>10905</v>
      </c>
      <c r="G3052" s="100" t="s">
        <v>10906</v>
      </c>
      <c r="H3052" s="86" t="s">
        <v>8782</v>
      </c>
      <c r="I3052" s="100">
        <v>299</v>
      </c>
      <c r="J3052" s="96">
        <v>253</v>
      </c>
      <c r="K3052" s="118" t="s">
        <v>261</v>
      </c>
      <c r="L3052" s="96" t="s">
        <v>232</v>
      </c>
      <c r="M3052" s="88" t="str">
        <f>VLOOKUP(L3052,'Total Sales 24-25'!$AD$2:$AE$6,2,0)</f>
        <v>Other Services</v>
      </c>
      <c r="N3052" s="96" t="s">
        <v>330</v>
      </c>
      <c r="O3052" s="84" t="s">
        <v>6341</v>
      </c>
      <c r="P3052" s="89"/>
      <c r="Q3052" s="89"/>
      <c r="R3052" s="89"/>
      <c r="S3052" s="84">
        <v>3</v>
      </c>
      <c r="T3052" s="89"/>
      <c r="U3052" s="84">
        <v>299</v>
      </c>
    </row>
    <row r="3053" spans="1:21" ht="17.25" customHeight="1" thickBot="1">
      <c r="A3053" s="98">
        <v>45374</v>
      </c>
      <c r="B3053" s="82" t="str">
        <f t="shared" si="47"/>
        <v>Mar</v>
      </c>
      <c r="C3053" s="83">
        <v>45352</v>
      </c>
      <c r="D3053" s="84">
        <v>12</v>
      </c>
      <c r="E3053" s="84" t="s">
        <v>205</v>
      </c>
      <c r="F3053" s="99" t="s">
        <v>2543</v>
      </c>
      <c r="G3053" s="100" t="s">
        <v>10907</v>
      </c>
      <c r="H3053" s="86" t="s">
        <v>8782</v>
      </c>
      <c r="I3053" s="100">
        <v>299</v>
      </c>
      <c r="J3053" s="96">
        <v>253</v>
      </c>
      <c r="K3053" s="118" t="s">
        <v>261</v>
      </c>
      <c r="L3053" s="96" t="s">
        <v>232</v>
      </c>
      <c r="M3053" s="88" t="str">
        <f>VLOOKUP(L3053,'Total Sales 24-25'!$AD$2:$AE$6,2,0)</f>
        <v>Other Services</v>
      </c>
      <c r="N3053" s="96" t="s">
        <v>330</v>
      </c>
      <c r="O3053" s="84" t="s">
        <v>6341</v>
      </c>
      <c r="P3053" s="89"/>
      <c r="Q3053" s="89"/>
      <c r="R3053" s="89"/>
      <c r="S3053" s="84">
        <v>3</v>
      </c>
      <c r="T3053" s="89"/>
      <c r="U3053" s="84">
        <v>299</v>
      </c>
    </row>
    <row r="3054" spans="1:21" ht="17.25" customHeight="1" thickBot="1">
      <c r="A3054" s="98">
        <v>45374</v>
      </c>
      <c r="B3054" s="82" t="str">
        <f t="shared" si="47"/>
        <v>Mar</v>
      </c>
      <c r="C3054" s="83">
        <v>45352</v>
      </c>
      <c r="D3054" s="84">
        <v>12</v>
      </c>
      <c r="E3054" s="84" t="s">
        <v>205</v>
      </c>
      <c r="F3054" s="99" t="s">
        <v>2132</v>
      </c>
      <c r="G3054" s="100" t="s">
        <v>10908</v>
      </c>
      <c r="H3054" s="86" t="s">
        <v>8782</v>
      </c>
      <c r="I3054" s="100">
        <v>1296</v>
      </c>
      <c r="J3054" s="96">
        <v>1098</v>
      </c>
      <c r="K3054" s="134" t="s">
        <v>112</v>
      </c>
      <c r="L3054" s="96" t="s">
        <v>229</v>
      </c>
      <c r="M3054" s="88" t="str">
        <f>VLOOKUP(L3054,'Total Sales 24-25'!$AD$2:$AE$6,2,0)</f>
        <v>WhatsApp API Business</v>
      </c>
      <c r="N3054" s="96" t="s">
        <v>249</v>
      </c>
      <c r="O3054" s="84" t="s">
        <v>6341</v>
      </c>
      <c r="P3054" s="89"/>
      <c r="Q3054" s="89"/>
      <c r="R3054" s="89"/>
      <c r="S3054" s="84">
        <v>3</v>
      </c>
      <c r="T3054" s="89"/>
      <c r="U3054" s="84">
        <v>1296</v>
      </c>
    </row>
    <row r="3055" spans="1:21" ht="17.25" customHeight="1" thickBot="1">
      <c r="A3055" s="98">
        <v>45374</v>
      </c>
      <c r="B3055" s="82" t="str">
        <f t="shared" si="47"/>
        <v>Mar</v>
      </c>
      <c r="C3055" s="83">
        <v>45352</v>
      </c>
      <c r="D3055" s="84">
        <v>12</v>
      </c>
      <c r="E3055" s="84" t="s">
        <v>205</v>
      </c>
      <c r="F3055" s="99" t="s">
        <v>473</v>
      </c>
      <c r="G3055" s="100" t="s">
        <v>10909</v>
      </c>
      <c r="H3055" s="86" t="s">
        <v>8782</v>
      </c>
      <c r="I3055" s="100">
        <v>2477</v>
      </c>
      <c r="J3055" s="96">
        <v>2099</v>
      </c>
      <c r="K3055" s="134" t="s">
        <v>112</v>
      </c>
      <c r="L3055" s="96" t="s">
        <v>229</v>
      </c>
      <c r="M3055" s="88" t="str">
        <f>VLOOKUP(L3055,'Total Sales 24-25'!$AD$2:$AE$6,2,0)</f>
        <v>WhatsApp API Business</v>
      </c>
      <c r="N3055" s="96" t="s">
        <v>249</v>
      </c>
      <c r="O3055" s="84" t="s">
        <v>6341</v>
      </c>
      <c r="P3055" s="89"/>
      <c r="Q3055" s="89"/>
      <c r="R3055" s="89"/>
      <c r="S3055" s="84">
        <v>3</v>
      </c>
      <c r="T3055" s="89"/>
      <c r="U3055" s="84">
        <v>2477</v>
      </c>
    </row>
    <row r="3056" spans="1:21" ht="17.25" customHeight="1" thickBot="1">
      <c r="A3056" s="98">
        <v>45377</v>
      </c>
      <c r="B3056" s="82" t="str">
        <f t="shared" si="47"/>
        <v>Mar</v>
      </c>
      <c r="C3056" s="83">
        <v>45352</v>
      </c>
      <c r="D3056" s="84">
        <v>13</v>
      </c>
      <c r="E3056" s="84" t="s">
        <v>205</v>
      </c>
      <c r="F3056" s="105" t="s">
        <v>2169</v>
      </c>
      <c r="G3056" s="100" t="s">
        <v>10910</v>
      </c>
      <c r="H3056" s="86" t="s">
        <v>8782</v>
      </c>
      <c r="I3056" s="102">
        <v>29500</v>
      </c>
      <c r="J3056" s="96">
        <v>25000</v>
      </c>
      <c r="K3056" s="135" t="s">
        <v>310</v>
      </c>
      <c r="L3056" s="96" t="s">
        <v>223</v>
      </c>
      <c r="M3056" s="88" t="str">
        <f>VLOOKUP(L3056,'Total Sales 24-25'!$AD$2:$AE$6,2,0)</f>
        <v>Tech Assist Recruitment</v>
      </c>
      <c r="N3056" s="96" t="s">
        <v>311</v>
      </c>
      <c r="O3056" s="84" t="s">
        <v>6341</v>
      </c>
      <c r="P3056" s="89"/>
      <c r="Q3056" s="89"/>
      <c r="R3056" s="89"/>
      <c r="S3056" s="84">
        <v>3</v>
      </c>
      <c r="T3056" s="89"/>
      <c r="U3056" s="84">
        <v>29500</v>
      </c>
    </row>
    <row r="3057" spans="1:21" ht="17.25" customHeight="1" thickBot="1">
      <c r="A3057" s="98">
        <v>45378</v>
      </c>
      <c r="B3057" s="82" t="str">
        <f t="shared" si="47"/>
        <v>Mar</v>
      </c>
      <c r="C3057" s="83">
        <v>45352</v>
      </c>
      <c r="D3057" s="84">
        <v>13</v>
      </c>
      <c r="E3057" s="84" t="s">
        <v>205</v>
      </c>
      <c r="F3057" s="105" t="s">
        <v>2225</v>
      </c>
      <c r="G3057" s="100" t="s">
        <v>10911</v>
      </c>
      <c r="H3057" s="86" t="s">
        <v>8782</v>
      </c>
      <c r="I3057" s="102">
        <v>14160</v>
      </c>
      <c r="J3057" s="96">
        <v>12000</v>
      </c>
      <c r="K3057" s="134" t="s">
        <v>112</v>
      </c>
      <c r="L3057" s="96" t="s">
        <v>229</v>
      </c>
      <c r="M3057" s="88" t="str">
        <f>VLOOKUP(L3057,'Total Sales 24-25'!$AD$2:$AE$6,2,0)</f>
        <v>WhatsApp API Business</v>
      </c>
      <c r="N3057" s="96" t="s">
        <v>284</v>
      </c>
      <c r="O3057" s="84" t="s">
        <v>6341</v>
      </c>
      <c r="P3057" s="89"/>
      <c r="Q3057" s="89"/>
      <c r="R3057" s="89"/>
      <c r="S3057" s="84">
        <v>3</v>
      </c>
      <c r="T3057" s="89"/>
      <c r="U3057" s="84">
        <v>14160</v>
      </c>
    </row>
    <row r="3058" spans="1:21" ht="17.25" customHeight="1" thickBot="1">
      <c r="A3058" s="82">
        <v>45041</v>
      </c>
      <c r="B3058" s="82" t="str">
        <f t="shared" si="47"/>
        <v>Apr</v>
      </c>
      <c r="C3058" s="83">
        <v>45017</v>
      </c>
      <c r="D3058" s="109">
        <v>17</v>
      </c>
      <c r="E3058" s="84" t="s">
        <v>205</v>
      </c>
      <c r="F3058" s="113" t="s">
        <v>1035</v>
      </c>
      <c r="G3058" s="110" t="s">
        <v>10912</v>
      </c>
      <c r="H3058" s="86" t="s">
        <v>8782</v>
      </c>
      <c r="I3058" s="110">
        <v>15045</v>
      </c>
      <c r="J3058" s="109">
        <v>12750</v>
      </c>
      <c r="K3058" s="120" t="s">
        <v>112</v>
      </c>
      <c r="L3058" s="109" t="s">
        <v>229</v>
      </c>
      <c r="M3058" s="88" t="str">
        <f>VLOOKUP(L3058,'Total Sales 24-25'!$AD$2:$AE$6,2,0)</f>
        <v>WhatsApp API Business</v>
      </c>
      <c r="N3058" s="109" t="s">
        <v>284</v>
      </c>
      <c r="O3058" s="109" t="s">
        <v>6341</v>
      </c>
      <c r="P3058" s="89"/>
      <c r="Q3058" s="89"/>
      <c r="R3058" s="89"/>
      <c r="S3058" s="109">
        <v>4</v>
      </c>
      <c r="T3058" s="89"/>
      <c r="U3058" s="109">
        <v>15045</v>
      </c>
    </row>
    <row r="3059" spans="1:21" ht="17.25" customHeight="1" thickBot="1">
      <c r="A3059" s="98">
        <v>45378</v>
      </c>
      <c r="B3059" s="82" t="str">
        <f t="shared" si="47"/>
        <v>Mar</v>
      </c>
      <c r="C3059" s="83">
        <v>45352</v>
      </c>
      <c r="D3059" s="84">
        <v>13</v>
      </c>
      <c r="E3059" s="84" t="s">
        <v>205</v>
      </c>
      <c r="F3059" s="105" t="s">
        <v>357</v>
      </c>
      <c r="G3059" s="100" t="s">
        <v>10913</v>
      </c>
      <c r="H3059" s="86" t="s">
        <v>8782</v>
      </c>
      <c r="I3059" s="102">
        <v>35400</v>
      </c>
      <c r="J3059" s="96">
        <v>30000</v>
      </c>
      <c r="K3059" s="97" t="s">
        <v>1589</v>
      </c>
      <c r="L3059" s="96" t="s">
        <v>223</v>
      </c>
      <c r="M3059" s="88" t="str">
        <f>VLOOKUP(L3059,'Total Sales 24-25'!$AD$2:$AE$6,2,0)</f>
        <v>Tech Assist Recruitment</v>
      </c>
      <c r="N3059" s="96" t="s">
        <v>311</v>
      </c>
      <c r="O3059" s="84" t="s">
        <v>6341</v>
      </c>
      <c r="P3059" s="89"/>
      <c r="Q3059" s="89"/>
      <c r="R3059" s="89"/>
      <c r="S3059" s="84">
        <v>3</v>
      </c>
      <c r="T3059" s="89"/>
      <c r="U3059" s="84">
        <v>35400</v>
      </c>
    </row>
    <row r="3060" spans="1:21" ht="17.25" customHeight="1" thickBot="1">
      <c r="A3060" s="98">
        <v>45378</v>
      </c>
      <c r="B3060" s="82" t="str">
        <f t="shared" si="47"/>
        <v>Mar</v>
      </c>
      <c r="C3060" s="83">
        <v>45352</v>
      </c>
      <c r="D3060" s="84">
        <v>13</v>
      </c>
      <c r="E3060" s="84" t="s">
        <v>205</v>
      </c>
      <c r="F3060" s="105" t="s">
        <v>617</v>
      </c>
      <c r="G3060" s="100" t="s">
        <v>10914</v>
      </c>
      <c r="H3060" s="86" t="s">
        <v>8782</v>
      </c>
      <c r="I3060" s="102">
        <v>15930</v>
      </c>
      <c r="J3060" s="96">
        <v>13500</v>
      </c>
      <c r="K3060" s="134" t="s">
        <v>112</v>
      </c>
      <c r="L3060" s="96" t="s">
        <v>229</v>
      </c>
      <c r="M3060" s="88" t="str">
        <f>VLOOKUP(L3060,'Total Sales 24-25'!$AD$2:$AE$6,2,0)</f>
        <v>WhatsApp API Business</v>
      </c>
      <c r="N3060" s="96" t="s">
        <v>284</v>
      </c>
      <c r="O3060" s="84" t="s">
        <v>6341</v>
      </c>
      <c r="P3060" s="89"/>
      <c r="Q3060" s="89"/>
      <c r="R3060" s="89"/>
      <c r="S3060" s="84">
        <v>3</v>
      </c>
      <c r="T3060" s="89"/>
      <c r="U3060" s="84">
        <v>15930</v>
      </c>
    </row>
    <row r="3061" spans="1:21" ht="17.25" customHeight="1" thickBot="1">
      <c r="A3061" s="98">
        <v>45378</v>
      </c>
      <c r="B3061" s="82" t="str">
        <f t="shared" si="47"/>
        <v>Mar</v>
      </c>
      <c r="C3061" s="83">
        <v>45352</v>
      </c>
      <c r="D3061" s="84">
        <v>13</v>
      </c>
      <c r="E3061" s="84" t="s">
        <v>205</v>
      </c>
      <c r="F3061" s="105" t="s">
        <v>10915</v>
      </c>
      <c r="G3061" s="100" t="s">
        <v>10916</v>
      </c>
      <c r="H3061" s="86" t="s">
        <v>8782</v>
      </c>
      <c r="I3061" s="102">
        <v>11800</v>
      </c>
      <c r="J3061" s="96">
        <v>10000</v>
      </c>
      <c r="K3061" s="134" t="s">
        <v>112</v>
      </c>
      <c r="L3061" s="96" t="s">
        <v>229</v>
      </c>
      <c r="M3061" s="88" t="str">
        <f>VLOOKUP(L3061,'Total Sales 24-25'!$AD$2:$AE$6,2,0)</f>
        <v>WhatsApp API Business</v>
      </c>
      <c r="N3061" s="96" t="s">
        <v>9065</v>
      </c>
      <c r="O3061" s="84" t="s">
        <v>6341</v>
      </c>
      <c r="P3061" s="89"/>
      <c r="Q3061" s="89"/>
      <c r="R3061" s="89"/>
      <c r="S3061" s="84">
        <v>3</v>
      </c>
      <c r="T3061" s="89"/>
      <c r="U3061" s="84">
        <v>11800</v>
      </c>
    </row>
    <row r="3062" spans="1:21" ht="17.25" customHeight="1" thickBot="1">
      <c r="A3062" s="98">
        <v>45378</v>
      </c>
      <c r="B3062" s="82" t="str">
        <f t="shared" si="47"/>
        <v>Mar</v>
      </c>
      <c r="C3062" s="83">
        <v>45352</v>
      </c>
      <c r="D3062" s="84">
        <v>13</v>
      </c>
      <c r="E3062" s="84" t="s">
        <v>205</v>
      </c>
      <c r="F3062" s="105" t="s">
        <v>2033</v>
      </c>
      <c r="G3062" s="100" t="s">
        <v>10917</v>
      </c>
      <c r="H3062" s="86" t="s">
        <v>8782</v>
      </c>
      <c r="I3062" s="102">
        <v>5900</v>
      </c>
      <c r="J3062" s="96">
        <v>5000</v>
      </c>
      <c r="K3062" s="135" t="s">
        <v>310</v>
      </c>
      <c r="L3062" s="96" t="s">
        <v>223</v>
      </c>
      <c r="M3062" s="88" t="str">
        <f>VLOOKUP(L3062,'Total Sales 24-25'!$AD$2:$AE$6,2,0)</f>
        <v>Tech Assist Recruitment</v>
      </c>
      <c r="N3062" s="96" t="s">
        <v>311</v>
      </c>
      <c r="O3062" s="84" t="s">
        <v>6341</v>
      </c>
      <c r="P3062" s="89"/>
      <c r="Q3062" s="89"/>
      <c r="R3062" s="89"/>
      <c r="S3062" s="84">
        <v>3</v>
      </c>
      <c r="T3062" s="89"/>
      <c r="U3062" s="84">
        <v>5900</v>
      </c>
    </row>
    <row r="3063" spans="1:21" ht="17.25" customHeight="1" thickBot="1">
      <c r="A3063" s="98">
        <v>45379</v>
      </c>
      <c r="B3063" s="82" t="str">
        <f t="shared" si="47"/>
        <v>Mar</v>
      </c>
      <c r="C3063" s="83">
        <v>45352</v>
      </c>
      <c r="D3063" s="84">
        <v>13</v>
      </c>
      <c r="E3063" s="84" t="s">
        <v>205</v>
      </c>
      <c r="F3063" s="105" t="s">
        <v>592</v>
      </c>
      <c r="G3063" s="100" t="s">
        <v>10918</v>
      </c>
      <c r="H3063" s="86" t="s">
        <v>8782</v>
      </c>
      <c r="I3063" s="102">
        <v>1296</v>
      </c>
      <c r="J3063" s="96">
        <v>1098</v>
      </c>
      <c r="K3063" s="134" t="s">
        <v>112</v>
      </c>
      <c r="L3063" s="96" t="s">
        <v>229</v>
      </c>
      <c r="M3063" s="88" t="str">
        <f>VLOOKUP(L3063,'Total Sales 24-25'!$AD$2:$AE$6,2,0)</f>
        <v>WhatsApp API Business</v>
      </c>
      <c r="N3063" s="96" t="s">
        <v>249</v>
      </c>
      <c r="O3063" s="84" t="s">
        <v>6341</v>
      </c>
      <c r="P3063" s="89"/>
      <c r="Q3063" s="89"/>
      <c r="R3063" s="89"/>
      <c r="S3063" s="84">
        <v>3</v>
      </c>
      <c r="T3063" s="89"/>
      <c r="U3063" s="84">
        <v>1296</v>
      </c>
    </row>
    <row r="3064" spans="1:21" ht="17.25" customHeight="1" thickBot="1">
      <c r="A3064" s="98">
        <v>45379</v>
      </c>
      <c r="B3064" s="82" t="str">
        <f t="shared" si="47"/>
        <v>Mar</v>
      </c>
      <c r="C3064" s="83">
        <v>45352</v>
      </c>
      <c r="D3064" s="84">
        <v>13</v>
      </c>
      <c r="E3064" s="84" t="s">
        <v>205</v>
      </c>
      <c r="F3064" s="105" t="s">
        <v>459</v>
      </c>
      <c r="G3064" s="100" t="s">
        <v>10919</v>
      </c>
      <c r="H3064" s="86" t="s">
        <v>8782</v>
      </c>
      <c r="I3064" s="102">
        <v>6134</v>
      </c>
      <c r="J3064" s="96">
        <v>5198</v>
      </c>
      <c r="K3064" s="134" t="s">
        <v>112</v>
      </c>
      <c r="L3064" s="96" t="s">
        <v>229</v>
      </c>
      <c r="M3064" s="88" t="str">
        <f>VLOOKUP(L3064,'Total Sales 24-25'!$AD$2:$AE$6,2,0)</f>
        <v>WhatsApp API Business</v>
      </c>
      <c r="N3064" s="96" t="s">
        <v>249</v>
      </c>
      <c r="O3064" s="84" t="s">
        <v>6341</v>
      </c>
      <c r="P3064" s="89"/>
      <c r="Q3064" s="89"/>
      <c r="R3064" s="89"/>
      <c r="S3064" s="84">
        <v>3</v>
      </c>
      <c r="T3064" s="89"/>
      <c r="U3064" s="84">
        <v>6134</v>
      </c>
    </row>
    <row r="3065" spans="1:21" ht="17.25" customHeight="1" thickBot="1">
      <c r="A3065" s="98">
        <v>45379</v>
      </c>
      <c r="B3065" s="82" t="str">
        <f t="shared" si="47"/>
        <v>Mar</v>
      </c>
      <c r="C3065" s="83">
        <v>45352</v>
      </c>
      <c r="D3065" s="84">
        <v>13</v>
      </c>
      <c r="E3065" s="84" t="s">
        <v>205</v>
      </c>
      <c r="F3065" s="105" t="s">
        <v>5650</v>
      </c>
      <c r="G3065" s="100" t="s">
        <v>10920</v>
      </c>
      <c r="H3065" s="86" t="s">
        <v>8782</v>
      </c>
      <c r="I3065" s="102">
        <v>15045</v>
      </c>
      <c r="J3065" s="96">
        <v>12750</v>
      </c>
      <c r="K3065" s="134" t="s">
        <v>112</v>
      </c>
      <c r="L3065" s="96" t="s">
        <v>229</v>
      </c>
      <c r="M3065" s="88" t="str">
        <f>VLOOKUP(L3065,'Total Sales 24-25'!$AD$2:$AE$6,2,0)</f>
        <v>WhatsApp API Business</v>
      </c>
      <c r="N3065" s="96" t="s">
        <v>284</v>
      </c>
      <c r="O3065" s="84" t="s">
        <v>6341</v>
      </c>
      <c r="P3065" s="89"/>
      <c r="Q3065" s="89"/>
      <c r="R3065" s="89"/>
      <c r="S3065" s="84">
        <v>3</v>
      </c>
      <c r="T3065" s="89"/>
      <c r="U3065" s="84">
        <v>15045</v>
      </c>
    </row>
    <row r="3066" spans="1:21" ht="17.25" customHeight="1" thickBot="1">
      <c r="A3066" s="98">
        <v>45379</v>
      </c>
      <c r="B3066" s="82" t="str">
        <f t="shared" si="47"/>
        <v>Mar</v>
      </c>
      <c r="C3066" s="83">
        <v>45352</v>
      </c>
      <c r="D3066" s="84">
        <v>13</v>
      </c>
      <c r="E3066" s="84" t="s">
        <v>205</v>
      </c>
      <c r="F3066" s="105" t="s">
        <v>6907</v>
      </c>
      <c r="G3066" s="100" t="s">
        <v>10921</v>
      </c>
      <c r="H3066" s="86" t="s">
        <v>8782</v>
      </c>
      <c r="I3066" s="102">
        <v>42480</v>
      </c>
      <c r="J3066" s="96">
        <v>36000</v>
      </c>
      <c r="K3066" s="134" t="s">
        <v>112</v>
      </c>
      <c r="L3066" s="96" t="s">
        <v>229</v>
      </c>
      <c r="M3066" s="88" t="str">
        <f>VLOOKUP(L3066,'Total Sales 24-25'!$AD$2:$AE$6,2,0)</f>
        <v>WhatsApp API Business</v>
      </c>
      <c r="N3066" s="96" t="s">
        <v>359</v>
      </c>
      <c r="O3066" s="84" t="s">
        <v>6341</v>
      </c>
      <c r="P3066" s="89"/>
      <c r="Q3066" s="89"/>
      <c r="R3066" s="89"/>
      <c r="S3066" s="84">
        <v>3</v>
      </c>
      <c r="T3066" s="89"/>
      <c r="U3066" s="84">
        <v>42480</v>
      </c>
    </row>
    <row r="3067" spans="1:21" ht="17.25" customHeight="1" thickBot="1">
      <c r="A3067" s="98">
        <v>45379</v>
      </c>
      <c r="B3067" s="82" t="str">
        <f t="shared" si="47"/>
        <v>Mar</v>
      </c>
      <c r="C3067" s="83">
        <v>45352</v>
      </c>
      <c r="D3067" s="84">
        <v>13</v>
      </c>
      <c r="E3067" s="84" t="s">
        <v>205</v>
      </c>
      <c r="F3067" s="105" t="s">
        <v>7125</v>
      </c>
      <c r="G3067" s="100" t="s">
        <v>10922</v>
      </c>
      <c r="H3067" s="86" t="s">
        <v>8782</v>
      </c>
      <c r="I3067" s="102">
        <v>10030</v>
      </c>
      <c r="J3067" s="96">
        <v>8500</v>
      </c>
      <c r="K3067" s="134" t="s">
        <v>112</v>
      </c>
      <c r="L3067" s="96" t="s">
        <v>229</v>
      </c>
      <c r="M3067" s="88" t="str">
        <f>VLOOKUP(L3067,'Total Sales 24-25'!$AD$2:$AE$6,2,0)</f>
        <v>WhatsApp API Business</v>
      </c>
      <c r="N3067" s="96" t="s">
        <v>352</v>
      </c>
      <c r="O3067" s="84" t="s">
        <v>6341</v>
      </c>
      <c r="P3067" s="89"/>
      <c r="Q3067" s="89"/>
      <c r="R3067" s="89"/>
      <c r="S3067" s="84">
        <v>3</v>
      </c>
      <c r="T3067" s="89"/>
      <c r="U3067" s="84">
        <v>10030</v>
      </c>
    </row>
    <row r="3068" spans="1:21" ht="17.25" customHeight="1" thickBot="1">
      <c r="A3068" s="98">
        <v>45379</v>
      </c>
      <c r="B3068" s="82" t="str">
        <f t="shared" si="47"/>
        <v>Mar</v>
      </c>
      <c r="C3068" s="83">
        <v>45352</v>
      </c>
      <c r="D3068" s="84">
        <v>13</v>
      </c>
      <c r="E3068" s="84" t="s">
        <v>205</v>
      </c>
      <c r="F3068" s="105" t="s">
        <v>2621</v>
      </c>
      <c r="G3068" s="100" t="s">
        <v>10923</v>
      </c>
      <c r="H3068" s="86" t="s">
        <v>8782</v>
      </c>
      <c r="I3068" s="102">
        <v>2360</v>
      </c>
      <c r="J3068" s="96">
        <v>2000</v>
      </c>
      <c r="K3068" s="134" t="s">
        <v>112</v>
      </c>
      <c r="L3068" s="96" t="s">
        <v>229</v>
      </c>
      <c r="M3068" s="88" t="str">
        <f>VLOOKUP(L3068,'Total Sales 24-25'!$AD$2:$AE$6,2,0)</f>
        <v>WhatsApp API Business</v>
      </c>
      <c r="N3068" s="96" t="s">
        <v>249</v>
      </c>
      <c r="O3068" s="84" t="s">
        <v>6341</v>
      </c>
      <c r="P3068" s="89"/>
      <c r="Q3068" s="89"/>
      <c r="R3068" s="89"/>
      <c r="S3068" s="84">
        <v>3</v>
      </c>
      <c r="T3068" s="89"/>
      <c r="U3068" s="84">
        <v>2360</v>
      </c>
    </row>
    <row r="3069" spans="1:21" ht="17.25" customHeight="1" thickBot="1">
      <c r="A3069" s="82">
        <v>45041</v>
      </c>
      <c r="B3069" s="82" t="str">
        <f t="shared" si="47"/>
        <v>Apr</v>
      </c>
      <c r="C3069" s="83">
        <v>45017</v>
      </c>
      <c r="D3069" s="109">
        <v>17</v>
      </c>
      <c r="E3069" s="84" t="s">
        <v>205</v>
      </c>
      <c r="F3069" s="113" t="s">
        <v>2781</v>
      </c>
      <c r="G3069" s="110" t="s">
        <v>10924</v>
      </c>
      <c r="H3069" s="86" t="s">
        <v>8782</v>
      </c>
      <c r="I3069" s="110">
        <v>17700</v>
      </c>
      <c r="J3069" s="109">
        <v>15000</v>
      </c>
      <c r="K3069" s="120" t="s">
        <v>112</v>
      </c>
      <c r="L3069" s="109" t="s">
        <v>229</v>
      </c>
      <c r="M3069" s="88" t="str">
        <f>VLOOKUP(L3069,'Total Sales 24-25'!$AD$2:$AE$6,2,0)</f>
        <v>WhatsApp API Business</v>
      </c>
      <c r="N3069" s="109" t="s">
        <v>284</v>
      </c>
      <c r="O3069" s="109" t="s">
        <v>6341</v>
      </c>
      <c r="P3069" s="89"/>
      <c r="Q3069" s="89"/>
      <c r="R3069" s="89"/>
      <c r="S3069" s="109">
        <v>4</v>
      </c>
      <c r="T3069" s="89"/>
      <c r="U3069" s="109">
        <v>17700</v>
      </c>
    </row>
    <row r="3070" spans="1:21" ht="17.25" customHeight="1" thickBot="1">
      <c r="A3070" s="98">
        <v>45380</v>
      </c>
      <c r="B3070" s="82" t="str">
        <f t="shared" si="47"/>
        <v>Mar</v>
      </c>
      <c r="C3070" s="83">
        <v>45352</v>
      </c>
      <c r="D3070" s="84">
        <v>13</v>
      </c>
      <c r="E3070" s="84" t="s">
        <v>205</v>
      </c>
      <c r="F3070" s="105" t="s">
        <v>6111</v>
      </c>
      <c r="G3070" s="100" t="s">
        <v>10925</v>
      </c>
      <c r="H3070" s="86" t="s">
        <v>8782</v>
      </c>
      <c r="I3070" s="102">
        <v>56640</v>
      </c>
      <c r="J3070" s="96">
        <v>48000</v>
      </c>
      <c r="K3070" s="104" t="s">
        <v>291</v>
      </c>
      <c r="L3070" s="88" t="s">
        <v>32</v>
      </c>
      <c r="M3070" s="88" t="s">
        <v>15</v>
      </c>
      <c r="N3070" s="96" t="s">
        <v>503</v>
      </c>
      <c r="O3070" s="84" t="s">
        <v>6341</v>
      </c>
      <c r="P3070" s="89"/>
      <c r="Q3070" s="89"/>
      <c r="R3070" s="89"/>
      <c r="S3070" s="84">
        <v>3</v>
      </c>
      <c r="T3070" s="89"/>
      <c r="U3070" s="84">
        <v>56640</v>
      </c>
    </row>
    <row r="3071" spans="1:21" ht="17.25" customHeight="1" thickBot="1">
      <c r="A3071" s="98">
        <v>45380</v>
      </c>
      <c r="B3071" s="82" t="str">
        <f t="shared" si="47"/>
        <v>Mar</v>
      </c>
      <c r="C3071" s="83">
        <v>45352</v>
      </c>
      <c r="D3071" s="84">
        <v>13</v>
      </c>
      <c r="E3071" s="84" t="s">
        <v>205</v>
      </c>
      <c r="F3071" s="105" t="s">
        <v>1770</v>
      </c>
      <c r="G3071" s="100" t="s">
        <v>10926</v>
      </c>
      <c r="H3071" s="86" t="s">
        <v>8782</v>
      </c>
      <c r="I3071" s="102">
        <v>5900</v>
      </c>
      <c r="J3071" s="96">
        <v>5000</v>
      </c>
      <c r="K3071" s="134" t="s">
        <v>112</v>
      </c>
      <c r="L3071" s="96" t="s">
        <v>229</v>
      </c>
      <c r="M3071" s="88" t="str">
        <f>VLOOKUP(L3071,'Total Sales 24-25'!$AD$2:$AE$6,2,0)</f>
        <v>WhatsApp API Business</v>
      </c>
      <c r="N3071" s="96" t="s">
        <v>249</v>
      </c>
      <c r="O3071" s="84" t="s">
        <v>6341</v>
      </c>
      <c r="P3071" s="89"/>
      <c r="Q3071" s="89"/>
      <c r="R3071" s="89"/>
      <c r="S3071" s="84">
        <v>3</v>
      </c>
      <c r="T3071" s="89"/>
      <c r="U3071" s="84">
        <v>5900</v>
      </c>
    </row>
    <row r="3072" spans="1:21" ht="17.25" customHeight="1" thickBot="1">
      <c r="A3072" s="98">
        <v>45380</v>
      </c>
      <c r="B3072" s="82" t="str">
        <f t="shared" si="47"/>
        <v>Mar</v>
      </c>
      <c r="C3072" s="83">
        <v>45352</v>
      </c>
      <c r="D3072" s="84">
        <v>13</v>
      </c>
      <c r="E3072" s="84" t="s">
        <v>205</v>
      </c>
      <c r="F3072" s="105" t="s">
        <v>592</v>
      </c>
      <c r="G3072" s="100" t="s">
        <v>10927</v>
      </c>
      <c r="H3072" s="86" t="s">
        <v>8782</v>
      </c>
      <c r="I3072" s="102">
        <v>5900</v>
      </c>
      <c r="J3072" s="96">
        <v>5000</v>
      </c>
      <c r="K3072" s="134" t="s">
        <v>112</v>
      </c>
      <c r="L3072" s="96" t="s">
        <v>229</v>
      </c>
      <c r="M3072" s="88" t="str">
        <f>VLOOKUP(L3072,'Total Sales 24-25'!$AD$2:$AE$6,2,0)</f>
        <v>WhatsApp API Business</v>
      </c>
      <c r="N3072" s="96" t="s">
        <v>249</v>
      </c>
      <c r="O3072" s="84" t="s">
        <v>6341</v>
      </c>
      <c r="P3072" s="89"/>
      <c r="Q3072" s="89"/>
      <c r="R3072" s="89"/>
      <c r="S3072" s="84">
        <v>3</v>
      </c>
      <c r="T3072" s="89"/>
      <c r="U3072" s="84">
        <v>5900</v>
      </c>
    </row>
    <row r="3073" spans="1:21" ht="17.25" customHeight="1" thickBot="1">
      <c r="A3073" s="98">
        <v>45381</v>
      </c>
      <c r="B3073" s="82" t="str">
        <f t="shared" si="47"/>
        <v>Mar</v>
      </c>
      <c r="C3073" s="83">
        <v>45352</v>
      </c>
      <c r="D3073" s="84">
        <v>13</v>
      </c>
      <c r="E3073" s="84" t="s">
        <v>205</v>
      </c>
      <c r="F3073" s="105" t="s">
        <v>2048</v>
      </c>
      <c r="G3073" s="138" t="s">
        <v>10928</v>
      </c>
      <c r="H3073" s="86" t="s">
        <v>8782</v>
      </c>
      <c r="I3073" s="102">
        <v>113280</v>
      </c>
      <c r="J3073" s="96">
        <v>96000</v>
      </c>
      <c r="K3073" s="104" t="s">
        <v>291</v>
      </c>
      <c r="L3073" s="88" t="s">
        <v>32</v>
      </c>
      <c r="M3073" s="88" t="s">
        <v>15</v>
      </c>
      <c r="N3073" s="96" t="s">
        <v>503</v>
      </c>
      <c r="O3073" s="84" t="s">
        <v>6341</v>
      </c>
      <c r="P3073" s="89"/>
      <c r="Q3073" s="89"/>
      <c r="R3073" s="89"/>
      <c r="S3073" s="84">
        <v>3</v>
      </c>
      <c r="T3073" s="89"/>
      <c r="U3073" s="84">
        <v>113280</v>
      </c>
    </row>
    <row r="3074" spans="1:21" ht="17.25" customHeight="1" thickBot="1">
      <c r="A3074" s="98">
        <v>45381</v>
      </c>
      <c r="B3074" s="82" t="str">
        <f t="shared" ref="B3074:B3137" si="48">TEXT(A3074,"mmm")</f>
        <v>Mar</v>
      </c>
      <c r="C3074" s="83">
        <v>45352</v>
      </c>
      <c r="D3074" s="84">
        <v>13</v>
      </c>
      <c r="E3074" s="84" t="s">
        <v>205</v>
      </c>
      <c r="F3074" s="105" t="s">
        <v>2048</v>
      </c>
      <c r="G3074" s="138" t="s">
        <v>10928</v>
      </c>
      <c r="H3074" s="86" t="s">
        <v>8782</v>
      </c>
      <c r="I3074" s="102">
        <v>69620</v>
      </c>
      <c r="J3074" s="96">
        <v>59000</v>
      </c>
      <c r="K3074" s="104" t="s">
        <v>291</v>
      </c>
      <c r="L3074" s="96" t="s">
        <v>232</v>
      </c>
      <c r="M3074" s="88" t="str">
        <f>VLOOKUP(L3074,'Total Sales 24-25'!$AD$2:$AE$6,2,0)</f>
        <v>Other Services</v>
      </c>
      <c r="N3074" s="96" t="s">
        <v>10929</v>
      </c>
      <c r="O3074" s="84" t="s">
        <v>6341</v>
      </c>
      <c r="P3074" s="89"/>
      <c r="Q3074" s="89"/>
      <c r="R3074" s="89"/>
      <c r="S3074" s="84">
        <v>3</v>
      </c>
      <c r="T3074" s="89"/>
      <c r="U3074" s="84">
        <v>69620</v>
      </c>
    </row>
    <row r="3075" spans="1:21" ht="17.25" customHeight="1" thickBot="1">
      <c r="A3075" s="98">
        <v>45381</v>
      </c>
      <c r="B3075" s="82" t="str">
        <f t="shared" si="48"/>
        <v>Mar</v>
      </c>
      <c r="C3075" s="83">
        <v>45352</v>
      </c>
      <c r="D3075" s="84">
        <v>13</v>
      </c>
      <c r="E3075" s="84" t="s">
        <v>205</v>
      </c>
      <c r="F3075" s="105" t="s">
        <v>2048</v>
      </c>
      <c r="G3075" s="138" t="s">
        <v>10928</v>
      </c>
      <c r="H3075" s="86" t="s">
        <v>8782</v>
      </c>
      <c r="I3075" s="102">
        <v>40120</v>
      </c>
      <c r="J3075" s="96">
        <v>34000</v>
      </c>
      <c r="K3075" s="104" t="s">
        <v>291</v>
      </c>
      <c r="L3075" s="96" t="s">
        <v>232</v>
      </c>
      <c r="M3075" s="88" t="str">
        <f>VLOOKUP(L3075,'Total Sales 24-25'!$AD$2:$AE$6,2,0)</f>
        <v>Other Services</v>
      </c>
      <c r="N3075" s="96" t="s">
        <v>2748</v>
      </c>
      <c r="O3075" s="84" t="s">
        <v>6341</v>
      </c>
      <c r="P3075" s="89"/>
      <c r="Q3075" s="89"/>
      <c r="R3075" s="89"/>
      <c r="S3075" s="84">
        <v>3</v>
      </c>
      <c r="T3075" s="89"/>
      <c r="U3075" s="84">
        <v>40120</v>
      </c>
    </row>
    <row r="3076" spans="1:21" ht="17.25" customHeight="1" thickBot="1">
      <c r="A3076" s="98">
        <v>45381</v>
      </c>
      <c r="B3076" s="82" t="str">
        <f t="shared" si="48"/>
        <v>Mar</v>
      </c>
      <c r="C3076" s="83">
        <v>45352</v>
      </c>
      <c r="D3076" s="84">
        <v>13</v>
      </c>
      <c r="E3076" s="84" t="s">
        <v>205</v>
      </c>
      <c r="F3076" s="105" t="s">
        <v>360</v>
      </c>
      <c r="G3076" s="100" t="s">
        <v>10930</v>
      </c>
      <c r="H3076" s="86" t="s">
        <v>8782</v>
      </c>
      <c r="I3076" s="102">
        <v>15562</v>
      </c>
      <c r="J3076" s="96">
        <v>13188</v>
      </c>
      <c r="K3076" s="134" t="s">
        <v>112</v>
      </c>
      <c r="L3076" s="96" t="s">
        <v>229</v>
      </c>
      <c r="M3076" s="88" t="str">
        <f>VLOOKUP(L3076,'Total Sales 24-25'!$AD$2:$AE$6,2,0)</f>
        <v>WhatsApp API Business</v>
      </c>
      <c r="N3076" s="96" t="s">
        <v>249</v>
      </c>
      <c r="O3076" s="84" t="s">
        <v>6341</v>
      </c>
      <c r="P3076" s="89"/>
      <c r="Q3076" s="89"/>
      <c r="R3076" s="89"/>
      <c r="S3076" s="84">
        <v>3</v>
      </c>
      <c r="T3076" s="89"/>
      <c r="U3076" s="84">
        <v>15562</v>
      </c>
    </row>
    <row r="3077" spans="1:21" ht="17.25" customHeight="1" thickBot="1">
      <c r="A3077" s="98">
        <v>45381</v>
      </c>
      <c r="B3077" s="82" t="str">
        <f t="shared" si="48"/>
        <v>Mar</v>
      </c>
      <c r="C3077" s="83">
        <v>45352</v>
      </c>
      <c r="D3077" s="84">
        <v>13</v>
      </c>
      <c r="E3077" s="84" t="s">
        <v>205</v>
      </c>
      <c r="F3077" s="105" t="s">
        <v>1754</v>
      </c>
      <c r="G3077" s="100" t="s">
        <v>10931</v>
      </c>
      <c r="H3077" s="86" t="s">
        <v>8782</v>
      </c>
      <c r="I3077" s="102">
        <v>499</v>
      </c>
      <c r="J3077" s="96">
        <v>423</v>
      </c>
      <c r="K3077" s="118" t="s">
        <v>261</v>
      </c>
      <c r="L3077" s="96" t="s">
        <v>232</v>
      </c>
      <c r="M3077" s="88" t="str">
        <f>VLOOKUP(L3077,'Total Sales 24-25'!$AD$2:$AE$6,2,0)</f>
        <v>Other Services</v>
      </c>
      <c r="N3077" s="96" t="s">
        <v>330</v>
      </c>
      <c r="O3077" s="84" t="s">
        <v>6341</v>
      </c>
      <c r="P3077" s="89"/>
      <c r="Q3077" s="89"/>
      <c r="R3077" s="89"/>
      <c r="S3077" s="84">
        <v>3</v>
      </c>
      <c r="T3077" s="89"/>
      <c r="U3077" s="84">
        <v>499</v>
      </c>
    </row>
    <row r="3078" spans="1:21" ht="17.25" customHeight="1" thickBot="1">
      <c r="A3078" s="98">
        <v>45381</v>
      </c>
      <c r="B3078" s="82" t="str">
        <f t="shared" si="48"/>
        <v>Mar</v>
      </c>
      <c r="C3078" s="83">
        <v>45352</v>
      </c>
      <c r="D3078" s="84">
        <v>13</v>
      </c>
      <c r="E3078" s="84" t="s">
        <v>205</v>
      </c>
      <c r="F3078" s="105" t="s">
        <v>10932</v>
      </c>
      <c r="G3078" s="100" t="s">
        <v>10933</v>
      </c>
      <c r="H3078" s="86" t="s">
        <v>8782</v>
      </c>
      <c r="I3078" s="102">
        <v>499</v>
      </c>
      <c r="J3078" s="96">
        <v>423</v>
      </c>
      <c r="K3078" s="118" t="s">
        <v>261</v>
      </c>
      <c r="L3078" s="96" t="s">
        <v>232</v>
      </c>
      <c r="M3078" s="88" t="str">
        <f>VLOOKUP(L3078,'Total Sales 24-25'!$AD$2:$AE$6,2,0)</f>
        <v>Other Services</v>
      </c>
      <c r="N3078" s="96" t="s">
        <v>330</v>
      </c>
      <c r="O3078" s="84" t="s">
        <v>6341</v>
      </c>
      <c r="P3078" s="89"/>
      <c r="Q3078" s="89"/>
      <c r="R3078" s="89"/>
      <c r="S3078" s="84">
        <v>3</v>
      </c>
      <c r="T3078" s="89"/>
      <c r="U3078" s="84">
        <v>499</v>
      </c>
    </row>
    <row r="3079" spans="1:21" ht="17.25" customHeight="1" thickBot="1">
      <c r="A3079" s="98">
        <v>45381</v>
      </c>
      <c r="B3079" s="82" t="str">
        <f t="shared" si="48"/>
        <v>Mar</v>
      </c>
      <c r="C3079" s="83">
        <v>45352</v>
      </c>
      <c r="D3079" s="84">
        <v>13</v>
      </c>
      <c r="E3079" s="84" t="s">
        <v>205</v>
      </c>
      <c r="F3079" s="105" t="s">
        <v>6194</v>
      </c>
      <c r="G3079" s="100" t="s">
        <v>10934</v>
      </c>
      <c r="H3079" s="86" t="s">
        <v>8782</v>
      </c>
      <c r="I3079" s="102">
        <v>499</v>
      </c>
      <c r="J3079" s="96">
        <v>423</v>
      </c>
      <c r="K3079" s="118" t="s">
        <v>261</v>
      </c>
      <c r="L3079" s="96" t="s">
        <v>232</v>
      </c>
      <c r="M3079" s="88" t="str">
        <f>VLOOKUP(L3079,'Total Sales 24-25'!$AD$2:$AE$6,2,0)</f>
        <v>Other Services</v>
      </c>
      <c r="N3079" s="96" t="s">
        <v>330</v>
      </c>
      <c r="O3079" s="84" t="s">
        <v>6341</v>
      </c>
      <c r="P3079" s="89"/>
      <c r="Q3079" s="89"/>
      <c r="R3079" s="89"/>
      <c r="S3079" s="84">
        <v>3</v>
      </c>
      <c r="T3079" s="89"/>
      <c r="U3079" s="84">
        <v>499</v>
      </c>
    </row>
    <row r="3080" spans="1:21" ht="17.25" customHeight="1" thickBot="1">
      <c r="A3080" s="98">
        <v>45381</v>
      </c>
      <c r="B3080" s="82" t="str">
        <f t="shared" si="48"/>
        <v>Mar</v>
      </c>
      <c r="C3080" s="83">
        <v>45352</v>
      </c>
      <c r="D3080" s="84">
        <v>13</v>
      </c>
      <c r="E3080" s="84" t="s">
        <v>205</v>
      </c>
      <c r="F3080" s="105" t="s">
        <v>241</v>
      </c>
      <c r="G3080" s="100" t="s">
        <v>10935</v>
      </c>
      <c r="H3080" s="86" t="s">
        <v>8782</v>
      </c>
      <c r="I3080" s="102">
        <v>56640</v>
      </c>
      <c r="J3080" s="96">
        <v>48000</v>
      </c>
      <c r="K3080" s="104" t="s">
        <v>291</v>
      </c>
      <c r="L3080" s="88" t="s">
        <v>32</v>
      </c>
      <c r="M3080" s="88" t="s">
        <v>15</v>
      </c>
      <c r="N3080" s="96" t="s">
        <v>503</v>
      </c>
      <c r="O3080" s="84" t="s">
        <v>6341</v>
      </c>
      <c r="P3080" s="89"/>
      <c r="Q3080" s="89"/>
      <c r="R3080" s="89"/>
      <c r="S3080" s="84">
        <v>3</v>
      </c>
      <c r="T3080" s="89"/>
      <c r="U3080" s="84">
        <v>56640</v>
      </c>
    </row>
    <row r="3081" spans="1:21" ht="17.25" customHeight="1" thickBot="1">
      <c r="A3081" s="98">
        <v>45381</v>
      </c>
      <c r="B3081" s="82" t="str">
        <f t="shared" si="48"/>
        <v>Mar</v>
      </c>
      <c r="C3081" s="83">
        <v>45352</v>
      </c>
      <c r="D3081" s="84">
        <v>13</v>
      </c>
      <c r="E3081" s="84" t="s">
        <v>205</v>
      </c>
      <c r="F3081" s="105" t="s">
        <v>10385</v>
      </c>
      <c r="G3081" s="100" t="s">
        <v>10936</v>
      </c>
      <c r="H3081" s="86" t="s">
        <v>8782</v>
      </c>
      <c r="I3081" s="102">
        <v>950</v>
      </c>
      <c r="J3081" s="96">
        <v>805</v>
      </c>
      <c r="K3081" s="134" t="s">
        <v>112</v>
      </c>
      <c r="L3081" s="96" t="s">
        <v>229</v>
      </c>
      <c r="M3081" s="88" t="str">
        <f>VLOOKUP(L3081,'Total Sales 24-25'!$AD$2:$AE$6,2,0)</f>
        <v>WhatsApp API Business</v>
      </c>
      <c r="N3081" s="96" t="s">
        <v>594</v>
      </c>
      <c r="O3081" s="84" t="s">
        <v>6341</v>
      </c>
      <c r="P3081" s="89"/>
      <c r="Q3081" s="89"/>
      <c r="R3081" s="89"/>
      <c r="S3081" s="84">
        <v>3</v>
      </c>
      <c r="T3081" s="89"/>
      <c r="U3081" s="84">
        <v>950</v>
      </c>
    </row>
    <row r="3082" spans="1:21" ht="17.25" customHeight="1" thickBot="1">
      <c r="A3082" s="82">
        <v>45041</v>
      </c>
      <c r="B3082" s="82" t="str">
        <f t="shared" si="48"/>
        <v>Apr</v>
      </c>
      <c r="C3082" s="83">
        <v>45017</v>
      </c>
      <c r="D3082" s="84">
        <v>17</v>
      </c>
      <c r="E3082" s="84" t="s">
        <v>205</v>
      </c>
      <c r="F3082" s="85" t="s">
        <v>9098</v>
      </c>
      <c r="G3082" s="86" t="s">
        <v>10937</v>
      </c>
      <c r="H3082" s="86" t="s">
        <v>8782</v>
      </c>
      <c r="I3082" s="86">
        <v>56640</v>
      </c>
      <c r="J3082" s="84">
        <v>48000</v>
      </c>
      <c r="K3082" s="108" t="s">
        <v>291</v>
      </c>
      <c r="L3082" s="88" t="s">
        <v>32</v>
      </c>
      <c r="M3082" s="88" t="s">
        <v>15</v>
      </c>
      <c r="N3082" s="88" t="s">
        <v>503</v>
      </c>
      <c r="O3082" s="84" t="s">
        <v>6341</v>
      </c>
      <c r="P3082" s="89"/>
      <c r="Q3082" s="89"/>
      <c r="R3082" s="89"/>
      <c r="S3082" s="84">
        <v>4</v>
      </c>
      <c r="T3082" s="89"/>
      <c r="U3082" s="84">
        <v>56640</v>
      </c>
    </row>
    <row r="3083" spans="1:21" ht="17.25" customHeight="1" thickBot="1">
      <c r="A3083" s="98">
        <v>45381</v>
      </c>
      <c r="B3083" s="82" t="str">
        <f t="shared" si="48"/>
        <v>Mar</v>
      </c>
      <c r="C3083" s="83">
        <v>45352</v>
      </c>
      <c r="D3083" s="84">
        <v>13</v>
      </c>
      <c r="E3083" s="84" t="s">
        <v>205</v>
      </c>
      <c r="F3083" s="105" t="s">
        <v>2103</v>
      </c>
      <c r="G3083" s="100" t="s">
        <v>10938</v>
      </c>
      <c r="H3083" s="86" t="s">
        <v>8782</v>
      </c>
      <c r="I3083" s="102">
        <v>3067</v>
      </c>
      <c r="J3083" s="96">
        <v>2599</v>
      </c>
      <c r="K3083" s="134" t="s">
        <v>112</v>
      </c>
      <c r="L3083" s="96" t="s">
        <v>229</v>
      </c>
      <c r="M3083" s="88" t="str">
        <f>VLOOKUP(L3083,'Total Sales 24-25'!$AD$2:$AE$6,2,0)</f>
        <v>WhatsApp API Business</v>
      </c>
      <c r="N3083" s="96" t="s">
        <v>249</v>
      </c>
      <c r="O3083" s="84" t="s">
        <v>6341</v>
      </c>
      <c r="P3083" s="89"/>
      <c r="Q3083" s="89"/>
      <c r="R3083" s="89"/>
      <c r="S3083" s="84">
        <v>3</v>
      </c>
      <c r="T3083" s="89"/>
      <c r="U3083" s="84">
        <v>3067</v>
      </c>
    </row>
    <row r="3084" spans="1:21" ht="17.25" customHeight="1" thickBot="1">
      <c r="A3084" s="98">
        <v>45381</v>
      </c>
      <c r="B3084" s="82" t="str">
        <f t="shared" si="48"/>
        <v>Mar</v>
      </c>
      <c r="C3084" s="83">
        <v>45352</v>
      </c>
      <c r="D3084" s="84">
        <v>13</v>
      </c>
      <c r="E3084" s="84" t="s">
        <v>205</v>
      </c>
      <c r="F3084" s="105" t="s">
        <v>775</v>
      </c>
      <c r="G3084" s="100" t="s">
        <v>10939</v>
      </c>
      <c r="H3084" s="86" t="s">
        <v>8782</v>
      </c>
      <c r="I3084" s="102">
        <v>10030</v>
      </c>
      <c r="J3084" s="96">
        <v>8500</v>
      </c>
      <c r="K3084" s="134" t="s">
        <v>112</v>
      </c>
      <c r="L3084" s="96" t="s">
        <v>229</v>
      </c>
      <c r="M3084" s="88" t="str">
        <f>VLOOKUP(L3084,'Total Sales 24-25'!$AD$2:$AE$6,2,0)</f>
        <v>WhatsApp API Business</v>
      </c>
      <c r="N3084" s="96" t="s">
        <v>352</v>
      </c>
      <c r="O3084" s="84" t="s">
        <v>6341</v>
      </c>
      <c r="P3084" s="89"/>
      <c r="Q3084" s="89"/>
      <c r="R3084" s="89"/>
      <c r="S3084" s="84">
        <v>3</v>
      </c>
      <c r="T3084" s="89"/>
      <c r="U3084" s="84">
        <v>10030</v>
      </c>
    </row>
    <row r="3085" spans="1:21" ht="17.25" customHeight="1" thickBot="1">
      <c r="A3085" s="98">
        <v>45381</v>
      </c>
      <c r="B3085" s="82" t="str">
        <f t="shared" si="48"/>
        <v>Mar</v>
      </c>
      <c r="C3085" s="83">
        <v>45352</v>
      </c>
      <c r="D3085" s="84">
        <v>13</v>
      </c>
      <c r="E3085" s="84" t="s">
        <v>205</v>
      </c>
      <c r="F3085" s="105" t="s">
        <v>1378</v>
      </c>
      <c r="G3085" s="100" t="s">
        <v>10940</v>
      </c>
      <c r="H3085" s="86" t="s">
        <v>8782</v>
      </c>
      <c r="I3085" s="102">
        <v>15045</v>
      </c>
      <c r="J3085" s="96">
        <v>12750</v>
      </c>
      <c r="K3085" s="134" t="s">
        <v>112</v>
      </c>
      <c r="L3085" s="96" t="s">
        <v>229</v>
      </c>
      <c r="M3085" s="88" t="str">
        <f>VLOOKUP(L3085,'Total Sales 24-25'!$AD$2:$AE$6,2,0)</f>
        <v>WhatsApp API Business</v>
      </c>
      <c r="N3085" s="96" t="s">
        <v>284</v>
      </c>
      <c r="O3085" s="84" t="s">
        <v>6341</v>
      </c>
      <c r="P3085" s="89"/>
      <c r="Q3085" s="89"/>
      <c r="R3085" s="89"/>
      <c r="S3085" s="84">
        <v>3</v>
      </c>
      <c r="T3085" s="89"/>
      <c r="U3085" s="84">
        <v>15045</v>
      </c>
    </row>
    <row r="3086" spans="1:21" ht="17.25" customHeight="1" thickBot="1">
      <c r="A3086" s="98">
        <v>45381</v>
      </c>
      <c r="B3086" s="82" t="str">
        <f t="shared" si="48"/>
        <v>Mar</v>
      </c>
      <c r="C3086" s="83">
        <v>45352</v>
      </c>
      <c r="D3086" s="84">
        <v>13</v>
      </c>
      <c r="E3086" s="84" t="s">
        <v>205</v>
      </c>
      <c r="F3086" s="105" t="s">
        <v>1604</v>
      </c>
      <c r="G3086" s="100" t="s">
        <v>10941</v>
      </c>
      <c r="H3086" s="86" t="s">
        <v>8782</v>
      </c>
      <c r="I3086" s="102">
        <v>10030</v>
      </c>
      <c r="J3086" s="96">
        <v>8500</v>
      </c>
      <c r="K3086" s="134" t="s">
        <v>112</v>
      </c>
      <c r="L3086" s="96" t="s">
        <v>229</v>
      </c>
      <c r="M3086" s="88" t="str">
        <f>VLOOKUP(L3086,'Total Sales 24-25'!$AD$2:$AE$6,2,0)</f>
        <v>WhatsApp API Business</v>
      </c>
      <c r="N3086" s="96" t="s">
        <v>352</v>
      </c>
      <c r="O3086" s="84" t="s">
        <v>6341</v>
      </c>
      <c r="P3086" s="89"/>
      <c r="Q3086" s="89"/>
      <c r="R3086" s="89"/>
      <c r="S3086" s="84">
        <v>3</v>
      </c>
      <c r="T3086" s="89"/>
      <c r="U3086" s="84">
        <v>10030</v>
      </c>
    </row>
    <row r="3087" spans="1:21" ht="17.25" customHeight="1" thickBot="1">
      <c r="A3087" s="98">
        <v>45381</v>
      </c>
      <c r="B3087" s="82" t="str">
        <f t="shared" si="48"/>
        <v>Mar</v>
      </c>
      <c r="C3087" s="83">
        <v>45352</v>
      </c>
      <c r="D3087" s="84">
        <v>13</v>
      </c>
      <c r="E3087" s="84" t="s">
        <v>205</v>
      </c>
      <c r="F3087" s="105" t="s">
        <v>10942</v>
      </c>
      <c r="G3087" s="100" t="s">
        <v>10943</v>
      </c>
      <c r="H3087" s="86" t="s">
        <v>8782</v>
      </c>
      <c r="I3087" s="102">
        <v>299</v>
      </c>
      <c r="J3087" s="96">
        <v>253</v>
      </c>
      <c r="K3087" s="118" t="s">
        <v>261</v>
      </c>
      <c r="L3087" s="96" t="s">
        <v>232</v>
      </c>
      <c r="M3087" s="88" t="str">
        <f>VLOOKUP(L3087,'Total Sales 24-25'!$AD$2:$AE$6,2,0)</f>
        <v>Other Services</v>
      </c>
      <c r="N3087" s="96" t="s">
        <v>330</v>
      </c>
      <c r="O3087" s="84" t="s">
        <v>6341</v>
      </c>
      <c r="P3087" s="89"/>
      <c r="Q3087" s="89"/>
      <c r="R3087" s="89"/>
      <c r="S3087" s="84">
        <v>3</v>
      </c>
      <c r="T3087" s="89"/>
      <c r="U3087" s="84">
        <v>299</v>
      </c>
    </row>
    <row r="3088" spans="1:21" ht="17.25" customHeight="1" thickBot="1">
      <c r="A3088" s="98">
        <v>45381</v>
      </c>
      <c r="B3088" s="82" t="str">
        <f t="shared" si="48"/>
        <v>Mar</v>
      </c>
      <c r="C3088" s="83">
        <v>45352</v>
      </c>
      <c r="D3088" s="84">
        <v>13</v>
      </c>
      <c r="E3088" s="84" t="s">
        <v>205</v>
      </c>
      <c r="F3088" s="105" t="s">
        <v>303</v>
      </c>
      <c r="G3088" s="100" t="s">
        <v>10944</v>
      </c>
      <c r="H3088" s="86" t="s">
        <v>8782</v>
      </c>
      <c r="I3088" s="102">
        <v>84960</v>
      </c>
      <c r="J3088" s="96">
        <v>72000</v>
      </c>
      <c r="K3088" s="104" t="s">
        <v>291</v>
      </c>
      <c r="L3088" s="88" t="s">
        <v>32</v>
      </c>
      <c r="M3088" s="88" t="s">
        <v>15</v>
      </c>
      <c r="N3088" s="96" t="s">
        <v>503</v>
      </c>
      <c r="O3088" s="84" t="s">
        <v>6341</v>
      </c>
      <c r="P3088" s="89"/>
      <c r="Q3088" s="89"/>
      <c r="R3088" s="89"/>
      <c r="S3088" s="84">
        <v>3</v>
      </c>
      <c r="T3088" s="89"/>
      <c r="U3088" s="84">
        <v>84960</v>
      </c>
    </row>
    <row r="3089" spans="1:21" ht="17.25" customHeight="1" thickBot="1">
      <c r="A3089" s="98">
        <v>45381</v>
      </c>
      <c r="B3089" s="82" t="str">
        <f t="shared" si="48"/>
        <v>Mar</v>
      </c>
      <c r="C3089" s="83">
        <v>45352</v>
      </c>
      <c r="D3089" s="84">
        <v>13</v>
      </c>
      <c r="E3089" s="84" t="s">
        <v>205</v>
      </c>
      <c r="F3089" s="105" t="s">
        <v>420</v>
      </c>
      <c r="G3089" s="100" t="s">
        <v>10945</v>
      </c>
      <c r="H3089" s="86" t="s">
        <v>8782</v>
      </c>
      <c r="I3089" s="102">
        <v>75737</v>
      </c>
      <c r="J3089" s="96">
        <v>64184</v>
      </c>
      <c r="K3089" s="118" t="s">
        <v>261</v>
      </c>
      <c r="L3089" s="96" t="s">
        <v>232</v>
      </c>
      <c r="M3089" s="88" t="str">
        <f>VLOOKUP(L3089,'Total Sales 24-25'!$AD$2:$AE$6,2,0)</f>
        <v>Other Services</v>
      </c>
      <c r="N3089" s="96" t="s">
        <v>422</v>
      </c>
      <c r="O3089" s="84" t="s">
        <v>6341</v>
      </c>
      <c r="P3089" s="89"/>
      <c r="Q3089" s="89"/>
      <c r="R3089" s="89"/>
      <c r="S3089" s="84">
        <v>3</v>
      </c>
      <c r="T3089" s="89"/>
      <c r="U3089" s="84">
        <v>75737</v>
      </c>
    </row>
    <row r="3090" spans="1:21" ht="17.25" customHeight="1" thickBot="1">
      <c r="A3090" s="98">
        <v>45381</v>
      </c>
      <c r="B3090" s="82" t="str">
        <f t="shared" si="48"/>
        <v>Mar</v>
      </c>
      <c r="C3090" s="83">
        <v>45352</v>
      </c>
      <c r="D3090" s="84">
        <v>13</v>
      </c>
      <c r="E3090" s="84" t="s">
        <v>205</v>
      </c>
      <c r="F3090" s="105" t="s">
        <v>752</v>
      </c>
      <c r="G3090" s="100" t="s">
        <v>10946</v>
      </c>
      <c r="H3090" s="86" t="s">
        <v>8782</v>
      </c>
      <c r="I3090" s="102">
        <v>10030</v>
      </c>
      <c r="J3090" s="96">
        <v>8500</v>
      </c>
      <c r="K3090" s="134" t="s">
        <v>112</v>
      </c>
      <c r="L3090" s="96" t="s">
        <v>229</v>
      </c>
      <c r="M3090" s="88" t="str">
        <f>VLOOKUP(L3090,'Total Sales 24-25'!$AD$2:$AE$6,2,0)</f>
        <v>WhatsApp API Business</v>
      </c>
      <c r="N3090" s="96" t="s">
        <v>352</v>
      </c>
      <c r="O3090" s="84" t="s">
        <v>6341</v>
      </c>
      <c r="P3090" s="89"/>
      <c r="Q3090" s="89"/>
      <c r="R3090" s="89"/>
      <c r="S3090" s="84">
        <v>3</v>
      </c>
      <c r="T3090" s="89"/>
      <c r="U3090" s="84">
        <v>10030</v>
      </c>
    </row>
    <row r="3091" spans="1:21" ht="17.25" customHeight="1" thickBot="1">
      <c r="A3091" s="98">
        <v>45381</v>
      </c>
      <c r="B3091" s="82" t="str">
        <f t="shared" si="48"/>
        <v>Mar</v>
      </c>
      <c r="C3091" s="83">
        <v>45352</v>
      </c>
      <c r="D3091" s="84">
        <v>13</v>
      </c>
      <c r="E3091" s="84" t="s">
        <v>205</v>
      </c>
      <c r="F3091" s="105" t="s">
        <v>799</v>
      </c>
      <c r="G3091" s="100" t="s">
        <v>10947</v>
      </c>
      <c r="H3091" s="86" t="s">
        <v>8782</v>
      </c>
      <c r="I3091" s="102">
        <v>2950</v>
      </c>
      <c r="J3091" s="96">
        <v>2500</v>
      </c>
      <c r="K3091" s="118" t="s">
        <v>261</v>
      </c>
      <c r="L3091" s="96" t="s">
        <v>232</v>
      </c>
      <c r="M3091" s="88" t="str">
        <f>VLOOKUP(L3091,'Total Sales 24-25'!$AD$2:$AE$6,2,0)</f>
        <v>Other Services</v>
      </c>
      <c r="N3091" s="96" t="s">
        <v>661</v>
      </c>
      <c r="O3091" s="84" t="s">
        <v>6341</v>
      </c>
      <c r="P3091" s="89"/>
      <c r="Q3091" s="89"/>
      <c r="R3091" s="89"/>
      <c r="S3091" s="84">
        <v>3</v>
      </c>
      <c r="T3091" s="89"/>
      <c r="U3091" s="84">
        <v>2950</v>
      </c>
    </row>
    <row r="3092" spans="1:21" ht="17.25" customHeight="1" thickBot="1">
      <c r="A3092" s="98">
        <v>45381</v>
      </c>
      <c r="B3092" s="82" t="str">
        <f t="shared" si="48"/>
        <v>Mar</v>
      </c>
      <c r="C3092" s="83">
        <v>45352</v>
      </c>
      <c r="D3092" s="84">
        <v>13</v>
      </c>
      <c r="E3092" s="84" t="s">
        <v>205</v>
      </c>
      <c r="F3092" s="105" t="s">
        <v>2139</v>
      </c>
      <c r="G3092" s="100" t="s">
        <v>10948</v>
      </c>
      <c r="H3092" s="86" t="s">
        <v>8782</v>
      </c>
      <c r="I3092" s="102">
        <v>56640</v>
      </c>
      <c r="J3092" s="96">
        <v>48000</v>
      </c>
      <c r="K3092" s="104" t="s">
        <v>291</v>
      </c>
      <c r="L3092" s="88" t="s">
        <v>32</v>
      </c>
      <c r="M3092" s="88" t="s">
        <v>15</v>
      </c>
      <c r="N3092" s="96" t="s">
        <v>503</v>
      </c>
      <c r="O3092" s="84" t="s">
        <v>6341</v>
      </c>
      <c r="P3092" s="89"/>
      <c r="Q3092" s="89"/>
      <c r="R3092" s="89"/>
      <c r="S3092" s="84">
        <v>3</v>
      </c>
      <c r="T3092" s="89"/>
      <c r="U3092" s="84">
        <v>56640</v>
      </c>
    </row>
    <row r="3093" spans="1:21" ht="17.25" customHeight="1" thickBot="1">
      <c r="A3093" s="82">
        <v>45041</v>
      </c>
      <c r="B3093" s="82" t="str">
        <f t="shared" si="48"/>
        <v>Apr</v>
      </c>
      <c r="C3093" s="83">
        <v>45017</v>
      </c>
      <c r="D3093" s="109">
        <v>17</v>
      </c>
      <c r="E3093" s="84" t="s">
        <v>205</v>
      </c>
      <c r="F3093" s="113" t="s">
        <v>502</v>
      </c>
      <c r="G3093" s="110" t="s">
        <v>10949</v>
      </c>
      <c r="H3093" s="86" t="s">
        <v>8782</v>
      </c>
      <c r="I3093" s="110">
        <v>4248</v>
      </c>
      <c r="J3093" s="109">
        <v>3600</v>
      </c>
      <c r="K3093" s="120" t="s">
        <v>112</v>
      </c>
      <c r="L3093" s="109" t="s">
        <v>229</v>
      </c>
      <c r="M3093" s="88" t="str">
        <f>VLOOKUP(L3093,'Total Sales 24-25'!$AD$2:$AE$6,2,0)</f>
        <v>WhatsApp API Business</v>
      </c>
      <c r="N3093" s="109" t="s">
        <v>2220</v>
      </c>
      <c r="O3093" s="109" t="s">
        <v>6341</v>
      </c>
      <c r="P3093" s="89"/>
      <c r="Q3093" s="89"/>
      <c r="R3093" s="89"/>
      <c r="S3093" s="109">
        <v>4</v>
      </c>
      <c r="T3093" s="89"/>
      <c r="U3093" s="109">
        <v>4248</v>
      </c>
    </row>
    <row r="3094" spans="1:21" ht="17.25" customHeight="1" thickBot="1">
      <c r="A3094" s="98">
        <v>45381</v>
      </c>
      <c r="B3094" s="82" t="str">
        <f t="shared" si="48"/>
        <v>Mar</v>
      </c>
      <c r="C3094" s="83">
        <v>45352</v>
      </c>
      <c r="D3094" s="84">
        <v>13</v>
      </c>
      <c r="E3094" s="84" t="s">
        <v>205</v>
      </c>
      <c r="F3094" s="105" t="s">
        <v>3696</v>
      </c>
      <c r="G3094" s="100" t="s">
        <v>10950</v>
      </c>
      <c r="H3094" s="86" t="s">
        <v>8782</v>
      </c>
      <c r="I3094" s="102">
        <v>7523</v>
      </c>
      <c r="J3094" s="96">
        <v>6375</v>
      </c>
      <c r="K3094" s="134" t="s">
        <v>112</v>
      </c>
      <c r="L3094" s="96" t="s">
        <v>229</v>
      </c>
      <c r="M3094" s="88" t="str">
        <f>VLOOKUP(L3094,'Total Sales 24-25'!$AD$2:$AE$6,2,0)</f>
        <v>WhatsApp API Business</v>
      </c>
      <c r="N3094" s="96" t="s">
        <v>269</v>
      </c>
      <c r="O3094" s="84" t="s">
        <v>6341</v>
      </c>
      <c r="P3094" s="89"/>
      <c r="Q3094" s="89"/>
      <c r="R3094" s="89"/>
      <c r="S3094" s="84">
        <v>3</v>
      </c>
      <c r="T3094" s="89"/>
      <c r="U3094" s="84">
        <v>7523</v>
      </c>
    </row>
    <row r="3095" spans="1:21" ht="17.25" customHeight="1" thickBot="1">
      <c r="A3095" s="82">
        <v>45041</v>
      </c>
      <c r="B3095" s="82" t="str">
        <f t="shared" si="48"/>
        <v>Apr</v>
      </c>
      <c r="C3095" s="83">
        <v>45017</v>
      </c>
      <c r="D3095" s="84">
        <v>17</v>
      </c>
      <c r="E3095" s="84" t="s">
        <v>205</v>
      </c>
      <c r="F3095" s="85" t="s">
        <v>2267</v>
      </c>
      <c r="G3095" s="86" t="s">
        <v>10951</v>
      </c>
      <c r="H3095" s="86" t="s">
        <v>8782</v>
      </c>
      <c r="I3095" s="86">
        <v>3000</v>
      </c>
      <c r="J3095" s="84">
        <v>2542</v>
      </c>
      <c r="K3095" s="107" t="s">
        <v>261</v>
      </c>
      <c r="L3095" s="88" t="s">
        <v>226</v>
      </c>
      <c r="M3095" s="88" t="str">
        <f>VLOOKUP(L3095,'Total Sales 24-25'!$AD$2:$AE$6,2,0)</f>
        <v xml:space="preserve">Training Business </v>
      </c>
      <c r="N3095" s="88" t="s">
        <v>661</v>
      </c>
      <c r="O3095" s="84" t="s">
        <v>6341</v>
      </c>
      <c r="P3095" s="89"/>
      <c r="Q3095" s="89"/>
      <c r="R3095" s="89"/>
      <c r="S3095" s="84">
        <v>4</v>
      </c>
      <c r="T3095" s="89"/>
      <c r="U3095" s="84">
        <v>3000</v>
      </c>
    </row>
    <row r="3096" spans="1:21" ht="17.25" customHeight="1" thickBot="1">
      <c r="A3096" s="82">
        <v>45041</v>
      </c>
      <c r="B3096" s="82" t="str">
        <f t="shared" si="48"/>
        <v>Apr</v>
      </c>
      <c r="C3096" s="83">
        <v>45017</v>
      </c>
      <c r="D3096" s="84">
        <v>17</v>
      </c>
      <c r="E3096" s="84" t="s">
        <v>205</v>
      </c>
      <c r="F3096" s="85" t="s">
        <v>1360</v>
      </c>
      <c r="G3096" s="86" t="s">
        <v>10952</v>
      </c>
      <c r="H3096" s="86" t="s">
        <v>8782</v>
      </c>
      <c r="I3096" s="86">
        <v>3000</v>
      </c>
      <c r="J3096" s="84">
        <v>2542</v>
      </c>
      <c r="K3096" s="107" t="s">
        <v>261</v>
      </c>
      <c r="L3096" s="88" t="s">
        <v>226</v>
      </c>
      <c r="M3096" s="88" t="str">
        <f>VLOOKUP(L3096,'Total Sales 24-25'!$AD$2:$AE$6,2,0)</f>
        <v xml:space="preserve">Training Business </v>
      </c>
      <c r="N3096" s="88" t="s">
        <v>661</v>
      </c>
      <c r="O3096" s="84" t="s">
        <v>6341</v>
      </c>
      <c r="P3096" s="89"/>
      <c r="Q3096" s="89"/>
      <c r="R3096" s="89"/>
      <c r="S3096" s="84">
        <v>4</v>
      </c>
      <c r="T3096" s="89"/>
      <c r="U3096" s="84">
        <v>3000</v>
      </c>
    </row>
    <row r="3097" spans="1:21" ht="17.25" customHeight="1" thickBot="1">
      <c r="A3097" s="82">
        <v>45041</v>
      </c>
      <c r="B3097" s="82" t="str">
        <f t="shared" si="48"/>
        <v>Apr</v>
      </c>
      <c r="C3097" s="83">
        <v>45017</v>
      </c>
      <c r="D3097" s="84">
        <v>17</v>
      </c>
      <c r="E3097" s="84" t="s">
        <v>205</v>
      </c>
      <c r="F3097" s="85" t="s">
        <v>267</v>
      </c>
      <c r="G3097" s="86" t="s">
        <v>10953</v>
      </c>
      <c r="H3097" s="86" t="s">
        <v>8782</v>
      </c>
      <c r="I3097" s="86">
        <v>3000</v>
      </c>
      <c r="J3097" s="84">
        <v>2542</v>
      </c>
      <c r="K3097" s="107" t="s">
        <v>261</v>
      </c>
      <c r="L3097" s="88" t="s">
        <v>226</v>
      </c>
      <c r="M3097" s="88" t="str">
        <f>VLOOKUP(L3097,'Total Sales 24-25'!$AD$2:$AE$6,2,0)</f>
        <v xml:space="preserve">Training Business </v>
      </c>
      <c r="N3097" s="88" t="s">
        <v>661</v>
      </c>
      <c r="O3097" s="84" t="s">
        <v>6341</v>
      </c>
      <c r="P3097" s="89"/>
      <c r="Q3097" s="89"/>
      <c r="R3097" s="89"/>
      <c r="S3097" s="84">
        <v>4</v>
      </c>
      <c r="T3097" s="89"/>
      <c r="U3097" s="84">
        <v>3000</v>
      </c>
    </row>
    <row r="3098" spans="1:21" ht="17.25" customHeight="1" thickBot="1">
      <c r="A3098" s="82">
        <v>45041</v>
      </c>
      <c r="B3098" s="82" t="str">
        <f t="shared" si="48"/>
        <v>Apr</v>
      </c>
      <c r="C3098" s="83">
        <v>45017</v>
      </c>
      <c r="D3098" s="84">
        <v>17</v>
      </c>
      <c r="E3098" s="84" t="s">
        <v>205</v>
      </c>
      <c r="F3098" s="85" t="s">
        <v>2452</v>
      </c>
      <c r="G3098" s="86" t="s">
        <v>10954</v>
      </c>
      <c r="H3098" s="86" t="s">
        <v>8782</v>
      </c>
      <c r="I3098" s="86">
        <v>3000</v>
      </c>
      <c r="J3098" s="84">
        <v>2542</v>
      </c>
      <c r="K3098" s="107" t="s">
        <v>261</v>
      </c>
      <c r="L3098" s="88" t="s">
        <v>226</v>
      </c>
      <c r="M3098" s="88" t="str">
        <f>VLOOKUP(L3098,'Total Sales 24-25'!$AD$2:$AE$6,2,0)</f>
        <v xml:space="preserve">Training Business </v>
      </c>
      <c r="N3098" s="88" t="s">
        <v>661</v>
      </c>
      <c r="O3098" s="84" t="s">
        <v>6341</v>
      </c>
      <c r="P3098" s="89"/>
      <c r="Q3098" s="89"/>
      <c r="R3098" s="89"/>
      <c r="S3098" s="84">
        <v>4</v>
      </c>
      <c r="T3098" s="89"/>
      <c r="U3098" s="84">
        <v>3000</v>
      </c>
    </row>
    <row r="3099" spans="1:21" ht="17.25" customHeight="1" thickBot="1">
      <c r="A3099" s="82">
        <v>45041</v>
      </c>
      <c r="B3099" s="82" t="str">
        <f t="shared" si="48"/>
        <v>Apr</v>
      </c>
      <c r="C3099" s="83">
        <v>45017</v>
      </c>
      <c r="D3099" s="84">
        <v>17</v>
      </c>
      <c r="E3099" s="84" t="s">
        <v>205</v>
      </c>
      <c r="F3099" s="85" t="s">
        <v>2007</v>
      </c>
      <c r="G3099" s="86" t="s">
        <v>10955</v>
      </c>
      <c r="H3099" s="86" t="s">
        <v>8782</v>
      </c>
      <c r="I3099" s="86">
        <v>3000</v>
      </c>
      <c r="J3099" s="84">
        <v>2542</v>
      </c>
      <c r="K3099" s="107" t="s">
        <v>261</v>
      </c>
      <c r="L3099" s="88" t="s">
        <v>226</v>
      </c>
      <c r="M3099" s="88" t="str">
        <f>VLOOKUP(L3099,'Total Sales 24-25'!$AD$2:$AE$6,2,0)</f>
        <v xml:space="preserve">Training Business </v>
      </c>
      <c r="N3099" s="88" t="s">
        <v>661</v>
      </c>
      <c r="O3099" s="84" t="s">
        <v>6341</v>
      </c>
      <c r="P3099" s="89"/>
      <c r="Q3099" s="89"/>
      <c r="R3099" s="89"/>
      <c r="S3099" s="84">
        <v>4</v>
      </c>
      <c r="T3099" s="89"/>
      <c r="U3099" s="84">
        <v>3000</v>
      </c>
    </row>
    <row r="3100" spans="1:21" ht="17.25" customHeight="1" thickBot="1">
      <c r="A3100" s="82">
        <v>45042</v>
      </c>
      <c r="B3100" s="82" t="str">
        <f t="shared" si="48"/>
        <v>Apr</v>
      </c>
      <c r="C3100" s="83">
        <v>45017</v>
      </c>
      <c r="D3100" s="84">
        <v>17</v>
      </c>
      <c r="E3100" s="84" t="s">
        <v>205</v>
      </c>
      <c r="F3100" s="85" t="s">
        <v>10956</v>
      </c>
      <c r="G3100" s="86" t="s">
        <v>10957</v>
      </c>
      <c r="H3100" s="86" t="s">
        <v>8782</v>
      </c>
      <c r="I3100" s="86">
        <v>299</v>
      </c>
      <c r="J3100" s="84">
        <v>253</v>
      </c>
      <c r="K3100" s="107" t="s">
        <v>261</v>
      </c>
      <c r="L3100" s="88" t="s">
        <v>226</v>
      </c>
      <c r="M3100" s="88" t="str">
        <f>VLOOKUP(L3100,'Total Sales 24-25'!$AD$2:$AE$6,2,0)</f>
        <v xml:space="preserve">Training Business </v>
      </c>
      <c r="N3100" s="88" t="s">
        <v>661</v>
      </c>
      <c r="O3100" s="84" t="s">
        <v>6341</v>
      </c>
      <c r="P3100" s="89"/>
      <c r="Q3100" s="89"/>
      <c r="R3100" s="89"/>
      <c r="S3100" s="84">
        <v>4</v>
      </c>
      <c r="T3100" s="89"/>
      <c r="U3100" s="84">
        <v>299</v>
      </c>
    </row>
    <row r="3101" spans="1:21" ht="17.25" customHeight="1" thickBot="1">
      <c r="A3101" s="82">
        <v>45042</v>
      </c>
      <c r="B3101" s="82" t="str">
        <f t="shared" si="48"/>
        <v>Apr</v>
      </c>
      <c r="C3101" s="83">
        <v>45017</v>
      </c>
      <c r="D3101" s="84">
        <v>17</v>
      </c>
      <c r="E3101" s="84" t="s">
        <v>205</v>
      </c>
      <c r="F3101" s="85" t="s">
        <v>8230</v>
      </c>
      <c r="G3101" s="86" t="s">
        <v>10958</v>
      </c>
      <c r="H3101" s="86" t="s">
        <v>8782</v>
      </c>
      <c r="I3101" s="86">
        <v>4500</v>
      </c>
      <c r="J3101" s="84">
        <v>3814</v>
      </c>
      <c r="K3101" s="107" t="s">
        <v>261</v>
      </c>
      <c r="L3101" s="88" t="s">
        <v>226</v>
      </c>
      <c r="M3101" s="88" t="str">
        <f>VLOOKUP(L3101,'Total Sales 24-25'!$AD$2:$AE$6,2,0)</f>
        <v xml:space="preserve">Training Business </v>
      </c>
      <c r="N3101" s="88" t="s">
        <v>661</v>
      </c>
      <c r="O3101" s="84" t="s">
        <v>6341</v>
      </c>
      <c r="P3101" s="89"/>
      <c r="Q3101" s="89"/>
      <c r="R3101" s="89"/>
      <c r="S3101" s="84">
        <v>4</v>
      </c>
      <c r="T3101" s="89"/>
      <c r="U3101" s="84">
        <v>4500</v>
      </c>
    </row>
    <row r="3102" spans="1:21" ht="17.25" customHeight="1" thickBot="1">
      <c r="A3102" s="82">
        <v>45042</v>
      </c>
      <c r="B3102" s="82" t="str">
        <f t="shared" si="48"/>
        <v>Apr</v>
      </c>
      <c r="C3102" s="83">
        <v>45017</v>
      </c>
      <c r="D3102" s="84">
        <v>17</v>
      </c>
      <c r="E3102" s="84" t="s">
        <v>205</v>
      </c>
      <c r="F3102" s="85" t="s">
        <v>1024</v>
      </c>
      <c r="G3102" s="86" t="s">
        <v>10959</v>
      </c>
      <c r="H3102" s="86" t="s">
        <v>8782</v>
      </c>
      <c r="I3102" s="86">
        <v>5900</v>
      </c>
      <c r="J3102" s="84">
        <v>5000</v>
      </c>
      <c r="K3102" s="88" t="s">
        <v>8818</v>
      </c>
      <c r="L3102" s="88" t="s">
        <v>223</v>
      </c>
      <c r="M3102" s="88" t="str">
        <f>VLOOKUP(L3102,'Total Sales 24-25'!$AD$2:$AE$6,2,0)</f>
        <v>Tech Assist Recruitment</v>
      </c>
      <c r="N3102" s="88" t="s">
        <v>311</v>
      </c>
      <c r="O3102" s="84" t="s">
        <v>6341</v>
      </c>
      <c r="P3102" s="89"/>
      <c r="Q3102" s="89"/>
      <c r="R3102" s="89"/>
      <c r="S3102" s="84">
        <v>4</v>
      </c>
      <c r="T3102" s="89"/>
      <c r="U3102" s="84">
        <v>5900</v>
      </c>
    </row>
    <row r="3103" spans="1:21" ht="17.25" customHeight="1" thickBot="1">
      <c r="A3103" s="82">
        <v>45042</v>
      </c>
      <c r="B3103" s="82" t="str">
        <f t="shared" si="48"/>
        <v>Apr</v>
      </c>
      <c r="C3103" s="83">
        <v>45017</v>
      </c>
      <c r="D3103" s="139">
        <v>17</v>
      </c>
      <c r="E3103" s="84" t="s">
        <v>205</v>
      </c>
      <c r="F3103" s="140" t="s">
        <v>10960</v>
      </c>
      <c r="G3103" s="110" t="s">
        <v>10961</v>
      </c>
      <c r="H3103" s="86" t="s">
        <v>8782</v>
      </c>
      <c r="I3103" s="110">
        <v>8850</v>
      </c>
      <c r="J3103" s="109">
        <v>7500</v>
      </c>
      <c r="K3103" s="120" t="s">
        <v>112</v>
      </c>
      <c r="L3103" s="109" t="s">
        <v>229</v>
      </c>
      <c r="M3103" s="88" t="str">
        <f>VLOOKUP(L3103,'Total Sales 24-25'!$AD$2:$AE$6,2,0)</f>
        <v>WhatsApp API Business</v>
      </c>
      <c r="N3103" s="109" t="s">
        <v>269</v>
      </c>
      <c r="O3103" s="109" t="s">
        <v>6341</v>
      </c>
      <c r="P3103" s="89"/>
      <c r="Q3103" s="89"/>
      <c r="R3103" s="89"/>
      <c r="S3103" s="109">
        <v>4</v>
      </c>
      <c r="T3103" s="89"/>
      <c r="U3103" s="109">
        <v>8850</v>
      </c>
    </row>
    <row r="3104" spans="1:21" ht="17.25" customHeight="1" thickBot="1">
      <c r="A3104" s="82">
        <v>45042</v>
      </c>
      <c r="B3104" s="82" t="str">
        <f t="shared" si="48"/>
        <v>Apr</v>
      </c>
      <c r="C3104" s="83">
        <v>45017</v>
      </c>
      <c r="D3104" s="109">
        <v>17</v>
      </c>
      <c r="E3104" s="84" t="s">
        <v>205</v>
      </c>
      <c r="F3104" s="113" t="s">
        <v>1794</v>
      </c>
      <c r="G3104" s="110" t="s">
        <v>10962</v>
      </c>
      <c r="H3104" s="86" t="s">
        <v>8782</v>
      </c>
      <c r="I3104" s="110">
        <v>17700</v>
      </c>
      <c r="J3104" s="109">
        <v>15000</v>
      </c>
      <c r="K3104" s="120" t="s">
        <v>112</v>
      </c>
      <c r="L3104" s="109" t="s">
        <v>229</v>
      </c>
      <c r="M3104" s="88" t="str">
        <f>VLOOKUP(L3104,'Total Sales 24-25'!$AD$2:$AE$6,2,0)</f>
        <v>WhatsApp API Business</v>
      </c>
      <c r="N3104" s="109" t="s">
        <v>284</v>
      </c>
      <c r="O3104" s="109" t="s">
        <v>6341</v>
      </c>
      <c r="P3104" s="89"/>
      <c r="Q3104" s="89"/>
      <c r="R3104" s="89"/>
      <c r="S3104" s="109">
        <v>4</v>
      </c>
      <c r="T3104" s="89"/>
      <c r="U3104" s="109">
        <v>17700</v>
      </c>
    </row>
    <row r="3105" spans="1:21" ht="17.25" customHeight="1" thickBot="1">
      <c r="A3105" s="82">
        <v>45042</v>
      </c>
      <c r="B3105" s="82" t="str">
        <f t="shared" si="48"/>
        <v>Apr</v>
      </c>
      <c r="C3105" s="83">
        <v>45017</v>
      </c>
      <c r="D3105" s="109">
        <v>17</v>
      </c>
      <c r="E3105" s="84" t="s">
        <v>205</v>
      </c>
      <c r="F3105" s="113" t="s">
        <v>9940</v>
      </c>
      <c r="G3105" s="110" t="s">
        <v>10963</v>
      </c>
      <c r="H3105" s="86" t="s">
        <v>8782</v>
      </c>
      <c r="I3105" s="110">
        <v>2950</v>
      </c>
      <c r="J3105" s="109">
        <v>2500</v>
      </c>
      <c r="K3105" s="120" t="s">
        <v>112</v>
      </c>
      <c r="L3105" s="109" t="s">
        <v>229</v>
      </c>
      <c r="M3105" s="88" t="str">
        <f>VLOOKUP(L3105,'Total Sales 24-25'!$AD$2:$AE$6,2,0)</f>
        <v>WhatsApp API Business</v>
      </c>
      <c r="N3105" s="109" t="s">
        <v>258</v>
      </c>
      <c r="O3105" s="109" t="s">
        <v>6341</v>
      </c>
      <c r="P3105" s="89"/>
      <c r="Q3105" s="89"/>
      <c r="R3105" s="89"/>
      <c r="S3105" s="109">
        <v>4</v>
      </c>
      <c r="T3105" s="89"/>
      <c r="U3105" s="109">
        <v>2950</v>
      </c>
    </row>
    <row r="3106" spans="1:21" ht="17.25" customHeight="1" thickBot="1">
      <c r="A3106" s="82">
        <v>45042</v>
      </c>
      <c r="B3106" s="82" t="str">
        <f t="shared" si="48"/>
        <v>Apr</v>
      </c>
      <c r="C3106" s="83">
        <v>45017</v>
      </c>
      <c r="D3106" s="109">
        <v>17</v>
      </c>
      <c r="E3106" s="84" t="s">
        <v>205</v>
      </c>
      <c r="F3106" s="113" t="s">
        <v>10964</v>
      </c>
      <c r="G3106" s="110" t="s">
        <v>10965</v>
      </c>
      <c r="H3106" s="86" t="s">
        <v>8782</v>
      </c>
      <c r="I3106" s="110">
        <v>36108</v>
      </c>
      <c r="J3106" s="109">
        <v>30600</v>
      </c>
      <c r="K3106" s="120" t="s">
        <v>112</v>
      </c>
      <c r="L3106" s="109" t="s">
        <v>229</v>
      </c>
      <c r="M3106" s="88" t="str">
        <f>VLOOKUP(L3106,'Total Sales 24-25'!$AD$2:$AE$6,2,0)</f>
        <v>WhatsApp API Business</v>
      </c>
      <c r="N3106" s="109" t="s">
        <v>359</v>
      </c>
      <c r="O3106" s="109" t="s">
        <v>6341</v>
      </c>
      <c r="P3106" s="89"/>
      <c r="Q3106" s="89"/>
      <c r="R3106" s="89"/>
      <c r="S3106" s="109">
        <v>4</v>
      </c>
      <c r="T3106" s="89"/>
      <c r="U3106" s="109">
        <v>36108</v>
      </c>
    </row>
    <row r="3107" spans="1:21" ht="17.25" customHeight="1" thickBot="1">
      <c r="A3107" s="82">
        <v>45042</v>
      </c>
      <c r="B3107" s="82" t="str">
        <f t="shared" si="48"/>
        <v>Apr</v>
      </c>
      <c r="C3107" s="83">
        <v>45017</v>
      </c>
      <c r="D3107" s="109">
        <v>17</v>
      </c>
      <c r="E3107" s="84" t="s">
        <v>205</v>
      </c>
      <c r="F3107" s="113" t="s">
        <v>2043</v>
      </c>
      <c r="G3107" s="110" t="s">
        <v>10966</v>
      </c>
      <c r="H3107" s="86" t="s">
        <v>8782</v>
      </c>
      <c r="I3107" s="110">
        <v>7523</v>
      </c>
      <c r="J3107" s="109">
        <v>6375</v>
      </c>
      <c r="K3107" s="120" t="s">
        <v>112</v>
      </c>
      <c r="L3107" s="109" t="s">
        <v>229</v>
      </c>
      <c r="M3107" s="88" t="str">
        <f>VLOOKUP(L3107,'Total Sales 24-25'!$AD$2:$AE$6,2,0)</f>
        <v>WhatsApp API Business</v>
      </c>
      <c r="N3107" s="109" t="s">
        <v>269</v>
      </c>
      <c r="O3107" s="109" t="s">
        <v>6341</v>
      </c>
      <c r="P3107" s="89"/>
      <c r="Q3107" s="89"/>
      <c r="R3107" s="89"/>
      <c r="S3107" s="109">
        <v>4</v>
      </c>
      <c r="T3107" s="89"/>
      <c r="U3107" s="109">
        <v>7523</v>
      </c>
    </row>
    <row r="3108" spans="1:21" ht="17.25" customHeight="1" thickBot="1">
      <c r="A3108" s="82">
        <v>45042</v>
      </c>
      <c r="B3108" s="82" t="str">
        <f t="shared" si="48"/>
        <v>Apr</v>
      </c>
      <c r="C3108" s="83">
        <v>45017</v>
      </c>
      <c r="D3108" s="109">
        <v>17</v>
      </c>
      <c r="E3108" s="84" t="s">
        <v>205</v>
      </c>
      <c r="F3108" s="113" t="s">
        <v>10967</v>
      </c>
      <c r="G3108" s="110" t="s">
        <v>10968</v>
      </c>
      <c r="H3108" s="86" t="s">
        <v>8782</v>
      </c>
      <c r="I3108" s="110">
        <v>15045</v>
      </c>
      <c r="J3108" s="109">
        <v>12750</v>
      </c>
      <c r="K3108" s="120" t="s">
        <v>112</v>
      </c>
      <c r="L3108" s="109" t="s">
        <v>229</v>
      </c>
      <c r="M3108" s="88" t="str">
        <f>VLOOKUP(L3108,'Total Sales 24-25'!$AD$2:$AE$6,2,0)</f>
        <v>WhatsApp API Business</v>
      </c>
      <c r="N3108" s="109" t="s">
        <v>284</v>
      </c>
      <c r="O3108" s="109" t="s">
        <v>6341</v>
      </c>
      <c r="P3108" s="89"/>
      <c r="Q3108" s="89"/>
      <c r="R3108" s="89"/>
      <c r="S3108" s="109">
        <v>4</v>
      </c>
      <c r="T3108" s="89"/>
      <c r="U3108" s="109">
        <v>15045</v>
      </c>
    </row>
    <row r="3109" spans="1:21" ht="17.25" customHeight="1" thickBot="1">
      <c r="A3109" s="82">
        <v>45042</v>
      </c>
      <c r="B3109" s="82" t="str">
        <f t="shared" si="48"/>
        <v>Apr</v>
      </c>
      <c r="C3109" s="83">
        <v>45017</v>
      </c>
      <c r="D3109" s="109">
        <v>17</v>
      </c>
      <c r="E3109" s="84" t="s">
        <v>205</v>
      </c>
      <c r="F3109" s="113" t="s">
        <v>10969</v>
      </c>
      <c r="G3109" s="110" t="s">
        <v>10970</v>
      </c>
      <c r="H3109" s="86" t="s">
        <v>8782</v>
      </c>
      <c r="I3109" s="110">
        <v>8496</v>
      </c>
      <c r="J3109" s="109">
        <v>7200</v>
      </c>
      <c r="K3109" s="120" t="s">
        <v>112</v>
      </c>
      <c r="L3109" s="109" t="s">
        <v>229</v>
      </c>
      <c r="M3109" s="88" t="str">
        <f>VLOOKUP(L3109,'Total Sales 24-25'!$AD$2:$AE$6,2,0)</f>
        <v>WhatsApp API Business</v>
      </c>
      <c r="N3109" s="109" t="s">
        <v>1256</v>
      </c>
      <c r="O3109" s="109" t="s">
        <v>6341</v>
      </c>
      <c r="P3109" s="89"/>
      <c r="Q3109" s="89"/>
      <c r="R3109" s="89"/>
      <c r="S3109" s="109">
        <v>4</v>
      </c>
      <c r="T3109" s="89"/>
      <c r="U3109" s="109">
        <v>8496</v>
      </c>
    </row>
    <row r="3110" spans="1:21" ht="17.25" customHeight="1" thickBot="1">
      <c r="A3110" s="82">
        <v>45042</v>
      </c>
      <c r="B3110" s="82" t="str">
        <f t="shared" si="48"/>
        <v>Apr</v>
      </c>
      <c r="C3110" s="83">
        <v>45017</v>
      </c>
      <c r="D3110" s="109">
        <v>17</v>
      </c>
      <c r="E3110" s="84" t="s">
        <v>205</v>
      </c>
      <c r="F3110" s="113" t="s">
        <v>10788</v>
      </c>
      <c r="G3110" s="110" t="s">
        <v>10971</v>
      </c>
      <c r="H3110" s="86" t="s">
        <v>8782</v>
      </c>
      <c r="I3110" s="110">
        <v>29500</v>
      </c>
      <c r="J3110" s="109">
        <v>25000</v>
      </c>
      <c r="K3110" s="120" t="s">
        <v>112</v>
      </c>
      <c r="L3110" s="109" t="s">
        <v>229</v>
      </c>
      <c r="M3110" s="88" t="str">
        <f>VLOOKUP(L3110,'Total Sales 24-25'!$AD$2:$AE$6,2,0)</f>
        <v>WhatsApp API Business</v>
      </c>
      <c r="N3110" s="109" t="s">
        <v>1504</v>
      </c>
      <c r="O3110" s="109" t="s">
        <v>6341</v>
      </c>
      <c r="P3110" s="89"/>
      <c r="Q3110" s="89"/>
      <c r="R3110" s="89"/>
      <c r="S3110" s="109">
        <v>4</v>
      </c>
      <c r="T3110" s="89"/>
      <c r="U3110" s="109">
        <v>29500</v>
      </c>
    </row>
    <row r="3111" spans="1:21" ht="17.25" customHeight="1" thickBot="1">
      <c r="A3111" s="82">
        <v>45043</v>
      </c>
      <c r="B3111" s="82" t="str">
        <f t="shared" si="48"/>
        <v>Apr</v>
      </c>
      <c r="C3111" s="83">
        <v>45017</v>
      </c>
      <c r="D3111" s="109">
        <v>17</v>
      </c>
      <c r="E3111" s="84" t="s">
        <v>205</v>
      </c>
      <c r="F3111" s="113" t="s">
        <v>5134</v>
      </c>
      <c r="G3111" s="110" t="s">
        <v>10972</v>
      </c>
      <c r="H3111" s="86" t="s">
        <v>8782</v>
      </c>
      <c r="I3111" s="110">
        <v>17700</v>
      </c>
      <c r="J3111" s="109">
        <v>15000</v>
      </c>
      <c r="K3111" s="120" t="s">
        <v>112</v>
      </c>
      <c r="L3111" s="109" t="s">
        <v>229</v>
      </c>
      <c r="M3111" s="88" t="str">
        <f>VLOOKUP(L3111,'Total Sales 24-25'!$AD$2:$AE$6,2,0)</f>
        <v>WhatsApp API Business</v>
      </c>
      <c r="N3111" s="109" t="s">
        <v>284</v>
      </c>
      <c r="O3111" s="109" t="s">
        <v>6341</v>
      </c>
      <c r="P3111" s="89"/>
      <c r="Q3111" s="89"/>
      <c r="R3111" s="89"/>
      <c r="S3111" s="109">
        <v>4</v>
      </c>
      <c r="T3111" s="89"/>
      <c r="U3111" s="109">
        <v>17700</v>
      </c>
    </row>
    <row r="3112" spans="1:21" ht="17.25" customHeight="1" thickBot="1">
      <c r="A3112" s="82">
        <v>45043</v>
      </c>
      <c r="B3112" s="82" t="str">
        <f t="shared" si="48"/>
        <v>Apr</v>
      </c>
      <c r="C3112" s="83">
        <v>45017</v>
      </c>
      <c r="D3112" s="109">
        <v>17</v>
      </c>
      <c r="E3112" s="84" t="s">
        <v>205</v>
      </c>
      <c r="F3112" s="113" t="s">
        <v>2450</v>
      </c>
      <c r="G3112" s="110" t="s">
        <v>10973</v>
      </c>
      <c r="H3112" s="86" t="s">
        <v>8782</v>
      </c>
      <c r="I3112" s="110">
        <v>2508</v>
      </c>
      <c r="J3112" s="109">
        <v>2125</v>
      </c>
      <c r="K3112" s="120" t="s">
        <v>112</v>
      </c>
      <c r="L3112" s="109" t="s">
        <v>229</v>
      </c>
      <c r="M3112" s="88" t="str">
        <f>VLOOKUP(L3112,'Total Sales 24-25'!$AD$2:$AE$6,2,0)</f>
        <v>WhatsApp API Business</v>
      </c>
      <c r="N3112" s="109" t="s">
        <v>258</v>
      </c>
      <c r="O3112" s="109" t="s">
        <v>6341</v>
      </c>
      <c r="P3112" s="89"/>
      <c r="Q3112" s="89"/>
      <c r="R3112" s="89"/>
      <c r="S3112" s="109">
        <v>4</v>
      </c>
      <c r="T3112" s="89"/>
      <c r="U3112" s="109">
        <v>2508</v>
      </c>
    </row>
    <row r="3113" spans="1:21" ht="17.25" customHeight="1" thickBot="1">
      <c r="A3113" s="82">
        <v>45043</v>
      </c>
      <c r="B3113" s="82" t="str">
        <f t="shared" si="48"/>
        <v>Apr</v>
      </c>
      <c r="C3113" s="83">
        <v>45017</v>
      </c>
      <c r="D3113" s="84">
        <v>17</v>
      </c>
      <c r="E3113" s="84" t="s">
        <v>205</v>
      </c>
      <c r="F3113" s="85" t="s">
        <v>1604</v>
      </c>
      <c r="G3113" s="86" t="s">
        <v>10974</v>
      </c>
      <c r="H3113" s="86" t="s">
        <v>8782</v>
      </c>
      <c r="I3113" s="86">
        <v>56640</v>
      </c>
      <c r="J3113" s="84">
        <v>48000</v>
      </c>
      <c r="K3113" s="108" t="s">
        <v>291</v>
      </c>
      <c r="L3113" s="88" t="s">
        <v>32</v>
      </c>
      <c r="M3113" s="88" t="s">
        <v>15</v>
      </c>
      <c r="N3113" s="88" t="s">
        <v>503</v>
      </c>
      <c r="O3113" s="84" t="s">
        <v>6341</v>
      </c>
      <c r="P3113" s="89"/>
      <c r="Q3113" s="89"/>
      <c r="R3113" s="89"/>
      <c r="S3113" s="84">
        <v>4</v>
      </c>
      <c r="T3113" s="89"/>
      <c r="U3113" s="84">
        <v>56640</v>
      </c>
    </row>
    <row r="3114" spans="1:21" ht="17.25" customHeight="1" thickBot="1">
      <c r="A3114" s="82">
        <v>45043</v>
      </c>
      <c r="B3114" s="82" t="str">
        <f t="shared" si="48"/>
        <v>Apr</v>
      </c>
      <c r="C3114" s="83">
        <v>45017</v>
      </c>
      <c r="D3114" s="84">
        <v>17</v>
      </c>
      <c r="E3114" s="84" t="s">
        <v>205</v>
      </c>
      <c r="F3114" s="85" t="s">
        <v>10975</v>
      </c>
      <c r="G3114" s="86" t="s">
        <v>10976</v>
      </c>
      <c r="H3114" s="86" t="s">
        <v>8782</v>
      </c>
      <c r="I3114" s="86">
        <v>17700</v>
      </c>
      <c r="J3114" s="84">
        <v>15000</v>
      </c>
      <c r="K3114" s="121" t="s">
        <v>8790</v>
      </c>
      <c r="L3114" s="88" t="s">
        <v>229</v>
      </c>
      <c r="M3114" s="88" t="str">
        <f>VLOOKUP(L3114,'Total Sales 24-25'!$AD$2:$AE$6,2,0)</f>
        <v>WhatsApp API Business</v>
      </c>
      <c r="N3114" s="88" t="s">
        <v>284</v>
      </c>
      <c r="O3114" s="84" t="s">
        <v>6341</v>
      </c>
      <c r="P3114" s="89"/>
      <c r="Q3114" s="89"/>
      <c r="R3114" s="89"/>
      <c r="S3114" s="84">
        <v>4</v>
      </c>
      <c r="T3114" s="89"/>
      <c r="U3114" s="84">
        <v>17700</v>
      </c>
    </row>
    <row r="3115" spans="1:21" ht="17.25" customHeight="1" thickBot="1">
      <c r="A3115" s="82">
        <v>45043</v>
      </c>
      <c r="B3115" s="82" t="str">
        <f t="shared" si="48"/>
        <v>Apr</v>
      </c>
      <c r="C3115" s="83">
        <v>45017</v>
      </c>
      <c r="D3115" s="109">
        <v>17</v>
      </c>
      <c r="E3115" s="84" t="s">
        <v>205</v>
      </c>
      <c r="F3115" s="113" t="s">
        <v>570</v>
      </c>
      <c r="G3115" s="110" t="s">
        <v>10977</v>
      </c>
      <c r="H3115" s="86" t="s">
        <v>8782</v>
      </c>
      <c r="I3115" s="110">
        <v>23600</v>
      </c>
      <c r="J3115" s="109">
        <v>20000</v>
      </c>
      <c r="K3115" s="120" t="s">
        <v>112</v>
      </c>
      <c r="L3115" s="109" t="s">
        <v>229</v>
      </c>
      <c r="M3115" s="88" t="str">
        <f>VLOOKUP(L3115,'Total Sales 24-25'!$AD$2:$AE$6,2,0)</f>
        <v>WhatsApp API Business</v>
      </c>
      <c r="N3115" s="109" t="s">
        <v>485</v>
      </c>
      <c r="O3115" s="109" t="s">
        <v>6341</v>
      </c>
      <c r="P3115" s="89"/>
      <c r="Q3115" s="89"/>
      <c r="R3115" s="89"/>
      <c r="S3115" s="109">
        <v>4</v>
      </c>
      <c r="T3115" s="89"/>
      <c r="U3115" s="109">
        <v>23600</v>
      </c>
    </row>
    <row r="3116" spans="1:21" ht="17.25" customHeight="1" thickBot="1">
      <c r="A3116" s="82">
        <v>45043</v>
      </c>
      <c r="B3116" s="82" t="str">
        <f t="shared" si="48"/>
        <v>Apr</v>
      </c>
      <c r="C3116" s="83">
        <v>45017</v>
      </c>
      <c r="D3116" s="109">
        <v>17</v>
      </c>
      <c r="E3116" s="84" t="s">
        <v>205</v>
      </c>
      <c r="F3116" s="113" t="s">
        <v>1450</v>
      </c>
      <c r="G3116" s="110" t="s">
        <v>10978</v>
      </c>
      <c r="H3116" s="86" t="s">
        <v>8782</v>
      </c>
      <c r="I3116" s="110">
        <v>2507</v>
      </c>
      <c r="J3116" s="109">
        <v>2125</v>
      </c>
      <c r="K3116" s="120" t="s">
        <v>112</v>
      </c>
      <c r="L3116" s="109" t="s">
        <v>229</v>
      </c>
      <c r="M3116" s="88" t="str">
        <f>VLOOKUP(L3116,'Total Sales 24-25'!$AD$2:$AE$6,2,0)</f>
        <v>WhatsApp API Business</v>
      </c>
      <c r="N3116" s="109" t="s">
        <v>258</v>
      </c>
      <c r="O3116" s="109" t="s">
        <v>6341</v>
      </c>
      <c r="P3116" s="89"/>
      <c r="Q3116" s="89"/>
      <c r="R3116" s="89"/>
      <c r="S3116" s="109">
        <v>4</v>
      </c>
      <c r="T3116" s="89"/>
      <c r="U3116" s="109">
        <v>2507</v>
      </c>
    </row>
    <row r="3117" spans="1:21" ht="17.25" customHeight="1" thickBot="1">
      <c r="A3117" s="82">
        <v>45043</v>
      </c>
      <c r="B3117" s="82" t="str">
        <f t="shared" si="48"/>
        <v>Apr</v>
      </c>
      <c r="C3117" s="83">
        <v>45017</v>
      </c>
      <c r="D3117" s="109">
        <v>17</v>
      </c>
      <c r="E3117" s="84" t="s">
        <v>205</v>
      </c>
      <c r="F3117" s="113" t="s">
        <v>2421</v>
      </c>
      <c r="G3117" s="110" t="s">
        <v>10979</v>
      </c>
      <c r="H3117" s="86" t="s">
        <v>8782</v>
      </c>
      <c r="I3117" s="110">
        <v>15045</v>
      </c>
      <c r="J3117" s="109">
        <v>12750</v>
      </c>
      <c r="K3117" s="120" t="s">
        <v>112</v>
      </c>
      <c r="L3117" s="109" t="s">
        <v>229</v>
      </c>
      <c r="M3117" s="88" t="str">
        <f>VLOOKUP(L3117,'Total Sales 24-25'!$AD$2:$AE$6,2,0)</f>
        <v>WhatsApp API Business</v>
      </c>
      <c r="N3117" s="109" t="s">
        <v>284</v>
      </c>
      <c r="O3117" s="109" t="s">
        <v>6341</v>
      </c>
      <c r="P3117" s="89"/>
      <c r="Q3117" s="89"/>
      <c r="R3117" s="89"/>
      <c r="S3117" s="109">
        <v>4</v>
      </c>
      <c r="T3117" s="89"/>
      <c r="U3117" s="109">
        <v>15045</v>
      </c>
    </row>
    <row r="3118" spans="1:21" ht="17.25" customHeight="1" thickBot="1">
      <c r="A3118" s="82">
        <v>45043</v>
      </c>
      <c r="B3118" s="82" t="str">
        <f t="shared" si="48"/>
        <v>Apr</v>
      </c>
      <c r="C3118" s="83">
        <v>45017</v>
      </c>
      <c r="D3118" s="109">
        <v>17</v>
      </c>
      <c r="E3118" s="84" t="s">
        <v>205</v>
      </c>
      <c r="F3118" s="113" t="s">
        <v>826</v>
      </c>
      <c r="G3118" s="110" t="s">
        <v>10980</v>
      </c>
      <c r="H3118" s="86" t="s">
        <v>8782</v>
      </c>
      <c r="I3118" s="110">
        <v>10030</v>
      </c>
      <c r="J3118" s="109">
        <v>8500</v>
      </c>
      <c r="K3118" s="120" t="s">
        <v>112</v>
      </c>
      <c r="L3118" s="109" t="s">
        <v>229</v>
      </c>
      <c r="M3118" s="88" t="str">
        <f>VLOOKUP(L3118,'Total Sales 24-25'!$AD$2:$AE$6,2,0)</f>
        <v>WhatsApp API Business</v>
      </c>
      <c r="N3118" s="109" t="s">
        <v>352</v>
      </c>
      <c r="O3118" s="109" t="s">
        <v>6341</v>
      </c>
      <c r="P3118" s="89"/>
      <c r="Q3118" s="89"/>
      <c r="R3118" s="89"/>
      <c r="S3118" s="109">
        <v>4</v>
      </c>
      <c r="T3118" s="89"/>
      <c r="U3118" s="109">
        <v>10030</v>
      </c>
    </row>
    <row r="3119" spans="1:21" ht="17.25" customHeight="1" thickBot="1">
      <c r="A3119" s="82">
        <v>45043</v>
      </c>
      <c r="B3119" s="82" t="str">
        <f t="shared" si="48"/>
        <v>Apr</v>
      </c>
      <c r="C3119" s="83">
        <v>45017</v>
      </c>
      <c r="D3119" s="84">
        <v>17</v>
      </c>
      <c r="E3119" s="84" t="s">
        <v>205</v>
      </c>
      <c r="F3119" s="85" t="s">
        <v>10981</v>
      </c>
      <c r="G3119" s="86" t="s">
        <v>10982</v>
      </c>
      <c r="H3119" s="86" t="s">
        <v>8782</v>
      </c>
      <c r="I3119" s="86">
        <v>5900</v>
      </c>
      <c r="J3119" s="84">
        <v>5000</v>
      </c>
      <c r="K3119" s="88" t="s">
        <v>8818</v>
      </c>
      <c r="L3119" s="88" t="s">
        <v>223</v>
      </c>
      <c r="M3119" s="88" t="str">
        <f>VLOOKUP(L3119,'Total Sales 24-25'!$AD$2:$AE$6,2,0)</f>
        <v>Tech Assist Recruitment</v>
      </c>
      <c r="N3119" s="88" t="s">
        <v>311</v>
      </c>
      <c r="O3119" s="84" t="s">
        <v>6341</v>
      </c>
      <c r="P3119" s="89"/>
      <c r="Q3119" s="89"/>
      <c r="R3119" s="89"/>
      <c r="S3119" s="84">
        <v>4</v>
      </c>
      <c r="T3119" s="89"/>
      <c r="U3119" s="84">
        <v>5900</v>
      </c>
    </row>
    <row r="3120" spans="1:21" ht="17.25" customHeight="1" thickBot="1">
      <c r="A3120" s="82">
        <v>45044</v>
      </c>
      <c r="B3120" s="82" t="str">
        <f t="shared" si="48"/>
        <v>Apr</v>
      </c>
      <c r="C3120" s="83">
        <v>45017</v>
      </c>
      <c r="D3120" s="109">
        <v>17</v>
      </c>
      <c r="E3120" s="84" t="s">
        <v>205</v>
      </c>
      <c r="F3120" s="113" t="s">
        <v>4652</v>
      </c>
      <c r="G3120" s="110" t="s">
        <v>10983</v>
      </c>
      <c r="H3120" s="86" t="s">
        <v>8782</v>
      </c>
      <c r="I3120" s="110">
        <v>20060</v>
      </c>
      <c r="J3120" s="109">
        <v>17000</v>
      </c>
      <c r="K3120" s="120" t="s">
        <v>112</v>
      </c>
      <c r="L3120" s="109" t="s">
        <v>229</v>
      </c>
      <c r="M3120" s="88" t="str">
        <f>VLOOKUP(L3120,'Total Sales 24-25'!$AD$2:$AE$6,2,0)</f>
        <v>WhatsApp API Business</v>
      </c>
      <c r="N3120" s="109" t="s">
        <v>1092</v>
      </c>
      <c r="O3120" s="109" t="s">
        <v>6341</v>
      </c>
      <c r="P3120" s="89"/>
      <c r="Q3120" s="89"/>
      <c r="R3120" s="89"/>
      <c r="S3120" s="109">
        <v>4</v>
      </c>
      <c r="T3120" s="89"/>
      <c r="U3120" s="109">
        <v>20060</v>
      </c>
    </row>
    <row r="3121" spans="1:21" ht="17.25" customHeight="1" thickBot="1">
      <c r="A3121" s="82">
        <v>45044</v>
      </c>
      <c r="B3121" s="82" t="str">
        <f t="shared" si="48"/>
        <v>Apr</v>
      </c>
      <c r="C3121" s="83">
        <v>45017</v>
      </c>
      <c r="D3121" s="84">
        <v>17</v>
      </c>
      <c r="E3121" s="84" t="s">
        <v>205</v>
      </c>
      <c r="F3121" s="85" t="s">
        <v>1604</v>
      </c>
      <c r="G3121" s="86" t="s">
        <v>10984</v>
      </c>
      <c r="H3121" s="86" t="s">
        <v>8782</v>
      </c>
      <c r="I3121" s="86">
        <v>469640</v>
      </c>
      <c r="J3121" s="84">
        <v>398000</v>
      </c>
      <c r="K3121" s="108" t="s">
        <v>291</v>
      </c>
      <c r="L3121" s="88" t="s">
        <v>226</v>
      </c>
      <c r="M3121" s="88" t="str">
        <f>VLOOKUP(L3121,'Total Sales 24-25'!$AD$2:$AE$6,2,0)</f>
        <v xml:space="preserve">Training Business </v>
      </c>
      <c r="N3121" s="88" t="s">
        <v>7906</v>
      </c>
      <c r="O3121" s="84" t="s">
        <v>6341</v>
      </c>
      <c r="P3121" s="89"/>
      <c r="Q3121" s="89"/>
      <c r="R3121" s="89"/>
      <c r="S3121" s="84">
        <v>4</v>
      </c>
      <c r="T3121" s="89"/>
      <c r="U3121" s="84">
        <v>469640</v>
      </c>
    </row>
    <row r="3122" spans="1:21" ht="17.25" customHeight="1" thickBot="1">
      <c r="A3122" s="82">
        <v>45044</v>
      </c>
      <c r="B3122" s="82" t="str">
        <f t="shared" si="48"/>
        <v>Apr</v>
      </c>
      <c r="C3122" s="83">
        <v>45017</v>
      </c>
      <c r="D3122" s="109">
        <v>17</v>
      </c>
      <c r="E3122" s="84" t="s">
        <v>205</v>
      </c>
      <c r="F3122" s="113" t="s">
        <v>2378</v>
      </c>
      <c r="G3122" s="110" t="s">
        <v>10985</v>
      </c>
      <c r="H3122" s="86" t="s">
        <v>8782</v>
      </c>
      <c r="I3122" s="110">
        <v>52038</v>
      </c>
      <c r="J3122" s="109">
        <v>44100</v>
      </c>
      <c r="K3122" s="120" t="s">
        <v>112</v>
      </c>
      <c r="L3122" s="109" t="s">
        <v>229</v>
      </c>
      <c r="M3122" s="88" t="str">
        <f>VLOOKUP(L3122,'Total Sales 24-25'!$AD$2:$AE$6,2,0)</f>
        <v>WhatsApp API Business</v>
      </c>
      <c r="N3122" s="109" t="s">
        <v>643</v>
      </c>
      <c r="O3122" s="109" t="s">
        <v>6341</v>
      </c>
      <c r="P3122" s="89"/>
      <c r="Q3122" s="89"/>
      <c r="R3122" s="89"/>
      <c r="S3122" s="109">
        <v>4</v>
      </c>
      <c r="T3122" s="89"/>
      <c r="U3122" s="109">
        <v>52038</v>
      </c>
    </row>
    <row r="3123" spans="1:21" ht="17.25" customHeight="1" thickBot="1">
      <c r="A3123" s="82">
        <v>45044</v>
      </c>
      <c r="B3123" s="82" t="str">
        <f t="shared" si="48"/>
        <v>Apr</v>
      </c>
      <c r="C3123" s="83">
        <v>45017</v>
      </c>
      <c r="D3123" s="109">
        <v>17</v>
      </c>
      <c r="E3123" s="84" t="s">
        <v>205</v>
      </c>
      <c r="F3123" s="113" t="s">
        <v>1026</v>
      </c>
      <c r="G3123" s="110" t="s">
        <v>10986</v>
      </c>
      <c r="H3123" s="86" t="s">
        <v>8782</v>
      </c>
      <c r="I3123" s="110">
        <v>17700</v>
      </c>
      <c r="J3123" s="109">
        <v>15000</v>
      </c>
      <c r="K3123" s="120" t="s">
        <v>112</v>
      </c>
      <c r="L3123" s="109" t="s">
        <v>229</v>
      </c>
      <c r="M3123" s="88" t="str">
        <f>VLOOKUP(L3123,'Total Sales 24-25'!$AD$2:$AE$6,2,0)</f>
        <v>WhatsApp API Business</v>
      </c>
      <c r="N3123" s="109" t="s">
        <v>284</v>
      </c>
      <c r="O3123" s="109" t="s">
        <v>6341</v>
      </c>
      <c r="P3123" s="89"/>
      <c r="Q3123" s="89"/>
      <c r="R3123" s="89"/>
      <c r="S3123" s="109">
        <v>4</v>
      </c>
      <c r="T3123" s="89"/>
      <c r="U3123" s="109">
        <v>17700</v>
      </c>
    </row>
    <row r="3124" spans="1:21" ht="17.25" customHeight="1" thickBot="1">
      <c r="A3124" s="82">
        <v>45044</v>
      </c>
      <c r="B3124" s="82" t="str">
        <f t="shared" si="48"/>
        <v>Apr</v>
      </c>
      <c r="C3124" s="83">
        <v>45017</v>
      </c>
      <c r="D3124" s="109">
        <v>17</v>
      </c>
      <c r="E3124" s="84" t="s">
        <v>205</v>
      </c>
      <c r="F3124" s="113" t="s">
        <v>10987</v>
      </c>
      <c r="G3124" s="110" t="s">
        <v>10988</v>
      </c>
      <c r="H3124" s="86" t="s">
        <v>8782</v>
      </c>
      <c r="I3124" s="110">
        <v>2832</v>
      </c>
      <c r="J3124" s="109">
        <v>2400</v>
      </c>
      <c r="K3124" s="120" t="s">
        <v>112</v>
      </c>
      <c r="L3124" s="109" t="s">
        <v>229</v>
      </c>
      <c r="M3124" s="88" t="str">
        <f>VLOOKUP(L3124,'Total Sales 24-25'!$AD$2:$AE$6,2,0)</f>
        <v>WhatsApp API Business</v>
      </c>
      <c r="N3124" s="109" t="s">
        <v>1092</v>
      </c>
      <c r="O3124" s="109" t="s">
        <v>6341</v>
      </c>
      <c r="P3124" s="89"/>
      <c r="Q3124" s="89"/>
      <c r="R3124" s="89"/>
      <c r="S3124" s="109">
        <v>4</v>
      </c>
      <c r="T3124" s="89"/>
      <c r="U3124" s="109">
        <v>2832</v>
      </c>
    </row>
    <row r="3125" spans="1:21" ht="17.25" customHeight="1" thickBot="1">
      <c r="A3125" s="82">
        <v>45044</v>
      </c>
      <c r="B3125" s="82" t="str">
        <f t="shared" si="48"/>
        <v>Apr</v>
      </c>
      <c r="C3125" s="83">
        <v>45017</v>
      </c>
      <c r="D3125" s="109">
        <v>17</v>
      </c>
      <c r="E3125" s="84" t="s">
        <v>205</v>
      </c>
      <c r="F3125" s="113" t="s">
        <v>10989</v>
      </c>
      <c r="G3125" s="110" t="s">
        <v>10990</v>
      </c>
      <c r="H3125" s="86" t="s">
        <v>8782</v>
      </c>
      <c r="I3125" s="110">
        <v>17700</v>
      </c>
      <c r="J3125" s="109">
        <v>15000</v>
      </c>
      <c r="K3125" s="120" t="s">
        <v>112</v>
      </c>
      <c r="L3125" s="109" t="s">
        <v>229</v>
      </c>
      <c r="M3125" s="88" t="str">
        <f>VLOOKUP(L3125,'Total Sales 24-25'!$AD$2:$AE$6,2,0)</f>
        <v>WhatsApp API Business</v>
      </c>
      <c r="N3125" s="109" t="s">
        <v>284</v>
      </c>
      <c r="O3125" s="109" t="s">
        <v>6341</v>
      </c>
      <c r="P3125" s="89"/>
      <c r="Q3125" s="89"/>
      <c r="R3125" s="89"/>
      <c r="S3125" s="109">
        <v>4</v>
      </c>
      <c r="T3125" s="89"/>
      <c r="U3125" s="109">
        <v>17700</v>
      </c>
    </row>
    <row r="3126" spans="1:21" ht="17.25" customHeight="1" thickBot="1">
      <c r="A3126" s="82">
        <v>45044</v>
      </c>
      <c r="B3126" s="82" t="str">
        <f t="shared" si="48"/>
        <v>Apr</v>
      </c>
      <c r="C3126" s="83">
        <v>45017</v>
      </c>
      <c r="D3126" s="109">
        <v>17</v>
      </c>
      <c r="E3126" s="84" t="s">
        <v>205</v>
      </c>
      <c r="F3126" s="113" t="s">
        <v>10991</v>
      </c>
      <c r="G3126" s="110" t="s">
        <v>10992</v>
      </c>
      <c r="H3126" s="86" t="s">
        <v>8782</v>
      </c>
      <c r="I3126" s="110">
        <v>2950</v>
      </c>
      <c r="J3126" s="109">
        <v>2500</v>
      </c>
      <c r="K3126" s="120" t="s">
        <v>112</v>
      </c>
      <c r="L3126" s="109" t="s">
        <v>229</v>
      </c>
      <c r="M3126" s="88" t="str">
        <f>VLOOKUP(L3126,'Total Sales 24-25'!$AD$2:$AE$6,2,0)</f>
        <v>WhatsApp API Business</v>
      </c>
      <c r="N3126" s="109" t="s">
        <v>258</v>
      </c>
      <c r="O3126" s="109" t="s">
        <v>6341</v>
      </c>
      <c r="P3126" s="89"/>
      <c r="Q3126" s="89"/>
      <c r="R3126" s="89"/>
      <c r="S3126" s="109">
        <v>4</v>
      </c>
      <c r="T3126" s="89"/>
      <c r="U3126" s="109">
        <v>2950</v>
      </c>
    </row>
    <row r="3127" spans="1:21" ht="17.25" customHeight="1" thickBot="1">
      <c r="A3127" s="82">
        <v>45045</v>
      </c>
      <c r="B3127" s="82" t="str">
        <f t="shared" si="48"/>
        <v>Apr</v>
      </c>
      <c r="C3127" s="83">
        <v>45017</v>
      </c>
      <c r="D3127" s="109">
        <v>17</v>
      </c>
      <c r="E3127" s="84" t="s">
        <v>205</v>
      </c>
      <c r="F3127" s="113" t="s">
        <v>10993</v>
      </c>
      <c r="G3127" s="110" t="s">
        <v>10994</v>
      </c>
      <c r="H3127" s="86" t="s">
        <v>8782</v>
      </c>
      <c r="I3127" s="110">
        <v>42480</v>
      </c>
      <c r="J3127" s="109">
        <v>36000</v>
      </c>
      <c r="K3127" s="120" t="s">
        <v>112</v>
      </c>
      <c r="L3127" s="109" t="s">
        <v>229</v>
      </c>
      <c r="M3127" s="88" t="str">
        <f>VLOOKUP(L3127,'Total Sales 24-25'!$AD$2:$AE$6,2,0)</f>
        <v>WhatsApp API Business</v>
      </c>
      <c r="N3127" s="109" t="s">
        <v>643</v>
      </c>
      <c r="O3127" s="109" t="s">
        <v>6341</v>
      </c>
      <c r="P3127" s="89"/>
      <c r="Q3127" s="89"/>
      <c r="R3127" s="89"/>
      <c r="S3127" s="109">
        <v>4</v>
      </c>
      <c r="T3127" s="89"/>
      <c r="U3127" s="109">
        <v>42480</v>
      </c>
    </row>
    <row r="3128" spans="1:21" ht="17.25" customHeight="1" thickBot="1">
      <c r="A3128" s="82">
        <v>45045</v>
      </c>
      <c r="B3128" s="82" t="str">
        <f t="shared" si="48"/>
        <v>Apr</v>
      </c>
      <c r="C3128" s="83">
        <v>45017</v>
      </c>
      <c r="D3128" s="84">
        <v>17</v>
      </c>
      <c r="E3128" s="84" t="s">
        <v>205</v>
      </c>
      <c r="F3128" s="85" t="s">
        <v>10995</v>
      </c>
      <c r="G3128" s="86" t="s">
        <v>10996</v>
      </c>
      <c r="H3128" s="86" t="s">
        <v>8782</v>
      </c>
      <c r="I3128" s="86">
        <v>4500</v>
      </c>
      <c r="J3128" s="84">
        <v>3814</v>
      </c>
      <c r="K3128" s="107" t="s">
        <v>261</v>
      </c>
      <c r="L3128" s="88" t="s">
        <v>226</v>
      </c>
      <c r="M3128" s="88" t="str">
        <f>VLOOKUP(L3128,'Total Sales 24-25'!$AD$2:$AE$6,2,0)</f>
        <v xml:space="preserve">Training Business </v>
      </c>
      <c r="N3128" s="88" t="s">
        <v>661</v>
      </c>
      <c r="O3128" s="84" t="s">
        <v>6341</v>
      </c>
      <c r="P3128" s="89"/>
      <c r="Q3128" s="89"/>
      <c r="R3128" s="89"/>
      <c r="S3128" s="84">
        <v>4</v>
      </c>
      <c r="T3128" s="89"/>
      <c r="U3128" s="84">
        <v>4500</v>
      </c>
    </row>
    <row r="3129" spans="1:21" ht="17.25" customHeight="1" thickBot="1">
      <c r="A3129" s="82">
        <v>45045</v>
      </c>
      <c r="B3129" s="82" t="str">
        <f t="shared" si="48"/>
        <v>Apr</v>
      </c>
      <c r="C3129" s="83">
        <v>45017</v>
      </c>
      <c r="D3129" s="84">
        <v>17</v>
      </c>
      <c r="E3129" s="84" t="s">
        <v>205</v>
      </c>
      <c r="F3129" s="85" t="s">
        <v>10997</v>
      </c>
      <c r="G3129" s="86" t="s">
        <v>10998</v>
      </c>
      <c r="H3129" s="86" t="s">
        <v>8782</v>
      </c>
      <c r="I3129" s="86">
        <v>299</v>
      </c>
      <c r="J3129" s="84">
        <v>253</v>
      </c>
      <c r="K3129" s="107" t="s">
        <v>261</v>
      </c>
      <c r="L3129" s="88" t="s">
        <v>226</v>
      </c>
      <c r="M3129" s="88" t="str">
        <f>VLOOKUP(L3129,'Total Sales 24-25'!$AD$2:$AE$6,2,0)</f>
        <v xml:space="preserve">Training Business </v>
      </c>
      <c r="N3129" s="88" t="s">
        <v>330</v>
      </c>
      <c r="O3129" s="84" t="s">
        <v>6341</v>
      </c>
      <c r="P3129" s="89"/>
      <c r="Q3129" s="89"/>
      <c r="R3129" s="89"/>
      <c r="S3129" s="84">
        <v>4</v>
      </c>
      <c r="T3129" s="89"/>
      <c r="U3129" s="84">
        <v>299</v>
      </c>
    </row>
    <row r="3130" spans="1:21" ht="17.25" customHeight="1" thickBot="1">
      <c r="A3130" s="82">
        <v>45045</v>
      </c>
      <c r="B3130" s="82" t="str">
        <f t="shared" si="48"/>
        <v>Apr</v>
      </c>
      <c r="C3130" s="83">
        <v>45017</v>
      </c>
      <c r="D3130" s="84">
        <v>17</v>
      </c>
      <c r="E3130" s="84" t="s">
        <v>205</v>
      </c>
      <c r="F3130" s="85" t="s">
        <v>10967</v>
      </c>
      <c r="G3130" s="86" t="s">
        <v>10999</v>
      </c>
      <c r="H3130" s="86" t="s">
        <v>8782</v>
      </c>
      <c r="I3130" s="86">
        <v>70800</v>
      </c>
      <c r="J3130" s="84">
        <v>60000</v>
      </c>
      <c r="K3130" s="108" t="s">
        <v>291</v>
      </c>
      <c r="L3130" s="88" t="s">
        <v>32</v>
      </c>
      <c r="M3130" s="88" t="s">
        <v>15</v>
      </c>
      <c r="N3130" s="88" t="s">
        <v>503</v>
      </c>
      <c r="O3130" s="84" t="s">
        <v>6341</v>
      </c>
      <c r="P3130" s="89"/>
      <c r="Q3130" s="89"/>
      <c r="R3130" s="89"/>
      <c r="S3130" s="84">
        <v>4</v>
      </c>
      <c r="T3130" s="89"/>
      <c r="U3130" s="84">
        <v>70800</v>
      </c>
    </row>
    <row r="3131" spans="1:21" ht="17.25" customHeight="1" thickBot="1">
      <c r="A3131" s="82">
        <v>45045</v>
      </c>
      <c r="B3131" s="82" t="str">
        <f t="shared" si="48"/>
        <v>Apr</v>
      </c>
      <c r="C3131" s="83">
        <v>45017</v>
      </c>
      <c r="D3131" s="109">
        <v>17</v>
      </c>
      <c r="E3131" s="84" t="s">
        <v>205</v>
      </c>
      <c r="F3131" s="113" t="s">
        <v>11000</v>
      </c>
      <c r="G3131" s="129" t="s">
        <v>11001</v>
      </c>
      <c r="H3131" s="86" t="s">
        <v>8782</v>
      </c>
      <c r="I3131" s="110">
        <v>38232</v>
      </c>
      <c r="J3131" s="109">
        <v>32400</v>
      </c>
      <c r="K3131" s="120" t="s">
        <v>112</v>
      </c>
      <c r="L3131" s="109" t="s">
        <v>229</v>
      </c>
      <c r="M3131" s="88" t="str">
        <f>VLOOKUP(L3131,'Total Sales 24-25'!$AD$2:$AE$6,2,0)</f>
        <v>WhatsApp API Business</v>
      </c>
      <c r="N3131" s="109" t="s">
        <v>359</v>
      </c>
      <c r="O3131" s="109" t="s">
        <v>6341</v>
      </c>
      <c r="P3131" s="89"/>
      <c r="Q3131" s="89"/>
      <c r="R3131" s="89"/>
      <c r="S3131" s="109">
        <v>4</v>
      </c>
      <c r="T3131" s="89"/>
      <c r="U3131" s="109">
        <v>38232</v>
      </c>
    </row>
    <row r="3132" spans="1:21" ht="17.25" customHeight="1" thickBot="1">
      <c r="A3132" s="82">
        <v>45045</v>
      </c>
      <c r="B3132" s="82" t="str">
        <f t="shared" si="48"/>
        <v>Apr</v>
      </c>
      <c r="C3132" s="83">
        <v>45017</v>
      </c>
      <c r="D3132" s="109">
        <v>17</v>
      </c>
      <c r="E3132" s="84" t="s">
        <v>205</v>
      </c>
      <c r="F3132" s="113" t="s">
        <v>11000</v>
      </c>
      <c r="G3132" s="129" t="s">
        <v>11001</v>
      </c>
      <c r="H3132" s="86" t="s">
        <v>8782</v>
      </c>
      <c r="I3132" s="110">
        <v>7965</v>
      </c>
      <c r="J3132" s="109">
        <v>6750</v>
      </c>
      <c r="K3132" s="120" t="s">
        <v>112</v>
      </c>
      <c r="L3132" s="109" t="s">
        <v>229</v>
      </c>
      <c r="M3132" s="88" t="str">
        <f>VLOOKUP(L3132,'Total Sales 24-25'!$AD$2:$AE$6,2,0)</f>
        <v>WhatsApp API Business</v>
      </c>
      <c r="N3132" s="109" t="s">
        <v>269</v>
      </c>
      <c r="O3132" s="109" t="s">
        <v>6341</v>
      </c>
      <c r="P3132" s="89"/>
      <c r="Q3132" s="89"/>
      <c r="R3132" s="89"/>
      <c r="S3132" s="109">
        <v>4</v>
      </c>
      <c r="T3132" s="89"/>
      <c r="U3132" s="109">
        <v>7965</v>
      </c>
    </row>
    <row r="3133" spans="1:21" ht="17.25" customHeight="1" thickBot="1">
      <c r="A3133" s="82">
        <v>45046</v>
      </c>
      <c r="B3133" s="82" t="str">
        <f t="shared" si="48"/>
        <v>Apr</v>
      </c>
      <c r="C3133" s="83">
        <v>45017</v>
      </c>
      <c r="D3133" s="84">
        <v>18</v>
      </c>
      <c r="E3133" s="84" t="s">
        <v>205</v>
      </c>
      <c r="F3133" s="90" t="s">
        <v>362</v>
      </c>
      <c r="G3133" s="86" t="s">
        <v>11002</v>
      </c>
      <c r="H3133" s="86" t="s">
        <v>8782</v>
      </c>
      <c r="I3133" s="91"/>
      <c r="J3133" s="84">
        <v>0</v>
      </c>
      <c r="K3133" s="89"/>
      <c r="L3133" s="89"/>
      <c r="M3133" s="88" t="e">
        <f>VLOOKUP(L3133,'Total Sales 24-25'!$AD$2:$AE$6,2,0)</f>
        <v>#N/A</v>
      </c>
      <c r="N3133" s="89"/>
      <c r="O3133" s="84" t="s">
        <v>6341</v>
      </c>
      <c r="P3133" s="89"/>
      <c r="Q3133" s="89"/>
      <c r="R3133" s="89"/>
      <c r="S3133" s="84">
        <v>4</v>
      </c>
      <c r="T3133" s="89"/>
      <c r="U3133" s="89"/>
    </row>
    <row r="3134" spans="1:21" ht="17.25" customHeight="1" thickBot="1">
      <c r="A3134" s="82">
        <v>45046</v>
      </c>
      <c r="B3134" s="82" t="str">
        <f t="shared" si="48"/>
        <v>Apr</v>
      </c>
      <c r="C3134" s="83">
        <v>45017</v>
      </c>
      <c r="D3134" s="84">
        <v>18</v>
      </c>
      <c r="E3134" s="84" t="s">
        <v>205</v>
      </c>
      <c r="F3134" s="90" t="s">
        <v>362</v>
      </c>
      <c r="G3134" s="86" t="s">
        <v>11003</v>
      </c>
      <c r="H3134" s="86" t="s">
        <v>8782</v>
      </c>
      <c r="I3134" s="91"/>
      <c r="J3134" s="84">
        <v>0</v>
      </c>
      <c r="K3134" s="89"/>
      <c r="L3134" s="89"/>
      <c r="M3134" s="88" t="e">
        <f>VLOOKUP(L3134,'Total Sales 24-25'!$AD$2:$AE$6,2,0)</f>
        <v>#N/A</v>
      </c>
      <c r="N3134" s="89"/>
      <c r="O3134" s="84" t="s">
        <v>6341</v>
      </c>
      <c r="P3134" s="89"/>
      <c r="Q3134" s="89"/>
      <c r="R3134" s="89"/>
      <c r="S3134" s="84">
        <v>4</v>
      </c>
      <c r="T3134" s="89"/>
      <c r="U3134" s="89"/>
    </row>
    <row r="3135" spans="1:21" ht="17.25" customHeight="1" thickBot="1">
      <c r="A3135" s="82">
        <v>45046</v>
      </c>
      <c r="B3135" s="82" t="str">
        <f t="shared" si="48"/>
        <v>Apr</v>
      </c>
      <c r="C3135" s="83">
        <v>45017</v>
      </c>
      <c r="D3135" s="84">
        <v>18</v>
      </c>
      <c r="E3135" s="84" t="s">
        <v>205</v>
      </c>
      <c r="F3135" s="90" t="s">
        <v>362</v>
      </c>
      <c r="G3135" s="86" t="s">
        <v>11004</v>
      </c>
      <c r="H3135" s="86" t="s">
        <v>8782</v>
      </c>
      <c r="I3135" s="91"/>
      <c r="J3135" s="84">
        <v>0</v>
      </c>
      <c r="K3135" s="89"/>
      <c r="L3135" s="89"/>
      <c r="M3135" s="88" t="e">
        <f>VLOOKUP(L3135,'Total Sales 24-25'!$AD$2:$AE$6,2,0)</f>
        <v>#N/A</v>
      </c>
      <c r="N3135" s="89"/>
      <c r="O3135" s="84" t="s">
        <v>6341</v>
      </c>
      <c r="P3135" s="89"/>
      <c r="Q3135" s="89"/>
      <c r="R3135" s="89"/>
      <c r="S3135" s="84">
        <v>4</v>
      </c>
      <c r="T3135" s="89"/>
      <c r="U3135" s="89"/>
    </row>
    <row r="3136" spans="1:21" ht="17.25" customHeight="1" thickBot="1">
      <c r="A3136" s="82">
        <v>45047</v>
      </c>
      <c r="B3136" s="82" t="str">
        <f t="shared" si="48"/>
        <v>May</v>
      </c>
      <c r="C3136" s="83">
        <v>45047</v>
      </c>
      <c r="D3136" s="109">
        <v>18</v>
      </c>
      <c r="E3136" s="84" t="s">
        <v>205</v>
      </c>
      <c r="F3136" s="113" t="s">
        <v>8814</v>
      </c>
      <c r="G3136" s="110" t="s">
        <v>11005</v>
      </c>
      <c r="H3136" s="86" t="s">
        <v>8782</v>
      </c>
      <c r="I3136" s="110">
        <v>950</v>
      </c>
      <c r="J3136" s="109">
        <v>805</v>
      </c>
      <c r="K3136" s="120" t="s">
        <v>112</v>
      </c>
      <c r="L3136" s="109" t="s">
        <v>229</v>
      </c>
      <c r="M3136" s="88" t="str">
        <f>VLOOKUP(L3136,'Total Sales 24-25'!$AD$2:$AE$6,2,0)</f>
        <v>WhatsApp API Business</v>
      </c>
      <c r="N3136" s="109" t="s">
        <v>594</v>
      </c>
      <c r="O3136" s="109" t="s">
        <v>6341</v>
      </c>
      <c r="P3136" s="89"/>
      <c r="Q3136" s="89"/>
      <c r="R3136" s="89"/>
      <c r="S3136" s="109">
        <v>5</v>
      </c>
      <c r="T3136" s="89"/>
      <c r="U3136" s="109">
        <v>950</v>
      </c>
    </row>
    <row r="3137" spans="1:21" ht="17.25" customHeight="1" thickBot="1">
      <c r="A3137" s="82">
        <v>45047</v>
      </c>
      <c r="B3137" s="82" t="str">
        <f t="shared" si="48"/>
        <v>May</v>
      </c>
      <c r="C3137" s="83">
        <v>45047</v>
      </c>
      <c r="D3137" s="109">
        <v>18</v>
      </c>
      <c r="E3137" s="84" t="s">
        <v>205</v>
      </c>
      <c r="F3137" s="113" t="s">
        <v>1827</v>
      </c>
      <c r="G3137" s="110" t="s">
        <v>11006</v>
      </c>
      <c r="H3137" s="86" t="s">
        <v>8782</v>
      </c>
      <c r="I3137" s="110">
        <v>2950</v>
      </c>
      <c r="J3137" s="109">
        <v>2500</v>
      </c>
      <c r="K3137" s="120" t="s">
        <v>112</v>
      </c>
      <c r="L3137" s="109" t="s">
        <v>229</v>
      </c>
      <c r="M3137" s="88" t="str">
        <f>VLOOKUP(L3137,'Total Sales 24-25'!$AD$2:$AE$6,2,0)</f>
        <v>WhatsApp API Business</v>
      </c>
      <c r="N3137" s="109" t="s">
        <v>258</v>
      </c>
      <c r="O3137" s="109" t="s">
        <v>6341</v>
      </c>
      <c r="P3137" s="89"/>
      <c r="Q3137" s="89"/>
      <c r="R3137" s="89"/>
      <c r="S3137" s="109">
        <v>5</v>
      </c>
      <c r="T3137" s="89"/>
      <c r="U3137" s="109">
        <v>2950</v>
      </c>
    </row>
    <row r="3138" spans="1:21" ht="17.25" customHeight="1" thickBot="1">
      <c r="A3138" s="82">
        <v>45047</v>
      </c>
      <c r="B3138" s="82" t="str">
        <f t="shared" ref="B3138:B3201" si="49">TEXT(A3138,"mmm")</f>
        <v>May</v>
      </c>
      <c r="C3138" s="83">
        <v>45047</v>
      </c>
      <c r="D3138" s="84">
        <v>18</v>
      </c>
      <c r="E3138" s="84" t="s">
        <v>205</v>
      </c>
      <c r="F3138" s="85" t="s">
        <v>465</v>
      </c>
      <c r="G3138" s="86" t="s">
        <v>11007</v>
      </c>
      <c r="H3138" s="86" t="s">
        <v>8782</v>
      </c>
      <c r="I3138" s="86">
        <v>3000</v>
      </c>
      <c r="J3138" s="84">
        <v>2542</v>
      </c>
      <c r="K3138" s="107" t="s">
        <v>261</v>
      </c>
      <c r="L3138" s="88" t="s">
        <v>226</v>
      </c>
      <c r="M3138" s="88" t="str">
        <f>VLOOKUP(L3138,'Total Sales 24-25'!$AD$2:$AE$6,2,0)</f>
        <v xml:space="preserve">Training Business </v>
      </c>
      <c r="N3138" s="88" t="s">
        <v>661</v>
      </c>
      <c r="O3138" s="84" t="s">
        <v>6341</v>
      </c>
      <c r="P3138" s="89"/>
      <c r="Q3138" s="89"/>
      <c r="R3138" s="89"/>
      <c r="S3138" s="84">
        <v>5</v>
      </c>
      <c r="T3138" s="89"/>
      <c r="U3138" s="84">
        <v>3000</v>
      </c>
    </row>
    <row r="3139" spans="1:21" ht="17.25" customHeight="1" thickBot="1">
      <c r="A3139" s="82">
        <v>45047</v>
      </c>
      <c r="B3139" s="82" t="str">
        <f t="shared" si="49"/>
        <v>May</v>
      </c>
      <c r="C3139" s="83">
        <v>45047</v>
      </c>
      <c r="D3139" s="84">
        <v>18</v>
      </c>
      <c r="E3139" s="84" t="s">
        <v>205</v>
      </c>
      <c r="F3139" s="85" t="s">
        <v>4515</v>
      </c>
      <c r="G3139" s="86" t="s">
        <v>11008</v>
      </c>
      <c r="H3139" s="86" t="s">
        <v>8782</v>
      </c>
      <c r="I3139" s="86">
        <v>9000</v>
      </c>
      <c r="J3139" s="84">
        <v>7627</v>
      </c>
      <c r="K3139" s="107" t="s">
        <v>261</v>
      </c>
      <c r="L3139" s="88" t="s">
        <v>226</v>
      </c>
      <c r="M3139" s="88" t="str">
        <f>VLOOKUP(L3139,'Total Sales 24-25'!$AD$2:$AE$6,2,0)</f>
        <v xml:space="preserve">Training Business </v>
      </c>
      <c r="N3139" s="88" t="s">
        <v>661</v>
      </c>
      <c r="O3139" s="84" t="s">
        <v>6341</v>
      </c>
      <c r="P3139" s="89"/>
      <c r="Q3139" s="89"/>
      <c r="R3139" s="89"/>
      <c r="S3139" s="84">
        <v>5</v>
      </c>
      <c r="T3139" s="89"/>
      <c r="U3139" s="84">
        <v>9000</v>
      </c>
    </row>
    <row r="3140" spans="1:21" ht="17.25" customHeight="1" thickBot="1">
      <c r="A3140" s="82">
        <v>45047</v>
      </c>
      <c r="B3140" s="82" t="str">
        <f t="shared" si="49"/>
        <v>May</v>
      </c>
      <c r="C3140" s="83">
        <v>45047</v>
      </c>
      <c r="D3140" s="109">
        <v>18</v>
      </c>
      <c r="E3140" s="84" t="s">
        <v>205</v>
      </c>
      <c r="F3140" s="113" t="s">
        <v>11009</v>
      </c>
      <c r="G3140" s="110" t="s">
        <v>11010</v>
      </c>
      <c r="H3140" s="86" t="s">
        <v>8782</v>
      </c>
      <c r="I3140" s="110">
        <v>17700</v>
      </c>
      <c r="J3140" s="109">
        <v>15000</v>
      </c>
      <c r="K3140" s="120" t="s">
        <v>112</v>
      </c>
      <c r="L3140" s="109" t="s">
        <v>229</v>
      </c>
      <c r="M3140" s="88" t="str">
        <f>VLOOKUP(L3140,'Total Sales 24-25'!$AD$2:$AE$6,2,0)</f>
        <v>WhatsApp API Business</v>
      </c>
      <c r="N3140" s="109" t="s">
        <v>284</v>
      </c>
      <c r="O3140" s="109" t="s">
        <v>6341</v>
      </c>
      <c r="P3140" s="89"/>
      <c r="Q3140" s="89"/>
      <c r="R3140" s="89"/>
      <c r="S3140" s="109">
        <v>5</v>
      </c>
      <c r="T3140" s="89"/>
      <c r="U3140" s="109">
        <v>17700</v>
      </c>
    </row>
    <row r="3141" spans="1:21" ht="17.25" customHeight="1" thickBot="1">
      <c r="A3141" s="82">
        <v>45047</v>
      </c>
      <c r="B3141" s="82" t="str">
        <f t="shared" si="49"/>
        <v>May</v>
      </c>
      <c r="C3141" s="83">
        <v>45047</v>
      </c>
      <c r="D3141" s="109">
        <v>18</v>
      </c>
      <c r="E3141" s="84" t="s">
        <v>205</v>
      </c>
      <c r="F3141" s="113" t="s">
        <v>3189</v>
      </c>
      <c r="G3141" s="110" t="s">
        <v>11011</v>
      </c>
      <c r="H3141" s="86" t="s">
        <v>8782</v>
      </c>
      <c r="I3141" s="110">
        <v>20060</v>
      </c>
      <c r="J3141" s="109">
        <v>17000</v>
      </c>
      <c r="K3141" s="120" t="s">
        <v>112</v>
      </c>
      <c r="L3141" s="109" t="s">
        <v>229</v>
      </c>
      <c r="M3141" s="88" t="str">
        <f>VLOOKUP(L3141,'Total Sales 24-25'!$AD$2:$AE$6,2,0)</f>
        <v>WhatsApp API Business</v>
      </c>
      <c r="N3141" s="109" t="s">
        <v>485</v>
      </c>
      <c r="O3141" s="109" t="s">
        <v>6341</v>
      </c>
      <c r="P3141" s="89"/>
      <c r="Q3141" s="89"/>
      <c r="R3141" s="89"/>
      <c r="S3141" s="109">
        <v>5</v>
      </c>
      <c r="T3141" s="89"/>
      <c r="U3141" s="109">
        <v>20060</v>
      </c>
    </row>
    <row r="3142" spans="1:21" ht="17.25" customHeight="1" thickBot="1">
      <c r="A3142" s="82">
        <v>45048</v>
      </c>
      <c r="B3142" s="82" t="str">
        <f t="shared" si="49"/>
        <v>May</v>
      </c>
      <c r="C3142" s="83">
        <v>45047</v>
      </c>
      <c r="D3142" s="84">
        <v>18</v>
      </c>
      <c r="E3142" s="84" t="s">
        <v>205</v>
      </c>
      <c r="F3142" s="85" t="s">
        <v>6111</v>
      </c>
      <c r="G3142" s="86" t="s">
        <v>11012</v>
      </c>
      <c r="H3142" s="86" t="s">
        <v>8782</v>
      </c>
      <c r="I3142" s="86">
        <v>4500</v>
      </c>
      <c r="J3142" s="84">
        <v>3814</v>
      </c>
      <c r="K3142" s="107" t="s">
        <v>261</v>
      </c>
      <c r="L3142" s="88" t="s">
        <v>226</v>
      </c>
      <c r="M3142" s="88" t="str">
        <f>VLOOKUP(L3142,'Total Sales 24-25'!$AD$2:$AE$6,2,0)</f>
        <v xml:space="preserve">Training Business </v>
      </c>
      <c r="N3142" s="88" t="s">
        <v>661</v>
      </c>
      <c r="O3142" s="84" t="s">
        <v>6341</v>
      </c>
      <c r="P3142" s="89"/>
      <c r="Q3142" s="89"/>
      <c r="R3142" s="89"/>
      <c r="S3142" s="84">
        <v>5</v>
      </c>
      <c r="T3142" s="89"/>
      <c r="U3142" s="84">
        <v>4500</v>
      </c>
    </row>
    <row r="3143" spans="1:21" ht="17.25" customHeight="1" thickBot="1">
      <c r="A3143" s="82">
        <v>45048</v>
      </c>
      <c r="B3143" s="82" t="str">
        <f t="shared" si="49"/>
        <v>May</v>
      </c>
      <c r="C3143" s="83">
        <v>45047</v>
      </c>
      <c r="D3143" s="84">
        <v>18</v>
      </c>
      <c r="E3143" s="84" t="s">
        <v>205</v>
      </c>
      <c r="F3143" s="85" t="s">
        <v>826</v>
      </c>
      <c r="G3143" s="86" t="s">
        <v>11013</v>
      </c>
      <c r="H3143" s="86" t="s">
        <v>8782</v>
      </c>
      <c r="I3143" s="86">
        <v>3000</v>
      </c>
      <c r="J3143" s="84">
        <v>2542</v>
      </c>
      <c r="K3143" s="107" t="s">
        <v>261</v>
      </c>
      <c r="L3143" s="88" t="s">
        <v>226</v>
      </c>
      <c r="M3143" s="88" t="str">
        <f>VLOOKUP(L3143,'Total Sales 24-25'!$AD$2:$AE$6,2,0)</f>
        <v xml:space="preserve">Training Business </v>
      </c>
      <c r="N3143" s="88" t="s">
        <v>661</v>
      </c>
      <c r="O3143" s="84" t="s">
        <v>6341</v>
      </c>
      <c r="P3143" s="89"/>
      <c r="Q3143" s="89"/>
      <c r="R3143" s="89"/>
      <c r="S3143" s="84">
        <v>5</v>
      </c>
      <c r="T3143" s="89"/>
      <c r="U3143" s="84">
        <v>3000</v>
      </c>
    </row>
    <row r="3144" spans="1:21" ht="17.25" customHeight="1" thickBot="1">
      <c r="A3144" s="82">
        <v>45048</v>
      </c>
      <c r="B3144" s="82" t="str">
        <f t="shared" si="49"/>
        <v>May</v>
      </c>
      <c r="C3144" s="83">
        <v>45047</v>
      </c>
      <c r="D3144" s="109">
        <v>18</v>
      </c>
      <c r="E3144" s="84" t="s">
        <v>205</v>
      </c>
      <c r="F3144" s="113" t="s">
        <v>2129</v>
      </c>
      <c r="G3144" s="110" t="s">
        <v>11014</v>
      </c>
      <c r="H3144" s="86" t="s">
        <v>8782</v>
      </c>
      <c r="I3144" s="110">
        <v>30090</v>
      </c>
      <c r="J3144" s="109">
        <v>25500</v>
      </c>
      <c r="K3144" s="120" t="s">
        <v>112</v>
      </c>
      <c r="L3144" s="109" t="s">
        <v>229</v>
      </c>
      <c r="M3144" s="88" t="str">
        <f>VLOOKUP(L3144,'Total Sales 24-25'!$AD$2:$AE$6,2,0)</f>
        <v>WhatsApp API Business</v>
      </c>
      <c r="N3144" s="109" t="s">
        <v>284</v>
      </c>
      <c r="O3144" s="109" t="s">
        <v>6341</v>
      </c>
      <c r="P3144" s="89"/>
      <c r="Q3144" s="89"/>
      <c r="R3144" s="89"/>
      <c r="S3144" s="109">
        <v>5</v>
      </c>
      <c r="T3144" s="89"/>
      <c r="U3144" s="109">
        <v>30090</v>
      </c>
    </row>
    <row r="3145" spans="1:21" ht="17.25" customHeight="1" thickBot="1">
      <c r="A3145" s="82">
        <v>45048</v>
      </c>
      <c r="B3145" s="82" t="str">
        <f t="shared" si="49"/>
        <v>May</v>
      </c>
      <c r="C3145" s="83">
        <v>45047</v>
      </c>
      <c r="D3145" s="109">
        <v>18</v>
      </c>
      <c r="E3145" s="84" t="s">
        <v>205</v>
      </c>
      <c r="F3145" s="113" t="s">
        <v>4569</v>
      </c>
      <c r="G3145" s="110" t="s">
        <v>11015</v>
      </c>
      <c r="H3145" s="86" t="s">
        <v>8782</v>
      </c>
      <c r="I3145" s="110">
        <v>15045</v>
      </c>
      <c r="J3145" s="109">
        <v>12750</v>
      </c>
      <c r="K3145" s="120" t="s">
        <v>112</v>
      </c>
      <c r="L3145" s="109" t="s">
        <v>229</v>
      </c>
      <c r="M3145" s="88" t="str">
        <f>VLOOKUP(L3145,'Total Sales 24-25'!$AD$2:$AE$6,2,0)</f>
        <v>WhatsApp API Business</v>
      </c>
      <c r="N3145" s="109" t="s">
        <v>284</v>
      </c>
      <c r="O3145" s="109" t="s">
        <v>6341</v>
      </c>
      <c r="P3145" s="89"/>
      <c r="Q3145" s="89"/>
      <c r="R3145" s="89"/>
      <c r="S3145" s="109">
        <v>5</v>
      </c>
      <c r="T3145" s="89"/>
      <c r="U3145" s="109">
        <v>15045</v>
      </c>
    </row>
    <row r="3146" spans="1:21" ht="17.25" customHeight="1" thickBot="1">
      <c r="A3146" s="82">
        <v>45048</v>
      </c>
      <c r="B3146" s="82" t="str">
        <f t="shared" si="49"/>
        <v>May</v>
      </c>
      <c r="C3146" s="83">
        <v>45047</v>
      </c>
      <c r="D3146" s="84">
        <v>18</v>
      </c>
      <c r="E3146" s="84" t="s">
        <v>205</v>
      </c>
      <c r="F3146" s="85" t="s">
        <v>435</v>
      </c>
      <c r="G3146" s="86" t="s">
        <v>11016</v>
      </c>
      <c r="H3146" s="86" t="s">
        <v>8782</v>
      </c>
      <c r="I3146" s="86">
        <v>18880</v>
      </c>
      <c r="J3146" s="84">
        <v>16000</v>
      </c>
      <c r="K3146" s="121" t="s">
        <v>8790</v>
      </c>
      <c r="L3146" s="88" t="s">
        <v>232</v>
      </c>
      <c r="M3146" s="88" t="str">
        <f>VLOOKUP(L3146,'Total Sales 24-25'!$AD$2:$AE$6,2,0)</f>
        <v>Other Services</v>
      </c>
      <c r="N3146" s="88" t="s">
        <v>2220</v>
      </c>
      <c r="O3146" s="84" t="s">
        <v>6341</v>
      </c>
      <c r="P3146" s="89"/>
      <c r="Q3146" s="89"/>
      <c r="R3146" s="89"/>
      <c r="S3146" s="84">
        <v>5</v>
      </c>
      <c r="T3146" s="89"/>
      <c r="U3146" s="84">
        <v>18880</v>
      </c>
    </row>
    <row r="3147" spans="1:21" ht="17.25" customHeight="1" thickBot="1">
      <c r="A3147" s="82">
        <v>45048</v>
      </c>
      <c r="B3147" s="82" t="str">
        <f t="shared" si="49"/>
        <v>May</v>
      </c>
      <c r="C3147" s="83">
        <v>45047</v>
      </c>
      <c r="D3147" s="84">
        <v>18</v>
      </c>
      <c r="E3147" s="84" t="s">
        <v>205</v>
      </c>
      <c r="F3147" s="85" t="s">
        <v>11017</v>
      </c>
      <c r="G3147" s="86" t="s">
        <v>11018</v>
      </c>
      <c r="H3147" s="86" t="s">
        <v>8782</v>
      </c>
      <c r="I3147" s="86">
        <v>4500</v>
      </c>
      <c r="J3147" s="84">
        <v>3814</v>
      </c>
      <c r="K3147" s="107" t="s">
        <v>261</v>
      </c>
      <c r="L3147" s="88" t="s">
        <v>226</v>
      </c>
      <c r="M3147" s="88" t="str">
        <f>VLOOKUP(L3147,'Total Sales 24-25'!$AD$2:$AE$6,2,0)</f>
        <v xml:space="preserve">Training Business </v>
      </c>
      <c r="N3147" s="88" t="s">
        <v>661</v>
      </c>
      <c r="O3147" s="84" t="s">
        <v>6341</v>
      </c>
      <c r="P3147" s="89"/>
      <c r="Q3147" s="89"/>
      <c r="R3147" s="89"/>
      <c r="S3147" s="84">
        <v>5</v>
      </c>
      <c r="T3147" s="89"/>
      <c r="U3147" s="84">
        <v>4500</v>
      </c>
    </row>
    <row r="3148" spans="1:21" ht="17.25" customHeight="1" thickBot="1">
      <c r="A3148" s="82">
        <v>45048</v>
      </c>
      <c r="B3148" s="82" t="str">
        <f t="shared" si="49"/>
        <v>May</v>
      </c>
      <c r="C3148" s="83">
        <v>45047</v>
      </c>
      <c r="D3148" s="109">
        <v>18</v>
      </c>
      <c r="E3148" s="84" t="s">
        <v>205</v>
      </c>
      <c r="F3148" s="113" t="s">
        <v>3769</v>
      </c>
      <c r="G3148" s="110" t="s">
        <v>11019</v>
      </c>
      <c r="H3148" s="86" t="s">
        <v>8782</v>
      </c>
      <c r="I3148" s="110">
        <v>17700</v>
      </c>
      <c r="J3148" s="109">
        <v>15000</v>
      </c>
      <c r="K3148" s="120" t="s">
        <v>112</v>
      </c>
      <c r="L3148" s="109" t="s">
        <v>229</v>
      </c>
      <c r="M3148" s="88" t="str">
        <f>VLOOKUP(L3148,'Total Sales 24-25'!$AD$2:$AE$6,2,0)</f>
        <v>WhatsApp API Business</v>
      </c>
      <c r="N3148" s="109" t="s">
        <v>284</v>
      </c>
      <c r="O3148" s="109" t="s">
        <v>6341</v>
      </c>
      <c r="P3148" s="89"/>
      <c r="Q3148" s="89"/>
      <c r="R3148" s="89"/>
      <c r="S3148" s="109">
        <v>5</v>
      </c>
      <c r="T3148" s="89"/>
      <c r="U3148" s="109">
        <v>17700</v>
      </c>
    </row>
    <row r="3149" spans="1:21" ht="17.25" customHeight="1" thickBot="1">
      <c r="A3149" s="82">
        <v>45048</v>
      </c>
      <c r="B3149" s="82" t="str">
        <f t="shared" si="49"/>
        <v>May</v>
      </c>
      <c r="C3149" s="83">
        <v>45047</v>
      </c>
      <c r="D3149" s="109">
        <v>18</v>
      </c>
      <c r="E3149" s="84" t="s">
        <v>205</v>
      </c>
      <c r="F3149" s="113" t="s">
        <v>2523</v>
      </c>
      <c r="G3149" s="110" t="s">
        <v>11020</v>
      </c>
      <c r="H3149" s="86" t="s">
        <v>8782</v>
      </c>
      <c r="I3149" s="110">
        <v>9529</v>
      </c>
      <c r="J3149" s="109">
        <v>8075</v>
      </c>
      <c r="K3149" s="120" t="s">
        <v>112</v>
      </c>
      <c r="L3149" s="109" t="s">
        <v>229</v>
      </c>
      <c r="M3149" s="88" t="str">
        <f>VLOOKUP(L3149,'Total Sales 24-25'!$AD$2:$AE$6,2,0)</f>
        <v>WhatsApp API Business</v>
      </c>
      <c r="N3149" s="109" t="s">
        <v>352</v>
      </c>
      <c r="O3149" s="109" t="s">
        <v>6341</v>
      </c>
      <c r="P3149" s="89"/>
      <c r="Q3149" s="89"/>
      <c r="R3149" s="89"/>
      <c r="S3149" s="109">
        <v>5</v>
      </c>
      <c r="T3149" s="89"/>
      <c r="U3149" s="109">
        <v>9529</v>
      </c>
    </row>
    <row r="3150" spans="1:21" ht="17.25" customHeight="1" thickBot="1">
      <c r="A3150" s="82">
        <v>45049</v>
      </c>
      <c r="B3150" s="82" t="str">
        <f t="shared" si="49"/>
        <v>May</v>
      </c>
      <c r="C3150" s="83">
        <v>45047</v>
      </c>
      <c r="D3150" s="84">
        <v>18</v>
      </c>
      <c r="E3150" s="84" t="s">
        <v>205</v>
      </c>
      <c r="F3150" s="85" t="s">
        <v>1604</v>
      </c>
      <c r="G3150" s="86" t="s">
        <v>11021</v>
      </c>
      <c r="H3150" s="86" t="s">
        <v>8782</v>
      </c>
      <c r="I3150" s="86">
        <v>3000</v>
      </c>
      <c r="J3150" s="84">
        <v>2542</v>
      </c>
      <c r="K3150" s="107" t="s">
        <v>261</v>
      </c>
      <c r="L3150" s="88" t="s">
        <v>226</v>
      </c>
      <c r="M3150" s="88" t="str">
        <f>VLOOKUP(L3150,'Total Sales 24-25'!$AD$2:$AE$6,2,0)</f>
        <v xml:space="preserve">Training Business </v>
      </c>
      <c r="N3150" s="88" t="s">
        <v>661</v>
      </c>
      <c r="O3150" s="84" t="s">
        <v>6341</v>
      </c>
      <c r="P3150" s="89"/>
      <c r="Q3150" s="89"/>
      <c r="R3150" s="89"/>
      <c r="S3150" s="84">
        <v>5</v>
      </c>
      <c r="T3150" s="89"/>
      <c r="U3150" s="84">
        <v>3000</v>
      </c>
    </row>
    <row r="3151" spans="1:21" ht="17.25" customHeight="1" thickBot="1">
      <c r="A3151" s="82">
        <v>45049</v>
      </c>
      <c r="B3151" s="82" t="str">
        <f t="shared" si="49"/>
        <v>May</v>
      </c>
      <c r="C3151" s="83">
        <v>45047</v>
      </c>
      <c r="D3151" s="84">
        <v>18</v>
      </c>
      <c r="E3151" s="84" t="s">
        <v>205</v>
      </c>
      <c r="F3151" s="85" t="s">
        <v>4831</v>
      </c>
      <c r="G3151" s="86" t="s">
        <v>11022</v>
      </c>
      <c r="H3151" s="86" t="s">
        <v>8782</v>
      </c>
      <c r="I3151" s="86">
        <v>4500</v>
      </c>
      <c r="J3151" s="84">
        <v>3814</v>
      </c>
      <c r="K3151" s="107" t="s">
        <v>261</v>
      </c>
      <c r="L3151" s="88" t="s">
        <v>226</v>
      </c>
      <c r="M3151" s="88" t="str">
        <f>VLOOKUP(L3151,'Total Sales 24-25'!$AD$2:$AE$6,2,0)</f>
        <v xml:space="preserve">Training Business </v>
      </c>
      <c r="N3151" s="88" t="s">
        <v>661</v>
      </c>
      <c r="O3151" s="84" t="s">
        <v>6341</v>
      </c>
      <c r="P3151" s="89"/>
      <c r="Q3151" s="89"/>
      <c r="R3151" s="89"/>
      <c r="S3151" s="84">
        <v>5</v>
      </c>
      <c r="T3151" s="89"/>
      <c r="U3151" s="84">
        <v>4500</v>
      </c>
    </row>
    <row r="3152" spans="1:21" ht="17.25" customHeight="1" thickBot="1">
      <c r="A3152" s="82">
        <v>45049</v>
      </c>
      <c r="B3152" s="82" t="str">
        <f t="shared" si="49"/>
        <v>May</v>
      </c>
      <c r="C3152" s="83">
        <v>45047</v>
      </c>
      <c r="D3152" s="109">
        <v>18</v>
      </c>
      <c r="E3152" s="84" t="s">
        <v>205</v>
      </c>
      <c r="F3152" s="113" t="s">
        <v>2177</v>
      </c>
      <c r="G3152" s="110" t="s">
        <v>11023</v>
      </c>
      <c r="H3152" s="86" t="s">
        <v>8782</v>
      </c>
      <c r="I3152" s="110">
        <v>15045</v>
      </c>
      <c r="J3152" s="109">
        <v>12750</v>
      </c>
      <c r="K3152" s="120" t="s">
        <v>112</v>
      </c>
      <c r="L3152" s="109" t="s">
        <v>229</v>
      </c>
      <c r="M3152" s="88" t="str">
        <f>VLOOKUP(L3152,'Total Sales 24-25'!$AD$2:$AE$6,2,0)</f>
        <v>WhatsApp API Business</v>
      </c>
      <c r="N3152" s="109" t="s">
        <v>284</v>
      </c>
      <c r="O3152" s="109" t="s">
        <v>6341</v>
      </c>
      <c r="P3152" s="89"/>
      <c r="Q3152" s="89"/>
      <c r="R3152" s="89"/>
      <c r="S3152" s="109">
        <v>5</v>
      </c>
      <c r="T3152" s="89"/>
      <c r="U3152" s="109">
        <v>15045</v>
      </c>
    </row>
    <row r="3153" spans="1:21" ht="17.25" customHeight="1" thickBot="1">
      <c r="A3153" s="82">
        <v>45049</v>
      </c>
      <c r="B3153" s="82" t="str">
        <f t="shared" si="49"/>
        <v>May</v>
      </c>
      <c r="C3153" s="83">
        <v>45047</v>
      </c>
      <c r="D3153" s="84">
        <v>18</v>
      </c>
      <c r="E3153" s="84" t="s">
        <v>205</v>
      </c>
      <c r="F3153" s="85" t="s">
        <v>489</v>
      </c>
      <c r="G3153" s="86" t="s">
        <v>11024</v>
      </c>
      <c r="H3153" s="86" t="s">
        <v>8782</v>
      </c>
      <c r="I3153" s="86">
        <v>4500</v>
      </c>
      <c r="J3153" s="84">
        <v>3814</v>
      </c>
      <c r="K3153" s="107" t="s">
        <v>261</v>
      </c>
      <c r="L3153" s="88" t="s">
        <v>226</v>
      </c>
      <c r="M3153" s="88" t="str">
        <f>VLOOKUP(L3153,'Total Sales 24-25'!$AD$2:$AE$6,2,0)</f>
        <v xml:space="preserve">Training Business </v>
      </c>
      <c r="N3153" s="88" t="s">
        <v>661</v>
      </c>
      <c r="O3153" s="84" t="s">
        <v>6341</v>
      </c>
      <c r="P3153" s="89"/>
      <c r="Q3153" s="89"/>
      <c r="R3153" s="89"/>
      <c r="S3153" s="84">
        <v>5</v>
      </c>
      <c r="T3153" s="89"/>
      <c r="U3153" s="84">
        <v>4500</v>
      </c>
    </row>
    <row r="3154" spans="1:21" ht="17.25" customHeight="1" thickBot="1">
      <c r="A3154" s="82">
        <v>45049</v>
      </c>
      <c r="B3154" s="82" t="str">
        <f t="shared" si="49"/>
        <v>May</v>
      </c>
      <c r="C3154" s="83">
        <v>45047</v>
      </c>
      <c r="D3154" s="84">
        <v>18</v>
      </c>
      <c r="E3154" s="84" t="s">
        <v>205</v>
      </c>
      <c r="F3154" s="85" t="s">
        <v>11025</v>
      </c>
      <c r="G3154" s="86" t="s">
        <v>11026</v>
      </c>
      <c r="H3154" s="86" t="s">
        <v>8782</v>
      </c>
      <c r="I3154" s="86">
        <v>299</v>
      </c>
      <c r="J3154" s="84">
        <v>253</v>
      </c>
      <c r="K3154" s="107" t="s">
        <v>261</v>
      </c>
      <c r="L3154" s="88" t="s">
        <v>226</v>
      </c>
      <c r="M3154" s="88" t="str">
        <f>VLOOKUP(L3154,'Total Sales 24-25'!$AD$2:$AE$6,2,0)</f>
        <v xml:space="preserve">Training Business </v>
      </c>
      <c r="N3154" s="88" t="s">
        <v>330</v>
      </c>
      <c r="O3154" s="84" t="s">
        <v>6341</v>
      </c>
      <c r="P3154" s="89"/>
      <c r="Q3154" s="89"/>
      <c r="R3154" s="89"/>
      <c r="S3154" s="84">
        <v>5</v>
      </c>
      <c r="T3154" s="89"/>
      <c r="U3154" s="84">
        <v>299</v>
      </c>
    </row>
    <row r="3155" spans="1:21" ht="17.25" customHeight="1" thickBot="1">
      <c r="A3155" s="82">
        <v>45049</v>
      </c>
      <c r="B3155" s="82" t="str">
        <f t="shared" si="49"/>
        <v>May</v>
      </c>
      <c r="C3155" s="83">
        <v>45047</v>
      </c>
      <c r="D3155" s="84">
        <v>18</v>
      </c>
      <c r="E3155" s="84" t="s">
        <v>205</v>
      </c>
      <c r="F3155" s="85" t="s">
        <v>11027</v>
      </c>
      <c r="G3155" s="86" t="s">
        <v>11028</v>
      </c>
      <c r="H3155" s="86" t="s">
        <v>8782</v>
      </c>
      <c r="I3155" s="86">
        <v>4500</v>
      </c>
      <c r="J3155" s="84">
        <v>3814</v>
      </c>
      <c r="K3155" s="107" t="s">
        <v>261</v>
      </c>
      <c r="L3155" s="88" t="s">
        <v>226</v>
      </c>
      <c r="M3155" s="88" t="str">
        <f>VLOOKUP(L3155,'Total Sales 24-25'!$AD$2:$AE$6,2,0)</f>
        <v xml:space="preserve">Training Business </v>
      </c>
      <c r="N3155" s="88" t="s">
        <v>661</v>
      </c>
      <c r="O3155" s="84" t="s">
        <v>6341</v>
      </c>
      <c r="P3155" s="89"/>
      <c r="Q3155" s="89"/>
      <c r="R3155" s="89"/>
      <c r="S3155" s="84">
        <v>5</v>
      </c>
      <c r="T3155" s="89"/>
      <c r="U3155" s="84">
        <v>4500</v>
      </c>
    </row>
    <row r="3156" spans="1:21" ht="17.25" customHeight="1" thickBot="1">
      <c r="A3156" s="82">
        <v>45049</v>
      </c>
      <c r="B3156" s="82" t="str">
        <f t="shared" si="49"/>
        <v>May</v>
      </c>
      <c r="C3156" s="83">
        <v>45047</v>
      </c>
      <c r="D3156" s="84">
        <v>18</v>
      </c>
      <c r="E3156" s="84" t="s">
        <v>205</v>
      </c>
      <c r="F3156" s="85" t="s">
        <v>708</v>
      </c>
      <c r="G3156" s="86" t="s">
        <v>11029</v>
      </c>
      <c r="H3156" s="86" t="s">
        <v>8782</v>
      </c>
      <c r="I3156" s="86">
        <v>3000</v>
      </c>
      <c r="J3156" s="84">
        <v>2542</v>
      </c>
      <c r="K3156" s="107" t="s">
        <v>261</v>
      </c>
      <c r="L3156" s="88" t="s">
        <v>226</v>
      </c>
      <c r="M3156" s="88" t="str">
        <f>VLOOKUP(L3156,'Total Sales 24-25'!$AD$2:$AE$6,2,0)</f>
        <v xml:space="preserve">Training Business </v>
      </c>
      <c r="N3156" s="88" t="s">
        <v>661</v>
      </c>
      <c r="O3156" s="84" t="s">
        <v>6341</v>
      </c>
      <c r="P3156" s="89"/>
      <c r="Q3156" s="89"/>
      <c r="R3156" s="89"/>
      <c r="S3156" s="84">
        <v>5</v>
      </c>
      <c r="T3156" s="89"/>
      <c r="U3156" s="84">
        <v>3000</v>
      </c>
    </row>
    <row r="3157" spans="1:21" ht="17.25" customHeight="1" thickBot="1">
      <c r="A3157" s="82">
        <v>45049</v>
      </c>
      <c r="B3157" s="82" t="str">
        <f t="shared" si="49"/>
        <v>May</v>
      </c>
      <c r="C3157" s="83">
        <v>45047</v>
      </c>
      <c r="D3157" s="109">
        <v>18</v>
      </c>
      <c r="E3157" s="84" t="s">
        <v>205</v>
      </c>
      <c r="F3157" s="113" t="s">
        <v>11030</v>
      </c>
      <c r="G3157" s="110" t="s">
        <v>11031</v>
      </c>
      <c r="H3157" s="86" t="s">
        <v>8782</v>
      </c>
      <c r="I3157" s="110">
        <v>950</v>
      </c>
      <c r="J3157" s="109">
        <v>805</v>
      </c>
      <c r="K3157" s="120" t="s">
        <v>112</v>
      </c>
      <c r="L3157" s="109" t="s">
        <v>229</v>
      </c>
      <c r="M3157" s="88" t="str">
        <f>VLOOKUP(L3157,'Total Sales 24-25'!$AD$2:$AE$6,2,0)</f>
        <v>WhatsApp API Business</v>
      </c>
      <c r="N3157" s="109" t="s">
        <v>594</v>
      </c>
      <c r="O3157" s="109" t="s">
        <v>6341</v>
      </c>
      <c r="P3157" s="89"/>
      <c r="Q3157" s="89"/>
      <c r="R3157" s="89"/>
      <c r="S3157" s="109">
        <v>5</v>
      </c>
      <c r="T3157" s="89"/>
      <c r="U3157" s="109">
        <v>950</v>
      </c>
    </row>
    <row r="3158" spans="1:21" ht="17.25" customHeight="1" thickBot="1">
      <c r="A3158" s="82">
        <v>45049</v>
      </c>
      <c r="B3158" s="82" t="str">
        <f t="shared" si="49"/>
        <v>May</v>
      </c>
      <c r="C3158" s="83">
        <v>45047</v>
      </c>
      <c r="D3158" s="84">
        <v>18</v>
      </c>
      <c r="E3158" s="84" t="s">
        <v>205</v>
      </c>
      <c r="F3158" s="85" t="s">
        <v>11032</v>
      </c>
      <c r="G3158" s="86" t="s">
        <v>11033</v>
      </c>
      <c r="H3158" s="86" t="s">
        <v>8782</v>
      </c>
      <c r="I3158" s="86">
        <v>3000</v>
      </c>
      <c r="J3158" s="84">
        <v>2542</v>
      </c>
      <c r="K3158" s="107" t="s">
        <v>261</v>
      </c>
      <c r="L3158" s="88" t="s">
        <v>226</v>
      </c>
      <c r="M3158" s="88" t="str">
        <f>VLOOKUP(L3158,'Total Sales 24-25'!$AD$2:$AE$6,2,0)</f>
        <v xml:space="preserve">Training Business </v>
      </c>
      <c r="N3158" s="88" t="s">
        <v>661</v>
      </c>
      <c r="O3158" s="84" t="s">
        <v>6341</v>
      </c>
      <c r="P3158" s="89"/>
      <c r="Q3158" s="89"/>
      <c r="R3158" s="89"/>
      <c r="S3158" s="84">
        <v>5</v>
      </c>
      <c r="T3158" s="89"/>
      <c r="U3158" s="84">
        <v>3000</v>
      </c>
    </row>
    <row r="3159" spans="1:21" ht="17.25" customHeight="1" thickBot="1">
      <c r="A3159" s="82">
        <v>45049</v>
      </c>
      <c r="B3159" s="82" t="str">
        <f t="shared" si="49"/>
        <v>May</v>
      </c>
      <c r="C3159" s="83">
        <v>45047</v>
      </c>
      <c r="D3159" s="84">
        <v>18</v>
      </c>
      <c r="E3159" s="84" t="s">
        <v>205</v>
      </c>
      <c r="F3159" s="85" t="s">
        <v>463</v>
      </c>
      <c r="G3159" s="86" t="s">
        <v>11034</v>
      </c>
      <c r="H3159" s="86" t="s">
        <v>8782</v>
      </c>
      <c r="I3159" s="86">
        <v>3000</v>
      </c>
      <c r="J3159" s="84">
        <v>2542</v>
      </c>
      <c r="K3159" s="107" t="s">
        <v>261</v>
      </c>
      <c r="L3159" s="88" t="s">
        <v>226</v>
      </c>
      <c r="M3159" s="88" t="str">
        <f>VLOOKUP(L3159,'Total Sales 24-25'!$AD$2:$AE$6,2,0)</f>
        <v xml:space="preserve">Training Business </v>
      </c>
      <c r="N3159" s="88" t="s">
        <v>661</v>
      </c>
      <c r="O3159" s="84" t="s">
        <v>6341</v>
      </c>
      <c r="P3159" s="89"/>
      <c r="Q3159" s="89"/>
      <c r="R3159" s="89"/>
      <c r="S3159" s="84">
        <v>5</v>
      </c>
      <c r="T3159" s="89"/>
      <c r="U3159" s="84">
        <v>3000</v>
      </c>
    </row>
    <row r="3160" spans="1:21" ht="17.25" customHeight="1" thickBot="1">
      <c r="A3160" s="82">
        <v>45049</v>
      </c>
      <c r="B3160" s="82" t="str">
        <f t="shared" si="49"/>
        <v>May</v>
      </c>
      <c r="C3160" s="83">
        <v>45047</v>
      </c>
      <c r="D3160" s="84">
        <v>18</v>
      </c>
      <c r="E3160" s="84" t="s">
        <v>205</v>
      </c>
      <c r="F3160" s="85" t="s">
        <v>11035</v>
      </c>
      <c r="G3160" s="86" t="s">
        <v>11036</v>
      </c>
      <c r="H3160" s="86" t="s">
        <v>8782</v>
      </c>
      <c r="I3160" s="86">
        <v>4500</v>
      </c>
      <c r="J3160" s="84">
        <v>3814</v>
      </c>
      <c r="K3160" s="107" t="s">
        <v>261</v>
      </c>
      <c r="L3160" s="88" t="s">
        <v>226</v>
      </c>
      <c r="M3160" s="88" t="str">
        <f>VLOOKUP(L3160,'Total Sales 24-25'!$AD$2:$AE$6,2,0)</f>
        <v xml:space="preserve">Training Business </v>
      </c>
      <c r="N3160" s="88" t="s">
        <v>661</v>
      </c>
      <c r="O3160" s="84" t="s">
        <v>6341</v>
      </c>
      <c r="P3160" s="89"/>
      <c r="Q3160" s="89"/>
      <c r="R3160" s="89"/>
      <c r="S3160" s="84">
        <v>5</v>
      </c>
      <c r="T3160" s="89"/>
      <c r="U3160" s="84">
        <v>4500</v>
      </c>
    </row>
    <row r="3161" spans="1:21" ht="17.25" customHeight="1" thickBot="1">
      <c r="A3161" s="82">
        <v>45049</v>
      </c>
      <c r="B3161" s="82" t="str">
        <f t="shared" si="49"/>
        <v>May</v>
      </c>
      <c r="C3161" s="83">
        <v>45047</v>
      </c>
      <c r="D3161" s="84">
        <v>18</v>
      </c>
      <c r="E3161" s="84" t="s">
        <v>205</v>
      </c>
      <c r="F3161" s="85" t="s">
        <v>8998</v>
      </c>
      <c r="G3161" s="86" t="s">
        <v>11037</v>
      </c>
      <c r="H3161" s="86" t="s">
        <v>8782</v>
      </c>
      <c r="I3161" s="86">
        <v>3000</v>
      </c>
      <c r="J3161" s="84">
        <v>2542</v>
      </c>
      <c r="K3161" s="107" t="s">
        <v>261</v>
      </c>
      <c r="L3161" s="88" t="s">
        <v>226</v>
      </c>
      <c r="M3161" s="88" t="str">
        <f>VLOOKUP(L3161,'Total Sales 24-25'!$AD$2:$AE$6,2,0)</f>
        <v xml:space="preserve">Training Business </v>
      </c>
      <c r="N3161" s="88" t="s">
        <v>661</v>
      </c>
      <c r="O3161" s="84" t="s">
        <v>6341</v>
      </c>
      <c r="P3161" s="89"/>
      <c r="Q3161" s="89"/>
      <c r="R3161" s="89"/>
      <c r="S3161" s="84">
        <v>5</v>
      </c>
      <c r="T3161" s="89"/>
      <c r="U3161" s="84">
        <v>3000</v>
      </c>
    </row>
    <row r="3162" spans="1:21" ht="17.25" customHeight="1" thickBot="1">
      <c r="A3162" s="82">
        <v>45049</v>
      </c>
      <c r="B3162" s="82" t="str">
        <f t="shared" si="49"/>
        <v>May</v>
      </c>
      <c r="C3162" s="83">
        <v>45047</v>
      </c>
      <c r="D3162" s="84">
        <v>18</v>
      </c>
      <c r="E3162" s="84" t="s">
        <v>205</v>
      </c>
      <c r="F3162" s="85" t="s">
        <v>1145</v>
      </c>
      <c r="G3162" s="86" t="s">
        <v>11038</v>
      </c>
      <c r="H3162" s="86" t="s">
        <v>8782</v>
      </c>
      <c r="I3162" s="86">
        <v>3000</v>
      </c>
      <c r="J3162" s="84">
        <v>2542</v>
      </c>
      <c r="K3162" s="107" t="s">
        <v>261</v>
      </c>
      <c r="L3162" s="88" t="s">
        <v>226</v>
      </c>
      <c r="M3162" s="88" t="str">
        <f>VLOOKUP(L3162,'Total Sales 24-25'!$AD$2:$AE$6,2,0)</f>
        <v xml:space="preserve">Training Business </v>
      </c>
      <c r="N3162" s="88" t="s">
        <v>661</v>
      </c>
      <c r="O3162" s="84" t="s">
        <v>6341</v>
      </c>
      <c r="P3162" s="89"/>
      <c r="Q3162" s="89"/>
      <c r="R3162" s="89"/>
      <c r="S3162" s="84">
        <v>5</v>
      </c>
      <c r="T3162" s="89"/>
      <c r="U3162" s="84">
        <v>3000</v>
      </c>
    </row>
    <row r="3163" spans="1:21" ht="17.25" customHeight="1" thickBot="1">
      <c r="A3163" s="82">
        <v>45049</v>
      </c>
      <c r="B3163" s="82" t="str">
        <f t="shared" si="49"/>
        <v>May</v>
      </c>
      <c r="C3163" s="83">
        <v>45047</v>
      </c>
      <c r="D3163" s="109">
        <v>18</v>
      </c>
      <c r="E3163" s="84" t="s">
        <v>205</v>
      </c>
      <c r="F3163" s="113" t="s">
        <v>11039</v>
      </c>
      <c r="G3163" s="110" t="s">
        <v>11040</v>
      </c>
      <c r="H3163" s="86" t="s">
        <v>8782</v>
      </c>
      <c r="I3163" s="110">
        <v>15045</v>
      </c>
      <c r="J3163" s="109">
        <v>12750</v>
      </c>
      <c r="K3163" s="120" t="s">
        <v>112</v>
      </c>
      <c r="L3163" s="109" t="s">
        <v>229</v>
      </c>
      <c r="M3163" s="88" t="str">
        <f>VLOOKUP(L3163,'Total Sales 24-25'!$AD$2:$AE$6,2,0)</f>
        <v>WhatsApp API Business</v>
      </c>
      <c r="N3163" s="109" t="s">
        <v>284</v>
      </c>
      <c r="O3163" s="109" t="s">
        <v>6341</v>
      </c>
      <c r="P3163" s="89"/>
      <c r="Q3163" s="89"/>
      <c r="R3163" s="89"/>
      <c r="S3163" s="109">
        <v>5</v>
      </c>
      <c r="T3163" s="89"/>
      <c r="U3163" s="109">
        <v>15045</v>
      </c>
    </row>
    <row r="3164" spans="1:21" ht="17.25" customHeight="1" thickBot="1">
      <c r="A3164" s="82">
        <v>45049</v>
      </c>
      <c r="B3164" s="82" t="str">
        <f t="shared" si="49"/>
        <v>May</v>
      </c>
      <c r="C3164" s="83">
        <v>45047</v>
      </c>
      <c r="D3164" s="109">
        <v>18</v>
      </c>
      <c r="E3164" s="84" t="s">
        <v>205</v>
      </c>
      <c r="F3164" s="113" t="s">
        <v>570</v>
      </c>
      <c r="G3164" s="110" t="s">
        <v>11041</v>
      </c>
      <c r="H3164" s="86" t="s">
        <v>8782</v>
      </c>
      <c r="I3164" s="110">
        <v>2950</v>
      </c>
      <c r="J3164" s="109">
        <v>2500</v>
      </c>
      <c r="K3164" s="120" t="s">
        <v>112</v>
      </c>
      <c r="L3164" s="109" t="s">
        <v>229</v>
      </c>
      <c r="M3164" s="88" t="str">
        <f>VLOOKUP(L3164,'Total Sales 24-25'!$AD$2:$AE$6,2,0)</f>
        <v>WhatsApp API Business</v>
      </c>
      <c r="N3164" s="109" t="s">
        <v>258</v>
      </c>
      <c r="O3164" s="109" t="s">
        <v>6341</v>
      </c>
      <c r="P3164" s="89"/>
      <c r="Q3164" s="89"/>
      <c r="R3164" s="89"/>
      <c r="S3164" s="109">
        <v>5</v>
      </c>
      <c r="T3164" s="89"/>
      <c r="U3164" s="109">
        <v>2950</v>
      </c>
    </row>
    <row r="3165" spans="1:21" ht="17.25" customHeight="1" thickBot="1">
      <c r="A3165" s="82">
        <v>45050</v>
      </c>
      <c r="B3165" s="82" t="str">
        <f t="shared" si="49"/>
        <v>May</v>
      </c>
      <c r="C3165" s="83">
        <v>45047</v>
      </c>
      <c r="D3165" s="84">
        <v>18</v>
      </c>
      <c r="E3165" s="84" t="s">
        <v>205</v>
      </c>
      <c r="F3165" s="85" t="s">
        <v>3696</v>
      </c>
      <c r="G3165" s="86" t="s">
        <v>11042</v>
      </c>
      <c r="H3165" s="86" t="s">
        <v>8782</v>
      </c>
      <c r="I3165" s="86">
        <v>3000</v>
      </c>
      <c r="J3165" s="84">
        <v>2542</v>
      </c>
      <c r="K3165" s="107" t="s">
        <v>261</v>
      </c>
      <c r="L3165" s="88" t="s">
        <v>226</v>
      </c>
      <c r="M3165" s="88" t="str">
        <f>VLOOKUP(L3165,'Total Sales 24-25'!$AD$2:$AE$6,2,0)</f>
        <v xml:space="preserve">Training Business </v>
      </c>
      <c r="N3165" s="88" t="s">
        <v>661</v>
      </c>
      <c r="O3165" s="84" t="s">
        <v>6341</v>
      </c>
      <c r="P3165" s="89"/>
      <c r="Q3165" s="89"/>
      <c r="R3165" s="89"/>
      <c r="S3165" s="84">
        <v>5</v>
      </c>
      <c r="T3165" s="89"/>
      <c r="U3165" s="84">
        <v>3000</v>
      </c>
    </row>
    <row r="3166" spans="1:21" ht="17.25" customHeight="1" thickBot="1">
      <c r="A3166" s="82">
        <v>45050</v>
      </c>
      <c r="B3166" s="82" t="str">
        <f t="shared" si="49"/>
        <v>May</v>
      </c>
      <c r="C3166" s="83">
        <v>45047</v>
      </c>
      <c r="D3166" s="84">
        <v>18</v>
      </c>
      <c r="E3166" s="84" t="s">
        <v>205</v>
      </c>
      <c r="F3166" s="85" t="s">
        <v>265</v>
      </c>
      <c r="G3166" s="86" t="s">
        <v>11043</v>
      </c>
      <c r="H3166" s="86" t="s">
        <v>8782</v>
      </c>
      <c r="I3166" s="86">
        <v>3000</v>
      </c>
      <c r="J3166" s="84">
        <v>2542</v>
      </c>
      <c r="K3166" s="107" t="s">
        <v>261</v>
      </c>
      <c r="L3166" s="88" t="s">
        <v>226</v>
      </c>
      <c r="M3166" s="88" t="str">
        <f>VLOOKUP(L3166,'Total Sales 24-25'!$AD$2:$AE$6,2,0)</f>
        <v xml:space="preserve">Training Business </v>
      </c>
      <c r="N3166" s="88" t="s">
        <v>661</v>
      </c>
      <c r="O3166" s="84" t="s">
        <v>6341</v>
      </c>
      <c r="P3166" s="89"/>
      <c r="Q3166" s="89"/>
      <c r="R3166" s="89"/>
      <c r="S3166" s="84">
        <v>5</v>
      </c>
      <c r="T3166" s="89"/>
      <c r="U3166" s="84">
        <v>3000</v>
      </c>
    </row>
    <row r="3167" spans="1:21" ht="17.25" customHeight="1" thickBot="1">
      <c r="A3167" s="82">
        <v>45050</v>
      </c>
      <c r="B3167" s="82" t="str">
        <f t="shared" si="49"/>
        <v>May</v>
      </c>
      <c r="C3167" s="83">
        <v>45047</v>
      </c>
      <c r="D3167" s="84">
        <v>18</v>
      </c>
      <c r="E3167" s="84" t="s">
        <v>205</v>
      </c>
      <c r="F3167" s="85" t="s">
        <v>577</v>
      </c>
      <c r="G3167" s="86" t="s">
        <v>11044</v>
      </c>
      <c r="H3167" s="86" t="s">
        <v>8782</v>
      </c>
      <c r="I3167" s="86">
        <v>4500</v>
      </c>
      <c r="J3167" s="84">
        <v>3814</v>
      </c>
      <c r="K3167" s="107" t="s">
        <v>261</v>
      </c>
      <c r="L3167" s="88" t="s">
        <v>226</v>
      </c>
      <c r="M3167" s="88" t="str">
        <f>VLOOKUP(L3167,'Total Sales 24-25'!$AD$2:$AE$6,2,0)</f>
        <v xml:space="preserve">Training Business </v>
      </c>
      <c r="N3167" s="88" t="s">
        <v>661</v>
      </c>
      <c r="O3167" s="84" t="s">
        <v>6341</v>
      </c>
      <c r="P3167" s="89"/>
      <c r="Q3167" s="89"/>
      <c r="R3167" s="89"/>
      <c r="S3167" s="84">
        <v>5</v>
      </c>
      <c r="T3167" s="89"/>
      <c r="U3167" s="84">
        <v>4500</v>
      </c>
    </row>
    <row r="3168" spans="1:21" ht="17.25" customHeight="1" thickBot="1">
      <c r="A3168" s="82">
        <v>45050</v>
      </c>
      <c r="B3168" s="82" t="str">
        <f t="shared" si="49"/>
        <v>May</v>
      </c>
      <c r="C3168" s="83">
        <v>45047</v>
      </c>
      <c r="D3168" s="84">
        <v>18</v>
      </c>
      <c r="E3168" s="84" t="s">
        <v>205</v>
      </c>
      <c r="F3168" s="85" t="s">
        <v>1026</v>
      </c>
      <c r="G3168" s="86" t="s">
        <v>11045</v>
      </c>
      <c r="H3168" s="86" t="s">
        <v>8782</v>
      </c>
      <c r="I3168" s="86">
        <v>4500</v>
      </c>
      <c r="J3168" s="84">
        <v>3814</v>
      </c>
      <c r="K3168" s="107" t="s">
        <v>261</v>
      </c>
      <c r="L3168" s="88" t="s">
        <v>226</v>
      </c>
      <c r="M3168" s="88" t="str">
        <f>VLOOKUP(L3168,'Total Sales 24-25'!$AD$2:$AE$6,2,0)</f>
        <v xml:space="preserve">Training Business </v>
      </c>
      <c r="N3168" s="88" t="s">
        <v>661</v>
      </c>
      <c r="O3168" s="84" t="s">
        <v>6341</v>
      </c>
      <c r="P3168" s="89"/>
      <c r="Q3168" s="89"/>
      <c r="R3168" s="89"/>
      <c r="S3168" s="84">
        <v>5</v>
      </c>
      <c r="T3168" s="89"/>
      <c r="U3168" s="84">
        <v>4500</v>
      </c>
    </row>
    <row r="3169" spans="1:21" ht="17.25" customHeight="1" thickBot="1">
      <c r="A3169" s="82">
        <v>45050</v>
      </c>
      <c r="B3169" s="82" t="str">
        <f t="shared" si="49"/>
        <v>May</v>
      </c>
      <c r="C3169" s="83">
        <v>45047</v>
      </c>
      <c r="D3169" s="84">
        <v>18</v>
      </c>
      <c r="E3169" s="84" t="s">
        <v>205</v>
      </c>
      <c r="F3169" s="85" t="s">
        <v>768</v>
      </c>
      <c r="G3169" s="86" t="s">
        <v>11046</v>
      </c>
      <c r="H3169" s="86" t="s">
        <v>8782</v>
      </c>
      <c r="I3169" s="86">
        <v>3000</v>
      </c>
      <c r="J3169" s="84">
        <v>2542</v>
      </c>
      <c r="K3169" s="107" t="s">
        <v>261</v>
      </c>
      <c r="L3169" s="88" t="s">
        <v>226</v>
      </c>
      <c r="M3169" s="88" t="str">
        <f>VLOOKUP(L3169,'Total Sales 24-25'!$AD$2:$AE$6,2,0)</f>
        <v xml:space="preserve">Training Business </v>
      </c>
      <c r="N3169" s="88" t="s">
        <v>661</v>
      </c>
      <c r="O3169" s="84" t="s">
        <v>6341</v>
      </c>
      <c r="P3169" s="89"/>
      <c r="Q3169" s="89"/>
      <c r="R3169" s="89"/>
      <c r="S3169" s="84">
        <v>5</v>
      </c>
      <c r="T3169" s="89"/>
      <c r="U3169" s="84">
        <v>3000</v>
      </c>
    </row>
    <row r="3170" spans="1:21" ht="17.25" customHeight="1" thickBot="1">
      <c r="A3170" s="82">
        <v>45050</v>
      </c>
      <c r="B3170" s="82" t="str">
        <f t="shared" si="49"/>
        <v>May</v>
      </c>
      <c r="C3170" s="83">
        <v>45047</v>
      </c>
      <c r="D3170" s="109">
        <v>18</v>
      </c>
      <c r="E3170" s="84" t="s">
        <v>205</v>
      </c>
      <c r="F3170" s="113" t="s">
        <v>11047</v>
      </c>
      <c r="G3170" s="110" t="s">
        <v>11048</v>
      </c>
      <c r="H3170" s="86" t="s">
        <v>8782</v>
      </c>
      <c r="I3170" s="110">
        <v>8850</v>
      </c>
      <c r="J3170" s="109">
        <v>7500</v>
      </c>
      <c r="K3170" s="120" t="s">
        <v>112</v>
      </c>
      <c r="L3170" s="109" t="s">
        <v>229</v>
      </c>
      <c r="M3170" s="88" t="str">
        <f>VLOOKUP(L3170,'Total Sales 24-25'!$AD$2:$AE$6,2,0)</f>
        <v>WhatsApp API Business</v>
      </c>
      <c r="N3170" s="109" t="s">
        <v>269</v>
      </c>
      <c r="O3170" s="109" t="s">
        <v>6341</v>
      </c>
      <c r="P3170" s="89"/>
      <c r="Q3170" s="89"/>
      <c r="R3170" s="89"/>
      <c r="S3170" s="109">
        <v>5</v>
      </c>
      <c r="T3170" s="89"/>
      <c r="U3170" s="109">
        <v>8850</v>
      </c>
    </row>
    <row r="3171" spans="1:21" ht="17.25" customHeight="1" thickBot="1">
      <c r="A3171" s="82">
        <v>45050</v>
      </c>
      <c r="B3171" s="82" t="str">
        <f t="shared" si="49"/>
        <v>May</v>
      </c>
      <c r="C3171" s="83">
        <v>45047</v>
      </c>
      <c r="D3171" s="109">
        <v>18</v>
      </c>
      <c r="E3171" s="84" t="s">
        <v>205</v>
      </c>
      <c r="F3171" s="113" t="s">
        <v>3485</v>
      </c>
      <c r="G3171" s="110" t="s">
        <v>11049</v>
      </c>
      <c r="H3171" s="86" t="s">
        <v>8782</v>
      </c>
      <c r="I3171" s="110">
        <v>2507</v>
      </c>
      <c r="J3171" s="109">
        <v>2125</v>
      </c>
      <c r="K3171" s="120" t="s">
        <v>112</v>
      </c>
      <c r="L3171" s="109" t="s">
        <v>229</v>
      </c>
      <c r="M3171" s="88" t="str">
        <f>VLOOKUP(L3171,'Total Sales 24-25'!$AD$2:$AE$6,2,0)</f>
        <v>WhatsApp API Business</v>
      </c>
      <c r="N3171" s="109" t="s">
        <v>258</v>
      </c>
      <c r="O3171" s="109" t="s">
        <v>6341</v>
      </c>
      <c r="P3171" s="89"/>
      <c r="Q3171" s="89"/>
      <c r="R3171" s="89"/>
      <c r="S3171" s="109">
        <v>5</v>
      </c>
      <c r="T3171" s="89"/>
      <c r="U3171" s="109">
        <v>2507</v>
      </c>
    </row>
    <row r="3172" spans="1:21" ht="17.25" customHeight="1" thickBot="1">
      <c r="A3172" s="82">
        <v>45050</v>
      </c>
      <c r="B3172" s="82" t="str">
        <f t="shared" si="49"/>
        <v>May</v>
      </c>
      <c r="C3172" s="83">
        <v>45047</v>
      </c>
      <c r="D3172" s="109">
        <v>18</v>
      </c>
      <c r="E3172" s="84" t="s">
        <v>205</v>
      </c>
      <c r="F3172" s="113" t="s">
        <v>2310</v>
      </c>
      <c r="G3172" s="110" t="s">
        <v>11050</v>
      </c>
      <c r="H3172" s="86" t="s">
        <v>8782</v>
      </c>
      <c r="I3172" s="110">
        <v>950</v>
      </c>
      <c r="J3172" s="109">
        <v>805</v>
      </c>
      <c r="K3172" s="120" t="s">
        <v>112</v>
      </c>
      <c r="L3172" s="109" t="s">
        <v>229</v>
      </c>
      <c r="M3172" s="88" t="str">
        <f>VLOOKUP(L3172,'Total Sales 24-25'!$AD$2:$AE$6,2,0)</f>
        <v>WhatsApp API Business</v>
      </c>
      <c r="N3172" s="109" t="s">
        <v>594</v>
      </c>
      <c r="O3172" s="109" t="s">
        <v>6341</v>
      </c>
      <c r="P3172" s="89"/>
      <c r="Q3172" s="89"/>
      <c r="R3172" s="89"/>
      <c r="S3172" s="109">
        <v>5</v>
      </c>
      <c r="T3172" s="89"/>
      <c r="U3172" s="109">
        <v>950</v>
      </c>
    </row>
    <row r="3173" spans="1:21" ht="17.25" customHeight="1" thickBot="1">
      <c r="A3173" s="82">
        <v>45050</v>
      </c>
      <c r="B3173" s="82" t="str">
        <f t="shared" si="49"/>
        <v>May</v>
      </c>
      <c r="C3173" s="83">
        <v>45047</v>
      </c>
      <c r="D3173" s="84">
        <v>18</v>
      </c>
      <c r="E3173" s="84" t="s">
        <v>205</v>
      </c>
      <c r="F3173" s="85" t="s">
        <v>6076</v>
      </c>
      <c r="G3173" s="86" t="s">
        <v>11051</v>
      </c>
      <c r="H3173" s="86" t="s">
        <v>8782</v>
      </c>
      <c r="I3173" s="86">
        <v>3000</v>
      </c>
      <c r="J3173" s="84">
        <v>2542</v>
      </c>
      <c r="K3173" s="107" t="s">
        <v>261</v>
      </c>
      <c r="L3173" s="88" t="s">
        <v>226</v>
      </c>
      <c r="M3173" s="88" t="str">
        <f>VLOOKUP(L3173,'Total Sales 24-25'!$AD$2:$AE$6,2,0)</f>
        <v xml:space="preserve">Training Business </v>
      </c>
      <c r="N3173" s="88" t="s">
        <v>661</v>
      </c>
      <c r="O3173" s="84" t="s">
        <v>6341</v>
      </c>
      <c r="P3173" s="89"/>
      <c r="Q3173" s="89"/>
      <c r="R3173" s="89"/>
      <c r="S3173" s="84">
        <v>5</v>
      </c>
      <c r="T3173" s="89"/>
      <c r="U3173" s="84">
        <v>3000</v>
      </c>
    </row>
    <row r="3174" spans="1:21" ht="17.25" customHeight="1" thickBot="1">
      <c r="A3174" s="82">
        <v>45050</v>
      </c>
      <c r="B3174" s="82" t="str">
        <f t="shared" si="49"/>
        <v>May</v>
      </c>
      <c r="C3174" s="83">
        <v>45047</v>
      </c>
      <c r="D3174" s="109">
        <v>18</v>
      </c>
      <c r="E3174" s="84" t="s">
        <v>205</v>
      </c>
      <c r="F3174" s="113" t="s">
        <v>11052</v>
      </c>
      <c r="G3174" s="110" t="s">
        <v>11053</v>
      </c>
      <c r="H3174" s="86" t="s">
        <v>8782</v>
      </c>
      <c r="I3174" s="110">
        <v>42480</v>
      </c>
      <c r="J3174" s="109">
        <v>36000</v>
      </c>
      <c r="K3174" s="120" t="s">
        <v>112</v>
      </c>
      <c r="L3174" s="109" t="s">
        <v>229</v>
      </c>
      <c r="M3174" s="88" t="str">
        <f>VLOOKUP(L3174,'Total Sales 24-25'!$AD$2:$AE$6,2,0)</f>
        <v>WhatsApp API Business</v>
      </c>
      <c r="N3174" s="109" t="s">
        <v>643</v>
      </c>
      <c r="O3174" s="109" t="s">
        <v>6341</v>
      </c>
      <c r="P3174" s="89"/>
      <c r="Q3174" s="89"/>
      <c r="R3174" s="89"/>
      <c r="S3174" s="109">
        <v>5</v>
      </c>
      <c r="T3174" s="89"/>
      <c r="U3174" s="109">
        <v>42480</v>
      </c>
    </row>
    <row r="3175" spans="1:21" ht="17.25" customHeight="1" thickBot="1">
      <c r="A3175" s="82">
        <v>45050</v>
      </c>
      <c r="B3175" s="82" t="str">
        <f t="shared" si="49"/>
        <v>May</v>
      </c>
      <c r="C3175" s="83">
        <v>45047</v>
      </c>
      <c r="D3175" s="84">
        <v>18</v>
      </c>
      <c r="E3175" s="84" t="s">
        <v>205</v>
      </c>
      <c r="F3175" s="85" t="s">
        <v>11009</v>
      </c>
      <c r="G3175" s="86" t="s">
        <v>11054</v>
      </c>
      <c r="H3175" s="86" t="s">
        <v>8782</v>
      </c>
      <c r="I3175" s="86">
        <v>70800</v>
      </c>
      <c r="J3175" s="84">
        <v>60000</v>
      </c>
      <c r="K3175" s="108" t="s">
        <v>291</v>
      </c>
      <c r="L3175" s="88" t="s">
        <v>32</v>
      </c>
      <c r="M3175" s="88" t="s">
        <v>15</v>
      </c>
      <c r="N3175" s="88" t="s">
        <v>503</v>
      </c>
      <c r="O3175" s="84" t="s">
        <v>6341</v>
      </c>
      <c r="P3175" s="89"/>
      <c r="Q3175" s="89"/>
      <c r="R3175" s="89"/>
      <c r="S3175" s="84">
        <v>5</v>
      </c>
      <c r="T3175" s="89"/>
      <c r="U3175" s="84">
        <v>70800</v>
      </c>
    </row>
    <row r="3176" spans="1:21" ht="17.25" customHeight="1" thickBot="1">
      <c r="A3176" s="82">
        <v>45051</v>
      </c>
      <c r="B3176" s="82" t="str">
        <f t="shared" si="49"/>
        <v>May</v>
      </c>
      <c r="C3176" s="83">
        <v>45047</v>
      </c>
      <c r="D3176" s="109">
        <v>18</v>
      </c>
      <c r="E3176" s="84" t="s">
        <v>205</v>
      </c>
      <c r="F3176" s="113" t="s">
        <v>10274</v>
      </c>
      <c r="G3176" s="110" t="s">
        <v>11055</v>
      </c>
      <c r="H3176" s="86" t="s">
        <v>8782</v>
      </c>
      <c r="I3176" s="110">
        <v>15045</v>
      </c>
      <c r="J3176" s="109">
        <v>12750</v>
      </c>
      <c r="K3176" s="120" t="s">
        <v>112</v>
      </c>
      <c r="L3176" s="109" t="s">
        <v>229</v>
      </c>
      <c r="M3176" s="88" t="str">
        <f>VLOOKUP(L3176,'Total Sales 24-25'!$AD$2:$AE$6,2,0)</f>
        <v>WhatsApp API Business</v>
      </c>
      <c r="N3176" s="109" t="s">
        <v>284</v>
      </c>
      <c r="O3176" s="109" t="s">
        <v>6341</v>
      </c>
      <c r="P3176" s="89"/>
      <c r="Q3176" s="89"/>
      <c r="R3176" s="89"/>
      <c r="S3176" s="109">
        <v>5</v>
      </c>
      <c r="T3176" s="89"/>
      <c r="U3176" s="109">
        <v>15045</v>
      </c>
    </row>
    <row r="3177" spans="1:21" ht="17.25" customHeight="1" thickBot="1">
      <c r="A3177" s="82">
        <v>45051</v>
      </c>
      <c r="B3177" s="82" t="str">
        <f t="shared" si="49"/>
        <v>May</v>
      </c>
      <c r="C3177" s="83">
        <v>45047</v>
      </c>
      <c r="D3177" s="84">
        <v>18</v>
      </c>
      <c r="E3177" s="84" t="s">
        <v>205</v>
      </c>
      <c r="F3177" s="85" t="s">
        <v>3210</v>
      </c>
      <c r="G3177" s="86" t="s">
        <v>11056</v>
      </c>
      <c r="H3177" s="86" t="s">
        <v>8782</v>
      </c>
      <c r="I3177" s="86">
        <v>3000</v>
      </c>
      <c r="J3177" s="84">
        <v>2542</v>
      </c>
      <c r="K3177" s="107" t="s">
        <v>261</v>
      </c>
      <c r="L3177" s="88" t="s">
        <v>226</v>
      </c>
      <c r="M3177" s="88" t="str">
        <f>VLOOKUP(L3177,'Total Sales 24-25'!$AD$2:$AE$6,2,0)</f>
        <v xml:space="preserve">Training Business </v>
      </c>
      <c r="N3177" s="88" t="s">
        <v>661</v>
      </c>
      <c r="O3177" s="84" t="s">
        <v>6341</v>
      </c>
      <c r="P3177" s="89"/>
      <c r="Q3177" s="89"/>
      <c r="R3177" s="89"/>
      <c r="S3177" s="84">
        <v>5</v>
      </c>
      <c r="T3177" s="89"/>
      <c r="U3177" s="84">
        <v>3000</v>
      </c>
    </row>
    <row r="3178" spans="1:21" ht="17.25" customHeight="1" thickBot="1">
      <c r="A3178" s="82">
        <v>45051</v>
      </c>
      <c r="B3178" s="82" t="str">
        <f t="shared" si="49"/>
        <v>May</v>
      </c>
      <c r="C3178" s="83">
        <v>45047</v>
      </c>
      <c r="D3178" s="84">
        <v>18</v>
      </c>
      <c r="E3178" s="84" t="s">
        <v>205</v>
      </c>
      <c r="F3178" s="85" t="s">
        <v>11057</v>
      </c>
      <c r="G3178" s="86" t="s">
        <v>11058</v>
      </c>
      <c r="H3178" s="86" t="s">
        <v>8782</v>
      </c>
      <c r="I3178" s="86">
        <v>4500</v>
      </c>
      <c r="J3178" s="84">
        <v>3814</v>
      </c>
      <c r="K3178" s="107" t="s">
        <v>261</v>
      </c>
      <c r="L3178" s="88" t="s">
        <v>226</v>
      </c>
      <c r="M3178" s="88" t="str">
        <f>VLOOKUP(L3178,'Total Sales 24-25'!$AD$2:$AE$6,2,0)</f>
        <v xml:space="preserve">Training Business </v>
      </c>
      <c r="N3178" s="88" t="s">
        <v>661</v>
      </c>
      <c r="O3178" s="84" t="s">
        <v>6341</v>
      </c>
      <c r="P3178" s="89"/>
      <c r="Q3178" s="89"/>
      <c r="R3178" s="89"/>
      <c r="S3178" s="84">
        <v>5</v>
      </c>
      <c r="T3178" s="89"/>
      <c r="U3178" s="84">
        <v>4500</v>
      </c>
    </row>
    <row r="3179" spans="1:21" ht="17.25" customHeight="1" thickBot="1">
      <c r="A3179" s="82">
        <v>45051</v>
      </c>
      <c r="B3179" s="82" t="str">
        <f t="shared" si="49"/>
        <v>May</v>
      </c>
      <c r="C3179" s="83">
        <v>45047</v>
      </c>
      <c r="D3179" s="84">
        <v>18</v>
      </c>
      <c r="E3179" s="84" t="s">
        <v>205</v>
      </c>
      <c r="F3179" s="85" t="s">
        <v>2810</v>
      </c>
      <c r="G3179" s="86" t="s">
        <v>11059</v>
      </c>
      <c r="H3179" s="86" t="s">
        <v>8782</v>
      </c>
      <c r="I3179" s="86">
        <v>3000</v>
      </c>
      <c r="J3179" s="84">
        <v>2542</v>
      </c>
      <c r="K3179" s="107" t="s">
        <v>261</v>
      </c>
      <c r="L3179" s="88" t="s">
        <v>226</v>
      </c>
      <c r="M3179" s="88" t="str">
        <f>VLOOKUP(L3179,'Total Sales 24-25'!$AD$2:$AE$6,2,0)</f>
        <v xml:space="preserve">Training Business </v>
      </c>
      <c r="N3179" s="88" t="s">
        <v>661</v>
      </c>
      <c r="O3179" s="84" t="s">
        <v>6341</v>
      </c>
      <c r="P3179" s="89"/>
      <c r="Q3179" s="89"/>
      <c r="R3179" s="89"/>
      <c r="S3179" s="84">
        <v>5</v>
      </c>
      <c r="T3179" s="89"/>
      <c r="U3179" s="84">
        <v>3000</v>
      </c>
    </row>
    <row r="3180" spans="1:21" ht="17.25" customHeight="1" thickBot="1">
      <c r="A3180" s="82">
        <v>45051</v>
      </c>
      <c r="B3180" s="82" t="str">
        <f t="shared" si="49"/>
        <v>May</v>
      </c>
      <c r="C3180" s="83">
        <v>45047</v>
      </c>
      <c r="D3180" s="84">
        <v>18</v>
      </c>
      <c r="E3180" s="84" t="s">
        <v>205</v>
      </c>
      <c r="F3180" s="85" t="s">
        <v>7609</v>
      </c>
      <c r="G3180" s="86" t="s">
        <v>11060</v>
      </c>
      <c r="H3180" s="86" t="s">
        <v>8782</v>
      </c>
      <c r="I3180" s="86">
        <v>3000</v>
      </c>
      <c r="J3180" s="84">
        <v>2542</v>
      </c>
      <c r="K3180" s="107" t="s">
        <v>261</v>
      </c>
      <c r="L3180" s="88" t="s">
        <v>226</v>
      </c>
      <c r="M3180" s="88" t="str">
        <f>VLOOKUP(L3180,'Total Sales 24-25'!$AD$2:$AE$6,2,0)</f>
        <v xml:space="preserve">Training Business </v>
      </c>
      <c r="N3180" s="88" t="s">
        <v>661</v>
      </c>
      <c r="O3180" s="84" t="s">
        <v>6341</v>
      </c>
      <c r="P3180" s="89"/>
      <c r="Q3180" s="89"/>
      <c r="R3180" s="89"/>
      <c r="S3180" s="84">
        <v>5</v>
      </c>
      <c r="T3180" s="89"/>
      <c r="U3180" s="84">
        <v>3000</v>
      </c>
    </row>
    <row r="3181" spans="1:21" ht="17.25" customHeight="1" thickBot="1">
      <c r="A3181" s="82">
        <v>45051</v>
      </c>
      <c r="B3181" s="82" t="str">
        <f t="shared" si="49"/>
        <v>May</v>
      </c>
      <c r="C3181" s="83">
        <v>45047</v>
      </c>
      <c r="D3181" s="84">
        <v>18</v>
      </c>
      <c r="E3181" s="84" t="s">
        <v>205</v>
      </c>
      <c r="F3181" s="85" t="s">
        <v>420</v>
      </c>
      <c r="G3181" s="86" t="s">
        <v>11061</v>
      </c>
      <c r="H3181" s="86" t="s">
        <v>8782</v>
      </c>
      <c r="I3181" s="86">
        <v>278</v>
      </c>
      <c r="J3181" s="84">
        <v>236</v>
      </c>
      <c r="K3181" s="107" t="s">
        <v>261</v>
      </c>
      <c r="L3181" s="88" t="s">
        <v>232</v>
      </c>
      <c r="M3181" s="88" t="str">
        <f>VLOOKUP(L3181,'Total Sales 24-25'!$AD$2:$AE$6,2,0)</f>
        <v>Other Services</v>
      </c>
      <c r="N3181" s="88" t="s">
        <v>422</v>
      </c>
      <c r="O3181" s="84" t="s">
        <v>6341</v>
      </c>
      <c r="P3181" s="89"/>
      <c r="Q3181" s="89"/>
      <c r="R3181" s="89"/>
      <c r="S3181" s="84">
        <v>5</v>
      </c>
      <c r="T3181" s="89"/>
      <c r="U3181" s="84">
        <v>278</v>
      </c>
    </row>
    <row r="3182" spans="1:21" ht="17.25" customHeight="1" thickBot="1">
      <c r="A3182" s="82">
        <v>45051</v>
      </c>
      <c r="B3182" s="82" t="str">
        <f t="shared" si="49"/>
        <v>May</v>
      </c>
      <c r="C3182" s="83">
        <v>45047</v>
      </c>
      <c r="D3182" s="84">
        <v>18</v>
      </c>
      <c r="E3182" s="84" t="s">
        <v>205</v>
      </c>
      <c r="F3182" s="85" t="s">
        <v>799</v>
      </c>
      <c r="G3182" s="86" t="s">
        <v>11062</v>
      </c>
      <c r="H3182" s="86" t="s">
        <v>8782</v>
      </c>
      <c r="I3182" s="86">
        <v>9000</v>
      </c>
      <c r="J3182" s="84">
        <v>7627</v>
      </c>
      <c r="K3182" s="107" t="s">
        <v>261</v>
      </c>
      <c r="L3182" s="88" t="s">
        <v>226</v>
      </c>
      <c r="M3182" s="88" t="str">
        <f>VLOOKUP(L3182,'Total Sales 24-25'!$AD$2:$AE$6,2,0)</f>
        <v xml:space="preserve">Training Business </v>
      </c>
      <c r="N3182" s="88" t="s">
        <v>661</v>
      </c>
      <c r="O3182" s="84" t="s">
        <v>6341</v>
      </c>
      <c r="P3182" s="89"/>
      <c r="Q3182" s="89"/>
      <c r="R3182" s="89"/>
      <c r="S3182" s="84">
        <v>5</v>
      </c>
      <c r="T3182" s="89"/>
      <c r="U3182" s="84">
        <v>9000</v>
      </c>
    </row>
    <row r="3183" spans="1:21" ht="17.25" customHeight="1" thickBot="1">
      <c r="A3183" s="82">
        <v>45051</v>
      </c>
      <c r="B3183" s="82" t="str">
        <f t="shared" si="49"/>
        <v>May</v>
      </c>
      <c r="C3183" s="83">
        <v>45047</v>
      </c>
      <c r="D3183" s="84">
        <v>18</v>
      </c>
      <c r="E3183" s="84" t="s">
        <v>205</v>
      </c>
      <c r="F3183" s="85" t="s">
        <v>11063</v>
      </c>
      <c r="G3183" s="86" t="s">
        <v>11064</v>
      </c>
      <c r="H3183" s="86" t="s">
        <v>8782</v>
      </c>
      <c r="I3183" s="86">
        <v>6000</v>
      </c>
      <c r="J3183" s="84">
        <v>5085</v>
      </c>
      <c r="K3183" s="107" t="s">
        <v>261</v>
      </c>
      <c r="L3183" s="88" t="s">
        <v>226</v>
      </c>
      <c r="M3183" s="88" t="str">
        <f>VLOOKUP(L3183,'Total Sales 24-25'!$AD$2:$AE$6,2,0)</f>
        <v xml:space="preserve">Training Business </v>
      </c>
      <c r="N3183" s="88" t="s">
        <v>661</v>
      </c>
      <c r="O3183" s="84" t="s">
        <v>6341</v>
      </c>
      <c r="P3183" s="89"/>
      <c r="Q3183" s="89"/>
      <c r="R3183" s="89"/>
      <c r="S3183" s="84">
        <v>5</v>
      </c>
      <c r="T3183" s="89"/>
      <c r="U3183" s="84">
        <v>6000</v>
      </c>
    </row>
    <row r="3184" spans="1:21" ht="17.25" customHeight="1" thickBot="1">
      <c r="A3184" s="82">
        <v>45051</v>
      </c>
      <c r="B3184" s="82" t="str">
        <f t="shared" si="49"/>
        <v>May</v>
      </c>
      <c r="C3184" s="83">
        <v>45047</v>
      </c>
      <c r="D3184" s="84">
        <v>18</v>
      </c>
      <c r="E3184" s="84" t="s">
        <v>205</v>
      </c>
      <c r="F3184" s="85" t="s">
        <v>11065</v>
      </c>
      <c r="G3184" s="86" t="s">
        <v>11066</v>
      </c>
      <c r="H3184" s="86" t="s">
        <v>8782</v>
      </c>
      <c r="I3184" s="86">
        <v>4500</v>
      </c>
      <c r="J3184" s="84">
        <v>3814</v>
      </c>
      <c r="K3184" s="107" t="s">
        <v>261</v>
      </c>
      <c r="L3184" s="88" t="s">
        <v>226</v>
      </c>
      <c r="M3184" s="88" t="str">
        <f>VLOOKUP(L3184,'Total Sales 24-25'!$AD$2:$AE$6,2,0)</f>
        <v xml:space="preserve">Training Business </v>
      </c>
      <c r="N3184" s="88" t="s">
        <v>661</v>
      </c>
      <c r="O3184" s="84" t="s">
        <v>6341</v>
      </c>
      <c r="P3184" s="89"/>
      <c r="Q3184" s="89"/>
      <c r="R3184" s="89"/>
      <c r="S3184" s="84">
        <v>5</v>
      </c>
      <c r="T3184" s="89"/>
      <c r="U3184" s="84">
        <v>4500</v>
      </c>
    </row>
    <row r="3185" spans="1:21" ht="17.25" customHeight="1" thickBot="1">
      <c r="A3185" s="82">
        <v>45051</v>
      </c>
      <c r="B3185" s="82" t="str">
        <f t="shared" si="49"/>
        <v>May</v>
      </c>
      <c r="C3185" s="83">
        <v>45047</v>
      </c>
      <c r="D3185" s="84">
        <v>18</v>
      </c>
      <c r="E3185" s="84" t="s">
        <v>205</v>
      </c>
      <c r="F3185" s="85" t="s">
        <v>1378</v>
      </c>
      <c r="G3185" s="86" t="s">
        <v>11067</v>
      </c>
      <c r="H3185" s="86" t="s">
        <v>8782</v>
      </c>
      <c r="I3185" s="86">
        <v>6000</v>
      </c>
      <c r="J3185" s="84">
        <v>5085</v>
      </c>
      <c r="K3185" s="107" t="s">
        <v>261</v>
      </c>
      <c r="L3185" s="88" t="s">
        <v>226</v>
      </c>
      <c r="M3185" s="88" t="str">
        <f>VLOOKUP(L3185,'Total Sales 24-25'!$AD$2:$AE$6,2,0)</f>
        <v xml:space="preserve">Training Business </v>
      </c>
      <c r="N3185" s="88" t="s">
        <v>661</v>
      </c>
      <c r="O3185" s="84" t="s">
        <v>6341</v>
      </c>
      <c r="P3185" s="89"/>
      <c r="Q3185" s="89"/>
      <c r="R3185" s="89"/>
      <c r="S3185" s="84">
        <v>5</v>
      </c>
      <c r="T3185" s="89"/>
      <c r="U3185" s="84">
        <v>6000</v>
      </c>
    </row>
    <row r="3186" spans="1:21" ht="17.25" customHeight="1" thickBot="1">
      <c r="A3186" s="82">
        <v>45051</v>
      </c>
      <c r="B3186" s="82" t="str">
        <f t="shared" si="49"/>
        <v>May</v>
      </c>
      <c r="C3186" s="83">
        <v>45047</v>
      </c>
      <c r="D3186" s="84">
        <v>18</v>
      </c>
      <c r="E3186" s="84" t="s">
        <v>205</v>
      </c>
      <c r="F3186" s="85" t="s">
        <v>969</v>
      </c>
      <c r="G3186" s="86" t="s">
        <v>11068</v>
      </c>
      <c r="H3186" s="86" t="s">
        <v>8782</v>
      </c>
      <c r="I3186" s="86">
        <v>3000</v>
      </c>
      <c r="J3186" s="84">
        <v>2542</v>
      </c>
      <c r="K3186" s="107" t="s">
        <v>261</v>
      </c>
      <c r="L3186" s="88" t="s">
        <v>226</v>
      </c>
      <c r="M3186" s="88" t="str">
        <f>VLOOKUP(L3186,'Total Sales 24-25'!$AD$2:$AE$6,2,0)</f>
        <v xml:space="preserve">Training Business </v>
      </c>
      <c r="N3186" s="88" t="s">
        <v>661</v>
      </c>
      <c r="O3186" s="84" t="s">
        <v>6341</v>
      </c>
      <c r="P3186" s="89"/>
      <c r="Q3186" s="89"/>
      <c r="R3186" s="89"/>
      <c r="S3186" s="84">
        <v>5</v>
      </c>
      <c r="T3186" s="89"/>
      <c r="U3186" s="84">
        <v>3000</v>
      </c>
    </row>
    <row r="3187" spans="1:21" ht="17.25" customHeight="1" thickBot="1">
      <c r="A3187" s="82">
        <v>45051</v>
      </c>
      <c r="B3187" s="82" t="str">
        <f t="shared" si="49"/>
        <v>May</v>
      </c>
      <c r="C3187" s="83">
        <v>45047</v>
      </c>
      <c r="D3187" s="84">
        <v>18</v>
      </c>
      <c r="E3187" s="84" t="s">
        <v>205</v>
      </c>
      <c r="F3187" s="85" t="s">
        <v>8168</v>
      </c>
      <c r="G3187" s="86" t="s">
        <v>11069</v>
      </c>
      <c r="H3187" s="86" t="s">
        <v>8782</v>
      </c>
      <c r="I3187" s="86">
        <v>3000</v>
      </c>
      <c r="J3187" s="84">
        <v>2542</v>
      </c>
      <c r="K3187" s="107" t="s">
        <v>261</v>
      </c>
      <c r="L3187" s="88" t="s">
        <v>226</v>
      </c>
      <c r="M3187" s="88" t="str">
        <f>VLOOKUP(L3187,'Total Sales 24-25'!$AD$2:$AE$6,2,0)</f>
        <v xml:space="preserve">Training Business </v>
      </c>
      <c r="N3187" s="88" t="s">
        <v>661</v>
      </c>
      <c r="O3187" s="84" t="s">
        <v>6341</v>
      </c>
      <c r="P3187" s="89"/>
      <c r="Q3187" s="89"/>
      <c r="R3187" s="89"/>
      <c r="S3187" s="84">
        <v>5</v>
      </c>
      <c r="T3187" s="89"/>
      <c r="U3187" s="84">
        <v>3000</v>
      </c>
    </row>
    <row r="3188" spans="1:21" ht="17.25" customHeight="1" thickBot="1">
      <c r="A3188" s="82">
        <v>45051</v>
      </c>
      <c r="B3188" s="82" t="str">
        <f t="shared" si="49"/>
        <v>May</v>
      </c>
      <c r="C3188" s="83">
        <v>45047</v>
      </c>
      <c r="D3188" s="84">
        <v>18</v>
      </c>
      <c r="E3188" s="84" t="s">
        <v>205</v>
      </c>
      <c r="F3188" s="85" t="s">
        <v>11070</v>
      </c>
      <c r="G3188" s="86" t="s">
        <v>11071</v>
      </c>
      <c r="H3188" s="86" t="s">
        <v>8782</v>
      </c>
      <c r="I3188" s="86">
        <v>4500</v>
      </c>
      <c r="J3188" s="84">
        <v>3814</v>
      </c>
      <c r="K3188" s="107" t="s">
        <v>261</v>
      </c>
      <c r="L3188" s="88" t="s">
        <v>226</v>
      </c>
      <c r="M3188" s="88" t="str">
        <f>VLOOKUP(L3188,'Total Sales 24-25'!$AD$2:$AE$6,2,0)</f>
        <v xml:space="preserve">Training Business </v>
      </c>
      <c r="N3188" s="88" t="s">
        <v>661</v>
      </c>
      <c r="O3188" s="84" t="s">
        <v>6341</v>
      </c>
      <c r="P3188" s="89"/>
      <c r="Q3188" s="89"/>
      <c r="R3188" s="89"/>
      <c r="S3188" s="84">
        <v>5</v>
      </c>
      <c r="T3188" s="89"/>
      <c r="U3188" s="84">
        <v>4500</v>
      </c>
    </row>
    <row r="3189" spans="1:21" ht="17.25" customHeight="1" thickBot="1">
      <c r="A3189" s="82">
        <v>45051</v>
      </c>
      <c r="B3189" s="82" t="str">
        <f t="shared" si="49"/>
        <v>May</v>
      </c>
      <c r="C3189" s="83">
        <v>45047</v>
      </c>
      <c r="D3189" s="84">
        <v>18</v>
      </c>
      <c r="E3189" s="84" t="s">
        <v>205</v>
      </c>
      <c r="F3189" s="85" t="s">
        <v>11072</v>
      </c>
      <c r="G3189" s="86" t="s">
        <v>11073</v>
      </c>
      <c r="H3189" s="86" t="s">
        <v>8782</v>
      </c>
      <c r="I3189" s="86">
        <v>4500</v>
      </c>
      <c r="J3189" s="84">
        <v>3814</v>
      </c>
      <c r="K3189" s="107" t="s">
        <v>261</v>
      </c>
      <c r="L3189" s="88" t="s">
        <v>226</v>
      </c>
      <c r="M3189" s="88" t="str">
        <f>VLOOKUP(L3189,'Total Sales 24-25'!$AD$2:$AE$6,2,0)</f>
        <v xml:space="preserve">Training Business </v>
      </c>
      <c r="N3189" s="88" t="s">
        <v>661</v>
      </c>
      <c r="O3189" s="84" t="s">
        <v>6341</v>
      </c>
      <c r="P3189" s="89"/>
      <c r="Q3189" s="89"/>
      <c r="R3189" s="89"/>
      <c r="S3189" s="84">
        <v>5</v>
      </c>
      <c r="T3189" s="89"/>
      <c r="U3189" s="84">
        <v>4500</v>
      </c>
    </row>
    <row r="3190" spans="1:21" ht="17.25" customHeight="1" thickBot="1">
      <c r="A3190" s="82">
        <v>45051</v>
      </c>
      <c r="B3190" s="82" t="str">
        <f t="shared" si="49"/>
        <v>May</v>
      </c>
      <c r="C3190" s="83">
        <v>45047</v>
      </c>
      <c r="D3190" s="84">
        <v>18</v>
      </c>
      <c r="E3190" s="84" t="s">
        <v>205</v>
      </c>
      <c r="F3190" s="85" t="s">
        <v>8978</v>
      </c>
      <c r="G3190" s="86" t="s">
        <v>11074</v>
      </c>
      <c r="H3190" s="86" t="s">
        <v>8782</v>
      </c>
      <c r="I3190" s="86">
        <v>3000</v>
      </c>
      <c r="J3190" s="84">
        <v>2542</v>
      </c>
      <c r="K3190" s="107" t="s">
        <v>261</v>
      </c>
      <c r="L3190" s="88" t="s">
        <v>226</v>
      </c>
      <c r="M3190" s="88" t="str">
        <f>VLOOKUP(L3190,'Total Sales 24-25'!$AD$2:$AE$6,2,0)</f>
        <v xml:space="preserve">Training Business </v>
      </c>
      <c r="N3190" s="88" t="s">
        <v>661</v>
      </c>
      <c r="O3190" s="84" t="s">
        <v>6341</v>
      </c>
      <c r="P3190" s="89"/>
      <c r="Q3190" s="89"/>
      <c r="R3190" s="89"/>
      <c r="S3190" s="84">
        <v>5</v>
      </c>
      <c r="T3190" s="89"/>
      <c r="U3190" s="84">
        <v>3000</v>
      </c>
    </row>
    <row r="3191" spans="1:21" ht="17.25" customHeight="1" thickBot="1">
      <c r="A3191" s="82">
        <v>45051</v>
      </c>
      <c r="B3191" s="82" t="str">
        <f t="shared" si="49"/>
        <v>May</v>
      </c>
      <c r="C3191" s="83">
        <v>45047</v>
      </c>
      <c r="D3191" s="84">
        <v>18</v>
      </c>
      <c r="E3191" s="84" t="s">
        <v>205</v>
      </c>
      <c r="F3191" s="85" t="s">
        <v>2045</v>
      </c>
      <c r="G3191" s="86" t="s">
        <v>11075</v>
      </c>
      <c r="H3191" s="86" t="s">
        <v>8782</v>
      </c>
      <c r="I3191" s="86">
        <v>4500</v>
      </c>
      <c r="J3191" s="84">
        <v>3814</v>
      </c>
      <c r="K3191" s="107" t="s">
        <v>261</v>
      </c>
      <c r="L3191" s="88" t="s">
        <v>226</v>
      </c>
      <c r="M3191" s="88" t="str">
        <f>VLOOKUP(L3191,'Total Sales 24-25'!$AD$2:$AE$6,2,0)</f>
        <v xml:space="preserve">Training Business </v>
      </c>
      <c r="N3191" s="88" t="s">
        <v>661</v>
      </c>
      <c r="O3191" s="84" t="s">
        <v>6341</v>
      </c>
      <c r="P3191" s="89"/>
      <c r="Q3191" s="89"/>
      <c r="R3191" s="89"/>
      <c r="S3191" s="84">
        <v>5</v>
      </c>
      <c r="T3191" s="89"/>
      <c r="U3191" s="84">
        <v>4500</v>
      </c>
    </row>
    <row r="3192" spans="1:21" ht="17.25" customHeight="1" thickBot="1">
      <c r="A3192" s="82">
        <v>45051</v>
      </c>
      <c r="B3192" s="82" t="str">
        <f t="shared" si="49"/>
        <v>May</v>
      </c>
      <c r="C3192" s="83">
        <v>45047</v>
      </c>
      <c r="D3192" s="84">
        <v>18</v>
      </c>
      <c r="E3192" s="84" t="s">
        <v>205</v>
      </c>
      <c r="F3192" s="85" t="s">
        <v>11076</v>
      </c>
      <c r="G3192" s="86" t="s">
        <v>11077</v>
      </c>
      <c r="H3192" s="86" t="s">
        <v>8782</v>
      </c>
      <c r="I3192" s="86">
        <v>3000</v>
      </c>
      <c r="J3192" s="84">
        <v>2542</v>
      </c>
      <c r="K3192" s="107" t="s">
        <v>261</v>
      </c>
      <c r="L3192" s="88" t="s">
        <v>226</v>
      </c>
      <c r="M3192" s="88" t="str">
        <f>VLOOKUP(L3192,'Total Sales 24-25'!$AD$2:$AE$6,2,0)</f>
        <v xml:space="preserve">Training Business </v>
      </c>
      <c r="N3192" s="88" t="s">
        <v>661</v>
      </c>
      <c r="O3192" s="84" t="s">
        <v>6341</v>
      </c>
      <c r="P3192" s="89"/>
      <c r="Q3192" s="89"/>
      <c r="R3192" s="89"/>
      <c r="S3192" s="84">
        <v>5</v>
      </c>
      <c r="T3192" s="89"/>
      <c r="U3192" s="84">
        <v>3000</v>
      </c>
    </row>
    <row r="3193" spans="1:21" ht="17.25" customHeight="1" thickBot="1">
      <c r="A3193" s="82">
        <v>45051</v>
      </c>
      <c r="B3193" s="82" t="str">
        <f t="shared" si="49"/>
        <v>May</v>
      </c>
      <c r="C3193" s="83">
        <v>45047</v>
      </c>
      <c r="D3193" s="84">
        <v>18</v>
      </c>
      <c r="E3193" s="84" t="s">
        <v>205</v>
      </c>
      <c r="F3193" s="85" t="s">
        <v>11078</v>
      </c>
      <c r="G3193" s="86" t="s">
        <v>11079</v>
      </c>
      <c r="H3193" s="86" t="s">
        <v>8782</v>
      </c>
      <c r="I3193" s="86">
        <v>4500</v>
      </c>
      <c r="J3193" s="84">
        <v>3814</v>
      </c>
      <c r="K3193" s="107" t="s">
        <v>261</v>
      </c>
      <c r="L3193" s="88" t="s">
        <v>226</v>
      </c>
      <c r="M3193" s="88" t="str">
        <f>VLOOKUP(L3193,'Total Sales 24-25'!$AD$2:$AE$6,2,0)</f>
        <v xml:space="preserve">Training Business </v>
      </c>
      <c r="N3193" s="88" t="s">
        <v>661</v>
      </c>
      <c r="O3193" s="84" t="s">
        <v>6341</v>
      </c>
      <c r="P3193" s="89"/>
      <c r="Q3193" s="89"/>
      <c r="R3193" s="89"/>
      <c r="S3193" s="84">
        <v>5</v>
      </c>
      <c r="T3193" s="89"/>
      <c r="U3193" s="84">
        <v>4500</v>
      </c>
    </row>
    <row r="3194" spans="1:21" ht="17.25" customHeight="1" thickBot="1">
      <c r="A3194" s="82">
        <v>45051</v>
      </c>
      <c r="B3194" s="82" t="str">
        <f t="shared" si="49"/>
        <v>May</v>
      </c>
      <c r="C3194" s="83">
        <v>45047</v>
      </c>
      <c r="D3194" s="84">
        <v>18</v>
      </c>
      <c r="E3194" s="84" t="s">
        <v>205</v>
      </c>
      <c r="F3194" s="85" t="s">
        <v>7609</v>
      </c>
      <c r="G3194" s="86" t="s">
        <v>11080</v>
      </c>
      <c r="H3194" s="86" t="s">
        <v>8782</v>
      </c>
      <c r="I3194" s="86">
        <v>3000</v>
      </c>
      <c r="J3194" s="84">
        <v>2542</v>
      </c>
      <c r="K3194" s="107" t="s">
        <v>261</v>
      </c>
      <c r="L3194" s="88" t="s">
        <v>226</v>
      </c>
      <c r="M3194" s="88" t="str">
        <f>VLOOKUP(L3194,'Total Sales 24-25'!$AD$2:$AE$6,2,0)</f>
        <v xml:space="preserve">Training Business </v>
      </c>
      <c r="N3194" s="88" t="s">
        <v>661</v>
      </c>
      <c r="O3194" s="84" t="s">
        <v>6341</v>
      </c>
      <c r="P3194" s="89"/>
      <c r="Q3194" s="89"/>
      <c r="R3194" s="89"/>
      <c r="S3194" s="84">
        <v>5</v>
      </c>
      <c r="T3194" s="89"/>
      <c r="U3194" s="84">
        <v>3000</v>
      </c>
    </row>
    <row r="3195" spans="1:21" ht="17.25" customHeight="1" thickBot="1">
      <c r="A3195" s="82">
        <v>45051</v>
      </c>
      <c r="B3195" s="82" t="str">
        <f t="shared" si="49"/>
        <v>May</v>
      </c>
      <c r="C3195" s="83">
        <v>45047</v>
      </c>
      <c r="D3195" s="84">
        <v>18</v>
      </c>
      <c r="E3195" s="84" t="s">
        <v>205</v>
      </c>
      <c r="F3195" s="85" t="s">
        <v>7371</v>
      </c>
      <c r="G3195" s="86" t="s">
        <v>11081</v>
      </c>
      <c r="H3195" s="86" t="s">
        <v>8782</v>
      </c>
      <c r="I3195" s="86">
        <v>4500</v>
      </c>
      <c r="J3195" s="84">
        <v>3814</v>
      </c>
      <c r="K3195" s="107" t="s">
        <v>261</v>
      </c>
      <c r="L3195" s="88" t="s">
        <v>226</v>
      </c>
      <c r="M3195" s="88" t="str">
        <f>VLOOKUP(L3195,'Total Sales 24-25'!$AD$2:$AE$6,2,0)</f>
        <v xml:space="preserve">Training Business </v>
      </c>
      <c r="N3195" s="88" t="s">
        <v>661</v>
      </c>
      <c r="O3195" s="84" t="s">
        <v>6341</v>
      </c>
      <c r="P3195" s="89"/>
      <c r="Q3195" s="89"/>
      <c r="R3195" s="89"/>
      <c r="S3195" s="84">
        <v>5</v>
      </c>
      <c r="T3195" s="89"/>
      <c r="U3195" s="84">
        <v>4500</v>
      </c>
    </row>
    <row r="3196" spans="1:21" ht="17.25" customHeight="1" thickBot="1">
      <c r="A3196" s="82">
        <v>45052</v>
      </c>
      <c r="B3196" s="82" t="str">
        <f t="shared" si="49"/>
        <v>May</v>
      </c>
      <c r="C3196" s="83">
        <v>45047</v>
      </c>
      <c r="D3196" s="109">
        <v>18</v>
      </c>
      <c r="E3196" s="84" t="s">
        <v>205</v>
      </c>
      <c r="F3196" s="113" t="s">
        <v>1028</v>
      </c>
      <c r="G3196" s="110" t="s">
        <v>11082</v>
      </c>
      <c r="H3196" s="86" t="s">
        <v>8782</v>
      </c>
      <c r="I3196" s="110">
        <v>36108</v>
      </c>
      <c r="J3196" s="109">
        <v>30600</v>
      </c>
      <c r="K3196" s="120" t="s">
        <v>112</v>
      </c>
      <c r="L3196" s="109" t="s">
        <v>229</v>
      </c>
      <c r="M3196" s="88" t="str">
        <f>VLOOKUP(L3196,'Total Sales 24-25'!$AD$2:$AE$6,2,0)</f>
        <v>WhatsApp API Business</v>
      </c>
      <c r="N3196" s="109" t="s">
        <v>359</v>
      </c>
      <c r="O3196" s="109" t="s">
        <v>6341</v>
      </c>
      <c r="P3196" s="89"/>
      <c r="Q3196" s="89"/>
      <c r="R3196" s="89"/>
      <c r="S3196" s="109">
        <v>5</v>
      </c>
      <c r="T3196" s="89"/>
      <c r="U3196" s="109">
        <v>36108</v>
      </c>
    </row>
    <row r="3197" spans="1:21" ht="17.25" customHeight="1" thickBot="1">
      <c r="A3197" s="82">
        <v>45052</v>
      </c>
      <c r="B3197" s="82" t="str">
        <f t="shared" si="49"/>
        <v>May</v>
      </c>
      <c r="C3197" s="83">
        <v>45047</v>
      </c>
      <c r="D3197" s="109">
        <v>18</v>
      </c>
      <c r="E3197" s="84" t="s">
        <v>205</v>
      </c>
      <c r="F3197" s="113" t="s">
        <v>11083</v>
      </c>
      <c r="G3197" s="110" t="s">
        <v>11084</v>
      </c>
      <c r="H3197" s="86" t="s">
        <v>8782</v>
      </c>
      <c r="I3197" s="110">
        <v>11800</v>
      </c>
      <c r="J3197" s="109">
        <v>10000</v>
      </c>
      <c r="K3197" s="120" t="s">
        <v>112</v>
      </c>
      <c r="L3197" s="109" t="s">
        <v>229</v>
      </c>
      <c r="M3197" s="88" t="str">
        <f>VLOOKUP(L3197,'Total Sales 24-25'!$AD$2:$AE$6,2,0)</f>
        <v>WhatsApp API Business</v>
      </c>
      <c r="N3197" s="109" t="s">
        <v>352</v>
      </c>
      <c r="O3197" s="109" t="s">
        <v>6341</v>
      </c>
      <c r="P3197" s="89"/>
      <c r="Q3197" s="89"/>
      <c r="R3197" s="89"/>
      <c r="S3197" s="109">
        <v>5</v>
      </c>
      <c r="T3197" s="89"/>
      <c r="U3197" s="109">
        <v>11800</v>
      </c>
    </row>
    <row r="3198" spans="1:21" ht="17.25" customHeight="1" thickBot="1">
      <c r="A3198" s="82">
        <v>45052</v>
      </c>
      <c r="B3198" s="82" t="str">
        <f t="shared" si="49"/>
        <v>May</v>
      </c>
      <c r="C3198" s="83">
        <v>45047</v>
      </c>
      <c r="D3198" s="84">
        <v>18</v>
      </c>
      <c r="E3198" s="84" t="s">
        <v>205</v>
      </c>
      <c r="F3198" s="85" t="s">
        <v>11085</v>
      </c>
      <c r="G3198" s="86" t="s">
        <v>11086</v>
      </c>
      <c r="H3198" s="86" t="s">
        <v>8782</v>
      </c>
      <c r="I3198" s="86">
        <v>28792</v>
      </c>
      <c r="J3198" s="84">
        <v>24400</v>
      </c>
      <c r="K3198" s="88" t="s">
        <v>8818</v>
      </c>
      <c r="L3198" s="88" t="s">
        <v>223</v>
      </c>
      <c r="M3198" s="88" t="str">
        <f>VLOOKUP(L3198,'Total Sales 24-25'!$AD$2:$AE$6,2,0)</f>
        <v>Tech Assist Recruitment</v>
      </c>
      <c r="N3198" s="88" t="s">
        <v>311</v>
      </c>
      <c r="O3198" s="84" t="s">
        <v>6341</v>
      </c>
      <c r="P3198" s="89"/>
      <c r="Q3198" s="89"/>
      <c r="R3198" s="89"/>
      <c r="S3198" s="84">
        <v>5</v>
      </c>
      <c r="T3198" s="89"/>
      <c r="U3198" s="84">
        <v>28792</v>
      </c>
    </row>
    <row r="3199" spans="1:21" ht="17.25" customHeight="1" thickBot="1">
      <c r="A3199" s="82">
        <v>45052</v>
      </c>
      <c r="B3199" s="82" t="str">
        <f t="shared" si="49"/>
        <v>May</v>
      </c>
      <c r="C3199" s="83">
        <v>45047</v>
      </c>
      <c r="D3199" s="109">
        <v>18</v>
      </c>
      <c r="E3199" s="84" t="s">
        <v>205</v>
      </c>
      <c r="F3199" s="113" t="s">
        <v>8800</v>
      </c>
      <c r="G3199" s="110" t="s">
        <v>11087</v>
      </c>
      <c r="H3199" s="86" t="s">
        <v>8782</v>
      </c>
      <c r="I3199" s="110">
        <v>5014</v>
      </c>
      <c r="J3199" s="109">
        <v>4249</v>
      </c>
      <c r="K3199" s="120" t="s">
        <v>112</v>
      </c>
      <c r="L3199" s="109" t="s">
        <v>229</v>
      </c>
      <c r="M3199" s="88" t="str">
        <f>VLOOKUP(L3199,'Total Sales 24-25'!$AD$2:$AE$6,2,0)</f>
        <v>WhatsApp API Business</v>
      </c>
      <c r="N3199" s="109" t="s">
        <v>258</v>
      </c>
      <c r="O3199" s="109" t="s">
        <v>6341</v>
      </c>
      <c r="P3199" s="89"/>
      <c r="Q3199" s="89"/>
      <c r="R3199" s="89"/>
      <c r="S3199" s="109">
        <v>5</v>
      </c>
      <c r="T3199" s="89"/>
      <c r="U3199" s="109">
        <v>5014</v>
      </c>
    </row>
    <row r="3200" spans="1:21" ht="17.25" customHeight="1" thickBot="1">
      <c r="A3200" s="82">
        <v>45052</v>
      </c>
      <c r="B3200" s="82" t="str">
        <f t="shared" si="49"/>
        <v>May</v>
      </c>
      <c r="C3200" s="83">
        <v>45047</v>
      </c>
      <c r="D3200" s="109">
        <v>18</v>
      </c>
      <c r="E3200" s="84" t="s">
        <v>205</v>
      </c>
      <c r="F3200" s="113" t="s">
        <v>11025</v>
      </c>
      <c r="G3200" s="110" t="s">
        <v>11088</v>
      </c>
      <c r="H3200" s="86" t="s">
        <v>8782</v>
      </c>
      <c r="I3200" s="110">
        <v>5900</v>
      </c>
      <c r="J3200" s="109">
        <v>5000</v>
      </c>
      <c r="K3200" s="120" t="s">
        <v>112</v>
      </c>
      <c r="L3200" s="109" t="s">
        <v>229</v>
      </c>
      <c r="M3200" s="88" t="str">
        <f>VLOOKUP(L3200,'Total Sales 24-25'!$AD$2:$AE$6,2,0)</f>
        <v>WhatsApp API Business</v>
      </c>
      <c r="N3200" s="109" t="s">
        <v>2402</v>
      </c>
      <c r="O3200" s="109" t="s">
        <v>6341</v>
      </c>
      <c r="P3200" s="89"/>
      <c r="Q3200" s="89"/>
      <c r="R3200" s="89"/>
      <c r="S3200" s="109">
        <v>5</v>
      </c>
      <c r="T3200" s="89"/>
      <c r="U3200" s="109">
        <v>5900</v>
      </c>
    </row>
    <row r="3201" spans="1:21" ht="17.25" customHeight="1" thickBot="1">
      <c r="A3201" s="82">
        <v>45054</v>
      </c>
      <c r="B3201" s="82" t="str">
        <f t="shared" si="49"/>
        <v>May</v>
      </c>
      <c r="C3201" s="83">
        <v>45047</v>
      </c>
      <c r="D3201" s="84">
        <v>19</v>
      </c>
      <c r="E3201" s="84" t="s">
        <v>205</v>
      </c>
      <c r="F3201" s="85" t="s">
        <v>267</v>
      </c>
      <c r="G3201" s="86" t="s">
        <v>11089</v>
      </c>
      <c r="H3201" s="86" t="s">
        <v>8782</v>
      </c>
      <c r="I3201" s="86">
        <v>169920</v>
      </c>
      <c r="J3201" s="84">
        <v>144000</v>
      </c>
      <c r="K3201" s="108" t="s">
        <v>291</v>
      </c>
      <c r="L3201" s="88" t="s">
        <v>32</v>
      </c>
      <c r="M3201" s="88" t="s">
        <v>15</v>
      </c>
      <c r="N3201" s="88" t="s">
        <v>503</v>
      </c>
      <c r="O3201" s="84" t="s">
        <v>6341</v>
      </c>
      <c r="P3201" s="89"/>
      <c r="Q3201" s="89"/>
      <c r="R3201" s="89"/>
      <c r="S3201" s="84">
        <v>5</v>
      </c>
      <c r="T3201" s="89"/>
      <c r="U3201" s="84">
        <v>169920</v>
      </c>
    </row>
    <row r="3202" spans="1:21" ht="17.25" customHeight="1" thickBot="1">
      <c r="A3202" s="82">
        <v>45054</v>
      </c>
      <c r="B3202" s="82" t="str">
        <f t="shared" ref="B3202:B3265" si="50">TEXT(A3202,"mmm")</f>
        <v>May</v>
      </c>
      <c r="C3202" s="83">
        <v>45047</v>
      </c>
      <c r="D3202" s="84">
        <v>19</v>
      </c>
      <c r="E3202" s="84" t="s">
        <v>205</v>
      </c>
      <c r="F3202" s="85" t="s">
        <v>11090</v>
      </c>
      <c r="G3202" s="86" t="s">
        <v>11091</v>
      </c>
      <c r="H3202" s="86" t="s">
        <v>8782</v>
      </c>
      <c r="I3202" s="86">
        <v>299</v>
      </c>
      <c r="J3202" s="84">
        <v>253</v>
      </c>
      <c r="K3202" s="107" t="s">
        <v>261</v>
      </c>
      <c r="L3202" s="88" t="s">
        <v>226</v>
      </c>
      <c r="M3202" s="88" t="str">
        <f>VLOOKUP(L3202,'Total Sales 24-25'!$AD$2:$AE$6,2,0)</f>
        <v xml:space="preserve">Training Business </v>
      </c>
      <c r="N3202" s="88" t="s">
        <v>330</v>
      </c>
      <c r="O3202" s="84" t="s">
        <v>6341</v>
      </c>
      <c r="P3202" s="89"/>
      <c r="Q3202" s="89"/>
      <c r="R3202" s="89"/>
      <c r="S3202" s="84">
        <v>5</v>
      </c>
      <c r="T3202" s="89"/>
      <c r="U3202" s="84">
        <v>299</v>
      </c>
    </row>
    <row r="3203" spans="1:21" ht="17.25" customHeight="1" thickBot="1">
      <c r="A3203" s="82">
        <v>45055</v>
      </c>
      <c r="B3203" s="82" t="str">
        <f t="shared" si="50"/>
        <v>May</v>
      </c>
      <c r="C3203" s="83">
        <v>45047</v>
      </c>
      <c r="D3203" s="109">
        <v>19</v>
      </c>
      <c r="E3203" s="84" t="s">
        <v>205</v>
      </c>
      <c r="F3203" s="113" t="s">
        <v>1950</v>
      </c>
      <c r="G3203" s="110" t="s">
        <v>11092</v>
      </c>
      <c r="H3203" s="86" t="s">
        <v>8782</v>
      </c>
      <c r="I3203" s="110">
        <v>2508</v>
      </c>
      <c r="J3203" s="109">
        <v>2125</v>
      </c>
      <c r="K3203" s="120" t="s">
        <v>112</v>
      </c>
      <c r="L3203" s="109" t="s">
        <v>229</v>
      </c>
      <c r="M3203" s="88" t="str">
        <f>VLOOKUP(L3203,'Total Sales 24-25'!$AD$2:$AE$6,2,0)</f>
        <v>WhatsApp API Business</v>
      </c>
      <c r="N3203" s="109" t="s">
        <v>258</v>
      </c>
      <c r="O3203" s="109" t="s">
        <v>6341</v>
      </c>
      <c r="P3203" s="89"/>
      <c r="Q3203" s="89"/>
      <c r="R3203" s="89"/>
      <c r="S3203" s="109">
        <v>5</v>
      </c>
      <c r="T3203" s="89"/>
      <c r="U3203" s="109">
        <v>2508</v>
      </c>
    </row>
    <row r="3204" spans="1:21" ht="17.25" customHeight="1" thickBot="1">
      <c r="A3204" s="82">
        <v>45055</v>
      </c>
      <c r="B3204" s="82" t="str">
        <f t="shared" si="50"/>
        <v>May</v>
      </c>
      <c r="C3204" s="83">
        <v>45047</v>
      </c>
      <c r="D3204" s="84">
        <v>19</v>
      </c>
      <c r="E3204" s="84" t="s">
        <v>205</v>
      </c>
      <c r="F3204" s="85" t="s">
        <v>903</v>
      </c>
      <c r="G3204" s="86" t="s">
        <v>11093</v>
      </c>
      <c r="H3204" s="86" t="s">
        <v>8782</v>
      </c>
      <c r="I3204" s="86">
        <v>70800</v>
      </c>
      <c r="J3204" s="84">
        <v>60000</v>
      </c>
      <c r="K3204" s="108" t="s">
        <v>291</v>
      </c>
      <c r="L3204" s="88" t="s">
        <v>32</v>
      </c>
      <c r="M3204" s="88" t="s">
        <v>15</v>
      </c>
      <c r="N3204" s="88" t="s">
        <v>503</v>
      </c>
      <c r="O3204" s="84" t="s">
        <v>6341</v>
      </c>
      <c r="P3204" s="89"/>
      <c r="Q3204" s="89"/>
      <c r="R3204" s="89"/>
      <c r="S3204" s="84">
        <v>5</v>
      </c>
      <c r="T3204" s="89"/>
      <c r="U3204" s="84">
        <v>70800</v>
      </c>
    </row>
    <row r="3205" spans="1:21" ht="17.25" customHeight="1" thickBot="1">
      <c r="A3205" s="82">
        <v>45055</v>
      </c>
      <c r="B3205" s="82" t="str">
        <f t="shared" si="50"/>
        <v>May</v>
      </c>
      <c r="C3205" s="83">
        <v>45047</v>
      </c>
      <c r="D3205" s="84">
        <v>19</v>
      </c>
      <c r="E3205" s="84" t="s">
        <v>205</v>
      </c>
      <c r="F3205" s="85" t="s">
        <v>2945</v>
      </c>
      <c r="G3205" s="86" t="s">
        <v>11094</v>
      </c>
      <c r="H3205" s="86" t="s">
        <v>8782</v>
      </c>
      <c r="I3205" s="86">
        <v>56640</v>
      </c>
      <c r="J3205" s="84">
        <v>48000</v>
      </c>
      <c r="K3205" s="108" t="s">
        <v>291</v>
      </c>
      <c r="L3205" s="88" t="s">
        <v>32</v>
      </c>
      <c r="M3205" s="88" t="s">
        <v>15</v>
      </c>
      <c r="N3205" s="88" t="s">
        <v>503</v>
      </c>
      <c r="O3205" s="84" t="s">
        <v>6341</v>
      </c>
      <c r="P3205" s="89"/>
      <c r="Q3205" s="89"/>
      <c r="R3205" s="89"/>
      <c r="S3205" s="84">
        <v>5</v>
      </c>
      <c r="T3205" s="89"/>
      <c r="U3205" s="84">
        <v>56640</v>
      </c>
    </row>
    <row r="3206" spans="1:21" ht="17.25" customHeight="1" thickBot="1">
      <c r="A3206" s="82">
        <v>45055</v>
      </c>
      <c r="B3206" s="82" t="str">
        <f t="shared" si="50"/>
        <v>May</v>
      </c>
      <c r="C3206" s="83">
        <v>45047</v>
      </c>
      <c r="D3206" s="109">
        <v>19</v>
      </c>
      <c r="E3206" s="84" t="s">
        <v>205</v>
      </c>
      <c r="F3206" s="113" t="s">
        <v>11095</v>
      </c>
      <c r="G3206" s="110" t="s">
        <v>11096</v>
      </c>
      <c r="H3206" s="86" t="s">
        <v>8782</v>
      </c>
      <c r="I3206" s="110">
        <v>17700</v>
      </c>
      <c r="J3206" s="109">
        <v>15000</v>
      </c>
      <c r="K3206" s="120" t="s">
        <v>112</v>
      </c>
      <c r="L3206" s="109" t="s">
        <v>229</v>
      </c>
      <c r="M3206" s="88" t="str">
        <f>VLOOKUP(L3206,'Total Sales 24-25'!$AD$2:$AE$6,2,0)</f>
        <v>WhatsApp API Business</v>
      </c>
      <c r="N3206" s="109" t="s">
        <v>284</v>
      </c>
      <c r="O3206" s="109" t="s">
        <v>6341</v>
      </c>
      <c r="P3206" s="89"/>
      <c r="Q3206" s="89"/>
      <c r="R3206" s="89"/>
      <c r="S3206" s="109">
        <v>5</v>
      </c>
      <c r="T3206" s="89"/>
      <c r="U3206" s="109">
        <v>17700</v>
      </c>
    </row>
    <row r="3207" spans="1:21" ht="17.25" customHeight="1" thickBot="1">
      <c r="A3207" s="82">
        <v>45055</v>
      </c>
      <c r="B3207" s="82" t="str">
        <f t="shared" si="50"/>
        <v>May</v>
      </c>
      <c r="C3207" s="83">
        <v>45047</v>
      </c>
      <c r="D3207" s="109">
        <v>19</v>
      </c>
      <c r="E3207" s="84" t="s">
        <v>205</v>
      </c>
      <c r="F3207" s="113" t="s">
        <v>6156</v>
      </c>
      <c r="G3207" s="110" t="s">
        <v>11097</v>
      </c>
      <c r="H3207" s="86" t="s">
        <v>8782</v>
      </c>
      <c r="I3207" s="110">
        <v>7523</v>
      </c>
      <c r="J3207" s="109">
        <v>6375</v>
      </c>
      <c r="K3207" s="120" t="s">
        <v>112</v>
      </c>
      <c r="L3207" s="109" t="s">
        <v>229</v>
      </c>
      <c r="M3207" s="88" t="str">
        <f>VLOOKUP(L3207,'Total Sales 24-25'!$AD$2:$AE$6,2,0)</f>
        <v>WhatsApp API Business</v>
      </c>
      <c r="N3207" s="109" t="s">
        <v>269</v>
      </c>
      <c r="O3207" s="109" t="s">
        <v>6341</v>
      </c>
      <c r="P3207" s="89"/>
      <c r="Q3207" s="89"/>
      <c r="R3207" s="89"/>
      <c r="S3207" s="109">
        <v>5</v>
      </c>
      <c r="T3207" s="89"/>
      <c r="U3207" s="109">
        <v>7522.5</v>
      </c>
    </row>
    <row r="3208" spans="1:21" ht="17.25" customHeight="1" thickBot="1">
      <c r="A3208" s="82">
        <v>45055</v>
      </c>
      <c r="B3208" s="82" t="str">
        <f t="shared" si="50"/>
        <v>May</v>
      </c>
      <c r="C3208" s="83">
        <v>45047</v>
      </c>
      <c r="D3208" s="84">
        <v>19</v>
      </c>
      <c r="E3208" s="84" t="s">
        <v>205</v>
      </c>
      <c r="F3208" s="85" t="s">
        <v>2045</v>
      </c>
      <c r="G3208" s="86" t="s">
        <v>11098</v>
      </c>
      <c r="H3208" s="86" t="s">
        <v>8782</v>
      </c>
      <c r="I3208" s="86">
        <v>84960</v>
      </c>
      <c r="J3208" s="84">
        <v>72000</v>
      </c>
      <c r="K3208" s="108" t="s">
        <v>291</v>
      </c>
      <c r="L3208" s="88" t="s">
        <v>32</v>
      </c>
      <c r="M3208" s="88" t="s">
        <v>15</v>
      </c>
      <c r="N3208" s="88" t="s">
        <v>503</v>
      </c>
      <c r="O3208" s="84" t="s">
        <v>6341</v>
      </c>
      <c r="P3208" s="89"/>
      <c r="Q3208" s="89"/>
      <c r="R3208" s="89"/>
      <c r="S3208" s="84">
        <v>5</v>
      </c>
      <c r="T3208" s="89"/>
      <c r="U3208" s="84">
        <v>84960</v>
      </c>
    </row>
    <row r="3209" spans="1:21" ht="17.25" customHeight="1" thickBot="1">
      <c r="A3209" s="82">
        <v>45055</v>
      </c>
      <c r="B3209" s="82" t="str">
        <f t="shared" si="50"/>
        <v>May</v>
      </c>
      <c r="C3209" s="83">
        <v>45047</v>
      </c>
      <c r="D3209" s="84">
        <v>19</v>
      </c>
      <c r="E3209" s="84" t="s">
        <v>205</v>
      </c>
      <c r="F3209" s="85" t="s">
        <v>1682</v>
      </c>
      <c r="G3209" s="86" t="s">
        <v>11099</v>
      </c>
      <c r="H3209" s="86" t="s">
        <v>8782</v>
      </c>
      <c r="I3209" s="86">
        <v>299</v>
      </c>
      <c r="J3209" s="84">
        <v>253</v>
      </c>
      <c r="K3209" s="107" t="s">
        <v>261</v>
      </c>
      <c r="L3209" s="88" t="s">
        <v>226</v>
      </c>
      <c r="M3209" s="88" t="str">
        <f>VLOOKUP(L3209,'Total Sales 24-25'!$AD$2:$AE$6,2,0)</f>
        <v xml:space="preserve">Training Business </v>
      </c>
      <c r="N3209" s="88" t="s">
        <v>330</v>
      </c>
      <c r="O3209" s="84" t="s">
        <v>6341</v>
      </c>
      <c r="P3209" s="89"/>
      <c r="Q3209" s="89"/>
      <c r="R3209" s="89"/>
      <c r="S3209" s="84">
        <v>5</v>
      </c>
      <c r="T3209" s="89"/>
      <c r="U3209" s="84">
        <v>299</v>
      </c>
    </row>
    <row r="3210" spans="1:21" ht="17.25" customHeight="1" thickBot="1">
      <c r="A3210" s="82">
        <v>45056</v>
      </c>
      <c r="B3210" s="82" t="str">
        <f t="shared" si="50"/>
        <v>May</v>
      </c>
      <c r="C3210" s="83">
        <v>45047</v>
      </c>
      <c r="D3210" s="109">
        <v>19</v>
      </c>
      <c r="E3210" s="84" t="s">
        <v>205</v>
      </c>
      <c r="F3210" s="113" t="s">
        <v>11100</v>
      </c>
      <c r="G3210" s="110" t="s">
        <v>11101</v>
      </c>
      <c r="H3210" s="86" t="s">
        <v>8782</v>
      </c>
      <c r="I3210" s="110">
        <v>950</v>
      </c>
      <c r="J3210" s="109">
        <v>805</v>
      </c>
      <c r="K3210" s="120" t="s">
        <v>112</v>
      </c>
      <c r="L3210" s="109" t="s">
        <v>229</v>
      </c>
      <c r="M3210" s="88" t="str">
        <f>VLOOKUP(L3210,'Total Sales 24-25'!$AD$2:$AE$6,2,0)</f>
        <v>WhatsApp API Business</v>
      </c>
      <c r="N3210" s="109" t="s">
        <v>594</v>
      </c>
      <c r="O3210" s="109" t="s">
        <v>6341</v>
      </c>
      <c r="P3210" s="89"/>
      <c r="Q3210" s="89"/>
      <c r="R3210" s="89"/>
      <c r="S3210" s="109">
        <v>5</v>
      </c>
      <c r="T3210" s="89"/>
      <c r="U3210" s="109">
        <v>950</v>
      </c>
    </row>
    <row r="3211" spans="1:21" ht="17.25" customHeight="1" thickBot="1">
      <c r="A3211" s="82">
        <v>45056</v>
      </c>
      <c r="B3211" s="82" t="str">
        <f t="shared" si="50"/>
        <v>May</v>
      </c>
      <c r="C3211" s="83">
        <v>45047</v>
      </c>
      <c r="D3211" s="109">
        <v>19</v>
      </c>
      <c r="E3211" s="84" t="s">
        <v>205</v>
      </c>
      <c r="F3211" s="113" t="s">
        <v>9326</v>
      </c>
      <c r="G3211" s="110" t="s">
        <v>11102</v>
      </c>
      <c r="H3211" s="86" t="s">
        <v>8782</v>
      </c>
      <c r="I3211" s="110">
        <v>7523</v>
      </c>
      <c r="J3211" s="109">
        <v>6375</v>
      </c>
      <c r="K3211" s="120" t="s">
        <v>112</v>
      </c>
      <c r="L3211" s="109" t="s">
        <v>229</v>
      </c>
      <c r="M3211" s="88" t="str">
        <f>VLOOKUP(L3211,'Total Sales 24-25'!$AD$2:$AE$6,2,0)</f>
        <v>WhatsApp API Business</v>
      </c>
      <c r="N3211" s="109" t="s">
        <v>269</v>
      </c>
      <c r="O3211" s="109" t="s">
        <v>6341</v>
      </c>
      <c r="P3211" s="89"/>
      <c r="Q3211" s="89"/>
      <c r="R3211" s="89"/>
      <c r="S3211" s="109">
        <v>5</v>
      </c>
      <c r="T3211" s="89"/>
      <c r="U3211" s="109">
        <v>7523</v>
      </c>
    </row>
    <row r="3212" spans="1:21" ht="17.25" customHeight="1" thickBot="1">
      <c r="A3212" s="82">
        <v>45056</v>
      </c>
      <c r="B3212" s="82" t="str">
        <f t="shared" si="50"/>
        <v>May</v>
      </c>
      <c r="C3212" s="83">
        <v>45047</v>
      </c>
      <c r="D3212" s="109">
        <v>19</v>
      </c>
      <c r="E3212" s="84" t="s">
        <v>205</v>
      </c>
      <c r="F3212" s="113" t="s">
        <v>4758</v>
      </c>
      <c r="G3212" s="110" t="s">
        <v>11103</v>
      </c>
      <c r="H3212" s="86" t="s">
        <v>8782</v>
      </c>
      <c r="I3212" s="110">
        <v>8850</v>
      </c>
      <c r="J3212" s="109">
        <v>7500</v>
      </c>
      <c r="K3212" s="120" t="s">
        <v>112</v>
      </c>
      <c r="L3212" s="109" t="s">
        <v>229</v>
      </c>
      <c r="M3212" s="88" t="str">
        <f>VLOOKUP(L3212,'Total Sales 24-25'!$AD$2:$AE$6,2,0)</f>
        <v>WhatsApp API Business</v>
      </c>
      <c r="N3212" s="109" t="s">
        <v>269</v>
      </c>
      <c r="O3212" s="109" t="s">
        <v>6341</v>
      </c>
      <c r="P3212" s="89"/>
      <c r="Q3212" s="89"/>
      <c r="R3212" s="89"/>
      <c r="S3212" s="109">
        <v>5</v>
      </c>
      <c r="T3212" s="89"/>
      <c r="U3212" s="109">
        <v>8850</v>
      </c>
    </row>
    <row r="3213" spans="1:21" ht="17.25" customHeight="1" thickBot="1">
      <c r="A3213" s="82">
        <v>45056</v>
      </c>
      <c r="B3213" s="82" t="str">
        <f t="shared" si="50"/>
        <v>May</v>
      </c>
      <c r="C3213" s="83">
        <v>45047</v>
      </c>
      <c r="D3213" s="84">
        <v>19</v>
      </c>
      <c r="E3213" s="84" t="s">
        <v>205</v>
      </c>
      <c r="F3213" s="85" t="s">
        <v>1065</v>
      </c>
      <c r="G3213" s="86" t="s">
        <v>11104</v>
      </c>
      <c r="H3213" s="86" t="s">
        <v>8782</v>
      </c>
      <c r="I3213" s="86">
        <v>18880</v>
      </c>
      <c r="J3213" s="84">
        <v>16000</v>
      </c>
      <c r="K3213" s="121" t="s">
        <v>8790</v>
      </c>
      <c r="L3213" s="88" t="s">
        <v>232</v>
      </c>
      <c r="M3213" s="88" t="str">
        <f>VLOOKUP(L3213,'Total Sales 24-25'!$AD$2:$AE$6,2,0)</f>
        <v>Other Services</v>
      </c>
      <c r="N3213" s="88" t="s">
        <v>2220</v>
      </c>
      <c r="O3213" s="84" t="s">
        <v>6341</v>
      </c>
      <c r="P3213" s="89"/>
      <c r="Q3213" s="89"/>
      <c r="R3213" s="89"/>
      <c r="S3213" s="84">
        <v>5</v>
      </c>
      <c r="T3213" s="89"/>
      <c r="U3213" s="84">
        <v>18880</v>
      </c>
    </row>
    <row r="3214" spans="1:21" ht="17.25" customHeight="1" thickBot="1">
      <c r="A3214" s="82">
        <v>45056</v>
      </c>
      <c r="B3214" s="82" t="str">
        <f t="shared" si="50"/>
        <v>May</v>
      </c>
      <c r="C3214" s="83">
        <v>45047</v>
      </c>
      <c r="D3214" s="109">
        <v>19</v>
      </c>
      <c r="E3214" s="84" t="s">
        <v>205</v>
      </c>
      <c r="F3214" s="113" t="s">
        <v>2910</v>
      </c>
      <c r="G3214" s="110" t="s">
        <v>11105</v>
      </c>
      <c r="H3214" s="86" t="s">
        <v>8782</v>
      </c>
      <c r="I3214" s="110">
        <v>42480</v>
      </c>
      <c r="J3214" s="109">
        <v>36000</v>
      </c>
      <c r="K3214" s="120" t="s">
        <v>112</v>
      </c>
      <c r="L3214" s="109" t="s">
        <v>229</v>
      </c>
      <c r="M3214" s="88" t="str">
        <f>VLOOKUP(L3214,'Total Sales 24-25'!$AD$2:$AE$6,2,0)</f>
        <v>WhatsApp API Business</v>
      </c>
      <c r="N3214" s="109" t="s">
        <v>359</v>
      </c>
      <c r="O3214" s="109" t="s">
        <v>6341</v>
      </c>
      <c r="P3214" s="89"/>
      <c r="Q3214" s="89"/>
      <c r="R3214" s="89"/>
      <c r="S3214" s="109">
        <v>5</v>
      </c>
      <c r="T3214" s="89"/>
      <c r="U3214" s="109">
        <v>42480</v>
      </c>
    </row>
    <row r="3215" spans="1:21" ht="17.25" customHeight="1" thickBot="1">
      <c r="A3215" s="82">
        <v>45057</v>
      </c>
      <c r="B3215" s="82" t="str">
        <f t="shared" si="50"/>
        <v>May</v>
      </c>
      <c r="C3215" s="83">
        <v>45047</v>
      </c>
      <c r="D3215" s="109">
        <v>19</v>
      </c>
      <c r="E3215" s="84" t="s">
        <v>205</v>
      </c>
      <c r="F3215" s="113" t="s">
        <v>11106</v>
      </c>
      <c r="G3215" s="110" t="s">
        <v>11107</v>
      </c>
      <c r="H3215" s="86" t="s">
        <v>8782</v>
      </c>
      <c r="I3215" s="110">
        <v>950</v>
      </c>
      <c r="J3215" s="109">
        <v>805</v>
      </c>
      <c r="K3215" s="120" t="s">
        <v>112</v>
      </c>
      <c r="L3215" s="109" t="s">
        <v>229</v>
      </c>
      <c r="M3215" s="88" t="str">
        <f>VLOOKUP(L3215,'Total Sales 24-25'!$AD$2:$AE$6,2,0)</f>
        <v>WhatsApp API Business</v>
      </c>
      <c r="N3215" s="109" t="s">
        <v>594</v>
      </c>
      <c r="O3215" s="109" t="s">
        <v>6341</v>
      </c>
      <c r="P3215" s="89"/>
      <c r="Q3215" s="89"/>
      <c r="R3215" s="89"/>
      <c r="S3215" s="109">
        <v>5</v>
      </c>
      <c r="T3215" s="89"/>
      <c r="U3215" s="109">
        <v>950</v>
      </c>
    </row>
    <row r="3216" spans="1:21" ht="17.25" customHeight="1" thickBot="1">
      <c r="A3216" s="82">
        <v>45057</v>
      </c>
      <c r="B3216" s="82" t="str">
        <f t="shared" si="50"/>
        <v>May</v>
      </c>
      <c r="C3216" s="83">
        <v>45047</v>
      </c>
      <c r="D3216" s="109">
        <v>19</v>
      </c>
      <c r="E3216" s="84" t="s">
        <v>205</v>
      </c>
      <c r="F3216" s="113" t="s">
        <v>11108</v>
      </c>
      <c r="G3216" s="110" t="s">
        <v>11109</v>
      </c>
      <c r="H3216" s="86" t="s">
        <v>8782</v>
      </c>
      <c r="I3216" s="110">
        <v>950</v>
      </c>
      <c r="J3216" s="109">
        <v>805</v>
      </c>
      <c r="K3216" s="120" t="s">
        <v>112</v>
      </c>
      <c r="L3216" s="109" t="s">
        <v>229</v>
      </c>
      <c r="M3216" s="88" t="str">
        <f>VLOOKUP(L3216,'Total Sales 24-25'!$AD$2:$AE$6,2,0)</f>
        <v>WhatsApp API Business</v>
      </c>
      <c r="N3216" s="109" t="s">
        <v>594</v>
      </c>
      <c r="O3216" s="109" t="s">
        <v>6341</v>
      </c>
      <c r="P3216" s="89"/>
      <c r="Q3216" s="89"/>
      <c r="R3216" s="89"/>
      <c r="S3216" s="109">
        <v>5</v>
      </c>
      <c r="T3216" s="89"/>
      <c r="U3216" s="109">
        <v>950</v>
      </c>
    </row>
    <row r="3217" spans="1:21" ht="17.25" customHeight="1" thickBot="1">
      <c r="A3217" s="82">
        <v>45057</v>
      </c>
      <c r="B3217" s="82" t="str">
        <f t="shared" si="50"/>
        <v>May</v>
      </c>
      <c r="C3217" s="83">
        <v>45047</v>
      </c>
      <c r="D3217" s="109">
        <v>19</v>
      </c>
      <c r="E3217" s="84" t="s">
        <v>205</v>
      </c>
      <c r="F3217" s="113" t="s">
        <v>11110</v>
      </c>
      <c r="G3217" s="110" t="s">
        <v>11111</v>
      </c>
      <c r="H3217" s="86" t="s">
        <v>8782</v>
      </c>
      <c r="I3217" s="110">
        <v>17700</v>
      </c>
      <c r="J3217" s="109">
        <v>15000</v>
      </c>
      <c r="K3217" s="120" t="s">
        <v>112</v>
      </c>
      <c r="L3217" s="109" t="s">
        <v>229</v>
      </c>
      <c r="M3217" s="88" t="str">
        <f>VLOOKUP(L3217,'Total Sales 24-25'!$AD$2:$AE$6,2,0)</f>
        <v>WhatsApp API Business</v>
      </c>
      <c r="N3217" s="109" t="s">
        <v>284</v>
      </c>
      <c r="O3217" s="109" t="s">
        <v>6341</v>
      </c>
      <c r="P3217" s="89"/>
      <c r="Q3217" s="89"/>
      <c r="R3217" s="89"/>
      <c r="S3217" s="109">
        <v>5</v>
      </c>
      <c r="T3217" s="89"/>
      <c r="U3217" s="109">
        <v>17700</v>
      </c>
    </row>
    <row r="3218" spans="1:21" ht="17.25" customHeight="1" thickBot="1">
      <c r="A3218" s="82">
        <v>45057</v>
      </c>
      <c r="B3218" s="82" t="str">
        <f t="shared" si="50"/>
        <v>May</v>
      </c>
      <c r="C3218" s="83">
        <v>45047</v>
      </c>
      <c r="D3218" s="109">
        <v>19</v>
      </c>
      <c r="E3218" s="84" t="s">
        <v>205</v>
      </c>
      <c r="F3218" s="113" t="s">
        <v>6978</v>
      </c>
      <c r="G3218" s="110" t="s">
        <v>11112</v>
      </c>
      <c r="H3218" s="86" t="s">
        <v>8782</v>
      </c>
      <c r="I3218" s="110">
        <v>10620</v>
      </c>
      <c r="J3218" s="109">
        <v>9000</v>
      </c>
      <c r="K3218" s="120" t="s">
        <v>112</v>
      </c>
      <c r="L3218" s="109" t="s">
        <v>229</v>
      </c>
      <c r="M3218" s="88" t="str">
        <f>VLOOKUP(L3218,'Total Sales 24-25'!$AD$2:$AE$6,2,0)</f>
        <v>WhatsApp API Business</v>
      </c>
      <c r="N3218" s="109" t="s">
        <v>352</v>
      </c>
      <c r="O3218" s="109" t="s">
        <v>6341</v>
      </c>
      <c r="P3218" s="89"/>
      <c r="Q3218" s="89"/>
      <c r="R3218" s="89"/>
      <c r="S3218" s="109">
        <v>5</v>
      </c>
      <c r="T3218" s="89"/>
      <c r="U3218" s="109">
        <v>10620</v>
      </c>
    </row>
    <row r="3219" spans="1:21" ht="17.25" customHeight="1" thickBot="1">
      <c r="A3219" s="82">
        <v>45057</v>
      </c>
      <c r="B3219" s="82" t="str">
        <f t="shared" si="50"/>
        <v>May</v>
      </c>
      <c r="C3219" s="83">
        <v>45047</v>
      </c>
      <c r="D3219" s="109">
        <v>19</v>
      </c>
      <c r="E3219" s="84" t="s">
        <v>205</v>
      </c>
      <c r="F3219" s="113" t="s">
        <v>241</v>
      </c>
      <c r="G3219" s="110" t="s">
        <v>11113</v>
      </c>
      <c r="H3219" s="86" t="s">
        <v>8782</v>
      </c>
      <c r="I3219" s="110">
        <v>13841</v>
      </c>
      <c r="J3219" s="109">
        <v>11730</v>
      </c>
      <c r="K3219" s="120" t="s">
        <v>112</v>
      </c>
      <c r="L3219" s="109" t="s">
        <v>229</v>
      </c>
      <c r="M3219" s="88" t="str">
        <f>VLOOKUP(L3219,'Total Sales 24-25'!$AD$2:$AE$6,2,0)</f>
        <v>WhatsApp API Business</v>
      </c>
      <c r="N3219" s="109" t="s">
        <v>1322</v>
      </c>
      <c r="O3219" s="109" t="s">
        <v>6341</v>
      </c>
      <c r="P3219" s="89"/>
      <c r="Q3219" s="89"/>
      <c r="R3219" s="89"/>
      <c r="S3219" s="109">
        <v>5</v>
      </c>
      <c r="T3219" s="89"/>
      <c r="U3219" s="109">
        <v>13841</v>
      </c>
    </row>
    <row r="3220" spans="1:21" ht="17.25" customHeight="1" thickBot="1">
      <c r="A3220" s="82">
        <v>45058</v>
      </c>
      <c r="B3220" s="82" t="str">
        <f t="shared" si="50"/>
        <v>May</v>
      </c>
      <c r="C3220" s="83">
        <v>45047</v>
      </c>
      <c r="D3220" s="84">
        <v>19</v>
      </c>
      <c r="E3220" s="84" t="s">
        <v>205</v>
      </c>
      <c r="F3220" s="85" t="s">
        <v>5014</v>
      </c>
      <c r="G3220" s="86" t="s">
        <v>11114</v>
      </c>
      <c r="H3220" s="86" t="s">
        <v>8782</v>
      </c>
      <c r="I3220" s="86">
        <v>56640</v>
      </c>
      <c r="J3220" s="84">
        <v>48000</v>
      </c>
      <c r="K3220" s="108" t="s">
        <v>291</v>
      </c>
      <c r="L3220" s="88" t="s">
        <v>32</v>
      </c>
      <c r="M3220" s="88" t="s">
        <v>15</v>
      </c>
      <c r="N3220" s="88" t="s">
        <v>503</v>
      </c>
      <c r="O3220" s="84" t="s">
        <v>6341</v>
      </c>
      <c r="P3220" s="89"/>
      <c r="Q3220" s="89"/>
      <c r="R3220" s="89"/>
      <c r="S3220" s="84">
        <v>5</v>
      </c>
      <c r="T3220" s="89"/>
      <c r="U3220" s="84">
        <v>56640</v>
      </c>
    </row>
    <row r="3221" spans="1:21" ht="17.25" customHeight="1" thickBot="1">
      <c r="A3221" s="82">
        <v>45058</v>
      </c>
      <c r="B3221" s="82" t="str">
        <f t="shared" si="50"/>
        <v>May</v>
      </c>
      <c r="C3221" s="83">
        <v>45047</v>
      </c>
      <c r="D3221" s="84">
        <v>19</v>
      </c>
      <c r="E3221" s="84" t="s">
        <v>205</v>
      </c>
      <c r="F3221" s="85" t="s">
        <v>11115</v>
      </c>
      <c r="G3221" s="86" t="s">
        <v>11116</v>
      </c>
      <c r="H3221" s="86" t="s">
        <v>8782</v>
      </c>
      <c r="I3221" s="86">
        <v>299</v>
      </c>
      <c r="J3221" s="84">
        <v>253</v>
      </c>
      <c r="K3221" s="107" t="s">
        <v>261</v>
      </c>
      <c r="L3221" s="88" t="s">
        <v>226</v>
      </c>
      <c r="M3221" s="88" t="str">
        <f>VLOOKUP(L3221,'Total Sales 24-25'!$AD$2:$AE$6,2,0)</f>
        <v xml:space="preserve">Training Business </v>
      </c>
      <c r="N3221" s="88" t="s">
        <v>330</v>
      </c>
      <c r="O3221" s="84" t="s">
        <v>6341</v>
      </c>
      <c r="P3221" s="89"/>
      <c r="Q3221" s="89"/>
      <c r="R3221" s="89"/>
      <c r="S3221" s="84">
        <v>5</v>
      </c>
      <c r="T3221" s="89"/>
      <c r="U3221" s="84">
        <v>299</v>
      </c>
    </row>
    <row r="3222" spans="1:21" ht="17.25" customHeight="1" thickBot="1">
      <c r="A3222" s="82">
        <v>45058</v>
      </c>
      <c r="B3222" s="82" t="str">
        <f t="shared" si="50"/>
        <v>May</v>
      </c>
      <c r="C3222" s="83">
        <v>45047</v>
      </c>
      <c r="D3222" s="84">
        <v>19</v>
      </c>
      <c r="E3222" s="84" t="s">
        <v>205</v>
      </c>
      <c r="F3222" s="85" t="s">
        <v>11117</v>
      </c>
      <c r="G3222" s="86" t="s">
        <v>11118</v>
      </c>
      <c r="H3222" s="86" t="s">
        <v>8782</v>
      </c>
      <c r="I3222" s="86">
        <v>299</v>
      </c>
      <c r="J3222" s="84">
        <v>253</v>
      </c>
      <c r="K3222" s="107" t="s">
        <v>261</v>
      </c>
      <c r="L3222" s="88" t="s">
        <v>226</v>
      </c>
      <c r="M3222" s="88" t="str">
        <f>VLOOKUP(L3222,'Total Sales 24-25'!$AD$2:$AE$6,2,0)</f>
        <v xml:space="preserve">Training Business </v>
      </c>
      <c r="N3222" s="88" t="s">
        <v>330</v>
      </c>
      <c r="O3222" s="84" t="s">
        <v>6341</v>
      </c>
      <c r="P3222" s="89"/>
      <c r="Q3222" s="89"/>
      <c r="R3222" s="89"/>
      <c r="S3222" s="84">
        <v>5</v>
      </c>
      <c r="T3222" s="89"/>
      <c r="U3222" s="84">
        <v>299</v>
      </c>
    </row>
    <row r="3223" spans="1:21" ht="17.25" customHeight="1" thickBot="1">
      <c r="A3223" s="82">
        <v>45058</v>
      </c>
      <c r="B3223" s="82" t="str">
        <f t="shared" si="50"/>
        <v>May</v>
      </c>
      <c r="C3223" s="83">
        <v>45047</v>
      </c>
      <c r="D3223" s="84">
        <v>19</v>
      </c>
      <c r="E3223" s="84" t="s">
        <v>205</v>
      </c>
      <c r="F3223" s="85" t="s">
        <v>427</v>
      </c>
      <c r="G3223" s="86" t="s">
        <v>11119</v>
      </c>
      <c r="H3223" s="86" t="s">
        <v>8782</v>
      </c>
      <c r="I3223" s="86">
        <v>56640</v>
      </c>
      <c r="J3223" s="84">
        <v>48000</v>
      </c>
      <c r="K3223" s="108" t="s">
        <v>291</v>
      </c>
      <c r="L3223" s="88" t="s">
        <v>32</v>
      </c>
      <c r="M3223" s="88" t="s">
        <v>15</v>
      </c>
      <c r="N3223" s="88" t="s">
        <v>503</v>
      </c>
      <c r="O3223" s="84" t="s">
        <v>6341</v>
      </c>
      <c r="P3223" s="89"/>
      <c r="Q3223" s="89"/>
      <c r="R3223" s="89"/>
      <c r="S3223" s="84">
        <v>5</v>
      </c>
      <c r="T3223" s="89"/>
      <c r="U3223" s="84">
        <v>56640</v>
      </c>
    </row>
    <row r="3224" spans="1:21" ht="17.25" customHeight="1" thickBot="1">
      <c r="A3224" s="82">
        <v>45058</v>
      </c>
      <c r="B3224" s="82" t="str">
        <f t="shared" si="50"/>
        <v>May</v>
      </c>
      <c r="C3224" s="83">
        <v>45047</v>
      </c>
      <c r="D3224" s="109">
        <v>19</v>
      </c>
      <c r="E3224" s="84" t="s">
        <v>205</v>
      </c>
      <c r="F3224" s="113" t="s">
        <v>3422</v>
      </c>
      <c r="G3224" s="110" t="s">
        <v>11120</v>
      </c>
      <c r="H3224" s="86" t="s">
        <v>8782</v>
      </c>
      <c r="I3224" s="110">
        <v>23600</v>
      </c>
      <c r="J3224" s="109">
        <v>20000</v>
      </c>
      <c r="K3224" s="120" t="s">
        <v>112</v>
      </c>
      <c r="L3224" s="109" t="s">
        <v>229</v>
      </c>
      <c r="M3224" s="88" t="str">
        <f>VLOOKUP(L3224,'Total Sales 24-25'!$AD$2:$AE$6,2,0)</f>
        <v>WhatsApp API Business</v>
      </c>
      <c r="N3224" s="109" t="s">
        <v>485</v>
      </c>
      <c r="O3224" s="109" t="s">
        <v>6341</v>
      </c>
      <c r="P3224" s="89"/>
      <c r="Q3224" s="89"/>
      <c r="R3224" s="89"/>
      <c r="S3224" s="109">
        <v>5</v>
      </c>
      <c r="T3224" s="89"/>
      <c r="U3224" s="109">
        <v>23600</v>
      </c>
    </row>
    <row r="3225" spans="1:21" ht="17.25" customHeight="1" thickBot="1">
      <c r="A3225" s="82">
        <v>45058</v>
      </c>
      <c r="B3225" s="82" t="str">
        <f t="shared" si="50"/>
        <v>May</v>
      </c>
      <c r="C3225" s="83">
        <v>45047</v>
      </c>
      <c r="D3225" s="109">
        <v>19</v>
      </c>
      <c r="E3225" s="84" t="s">
        <v>205</v>
      </c>
      <c r="F3225" s="113" t="s">
        <v>1838</v>
      </c>
      <c r="G3225" s="110" t="s">
        <v>11121</v>
      </c>
      <c r="H3225" s="86" t="s">
        <v>8782</v>
      </c>
      <c r="I3225" s="110">
        <v>7523</v>
      </c>
      <c r="J3225" s="109">
        <v>6375</v>
      </c>
      <c r="K3225" s="120" t="s">
        <v>112</v>
      </c>
      <c r="L3225" s="109" t="s">
        <v>229</v>
      </c>
      <c r="M3225" s="88" t="str">
        <f>VLOOKUP(L3225,'Total Sales 24-25'!$AD$2:$AE$6,2,0)</f>
        <v>WhatsApp API Business</v>
      </c>
      <c r="N3225" s="109" t="s">
        <v>269</v>
      </c>
      <c r="O3225" s="109" t="s">
        <v>6341</v>
      </c>
      <c r="P3225" s="89"/>
      <c r="Q3225" s="89"/>
      <c r="R3225" s="89"/>
      <c r="S3225" s="109">
        <v>5</v>
      </c>
      <c r="T3225" s="89"/>
      <c r="U3225" s="109">
        <v>7522.5</v>
      </c>
    </row>
    <row r="3226" spans="1:21" ht="17.25" customHeight="1" thickBot="1">
      <c r="A3226" s="82">
        <v>45058</v>
      </c>
      <c r="B3226" s="82" t="str">
        <f t="shared" si="50"/>
        <v>May</v>
      </c>
      <c r="C3226" s="83">
        <v>45047</v>
      </c>
      <c r="D3226" s="109">
        <v>19</v>
      </c>
      <c r="E3226" s="84" t="s">
        <v>205</v>
      </c>
      <c r="F3226" s="113" t="s">
        <v>2103</v>
      </c>
      <c r="G3226" s="110" t="s">
        <v>11122</v>
      </c>
      <c r="H3226" s="86" t="s">
        <v>8782</v>
      </c>
      <c r="I3226" s="110">
        <v>950</v>
      </c>
      <c r="J3226" s="109">
        <v>805</v>
      </c>
      <c r="K3226" s="120" t="s">
        <v>112</v>
      </c>
      <c r="L3226" s="109" t="s">
        <v>229</v>
      </c>
      <c r="M3226" s="88" t="str">
        <f>VLOOKUP(L3226,'Total Sales 24-25'!$AD$2:$AE$6,2,0)</f>
        <v>WhatsApp API Business</v>
      </c>
      <c r="N3226" s="109" t="s">
        <v>594</v>
      </c>
      <c r="O3226" s="109" t="s">
        <v>6341</v>
      </c>
      <c r="P3226" s="89"/>
      <c r="Q3226" s="89"/>
      <c r="R3226" s="89"/>
      <c r="S3226" s="109">
        <v>5</v>
      </c>
      <c r="T3226" s="89"/>
      <c r="U3226" s="109">
        <v>950</v>
      </c>
    </row>
    <row r="3227" spans="1:21" ht="17.25" customHeight="1" thickBot="1">
      <c r="A3227" s="82">
        <v>45059</v>
      </c>
      <c r="B3227" s="82" t="str">
        <f t="shared" si="50"/>
        <v>May</v>
      </c>
      <c r="C3227" s="83">
        <v>45047</v>
      </c>
      <c r="D3227" s="109">
        <v>19</v>
      </c>
      <c r="E3227" s="84" t="s">
        <v>205</v>
      </c>
      <c r="F3227" s="113" t="s">
        <v>1801</v>
      </c>
      <c r="G3227" s="110" t="s">
        <v>11123</v>
      </c>
      <c r="H3227" s="86" t="s">
        <v>8782</v>
      </c>
      <c r="I3227" s="110">
        <v>2950</v>
      </c>
      <c r="J3227" s="109">
        <v>2500</v>
      </c>
      <c r="K3227" s="120" t="s">
        <v>112</v>
      </c>
      <c r="L3227" s="109" t="s">
        <v>229</v>
      </c>
      <c r="M3227" s="88" t="str">
        <f>VLOOKUP(L3227,'Total Sales 24-25'!$AD$2:$AE$6,2,0)</f>
        <v>WhatsApp API Business</v>
      </c>
      <c r="N3227" s="109" t="s">
        <v>258</v>
      </c>
      <c r="O3227" s="109" t="s">
        <v>6341</v>
      </c>
      <c r="P3227" s="89"/>
      <c r="Q3227" s="89"/>
      <c r="R3227" s="89"/>
      <c r="S3227" s="109">
        <v>5</v>
      </c>
      <c r="T3227" s="89"/>
      <c r="U3227" s="109">
        <v>2950</v>
      </c>
    </row>
    <row r="3228" spans="1:21" ht="17.25" customHeight="1" thickBot="1">
      <c r="A3228" s="82">
        <v>45059</v>
      </c>
      <c r="B3228" s="82" t="str">
        <f t="shared" si="50"/>
        <v>May</v>
      </c>
      <c r="C3228" s="83">
        <v>45047</v>
      </c>
      <c r="D3228" s="109">
        <v>19</v>
      </c>
      <c r="E3228" s="84" t="s">
        <v>205</v>
      </c>
      <c r="F3228" s="113" t="s">
        <v>11124</v>
      </c>
      <c r="G3228" s="110" t="s">
        <v>11125</v>
      </c>
      <c r="H3228" s="86" t="s">
        <v>8782</v>
      </c>
      <c r="I3228" s="110">
        <v>7522</v>
      </c>
      <c r="J3228" s="109">
        <v>6375</v>
      </c>
      <c r="K3228" s="120" t="s">
        <v>112</v>
      </c>
      <c r="L3228" s="109" t="s">
        <v>229</v>
      </c>
      <c r="M3228" s="88" t="str">
        <f>VLOOKUP(L3228,'Total Sales 24-25'!$AD$2:$AE$6,2,0)</f>
        <v>WhatsApp API Business</v>
      </c>
      <c r="N3228" s="109" t="s">
        <v>269</v>
      </c>
      <c r="O3228" s="109" t="s">
        <v>6341</v>
      </c>
      <c r="P3228" s="89"/>
      <c r="Q3228" s="89"/>
      <c r="R3228" s="89"/>
      <c r="S3228" s="109">
        <v>5</v>
      </c>
      <c r="T3228" s="89"/>
      <c r="U3228" s="109">
        <v>7522</v>
      </c>
    </row>
    <row r="3229" spans="1:21" ht="17.25" customHeight="1" thickBot="1">
      <c r="A3229" s="82">
        <v>45059</v>
      </c>
      <c r="B3229" s="82" t="str">
        <f t="shared" si="50"/>
        <v>May</v>
      </c>
      <c r="C3229" s="83">
        <v>45047</v>
      </c>
      <c r="D3229" s="109">
        <v>19</v>
      </c>
      <c r="E3229" s="84" t="s">
        <v>205</v>
      </c>
      <c r="F3229" s="113" t="s">
        <v>1211</v>
      </c>
      <c r="G3229" s="110" t="s">
        <v>11126</v>
      </c>
      <c r="H3229" s="86" t="s">
        <v>8782</v>
      </c>
      <c r="I3229" s="110">
        <v>42480</v>
      </c>
      <c r="J3229" s="109">
        <v>36000</v>
      </c>
      <c r="K3229" s="120" t="s">
        <v>112</v>
      </c>
      <c r="L3229" s="109" t="s">
        <v>229</v>
      </c>
      <c r="M3229" s="88" t="str">
        <f>VLOOKUP(L3229,'Total Sales 24-25'!$AD$2:$AE$6,2,0)</f>
        <v>WhatsApp API Business</v>
      </c>
      <c r="N3229" s="109" t="s">
        <v>359</v>
      </c>
      <c r="O3229" s="109" t="s">
        <v>6341</v>
      </c>
      <c r="P3229" s="89"/>
      <c r="Q3229" s="89"/>
      <c r="R3229" s="89"/>
      <c r="S3229" s="109">
        <v>5</v>
      </c>
      <c r="T3229" s="89"/>
      <c r="U3229" s="109">
        <v>42480</v>
      </c>
    </row>
    <row r="3230" spans="1:21" ht="17.25" customHeight="1" thickBot="1">
      <c r="A3230" s="82">
        <v>45059</v>
      </c>
      <c r="B3230" s="82" t="str">
        <f t="shared" si="50"/>
        <v>May</v>
      </c>
      <c r="C3230" s="83">
        <v>45047</v>
      </c>
      <c r="D3230" s="109">
        <v>19</v>
      </c>
      <c r="E3230" s="84" t="s">
        <v>205</v>
      </c>
      <c r="F3230" s="113" t="s">
        <v>1565</v>
      </c>
      <c r="G3230" s="110" t="s">
        <v>11127</v>
      </c>
      <c r="H3230" s="86" t="s">
        <v>8782</v>
      </c>
      <c r="I3230" s="110">
        <v>42480</v>
      </c>
      <c r="J3230" s="109">
        <v>36000</v>
      </c>
      <c r="K3230" s="120" t="s">
        <v>112</v>
      </c>
      <c r="L3230" s="109" t="s">
        <v>229</v>
      </c>
      <c r="M3230" s="88" t="str">
        <f>VLOOKUP(L3230,'Total Sales 24-25'!$AD$2:$AE$6,2,0)</f>
        <v>WhatsApp API Business</v>
      </c>
      <c r="N3230" s="109" t="s">
        <v>359</v>
      </c>
      <c r="O3230" s="109" t="s">
        <v>6341</v>
      </c>
      <c r="P3230" s="89"/>
      <c r="Q3230" s="89"/>
      <c r="R3230" s="89"/>
      <c r="S3230" s="109">
        <v>5</v>
      </c>
      <c r="T3230" s="89"/>
      <c r="U3230" s="109">
        <v>42480</v>
      </c>
    </row>
    <row r="3231" spans="1:21" ht="17.25" customHeight="1" thickBot="1">
      <c r="A3231" s="82">
        <v>45059</v>
      </c>
      <c r="B3231" s="82" t="str">
        <f t="shared" si="50"/>
        <v>May</v>
      </c>
      <c r="C3231" s="83">
        <v>45047</v>
      </c>
      <c r="D3231" s="109">
        <v>19</v>
      </c>
      <c r="E3231" s="84" t="s">
        <v>205</v>
      </c>
      <c r="F3231" s="113" t="s">
        <v>11128</v>
      </c>
      <c r="G3231" s="110" t="s">
        <v>11129</v>
      </c>
      <c r="H3231" s="86" t="s">
        <v>8782</v>
      </c>
      <c r="I3231" s="110">
        <v>950</v>
      </c>
      <c r="J3231" s="109">
        <v>805</v>
      </c>
      <c r="K3231" s="120" t="s">
        <v>112</v>
      </c>
      <c r="L3231" s="109" t="s">
        <v>229</v>
      </c>
      <c r="M3231" s="88" t="str">
        <f>VLOOKUP(L3231,'Total Sales 24-25'!$AD$2:$AE$6,2,0)</f>
        <v>WhatsApp API Business</v>
      </c>
      <c r="N3231" s="109" t="s">
        <v>594</v>
      </c>
      <c r="O3231" s="109" t="s">
        <v>6341</v>
      </c>
      <c r="P3231" s="89"/>
      <c r="Q3231" s="89"/>
      <c r="R3231" s="89"/>
      <c r="S3231" s="109">
        <v>5</v>
      </c>
      <c r="T3231" s="89"/>
      <c r="U3231" s="109">
        <v>950</v>
      </c>
    </row>
    <row r="3232" spans="1:21" ht="17.25" customHeight="1" thickBot="1">
      <c r="A3232" s="82">
        <v>45059</v>
      </c>
      <c r="B3232" s="82" t="str">
        <f t="shared" si="50"/>
        <v>May</v>
      </c>
      <c r="C3232" s="83">
        <v>45047</v>
      </c>
      <c r="D3232" s="84">
        <v>19</v>
      </c>
      <c r="E3232" s="84" t="s">
        <v>205</v>
      </c>
      <c r="F3232" s="85" t="s">
        <v>1035</v>
      </c>
      <c r="G3232" s="86" t="s">
        <v>11130</v>
      </c>
      <c r="H3232" s="86" t="s">
        <v>8782</v>
      </c>
      <c r="I3232" s="86">
        <v>56640</v>
      </c>
      <c r="J3232" s="84">
        <v>48000</v>
      </c>
      <c r="K3232" s="108" t="s">
        <v>291</v>
      </c>
      <c r="L3232" s="88" t="s">
        <v>32</v>
      </c>
      <c r="M3232" s="88" t="s">
        <v>15</v>
      </c>
      <c r="N3232" s="88" t="s">
        <v>503</v>
      </c>
      <c r="O3232" s="84" t="s">
        <v>6341</v>
      </c>
      <c r="P3232" s="89"/>
      <c r="Q3232" s="89"/>
      <c r="R3232" s="89"/>
      <c r="S3232" s="84">
        <v>5</v>
      </c>
      <c r="T3232" s="89"/>
      <c r="U3232" s="84">
        <v>56640</v>
      </c>
    </row>
    <row r="3233" spans="1:21" ht="17.25" customHeight="1" thickBot="1">
      <c r="A3233" s="82">
        <v>45061</v>
      </c>
      <c r="B3233" s="82" t="str">
        <f t="shared" si="50"/>
        <v>May</v>
      </c>
      <c r="C3233" s="83">
        <v>45047</v>
      </c>
      <c r="D3233" s="109">
        <v>20</v>
      </c>
      <c r="E3233" s="84" t="s">
        <v>205</v>
      </c>
      <c r="F3233" s="113" t="s">
        <v>11131</v>
      </c>
      <c r="G3233" s="110" t="s">
        <v>11132</v>
      </c>
      <c r="H3233" s="86" t="s">
        <v>8782</v>
      </c>
      <c r="I3233" s="110">
        <v>2950</v>
      </c>
      <c r="J3233" s="109">
        <v>2500</v>
      </c>
      <c r="K3233" s="120" t="s">
        <v>112</v>
      </c>
      <c r="L3233" s="109" t="s">
        <v>229</v>
      </c>
      <c r="M3233" s="88" t="str">
        <f>VLOOKUP(L3233,'Total Sales 24-25'!$AD$2:$AE$6,2,0)</f>
        <v>WhatsApp API Business</v>
      </c>
      <c r="N3233" s="109" t="s">
        <v>258</v>
      </c>
      <c r="O3233" s="109" t="s">
        <v>6341</v>
      </c>
      <c r="P3233" s="89"/>
      <c r="Q3233" s="89"/>
      <c r="R3233" s="89"/>
      <c r="S3233" s="109">
        <v>5</v>
      </c>
      <c r="T3233" s="89"/>
      <c r="U3233" s="109">
        <v>2950</v>
      </c>
    </row>
    <row r="3234" spans="1:21" ht="17.25" customHeight="1" thickBot="1">
      <c r="A3234" s="82">
        <v>45061</v>
      </c>
      <c r="B3234" s="82" t="str">
        <f t="shared" si="50"/>
        <v>May</v>
      </c>
      <c r="C3234" s="83">
        <v>45047</v>
      </c>
      <c r="D3234" s="109">
        <v>20</v>
      </c>
      <c r="E3234" s="84" t="s">
        <v>205</v>
      </c>
      <c r="F3234" s="113" t="s">
        <v>4590</v>
      </c>
      <c r="G3234" s="110" t="s">
        <v>11133</v>
      </c>
      <c r="H3234" s="86" t="s">
        <v>8782</v>
      </c>
      <c r="I3234" s="110">
        <v>2950</v>
      </c>
      <c r="J3234" s="109">
        <v>2500</v>
      </c>
      <c r="K3234" s="120" t="s">
        <v>112</v>
      </c>
      <c r="L3234" s="109" t="s">
        <v>229</v>
      </c>
      <c r="M3234" s="88" t="str">
        <f>VLOOKUP(L3234,'Total Sales 24-25'!$AD$2:$AE$6,2,0)</f>
        <v>WhatsApp API Business</v>
      </c>
      <c r="N3234" s="109" t="s">
        <v>258</v>
      </c>
      <c r="O3234" s="109" t="s">
        <v>6341</v>
      </c>
      <c r="P3234" s="89"/>
      <c r="Q3234" s="89"/>
      <c r="R3234" s="89"/>
      <c r="S3234" s="109">
        <v>5</v>
      </c>
      <c r="T3234" s="89"/>
      <c r="U3234" s="109">
        <v>2950</v>
      </c>
    </row>
    <row r="3235" spans="1:21" ht="17.25" customHeight="1" thickBot="1">
      <c r="A3235" s="82">
        <v>45061</v>
      </c>
      <c r="B3235" s="82" t="str">
        <f t="shared" si="50"/>
        <v>May</v>
      </c>
      <c r="C3235" s="83">
        <v>45047</v>
      </c>
      <c r="D3235" s="84">
        <v>20</v>
      </c>
      <c r="E3235" s="84" t="s">
        <v>205</v>
      </c>
      <c r="F3235" s="85" t="s">
        <v>1565</v>
      </c>
      <c r="G3235" s="86" t="s">
        <v>11134</v>
      </c>
      <c r="H3235" s="86" t="s">
        <v>8782</v>
      </c>
      <c r="I3235" s="86">
        <v>70800</v>
      </c>
      <c r="J3235" s="84">
        <v>60000</v>
      </c>
      <c r="K3235" s="108" t="s">
        <v>291</v>
      </c>
      <c r="L3235" s="88" t="s">
        <v>32</v>
      </c>
      <c r="M3235" s="88" t="s">
        <v>15</v>
      </c>
      <c r="N3235" s="88" t="s">
        <v>503</v>
      </c>
      <c r="O3235" s="84" t="s">
        <v>6341</v>
      </c>
      <c r="P3235" s="89"/>
      <c r="Q3235" s="89"/>
      <c r="R3235" s="89"/>
      <c r="S3235" s="84">
        <v>5</v>
      </c>
      <c r="T3235" s="89"/>
      <c r="U3235" s="84">
        <v>70800</v>
      </c>
    </row>
    <row r="3236" spans="1:21" ht="17.25" customHeight="1" thickBot="1">
      <c r="A3236" s="82">
        <v>45061</v>
      </c>
      <c r="B3236" s="82" t="str">
        <f t="shared" si="50"/>
        <v>May</v>
      </c>
      <c r="C3236" s="83">
        <v>45047</v>
      </c>
      <c r="D3236" s="109">
        <v>20</v>
      </c>
      <c r="E3236" s="84" t="s">
        <v>205</v>
      </c>
      <c r="F3236" s="113" t="s">
        <v>303</v>
      </c>
      <c r="G3236" s="110" t="s">
        <v>11135</v>
      </c>
      <c r="H3236" s="86" t="s">
        <v>8782</v>
      </c>
      <c r="I3236" s="110">
        <v>15045</v>
      </c>
      <c r="J3236" s="109">
        <v>12750</v>
      </c>
      <c r="K3236" s="120" t="s">
        <v>112</v>
      </c>
      <c r="L3236" s="109" t="s">
        <v>229</v>
      </c>
      <c r="M3236" s="88" t="str">
        <f>VLOOKUP(L3236,'Total Sales 24-25'!$AD$2:$AE$6,2,0)</f>
        <v>WhatsApp API Business</v>
      </c>
      <c r="N3236" s="109" t="s">
        <v>284</v>
      </c>
      <c r="O3236" s="109" t="s">
        <v>6341</v>
      </c>
      <c r="P3236" s="89"/>
      <c r="Q3236" s="89"/>
      <c r="R3236" s="89"/>
      <c r="S3236" s="109">
        <v>5</v>
      </c>
      <c r="T3236" s="89"/>
      <c r="U3236" s="109">
        <v>15045</v>
      </c>
    </row>
    <row r="3237" spans="1:21" ht="17.25" customHeight="1" thickBot="1">
      <c r="A3237" s="82">
        <v>45061</v>
      </c>
      <c r="B3237" s="82" t="str">
        <f t="shared" si="50"/>
        <v>May</v>
      </c>
      <c r="C3237" s="83">
        <v>45047</v>
      </c>
      <c r="D3237" s="109">
        <v>20</v>
      </c>
      <c r="E3237" s="84" t="s">
        <v>205</v>
      </c>
      <c r="F3237" s="113" t="s">
        <v>10186</v>
      </c>
      <c r="G3237" s="110" t="s">
        <v>11136</v>
      </c>
      <c r="H3237" s="86" t="s">
        <v>8782</v>
      </c>
      <c r="I3237" s="110">
        <v>2508</v>
      </c>
      <c r="J3237" s="109">
        <v>2125</v>
      </c>
      <c r="K3237" s="120" t="s">
        <v>112</v>
      </c>
      <c r="L3237" s="109" t="s">
        <v>229</v>
      </c>
      <c r="M3237" s="88" t="str">
        <f>VLOOKUP(L3237,'Total Sales 24-25'!$AD$2:$AE$6,2,0)</f>
        <v>WhatsApp API Business</v>
      </c>
      <c r="N3237" s="109" t="s">
        <v>258</v>
      </c>
      <c r="O3237" s="109" t="s">
        <v>6341</v>
      </c>
      <c r="P3237" s="89"/>
      <c r="Q3237" s="89"/>
      <c r="R3237" s="89"/>
      <c r="S3237" s="109">
        <v>5</v>
      </c>
      <c r="T3237" s="89"/>
      <c r="U3237" s="109">
        <v>2507.5</v>
      </c>
    </row>
    <row r="3238" spans="1:21" ht="17.25" customHeight="1" thickBot="1">
      <c r="A3238" s="82">
        <v>45062</v>
      </c>
      <c r="B3238" s="82" t="str">
        <f t="shared" si="50"/>
        <v>May</v>
      </c>
      <c r="C3238" s="83">
        <v>45047</v>
      </c>
      <c r="D3238" s="109">
        <v>20</v>
      </c>
      <c r="E3238" s="84" t="s">
        <v>205</v>
      </c>
      <c r="F3238" s="113" t="s">
        <v>11137</v>
      </c>
      <c r="G3238" s="110" t="s">
        <v>11138</v>
      </c>
      <c r="H3238" s="86" t="s">
        <v>8782</v>
      </c>
      <c r="I3238" s="110">
        <v>15045</v>
      </c>
      <c r="J3238" s="109">
        <v>12750</v>
      </c>
      <c r="K3238" s="120" t="s">
        <v>112</v>
      </c>
      <c r="L3238" s="109" t="s">
        <v>229</v>
      </c>
      <c r="M3238" s="88" t="str">
        <f>VLOOKUP(L3238,'Total Sales 24-25'!$AD$2:$AE$6,2,0)</f>
        <v>WhatsApp API Business</v>
      </c>
      <c r="N3238" s="109" t="s">
        <v>284</v>
      </c>
      <c r="O3238" s="109" t="s">
        <v>6341</v>
      </c>
      <c r="P3238" s="89"/>
      <c r="Q3238" s="89"/>
      <c r="R3238" s="89"/>
      <c r="S3238" s="109">
        <v>5</v>
      </c>
      <c r="T3238" s="89"/>
      <c r="U3238" s="109">
        <v>15045</v>
      </c>
    </row>
    <row r="3239" spans="1:21" ht="17.25" customHeight="1" thickBot="1">
      <c r="A3239" s="82">
        <v>45062</v>
      </c>
      <c r="B3239" s="82" t="str">
        <f t="shared" si="50"/>
        <v>May</v>
      </c>
      <c r="C3239" s="83">
        <v>45047</v>
      </c>
      <c r="D3239" s="84">
        <v>20</v>
      </c>
      <c r="E3239" s="84" t="s">
        <v>205</v>
      </c>
      <c r="F3239" s="85" t="s">
        <v>656</v>
      </c>
      <c r="G3239" s="86" t="s">
        <v>11139</v>
      </c>
      <c r="H3239" s="86" t="s">
        <v>8782</v>
      </c>
      <c r="I3239" s="86">
        <v>5900</v>
      </c>
      <c r="J3239" s="84">
        <v>5000</v>
      </c>
      <c r="K3239" s="88" t="s">
        <v>8818</v>
      </c>
      <c r="L3239" s="88" t="s">
        <v>223</v>
      </c>
      <c r="M3239" s="88" t="str">
        <f>VLOOKUP(L3239,'Total Sales 24-25'!$AD$2:$AE$6,2,0)</f>
        <v>Tech Assist Recruitment</v>
      </c>
      <c r="N3239" s="88" t="s">
        <v>311</v>
      </c>
      <c r="O3239" s="84" t="s">
        <v>6341</v>
      </c>
      <c r="P3239" s="89"/>
      <c r="Q3239" s="89"/>
      <c r="R3239" s="89"/>
      <c r="S3239" s="84">
        <v>5</v>
      </c>
      <c r="T3239" s="89"/>
      <c r="U3239" s="84">
        <v>5900</v>
      </c>
    </row>
    <row r="3240" spans="1:21" ht="17.25" customHeight="1" thickBot="1">
      <c r="A3240" s="82">
        <v>45062</v>
      </c>
      <c r="B3240" s="82" t="str">
        <f t="shared" si="50"/>
        <v>May</v>
      </c>
      <c r="C3240" s="83">
        <v>45047</v>
      </c>
      <c r="D3240" s="109">
        <v>20</v>
      </c>
      <c r="E3240" s="84" t="s">
        <v>205</v>
      </c>
      <c r="F3240" s="113" t="s">
        <v>7855</v>
      </c>
      <c r="G3240" s="110" t="s">
        <v>11140</v>
      </c>
      <c r="H3240" s="86" t="s">
        <v>8782</v>
      </c>
      <c r="I3240" s="110">
        <v>4720</v>
      </c>
      <c r="J3240" s="109">
        <v>4000</v>
      </c>
      <c r="K3240" s="120" t="s">
        <v>112</v>
      </c>
      <c r="L3240" s="109" t="s">
        <v>229</v>
      </c>
      <c r="M3240" s="88" t="str">
        <f>VLOOKUP(L3240,'Total Sales 24-25'!$AD$2:$AE$6,2,0)</f>
        <v>WhatsApp API Business</v>
      </c>
      <c r="N3240" s="109" t="s">
        <v>9065</v>
      </c>
      <c r="O3240" s="109" t="s">
        <v>6341</v>
      </c>
      <c r="P3240" s="89"/>
      <c r="Q3240" s="89"/>
      <c r="R3240" s="89"/>
      <c r="S3240" s="109">
        <v>5</v>
      </c>
      <c r="T3240" s="89"/>
      <c r="U3240" s="109">
        <v>4720</v>
      </c>
    </row>
    <row r="3241" spans="1:21" ht="17.25" customHeight="1" thickBot="1">
      <c r="A3241" s="82">
        <v>45062</v>
      </c>
      <c r="B3241" s="82" t="str">
        <f t="shared" si="50"/>
        <v>May</v>
      </c>
      <c r="C3241" s="83">
        <v>45047</v>
      </c>
      <c r="D3241" s="84">
        <v>20</v>
      </c>
      <c r="E3241" s="84" t="s">
        <v>205</v>
      </c>
      <c r="F3241" s="85" t="s">
        <v>773</v>
      </c>
      <c r="G3241" s="86" t="s">
        <v>11141</v>
      </c>
      <c r="H3241" s="86" t="s">
        <v>8782</v>
      </c>
      <c r="I3241" s="86">
        <v>70800</v>
      </c>
      <c r="J3241" s="84">
        <v>60000</v>
      </c>
      <c r="K3241" s="108" t="s">
        <v>291</v>
      </c>
      <c r="L3241" s="88" t="s">
        <v>32</v>
      </c>
      <c r="M3241" s="88" t="s">
        <v>15</v>
      </c>
      <c r="N3241" s="88" t="s">
        <v>503</v>
      </c>
      <c r="O3241" s="84" t="s">
        <v>6341</v>
      </c>
      <c r="P3241" s="89"/>
      <c r="Q3241" s="89"/>
      <c r="R3241" s="89"/>
      <c r="S3241" s="84">
        <v>5</v>
      </c>
      <c r="T3241" s="89"/>
      <c r="U3241" s="84">
        <v>70800</v>
      </c>
    </row>
    <row r="3242" spans="1:21" ht="17.25" customHeight="1" thickBot="1">
      <c r="A3242" s="82">
        <v>45062</v>
      </c>
      <c r="B3242" s="82" t="str">
        <f t="shared" si="50"/>
        <v>May</v>
      </c>
      <c r="C3242" s="83">
        <v>45047</v>
      </c>
      <c r="D3242" s="109">
        <v>20</v>
      </c>
      <c r="E3242" s="84" t="s">
        <v>205</v>
      </c>
      <c r="F3242" s="113" t="s">
        <v>2578</v>
      </c>
      <c r="G3242" s="110" t="s">
        <v>11142</v>
      </c>
      <c r="H3242" s="86" t="s">
        <v>8782</v>
      </c>
      <c r="I3242" s="110">
        <v>42480</v>
      </c>
      <c r="J3242" s="109">
        <v>36000</v>
      </c>
      <c r="K3242" s="120" t="s">
        <v>112</v>
      </c>
      <c r="L3242" s="109" t="s">
        <v>229</v>
      </c>
      <c r="M3242" s="88" t="str">
        <f>VLOOKUP(L3242,'Total Sales 24-25'!$AD$2:$AE$6,2,0)</f>
        <v>WhatsApp API Business</v>
      </c>
      <c r="N3242" s="109" t="s">
        <v>359</v>
      </c>
      <c r="O3242" s="109" t="s">
        <v>6341</v>
      </c>
      <c r="P3242" s="89"/>
      <c r="Q3242" s="89"/>
      <c r="R3242" s="89"/>
      <c r="S3242" s="109">
        <v>5</v>
      </c>
      <c r="T3242" s="89"/>
      <c r="U3242" s="109">
        <v>42480</v>
      </c>
    </row>
    <row r="3243" spans="1:21" ht="17.25" customHeight="1" thickBot="1">
      <c r="A3243" s="82">
        <v>45062</v>
      </c>
      <c r="B3243" s="82" t="str">
        <f t="shared" si="50"/>
        <v>May</v>
      </c>
      <c r="C3243" s="83">
        <v>45047</v>
      </c>
      <c r="D3243" s="109">
        <v>20</v>
      </c>
      <c r="E3243" s="84" t="s">
        <v>205</v>
      </c>
      <c r="F3243" s="113" t="s">
        <v>1616</v>
      </c>
      <c r="G3243" s="110" t="s">
        <v>11143</v>
      </c>
      <c r="H3243" s="86" t="s">
        <v>8782</v>
      </c>
      <c r="I3243" s="110">
        <v>42480</v>
      </c>
      <c r="J3243" s="109">
        <v>36000</v>
      </c>
      <c r="K3243" s="120" t="s">
        <v>112</v>
      </c>
      <c r="L3243" s="109" t="s">
        <v>229</v>
      </c>
      <c r="M3243" s="88" t="str">
        <f>VLOOKUP(L3243,'Total Sales 24-25'!$AD$2:$AE$6,2,0)</f>
        <v>WhatsApp API Business</v>
      </c>
      <c r="N3243" s="109" t="s">
        <v>643</v>
      </c>
      <c r="O3243" s="109" t="s">
        <v>6341</v>
      </c>
      <c r="P3243" s="89"/>
      <c r="Q3243" s="89"/>
      <c r="R3243" s="89"/>
      <c r="S3243" s="109">
        <v>5</v>
      </c>
      <c r="T3243" s="89"/>
      <c r="U3243" s="109">
        <v>42480</v>
      </c>
    </row>
    <row r="3244" spans="1:21" ht="17.25" customHeight="1" thickBot="1">
      <c r="A3244" s="82">
        <v>45062</v>
      </c>
      <c r="B3244" s="82" t="str">
        <f t="shared" si="50"/>
        <v>May</v>
      </c>
      <c r="C3244" s="83">
        <v>45047</v>
      </c>
      <c r="D3244" s="109">
        <v>20</v>
      </c>
      <c r="E3244" s="84" t="s">
        <v>205</v>
      </c>
      <c r="F3244" s="113" t="s">
        <v>11144</v>
      </c>
      <c r="G3244" s="110" t="s">
        <v>11145</v>
      </c>
      <c r="H3244" s="86" t="s">
        <v>8782</v>
      </c>
      <c r="I3244" s="110">
        <v>16815</v>
      </c>
      <c r="J3244" s="109">
        <v>14250</v>
      </c>
      <c r="K3244" s="120" t="s">
        <v>112</v>
      </c>
      <c r="L3244" s="109" t="s">
        <v>229</v>
      </c>
      <c r="M3244" s="88" t="str">
        <f>VLOOKUP(L3244,'Total Sales 24-25'!$AD$2:$AE$6,2,0)</f>
        <v>WhatsApp API Business</v>
      </c>
      <c r="N3244" s="109" t="s">
        <v>284</v>
      </c>
      <c r="O3244" s="109" t="s">
        <v>6341</v>
      </c>
      <c r="P3244" s="89"/>
      <c r="Q3244" s="89"/>
      <c r="R3244" s="89"/>
      <c r="S3244" s="109">
        <v>5</v>
      </c>
      <c r="T3244" s="89"/>
      <c r="U3244" s="109">
        <v>16815</v>
      </c>
    </row>
    <row r="3245" spans="1:21" ht="17.25" customHeight="1" thickBot="1">
      <c r="A3245" s="82">
        <v>45062</v>
      </c>
      <c r="B3245" s="82" t="str">
        <f t="shared" si="50"/>
        <v>May</v>
      </c>
      <c r="C3245" s="83">
        <v>45047</v>
      </c>
      <c r="D3245" s="109">
        <v>20</v>
      </c>
      <c r="E3245" s="84" t="s">
        <v>205</v>
      </c>
      <c r="F3245" s="113" t="s">
        <v>11146</v>
      </c>
      <c r="G3245" s="110" t="s">
        <v>11147</v>
      </c>
      <c r="H3245" s="86" t="s">
        <v>8782</v>
      </c>
      <c r="I3245" s="110">
        <v>42480</v>
      </c>
      <c r="J3245" s="109">
        <v>36000</v>
      </c>
      <c r="K3245" s="120" t="s">
        <v>112</v>
      </c>
      <c r="L3245" s="109" t="s">
        <v>229</v>
      </c>
      <c r="M3245" s="88" t="str">
        <f>VLOOKUP(L3245,'Total Sales 24-25'!$AD$2:$AE$6,2,0)</f>
        <v>WhatsApp API Business</v>
      </c>
      <c r="N3245" s="109" t="s">
        <v>643</v>
      </c>
      <c r="O3245" s="109" t="s">
        <v>6341</v>
      </c>
      <c r="P3245" s="89"/>
      <c r="Q3245" s="89"/>
      <c r="R3245" s="89"/>
      <c r="S3245" s="109">
        <v>5</v>
      </c>
      <c r="T3245" s="89"/>
      <c r="U3245" s="109">
        <v>42480</v>
      </c>
    </row>
    <row r="3246" spans="1:21" ht="17.25" customHeight="1" thickBot="1">
      <c r="A3246" s="82">
        <v>45062</v>
      </c>
      <c r="B3246" s="82" t="str">
        <f t="shared" si="50"/>
        <v>May</v>
      </c>
      <c r="C3246" s="83">
        <v>45047</v>
      </c>
      <c r="D3246" s="84">
        <v>20</v>
      </c>
      <c r="E3246" s="84" t="s">
        <v>205</v>
      </c>
      <c r="F3246" s="85" t="s">
        <v>2288</v>
      </c>
      <c r="G3246" s="86" t="s">
        <v>11148</v>
      </c>
      <c r="H3246" s="86" t="s">
        <v>8782</v>
      </c>
      <c r="I3246" s="86">
        <v>299</v>
      </c>
      <c r="J3246" s="84">
        <v>253</v>
      </c>
      <c r="K3246" s="107" t="s">
        <v>261</v>
      </c>
      <c r="L3246" s="88" t="s">
        <v>226</v>
      </c>
      <c r="M3246" s="88" t="str">
        <f>VLOOKUP(L3246,'Total Sales 24-25'!$AD$2:$AE$6,2,0)</f>
        <v xml:space="preserve">Training Business </v>
      </c>
      <c r="N3246" s="88" t="s">
        <v>330</v>
      </c>
      <c r="O3246" s="84" t="s">
        <v>6341</v>
      </c>
      <c r="P3246" s="89"/>
      <c r="Q3246" s="89"/>
      <c r="R3246" s="89"/>
      <c r="S3246" s="84">
        <v>5</v>
      </c>
      <c r="T3246" s="89"/>
      <c r="U3246" s="84">
        <v>299</v>
      </c>
    </row>
    <row r="3247" spans="1:21" ht="17.25" customHeight="1" thickBot="1">
      <c r="A3247" s="82">
        <v>45063</v>
      </c>
      <c r="B3247" s="82" t="str">
        <f t="shared" si="50"/>
        <v>May</v>
      </c>
      <c r="C3247" s="83">
        <v>45047</v>
      </c>
      <c r="D3247" s="109">
        <v>20</v>
      </c>
      <c r="E3247" s="84" t="s">
        <v>205</v>
      </c>
      <c r="F3247" s="113" t="s">
        <v>1071</v>
      </c>
      <c r="G3247" s="110" t="s">
        <v>11149</v>
      </c>
      <c r="H3247" s="86" t="s">
        <v>8782</v>
      </c>
      <c r="I3247" s="110">
        <v>17700</v>
      </c>
      <c r="J3247" s="109">
        <v>15000</v>
      </c>
      <c r="K3247" s="120" t="s">
        <v>112</v>
      </c>
      <c r="L3247" s="109" t="s">
        <v>229</v>
      </c>
      <c r="M3247" s="88" t="str">
        <f>VLOOKUP(L3247,'Total Sales 24-25'!$AD$2:$AE$6,2,0)</f>
        <v>WhatsApp API Business</v>
      </c>
      <c r="N3247" s="109" t="s">
        <v>284</v>
      </c>
      <c r="O3247" s="109" t="s">
        <v>6341</v>
      </c>
      <c r="P3247" s="89"/>
      <c r="Q3247" s="89"/>
      <c r="R3247" s="89"/>
      <c r="S3247" s="109">
        <v>5</v>
      </c>
      <c r="T3247" s="89"/>
      <c r="U3247" s="109">
        <v>17700</v>
      </c>
    </row>
    <row r="3248" spans="1:21" ht="17.25" customHeight="1" thickBot="1">
      <c r="A3248" s="82">
        <v>45063</v>
      </c>
      <c r="B3248" s="82" t="str">
        <f t="shared" si="50"/>
        <v>May</v>
      </c>
      <c r="C3248" s="83">
        <v>45047</v>
      </c>
      <c r="D3248" s="84">
        <v>20</v>
      </c>
      <c r="E3248" s="84" t="s">
        <v>205</v>
      </c>
      <c r="F3248" s="85" t="s">
        <v>502</v>
      </c>
      <c r="G3248" s="86" t="s">
        <v>11150</v>
      </c>
      <c r="H3248" s="86" t="s">
        <v>8782</v>
      </c>
      <c r="I3248" s="86">
        <v>18880</v>
      </c>
      <c r="J3248" s="84">
        <v>16000</v>
      </c>
      <c r="K3248" s="121" t="s">
        <v>8790</v>
      </c>
      <c r="L3248" s="88" t="s">
        <v>232</v>
      </c>
      <c r="M3248" s="88" t="str">
        <f>VLOOKUP(L3248,'Total Sales 24-25'!$AD$2:$AE$6,2,0)</f>
        <v>Other Services</v>
      </c>
      <c r="N3248" s="88" t="s">
        <v>2220</v>
      </c>
      <c r="O3248" s="84" t="s">
        <v>6341</v>
      </c>
      <c r="P3248" s="89"/>
      <c r="Q3248" s="89"/>
      <c r="R3248" s="89"/>
      <c r="S3248" s="84">
        <v>5</v>
      </c>
      <c r="T3248" s="89"/>
      <c r="U3248" s="84">
        <v>18880</v>
      </c>
    </row>
    <row r="3249" spans="1:21" ht="17.25" customHeight="1" thickBot="1">
      <c r="A3249" s="82">
        <v>45063</v>
      </c>
      <c r="B3249" s="82" t="str">
        <f t="shared" si="50"/>
        <v>May</v>
      </c>
      <c r="C3249" s="83">
        <v>45047</v>
      </c>
      <c r="D3249" s="84">
        <v>20</v>
      </c>
      <c r="E3249" s="84" t="s">
        <v>205</v>
      </c>
      <c r="F3249" s="85" t="s">
        <v>448</v>
      </c>
      <c r="G3249" s="86" t="s">
        <v>11151</v>
      </c>
      <c r="H3249" s="86" t="s">
        <v>8782</v>
      </c>
      <c r="I3249" s="86">
        <v>35400</v>
      </c>
      <c r="J3249" s="84">
        <v>30000</v>
      </c>
      <c r="K3249" s="141" t="s">
        <v>2334</v>
      </c>
      <c r="L3249" s="88" t="s">
        <v>11152</v>
      </c>
      <c r="M3249" s="153" t="s">
        <v>15</v>
      </c>
      <c r="N3249" s="88" t="s">
        <v>1464</v>
      </c>
      <c r="O3249" s="84" t="s">
        <v>6341</v>
      </c>
      <c r="P3249" s="89"/>
      <c r="Q3249" s="89"/>
      <c r="R3249" s="89"/>
      <c r="S3249" s="84">
        <v>5</v>
      </c>
      <c r="T3249" s="89"/>
      <c r="U3249" s="84">
        <v>35400</v>
      </c>
    </row>
    <row r="3250" spans="1:21" ht="17.25" customHeight="1" thickBot="1">
      <c r="A3250" s="82">
        <v>45063</v>
      </c>
      <c r="B3250" s="82" t="str">
        <f t="shared" si="50"/>
        <v>May</v>
      </c>
      <c r="C3250" s="83">
        <v>45047</v>
      </c>
      <c r="D3250" s="109">
        <v>20</v>
      </c>
      <c r="E3250" s="84" t="s">
        <v>205</v>
      </c>
      <c r="F3250" s="113" t="s">
        <v>11115</v>
      </c>
      <c r="G3250" s="110" t="s">
        <v>11153</v>
      </c>
      <c r="H3250" s="86" t="s">
        <v>8782</v>
      </c>
      <c r="I3250" s="110">
        <v>48380</v>
      </c>
      <c r="J3250" s="109">
        <v>41000</v>
      </c>
      <c r="K3250" s="120" t="s">
        <v>112</v>
      </c>
      <c r="L3250" s="109" t="s">
        <v>229</v>
      </c>
      <c r="M3250" s="88" t="str">
        <f>VLOOKUP(L3250,'Total Sales 24-25'!$AD$2:$AE$6,2,0)</f>
        <v>WhatsApp API Business</v>
      </c>
      <c r="N3250" s="109" t="s">
        <v>11154</v>
      </c>
      <c r="O3250" s="109" t="s">
        <v>6341</v>
      </c>
      <c r="P3250" s="89"/>
      <c r="Q3250" s="89"/>
      <c r="R3250" s="89"/>
      <c r="S3250" s="109">
        <v>5</v>
      </c>
      <c r="T3250" s="89"/>
      <c r="U3250" s="109">
        <v>48380</v>
      </c>
    </row>
    <row r="3251" spans="1:21" ht="17.25" customHeight="1" thickBot="1">
      <c r="A3251" s="82">
        <v>45063</v>
      </c>
      <c r="B3251" s="82" t="str">
        <f t="shared" si="50"/>
        <v>May</v>
      </c>
      <c r="C3251" s="83">
        <v>45047</v>
      </c>
      <c r="D3251" s="84">
        <v>20</v>
      </c>
      <c r="E3251" s="84" t="s">
        <v>205</v>
      </c>
      <c r="F3251" s="85" t="s">
        <v>11155</v>
      </c>
      <c r="G3251" s="86" t="s">
        <v>11156</v>
      </c>
      <c r="H3251" s="86" t="s">
        <v>8782</v>
      </c>
      <c r="I3251" s="86">
        <v>70800</v>
      </c>
      <c r="J3251" s="84">
        <v>60000</v>
      </c>
      <c r="K3251" s="121" t="s">
        <v>8790</v>
      </c>
      <c r="L3251" s="88" t="s">
        <v>232</v>
      </c>
      <c r="M3251" s="88" t="str">
        <f>VLOOKUP(L3251,'Total Sales 24-25'!$AD$2:$AE$6,2,0)</f>
        <v>Other Services</v>
      </c>
      <c r="N3251" s="88" t="s">
        <v>2748</v>
      </c>
      <c r="O3251" s="84" t="s">
        <v>6341</v>
      </c>
      <c r="P3251" s="89"/>
      <c r="Q3251" s="89"/>
      <c r="R3251" s="89"/>
      <c r="S3251" s="84">
        <v>5</v>
      </c>
      <c r="T3251" s="89"/>
      <c r="U3251" s="84">
        <v>70800</v>
      </c>
    </row>
    <row r="3252" spans="1:21" ht="17.25" customHeight="1" thickBot="1">
      <c r="A3252" s="82">
        <v>45063</v>
      </c>
      <c r="B3252" s="82" t="str">
        <f t="shared" si="50"/>
        <v>May</v>
      </c>
      <c r="C3252" s="83">
        <v>45047</v>
      </c>
      <c r="D3252" s="84">
        <v>20</v>
      </c>
      <c r="E3252" s="84" t="s">
        <v>205</v>
      </c>
      <c r="F3252" s="85" t="s">
        <v>10803</v>
      </c>
      <c r="G3252" s="86" t="s">
        <v>11157</v>
      </c>
      <c r="H3252" s="86" t="s">
        <v>8782</v>
      </c>
      <c r="I3252" s="86">
        <v>56640</v>
      </c>
      <c r="J3252" s="84">
        <v>48000</v>
      </c>
      <c r="K3252" s="108" t="s">
        <v>291</v>
      </c>
      <c r="L3252" s="88" t="s">
        <v>32</v>
      </c>
      <c r="M3252" s="88" t="s">
        <v>15</v>
      </c>
      <c r="N3252" s="88" t="s">
        <v>503</v>
      </c>
      <c r="O3252" s="84" t="s">
        <v>6341</v>
      </c>
      <c r="P3252" s="89"/>
      <c r="Q3252" s="89"/>
      <c r="R3252" s="89"/>
      <c r="S3252" s="84">
        <v>5</v>
      </c>
      <c r="T3252" s="89"/>
      <c r="U3252" s="84">
        <v>56640</v>
      </c>
    </row>
    <row r="3253" spans="1:21" ht="17.25" customHeight="1" thickBot="1">
      <c r="A3253" s="82">
        <v>45063</v>
      </c>
      <c r="B3253" s="82" t="str">
        <f t="shared" si="50"/>
        <v>May</v>
      </c>
      <c r="C3253" s="83">
        <v>45047</v>
      </c>
      <c r="D3253" s="109">
        <v>20</v>
      </c>
      <c r="E3253" s="84" t="s">
        <v>205</v>
      </c>
      <c r="F3253" s="113" t="s">
        <v>1278</v>
      </c>
      <c r="G3253" s="110" t="s">
        <v>11158</v>
      </c>
      <c r="H3253" s="86" t="s">
        <v>8782</v>
      </c>
      <c r="I3253" s="110">
        <v>17700</v>
      </c>
      <c r="J3253" s="109">
        <v>15000</v>
      </c>
      <c r="K3253" s="120" t="s">
        <v>112</v>
      </c>
      <c r="L3253" s="109" t="s">
        <v>229</v>
      </c>
      <c r="M3253" s="88" t="str">
        <f>VLOOKUP(L3253,'Total Sales 24-25'!$AD$2:$AE$6,2,0)</f>
        <v>WhatsApp API Business</v>
      </c>
      <c r="N3253" s="109" t="s">
        <v>284</v>
      </c>
      <c r="O3253" s="109" t="s">
        <v>6341</v>
      </c>
      <c r="P3253" s="89"/>
      <c r="Q3253" s="89"/>
      <c r="R3253" s="89"/>
      <c r="S3253" s="109">
        <v>5</v>
      </c>
      <c r="T3253" s="89"/>
      <c r="U3253" s="109">
        <v>17700</v>
      </c>
    </row>
    <row r="3254" spans="1:21" ht="17.25" customHeight="1" thickBot="1">
      <c r="A3254" s="82">
        <v>45063</v>
      </c>
      <c r="B3254" s="82" t="str">
        <f t="shared" si="50"/>
        <v>May</v>
      </c>
      <c r="C3254" s="83">
        <v>45047</v>
      </c>
      <c r="D3254" s="84">
        <v>20</v>
      </c>
      <c r="E3254" s="84" t="s">
        <v>205</v>
      </c>
      <c r="F3254" s="85" t="s">
        <v>4139</v>
      </c>
      <c r="G3254" s="86" t="s">
        <v>11159</v>
      </c>
      <c r="H3254" s="86" t="s">
        <v>8782</v>
      </c>
      <c r="I3254" s="86">
        <v>3000</v>
      </c>
      <c r="J3254" s="84">
        <v>2542</v>
      </c>
      <c r="K3254" s="107" t="s">
        <v>261</v>
      </c>
      <c r="L3254" s="88" t="s">
        <v>226</v>
      </c>
      <c r="M3254" s="88" t="str">
        <f>VLOOKUP(L3254,'Total Sales 24-25'!$AD$2:$AE$6,2,0)</f>
        <v xml:space="preserve">Training Business </v>
      </c>
      <c r="N3254" s="88" t="s">
        <v>661</v>
      </c>
      <c r="O3254" s="84" t="s">
        <v>6341</v>
      </c>
      <c r="P3254" s="89"/>
      <c r="Q3254" s="89"/>
      <c r="R3254" s="89"/>
      <c r="S3254" s="84">
        <v>5</v>
      </c>
      <c r="T3254" s="89"/>
      <c r="U3254" s="84">
        <v>3000</v>
      </c>
    </row>
    <row r="3255" spans="1:21" ht="17.25" customHeight="1" thickBot="1">
      <c r="A3255" s="82">
        <v>45064</v>
      </c>
      <c r="B3255" s="82" t="str">
        <f t="shared" si="50"/>
        <v>May</v>
      </c>
      <c r="C3255" s="83">
        <v>45047</v>
      </c>
      <c r="D3255" s="84">
        <v>20</v>
      </c>
      <c r="E3255" s="84" t="s">
        <v>205</v>
      </c>
      <c r="F3255" s="85" t="s">
        <v>1360</v>
      </c>
      <c r="G3255" s="86" t="s">
        <v>11160</v>
      </c>
      <c r="H3255" s="86" t="s">
        <v>8782</v>
      </c>
      <c r="I3255" s="86">
        <v>4500</v>
      </c>
      <c r="J3255" s="84">
        <v>3814</v>
      </c>
      <c r="K3255" s="107" t="s">
        <v>261</v>
      </c>
      <c r="L3255" s="88" t="s">
        <v>226</v>
      </c>
      <c r="M3255" s="88" t="str">
        <f>VLOOKUP(L3255,'Total Sales 24-25'!$AD$2:$AE$6,2,0)</f>
        <v xml:space="preserve">Training Business </v>
      </c>
      <c r="N3255" s="88" t="s">
        <v>661</v>
      </c>
      <c r="O3255" s="84" t="s">
        <v>6341</v>
      </c>
      <c r="P3255" s="89"/>
      <c r="Q3255" s="89"/>
      <c r="R3255" s="89"/>
      <c r="S3255" s="84">
        <v>5</v>
      </c>
      <c r="T3255" s="89"/>
      <c r="U3255" s="84">
        <v>4500</v>
      </c>
    </row>
    <row r="3256" spans="1:21" ht="17.25" customHeight="1" thickBot="1">
      <c r="A3256" s="82">
        <v>45064</v>
      </c>
      <c r="B3256" s="82" t="str">
        <f t="shared" si="50"/>
        <v>May</v>
      </c>
      <c r="C3256" s="83">
        <v>45047</v>
      </c>
      <c r="D3256" s="109">
        <v>20</v>
      </c>
      <c r="E3256" s="84" t="s">
        <v>205</v>
      </c>
      <c r="F3256" s="113" t="s">
        <v>874</v>
      </c>
      <c r="G3256" s="110" t="s">
        <v>11161</v>
      </c>
      <c r="H3256" s="86" t="s">
        <v>8782</v>
      </c>
      <c r="I3256" s="110">
        <v>8850</v>
      </c>
      <c r="J3256" s="109">
        <v>7500</v>
      </c>
      <c r="K3256" s="120" t="s">
        <v>112</v>
      </c>
      <c r="L3256" s="109" t="s">
        <v>229</v>
      </c>
      <c r="M3256" s="88" t="str">
        <f>VLOOKUP(L3256,'Total Sales 24-25'!$AD$2:$AE$6,2,0)</f>
        <v>WhatsApp API Business</v>
      </c>
      <c r="N3256" s="109" t="s">
        <v>269</v>
      </c>
      <c r="O3256" s="109" t="s">
        <v>6341</v>
      </c>
      <c r="P3256" s="89"/>
      <c r="Q3256" s="89"/>
      <c r="R3256" s="89"/>
      <c r="S3256" s="109">
        <v>5</v>
      </c>
      <c r="T3256" s="89"/>
      <c r="U3256" s="109">
        <v>8850</v>
      </c>
    </row>
    <row r="3257" spans="1:21" ht="17.25" customHeight="1" thickBot="1">
      <c r="A3257" s="82">
        <v>45064</v>
      </c>
      <c r="B3257" s="82" t="str">
        <f t="shared" si="50"/>
        <v>May</v>
      </c>
      <c r="C3257" s="83">
        <v>45047</v>
      </c>
      <c r="D3257" s="109">
        <v>20</v>
      </c>
      <c r="E3257" s="84" t="s">
        <v>205</v>
      </c>
      <c r="F3257" s="113" t="s">
        <v>542</v>
      </c>
      <c r="G3257" s="110" t="s">
        <v>11162</v>
      </c>
      <c r="H3257" s="86" t="s">
        <v>8782</v>
      </c>
      <c r="I3257" s="110">
        <v>10030</v>
      </c>
      <c r="J3257" s="109">
        <v>8500</v>
      </c>
      <c r="K3257" s="120" t="s">
        <v>112</v>
      </c>
      <c r="L3257" s="109" t="s">
        <v>229</v>
      </c>
      <c r="M3257" s="88" t="str">
        <f>VLOOKUP(L3257,'Total Sales 24-25'!$AD$2:$AE$6,2,0)</f>
        <v>WhatsApp API Business</v>
      </c>
      <c r="N3257" s="109" t="s">
        <v>352</v>
      </c>
      <c r="O3257" s="109" t="s">
        <v>6341</v>
      </c>
      <c r="P3257" s="89"/>
      <c r="Q3257" s="89"/>
      <c r="R3257" s="89"/>
      <c r="S3257" s="109">
        <v>5</v>
      </c>
      <c r="T3257" s="89"/>
      <c r="U3257" s="109">
        <v>10030</v>
      </c>
    </row>
    <row r="3258" spans="1:21" ht="17.25" customHeight="1" thickBot="1">
      <c r="A3258" s="82">
        <v>45064</v>
      </c>
      <c r="B3258" s="82" t="str">
        <f t="shared" si="50"/>
        <v>May</v>
      </c>
      <c r="C3258" s="83">
        <v>45047</v>
      </c>
      <c r="D3258" s="109">
        <v>20</v>
      </c>
      <c r="E3258" s="84" t="s">
        <v>205</v>
      </c>
      <c r="F3258" s="113" t="s">
        <v>11163</v>
      </c>
      <c r="G3258" s="110" t="s">
        <v>11164</v>
      </c>
      <c r="H3258" s="86" t="s">
        <v>8782</v>
      </c>
      <c r="I3258" s="110">
        <v>42480</v>
      </c>
      <c r="J3258" s="109">
        <v>36000</v>
      </c>
      <c r="K3258" s="120" t="s">
        <v>112</v>
      </c>
      <c r="L3258" s="109" t="s">
        <v>229</v>
      </c>
      <c r="M3258" s="88" t="str">
        <f>VLOOKUP(L3258,'Total Sales 24-25'!$AD$2:$AE$6,2,0)</f>
        <v>WhatsApp API Business</v>
      </c>
      <c r="N3258" s="109" t="s">
        <v>359</v>
      </c>
      <c r="O3258" s="109" t="s">
        <v>6341</v>
      </c>
      <c r="P3258" s="89"/>
      <c r="Q3258" s="89"/>
      <c r="R3258" s="89"/>
      <c r="S3258" s="109">
        <v>5</v>
      </c>
      <c r="T3258" s="89"/>
      <c r="U3258" s="109">
        <v>42480</v>
      </c>
    </row>
    <row r="3259" spans="1:21" ht="17.25" customHeight="1" thickBot="1">
      <c r="A3259" s="82">
        <v>45064</v>
      </c>
      <c r="B3259" s="82" t="str">
        <f t="shared" si="50"/>
        <v>May</v>
      </c>
      <c r="C3259" s="83">
        <v>45047</v>
      </c>
      <c r="D3259" s="84">
        <v>20</v>
      </c>
      <c r="E3259" s="84" t="s">
        <v>205</v>
      </c>
      <c r="F3259" s="85" t="s">
        <v>11078</v>
      </c>
      <c r="G3259" s="86" t="s">
        <v>11165</v>
      </c>
      <c r="H3259" s="86" t="s">
        <v>8782</v>
      </c>
      <c r="I3259" s="86">
        <v>4500</v>
      </c>
      <c r="J3259" s="84">
        <v>3814</v>
      </c>
      <c r="K3259" s="107" t="s">
        <v>261</v>
      </c>
      <c r="L3259" s="88" t="s">
        <v>226</v>
      </c>
      <c r="M3259" s="88" t="str">
        <f>VLOOKUP(L3259,'Total Sales 24-25'!$AD$2:$AE$6,2,0)</f>
        <v xml:space="preserve">Training Business </v>
      </c>
      <c r="N3259" s="88" t="s">
        <v>661</v>
      </c>
      <c r="O3259" s="84" t="s">
        <v>6341</v>
      </c>
      <c r="P3259" s="89"/>
      <c r="Q3259" s="89"/>
      <c r="R3259" s="89"/>
      <c r="S3259" s="84">
        <v>5</v>
      </c>
      <c r="T3259" s="89"/>
      <c r="U3259" s="84">
        <v>4500</v>
      </c>
    </row>
    <row r="3260" spans="1:21" ht="17.25" customHeight="1" thickBot="1">
      <c r="A3260" s="82">
        <v>45064</v>
      </c>
      <c r="B3260" s="82" t="str">
        <f t="shared" si="50"/>
        <v>May</v>
      </c>
      <c r="C3260" s="83">
        <v>45047</v>
      </c>
      <c r="D3260" s="84">
        <v>20</v>
      </c>
      <c r="E3260" s="84" t="s">
        <v>205</v>
      </c>
      <c r="F3260" s="85" t="s">
        <v>8998</v>
      </c>
      <c r="G3260" s="86" t="s">
        <v>11166</v>
      </c>
      <c r="H3260" s="86" t="s">
        <v>8782</v>
      </c>
      <c r="I3260" s="86">
        <v>18880</v>
      </c>
      <c r="J3260" s="84">
        <v>16000</v>
      </c>
      <c r="K3260" s="121" t="s">
        <v>8790</v>
      </c>
      <c r="L3260" s="88" t="s">
        <v>226</v>
      </c>
      <c r="M3260" s="88" t="str">
        <f>VLOOKUP(L3260,'Total Sales 24-25'!$AD$2:$AE$6,2,0)</f>
        <v xml:space="preserve">Training Business </v>
      </c>
      <c r="N3260" s="88" t="s">
        <v>2220</v>
      </c>
      <c r="O3260" s="84" t="s">
        <v>6341</v>
      </c>
      <c r="P3260" s="89"/>
      <c r="Q3260" s="89"/>
      <c r="R3260" s="89"/>
      <c r="S3260" s="84">
        <v>5</v>
      </c>
      <c r="T3260" s="89"/>
      <c r="U3260" s="84">
        <v>18880</v>
      </c>
    </row>
    <row r="3261" spans="1:21" ht="17.25" customHeight="1" thickBot="1">
      <c r="A3261" s="82">
        <v>45065</v>
      </c>
      <c r="B3261" s="82" t="str">
        <f t="shared" si="50"/>
        <v>May</v>
      </c>
      <c r="C3261" s="83">
        <v>45047</v>
      </c>
      <c r="D3261" s="109">
        <v>20</v>
      </c>
      <c r="E3261" s="84" t="s">
        <v>205</v>
      </c>
      <c r="F3261" s="113" t="s">
        <v>5193</v>
      </c>
      <c r="G3261" s="110" t="s">
        <v>11167</v>
      </c>
      <c r="H3261" s="86" t="s">
        <v>8782</v>
      </c>
      <c r="I3261" s="110">
        <v>2950</v>
      </c>
      <c r="J3261" s="109">
        <v>2500</v>
      </c>
      <c r="K3261" s="120" t="s">
        <v>112</v>
      </c>
      <c r="L3261" s="109" t="s">
        <v>229</v>
      </c>
      <c r="M3261" s="88" t="str">
        <f>VLOOKUP(L3261,'Total Sales 24-25'!$AD$2:$AE$6,2,0)</f>
        <v>WhatsApp API Business</v>
      </c>
      <c r="N3261" s="109" t="s">
        <v>258</v>
      </c>
      <c r="O3261" s="109" t="s">
        <v>6341</v>
      </c>
      <c r="P3261" s="89"/>
      <c r="Q3261" s="89"/>
      <c r="R3261" s="89"/>
      <c r="S3261" s="109">
        <v>5</v>
      </c>
      <c r="T3261" s="89"/>
      <c r="U3261" s="109">
        <v>2950</v>
      </c>
    </row>
    <row r="3262" spans="1:21" ht="17.25" customHeight="1" thickBot="1">
      <c r="A3262" s="82">
        <v>45065</v>
      </c>
      <c r="B3262" s="82" t="str">
        <f t="shared" si="50"/>
        <v>May</v>
      </c>
      <c r="C3262" s="83">
        <v>45047</v>
      </c>
      <c r="D3262" s="84">
        <v>20</v>
      </c>
      <c r="E3262" s="84" t="s">
        <v>205</v>
      </c>
      <c r="F3262" s="85" t="s">
        <v>7698</v>
      </c>
      <c r="G3262" s="86" t="s">
        <v>11168</v>
      </c>
      <c r="H3262" s="86" t="s">
        <v>8782</v>
      </c>
      <c r="I3262" s="86">
        <v>56640</v>
      </c>
      <c r="J3262" s="84">
        <v>48000</v>
      </c>
      <c r="K3262" s="108" t="s">
        <v>291</v>
      </c>
      <c r="L3262" s="88" t="s">
        <v>32</v>
      </c>
      <c r="M3262" s="88" t="s">
        <v>15</v>
      </c>
      <c r="N3262" s="88" t="s">
        <v>32</v>
      </c>
      <c r="O3262" s="84" t="s">
        <v>6341</v>
      </c>
      <c r="P3262" s="89"/>
      <c r="Q3262" s="89"/>
      <c r="R3262" s="89"/>
      <c r="S3262" s="84">
        <v>5</v>
      </c>
      <c r="T3262" s="89"/>
      <c r="U3262" s="84">
        <v>56640</v>
      </c>
    </row>
    <row r="3263" spans="1:21" ht="17.25" customHeight="1" thickBot="1">
      <c r="A3263" s="82">
        <v>45066</v>
      </c>
      <c r="B3263" s="82" t="str">
        <f t="shared" si="50"/>
        <v>May</v>
      </c>
      <c r="C3263" s="83">
        <v>45047</v>
      </c>
      <c r="D3263" s="109">
        <v>20</v>
      </c>
      <c r="E3263" s="84" t="s">
        <v>205</v>
      </c>
      <c r="F3263" s="113" t="s">
        <v>1346</v>
      </c>
      <c r="G3263" s="110" t="s">
        <v>11169</v>
      </c>
      <c r="H3263" s="86" t="s">
        <v>8782</v>
      </c>
      <c r="I3263" s="110">
        <v>7522</v>
      </c>
      <c r="J3263" s="109">
        <v>6375</v>
      </c>
      <c r="K3263" s="120" t="s">
        <v>112</v>
      </c>
      <c r="L3263" s="109" t="s">
        <v>229</v>
      </c>
      <c r="M3263" s="88" t="str">
        <f>VLOOKUP(L3263,'Total Sales 24-25'!$AD$2:$AE$6,2,0)</f>
        <v>WhatsApp API Business</v>
      </c>
      <c r="N3263" s="109" t="s">
        <v>269</v>
      </c>
      <c r="O3263" s="109" t="s">
        <v>6341</v>
      </c>
      <c r="P3263" s="89"/>
      <c r="Q3263" s="89"/>
      <c r="R3263" s="89"/>
      <c r="S3263" s="109">
        <v>5</v>
      </c>
      <c r="T3263" s="89"/>
      <c r="U3263" s="109">
        <v>7522</v>
      </c>
    </row>
    <row r="3264" spans="1:21" ht="17.25" customHeight="1" thickBot="1">
      <c r="A3264" s="82">
        <v>45066</v>
      </c>
      <c r="B3264" s="82" t="str">
        <f t="shared" si="50"/>
        <v>May</v>
      </c>
      <c r="C3264" s="83">
        <v>45047</v>
      </c>
      <c r="D3264" s="84">
        <v>20</v>
      </c>
      <c r="E3264" s="84" t="s">
        <v>205</v>
      </c>
      <c r="F3264" s="85" t="s">
        <v>11170</v>
      </c>
      <c r="G3264" s="86" t="s">
        <v>11171</v>
      </c>
      <c r="H3264" s="86" t="s">
        <v>8782</v>
      </c>
      <c r="I3264" s="86">
        <v>5900</v>
      </c>
      <c r="J3264" s="84">
        <v>5000</v>
      </c>
      <c r="K3264" s="121" t="s">
        <v>8790</v>
      </c>
      <c r="L3264" s="88" t="s">
        <v>226</v>
      </c>
      <c r="M3264" s="88" t="str">
        <f>VLOOKUP(L3264,'Total Sales 24-25'!$AD$2:$AE$6,2,0)</f>
        <v xml:space="preserve">Training Business </v>
      </c>
      <c r="N3264" s="88" t="s">
        <v>2943</v>
      </c>
      <c r="O3264" s="84" t="s">
        <v>6341</v>
      </c>
      <c r="P3264" s="89"/>
      <c r="Q3264" s="89"/>
      <c r="R3264" s="89"/>
      <c r="S3264" s="84">
        <v>5</v>
      </c>
      <c r="T3264" s="89"/>
      <c r="U3264" s="84">
        <v>5900</v>
      </c>
    </row>
    <row r="3265" spans="1:21" ht="17.25" customHeight="1" thickBot="1">
      <c r="A3265" s="82">
        <v>45066</v>
      </c>
      <c r="B3265" s="82" t="str">
        <f t="shared" si="50"/>
        <v>May</v>
      </c>
      <c r="C3265" s="83">
        <v>45047</v>
      </c>
      <c r="D3265" s="84">
        <v>20</v>
      </c>
      <c r="E3265" s="84" t="s">
        <v>205</v>
      </c>
      <c r="F3265" s="85" t="s">
        <v>11172</v>
      </c>
      <c r="G3265" s="86" t="s">
        <v>11173</v>
      </c>
      <c r="H3265" s="86" t="s">
        <v>8782</v>
      </c>
      <c r="I3265" s="86">
        <v>5900</v>
      </c>
      <c r="J3265" s="84">
        <v>5000</v>
      </c>
      <c r="K3265" s="121" t="s">
        <v>8790</v>
      </c>
      <c r="L3265" s="88" t="s">
        <v>226</v>
      </c>
      <c r="M3265" s="88" t="str">
        <f>VLOOKUP(L3265,'Total Sales 24-25'!$AD$2:$AE$6,2,0)</f>
        <v xml:space="preserve">Training Business </v>
      </c>
      <c r="N3265" s="88" t="s">
        <v>2943</v>
      </c>
      <c r="O3265" s="84" t="s">
        <v>6341</v>
      </c>
      <c r="P3265" s="89"/>
      <c r="Q3265" s="89"/>
      <c r="R3265" s="89"/>
      <c r="S3265" s="84">
        <v>5</v>
      </c>
      <c r="T3265" s="89"/>
      <c r="U3265" s="84">
        <v>5900</v>
      </c>
    </row>
    <row r="3266" spans="1:21" ht="17.25" customHeight="1" thickBot="1">
      <c r="A3266" s="82">
        <v>45066</v>
      </c>
      <c r="B3266" s="82" t="str">
        <f t="shared" ref="B3266:B3329" si="51">TEXT(A3266,"mmm")</f>
        <v>May</v>
      </c>
      <c r="C3266" s="83">
        <v>45047</v>
      </c>
      <c r="D3266" s="84">
        <v>20</v>
      </c>
      <c r="E3266" s="84" t="s">
        <v>205</v>
      </c>
      <c r="F3266" s="85" t="s">
        <v>11174</v>
      </c>
      <c r="G3266" s="86" t="s">
        <v>11175</v>
      </c>
      <c r="H3266" s="86" t="s">
        <v>8782</v>
      </c>
      <c r="I3266" s="86">
        <v>5900</v>
      </c>
      <c r="J3266" s="84">
        <v>5000</v>
      </c>
      <c r="K3266" s="121" t="s">
        <v>8790</v>
      </c>
      <c r="L3266" s="88" t="s">
        <v>226</v>
      </c>
      <c r="M3266" s="88" t="str">
        <f>VLOOKUP(L3266,'Total Sales 24-25'!$AD$2:$AE$6,2,0)</f>
        <v xml:space="preserve">Training Business </v>
      </c>
      <c r="N3266" s="88" t="s">
        <v>2943</v>
      </c>
      <c r="O3266" s="84" t="s">
        <v>6341</v>
      </c>
      <c r="P3266" s="89"/>
      <c r="Q3266" s="89"/>
      <c r="R3266" s="89"/>
      <c r="S3266" s="84">
        <v>5</v>
      </c>
      <c r="T3266" s="89"/>
      <c r="U3266" s="84">
        <v>5900</v>
      </c>
    </row>
    <row r="3267" spans="1:21" ht="17.25" customHeight="1" thickBot="1">
      <c r="A3267" s="82">
        <v>45066</v>
      </c>
      <c r="B3267" s="82" t="str">
        <f t="shared" si="51"/>
        <v>May</v>
      </c>
      <c r="C3267" s="83">
        <v>45047</v>
      </c>
      <c r="D3267" s="109">
        <v>20</v>
      </c>
      <c r="E3267" s="84" t="s">
        <v>205</v>
      </c>
      <c r="F3267" s="113" t="s">
        <v>4837</v>
      </c>
      <c r="G3267" s="110" t="s">
        <v>11176</v>
      </c>
      <c r="H3267" s="86" t="s">
        <v>8782</v>
      </c>
      <c r="I3267" s="110">
        <v>17700</v>
      </c>
      <c r="J3267" s="109">
        <v>15000</v>
      </c>
      <c r="K3267" s="120" t="s">
        <v>112</v>
      </c>
      <c r="L3267" s="109" t="s">
        <v>229</v>
      </c>
      <c r="M3267" s="88" t="str">
        <f>VLOOKUP(L3267,'Total Sales 24-25'!$AD$2:$AE$6,2,0)</f>
        <v>WhatsApp API Business</v>
      </c>
      <c r="N3267" s="109" t="s">
        <v>284</v>
      </c>
      <c r="O3267" s="109" t="s">
        <v>6341</v>
      </c>
      <c r="P3267" s="89"/>
      <c r="Q3267" s="89"/>
      <c r="R3267" s="89"/>
      <c r="S3267" s="109">
        <v>5</v>
      </c>
      <c r="T3267" s="89"/>
      <c r="U3267" s="109">
        <v>17700</v>
      </c>
    </row>
    <row r="3268" spans="1:21" ht="17.25" customHeight="1" thickBot="1">
      <c r="A3268" s="82">
        <v>45066</v>
      </c>
      <c r="B3268" s="82" t="str">
        <f t="shared" si="51"/>
        <v>May</v>
      </c>
      <c r="C3268" s="83">
        <v>45047</v>
      </c>
      <c r="D3268" s="84">
        <v>20</v>
      </c>
      <c r="E3268" s="84" t="s">
        <v>205</v>
      </c>
      <c r="F3268" s="85" t="s">
        <v>11177</v>
      </c>
      <c r="G3268" s="86" t="s">
        <v>11178</v>
      </c>
      <c r="H3268" s="86" t="s">
        <v>8782</v>
      </c>
      <c r="I3268" s="86">
        <v>299</v>
      </c>
      <c r="J3268" s="84">
        <v>253</v>
      </c>
      <c r="K3268" s="107" t="s">
        <v>261</v>
      </c>
      <c r="L3268" s="88" t="s">
        <v>226</v>
      </c>
      <c r="M3268" s="88" t="str">
        <f>VLOOKUP(L3268,'Total Sales 24-25'!$AD$2:$AE$6,2,0)</f>
        <v xml:space="preserve">Training Business </v>
      </c>
      <c r="N3268" s="88" t="s">
        <v>330</v>
      </c>
      <c r="O3268" s="84" t="s">
        <v>6341</v>
      </c>
      <c r="P3268" s="89"/>
      <c r="Q3268" s="89"/>
      <c r="R3268" s="89"/>
      <c r="S3268" s="84">
        <v>5</v>
      </c>
      <c r="T3268" s="89"/>
      <c r="U3268" s="84">
        <v>299</v>
      </c>
    </row>
    <row r="3269" spans="1:21" ht="17.25" customHeight="1" thickBot="1">
      <c r="A3269" s="82">
        <v>45066</v>
      </c>
      <c r="B3269" s="82" t="str">
        <f t="shared" si="51"/>
        <v>May</v>
      </c>
      <c r="C3269" s="83">
        <v>45047</v>
      </c>
      <c r="D3269" s="84">
        <v>20</v>
      </c>
      <c r="E3269" s="84" t="s">
        <v>205</v>
      </c>
      <c r="F3269" s="85" t="s">
        <v>6130</v>
      </c>
      <c r="G3269" s="86" t="s">
        <v>11179</v>
      </c>
      <c r="H3269" s="86" t="s">
        <v>8782</v>
      </c>
      <c r="I3269" s="86">
        <v>5900</v>
      </c>
      <c r="J3269" s="84">
        <v>5000</v>
      </c>
      <c r="K3269" s="121" t="s">
        <v>8790</v>
      </c>
      <c r="L3269" s="88" t="s">
        <v>226</v>
      </c>
      <c r="M3269" s="88" t="str">
        <f>VLOOKUP(L3269,'Total Sales 24-25'!$AD$2:$AE$6,2,0)</f>
        <v xml:space="preserve">Training Business </v>
      </c>
      <c r="N3269" s="88" t="s">
        <v>2943</v>
      </c>
      <c r="O3269" s="84" t="s">
        <v>6341</v>
      </c>
      <c r="P3269" s="89"/>
      <c r="Q3269" s="89"/>
      <c r="R3269" s="89"/>
      <c r="S3269" s="84">
        <v>5</v>
      </c>
      <c r="T3269" s="89"/>
      <c r="U3269" s="84">
        <v>5900</v>
      </c>
    </row>
    <row r="3270" spans="1:21" ht="17.25" customHeight="1" thickBot="1">
      <c r="A3270" s="82">
        <v>45066</v>
      </c>
      <c r="B3270" s="82" t="str">
        <f t="shared" si="51"/>
        <v>May</v>
      </c>
      <c r="C3270" s="83">
        <v>45047</v>
      </c>
      <c r="D3270" s="84">
        <v>20</v>
      </c>
      <c r="E3270" s="84" t="s">
        <v>205</v>
      </c>
      <c r="F3270" s="85" t="s">
        <v>11180</v>
      </c>
      <c r="G3270" s="86" t="s">
        <v>11181</v>
      </c>
      <c r="H3270" s="86" t="s">
        <v>8782</v>
      </c>
      <c r="I3270" s="86">
        <v>295000</v>
      </c>
      <c r="J3270" s="84">
        <v>250000</v>
      </c>
      <c r="K3270" s="121" t="s">
        <v>8790</v>
      </c>
      <c r="L3270" s="88" t="s">
        <v>229</v>
      </c>
      <c r="M3270" s="88" t="str">
        <f>VLOOKUP(L3270,'Total Sales 24-25'!$AD$2:$AE$6,2,0)</f>
        <v>WhatsApp API Business</v>
      </c>
      <c r="N3270" s="88" t="s">
        <v>359</v>
      </c>
      <c r="O3270" s="84" t="s">
        <v>6341</v>
      </c>
      <c r="P3270" s="89"/>
      <c r="Q3270" s="89"/>
      <c r="R3270" s="89"/>
      <c r="S3270" s="84">
        <v>5</v>
      </c>
      <c r="T3270" s="89"/>
      <c r="U3270" s="84">
        <v>295000</v>
      </c>
    </row>
    <row r="3271" spans="1:21" ht="17.25" customHeight="1" thickBot="1">
      <c r="A3271" s="82">
        <v>45066</v>
      </c>
      <c r="B3271" s="82" t="str">
        <f t="shared" si="51"/>
        <v>May</v>
      </c>
      <c r="C3271" s="83">
        <v>45047</v>
      </c>
      <c r="D3271" s="109">
        <v>20</v>
      </c>
      <c r="E3271" s="84" t="s">
        <v>205</v>
      </c>
      <c r="F3271" s="113" t="s">
        <v>11182</v>
      </c>
      <c r="G3271" s="110" t="s">
        <v>11183</v>
      </c>
      <c r="H3271" s="86" t="s">
        <v>8782</v>
      </c>
      <c r="I3271" s="110">
        <v>17700</v>
      </c>
      <c r="J3271" s="109">
        <v>15000</v>
      </c>
      <c r="K3271" s="120" t="s">
        <v>112</v>
      </c>
      <c r="L3271" s="109" t="s">
        <v>229</v>
      </c>
      <c r="M3271" s="88" t="str">
        <f>VLOOKUP(L3271,'Total Sales 24-25'!$AD$2:$AE$6,2,0)</f>
        <v>WhatsApp API Business</v>
      </c>
      <c r="N3271" s="109" t="s">
        <v>284</v>
      </c>
      <c r="O3271" s="109" t="s">
        <v>6341</v>
      </c>
      <c r="P3271" s="89"/>
      <c r="Q3271" s="89"/>
      <c r="R3271" s="89"/>
      <c r="S3271" s="109">
        <v>5</v>
      </c>
      <c r="T3271" s="89"/>
      <c r="U3271" s="109">
        <v>17700</v>
      </c>
    </row>
    <row r="3272" spans="1:21" ht="17.25" customHeight="1" thickBot="1">
      <c r="A3272" s="82">
        <v>45068</v>
      </c>
      <c r="B3272" s="82" t="str">
        <f t="shared" si="51"/>
        <v>May</v>
      </c>
      <c r="C3272" s="83">
        <v>45047</v>
      </c>
      <c r="D3272" s="84">
        <v>21</v>
      </c>
      <c r="E3272" s="84" t="s">
        <v>205</v>
      </c>
      <c r="F3272" s="85" t="s">
        <v>9427</v>
      </c>
      <c r="G3272" s="86" t="s">
        <v>11184</v>
      </c>
      <c r="H3272" s="86" t="s">
        <v>8782</v>
      </c>
      <c r="I3272" s="86">
        <v>5900</v>
      </c>
      <c r="J3272" s="84">
        <v>5000</v>
      </c>
      <c r="K3272" s="121" t="s">
        <v>8790</v>
      </c>
      <c r="L3272" s="88" t="s">
        <v>226</v>
      </c>
      <c r="M3272" s="88" t="str">
        <f>VLOOKUP(L3272,'Total Sales 24-25'!$AD$2:$AE$6,2,0)</f>
        <v xml:space="preserve">Training Business </v>
      </c>
      <c r="N3272" s="88" t="s">
        <v>2943</v>
      </c>
      <c r="O3272" s="84" t="s">
        <v>6341</v>
      </c>
      <c r="P3272" s="89"/>
      <c r="Q3272" s="89"/>
      <c r="R3272" s="89"/>
      <c r="S3272" s="84">
        <v>5</v>
      </c>
      <c r="T3272" s="89"/>
      <c r="U3272" s="84">
        <v>5900</v>
      </c>
    </row>
    <row r="3273" spans="1:21" ht="17.25" customHeight="1" thickBot="1">
      <c r="A3273" s="82">
        <v>45068</v>
      </c>
      <c r="B3273" s="82" t="str">
        <f t="shared" si="51"/>
        <v>May</v>
      </c>
      <c r="C3273" s="83">
        <v>45047</v>
      </c>
      <c r="D3273" s="84">
        <v>21</v>
      </c>
      <c r="E3273" s="84" t="s">
        <v>205</v>
      </c>
      <c r="F3273" s="85" t="s">
        <v>11185</v>
      </c>
      <c r="G3273" s="86" t="s">
        <v>11186</v>
      </c>
      <c r="H3273" s="86" t="s">
        <v>8782</v>
      </c>
      <c r="I3273" s="86">
        <v>5900</v>
      </c>
      <c r="J3273" s="84">
        <v>5000</v>
      </c>
      <c r="K3273" s="121" t="s">
        <v>8790</v>
      </c>
      <c r="L3273" s="88" t="s">
        <v>226</v>
      </c>
      <c r="M3273" s="88" t="str">
        <f>VLOOKUP(L3273,'Total Sales 24-25'!$AD$2:$AE$6,2,0)</f>
        <v xml:space="preserve">Training Business </v>
      </c>
      <c r="N3273" s="88" t="s">
        <v>2943</v>
      </c>
      <c r="O3273" s="84" t="s">
        <v>6341</v>
      </c>
      <c r="P3273" s="89"/>
      <c r="Q3273" s="89"/>
      <c r="R3273" s="89"/>
      <c r="S3273" s="84">
        <v>5</v>
      </c>
      <c r="T3273" s="89"/>
      <c r="U3273" s="84">
        <v>5900</v>
      </c>
    </row>
    <row r="3274" spans="1:21" ht="17.25" customHeight="1" thickBot="1">
      <c r="A3274" s="82">
        <v>45068</v>
      </c>
      <c r="B3274" s="82" t="str">
        <f t="shared" si="51"/>
        <v>May</v>
      </c>
      <c r="C3274" s="83">
        <v>45047</v>
      </c>
      <c r="D3274" s="84">
        <v>21</v>
      </c>
      <c r="E3274" s="84" t="s">
        <v>205</v>
      </c>
      <c r="F3274" s="85" t="s">
        <v>11187</v>
      </c>
      <c r="G3274" s="86" t="s">
        <v>11188</v>
      </c>
      <c r="H3274" s="86" t="s">
        <v>8782</v>
      </c>
      <c r="I3274" s="86">
        <v>5900</v>
      </c>
      <c r="J3274" s="84">
        <v>5000</v>
      </c>
      <c r="K3274" s="121" t="s">
        <v>8790</v>
      </c>
      <c r="L3274" s="88" t="s">
        <v>226</v>
      </c>
      <c r="M3274" s="88" t="str">
        <f>VLOOKUP(L3274,'Total Sales 24-25'!$AD$2:$AE$6,2,0)</f>
        <v xml:space="preserve">Training Business </v>
      </c>
      <c r="N3274" s="88" t="s">
        <v>2943</v>
      </c>
      <c r="O3274" s="84" t="s">
        <v>6341</v>
      </c>
      <c r="P3274" s="89"/>
      <c r="Q3274" s="89"/>
      <c r="R3274" s="89"/>
      <c r="S3274" s="84">
        <v>5</v>
      </c>
      <c r="T3274" s="89"/>
      <c r="U3274" s="84">
        <v>5900</v>
      </c>
    </row>
    <row r="3275" spans="1:21" ht="17.25" customHeight="1" thickBot="1">
      <c r="A3275" s="82">
        <v>45068</v>
      </c>
      <c r="B3275" s="82" t="str">
        <f t="shared" si="51"/>
        <v>May</v>
      </c>
      <c r="C3275" s="83">
        <v>45047</v>
      </c>
      <c r="D3275" s="109">
        <v>21</v>
      </c>
      <c r="E3275" s="84" t="s">
        <v>205</v>
      </c>
      <c r="F3275" s="113" t="s">
        <v>2267</v>
      </c>
      <c r="G3275" s="110" t="s">
        <v>11189</v>
      </c>
      <c r="H3275" s="86" t="s">
        <v>8782</v>
      </c>
      <c r="I3275" s="110">
        <v>2507</v>
      </c>
      <c r="J3275" s="109">
        <v>2125</v>
      </c>
      <c r="K3275" s="120" t="s">
        <v>112</v>
      </c>
      <c r="L3275" s="109" t="s">
        <v>229</v>
      </c>
      <c r="M3275" s="88" t="str">
        <f>VLOOKUP(L3275,'Total Sales 24-25'!$AD$2:$AE$6,2,0)</f>
        <v>WhatsApp API Business</v>
      </c>
      <c r="N3275" s="109" t="s">
        <v>258</v>
      </c>
      <c r="O3275" s="109" t="s">
        <v>6341</v>
      </c>
      <c r="P3275" s="89"/>
      <c r="Q3275" s="89"/>
      <c r="R3275" s="89"/>
      <c r="S3275" s="109">
        <v>5</v>
      </c>
      <c r="T3275" s="89"/>
      <c r="U3275" s="109">
        <v>2507</v>
      </c>
    </row>
    <row r="3276" spans="1:21" ht="17.25" customHeight="1" thickBot="1">
      <c r="A3276" s="82">
        <v>45068</v>
      </c>
      <c r="B3276" s="82" t="str">
        <f t="shared" si="51"/>
        <v>May</v>
      </c>
      <c r="C3276" s="83">
        <v>45047</v>
      </c>
      <c r="D3276" s="109">
        <v>21</v>
      </c>
      <c r="E3276" s="84" t="s">
        <v>205</v>
      </c>
      <c r="F3276" s="113" t="s">
        <v>11190</v>
      </c>
      <c r="G3276" s="110" t="s">
        <v>11191</v>
      </c>
      <c r="H3276" s="86" t="s">
        <v>8782</v>
      </c>
      <c r="I3276" s="110">
        <v>950</v>
      </c>
      <c r="J3276" s="109">
        <v>805</v>
      </c>
      <c r="K3276" s="120" t="s">
        <v>112</v>
      </c>
      <c r="L3276" s="109" t="s">
        <v>229</v>
      </c>
      <c r="M3276" s="88" t="str">
        <f>VLOOKUP(L3276,'Total Sales 24-25'!$AD$2:$AE$6,2,0)</f>
        <v>WhatsApp API Business</v>
      </c>
      <c r="N3276" s="109" t="s">
        <v>594</v>
      </c>
      <c r="O3276" s="109" t="s">
        <v>6341</v>
      </c>
      <c r="P3276" s="89"/>
      <c r="Q3276" s="89"/>
      <c r="R3276" s="89"/>
      <c r="S3276" s="109">
        <v>5</v>
      </c>
      <c r="T3276" s="89"/>
      <c r="U3276" s="109">
        <v>950</v>
      </c>
    </row>
    <row r="3277" spans="1:21" ht="17.25" customHeight="1" thickBot="1">
      <c r="A3277" s="82">
        <v>45068</v>
      </c>
      <c r="B3277" s="82" t="str">
        <f t="shared" si="51"/>
        <v>May</v>
      </c>
      <c r="C3277" s="83">
        <v>45047</v>
      </c>
      <c r="D3277" s="84">
        <v>21</v>
      </c>
      <c r="E3277" s="84" t="s">
        <v>205</v>
      </c>
      <c r="F3277" s="85" t="s">
        <v>2175</v>
      </c>
      <c r="G3277" s="86" t="s">
        <v>11192</v>
      </c>
      <c r="H3277" s="86" t="s">
        <v>8782</v>
      </c>
      <c r="I3277" s="86">
        <v>56640</v>
      </c>
      <c r="J3277" s="84">
        <v>48000</v>
      </c>
      <c r="K3277" s="108" t="s">
        <v>291</v>
      </c>
      <c r="L3277" s="88" t="s">
        <v>32</v>
      </c>
      <c r="M3277" s="88" t="s">
        <v>15</v>
      </c>
      <c r="N3277" s="88" t="s">
        <v>503</v>
      </c>
      <c r="O3277" s="84" t="s">
        <v>6341</v>
      </c>
      <c r="P3277" s="89"/>
      <c r="Q3277" s="89"/>
      <c r="R3277" s="89"/>
      <c r="S3277" s="84">
        <v>5</v>
      </c>
      <c r="T3277" s="89"/>
      <c r="U3277" s="84">
        <v>56640</v>
      </c>
    </row>
    <row r="3278" spans="1:21" ht="17.25" customHeight="1" thickBot="1">
      <c r="A3278" s="82">
        <v>45068</v>
      </c>
      <c r="B3278" s="82" t="str">
        <f t="shared" si="51"/>
        <v>May</v>
      </c>
      <c r="C3278" s="83">
        <v>45047</v>
      </c>
      <c r="D3278" s="84">
        <v>21</v>
      </c>
      <c r="E3278" s="84" t="s">
        <v>205</v>
      </c>
      <c r="F3278" s="85" t="s">
        <v>930</v>
      </c>
      <c r="G3278" s="86" t="s">
        <v>11193</v>
      </c>
      <c r="H3278" s="86" t="s">
        <v>8782</v>
      </c>
      <c r="I3278" s="86">
        <v>56640</v>
      </c>
      <c r="J3278" s="84">
        <v>48000</v>
      </c>
      <c r="K3278" s="108" t="s">
        <v>291</v>
      </c>
      <c r="L3278" s="88" t="s">
        <v>32</v>
      </c>
      <c r="M3278" s="88" t="s">
        <v>15</v>
      </c>
      <c r="N3278" s="88" t="s">
        <v>503</v>
      </c>
      <c r="O3278" s="84" t="s">
        <v>6341</v>
      </c>
      <c r="P3278" s="89"/>
      <c r="Q3278" s="89"/>
      <c r="R3278" s="89"/>
      <c r="S3278" s="84">
        <v>5</v>
      </c>
      <c r="T3278" s="89"/>
      <c r="U3278" s="84">
        <v>56640</v>
      </c>
    </row>
    <row r="3279" spans="1:21" ht="17.25" customHeight="1" thickBot="1">
      <c r="A3279" s="82">
        <v>45068</v>
      </c>
      <c r="B3279" s="82" t="str">
        <f t="shared" si="51"/>
        <v>May</v>
      </c>
      <c r="C3279" s="83">
        <v>45047</v>
      </c>
      <c r="D3279" s="109">
        <v>21</v>
      </c>
      <c r="E3279" s="84" t="s">
        <v>205</v>
      </c>
      <c r="F3279" s="113" t="s">
        <v>2488</v>
      </c>
      <c r="G3279" s="110" t="s">
        <v>11194</v>
      </c>
      <c r="H3279" s="86" t="s">
        <v>8782</v>
      </c>
      <c r="I3279" s="110">
        <v>17700</v>
      </c>
      <c r="J3279" s="109">
        <v>15000</v>
      </c>
      <c r="K3279" s="120" t="s">
        <v>112</v>
      </c>
      <c r="L3279" s="109" t="s">
        <v>229</v>
      </c>
      <c r="M3279" s="88" t="str">
        <f>VLOOKUP(L3279,'Total Sales 24-25'!$AD$2:$AE$6,2,0)</f>
        <v>WhatsApp API Business</v>
      </c>
      <c r="N3279" s="109" t="s">
        <v>284</v>
      </c>
      <c r="O3279" s="109" t="s">
        <v>6341</v>
      </c>
      <c r="P3279" s="89"/>
      <c r="Q3279" s="89"/>
      <c r="R3279" s="89"/>
      <c r="S3279" s="109">
        <v>5</v>
      </c>
      <c r="T3279" s="89"/>
      <c r="U3279" s="109">
        <v>17700</v>
      </c>
    </row>
    <row r="3280" spans="1:21" ht="17.25" customHeight="1" thickBot="1">
      <c r="A3280" s="82">
        <v>45069</v>
      </c>
      <c r="B3280" s="82" t="str">
        <f t="shared" si="51"/>
        <v>May</v>
      </c>
      <c r="C3280" s="83">
        <v>45047</v>
      </c>
      <c r="D3280" s="84">
        <v>21</v>
      </c>
      <c r="E3280" s="84" t="s">
        <v>205</v>
      </c>
      <c r="F3280" s="85" t="s">
        <v>11185</v>
      </c>
      <c r="G3280" s="86" t="s">
        <v>11195</v>
      </c>
      <c r="H3280" s="86" t="s">
        <v>8782</v>
      </c>
      <c r="I3280" s="86">
        <v>5900</v>
      </c>
      <c r="J3280" s="84">
        <v>5000</v>
      </c>
      <c r="K3280" s="121" t="s">
        <v>8790</v>
      </c>
      <c r="L3280" s="88" t="s">
        <v>226</v>
      </c>
      <c r="M3280" s="88" t="str">
        <f>VLOOKUP(L3280,'Total Sales 24-25'!$AD$2:$AE$6,2,0)</f>
        <v xml:space="preserve">Training Business </v>
      </c>
      <c r="N3280" s="88" t="s">
        <v>2943</v>
      </c>
      <c r="O3280" s="84" t="s">
        <v>6341</v>
      </c>
      <c r="P3280" s="89"/>
      <c r="Q3280" s="89"/>
      <c r="R3280" s="89"/>
      <c r="S3280" s="84">
        <v>5</v>
      </c>
      <c r="T3280" s="89"/>
      <c r="U3280" s="84">
        <v>5900</v>
      </c>
    </row>
    <row r="3281" spans="1:21" ht="17.25" customHeight="1" thickBot="1">
      <c r="A3281" s="82">
        <v>45069</v>
      </c>
      <c r="B3281" s="82" t="str">
        <f t="shared" si="51"/>
        <v>May</v>
      </c>
      <c r="C3281" s="83">
        <v>45047</v>
      </c>
      <c r="D3281" s="109">
        <v>21</v>
      </c>
      <c r="E3281" s="84" t="s">
        <v>205</v>
      </c>
      <c r="F3281" s="113" t="s">
        <v>11196</v>
      </c>
      <c r="G3281" s="110" t="s">
        <v>11197</v>
      </c>
      <c r="H3281" s="86" t="s">
        <v>8782</v>
      </c>
      <c r="I3281" s="110">
        <v>950</v>
      </c>
      <c r="J3281" s="109">
        <v>805</v>
      </c>
      <c r="K3281" s="120" t="s">
        <v>112</v>
      </c>
      <c r="L3281" s="109" t="s">
        <v>229</v>
      </c>
      <c r="M3281" s="88" t="str">
        <f>VLOOKUP(L3281,'Total Sales 24-25'!$AD$2:$AE$6,2,0)</f>
        <v>WhatsApp API Business</v>
      </c>
      <c r="N3281" s="109" t="s">
        <v>594</v>
      </c>
      <c r="O3281" s="109" t="s">
        <v>6341</v>
      </c>
      <c r="P3281" s="89"/>
      <c r="Q3281" s="89"/>
      <c r="R3281" s="89"/>
      <c r="S3281" s="109">
        <v>5</v>
      </c>
      <c r="T3281" s="89"/>
      <c r="U3281" s="109">
        <v>950</v>
      </c>
    </row>
    <row r="3282" spans="1:21" ht="17.25" customHeight="1" thickBot="1">
      <c r="A3282" s="82">
        <v>45069</v>
      </c>
      <c r="B3282" s="82" t="str">
        <f t="shared" si="51"/>
        <v>May</v>
      </c>
      <c r="C3282" s="83">
        <v>45047</v>
      </c>
      <c r="D3282" s="84">
        <v>21</v>
      </c>
      <c r="E3282" s="84" t="s">
        <v>205</v>
      </c>
      <c r="F3282" s="85" t="s">
        <v>2581</v>
      </c>
      <c r="G3282" s="86" t="s">
        <v>11198</v>
      </c>
      <c r="H3282" s="86" t="s">
        <v>8782</v>
      </c>
      <c r="I3282" s="86">
        <v>70800</v>
      </c>
      <c r="J3282" s="84">
        <v>60000</v>
      </c>
      <c r="K3282" s="108" t="s">
        <v>291</v>
      </c>
      <c r="L3282" s="88" t="s">
        <v>32</v>
      </c>
      <c r="M3282" s="88" t="s">
        <v>15</v>
      </c>
      <c r="N3282" s="88" t="s">
        <v>503</v>
      </c>
      <c r="O3282" s="84" t="s">
        <v>6341</v>
      </c>
      <c r="P3282" s="89"/>
      <c r="Q3282" s="89"/>
      <c r="R3282" s="89"/>
      <c r="S3282" s="84">
        <v>5</v>
      </c>
      <c r="T3282" s="89"/>
      <c r="U3282" s="84">
        <v>70800</v>
      </c>
    </row>
    <row r="3283" spans="1:21" ht="17.25" customHeight="1" thickBot="1">
      <c r="A3283" s="82">
        <v>45069</v>
      </c>
      <c r="B3283" s="82" t="str">
        <f t="shared" si="51"/>
        <v>May</v>
      </c>
      <c r="C3283" s="83">
        <v>45047</v>
      </c>
      <c r="D3283" s="84">
        <v>21</v>
      </c>
      <c r="E3283" s="84" t="s">
        <v>205</v>
      </c>
      <c r="F3283" s="85" t="s">
        <v>11199</v>
      </c>
      <c r="G3283" s="86" t="s">
        <v>11200</v>
      </c>
      <c r="H3283" s="86" t="s">
        <v>8782</v>
      </c>
      <c r="I3283" s="86">
        <v>299</v>
      </c>
      <c r="J3283" s="84">
        <v>253</v>
      </c>
      <c r="K3283" s="107" t="s">
        <v>261</v>
      </c>
      <c r="L3283" s="88" t="s">
        <v>226</v>
      </c>
      <c r="M3283" s="88" t="str">
        <f>VLOOKUP(L3283,'Total Sales 24-25'!$AD$2:$AE$6,2,0)</f>
        <v xml:space="preserve">Training Business </v>
      </c>
      <c r="N3283" s="88" t="s">
        <v>330</v>
      </c>
      <c r="O3283" s="84" t="s">
        <v>6341</v>
      </c>
      <c r="P3283" s="89"/>
      <c r="Q3283" s="89"/>
      <c r="R3283" s="89"/>
      <c r="S3283" s="84">
        <v>5</v>
      </c>
      <c r="T3283" s="89"/>
      <c r="U3283" s="84">
        <v>299</v>
      </c>
    </row>
    <row r="3284" spans="1:21" ht="17.25" customHeight="1" thickBot="1">
      <c r="A3284" s="82">
        <v>45069</v>
      </c>
      <c r="B3284" s="82" t="str">
        <f t="shared" si="51"/>
        <v>May</v>
      </c>
      <c r="C3284" s="83">
        <v>45047</v>
      </c>
      <c r="D3284" s="109">
        <v>21</v>
      </c>
      <c r="E3284" s="84" t="s">
        <v>205</v>
      </c>
      <c r="F3284" s="113" t="s">
        <v>1609</v>
      </c>
      <c r="G3284" s="110" t="s">
        <v>11201</v>
      </c>
      <c r="H3284" s="86" t="s">
        <v>8782</v>
      </c>
      <c r="I3284" s="110">
        <v>950</v>
      </c>
      <c r="J3284" s="109">
        <v>805</v>
      </c>
      <c r="K3284" s="120" t="s">
        <v>112</v>
      </c>
      <c r="L3284" s="109" t="s">
        <v>229</v>
      </c>
      <c r="M3284" s="88" t="str">
        <f>VLOOKUP(L3284,'Total Sales 24-25'!$AD$2:$AE$6,2,0)</f>
        <v>WhatsApp API Business</v>
      </c>
      <c r="N3284" s="109" t="s">
        <v>594</v>
      </c>
      <c r="O3284" s="109" t="s">
        <v>6341</v>
      </c>
      <c r="P3284" s="89"/>
      <c r="Q3284" s="89"/>
      <c r="R3284" s="89"/>
      <c r="S3284" s="109">
        <v>5</v>
      </c>
      <c r="T3284" s="89"/>
      <c r="U3284" s="109">
        <v>950</v>
      </c>
    </row>
    <row r="3285" spans="1:21" ht="17.25" customHeight="1" thickBot="1">
      <c r="A3285" s="82">
        <v>45069</v>
      </c>
      <c r="B3285" s="82" t="str">
        <f t="shared" si="51"/>
        <v>May</v>
      </c>
      <c r="C3285" s="83">
        <v>45047</v>
      </c>
      <c r="D3285" s="84">
        <v>21</v>
      </c>
      <c r="E3285" s="84" t="s">
        <v>205</v>
      </c>
      <c r="F3285" s="85" t="s">
        <v>1022</v>
      </c>
      <c r="G3285" s="86" t="s">
        <v>11202</v>
      </c>
      <c r="H3285" s="86" t="s">
        <v>8782</v>
      </c>
      <c r="I3285" s="86">
        <v>5900</v>
      </c>
      <c r="J3285" s="84">
        <v>5000</v>
      </c>
      <c r="K3285" s="88" t="s">
        <v>8818</v>
      </c>
      <c r="L3285" s="88" t="s">
        <v>223</v>
      </c>
      <c r="M3285" s="88" t="str">
        <f>VLOOKUP(L3285,'Total Sales 24-25'!$AD$2:$AE$6,2,0)</f>
        <v>Tech Assist Recruitment</v>
      </c>
      <c r="N3285" s="88" t="s">
        <v>311</v>
      </c>
      <c r="O3285" s="84" t="s">
        <v>6341</v>
      </c>
      <c r="P3285" s="89"/>
      <c r="Q3285" s="89"/>
      <c r="R3285" s="89"/>
      <c r="S3285" s="84">
        <v>5</v>
      </c>
      <c r="T3285" s="89"/>
      <c r="U3285" s="84">
        <v>5900</v>
      </c>
    </row>
    <row r="3286" spans="1:21" ht="17.25" customHeight="1" thickBot="1">
      <c r="A3286" s="82">
        <v>45069</v>
      </c>
      <c r="B3286" s="82" t="str">
        <f t="shared" si="51"/>
        <v>May</v>
      </c>
      <c r="C3286" s="83">
        <v>45047</v>
      </c>
      <c r="D3286" s="84">
        <v>21</v>
      </c>
      <c r="E3286" s="84" t="s">
        <v>205</v>
      </c>
      <c r="F3286" s="85" t="s">
        <v>2254</v>
      </c>
      <c r="G3286" s="86" t="s">
        <v>11203</v>
      </c>
      <c r="H3286" s="86" t="s">
        <v>8782</v>
      </c>
      <c r="I3286" s="86">
        <v>14160</v>
      </c>
      <c r="J3286" s="84">
        <v>12000</v>
      </c>
      <c r="K3286" s="108" t="s">
        <v>291</v>
      </c>
      <c r="L3286" s="88" t="s">
        <v>32</v>
      </c>
      <c r="M3286" s="88" t="s">
        <v>15</v>
      </c>
      <c r="N3286" s="88" t="s">
        <v>503</v>
      </c>
      <c r="O3286" s="84" t="s">
        <v>6341</v>
      </c>
      <c r="P3286" s="89"/>
      <c r="Q3286" s="89"/>
      <c r="R3286" s="89"/>
      <c r="S3286" s="84">
        <v>5</v>
      </c>
      <c r="T3286" s="89"/>
      <c r="U3286" s="84">
        <v>14160</v>
      </c>
    </row>
    <row r="3287" spans="1:21" ht="17.25" customHeight="1" thickBot="1">
      <c r="A3287" s="82">
        <v>45070</v>
      </c>
      <c r="B3287" s="82" t="str">
        <f t="shared" si="51"/>
        <v>May</v>
      </c>
      <c r="C3287" s="83">
        <v>45047</v>
      </c>
      <c r="D3287" s="84">
        <v>21</v>
      </c>
      <c r="E3287" s="84" t="s">
        <v>205</v>
      </c>
      <c r="F3287" s="85" t="s">
        <v>11204</v>
      </c>
      <c r="G3287" s="86" t="s">
        <v>11205</v>
      </c>
      <c r="H3287" s="86" t="s">
        <v>8782</v>
      </c>
      <c r="I3287" s="86">
        <v>5900</v>
      </c>
      <c r="J3287" s="84">
        <v>5000</v>
      </c>
      <c r="K3287" s="121" t="s">
        <v>8790</v>
      </c>
      <c r="L3287" s="88" t="s">
        <v>226</v>
      </c>
      <c r="M3287" s="88" t="str">
        <f>VLOOKUP(L3287,'Total Sales 24-25'!$AD$2:$AE$6,2,0)</f>
        <v xml:space="preserve">Training Business </v>
      </c>
      <c r="N3287" s="88" t="s">
        <v>2943</v>
      </c>
      <c r="O3287" s="84" t="s">
        <v>6341</v>
      </c>
      <c r="P3287" s="89"/>
      <c r="Q3287" s="89"/>
      <c r="R3287" s="89"/>
      <c r="S3287" s="84">
        <v>5</v>
      </c>
      <c r="T3287" s="89"/>
      <c r="U3287" s="84">
        <v>5900</v>
      </c>
    </row>
    <row r="3288" spans="1:21" ht="17.25" customHeight="1" thickBot="1">
      <c r="A3288" s="82">
        <v>45070</v>
      </c>
      <c r="B3288" s="82" t="str">
        <f t="shared" si="51"/>
        <v>May</v>
      </c>
      <c r="C3288" s="83">
        <v>45047</v>
      </c>
      <c r="D3288" s="109">
        <v>21</v>
      </c>
      <c r="E3288" s="84" t="s">
        <v>205</v>
      </c>
      <c r="F3288" s="113" t="s">
        <v>1035</v>
      </c>
      <c r="G3288" s="110" t="s">
        <v>11206</v>
      </c>
      <c r="H3288" s="86" t="s">
        <v>8782</v>
      </c>
      <c r="I3288" s="110">
        <v>15045</v>
      </c>
      <c r="J3288" s="109">
        <v>12750</v>
      </c>
      <c r="K3288" s="120" t="s">
        <v>112</v>
      </c>
      <c r="L3288" s="109" t="s">
        <v>229</v>
      </c>
      <c r="M3288" s="88" t="str">
        <f>VLOOKUP(L3288,'Total Sales 24-25'!$AD$2:$AE$6,2,0)</f>
        <v>WhatsApp API Business</v>
      </c>
      <c r="N3288" s="109" t="s">
        <v>284</v>
      </c>
      <c r="O3288" s="109" t="s">
        <v>6341</v>
      </c>
      <c r="P3288" s="89"/>
      <c r="Q3288" s="89"/>
      <c r="R3288" s="89"/>
      <c r="S3288" s="109">
        <v>5</v>
      </c>
      <c r="T3288" s="89"/>
      <c r="U3288" s="109">
        <v>15045</v>
      </c>
    </row>
    <row r="3289" spans="1:21" ht="17.25" customHeight="1" thickBot="1">
      <c r="A3289" s="82">
        <v>45070</v>
      </c>
      <c r="B3289" s="82" t="str">
        <f t="shared" si="51"/>
        <v>May</v>
      </c>
      <c r="C3289" s="83">
        <v>45047</v>
      </c>
      <c r="D3289" s="84">
        <v>21</v>
      </c>
      <c r="E3289" s="84" t="s">
        <v>205</v>
      </c>
      <c r="F3289" s="85" t="s">
        <v>11207</v>
      </c>
      <c r="G3289" s="86" t="s">
        <v>11208</v>
      </c>
      <c r="H3289" s="86" t="s">
        <v>8782</v>
      </c>
      <c r="I3289" s="86">
        <v>5900</v>
      </c>
      <c r="J3289" s="84">
        <v>5000</v>
      </c>
      <c r="K3289" s="121" t="s">
        <v>8790</v>
      </c>
      <c r="L3289" s="88" t="s">
        <v>226</v>
      </c>
      <c r="M3289" s="88" t="str">
        <f>VLOOKUP(L3289,'Total Sales 24-25'!$AD$2:$AE$6,2,0)</f>
        <v xml:space="preserve">Training Business </v>
      </c>
      <c r="N3289" s="88" t="s">
        <v>2943</v>
      </c>
      <c r="O3289" s="84" t="s">
        <v>6341</v>
      </c>
      <c r="P3289" s="89"/>
      <c r="Q3289" s="89"/>
      <c r="R3289" s="89"/>
      <c r="S3289" s="84">
        <v>5</v>
      </c>
      <c r="T3289" s="89"/>
      <c r="U3289" s="84">
        <v>5900</v>
      </c>
    </row>
    <row r="3290" spans="1:21" ht="17.25" customHeight="1" thickBot="1">
      <c r="A3290" s="82">
        <v>45070</v>
      </c>
      <c r="B3290" s="82" t="str">
        <f t="shared" si="51"/>
        <v>May</v>
      </c>
      <c r="C3290" s="83">
        <v>45047</v>
      </c>
      <c r="D3290" s="84">
        <v>21</v>
      </c>
      <c r="E3290" s="84" t="s">
        <v>205</v>
      </c>
      <c r="F3290" s="85" t="s">
        <v>11209</v>
      </c>
      <c r="G3290" s="86" t="s">
        <v>11210</v>
      </c>
      <c r="H3290" s="86" t="s">
        <v>8782</v>
      </c>
      <c r="I3290" s="86">
        <v>5900</v>
      </c>
      <c r="J3290" s="84">
        <v>5000</v>
      </c>
      <c r="K3290" s="121" t="s">
        <v>8790</v>
      </c>
      <c r="L3290" s="88" t="s">
        <v>226</v>
      </c>
      <c r="M3290" s="88" t="str">
        <f>VLOOKUP(L3290,'Total Sales 24-25'!$AD$2:$AE$6,2,0)</f>
        <v xml:space="preserve">Training Business </v>
      </c>
      <c r="N3290" s="88" t="s">
        <v>2943</v>
      </c>
      <c r="O3290" s="84" t="s">
        <v>6341</v>
      </c>
      <c r="P3290" s="89"/>
      <c r="Q3290" s="89"/>
      <c r="R3290" s="89"/>
      <c r="S3290" s="84">
        <v>5</v>
      </c>
      <c r="T3290" s="89"/>
      <c r="U3290" s="84">
        <v>5900</v>
      </c>
    </row>
    <row r="3291" spans="1:21" ht="17.25" customHeight="1" thickBot="1">
      <c r="A3291" s="82">
        <v>45070</v>
      </c>
      <c r="B3291" s="82" t="str">
        <f t="shared" si="51"/>
        <v>May</v>
      </c>
      <c r="C3291" s="83">
        <v>45047</v>
      </c>
      <c r="D3291" s="84">
        <v>21</v>
      </c>
      <c r="E3291" s="84" t="s">
        <v>205</v>
      </c>
      <c r="F3291" s="85" t="s">
        <v>11211</v>
      </c>
      <c r="G3291" s="86" t="s">
        <v>11212</v>
      </c>
      <c r="H3291" s="86" t="s">
        <v>8782</v>
      </c>
      <c r="I3291" s="86">
        <v>5900</v>
      </c>
      <c r="J3291" s="84">
        <v>5000</v>
      </c>
      <c r="K3291" s="121" t="s">
        <v>8790</v>
      </c>
      <c r="L3291" s="88" t="s">
        <v>226</v>
      </c>
      <c r="M3291" s="88" t="str">
        <f>VLOOKUP(L3291,'Total Sales 24-25'!$AD$2:$AE$6,2,0)</f>
        <v xml:space="preserve">Training Business </v>
      </c>
      <c r="N3291" s="88" t="s">
        <v>2943</v>
      </c>
      <c r="O3291" s="84" t="s">
        <v>6341</v>
      </c>
      <c r="P3291" s="89"/>
      <c r="Q3291" s="89"/>
      <c r="R3291" s="89"/>
      <c r="S3291" s="84">
        <v>5</v>
      </c>
      <c r="T3291" s="89"/>
      <c r="U3291" s="84">
        <v>5900</v>
      </c>
    </row>
    <row r="3292" spans="1:21" ht="17.25" customHeight="1" thickBot="1">
      <c r="A3292" s="82">
        <v>45070</v>
      </c>
      <c r="B3292" s="82" t="str">
        <f t="shared" si="51"/>
        <v>May</v>
      </c>
      <c r="C3292" s="83">
        <v>45047</v>
      </c>
      <c r="D3292" s="84">
        <v>21</v>
      </c>
      <c r="E3292" s="84" t="s">
        <v>205</v>
      </c>
      <c r="F3292" s="85" t="s">
        <v>1404</v>
      </c>
      <c r="G3292" s="86" t="s">
        <v>11213</v>
      </c>
      <c r="H3292" s="86" t="s">
        <v>8782</v>
      </c>
      <c r="I3292" s="86">
        <v>27754</v>
      </c>
      <c r="J3292" s="84">
        <v>23520</v>
      </c>
      <c r="K3292" s="88" t="s">
        <v>8818</v>
      </c>
      <c r="L3292" s="88" t="s">
        <v>223</v>
      </c>
      <c r="M3292" s="88" t="str">
        <f>VLOOKUP(L3292,'Total Sales 24-25'!$AD$2:$AE$6,2,0)</f>
        <v>Tech Assist Recruitment</v>
      </c>
      <c r="N3292" s="88" t="s">
        <v>311</v>
      </c>
      <c r="O3292" s="84" t="s">
        <v>6341</v>
      </c>
      <c r="P3292" s="89"/>
      <c r="Q3292" s="89"/>
      <c r="R3292" s="89"/>
      <c r="S3292" s="84">
        <v>5</v>
      </c>
      <c r="T3292" s="89"/>
      <c r="U3292" s="84">
        <v>27754</v>
      </c>
    </row>
    <row r="3293" spans="1:21" ht="17.25" customHeight="1" thickBot="1">
      <c r="A3293" s="82">
        <v>45070</v>
      </c>
      <c r="B3293" s="82" t="str">
        <f t="shared" si="51"/>
        <v>May</v>
      </c>
      <c r="C3293" s="83">
        <v>45047</v>
      </c>
      <c r="D3293" s="84">
        <v>21</v>
      </c>
      <c r="E3293" s="84" t="s">
        <v>205</v>
      </c>
      <c r="F3293" s="85" t="s">
        <v>235</v>
      </c>
      <c r="G3293" s="86" t="s">
        <v>11214</v>
      </c>
      <c r="H3293" s="86" t="s">
        <v>8782</v>
      </c>
      <c r="I3293" s="86">
        <v>24827</v>
      </c>
      <c r="J3293" s="84">
        <v>21040</v>
      </c>
      <c r="K3293" s="88" t="s">
        <v>8818</v>
      </c>
      <c r="L3293" s="88" t="s">
        <v>223</v>
      </c>
      <c r="M3293" s="88" t="str">
        <f>VLOOKUP(L3293,'Total Sales 24-25'!$AD$2:$AE$6,2,0)</f>
        <v>Tech Assist Recruitment</v>
      </c>
      <c r="N3293" s="88" t="s">
        <v>311</v>
      </c>
      <c r="O3293" s="84" t="s">
        <v>6341</v>
      </c>
      <c r="P3293" s="89"/>
      <c r="Q3293" s="89"/>
      <c r="R3293" s="89"/>
      <c r="S3293" s="84">
        <v>5</v>
      </c>
      <c r="T3293" s="89"/>
      <c r="U3293" s="84">
        <v>24827</v>
      </c>
    </row>
    <row r="3294" spans="1:21" ht="17.25" customHeight="1" thickBot="1">
      <c r="A3294" s="82">
        <v>45070</v>
      </c>
      <c r="B3294" s="82" t="str">
        <f t="shared" si="51"/>
        <v>May</v>
      </c>
      <c r="C3294" s="83">
        <v>45047</v>
      </c>
      <c r="D3294" s="84">
        <v>21</v>
      </c>
      <c r="E3294" s="84" t="s">
        <v>205</v>
      </c>
      <c r="F3294" s="85" t="s">
        <v>4210</v>
      </c>
      <c r="G3294" s="86" t="s">
        <v>11215</v>
      </c>
      <c r="H3294" s="86" t="s">
        <v>8782</v>
      </c>
      <c r="I3294" s="86">
        <v>705640</v>
      </c>
      <c r="J3294" s="84">
        <v>598000</v>
      </c>
      <c r="K3294" s="108" t="s">
        <v>291</v>
      </c>
      <c r="L3294" s="88" t="s">
        <v>226</v>
      </c>
      <c r="M3294" s="88" t="str">
        <f>VLOOKUP(L3294,'Total Sales 24-25'!$AD$2:$AE$6,2,0)</f>
        <v xml:space="preserve">Training Business </v>
      </c>
      <c r="N3294" s="88" t="s">
        <v>7906</v>
      </c>
      <c r="O3294" s="84" t="s">
        <v>6341</v>
      </c>
      <c r="P3294" s="84" t="s">
        <v>7726</v>
      </c>
      <c r="Q3294" s="89"/>
      <c r="R3294" s="89"/>
      <c r="S3294" s="84">
        <v>5</v>
      </c>
      <c r="T3294" s="89"/>
      <c r="U3294" s="84">
        <v>705640</v>
      </c>
    </row>
    <row r="3295" spans="1:21" ht="17.25" customHeight="1" thickBot="1">
      <c r="A3295" s="82">
        <v>45070</v>
      </c>
      <c r="B3295" s="82" t="str">
        <f t="shared" si="51"/>
        <v>May</v>
      </c>
      <c r="C3295" s="83">
        <v>45047</v>
      </c>
      <c r="D3295" s="84">
        <v>21</v>
      </c>
      <c r="E3295" s="84" t="s">
        <v>205</v>
      </c>
      <c r="F3295" s="85" t="s">
        <v>11216</v>
      </c>
      <c r="G3295" s="86" t="s">
        <v>11217</v>
      </c>
      <c r="H3295" s="86" t="s">
        <v>8782</v>
      </c>
      <c r="I3295" s="86">
        <v>11800</v>
      </c>
      <c r="J3295" s="84">
        <v>10000</v>
      </c>
      <c r="K3295" s="121" t="s">
        <v>8790</v>
      </c>
      <c r="L3295" s="88" t="s">
        <v>226</v>
      </c>
      <c r="M3295" s="88" t="str">
        <f>VLOOKUP(L3295,'Total Sales 24-25'!$AD$2:$AE$6,2,0)</f>
        <v xml:space="preserve">Training Business </v>
      </c>
      <c r="N3295" s="88" t="s">
        <v>2943</v>
      </c>
      <c r="O3295" s="84" t="s">
        <v>6341</v>
      </c>
      <c r="P3295" s="89"/>
      <c r="Q3295" s="89"/>
      <c r="R3295" s="89"/>
      <c r="S3295" s="84">
        <v>5</v>
      </c>
      <c r="T3295" s="89"/>
      <c r="U3295" s="84">
        <v>11800</v>
      </c>
    </row>
    <row r="3296" spans="1:21" ht="17.25" customHeight="1" thickBot="1">
      <c r="A3296" s="82">
        <v>45070</v>
      </c>
      <c r="B3296" s="82" t="str">
        <f t="shared" si="51"/>
        <v>May</v>
      </c>
      <c r="C3296" s="83">
        <v>45047</v>
      </c>
      <c r="D3296" s="84">
        <v>21</v>
      </c>
      <c r="E3296" s="84" t="s">
        <v>205</v>
      </c>
      <c r="F3296" s="85" t="s">
        <v>8792</v>
      </c>
      <c r="G3296" s="86" t="s">
        <v>11218</v>
      </c>
      <c r="H3296" s="86" t="s">
        <v>8782</v>
      </c>
      <c r="I3296" s="86">
        <v>5900</v>
      </c>
      <c r="J3296" s="84">
        <v>5000</v>
      </c>
      <c r="K3296" s="121" t="s">
        <v>8790</v>
      </c>
      <c r="L3296" s="88" t="s">
        <v>226</v>
      </c>
      <c r="M3296" s="88" t="str">
        <f>VLOOKUP(L3296,'Total Sales 24-25'!$AD$2:$AE$6,2,0)</f>
        <v xml:space="preserve">Training Business </v>
      </c>
      <c r="N3296" s="88" t="s">
        <v>2943</v>
      </c>
      <c r="O3296" s="84" t="s">
        <v>6341</v>
      </c>
      <c r="P3296" s="89"/>
      <c r="Q3296" s="89"/>
      <c r="R3296" s="89"/>
      <c r="S3296" s="84">
        <v>5</v>
      </c>
      <c r="T3296" s="89"/>
      <c r="U3296" s="84">
        <v>5900</v>
      </c>
    </row>
    <row r="3297" spans="1:21" ht="17.25" customHeight="1" thickBot="1">
      <c r="A3297" s="82">
        <v>45070</v>
      </c>
      <c r="B3297" s="82" t="str">
        <f t="shared" si="51"/>
        <v>May</v>
      </c>
      <c r="C3297" s="83">
        <v>45047</v>
      </c>
      <c r="D3297" s="84">
        <v>21</v>
      </c>
      <c r="E3297" s="84" t="s">
        <v>205</v>
      </c>
      <c r="F3297" s="85" t="s">
        <v>3198</v>
      </c>
      <c r="G3297" s="86" t="s">
        <v>11219</v>
      </c>
      <c r="H3297" s="86" t="s">
        <v>8782</v>
      </c>
      <c r="I3297" s="86">
        <v>5900</v>
      </c>
      <c r="J3297" s="84">
        <v>5000</v>
      </c>
      <c r="K3297" s="121" t="s">
        <v>8790</v>
      </c>
      <c r="L3297" s="88" t="s">
        <v>226</v>
      </c>
      <c r="M3297" s="88" t="str">
        <f>VLOOKUP(L3297,'Total Sales 24-25'!$AD$2:$AE$6,2,0)</f>
        <v xml:space="preserve">Training Business </v>
      </c>
      <c r="N3297" s="88" t="s">
        <v>2943</v>
      </c>
      <c r="O3297" s="84" t="s">
        <v>6341</v>
      </c>
      <c r="P3297" s="89"/>
      <c r="Q3297" s="89"/>
      <c r="R3297" s="89"/>
      <c r="S3297" s="84">
        <v>5</v>
      </c>
      <c r="T3297" s="89"/>
      <c r="U3297" s="84">
        <v>5900</v>
      </c>
    </row>
    <row r="3298" spans="1:21" ht="17.25" customHeight="1" thickBot="1">
      <c r="A3298" s="82">
        <v>45070</v>
      </c>
      <c r="B3298" s="82" t="str">
        <f t="shared" si="51"/>
        <v>May</v>
      </c>
      <c r="C3298" s="83">
        <v>45047</v>
      </c>
      <c r="D3298" s="84">
        <v>21</v>
      </c>
      <c r="E3298" s="84" t="s">
        <v>205</v>
      </c>
      <c r="F3298" s="85" t="s">
        <v>1850</v>
      </c>
      <c r="G3298" s="86" t="s">
        <v>11220</v>
      </c>
      <c r="H3298" s="86" t="s">
        <v>8782</v>
      </c>
      <c r="I3298" s="86">
        <v>5900</v>
      </c>
      <c r="J3298" s="84">
        <v>5000</v>
      </c>
      <c r="K3298" s="121" t="s">
        <v>8790</v>
      </c>
      <c r="L3298" s="88" t="s">
        <v>226</v>
      </c>
      <c r="M3298" s="88" t="str">
        <f>VLOOKUP(L3298,'Total Sales 24-25'!$AD$2:$AE$6,2,0)</f>
        <v xml:space="preserve">Training Business </v>
      </c>
      <c r="N3298" s="88" t="s">
        <v>2943</v>
      </c>
      <c r="O3298" s="84" t="s">
        <v>6341</v>
      </c>
      <c r="P3298" s="89"/>
      <c r="Q3298" s="89"/>
      <c r="R3298" s="89"/>
      <c r="S3298" s="84">
        <v>5</v>
      </c>
      <c r="T3298" s="89"/>
      <c r="U3298" s="84">
        <v>5900</v>
      </c>
    </row>
    <row r="3299" spans="1:21" ht="17.25" customHeight="1" thickBot="1">
      <c r="A3299" s="82">
        <v>45070</v>
      </c>
      <c r="B3299" s="82" t="str">
        <f t="shared" si="51"/>
        <v>May</v>
      </c>
      <c r="C3299" s="83">
        <v>45047</v>
      </c>
      <c r="D3299" s="84">
        <v>21</v>
      </c>
      <c r="E3299" s="84" t="s">
        <v>205</v>
      </c>
      <c r="F3299" s="85" t="s">
        <v>835</v>
      </c>
      <c r="G3299" s="86" t="s">
        <v>11221</v>
      </c>
      <c r="H3299" s="86" t="s">
        <v>8782</v>
      </c>
      <c r="I3299" s="86">
        <v>5900</v>
      </c>
      <c r="J3299" s="84">
        <v>5000</v>
      </c>
      <c r="K3299" s="121" t="s">
        <v>8790</v>
      </c>
      <c r="L3299" s="88" t="s">
        <v>226</v>
      </c>
      <c r="M3299" s="88" t="str">
        <f>VLOOKUP(L3299,'Total Sales 24-25'!$AD$2:$AE$6,2,0)</f>
        <v xml:space="preserve">Training Business </v>
      </c>
      <c r="N3299" s="88" t="s">
        <v>2943</v>
      </c>
      <c r="O3299" s="84" t="s">
        <v>6341</v>
      </c>
      <c r="P3299" s="89"/>
      <c r="Q3299" s="89"/>
      <c r="R3299" s="89"/>
      <c r="S3299" s="84">
        <v>5</v>
      </c>
      <c r="T3299" s="89"/>
      <c r="U3299" s="84">
        <v>5900</v>
      </c>
    </row>
    <row r="3300" spans="1:21" ht="17.25" customHeight="1" thickBot="1">
      <c r="A3300" s="82">
        <v>45070</v>
      </c>
      <c r="B3300" s="82" t="str">
        <f t="shared" si="51"/>
        <v>May</v>
      </c>
      <c r="C3300" s="83">
        <v>45047</v>
      </c>
      <c r="D3300" s="109">
        <v>21</v>
      </c>
      <c r="E3300" s="84" t="s">
        <v>205</v>
      </c>
      <c r="F3300" s="113" t="s">
        <v>1565</v>
      </c>
      <c r="G3300" s="110" t="s">
        <v>11222</v>
      </c>
      <c r="H3300" s="86" t="s">
        <v>8782</v>
      </c>
      <c r="I3300" s="110">
        <v>42480</v>
      </c>
      <c r="J3300" s="109">
        <v>36000</v>
      </c>
      <c r="K3300" s="120" t="s">
        <v>112</v>
      </c>
      <c r="L3300" s="109" t="s">
        <v>229</v>
      </c>
      <c r="M3300" s="88" t="str">
        <f>VLOOKUP(L3300,'Total Sales 24-25'!$AD$2:$AE$6,2,0)</f>
        <v>WhatsApp API Business</v>
      </c>
      <c r="N3300" s="109" t="s">
        <v>643</v>
      </c>
      <c r="O3300" s="109" t="s">
        <v>6341</v>
      </c>
      <c r="P3300" s="89"/>
      <c r="Q3300" s="89"/>
      <c r="R3300" s="89"/>
      <c r="S3300" s="109">
        <v>5</v>
      </c>
      <c r="T3300" s="89"/>
      <c r="U3300" s="109">
        <v>42480</v>
      </c>
    </row>
    <row r="3301" spans="1:21" ht="17.25" customHeight="1" thickBot="1">
      <c r="A3301" s="82">
        <v>45070</v>
      </c>
      <c r="B3301" s="82" t="str">
        <f t="shared" si="51"/>
        <v>May</v>
      </c>
      <c r="C3301" s="83">
        <v>45047</v>
      </c>
      <c r="D3301" s="84">
        <v>21</v>
      </c>
      <c r="E3301" s="84" t="s">
        <v>205</v>
      </c>
      <c r="F3301" s="85" t="s">
        <v>7684</v>
      </c>
      <c r="G3301" s="86" t="s">
        <v>11223</v>
      </c>
      <c r="H3301" s="86" t="s">
        <v>8782</v>
      </c>
      <c r="I3301" s="86">
        <v>5900</v>
      </c>
      <c r="J3301" s="84">
        <v>5000</v>
      </c>
      <c r="K3301" s="121" t="s">
        <v>8790</v>
      </c>
      <c r="L3301" s="88" t="s">
        <v>226</v>
      </c>
      <c r="M3301" s="88" t="str">
        <f>VLOOKUP(L3301,'Total Sales 24-25'!$AD$2:$AE$6,2,0)</f>
        <v xml:space="preserve">Training Business </v>
      </c>
      <c r="N3301" s="88" t="s">
        <v>2943</v>
      </c>
      <c r="O3301" s="84" t="s">
        <v>6341</v>
      </c>
      <c r="P3301" s="89"/>
      <c r="Q3301" s="89"/>
      <c r="R3301" s="89"/>
      <c r="S3301" s="84">
        <v>5</v>
      </c>
      <c r="T3301" s="89"/>
      <c r="U3301" s="84">
        <v>5900</v>
      </c>
    </row>
    <row r="3302" spans="1:21" ht="17.25" customHeight="1" thickBot="1">
      <c r="A3302" s="82">
        <v>45070</v>
      </c>
      <c r="B3302" s="82" t="str">
        <f t="shared" si="51"/>
        <v>May</v>
      </c>
      <c r="C3302" s="83">
        <v>45047</v>
      </c>
      <c r="D3302" s="109">
        <v>21</v>
      </c>
      <c r="E3302" s="84" t="s">
        <v>205</v>
      </c>
      <c r="F3302" s="113" t="s">
        <v>1280</v>
      </c>
      <c r="G3302" s="110" t="s">
        <v>11224</v>
      </c>
      <c r="H3302" s="86" t="s">
        <v>8782</v>
      </c>
      <c r="I3302" s="110">
        <v>36108</v>
      </c>
      <c r="J3302" s="109">
        <v>30600</v>
      </c>
      <c r="K3302" s="120" t="s">
        <v>112</v>
      </c>
      <c r="L3302" s="109" t="s">
        <v>229</v>
      </c>
      <c r="M3302" s="88" t="str">
        <f>VLOOKUP(L3302,'Total Sales 24-25'!$AD$2:$AE$6,2,0)</f>
        <v>WhatsApp API Business</v>
      </c>
      <c r="N3302" s="109" t="s">
        <v>359</v>
      </c>
      <c r="O3302" s="109" t="s">
        <v>6341</v>
      </c>
      <c r="P3302" s="89"/>
      <c r="Q3302" s="89"/>
      <c r="R3302" s="89"/>
      <c r="S3302" s="109">
        <v>5</v>
      </c>
      <c r="T3302" s="89"/>
      <c r="U3302" s="109">
        <v>36108</v>
      </c>
    </row>
    <row r="3303" spans="1:21" ht="17.25" customHeight="1" thickBot="1">
      <c r="A3303" s="82">
        <v>45070</v>
      </c>
      <c r="B3303" s="82" t="str">
        <f t="shared" si="51"/>
        <v>May</v>
      </c>
      <c r="C3303" s="83">
        <v>45047</v>
      </c>
      <c r="D3303" s="84">
        <v>21</v>
      </c>
      <c r="E3303" s="84" t="s">
        <v>205</v>
      </c>
      <c r="F3303" s="85" t="s">
        <v>2043</v>
      </c>
      <c r="G3303" s="86" t="s">
        <v>11225</v>
      </c>
      <c r="H3303" s="86" t="s">
        <v>8782</v>
      </c>
      <c r="I3303" s="86">
        <v>5900</v>
      </c>
      <c r="J3303" s="84">
        <v>5000</v>
      </c>
      <c r="K3303" s="121" t="s">
        <v>8790</v>
      </c>
      <c r="L3303" s="88" t="s">
        <v>226</v>
      </c>
      <c r="M3303" s="88" t="str">
        <f>VLOOKUP(L3303,'Total Sales 24-25'!$AD$2:$AE$6,2,0)</f>
        <v xml:space="preserve">Training Business </v>
      </c>
      <c r="N3303" s="88" t="s">
        <v>2943</v>
      </c>
      <c r="O3303" s="84" t="s">
        <v>6341</v>
      </c>
      <c r="P3303" s="89"/>
      <c r="Q3303" s="89"/>
      <c r="R3303" s="89"/>
      <c r="S3303" s="84">
        <v>5</v>
      </c>
      <c r="T3303" s="89"/>
      <c r="U3303" s="84">
        <v>5900</v>
      </c>
    </row>
    <row r="3304" spans="1:21" ht="17.25" customHeight="1" thickBot="1">
      <c r="A3304" s="82">
        <v>45070</v>
      </c>
      <c r="B3304" s="82" t="str">
        <f t="shared" si="51"/>
        <v>May</v>
      </c>
      <c r="C3304" s="83">
        <v>45047</v>
      </c>
      <c r="D3304" s="84">
        <v>21</v>
      </c>
      <c r="E3304" s="84" t="s">
        <v>205</v>
      </c>
      <c r="F3304" s="85" t="s">
        <v>393</v>
      </c>
      <c r="G3304" s="86" t="s">
        <v>11226</v>
      </c>
      <c r="H3304" s="86" t="s">
        <v>8782</v>
      </c>
      <c r="I3304" s="86">
        <v>56640</v>
      </c>
      <c r="J3304" s="84">
        <v>48000</v>
      </c>
      <c r="K3304" s="108" t="s">
        <v>291</v>
      </c>
      <c r="L3304" s="88" t="s">
        <v>32</v>
      </c>
      <c r="M3304" s="88" t="s">
        <v>15</v>
      </c>
      <c r="N3304" s="88" t="s">
        <v>503</v>
      </c>
      <c r="O3304" s="84" t="s">
        <v>6341</v>
      </c>
      <c r="P3304" s="89"/>
      <c r="Q3304" s="89"/>
      <c r="R3304" s="89"/>
      <c r="S3304" s="84">
        <v>5</v>
      </c>
      <c r="T3304" s="89"/>
      <c r="U3304" s="84">
        <v>56640</v>
      </c>
    </row>
    <row r="3305" spans="1:21" ht="17.25" customHeight="1" thickBot="1">
      <c r="A3305" s="82">
        <v>45071</v>
      </c>
      <c r="B3305" s="82" t="str">
        <f t="shared" si="51"/>
        <v>May</v>
      </c>
      <c r="C3305" s="83">
        <v>45047</v>
      </c>
      <c r="D3305" s="84">
        <v>21</v>
      </c>
      <c r="E3305" s="84" t="s">
        <v>205</v>
      </c>
      <c r="F3305" s="85" t="s">
        <v>11227</v>
      </c>
      <c r="G3305" s="86" t="s">
        <v>11228</v>
      </c>
      <c r="H3305" s="86" t="s">
        <v>8782</v>
      </c>
      <c r="I3305" s="86">
        <v>5900</v>
      </c>
      <c r="J3305" s="84">
        <v>5000</v>
      </c>
      <c r="K3305" s="121" t="s">
        <v>8790</v>
      </c>
      <c r="L3305" s="88" t="s">
        <v>226</v>
      </c>
      <c r="M3305" s="88" t="str">
        <f>VLOOKUP(L3305,'Total Sales 24-25'!$AD$2:$AE$6,2,0)</f>
        <v xml:space="preserve">Training Business </v>
      </c>
      <c r="N3305" s="88" t="s">
        <v>2943</v>
      </c>
      <c r="O3305" s="84" t="s">
        <v>6341</v>
      </c>
      <c r="P3305" s="89"/>
      <c r="Q3305" s="89"/>
      <c r="R3305" s="89"/>
      <c r="S3305" s="84">
        <v>5</v>
      </c>
      <c r="T3305" s="89"/>
      <c r="U3305" s="84">
        <v>5900</v>
      </c>
    </row>
    <row r="3306" spans="1:21" ht="17.25" customHeight="1" thickBot="1">
      <c r="A3306" s="82">
        <v>45071</v>
      </c>
      <c r="B3306" s="82" t="str">
        <f t="shared" si="51"/>
        <v>May</v>
      </c>
      <c r="C3306" s="83">
        <v>45047</v>
      </c>
      <c r="D3306" s="84">
        <v>21</v>
      </c>
      <c r="E3306" s="84" t="s">
        <v>205</v>
      </c>
      <c r="F3306" s="85" t="s">
        <v>11229</v>
      </c>
      <c r="G3306" s="86" t="s">
        <v>11230</v>
      </c>
      <c r="H3306" s="86" t="s">
        <v>8782</v>
      </c>
      <c r="I3306" s="86">
        <v>5900</v>
      </c>
      <c r="J3306" s="84">
        <v>5000</v>
      </c>
      <c r="K3306" s="121" t="s">
        <v>8790</v>
      </c>
      <c r="L3306" s="88" t="s">
        <v>226</v>
      </c>
      <c r="M3306" s="88" t="str">
        <f>VLOOKUP(L3306,'Total Sales 24-25'!$AD$2:$AE$6,2,0)</f>
        <v xml:space="preserve">Training Business </v>
      </c>
      <c r="N3306" s="88" t="s">
        <v>2943</v>
      </c>
      <c r="O3306" s="84" t="s">
        <v>6341</v>
      </c>
      <c r="P3306" s="89"/>
      <c r="Q3306" s="89"/>
      <c r="R3306" s="89"/>
      <c r="S3306" s="84">
        <v>5</v>
      </c>
      <c r="T3306" s="89"/>
      <c r="U3306" s="84">
        <v>5900</v>
      </c>
    </row>
    <row r="3307" spans="1:21" ht="17.25" customHeight="1" thickBot="1">
      <c r="A3307" s="82">
        <v>45071</v>
      </c>
      <c r="B3307" s="82" t="str">
        <f t="shared" si="51"/>
        <v>May</v>
      </c>
      <c r="C3307" s="83">
        <v>45047</v>
      </c>
      <c r="D3307" s="84">
        <v>21</v>
      </c>
      <c r="E3307" s="84" t="s">
        <v>205</v>
      </c>
      <c r="F3307" s="85" t="s">
        <v>11231</v>
      </c>
      <c r="G3307" s="86" t="s">
        <v>11232</v>
      </c>
      <c r="H3307" s="86" t="s">
        <v>8782</v>
      </c>
      <c r="I3307" s="86">
        <v>5900</v>
      </c>
      <c r="J3307" s="84">
        <v>5000</v>
      </c>
      <c r="K3307" s="121" t="s">
        <v>8790</v>
      </c>
      <c r="L3307" s="88" t="s">
        <v>226</v>
      </c>
      <c r="M3307" s="88" t="str">
        <f>VLOOKUP(L3307,'Total Sales 24-25'!$AD$2:$AE$6,2,0)</f>
        <v xml:space="preserve">Training Business </v>
      </c>
      <c r="N3307" s="88" t="s">
        <v>2943</v>
      </c>
      <c r="O3307" s="84" t="s">
        <v>6341</v>
      </c>
      <c r="P3307" s="89"/>
      <c r="Q3307" s="89"/>
      <c r="R3307" s="89"/>
      <c r="S3307" s="84">
        <v>5</v>
      </c>
      <c r="T3307" s="89"/>
      <c r="U3307" s="84">
        <v>5900</v>
      </c>
    </row>
    <row r="3308" spans="1:21" ht="17.25" customHeight="1" thickBot="1">
      <c r="A3308" s="82">
        <v>45071</v>
      </c>
      <c r="B3308" s="82" t="str">
        <f t="shared" si="51"/>
        <v>May</v>
      </c>
      <c r="C3308" s="83">
        <v>45047</v>
      </c>
      <c r="D3308" s="84">
        <v>21</v>
      </c>
      <c r="E3308" s="84" t="s">
        <v>205</v>
      </c>
      <c r="F3308" s="85" t="s">
        <v>11233</v>
      </c>
      <c r="G3308" s="86" t="s">
        <v>11234</v>
      </c>
      <c r="H3308" s="86" t="s">
        <v>8782</v>
      </c>
      <c r="I3308" s="86">
        <v>5900</v>
      </c>
      <c r="J3308" s="84">
        <v>5000</v>
      </c>
      <c r="K3308" s="121" t="s">
        <v>8790</v>
      </c>
      <c r="L3308" s="88" t="s">
        <v>226</v>
      </c>
      <c r="M3308" s="88" t="str">
        <f>VLOOKUP(L3308,'Total Sales 24-25'!$AD$2:$AE$6,2,0)</f>
        <v xml:space="preserve">Training Business </v>
      </c>
      <c r="N3308" s="88" t="s">
        <v>2943</v>
      </c>
      <c r="O3308" s="84" t="s">
        <v>6341</v>
      </c>
      <c r="P3308" s="89"/>
      <c r="Q3308" s="89"/>
      <c r="R3308" s="89"/>
      <c r="S3308" s="84">
        <v>5</v>
      </c>
      <c r="T3308" s="89"/>
      <c r="U3308" s="84">
        <v>5900</v>
      </c>
    </row>
    <row r="3309" spans="1:21" ht="17.25" customHeight="1" thickBot="1">
      <c r="A3309" s="82">
        <v>45071</v>
      </c>
      <c r="B3309" s="82" t="str">
        <f t="shared" si="51"/>
        <v>May</v>
      </c>
      <c r="C3309" s="83">
        <v>45047</v>
      </c>
      <c r="D3309" s="84">
        <v>21</v>
      </c>
      <c r="E3309" s="84" t="s">
        <v>205</v>
      </c>
      <c r="F3309" s="85" t="s">
        <v>11235</v>
      </c>
      <c r="G3309" s="86" t="s">
        <v>11236</v>
      </c>
      <c r="H3309" s="86" t="s">
        <v>8782</v>
      </c>
      <c r="I3309" s="86">
        <v>5900</v>
      </c>
      <c r="J3309" s="84">
        <v>5000</v>
      </c>
      <c r="K3309" s="121" t="s">
        <v>8790</v>
      </c>
      <c r="L3309" s="88" t="s">
        <v>226</v>
      </c>
      <c r="M3309" s="88" t="str">
        <f>VLOOKUP(L3309,'Total Sales 24-25'!$AD$2:$AE$6,2,0)</f>
        <v xml:space="preserve">Training Business </v>
      </c>
      <c r="N3309" s="88" t="s">
        <v>2943</v>
      </c>
      <c r="O3309" s="84" t="s">
        <v>6341</v>
      </c>
      <c r="P3309" s="89"/>
      <c r="Q3309" s="89"/>
      <c r="R3309" s="89"/>
      <c r="S3309" s="84">
        <v>5</v>
      </c>
      <c r="T3309" s="89"/>
      <c r="U3309" s="84">
        <v>5900</v>
      </c>
    </row>
    <row r="3310" spans="1:21" ht="17.25" customHeight="1" thickBot="1">
      <c r="A3310" s="82">
        <v>45071</v>
      </c>
      <c r="B3310" s="82" t="str">
        <f t="shared" si="51"/>
        <v>May</v>
      </c>
      <c r="C3310" s="83">
        <v>45047</v>
      </c>
      <c r="D3310" s="84">
        <v>21</v>
      </c>
      <c r="E3310" s="84" t="s">
        <v>205</v>
      </c>
      <c r="F3310" s="85" t="s">
        <v>11237</v>
      </c>
      <c r="G3310" s="86" t="s">
        <v>11238</v>
      </c>
      <c r="H3310" s="86" t="s">
        <v>8782</v>
      </c>
      <c r="I3310" s="86">
        <v>5900</v>
      </c>
      <c r="J3310" s="84">
        <v>5000</v>
      </c>
      <c r="K3310" s="121" t="s">
        <v>8790</v>
      </c>
      <c r="L3310" s="88" t="s">
        <v>226</v>
      </c>
      <c r="M3310" s="88" t="str">
        <f>VLOOKUP(L3310,'Total Sales 24-25'!$AD$2:$AE$6,2,0)</f>
        <v xml:space="preserve">Training Business </v>
      </c>
      <c r="N3310" s="88" t="s">
        <v>2943</v>
      </c>
      <c r="O3310" s="84" t="s">
        <v>6341</v>
      </c>
      <c r="P3310" s="89"/>
      <c r="Q3310" s="89"/>
      <c r="R3310" s="89"/>
      <c r="S3310" s="84">
        <v>5</v>
      </c>
      <c r="T3310" s="89"/>
      <c r="U3310" s="84">
        <v>5900</v>
      </c>
    </row>
    <row r="3311" spans="1:21" ht="17.25" customHeight="1" thickBot="1">
      <c r="A3311" s="82">
        <v>45071</v>
      </c>
      <c r="B3311" s="82" t="str">
        <f t="shared" si="51"/>
        <v>May</v>
      </c>
      <c r="C3311" s="83">
        <v>45047</v>
      </c>
      <c r="D3311" s="109">
        <v>21</v>
      </c>
      <c r="E3311" s="84" t="s">
        <v>205</v>
      </c>
      <c r="F3311" s="113" t="s">
        <v>1360</v>
      </c>
      <c r="G3311" s="110" t="s">
        <v>11239</v>
      </c>
      <c r="H3311" s="86" t="s">
        <v>8782</v>
      </c>
      <c r="I3311" s="110">
        <v>10030</v>
      </c>
      <c r="J3311" s="109">
        <v>8500</v>
      </c>
      <c r="K3311" s="120" t="s">
        <v>112</v>
      </c>
      <c r="L3311" s="109" t="s">
        <v>229</v>
      </c>
      <c r="M3311" s="88" t="str">
        <f>VLOOKUP(L3311,'Total Sales 24-25'!$AD$2:$AE$6,2,0)</f>
        <v>WhatsApp API Business</v>
      </c>
      <c r="N3311" s="109" t="s">
        <v>352</v>
      </c>
      <c r="O3311" s="109" t="s">
        <v>6341</v>
      </c>
      <c r="P3311" s="89"/>
      <c r="Q3311" s="89"/>
      <c r="R3311" s="89"/>
      <c r="S3311" s="109">
        <v>5</v>
      </c>
      <c r="T3311" s="89"/>
      <c r="U3311" s="109">
        <v>10030</v>
      </c>
    </row>
    <row r="3312" spans="1:21" ht="17.25" customHeight="1" thickBot="1">
      <c r="A3312" s="82">
        <v>45072</v>
      </c>
      <c r="B3312" s="82" t="str">
        <f t="shared" si="51"/>
        <v>May</v>
      </c>
      <c r="C3312" s="83">
        <v>45047</v>
      </c>
      <c r="D3312" s="109">
        <v>21</v>
      </c>
      <c r="E3312" s="84" t="s">
        <v>205</v>
      </c>
      <c r="F3312" s="113" t="s">
        <v>1397</v>
      </c>
      <c r="G3312" s="110" t="s">
        <v>11240</v>
      </c>
      <c r="H3312" s="86" t="s">
        <v>8782</v>
      </c>
      <c r="I3312" s="110">
        <v>29500</v>
      </c>
      <c r="J3312" s="109">
        <v>25000</v>
      </c>
      <c r="K3312" s="120" t="s">
        <v>112</v>
      </c>
      <c r="L3312" s="109" t="s">
        <v>229</v>
      </c>
      <c r="M3312" s="88" t="str">
        <f>VLOOKUP(L3312,'Total Sales 24-25'!$AD$2:$AE$6,2,0)</f>
        <v>WhatsApp API Business</v>
      </c>
      <c r="N3312" s="109" t="s">
        <v>1504</v>
      </c>
      <c r="O3312" s="109" t="s">
        <v>6341</v>
      </c>
      <c r="P3312" s="89"/>
      <c r="Q3312" s="89"/>
      <c r="R3312" s="89"/>
      <c r="S3312" s="109">
        <v>5</v>
      </c>
      <c r="T3312" s="89"/>
      <c r="U3312" s="109">
        <v>29500</v>
      </c>
    </row>
    <row r="3313" spans="1:21" ht="17.25" customHeight="1" thickBot="1">
      <c r="A3313" s="82">
        <v>45072</v>
      </c>
      <c r="B3313" s="82" t="str">
        <f t="shared" si="51"/>
        <v>May</v>
      </c>
      <c r="C3313" s="83">
        <v>45047</v>
      </c>
      <c r="D3313" s="109">
        <v>21</v>
      </c>
      <c r="E3313" s="84" t="s">
        <v>205</v>
      </c>
      <c r="F3313" s="113" t="s">
        <v>3131</v>
      </c>
      <c r="G3313" s="110" t="s">
        <v>11241</v>
      </c>
      <c r="H3313" s="86" t="s">
        <v>8782</v>
      </c>
      <c r="I3313" s="110">
        <v>15045</v>
      </c>
      <c r="J3313" s="109">
        <v>12750</v>
      </c>
      <c r="K3313" s="120" t="s">
        <v>112</v>
      </c>
      <c r="L3313" s="109" t="s">
        <v>229</v>
      </c>
      <c r="M3313" s="88" t="str">
        <f>VLOOKUP(L3313,'Total Sales 24-25'!$AD$2:$AE$6,2,0)</f>
        <v>WhatsApp API Business</v>
      </c>
      <c r="N3313" s="109" t="s">
        <v>284</v>
      </c>
      <c r="O3313" s="109" t="s">
        <v>6341</v>
      </c>
      <c r="P3313" s="89"/>
      <c r="Q3313" s="89"/>
      <c r="R3313" s="89"/>
      <c r="S3313" s="109">
        <v>5</v>
      </c>
      <c r="T3313" s="89"/>
      <c r="U3313" s="109">
        <v>15045</v>
      </c>
    </row>
    <row r="3314" spans="1:21" ht="17.25" customHeight="1" thickBot="1">
      <c r="A3314" s="82">
        <v>45072</v>
      </c>
      <c r="B3314" s="82" t="str">
        <f t="shared" si="51"/>
        <v>May</v>
      </c>
      <c r="C3314" s="83">
        <v>45047</v>
      </c>
      <c r="D3314" s="109">
        <v>21</v>
      </c>
      <c r="E3314" s="84" t="s">
        <v>205</v>
      </c>
      <c r="F3314" s="113" t="s">
        <v>9973</v>
      </c>
      <c r="G3314" s="110" t="s">
        <v>11242</v>
      </c>
      <c r="H3314" s="86" t="s">
        <v>8782</v>
      </c>
      <c r="I3314" s="110">
        <v>17700</v>
      </c>
      <c r="J3314" s="109">
        <v>15000</v>
      </c>
      <c r="K3314" s="120" t="s">
        <v>112</v>
      </c>
      <c r="L3314" s="109" t="s">
        <v>229</v>
      </c>
      <c r="M3314" s="88" t="str">
        <f>VLOOKUP(L3314,'Total Sales 24-25'!$AD$2:$AE$6,2,0)</f>
        <v>WhatsApp API Business</v>
      </c>
      <c r="N3314" s="109" t="s">
        <v>284</v>
      </c>
      <c r="O3314" s="109" t="s">
        <v>6341</v>
      </c>
      <c r="P3314" s="89"/>
      <c r="Q3314" s="89"/>
      <c r="R3314" s="89"/>
      <c r="S3314" s="109">
        <v>5</v>
      </c>
      <c r="T3314" s="89"/>
      <c r="U3314" s="109">
        <v>17700</v>
      </c>
    </row>
    <row r="3315" spans="1:21" ht="17.25" customHeight="1" thickBot="1">
      <c r="A3315" s="82">
        <v>45072</v>
      </c>
      <c r="B3315" s="82" t="str">
        <f t="shared" si="51"/>
        <v>May</v>
      </c>
      <c r="C3315" s="83">
        <v>45047</v>
      </c>
      <c r="D3315" s="84">
        <v>21</v>
      </c>
      <c r="E3315" s="84" t="s">
        <v>205</v>
      </c>
      <c r="F3315" s="85" t="s">
        <v>11243</v>
      </c>
      <c r="G3315" s="86" t="s">
        <v>11244</v>
      </c>
      <c r="H3315" s="86" t="s">
        <v>8782</v>
      </c>
      <c r="I3315" s="86">
        <v>5900</v>
      </c>
      <c r="J3315" s="84">
        <v>5000</v>
      </c>
      <c r="K3315" s="88" t="s">
        <v>8818</v>
      </c>
      <c r="L3315" s="88" t="s">
        <v>223</v>
      </c>
      <c r="M3315" s="88" t="str">
        <f>VLOOKUP(L3315,'Total Sales 24-25'!$AD$2:$AE$6,2,0)</f>
        <v>Tech Assist Recruitment</v>
      </c>
      <c r="N3315" s="88" t="s">
        <v>311</v>
      </c>
      <c r="O3315" s="84" t="s">
        <v>6341</v>
      </c>
      <c r="P3315" s="89"/>
      <c r="Q3315" s="89"/>
      <c r="R3315" s="89"/>
      <c r="S3315" s="84">
        <v>5</v>
      </c>
      <c r="T3315" s="89"/>
      <c r="U3315" s="84">
        <v>5900</v>
      </c>
    </row>
    <row r="3316" spans="1:21" ht="17.25" customHeight="1" thickBot="1">
      <c r="A3316" s="82">
        <v>45072</v>
      </c>
      <c r="B3316" s="82" t="str">
        <f t="shared" si="51"/>
        <v>May</v>
      </c>
      <c r="C3316" s="83">
        <v>45047</v>
      </c>
      <c r="D3316" s="109">
        <v>21</v>
      </c>
      <c r="E3316" s="84" t="s">
        <v>205</v>
      </c>
      <c r="F3316" s="113" t="s">
        <v>7502</v>
      </c>
      <c r="G3316" s="110" t="s">
        <v>11245</v>
      </c>
      <c r="H3316" s="86" t="s">
        <v>8782</v>
      </c>
      <c r="I3316" s="110">
        <v>15045</v>
      </c>
      <c r="J3316" s="109">
        <v>12750</v>
      </c>
      <c r="K3316" s="120" t="s">
        <v>112</v>
      </c>
      <c r="L3316" s="109" t="s">
        <v>229</v>
      </c>
      <c r="M3316" s="88" t="str">
        <f>VLOOKUP(L3316,'Total Sales 24-25'!$AD$2:$AE$6,2,0)</f>
        <v>WhatsApp API Business</v>
      </c>
      <c r="N3316" s="109" t="s">
        <v>284</v>
      </c>
      <c r="O3316" s="109" t="s">
        <v>6341</v>
      </c>
      <c r="P3316" s="89"/>
      <c r="Q3316" s="89"/>
      <c r="R3316" s="89"/>
      <c r="S3316" s="109">
        <v>5</v>
      </c>
      <c r="T3316" s="89"/>
      <c r="U3316" s="109">
        <v>15045</v>
      </c>
    </row>
    <row r="3317" spans="1:21" ht="17.25" customHeight="1" thickBot="1">
      <c r="A3317" s="82">
        <v>45072</v>
      </c>
      <c r="B3317" s="82" t="str">
        <f t="shared" si="51"/>
        <v>May</v>
      </c>
      <c r="C3317" s="83">
        <v>45047</v>
      </c>
      <c r="D3317" s="109">
        <v>21</v>
      </c>
      <c r="E3317" s="84" t="s">
        <v>205</v>
      </c>
      <c r="F3317" s="113" t="s">
        <v>8904</v>
      </c>
      <c r="G3317" s="110" t="s">
        <v>11246</v>
      </c>
      <c r="H3317" s="86" t="s">
        <v>8782</v>
      </c>
      <c r="I3317" s="110">
        <v>2950</v>
      </c>
      <c r="J3317" s="109">
        <v>2500</v>
      </c>
      <c r="K3317" s="120" t="s">
        <v>112</v>
      </c>
      <c r="L3317" s="109" t="s">
        <v>229</v>
      </c>
      <c r="M3317" s="88" t="str">
        <f>VLOOKUP(L3317,'Total Sales 24-25'!$AD$2:$AE$6,2,0)</f>
        <v>WhatsApp API Business</v>
      </c>
      <c r="N3317" s="109" t="s">
        <v>258</v>
      </c>
      <c r="O3317" s="109" t="s">
        <v>6341</v>
      </c>
      <c r="P3317" s="89"/>
      <c r="Q3317" s="89"/>
      <c r="R3317" s="89"/>
      <c r="S3317" s="109">
        <v>5</v>
      </c>
      <c r="T3317" s="89"/>
      <c r="U3317" s="109">
        <v>2950</v>
      </c>
    </row>
    <row r="3318" spans="1:21" ht="17.25" customHeight="1" thickBot="1">
      <c r="A3318" s="82">
        <v>45072</v>
      </c>
      <c r="B3318" s="82" t="str">
        <f t="shared" si="51"/>
        <v>May</v>
      </c>
      <c r="C3318" s="83">
        <v>45047</v>
      </c>
      <c r="D3318" s="109">
        <v>21</v>
      </c>
      <c r="E3318" s="84" t="s">
        <v>205</v>
      </c>
      <c r="F3318" s="91" t="s">
        <v>362</v>
      </c>
      <c r="G3318" s="110" t="s">
        <v>11247</v>
      </c>
      <c r="H3318" s="86" t="s">
        <v>8782</v>
      </c>
      <c r="I3318" s="91"/>
      <c r="J3318" s="109">
        <v>0</v>
      </c>
      <c r="K3318" s="120" t="s">
        <v>112</v>
      </c>
      <c r="L3318" s="109" t="s">
        <v>229</v>
      </c>
      <c r="M3318" s="88" t="str">
        <f>VLOOKUP(L3318,'Total Sales 24-25'!$AD$2:$AE$6,2,0)</f>
        <v>WhatsApp API Business</v>
      </c>
      <c r="N3318" s="109" t="s">
        <v>1504</v>
      </c>
      <c r="O3318" s="109" t="s">
        <v>6341</v>
      </c>
      <c r="P3318" s="89"/>
      <c r="Q3318" s="89"/>
      <c r="R3318" s="89"/>
      <c r="S3318" s="109">
        <v>5</v>
      </c>
      <c r="T3318" s="89"/>
      <c r="U3318" s="89"/>
    </row>
    <row r="3319" spans="1:21" ht="17.25" customHeight="1" thickBot="1">
      <c r="A3319" s="82">
        <v>45073</v>
      </c>
      <c r="B3319" s="82" t="str">
        <f t="shared" si="51"/>
        <v>May</v>
      </c>
      <c r="C3319" s="83">
        <v>45047</v>
      </c>
      <c r="D3319" s="84">
        <v>21</v>
      </c>
      <c r="E3319" s="84" t="s">
        <v>205</v>
      </c>
      <c r="F3319" s="85" t="s">
        <v>9211</v>
      </c>
      <c r="G3319" s="86" t="s">
        <v>11248</v>
      </c>
      <c r="H3319" s="86" t="s">
        <v>8782</v>
      </c>
      <c r="I3319" s="86">
        <v>5900</v>
      </c>
      <c r="J3319" s="84">
        <v>5000</v>
      </c>
      <c r="K3319" s="121" t="s">
        <v>8790</v>
      </c>
      <c r="L3319" s="88" t="s">
        <v>226</v>
      </c>
      <c r="M3319" s="88" t="str">
        <f>VLOOKUP(L3319,'Total Sales 24-25'!$AD$2:$AE$6,2,0)</f>
        <v xml:space="preserve">Training Business </v>
      </c>
      <c r="N3319" s="88" t="s">
        <v>2943</v>
      </c>
      <c r="O3319" s="84" t="s">
        <v>6341</v>
      </c>
      <c r="P3319" s="89"/>
      <c r="Q3319" s="89"/>
      <c r="R3319" s="89"/>
      <c r="S3319" s="84">
        <v>5</v>
      </c>
      <c r="T3319" s="89"/>
      <c r="U3319" s="84">
        <v>5900</v>
      </c>
    </row>
    <row r="3320" spans="1:21" ht="17.25" customHeight="1" thickBot="1">
      <c r="A3320" s="82">
        <v>45073</v>
      </c>
      <c r="B3320" s="82" t="str">
        <f t="shared" si="51"/>
        <v>May</v>
      </c>
      <c r="C3320" s="83">
        <v>45047</v>
      </c>
      <c r="D3320" s="109">
        <v>21</v>
      </c>
      <c r="E3320" s="84" t="s">
        <v>205</v>
      </c>
      <c r="F3320" s="113" t="s">
        <v>8986</v>
      </c>
      <c r="G3320" s="110" t="s">
        <v>11249</v>
      </c>
      <c r="H3320" s="86" t="s">
        <v>8782</v>
      </c>
      <c r="I3320" s="110">
        <v>42480</v>
      </c>
      <c r="J3320" s="109">
        <v>36000</v>
      </c>
      <c r="K3320" s="120" t="s">
        <v>112</v>
      </c>
      <c r="L3320" s="109" t="s">
        <v>229</v>
      </c>
      <c r="M3320" s="88" t="str">
        <f>VLOOKUP(L3320,'Total Sales 24-25'!$AD$2:$AE$6,2,0)</f>
        <v>WhatsApp API Business</v>
      </c>
      <c r="N3320" s="109" t="s">
        <v>643</v>
      </c>
      <c r="O3320" s="109" t="s">
        <v>6341</v>
      </c>
      <c r="P3320" s="89"/>
      <c r="Q3320" s="89"/>
      <c r="R3320" s="89"/>
      <c r="S3320" s="109">
        <v>5</v>
      </c>
      <c r="T3320" s="89"/>
      <c r="U3320" s="109">
        <v>42480</v>
      </c>
    </row>
    <row r="3321" spans="1:21" ht="17.25" customHeight="1" thickBot="1">
      <c r="A3321" s="82">
        <v>45073</v>
      </c>
      <c r="B3321" s="82" t="str">
        <f t="shared" si="51"/>
        <v>May</v>
      </c>
      <c r="C3321" s="83">
        <v>45047</v>
      </c>
      <c r="D3321" s="109">
        <v>21</v>
      </c>
      <c r="E3321" s="84" t="s">
        <v>205</v>
      </c>
      <c r="F3321" s="113" t="s">
        <v>1450</v>
      </c>
      <c r="G3321" s="129" t="s">
        <v>11250</v>
      </c>
      <c r="H3321" s="86" t="s">
        <v>8782</v>
      </c>
      <c r="I3321" s="110">
        <v>15045</v>
      </c>
      <c r="J3321" s="109">
        <v>12750</v>
      </c>
      <c r="K3321" s="120" t="s">
        <v>112</v>
      </c>
      <c r="L3321" s="109" t="s">
        <v>229</v>
      </c>
      <c r="M3321" s="88" t="str">
        <f>VLOOKUP(L3321,'Total Sales 24-25'!$AD$2:$AE$6,2,0)</f>
        <v>WhatsApp API Business</v>
      </c>
      <c r="N3321" s="109" t="s">
        <v>284</v>
      </c>
      <c r="O3321" s="109" t="s">
        <v>6341</v>
      </c>
      <c r="P3321" s="89"/>
      <c r="Q3321" s="89"/>
      <c r="R3321" s="89"/>
      <c r="S3321" s="109">
        <v>5</v>
      </c>
      <c r="T3321" s="89"/>
      <c r="U3321" s="109">
        <v>15045</v>
      </c>
    </row>
    <row r="3322" spans="1:21" ht="17.25" customHeight="1" thickBot="1">
      <c r="A3322" s="82">
        <v>45073</v>
      </c>
      <c r="B3322" s="82" t="str">
        <f t="shared" si="51"/>
        <v>May</v>
      </c>
      <c r="C3322" s="83">
        <v>45047</v>
      </c>
      <c r="D3322" s="109">
        <v>21</v>
      </c>
      <c r="E3322" s="84" t="s">
        <v>205</v>
      </c>
      <c r="F3322" s="113" t="s">
        <v>1450</v>
      </c>
      <c r="G3322" s="129" t="s">
        <v>11250</v>
      </c>
      <c r="H3322" s="86" t="s">
        <v>8782</v>
      </c>
      <c r="I3322" s="110">
        <v>10030</v>
      </c>
      <c r="J3322" s="109">
        <v>8500</v>
      </c>
      <c r="K3322" s="120" t="s">
        <v>112</v>
      </c>
      <c r="L3322" s="109" t="s">
        <v>229</v>
      </c>
      <c r="M3322" s="88" t="str">
        <f>VLOOKUP(L3322,'Total Sales 24-25'!$AD$2:$AE$6,2,0)</f>
        <v>WhatsApp API Business</v>
      </c>
      <c r="N3322" s="109" t="s">
        <v>284</v>
      </c>
      <c r="O3322" s="109" t="s">
        <v>6341</v>
      </c>
      <c r="P3322" s="89"/>
      <c r="Q3322" s="89"/>
      <c r="R3322" s="89"/>
      <c r="S3322" s="109">
        <v>5</v>
      </c>
      <c r="T3322" s="89"/>
      <c r="U3322" s="109">
        <v>10030</v>
      </c>
    </row>
    <row r="3323" spans="1:21" ht="17.25" customHeight="1" thickBot="1">
      <c r="A3323" s="82">
        <v>45073</v>
      </c>
      <c r="B3323" s="82" t="str">
        <f t="shared" si="51"/>
        <v>May</v>
      </c>
      <c r="C3323" s="83">
        <v>45047</v>
      </c>
      <c r="D3323" s="109">
        <v>21</v>
      </c>
      <c r="E3323" s="84" t="s">
        <v>205</v>
      </c>
      <c r="F3323" s="113" t="s">
        <v>11251</v>
      </c>
      <c r="G3323" s="110" t="s">
        <v>11252</v>
      </c>
      <c r="H3323" s="86" t="s">
        <v>8782</v>
      </c>
      <c r="I3323" s="110">
        <v>950</v>
      </c>
      <c r="J3323" s="109">
        <v>805</v>
      </c>
      <c r="K3323" s="120" t="s">
        <v>112</v>
      </c>
      <c r="L3323" s="109" t="s">
        <v>229</v>
      </c>
      <c r="M3323" s="88" t="str">
        <f>VLOOKUP(L3323,'Total Sales 24-25'!$AD$2:$AE$6,2,0)</f>
        <v>WhatsApp API Business</v>
      </c>
      <c r="N3323" s="109" t="s">
        <v>594</v>
      </c>
      <c r="O3323" s="109" t="s">
        <v>6341</v>
      </c>
      <c r="P3323" s="89"/>
      <c r="Q3323" s="89"/>
      <c r="R3323" s="89"/>
      <c r="S3323" s="109">
        <v>5</v>
      </c>
      <c r="T3323" s="89"/>
      <c r="U3323" s="109">
        <v>950</v>
      </c>
    </row>
    <row r="3324" spans="1:21" ht="17.25" customHeight="1" thickBot="1">
      <c r="A3324" s="82">
        <v>45073</v>
      </c>
      <c r="B3324" s="82" t="str">
        <f t="shared" si="51"/>
        <v>May</v>
      </c>
      <c r="C3324" s="83">
        <v>45047</v>
      </c>
      <c r="D3324" s="84">
        <v>21</v>
      </c>
      <c r="E3324" s="84" t="s">
        <v>205</v>
      </c>
      <c r="F3324" s="85" t="s">
        <v>11253</v>
      </c>
      <c r="G3324" s="86" t="s">
        <v>11254</v>
      </c>
      <c r="H3324" s="86" t="s">
        <v>8782</v>
      </c>
      <c r="I3324" s="86">
        <v>299</v>
      </c>
      <c r="J3324" s="84">
        <v>253</v>
      </c>
      <c r="K3324" s="107" t="s">
        <v>261</v>
      </c>
      <c r="L3324" s="88" t="s">
        <v>226</v>
      </c>
      <c r="M3324" s="88" t="str">
        <f>VLOOKUP(L3324,'Total Sales 24-25'!$AD$2:$AE$6,2,0)</f>
        <v xml:space="preserve">Training Business </v>
      </c>
      <c r="N3324" s="88" t="s">
        <v>330</v>
      </c>
      <c r="O3324" s="84" t="s">
        <v>6341</v>
      </c>
      <c r="P3324" s="89"/>
      <c r="Q3324" s="89"/>
      <c r="R3324" s="89"/>
      <c r="S3324" s="84">
        <v>5</v>
      </c>
      <c r="T3324" s="89"/>
      <c r="U3324" s="84">
        <v>299</v>
      </c>
    </row>
    <row r="3325" spans="1:21" ht="17.25" customHeight="1" thickBot="1">
      <c r="A3325" s="82">
        <v>45073</v>
      </c>
      <c r="B3325" s="82" t="str">
        <f t="shared" si="51"/>
        <v>May</v>
      </c>
      <c r="C3325" s="83">
        <v>45047</v>
      </c>
      <c r="D3325" s="109">
        <v>21</v>
      </c>
      <c r="E3325" s="84" t="s">
        <v>205</v>
      </c>
      <c r="F3325" s="113" t="s">
        <v>11255</v>
      </c>
      <c r="G3325" s="110" t="s">
        <v>11256</v>
      </c>
      <c r="H3325" s="86" t="s">
        <v>8782</v>
      </c>
      <c r="I3325" s="110">
        <v>950</v>
      </c>
      <c r="J3325" s="109">
        <v>805</v>
      </c>
      <c r="K3325" s="120" t="s">
        <v>112</v>
      </c>
      <c r="L3325" s="109" t="s">
        <v>229</v>
      </c>
      <c r="M3325" s="88" t="str">
        <f>VLOOKUP(L3325,'Total Sales 24-25'!$AD$2:$AE$6,2,0)</f>
        <v>WhatsApp API Business</v>
      </c>
      <c r="N3325" s="109" t="s">
        <v>594</v>
      </c>
      <c r="O3325" s="109" t="s">
        <v>6341</v>
      </c>
      <c r="P3325" s="89"/>
      <c r="Q3325" s="89"/>
      <c r="R3325" s="89"/>
      <c r="S3325" s="109">
        <v>5</v>
      </c>
      <c r="T3325" s="89"/>
      <c r="U3325" s="109">
        <v>950</v>
      </c>
    </row>
    <row r="3326" spans="1:21" ht="17.25" customHeight="1" thickBot="1">
      <c r="A3326" s="82">
        <v>45075</v>
      </c>
      <c r="B3326" s="82" t="str">
        <f t="shared" si="51"/>
        <v>May</v>
      </c>
      <c r="C3326" s="83">
        <v>45047</v>
      </c>
      <c r="D3326" s="84">
        <v>22</v>
      </c>
      <c r="E3326" s="84" t="s">
        <v>205</v>
      </c>
      <c r="F3326" s="85" t="s">
        <v>11257</v>
      </c>
      <c r="G3326" s="86" t="s">
        <v>11258</v>
      </c>
      <c r="H3326" s="86" t="s">
        <v>8782</v>
      </c>
      <c r="I3326" s="86">
        <v>299</v>
      </c>
      <c r="J3326" s="84">
        <v>253</v>
      </c>
      <c r="K3326" s="107" t="s">
        <v>261</v>
      </c>
      <c r="L3326" s="88" t="s">
        <v>226</v>
      </c>
      <c r="M3326" s="88" t="str">
        <f>VLOOKUP(L3326,'Total Sales 24-25'!$AD$2:$AE$6,2,0)</f>
        <v xml:space="preserve">Training Business </v>
      </c>
      <c r="N3326" s="88" t="s">
        <v>330</v>
      </c>
      <c r="O3326" s="84" t="s">
        <v>6341</v>
      </c>
      <c r="P3326" s="89"/>
      <c r="Q3326" s="89"/>
      <c r="R3326" s="89"/>
      <c r="S3326" s="84">
        <v>5</v>
      </c>
      <c r="T3326" s="89"/>
      <c r="U3326" s="84">
        <v>299</v>
      </c>
    </row>
    <row r="3327" spans="1:21" ht="17.25" customHeight="1" thickBot="1">
      <c r="A3327" s="82">
        <v>45075</v>
      </c>
      <c r="B3327" s="82" t="str">
        <f t="shared" si="51"/>
        <v>May</v>
      </c>
      <c r="C3327" s="83">
        <v>45047</v>
      </c>
      <c r="D3327" s="109">
        <v>22</v>
      </c>
      <c r="E3327" s="84" t="s">
        <v>205</v>
      </c>
      <c r="F3327" s="113" t="s">
        <v>2087</v>
      </c>
      <c r="G3327" s="110" t="s">
        <v>11259</v>
      </c>
      <c r="H3327" s="86" t="s">
        <v>8782</v>
      </c>
      <c r="I3327" s="110">
        <v>15045</v>
      </c>
      <c r="J3327" s="109">
        <v>12750</v>
      </c>
      <c r="K3327" s="120" t="s">
        <v>112</v>
      </c>
      <c r="L3327" s="109" t="s">
        <v>229</v>
      </c>
      <c r="M3327" s="88" t="str">
        <f>VLOOKUP(L3327,'Total Sales 24-25'!$AD$2:$AE$6,2,0)</f>
        <v>WhatsApp API Business</v>
      </c>
      <c r="N3327" s="109" t="s">
        <v>284</v>
      </c>
      <c r="O3327" s="109" t="s">
        <v>6341</v>
      </c>
      <c r="P3327" s="89"/>
      <c r="Q3327" s="89"/>
      <c r="R3327" s="89"/>
      <c r="S3327" s="109">
        <v>5</v>
      </c>
      <c r="T3327" s="89"/>
      <c r="U3327" s="109">
        <v>15045</v>
      </c>
    </row>
    <row r="3328" spans="1:21" ht="17.25" customHeight="1" thickBot="1">
      <c r="A3328" s="82">
        <v>45075</v>
      </c>
      <c r="B3328" s="82" t="str">
        <f t="shared" si="51"/>
        <v>May</v>
      </c>
      <c r="C3328" s="83">
        <v>45047</v>
      </c>
      <c r="D3328" s="109">
        <v>22</v>
      </c>
      <c r="E3328" s="84" t="s">
        <v>205</v>
      </c>
      <c r="F3328" s="113" t="s">
        <v>10616</v>
      </c>
      <c r="G3328" s="110" t="s">
        <v>11260</v>
      </c>
      <c r="H3328" s="86" t="s">
        <v>8782</v>
      </c>
      <c r="I3328" s="110">
        <v>2507</v>
      </c>
      <c r="J3328" s="109">
        <v>2125</v>
      </c>
      <c r="K3328" s="120" t="s">
        <v>112</v>
      </c>
      <c r="L3328" s="109" t="s">
        <v>229</v>
      </c>
      <c r="M3328" s="88" t="str">
        <f>VLOOKUP(L3328,'Total Sales 24-25'!$AD$2:$AE$6,2,0)</f>
        <v>WhatsApp API Business</v>
      </c>
      <c r="N3328" s="109" t="s">
        <v>258</v>
      </c>
      <c r="O3328" s="109" t="s">
        <v>6341</v>
      </c>
      <c r="P3328" s="89"/>
      <c r="Q3328" s="89"/>
      <c r="R3328" s="89"/>
      <c r="S3328" s="109">
        <v>5</v>
      </c>
      <c r="T3328" s="89"/>
      <c r="U3328" s="109">
        <v>2507</v>
      </c>
    </row>
    <row r="3329" spans="1:21" ht="17.25" customHeight="1" thickBot="1">
      <c r="A3329" s="82">
        <v>45075</v>
      </c>
      <c r="B3329" s="82" t="str">
        <f t="shared" si="51"/>
        <v>May</v>
      </c>
      <c r="C3329" s="83">
        <v>45047</v>
      </c>
      <c r="D3329" s="109">
        <v>22</v>
      </c>
      <c r="E3329" s="84" t="s">
        <v>205</v>
      </c>
      <c r="F3329" s="113" t="s">
        <v>773</v>
      </c>
      <c r="G3329" s="110" t="s">
        <v>11261</v>
      </c>
      <c r="H3329" s="86" t="s">
        <v>8782</v>
      </c>
      <c r="I3329" s="110">
        <v>42480</v>
      </c>
      <c r="J3329" s="109">
        <v>36000</v>
      </c>
      <c r="K3329" s="120" t="s">
        <v>112</v>
      </c>
      <c r="L3329" s="109" t="s">
        <v>229</v>
      </c>
      <c r="M3329" s="88" t="str">
        <f>VLOOKUP(L3329,'Total Sales 24-25'!$AD$2:$AE$6,2,0)</f>
        <v>WhatsApp API Business</v>
      </c>
      <c r="N3329" s="109" t="s">
        <v>359</v>
      </c>
      <c r="O3329" s="109" t="s">
        <v>6341</v>
      </c>
      <c r="P3329" s="89"/>
      <c r="Q3329" s="89"/>
      <c r="R3329" s="89"/>
      <c r="S3329" s="109">
        <v>5</v>
      </c>
      <c r="T3329" s="89"/>
      <c r="U3329" s="109">
        <v>42480</v>
      </c>
    </row>
    <row r="3330" spans="1:21" ht="17.25" customHeight="1" thickBot="1">
      <c r="A3330" s="82">
        <v>45076</v>
      </c>
      <c r="B3330" s="82" t="str">
        <f t="shared" ref="B3330:B3393" si="52">TEXT(A3330,"mmm")</f>
        <v>May</v>
      </c>
      <c r="C3330" s="83">
        <v>45047</v>
      </c>
      <c r="D3330" s="109">
        <v>22</v>
      </c>
      <c r="E3330" s="84" t="s">
        <v>205</v>
      </c>
      <c r="F3330" s="113" t="s">
        <v>11262</v>
      </c>
      <c r="G3330" s="110" t="s">
        <v>11263</v>
      </c>
      <c r="H3330" s="86" t="s">
        <v>8782</v>
      </c>
      <c r="I3330" s="110">
        <v>5900</v>
      </c>
      <c r="J3330" s="109">
        <v>5000</v>
      </c>
      <c r="K3330" s="120" t="s">
        <v>112</v>
      </c>
      <c r="L3330" s="109" t="s">
        <v>229</v>
      </c>
      <c r="M3330" s="88" t="str">
        <f>VLOOKUP(L3330,'Total Sales 24-25'!$AD$2:$AE$6,2,0)</f>
        <v>WhatsApp API Business</v>
      </c>
      <c r="N3330" s="109" t="s">
        <v>321</v>
      </c>
      <c r="O3330" s="109" t="s">
        <v>6341</v>
      </c>
      <c r="P3330" s="89"/>
      <c r="Q3330" s="89"/>
      <c r="R3330" s="89"/>
      <c r="S3330" s="109">
        <v>5</v>
      </c>
      <c r="T3330" s="89"/>
      <c r="U3330" s="109">
        <v>5900</v>
      </c>
    </row>
    <row r="3331" spans="1:21" ht="17.25" customHeight="1" thickBot="1">
      <c r="A3331" s="82">
        <v>45076</v>
      </c>
      <c r="B3331" s="82" t="str">
        <f t="shared" si="52"/>
        <v>May</v>
      </c>
      <c r="C3331" s="83">
        <v>45047</v>
      </c>
      <c r="D3331" s="84">
        <v>22</v>
      </c>
      <c r="E3331" s="84" t="s">
        <v>205</v>
      </c>
      <c r="F3331" s="85" t="s">
        <v>9973</v>
      </c>
      <c r="G3331" s="86" t="s">
        <v>11264</v>
      </c>
      <c r="H3331" s="86" t="s">
        <v>8782</v>
      </c>
      <c r="I3331" s="86">
        <v>5900</v>
      </c>
      <c r="J3331" s="84">
        <v>5000</v>
      </c>
      <c r="K3331" s="88" t="s">
        <v>8818</v>
      </c>
      <c r="L3331" s="88" t="s">
        <v>223</v>
      </c>
      <c r="M3331" s="88" t="str">
        <f>VLOOKUP(L3331,'Total Sales 24-25'!$AD$2:$AE$6,2,0)</f>
        <v>Tech Assist Recruitment</v>
      </c>
      <c r="N3331" s="88" t="s">
        <v>311</v>
      </c>
      <c r="O3331" s="84" t="s">
        <v>6341</v>
      </c>
      <c r="P3331" s="89"/>
      <c r="Q3331" s="89"/>
      <c r="R3331" s="89"/>
      <c r="S3331" s="84">
        <v>5</v>
      </c>
      <c r="T3331" s="89"/>
      <c r="U3331" s="84">
        <v>5900</v>
      </c>
    </row>
    <row r="3332" spans="1:21" ht="17.25" customHeight="1" thickBot="1">
      <c r="A3332" s="82">
        <v>45076</v>
      </c>
      <c r="B3332" s="82" t="str">
        <f t="shared" si="52"/>
        <v>May</v>
      </c>
      <c r="C3332" s="83">
        <v>45047</v>
      </c>
      <c r="D3332" s="84">
        <v>22</v>
      </c>
      <c r="E3332" s="84" t="s">
        <v>205</v>
      </c>
      <c r="F3332" s="85" t="s">
        <v>11265</v>
      </c>
      <c r="G3332" s="86" t="s">
        <v>11266</v>
      </c>
      <c r="H3332" s="86" t="s">
        <v>8782</v>
      </c>
      <c r="I3332" s="86">
        <v>299</v>
      </c>
      <c r="J3332" s="84">
        <v>253</v>
      </c>
      <c r="K3332" s="107" t="s">
        <v>261</v>
      </c>
      <c r="L3332" s="88" t="s">
        <v>226</v>
      </c>
      <c r="M3332" s="88" t="str">
        <f>VLOOKUP(L3332,'Total Sales 24-25'!$AD$2:$AE$6,2,0)</f>
        <v xml:space="preserve">Training Business </v>
      </c>
      <c r="N3332" s="88" t="s">
        <v>330</v>
      </c>
      <c r="O3332" s="84" t="s">
        <v>6341</v>
      </c>
      <c r="P3332" s="89"/>
      <c r="Q3332" s="89"/>
      <c r="R3332" s="89"/>
      <c r="S3332" s="84">
        <v>5</v>
      </c>
      <c r="T3332" s="89"/>
      <c r="U3332" s="84">
        <v>299</v>
      </c>
    </row>
    <row r="3333" spans="1:21" ht="17.25" customHeight="1" thickBot="1">
      <c r="A3333" s="82">
        <v>45076</v>
      </c>
      <c r="B3333" s="82" t="str">
        <f t="shared" si="52"/>
        <v>May</v>
      </c>
      <c r="C3333" s="83">
        <v>45047</v>
      </c>
      <c r="D3333" s="84">
        <v>22</v>
      </c>
      <c r="E3333" s="84" t="s">
        <v>205</v>
      </c>
      <c r="F3333" s="85" t="s">
        <v>11267</v>
      </c>
      <c r="G3333" s="86" t="s">
        <v>11268</v>
      </c>
      <c r="H3333" s="86" t="s">
        <v>8782</v>
      </c>
      <c r="I3333" s="86">
        <v>1450</v>
      </c>
      <c r="J3333" s="84">
        <v>1229</v>
      </c>
      <c r="K3333" s="107" t="s">
        <v>261</v>
      </c>
      <c r="L3333" s="88" t="s">
        <v>226</v>
      </c>
      <c r="M3333" s="88" t="str">
        <f>VLOOKUP(L3333,'Total Sales 24-25'!$AD$2:$AE$6,2,0)</f>
        <v xml:space="preserve">Training Business </v>
      </c>
      <c r="N3333" s="88" t="s">
        <v>11269</v>
      </c>
      <c r="O3333" s="84" t="s">
        <v>6341</v>
      </c>
      <c r="P3333" s="89"/>
      <c r="Q3333" s="89"/>
      <c r="R3333" s="89"/>
      <c r="S3333" s="84">
        <v>5</v>
      </c>
      <c r="T3333" s="89"/>
      <c r="U3333" s="84">
        <v>1450</v>
      </c>
    </row>
    <row r="3334" spans="1:21" ht="17.25" customHeight="1" thickBot="1">
      <c r="A3334" s="82">
        <v>45076</v>
      </c>
      <c r="B3334" s="82" t="str">
        <f t="shared" si="52"/>
        <v>May</v>
      </c>
      <c r="C3334" s="83">
        <v>45047</v>
      </c>
      <c r="D3334" s="84">
        <v>22</v>
      </c>
      <c r="E3334" s="84" t="s">
        <v>205</v>
      </c>
      <c r="F3334" s="85" t="s">
        <v>11270</v>
      </c>
      <c r="G3334" s="86" t="s">
        <v>11271</v>
      </c>
      <c r="H3334" s="86" t="s">
        <v>8782</v>
      </c>
      <c r="I3334" s="86">
        <v>1450</v>
      </c>
      <c r="J3334" s="84">
        <v>1229</v>
      </c>
      <c r="K3334" s="107" t="s">
        <v>261</v>
      </c>
      <c r="L3334" s="88" t="s">
        <v>226</v>
      </c>
      <c r="M3334" s="88" t="str">
        <f>VLOOKUP(L3334,'Total Sales 24-25'!$AD$2:$AE$6,2,0)</f>
        <v xml:space="preserve">Training Business </v>
      </c>
      <c r="N3334" s="88" t="s">
        <v>11269</v>
      </c>
      <c r="O3334" s="84" t="s">
        <v>6341</v>
      </c>
      <c r="P3334" s="89"/>
      <c r="Q3334" s="89"/>
      <c r="R3334" s="89"/>
      <c r="S3334" s="84">
        <v>5</v>
      </c>
      <c r="T3334" s="89"/>
      <c r="U3334" s="84">
        <v>1450</v>
      </c>
    </row>
    <row r="3335" spans="1:21" ht="17.25" customHeight="1" thickBot="1">
      <c r="A3335" s="82">
        <v>45076</v>
      </c>
      <c r="B3335" s="82" t="str">
        <f t="shared" si="52"/>
        <v>May</v>
      </c>
      <c r="C3335" s="83">
        <v>45047</v>
      </c>
      <c r="D3335" s="84">
        <v>22</v>
      </c>
      <c r="E3335" s="84" t="s">
        <v>205</v>
      </c>
      <c r="F3335" s="85" t="s">
        <v>11272</v>
      </c>
      <c r="G3335" s="86" t="s">
        <v>11273</v>
      </c>
      <c r="H3335" s="86" t="s">
        <v>8782</v>
      </c>
      <c r="I3335" s="86">
        <v>1450</v>
      </c>
      <c r="J3335" s="84">
        <v>1229</v>
      </c>
      <c r="K3335" s="107" t="s">
        <v>261</v>
      </c>
      <c r="L3335" s="88" t="s">
        <v>226</v>
      </c>
      <c r="M3335" s="88" t="str">
        <f>VLOOKUP(L3335,'Total Sales 24-25'!$AD$2:$AE$6,2,0)</f>
        <v xml:space="preserve">Training Business </v>
      </c>
      <c r="N3335" s="88" t="s">
        <v>11269</v>
      </c>
      <c r="O3335" s="84" t="s">
        <v>6341</v>
      </c>
      <c r="P3335" s="89"/>
      <c r="Q3335" s="89"/>
      <c r="R3335" s="89"/>
      <c r="S3335" s="84">
        <v>5</v>
      </c>
      <c r="T3335" s="89"/>
      <c r="U3335" s="84">
        <v>1450</v>
      </c>
    </row>
    <row r="3336" spans="1:21" ht="17.25" customHeight="1" thickBot="1">
      <c r="A3336" s="82">
        <v>45077</v>
      </c>
      <c r="B3336" s="82" t="str">
        <f t="shared" si="52"/>
        <v>May</v>
      </c>
      <c r="C3336" s="83">
        <v>45047</v>
      </c>
      <c r="D3336" s="84">
        <v>22</v>
      </c>
      <c r="E3336" s="84" t="s">
        <v>205</v>
      </c>
      <c r="F3336" s="85" t="s">
        <v>347</v>
      </c>
      <c r="G3336" s="86" t="s">
        <v>11274</v>
      </c>
      <c r="H3336" s="86" t="s">
        <v>8782</v>
      </c>
      <c r="I3336" s="86">
        <v>1450</v>
      </c>
      <c r="J3336" s="84">
        <v>1229</v>
      </c>
      <c r="K3336" s="107" t="s">
        <v>261</v>
      </c>
      <c r="L3336" s="88" t="s">
        <v>226</v>
      </c>
      <c r="M3336" s="88" t="str">
        <f>VLOOKUP(L3336,'Total Sales 24-25'!$AD$2:$AE$6,2,0)</f>
        <v xml:space="preserve">Training Business </v>
      </c>
      <c r="N3336" s="88" t="s">
        <v>11269</v>
      </c>
      <c r="O3336" s="84" t="s">
        <v>6341</v>
      </c>
      <c r="P3336" s="89"/>
      <c r="Q3336" s="89"/>
      <c r="R3336" s="89"/>
      <c r="S3336" s="84">
        <v>5</v>
      </c>
      <c r="T3336" s="89"/>
      <c r="U3336" s="84">
        <v>1450</v>
      </c>
    </row>
    <row r="3337" spans="1:21" ht="17.25" customHeight="1" thickBot="1">
      <c r="A3337" s="82">
        <v>45077</v>
      </c>
      <c r="B3337" s="82" t="str">
        <f t="shared" si="52"/>
        <v>May</v>
      </c>
      <c r="C3337" s="83">
        <v>45047</v>
      </c>
      <c r="D3337" s="84">
        <v>22</v>
      </c>
      <c r="E3337" s="84" t="s">
        <v>205</v>
      </c>
      <c r="F3337" s="85" t="s">
        <v>11275</v>
      </c>
      <c r="G3337" s="86" t="s">
        <v>11276</v>
      </c>
      <c r="H3337" s="86" t="s">
        <v>8782</v>
      </c>
      <c r="I3337" s="86">
        <v>299</v>
      </c>
      <c r="J3337" s="84">
        <v>253</v>
      </c>
      <c r="K3337" s="107" t="s">
        <v>261</v>
      </c>
      <c r="L3337" s="88" t="s">
        <v>226</v>
      </c>
      <c r="M3337" s="88" t="str">
        <f>VLOOKUP(L3337,'Total Sales 24-25'!$AD$2:$AE$6,2,0)</f>
        <v xml:space="preserve">Training Business </v>
      </c>
      <c r="N3337" s="88" t="s">
        <v>330</v>
      </c>
      <c r="O3337" s="84" t="s">
        <v>6341</v>
      </c>
      <c r="P3337" s="89"/>
      <c r="Q3337" s="89"/>
      <c r="R3337" s="89"/>
      <c r="S3337" s="84">
        <v>5</v>
      </c>
      <c r="T3337" s="89"/>
      <c r="U3337" s="84">
        <v>299</v>
      </c>
    </row>
    <row r="3338" spans="1:21" ht="17.25" customHeight="1" thickBot="1">
      <c r="A3338" s="82">
        <v>45077</v>
      </c>
      <c r="B3338" s="82" t="str">
        <f t="shared" si="52"/>
        <v>May</v>
      </c>
      <c r="C3338" s="83">
        <v>45047</v>
      </c>
      <c r="D3338" s="109">
        <v>22</v>
      </c>
      <c r="E3338" s="84" t="s">
        <v>205</v>
      </c>
      <c r="F3338" s="113" t="s">
        <v>384</v>
      </c>
      <c r="G3338" s="110" t="s">
        <v>11277</v>
      </c>
      <c r="H3338" s="86" t="s">
        <v>8782</v>
      </c>
      <c r="I3338" s="110">
        <v>42480</v>
      </c>
      <c r="J3338" s="109">
        <v>36000</v>
      </c>
      <c r="K3338" s="120" t="s">
        <v>112</v>
      </c>
      <c r="L3338" s="109" t="s">
        <v>229</v>
      </c>
      <c r="M3338" s="88" t="str">
        <f>VLOOKUP(L3338,'Total Sales 24-25'!$AD$2:$AE$6,2,0)</f>
        <v>WhatsApp API Business</v>
      </c>
      <c r="N3338" s="109" t="s">
        <v>359</v>
      </c>
      <c r="O3338" s="109" t="s">
        <v>6341</v>
      </c>
      <c r="P3338" s="89"/>
      <c r="Q3338" s="89"/>
      <c r="R3338" s="89"/>
      <c r="S3338" s="109">
        <v>5</v>
      </c>
      <c r="T3338" s="89"/>
      <c r="U3338" s="109">
        <v>42480</v>
      </c>
    </row>
    <row r="3339" spans="1:21" ht="17.25" customHeight="1" thickBot="1">
      <c r="A3339" s="82">
        <v>45077</v>
      </c>
      <c r="B3339" s="82" t="str">
        <f t="shared" si="52"/>
        <v>May</v>
      </c>
      <c r="C3339" s="83">
        <v>45047</v>
      </c>
      <c r="D3339" s="109">
        <v>22</v>
      </c>
      <c r="E3339" s="84" t="s">
        <v>205</v>
      </c>
      <c r="F3339" s="113" t="s">
        <v>11278</v>
      </c>
      <c r="G3339" s="110" t="s">
        <v>11279</v>
      </c>
      <c r="H3339" s="86" t="s">
        <v>8782</v>
      </c>
      <c r="I3339" s="110">
        <v>10030</v>
      </c>
      <c r="J3339" s="109">
        <v>8500</v>
      </c>
      <c r="K3339" s="120" t="s">
        <v>112</v>
      </c>
      <c r="L3339" s="109" t="s">
        <v>229</v>
      </c>
      <c r="M3339" s="88" t="str">
        <f>VLOOKUP(L3339,'Total Sales 24-25'!$AD$2:$AE$6,2,0)</f>
        <v>WhatsApp API Business</v>
      </c>
      <c r="N3339" s="109" t="s">
        <v>352</v>
      </c>
      <c r="O3339" s="109" t="s">
        <v>6341</v>
      </c>
      <c r="P3339" s="89"/>
      <c r="Q3339" s="89"/>
      <c r="R3339" s="89"/>
      <c r="S3339" s="109">
        <v>5</v>
      </c>
      <c r="T3339" s="89"/>
      <c r="U3339" s="109">
        <v>10030</v>
      </c>
    </row>
    <row r="3340" spans="1:21" ht="17.25" customHeight="1" thickBot="1">
      <c r="A3340" s="82">
        <v>45077</v>
      </c>
      <c r="B3340" s="82" t="str">
        <f t="shared" si="52"/>
        <v>May</v>
      </c>
      <c r="C3340" s="83">
        <v>45047</v>
      </c>
      <c r="D3340" s="109">
        <v>22</v>
      </c>
      <c r="E3340" s="84" t="s">
        <v>205</v>
      </c>
      <c r="F3340" s="113" t="s">
        <v>1071</v>
      </c>
      <c r="G3340" s="110" t="s">
        <v>11280</v>
      </c>
      <c r="H3340" s="86" t="s">
        <v>8782</v>
      </c>
      <c r="I3340" s="110">
        <v>42480</v>
      </c>
      <c r="J3340" s="109">
        <v>36000</v>
      </c>
      <c r="K3340" s="120" t="s">
        <v>112</v>
      </c>
      <c r="L3340" s="109" t="s">
        <v>229</v>
      </c>
      <c r="M3340" s="88" t="str">
        <f>VLOOKUP(L3340,'Total Sales 24-25'!$AD$2:$AE$6,2,0)</f>
        <v>WhatsApp API Business</v>
      </c>
      <c r="N3340" s="109" t="s">
        <v>359</v>
      </c>
      <c r="O3340" s="109" t="s">
        <v>6341</v>
      </c>
      <c r="P3340" s="89"/>
      <c r="Q3340" s="89"/>
      <c r="R3340" s="89"/>
      <c r="S3340" s="109">
        <v>5</v>
      </c>
      <c r="T3340" s="89"/>
      <c r="U3340" s="109">
        <v>42480</v>
      </c>
    </row>
    <row r="3341" spans="1:21" ht="17.25" customHeight="1" thickBot="1">
      <c r="A3341" s="82">
        <v>45077</v>
      </c>
      <c r="B3341" s="82" t="str">
        <f t="shared" si="52"/>
        <v>May</v>
      </c>
      <c r="C3341" s="83">
        <v>45047</v>
      </c>
      <c r="D3341" s="84">
        <v>22</v>
      </c>
      <c r="E3341" s="84" t="s">
        <v>205</v>
      </c>
      <c r="F3341" s="85" t="s">
        <v>1726</v>
      </c>
      <c r="G3341" s="86" t="s">
        <v>11281</v>
      </c>
      <c r="H3341" s="86" t="s">
        <v>8782</v>
      </c>
      <c r="I3341" s="86">
        <v>1450</v>
      </c>
      <c r="J3341" s="84">
        <v>1229</v>
      </c>
      <c r="K3341" s="107" t="s">
        <v>261</v>
      </c>
      <c r="L3341" s="88" t="s">
        <v>226</v>
      </c>
      <c r="M3341" s="88" t="str">
        <f>VLOOKUP(L3341,'Total Sales 24-25'!$AD$2:$AE$6,2,0)</f>
        <v xml:space="preserve">Training Business </v>
      </c>
      <c r="N3341" s="88" t="s">
        <v>11269</v>
      </c>
      <c r="O3341" s="84" t="s">
        <v>6341</v>
      </c>
      <c r="P3341" s="89"/>
      <c r="Q3341" s="89"/>
      <c r="R3341" s="89"/>
      <c r="S3341" s="84">
        <v>5</v>
      </c>
      <c r="T3341" s="89"/>
      <c r="U3341" s="84">
        <v>1450</v>
      </c>
    </row>
    <row r="3342" spans="1:21" ht="17.25" customHeight="1" thickBot="1">
      <c r="A3342" s="82">
        <v>45077</v>
      </c>
      <c r="B3342" s="82" t="str">
        <f t="shared" si="52"/>
        <v>May</v>
      </c>
      <c r="C3342" s="83">
        <v>45047</v>
      </c>
      <c r="D3342" s="109">
        <v>22</v>
      </c>
      <c r="E3342" s="84" t="s">
        <v>205</v>
      </c>
      <c r="F3342" s="113" t="s">
        <v>2450</v>
      </c>
      <c r="G3342" s="110" t="s">
        <v>11282</v>
      </c>
      <c r="H3342" s="86" t="s">
        <v>8782</v>
      </c>
      <c r="I3342" s="110">
        <v>10030</v>
      </c>
      <c r="J3342" s="109">
        <v>8500</v>
      </c>
      <c r="K3342" s="120" t="s">
        <v>112</v>
      </c>
      <c r="L3342" s="109" t="s">
        <v>229</v>
      </c>
      <c r="M3342" s="88" t="str">
        <f>VLOOKUP(L3342,'Total Sales 24-25'!$AD$2:$AE$6,2,0)</f>
        <v>WhatsApp API Business</v>
      </c>
      <c r="N3342" s="109" t="s">
        <v>352</v>
      </c>
      <c r="O3342" s="109" t="s">
        <v>6341</v>
      </c>
      <c r="P3342" s="89"/>
      <c r="Q3342" s="89"/>
      <c r="R3342" s="89"/>
      <c r="S3342" s="109">
        <v>5</v>
      </c>
      <c r="T3342" s="89"/>
      <c r="U3342" s="109">
        <v>10030</v>
      </c>
    </row>
    <row r="3343" spans="1:21" ht="17.25" customHeight="1" thickBot="1">
      <c r="A3343" s="82">
        <v>45077</v>
      </c>
      <c r="B3343" s="82" t="str">
        <f t="shared" si="52"/>
        <v>May</v>
      </c>
      <c r="C3343" s="83">
        <v>45047</v>
      </c>
      <c r="D3343" s="109">
        <v>22</v>
      </c>
      <c r="E3343" s="84" t="s">
        <v>205</v>
      </c>
      <c r="F3343" s="113" t="s">
        <v>724</v>
      </c>
      <c r="G3343" s="110" t="s">
        <v>11283</v>
      </c>
      <c r="H3343" s="86" t="s">
        <v>8782</v>
      </c>
      <c r="I3343" s="110">
        <v>7523</v>
      </c>
      <c r="J3343" s="109">
        <v>6375</v>
      </c>
      <c r="K3343" s="120" t="s">
        <v>112</v>
      </c>
      <c r="L3343" s="109" t="s">
        <v>229</v>
      </c>
      <c r="M3343" s="88" t="str">
        <f>VLOOKUP(L3343,'Total Sales 24-25'!$AD$2:$AE$6,2,0)</f>
        <v>WhatsApp API Business</v>
      </c>
      <c r="N3343" s="109" t="s">
        <v>269</v>
      </c>
      <c r="O3343" s="109" t="s">
        <v>6341</v>
      </c>
      <c r="P3343" s="89"/>
      <c r="Q3343" s="89"/>
      <c r="R3343" s="89"/>
      <c r="S3343" s="109">
        <v>5</v>
      </c>
      <c r="T3343" s="89"/>
      <c r="U3343" s="109">
        <v>7523</v>
      </c>
    </row>
    <row r="3344" spans="1:21" ht="17.25" customHeight="1" thickBot="1">
      <c r="A3344" s="82">
        <v>45077</v>
      </c>
      <c r="B3344" s="82" t="str">
        <f t="shared" si="52"/>
        <v>May</v>
      </c>
      <c r="C3344" s="83">
        <v>45047</v>
      </c>
      <c r="D3344" s="109">
        <v>22</v>
      </c>
      <c r="E3344" s="84" t="s">
        <v>205</v>
      </c>
      <c r="F3344" s="113" t="s">
        <v>11284</v>
      </c>
      <c r="G3344" s="110" t="s">
        <v>11285</v>
      </c>
      <c r="H3344" s="86" t="s">
        <v>8782</v>
      </c>
      <c r="I3344" s="110">
        <v>8850</v>
      </c>
      <c r="J3344" s="109">
        <v>7500</v>
      </c>
      <c r="K3344" s="120" t="s">
        <v>112</v>
      </c>
      <c r="L3344" s="109" t="s">
        <v>229</v>
      </c>
      <c r="M3344" s="88" t="str">
        <f>VLOOKUP(L3344,'Total Sales 24-25'!$AD$2:$AE$6,2,0)</f>
        <v>WhatsApp API Business</v>
      </c>
      <c r="N3344" s="109" t="s">
        <v>269</v>
      </c>
      <c r="O3344" s="109" t="s">
        <v>6341</v>
      </c>
      <c r="P3344" s="89"/>
      <c r="Q3344" s="89"/>
      <c r="R3344" s="89"/>
      <c r="S3344" s="109">
        <v>5</v>
      </c>
      <c r="T3344" s="89"/>
      <c r="U3344" s="109">
        <v>8850</v>
      </c>
    </row>
    <row r="3345" spans="1:21" ht="17.25" customHeight="1" thickBot="1">
      <c r="A3345" s="82">
        <v>45077</v>
      </c>
      <c r="B3345" s="82" t="str">
        <f t="shared" si="52"/>
        <v>May</v>
      </c>
      <c r="C3345" s="83">
        <v>45047</v>
      </c>
      <c r="D3345" s="84">
        <v>22</v>
      </c>
      <c r="E3345" s="84" t="s">
        <v>205</v>
      </c>
      <c r="F3345" s="85" t="s">
        <v>11286</v>
      </c>
      <c r="G3345" s="86" t="s">
        <v>11287</v>
      </c>
      <c r="H3345" s="86" t="s">
        <v>8782</v>
      </c>
      <c r="I3345" s="86">
        <v>1450</v>
      </c>
      <c r="J3345" s="84">
        <v>1229</v>
      </c>
      <c r="K3345" s="107" t="s">
        <v>261</v>
      </c>
      <c r="L3345" s="88" t="s">
        <v>226</v>
      </c>
      <c r="M3345" s="88" t="str">
        <f>VLOOKUP(L3345,'Total Sales 24-25'!$AD$2:$AE$6,2,0)</f>
        <v xml:space="preserve">Training Business </v>
      </c>
      <c r="N3345" s="88" t="s">
        <v>11288</v>
      </c>
      <c r="O3345" s="84" t="s">
        <v>6341</v>
      </c>
      <c r="P3345" s="89"/>
      <c r="Q3345" s="89"/>
      <c r="R3345" s="89"/>
      <c r="S3345" s="84">
        <v>5</v>
      </c>
      <c r="T3345" s="89"/>
      <c r="U3345" s="84">
        <v>1450</v>
      </c>
    </row>
    <row r="3346" spans="1:21" ht="17.25" customHeight="1" thickBot="1">
      <c r="A3346" s="82">
        <v>45077</v>
      </c>
      <c r="B3346" s="82" t="str">
        <f t="shared" si="52"/>
        <v>May</v>
      </c>
      <c r="C3346" s="83">
        <v>45047</v>
      </c>
      <c r="D3346" s="84">
        <v>22</v>
      </c>
      <c r="E3346" s="84" t="s">
        <v>205</v>
      </c>
      <c r="F3346" s="85" t="s">
        <v>3027</v>
      </c>
      <c r="G3346" s="86" t="s">
        <v>11289</v>
      </c>
      <c r="H3346" s="86" t="s">
        <v>8782</v>
      </c>
      <c r="I3346" s="86">
        <v>8354</v>
      </c>
      <c r="J3346" s="84">
        <v>7080</v>
      </c>
      <c r="K3346" s="107" t="s">
        <v>261</v>
      </c>
      <c r="L3346" s="88" t="s">
        <v>232</v>
      </c>
      <c r="M3346" s="88" t="str">
        <f>VLOOKUP(L3346,'Total Sales 24-25'!$AD$2:$AE$6,2,0)</f>
        <v>Other Services</v>
      </c>
      <c r="N3346" s="88" t="s">
        <v>3027</v>
      </c>
      <c r="O3346" s="84" t="s">
        <v>6341</v>
      </c>
      <c r="P3346" s="89"/>
      <c r="Q3346" s="89"/>
      <c r="R3346" s="89"/>
      <c r="S3346" s="84">
        <v>5</v>
      </c>
      <c r="T3346" s="89"/>
      <c r="U3346" s="84">
        <v>8354.4500000000007</v>
      </c>
    </row>
    <row r="3347" spans="1:21" ht="17.25" customHeight="1" thickBot="1">
      <c r="A3347" s="82">
        <v>45078</v>
      </c>
      <c r="B3347" s="82" t="str">
        <f t="shared" si="52"/>
        <v>Jun</v>
      </c>
      <c r="C3347" s="83">
        <v>45078</v>
      </c>
      <c r="D3347" s="84">
        <v>22</v>
      </c>
      <c r="E3347" s="84" t="s">
        <v>205</v>
      </c>
      <c r="F3347" s="85" t="s">
        <v>11290</v>
      </c>
      <c r="G3347" s="86" t="s">
        <v>11291</v>
      </c>
      <c r="H3347" s="86" t="s">
        <v>8782</v>
      </c>
      <c r="I3347" s="86">
        <v>299</v>
      </c>
      <c r="J3347" s="84">
        <v>253</v>
      </c>
      <c r="K3347" s="107" t="s">
        <v>261</v>
      </c>
      <c r="L3347" s="88" t="s">
        <v>226</v>
      </c>
      <c r="M3347" s="88" t="str">
        <f>VLOOKUP(L3347,'Total Sales 24-25'!$AD$2:$AE$6,2,0)</f>
        <v xml:space="preserve">Training Business </v>
      </c>
      <c r="N3347" s="88" t="s">
        <v>330</v>
      </c>
      <c r="O3347" s="84" t="s">
        <v>6341</v>
      </c>
      <c r="P3347" s="89"/>
      <c r="Q3347" s="89"/>
      <c r="R3347" s="89"/>
      <c r="S3347" s="84">
        <v>6</v>
      </c>
      <c r="T3347" s="89"/>
      <c r="U3347" s="84">
        <v>299</v>
      </c>
    </row>
    <row r="3348" spans="1:21" ht="17.25" customHeight="1" thickBot="1">
      <c r="A3348" s="82">
        <v>45078</v>
      </c>
      <c r="B3348" s="82" t="str">
        <f t="shared" si="52"/>
        <v>Jun</v>
      </c>
      <c r="C3348" s="83">
        <v>45078</v>
      </c>
      <c r="D3348" s="109">
        <v>22</v>
      </c>
      <c r="E3348" s="84" t="s">
        <v>205</v>
      </c>
      <c r="F3348" s="113" t="s">
        <v>7515</v>
      </c>
      <c r="G3348" s="110" t="s">
        <v>11292</v>
      </c>
      <c r="H3348" s="86" t="s">
        <v>8782</v>
      </c>
      <c r="I3348" s="110">
        <v>5900</v>
      </c>
      <c r="J3348" s="109">
        <v>5000</v>
      </c>
      <c r="K3348" s="120" t="s">
        <v>112</v>
      </c>
      <c r="L3348" s="109" t="s">
        <v>229</v>
      </c>
      <c r="M3348" s="88" t="str">
        <f>VLOOKUP(L3348,'Total Sales 24-25'!$AD$2:$AE$6,2,0)</f>
        <v>WhatsApp API Business</v>
      </c>
      <c r="N3348" s="109" t="s">
        <v>5717</v>
      </c>
      <c r="O3348" s="109" t="s">
        <v>6341</v>
      </c>
      <c r="P3348" s="89"/>
      <c r="Q3348" s="89"/>
      <c r="R3348" s="89"/>
      <c r="S3348" s="109">
        <v>6</v>
      </c>
      <c r="T3348" s="89"/>
      <c r="U3348" s="109">
        <v>5900</v>
      </c>
    </row>
    <row r="3349" spans="1:21" ht="17.25" customHeight="1" thickBot="1">
      <c r="A3349" s="82">
        <v>45078</v>
      </c>
      <c r="B3349" s="82" t="str">
        <f t="shared" si="52"/>
        <v>Jun</v>
      </c>
      <c r="C3349" s="83">
        <v>45078</v>
      </c>
      <c r="D3349" s="84">
        <v>22</v>
      </c>
      <c r="E3349" s="84" t="s">
        <v>205</v>
      </c>
      <c r="F3349" s="85" t="s">
        <v>11293</v>
      </c>
      <c r="G3349" s="86" t="s">
        <v>11294</v>
      </c>
      <c r="H3349" s="86" t="s">
        <v>8782</v>
      </c>
      <c r="I3349" s="86">
        <v>42480</v>
      </c>
      <c r="J3349" s="84">
        <v>36000</v>
      </c>
      <c r="K3349" s="121" t="s">
        <v>8790</v>
      </c>
      <c r="L3349" s="88" t="s">
        <v>232</v>
      </c>
      <c r="M3349" s="88" t="str">
        <f>VLOOKUP(L3349,'Total Sales 24-25'!$AD$2:$AE$6,2,0)</f>
        <v>Other Services</v>
      </c>
      <c r="N3349" s="88" t="s">
        <v>11295</v>
      </c>
      <c r="O3349" s="84" t="s">
        <v>6341</v>
      </c>
      <c r="P3349" s="89"/>
      <c r="Q3349" s="89"/>
      <c r="R3349" s="89"/>
      <c r="S3349" s="84">
        <v>6</v>
      </c>
      <c r="T3349" s="89"/>
      <c r="U3349" s="84">
        <v>42480</v>
      </c>
    </row>
    <row r="3350" spans="1:21" ht="17.25" customHeight="1" thickBot="1">
      <c r="A3350" s="82">
        <v>45078</v>
      </c>
      <c r="B3350" s="82" t="str">
        <f t="shared" si="52"/>
        <v>Jun</v>
      </c>
      <c r="C3350" s="83">
        <v>45078</v>
      </c>
      <c r="D3350" s="84">
        <v>22</v>
      </c>
      <c r="E3350" s="84" t="s">
        <v>205</v>
      </c>
      <c r="F3350" s="85" t="s">
        <v>10616</v>
      </c>
      <c r="G3350" s="86" t="s">
        <v>11296</v>
      </c>
      <c r="H3350" s="86" t="s">
        <v>8782</v>
      </c>
      <c r="I3350" s="86">
        <v>63720</v>
      </c>
      <c r="J3350" s="84">
        <v>54000</v>
      </c>
      <c r="K3350" s="142" t="s">
        <v>11297</v>
      </c>
      <c r="L3350" s="88" t="s">
        <v>229</v>
      </c>
      <c r="M3350" s="88" t="str">
        <f>VLOOKUP(L3350,'Total Sales 24-25'!$AD$2:$AE$6,2,0)</f>
        <v>WhatsApp API Business</v>
      </c>
      <c r="N3350" s="88" t="s">
        <v>359</v>
      </c>
      <c r="O3350" s="84" t="s">
        <v>6341</v>
      </c>
      <c r="P3350" s="89"/>
      <c r="Q3350" s="89"/>
      <c r="R3350" s="89"/>
      <c r="S3350" s="84">
        <v>6</v>
      </c>
      <c r="T3350" s="89"/>
      <c r="U3350" s="84">
        <v>63720</v>
      </c>
    </row>
    <row r="3351" spans="1:21" ht="17.25" customHeight="1" thickBot="1">
      <c r="A3351" s="82">
        <v>45078</v>
      </c>
      <c r="B3351" s="82" t="str">
        <f t="shared" si="52"/>
        <v>Jun</v>
      </c>
      <c r="C3351" s="83">
        <v>45078</v>
      </c>
      <c r="D3351" s="109">
        <v>22</v>
      </c>
      <c r="E3351" s="84" t="s">
        <v>205</v>
      </c>
      <c r="F3351" s="113" t="s">
        <v>8922</v>
      </c>
      <c r="G3351" s="110" t="s">
        <v>11298</v>
      </c>
      <c r="H3351" s="86" t="s">
        <v>8782</v>
      </c>
      <c r="I3351" s="110">
        <v>17700</v>
      </c>
      <c r="J3351" s="109">
        <v>15000</v>
      </c>
      <c r="K3351" s="120" t="s">
        <v>112</v>
      </c>
      <c r="L3351" s="109" t="s">
        <v>229</v>
      </c>
      <c r="M3351" s="88" t="str">
        <f>VLOOKUP(L3351,'Total Sales 24-25'!$AD$2:$AE$6,2,0)</f>
        <v>WhatsApp API Business</v>
      </c>
      <c r="N3351" s="109" t="s">
        <v>284</v>
      </c>
      <c r="O3351" s="109" t="s">
        <v>6341</v>
      </c>
      <c r="P3351" s="89"/>
      <c r="Q3351" s="89"/>
      <c r="R3351" s="89"/>
      <c r="S3351" s="109">
        <v>6</v>
      </c>
      <c r="T3351" s="89"/>
      <c r="U3351" s="109">
        <v>17700</v>
      </c>
    </row>
    <row r="3352" spans="1:21" ht="17.25" customHeight="1" thickBot="1">
      <c r="A3352" s="82">
        <v>45078</v>
      </c>
      <c r="B3352" s="82" t="str">
        <f t="shared" si="52"/>
        <v>Jun</v>
      </c>
      <c r="C3352" s="83">
        <v>45078</v>
      </c>
      <c r="D3352" s="109">
        <v>22</v>
      </c>
      <c r="E3352" s="84" t="s">
        <v>205</v>
      </c>
      <c r="F3352" s="113" t="s">
        <v>2269</v>
      </c>
      <c r="G3352" s="110" t="s">
        <v>11299</v>
      </c>
      <c r="H3352" s="86" t="s">
        <v>8782</v>
      </c>
      <c r="I3352" s="110">
        <v>23600</v>
      </c>
      <c r="J3352" s="109">
        <v>20000</v>
      </c>
      <c r="K3352" s="120" t="s">
        <v>112</v>
      </c>
      <c r="L3352" s="109" t="s">
        <v>229</v>
      </c>
      <c r="M3352" s="88" t="str">
        <f>VLOOKUP(L3352,'Total Sales 24-25'!$AD$2:$AE$6,2,0)</f>
        <v>WhatsApp API Business</v>
      </c>
      <c r="N3352" s="109" t="s">
        <v>485</v>
      </c>
      <c r="O3352" s="109" t="s">
        <v>6341</v>
      </c>
      <c r="P3352" s="89"/>
      <c r="Q3352" s="89"/>
      <c r="R3352" s="89"/>
      <c r="S3352" s="109">
        <v>6</v>
      </c>
      <c r="T3352" s="89"/>
      <c r="U3352" s="109">
        <v>23600</v>
      </c>
    </row>
    <row r="3353" spans="1:21" ht="17.25" customHeight="1" thickBot="1">
      <c r="A3353" s="82">
        <v>45078</v>
      </c>
      <c r="B3353" s="82" t="str">
        <f t="shared" si="52"/>
        <v>Jun</v>
      </c>
      <c r="C3353" s="83">
        <v>45078</v>
      </c>
      <c r="D3353" s="84">
        <v>22</v>
      </c>
      <c r="E3353" s="84" t="s">
        <v>205</v>
      </c>
      <c r="F3353" s="85" t="s">
        <v>11300</v>
      </c>
      <c r="G3353" s="86" t="s">
        <v>11301</v>
      </c>
      <c r="H3353" s="86" t="s">
        <v>8782</v>
      </c>
      <c r="I3353" s="86">
        <v>299</v>
      </c>
      <c r="J3353" s="84">
        <v>253</v>
      </c>
      <c r="K3353" s="107" t="s">
        <v>261</v>
      </c>
      <c r="L3353" s="88" t="s">
        <v>226</v>
      </c>
      <c r="M3353" s="88" t="str">
        <f>VLOOKUP(L3353,'Total Sales 24-25'!$AD$2:$AE$6,2,0)</f>
        <v xml:space="preserve">Training Business </v>
      </c>
      <c r="N3353" s="88" t="s">
        <v>330</v>
      </c>
      <c r="O3353" s="84" t="s">
        <v>6341</v>
      </c>
      <c r="P3353" s="89"/>
      <c r="Q3353" s="89"/>
      <c r="R3353" s="89"/>
      <c r="S3353" s="84">
        <v>6</v>
      </c>
      <c r="T3353" s="89"/>
      <c r="U3353" s="84">
        <v>299</v>
      </c>
    </row>
    <row r="3354" spans="1:21" ht="17.25" customHeight="1" thickBot="1">
      <c r="A3354" s="82">
        <v>45078</v>
      </c>
      <c r="B3354" s="82" t="str">
        <f t="shared" si="52"/>
        <v>Jun</v>
      </c>
      <c r="C3354" s="83">
        <v>45078</v>
      </c>
      <c r="D3354" s="84">
        <v>22</v>
      </c>
      <c r="E3354" s="84" t="s">
        <v>205</v>
      </c>
      <c r="F3354" s="85" t="s">
        <v>6641</v>
      </c>
      <c r="G3354" s="86" t="s">
        <v>11302</v>
      </c>
      <c r="H3354" s="86" t="s">
        <v>8782</v>
      </c>
      <c r="I3354" s="86">
        <v>1450</v>
      </c>
      <c r="J3354" s="84">
        <v>1229</v>
      </c>
      <c r="K3354" s="107" t="s">
        <v>261</v>
      </c>
      <c r="L3354" s="88" t="s">
        <v>226</v>
      </c>
      <c r="M3354" s="88" t="str">
        <f>VLOOKUP(L3354,'Total Sales 24-25'!$AD$2:$AE$6,2,0)</f>
        <v xml:space="preserve">Training Business </v>
      </c>
      <c r="N3354" s="88" t="s">
        <v>11269</v>
      </c>
      <c r="O3354" s="84" t="s">
        <v>6341</v>
      </c>
      <c r="P3354" s="89"/>
      <c r="Q3354" s="89"/>
      <c r="R3354" s="89"/>
      <c r="S3354" s="84">
        <v>6</v>
      </c>
      <c r="T3354" s="89"/>
      <c r="U3354" s="84">
        <v>1450</v>
      </c>
    </row>
    <row r="3355" spans="1:21" ht="17.25" customHeight="1" thickBot="1">
      <c r="A3355" s="82">
        <v>45078</v>
      </c>
      <c r="B3355" s="82" t="str">
        <f t="shared" si="52"/>
        <v>Jun</v>
      </c>
      <c r="C3355" s="83">
        <v>45078</v>
      </c>
      <c r="D3355" s="109">
        <v>22</v>
      </c>
      <c r="E3355" s="84" t="s">
        <v>205</v>
      </c>
      <c r="F3355" s="113" t="s">
        <v>11303</v>
      </c>
      <c r="G3355" s="129" t="s">
        <v>11304</v>
      </c>
      <c r="H3355" s="86" t="s">
        <v>8782</v>
      </c>
      <c r="I3355" s="110">
        <v>15045</v>
      </c>
      <c r="J3355" s="109">
        <v>12750</v>
      </c>
      <c r="K3355" s="120" t="s">
        <v>112</v>
      </c>
      <c r="L3355" s="109" t="s">
        <v>229</v>
      </c>
      <c r="M3355" s="88" t="str">
        <f>VLOOKUP(L3355,'Total Sales 24-25'!$AD$2:$AE$6,2,0)</f>
        <v>WhatsApp API Business</v>
      </c>
      <c r="N3355" s="109" t="s">
        <v>284</v>
      </c>
      <c r="O3355" s="109" t="s">
        <v>6341</v>
      </c>
      <c r="P3355" s="89"/>
      <c r="Q3355" s="89"/>
      <c r="R3355" s="89"/>
      <c r="S3355" s="109">
        <v>6</v>
      </c>
      <c r="T3355" s="89"/>
      <c r="U3355" s="109">
        <v>15045</v>
      </c>
    </row>
    <row r="3356" spans="1:21" ht="17.25" customHeight="1" thickBot="1">
      <c r="A3356" s="82">
        <v>45078</v>
      </c>
      <c r="B3356" s="82" t="str">
        <f t="shared" si="52"/>
        <v>Jun</v>
      </c>
      <c r="C3356" s="83">
        <v>45078</v>
      </c>
      <c r="D3356" s="84">
        <v>22</v>
      </c>
      <c r="E3356" s="84" t="s">
        <v>205</v>
      </c>
      <c r="F3356" s="85" t="s">
        <v>11303</v>
      </c>
      <c r="G3356" s="117" t="s">
        <v>11304</v>
      </c>
      <c r="H3356" s="86" t="s">
        <v>8782</v>
      </c>
      <c r="I3356" s="86">
        <v>56640</v>
      </c>
      <c r="J3356" s="84">
        <v>48000</v>
      </c>
      <c r="K3356" s="108" t="s">
        <v>291</v>
      </c>
      <c r="L3356" s="88" t="s">
        <v>32</v>
      </c>
      <c r="M3356" s="88" t="s">
        <v>15</v>
      </c>
      <c r="N3356" s="88" t="s">
        <v>503</v>
      </c>
      <c r="O3356" s="84" t="s">
        <v>6341</v>
      </c>
      <c r="P3356" s="89"/>
      <c r="Q3356" s="89"/>
      <c r="R3356" s="89"/>
      <c r="S3356" s="84">
        <v>6</v>
      </c>
      <c r="T3356" s="89"/>
      <c r="U3356" s="84">
        <v>56640</v>
      </c>
    </row>
    <row r="3357" spans="1:21" ht="17.25" customHeight="1" thickBot="1">
      <c r="A3357" s="82">
        <v>45078</v>
      </c>
      <c r="B3357" s="82" t="str">
        <f t="shared" si="52"/>
        <v>Jun</v>
      </c>
      <c r="C3357" s="83">
        <v>45078</v>
      </c>
      <c r="D3357" s="84">
        <v>22</v>
      </c>
      <c r="E3357" s="84" t="s">
        <v>205</v>
      </c>
      <c r="F3357" s="85" t="s">
        <v>5052</v>
      </c>
      <c r="G3357" s="86" t="s">
        <v>11305</v>
      </c>
      <c r="H3357" s="86" t="s">
        <v>8782</v>
      </c>
      <c r="I3357" s="86">
        <v>15045</v>
      </c>
      <c r="J3357" s="84">
        <v>12750</v>
      </c>
      <c r="K3357" s="121" t="s">
        <v>8790</v>
      </c>
      <c r="L3357" s="88" t="s">
        <v>229</v>
      </c>
      <c r="M3357" s="88" t="str">
        <f>VLOOKUP(L3357,'Total Sales 24-25'!$AD$2:$AE$6,2,0)</f>
        <v>WhatsApp API Business</v>
      </c>
      <c r="N3357" s="88" t="s">
        <v>284</v>
      </c>
      <c r="O3357" s="84" t="s">
        <v>6341</v>
      </c>
      <c r="P3357" s="89"/>
      <c r="Q3357" s="89"/>
      <c r="R3357" s="89"/>
      <c r="S3357" s="84">
        <v>6</v>
      </c>
      <c r="T3357" s="89"/>
      <c r="U3357" s="84">
        <v>15045</v>
      </c>
    </row>
    <row r="3358" spans="1:21" ht="17.25" customHeight="1" thickBot="1">
      <c r="A3358" s="82">
        <v>45078</v>
      </c>
      <c r="B3358" s="82" t="str">
        <f t="shared" si="52"/>
        <v>Jun</v>
      </c>
      <c r="C3358" s="83">
        <v>45078</v>
      </c>
      <c r="D3358" s="109">
        <v>22</v>
      </c>
      <c r="E3358" s="84" t="s">
        <v>205</v>
      </c>
      <c r="F3358" s="113" t="s">
        <v>11306</v>
      </c>
      <c r="G3358" s="110" t="s">
        <v>11307</v>
      </c>
      <c r="H3358" s="86" t="s">
        <v>8782</v>
      </c>
      <c r="I3358" s="110">
        <v>950</v>
      </c>
      <c r="J3358" s="109">
        <v>805</v>
      </c>
      <c r="K3358" s="120" t="s">
        <v>112</v>
      </c>
      <c r="L3358" s="109" t="s">
        <v>229</v>
      </c>
      <c r="M3358" s="88" t="str">
        <f>VLOOKUP(L3358,'Total Sales 24-25'!$AD$2:$AE$6,2,0)</f>
        <v>WhatsApp API Business</v>
      </c>
      <c r="N3358" s="109" t="s">
        <v>594</v>
      </c>
      <c r="O3358" s="109" t="s">
        <v>6341</v>
      </c>
      <c r="P3358" s="89"/>
      <c r="Q3358" s="89"/>
      <c r="R3358" s="89"/>
      <c r="S3358" s="109">
        <v>6</v>
      </c>
      <c r="T3358" s="89"/>
      <c r="U3358" s="109">
        <v>950</v>
      </c>
    </row>
    <row r="3359" spans="1:21" ht="17.25" customHeight="1" thickBot="1">
      <c r="A3359" s="82">
        <v>45078</v>
      </c>
      <c r="B3359" s="82" t="str">
        <f t="shared" si="52"/>
        <v>Jun</v>
      </c>
      <c r="C3359" s="83">
        <v>45078</v>
      </c>
      <c r="D3359" s="84">
        <v>22</v>
      </c>
      <c r="E3359" s="84" t="s">
        <v>205</v>
      </c>
      <c r="F3359" s="85" t="s">
        <v>2720</v>
      </c>
      <c r="G3359" s="86" t="s">
        <v>11308</v>
      </c>
      <c r="H3359" s="86" t="s">
        <v>8782</v>
      </c>
      <c r="I3359" s="86">
        <v>70800</v>
      </c>
      <c r="J3359" s="84">
        <v>60000</v>
      </c>
      <c r="K3359" s="108" t="s">
        <v>291</v>
      </c>
      <c r="L3359" s="88" t="s">
        <v>32</v>
      </c>
      <c r="M3359" s="88" t="s">
        <v>15</v>
      </c>
      <c r="N3359" s="88" t="s">
        <v>503</v>
      </c>
      <c r="O3359" s="84" t="s">
        <v>6341</v>
      </c>
      <c r="P3359" s="89"/>
      <c r="Q3359" s="89"/>
      <c r="R3359" s="89"/>
      <c r="S3359" s="84">
        <v>6</v>
      </c>
      <c r="T3359" s="89"/>
      <c r="U3359" s="84">
        <v>70800</v>
      </c>
    </row>
    <row r="3360" spans="1:21" ht="17.25" customHeight="1" thickBot="1">
      <c r="A3360" s="82">
        <v>45079</v>
      </c>
      <c r="B3360" s="82" t="str">
        <f t="shared" si="52"/>
        <v>Jun</v>
      </c>
      <c r="C3360" s="83">
        <v>45078</v>
      </c>
      <c r="D3360" s="109">
        <v>22</v>
      </c>
      <c r="E3360" s="84" t="s">
        <v>205</v>
      </c>
      <c r="F3360" s="113" t="s">
        <v>2732</v>
      </c>
      <c r="G3360" s="110" t="s">
        <v>11309</v>
      </c>
      <c r="H3360" s="86" t="s">
        <v>8782</v>
      </c>
      <c r="I3360" s="110">
        <v>23600</v>
      </c>
      <c r="J3360" s="109">
        <v>20000</v>
      </c>
      <c r="K3360" s="120" t="s">
        <v>112</v>
      </c>
      <c r="L3360" s="109" t="s">
        <v>229</v>
      </c>
      <c r="M3360" s="88" t="str">
        <f>VLOOKUP(L3360,'Total Sales 24-25'!$AD$2:$AE$6,2,0)</f>
        <v>WhatsApp API Business</v>
      </c>
      <c r="N3360" s="109" t="s">
        <v>485</v>
      </c>
      <c r="O3360" s="109" t="s">
        <v>6341</v>
      </c>
      <c r="P3360" s="89"/>
      <c r="Q3360" s="89"/>
      <c r="R3360" s="89"/>
      <c r="S3360" s="109">
        <v>6</v>
      </c>
      <c r="T3360" s="89"/>
      <c r="U3360" s="109">
        <v>23600</v>
      </c>
    </row>
    <row r="3361" spans="1:21" ht="17.25" customHeight="1" thickBot="1">
      <c r="A3361" s="82">
        <v>45079</v>
      </c>
      <c r="B3361" s="82" t="str">
        <f t="shared" si="52"/>
        <v>Jun</v>
      </c>
      <c r="C3361" s="83">
        <v>45078</v>
      </c>
      <c r="D3361" s="109">
        <v>22</v>
      </c>
      <c r="E3361" s="84" t="s">
        <v>205</v>
      </c>
      <c r="F3361" s="113" t="s">
        <v>1827</v>
      </c>
      <c r="G3361" s="110" t="s">
        <v>11310</v>
      </c>
      <c r="H3361" s="86" t="s">
        <v>8782</v>
      </c>
      <c r="I3361" s="110">
        <v>2950</v>
      </c>
      <c r="J3361" s="109">
        <v>2500</v>
      </c>
      <c r="K3361" s="120" t="s">
        <v>112</v>
      </c>
      <c r="L3361" s="109" t="s">
        <v>229</v>
      </c>
      <c r="M3361" s="88" t="str">
        <f>VLOOKUP(L3361,'Total Sales 24-25'!$AD$2:$AE$6,2,0)</f>
        <v>WhatsApp API Business</v>
      </c>
      <c r="N3361" s="109" t="s">
        <v>258</v>
      </c>
      <c r="O3361" s="109" t="s">
        <v>6341</v>
      </c>
      <c r="P3361" s="89"/>
      <c r="Q3361" s="89"/>
      <c r="R3361" s="89"/>
      <c r="S3361" s="109">
        <v>6</v>
      </c>
      <c r="T3361" s="89"/>
      <c r="U3361" s="109">
        <v>2950</v>
      </c>
    </row>
    <row r="3362" spans="1:21" ht="17.25" customHeight="1" thickBot="1">
      <c r="A3362" s="82">
        <v>45079</v>
      </c>
      <c r="B3362" s="82" t="str">
        <f t="shared" si="52"/>
        <v>Jun</v>
      </c>
      <c r="C3362" s="83">
        <v>45078</v>
      </c>
      <c r="D3362" s="84">
        <v>22</v>
      </c>
      <c r="E3362" s="84" t="s">
        <v>205</v>
      </c>
      <c r="F3362" s="85" t="s">
        <v>2143</v>
      </c>
      <c r="G3362" s="86" t="s">
        <v>11311</v>
      </c>
      <c r="H3362" s="86" t="s">
        <v>8782</v>
      </c>
      <c r="I3362" s="86">
        <v>1450</v>
      </c>
      <c r="J3362" s="84">
        <v>1229</v>
      </c>
      <c r="K3362" s="107" t="s">
        <v>261</v>
      </c>
      <c r="L3362" s="88" t="s">
        <v>226</v>
      </c>
      <c r="M3362" s="88" t="str">
        <f>VLOOKUP(L3362,'Total Sales 24-25'!$AD$2:$AE$6,2,0)</f>
        <v xml:space="preserve">Training Business </v>
      </c>
      <c r="N3362" s="88" t="s">
        <v>11269</v>
      </c>
      <c r="O3362" s="84" t="s">
        <v>6341</v>
      </c>
      <c r="P3362" s="89"/>
      <c r="Q3362" s="89"/>
      <c r="R3362" s="89"/>
      <c r="S3362" s="84">
        <v>6</v>
      </c>
      <c r="T3362" s="89"/>
      <c r="U3362" s="84">
        <v>1450</v>
      </c>
    </row>
    <row r="3363" spans="1:21" ht="17.25" customHeight="1" thickBot="1">
      <c r="A3363" s="82">
        <v>45079</v>
      </c>
      <c r="B3363" s="82" t="str">
        <f t="shared" si="52"/>
        <v>Jun</v>
      </c>
      <c r="C3363" s="83">
        <v>45078</v>
      </c>
      <c r="D3363" s="84">
        <v>22</v>
      </c>
      <c r="E3363" s="84" t="s">
        <v>205</v>
      </c>
      <c r="F3363" s="85" t="s">
        <v>961</v>
      </c>
      <c r="G3363" s="86" t="s">
        <v>11312</v>
      </c>
      <c r="H3363" s="86" t="s">
        <v>8782</v>
      </c>
      <c r="I3363" s="86">
        <v>1450</v>
      </c>
      <c r="J3363" s="84">
        <v>1229</v>
      </c>
      <c r="K3363" s="107" t="s">
        <v>261</v>
      </c>
      <c r="L3363" s="88" t="s">
        <v>226</v>
      </c>
      <c r="M3363" s="88" t="str">
        <f>VLOOKUP(L3363,'Total Sales 24-25'!$AD$2:$AE$6,2,0)</f>
        <v xml:space="preserve">Training Business </v>
      </c>
      <c r="N3363" s="88" t="s">
        <v>11269</v>
      </c>
      <c r="O3363" s="84" t="s">
        <v>6341</v>
      </c>
      <c r="P3363" s="89"/>
      <c r="Q3363" s="89"/>
      <c r="R3363" s="89"/>
      <c r="S3363" s="84">
        <v>6</v>
      </c>
      <c r="T3363" s="89"/>
      <c r="U3363" s="84">
        <v>1450</v>
      </c>
    </row>
    <row r="3364" spans="1:21" ht="17.25" customHeight="1" thickBot="1">
      <c r="A3364" s="82">
        <v>45079</v>
      </c>
      <c r="B3364" s="82" t="str">
        <f t="shared" si="52"/>
        <v>Jun</v>
      </c>
      <c r="C3364" s="83">
        <v>45078</v>
      </c>
      <c r="D3364" s="84">
        <v>22</v>
      </c>
      <c r="E3364" s="84" t="s">
        <v>205</v>
      </c>
      <c r="F3364" s="85" t="s">
        <v>11313</v>
      </c>
      <c r="G3364" s="86" t="s">
        <v>11314</v>
      </c>
      <c r="H3364" s="86" t="s">
        <v>8782</v>
      </c>
      <c r="I3364" s="86">
        <v>1450</v>
      </c>
      <c r="J3364" s="84">
        <v>1229</v>
      </c>
      <c r="K3364" s="107" t="s">
        <v>261</v>
      </c>
      <c r="L3364" s="88" t="s">
        <v>226</v>
      </c>
      <c r="M3364" s="88" t="str">
        <f>VLOOKUP(L3364,'Total Sales 24-25'!$AD$2:$AE$6,2,0)</f>
        <v xml:space="preserve">Training Business </v>
      </c>
      <c r="N3364" s="88" t="s">
        <v>11269</v>
      </c>
      <c r="O3364" s="84" t="s">
        <v>6341</v>
      </c>
      <c r="P3364" s="89"/>
      <c r="Q3364" s="89"/>
      <c r="R3364" s="89"/>
      <c r="S3364" s="84">
        <v>6</v>
      </c>
      <c r="T3364" s="89"/>
      <c r="U3364" s="84">
        <v>1450</v>
      </c>
    </row>
    <row r="3365" spans="1:21" ht="17.25" customHeight="1" thickBot="1">
      <c r="A3365" s="82">
        <v>45079</v>
      </c>
      <c r="B3365" s="82" t="str">
        <f t="shared" si="52"/>
        <v>Jun</v>
      </c>
      <c r="C3365" s="83">
        <v>45078</v>
      </c>
      <c r="D3365" s="84">
        <v>22</v>
      </c>
      <c r="E3365" s="84" t="s">
        <v>205</v>
      </c>
      <c r="F3365" s="85" t="s">
        <v>11315</v>
      </c>
      <c r="G3365" s="86" t="s">
        <v>11316</v>
      </c>
      <c r="H3365" s="86" t="s">
        <v>8782</v>
      </c>
      <c r="I3365" s="86">
        <v>1450</v>
      </c>
      <c r="J3365" s="84">
        <v>1229</v>
      </c>
      <c r="K3365" s="107" t="s">
        <v>261</v>
      </c>
      <c r="L3365" s="88" t="s">
        <v>226</v>
      </c>
      <c r="M3365" s="88" t="str">
        <f>VLOOKUP(L3365,'Total Sales 24-25'!$AD$2:$AE$6,2,0)</f>
        <v xml:space="preserve">Training Business </v>
      </c>
      <c r="N3365" s="88" t="s">
        <v>11269</v>
      </c>
      <c r="O3365" s="84" t="s">
        <v>6341</v>
      </c>
      <c r="P3365" s="89"/>
      <c r="Q3365" s="89"/>
      <c r="R3365" s="89"/>
      <c r="S3365" s="84">
        <v>6</v>
      </c>
      <c r="T3365" s="89"/>
      <c r="U3365" s="84">
        <v>1450</v>
      </c>
    </row>
    <row r="3366" spans="1:21" ht="17.25" customHeight="1" thickBot="1">
      <c r="A3366" s="82">
        <v>45079</v>
      </c>
      <c r="B3366" s="82" t="str">
        <f t="shared" si="52"/>
        <v>Jun</v>
      </c>
      <c r="C3366" s="83">
        <v>45078</v>
      </c>
      <c r="D3366" s="84">
        <v>22</v>
      </c>
      <c r="E3366" s="84" t="s">
        <v>205</v>
      </c>
      <c r="F3366" s="85" t="s">
        <v>11317</v>
      </c>
      <c r="G3366" s="86" t="s">
        <v>11318</v>
      </c>
      <c r="H3366" s="86" t="s">
        <v>8782</v>
      </c>
      <c r="I3366" s="86">
        <v>1450</v>
      </c>
      <c r="J3366" s="84">
        <v>1229</v>
      </c>
      <c r="K3366" s="107" t="s">
        <v>261</v>
      </c>
      <c r="L3366" s="88" t="s">
        <v>226</v>
      </c>
      <c r="M3366" s="88" t="str">
        <f>VLOOKUP(L3366,'Total Sales 24-25'!$AD$2:$AE$6,2,0)</f>
        <v xml:space="preserve">Training Business </v>
      </c>
      <c r="N3366" s="88" t="s">
        <v>11269</v>
      </c>
      <c r="O3366" s="84" t="s">
        <v>6341</v>
      </c>
      <c r="P3366" s="89"/>
      <c r="Q3366" s="89"/>
      <c r="R3366" s="89"/>
      <c r="S3366" s="84">
        <v>6</v>
      </c>
      <c r="T3366" s="89"/>
      <c r="U3366" s="84">
        <v>1450</v>
      </c>
    </row>
    <row r="3367" spans="1:21" ht="17.25" customHeight="1" thickBot="1">
      <c r="A3367" s="82">
        <v>45079</v>
      </c>
      <c r="B3367" s="82" t="str">
        <f t="shared" si="52"/>
        <v>Jun</v>
      </c>
      <c r="C3367" s="83">
        <v>45078</v>
      </c>
      <c r="D3367" s="84">
        <v>22</v>
      </c>
      <c r="E3367" s="84" t="s">
        <v>205</v>
      </c>
      <c r="F3367" s="85" t="s">
        <v>3702</v>
      </c>
      <c r="G3367" s="86" t="s">
        <v>11319</v>
      </c>
      <c r="H3367" s="86" t="s">
        <v>8782</v>
      </c>
      <c r="I3367" s="86">
        <v>725</v>
      </c>
      <c r="J3367" s="84">
        <v>614</v>
      </c>
      <c r="K3367" s="107" t="s">
        <v>261</v>
      </c>
      <c r="L3367" s="88" t="s">
        <v>226</v>
      </c>
      <c r="M3367" s="88" t="str">
        <f>VLOOKUP(L3367,'Total Sales 24-25'!$AD$2:$AE$6,2,0)</f>
        <v xml:space="preserve">Training Business </v>
      </c>
      <c r="N3367" s="88" t="s">
        <v>11269</v>
      </c>
      <c r="O3367" s="84" t="s">
        <v>6341</v>
      </c>
      <c r="P3367" s="89"/>
      <c r="Q3367" s="89"/>
      <c r="R3367" s="89"/>
      <c r="S3367" s="84">
        <v>6</v>
      </c>
      <c r="T3367" s="89"/>
      <c r="U3367" s="84">
        <v>725</v>
      </c>
    </row>
    <row r="3368" spans="1:21" ht="17.25" customHeight="1" thickBot="1">
      <c r="A3368" s="82">
        <v>45079</v>
      </c>
      <c r="B3368" s="82" t="str">
        <f t="shared" si="52"/>
        <v>Jun</v>
      </c>
      <c r="C3368" s="83">
        <v>45078</v>
      </c>
      <c r="D3368" s="109">
        <v>22</v>
      </c>
      <c r="E3368" s="84" t="s">
        <v>205</v>
      </c>
      <c r="F3368" s="113" t="s">
        <v>2905</v>
      </c>
      <c r="G3368" s="110" t="s">
        <v>11320</v>
      </c>
      <c r="H3368" s="86" t="s">
        <v>8782</v>
      </c>
      <c r="I3368" s="110">
        <v>8850</v>
      </c>
      <c r="J3368" s="109">
        <v>7500</v>
      </c>
      <c r="K3368" s="120" t="s">
        <v>112</v>
      </c>
      <c r="L3368" s="109" t="s">
        <v>229</v>
      </c>
      <c r="M3368" s="88" t="str">
        <f>VLOOKUP(L3368,'Total Sales 24-25'!$AD$2:$AE$6,2,0)</f>
        <v>WhatsApp API Business</v>
      </c>
      <c r="N3368" s="109" t="s">
        <v>269</v>
      </c>
      <c r="O3368" s="109" t="s">
        <v>6341</v>
      </c>
      <c r="P3368" s="89"/>
      <c r="Q3368" s="89"/>
      <c r="R3368" s="89"/>
      <c r="S3368" s="109">
        <v>6</v>
      </c>
      <c r="T3368" s="89"/>
      <c r="U3368" s="109">
        <v>8850</v>
      </c>
    </row>
    <row r="3369" spans="1:21" ht="17.25" customHeight="1" thickBot="1">
      <c r="A3369" s="82">
        <v>45079</v>
      </c>
      <c r="B3369" s="82" t="str">
        <f t="shared" si="52"/>
        <v>Jun</v>
      </c>
      <c r="C3369" s="83">
        <v>45078</v>
      </c>
      <c r="D3369" s="109">
        <v>22</v>
      </c>
      <c r="E3369" s="84" t="s">
        <v>205</v>
      </c>
      <c r="F3369" s="113" t="s">
        <v>282</v>
      </c>
      <c r="G3369" s="110" t="s">
        <v>11321</v>
      </c>
      <c r="H3369" s="86" t="s">
        <v>8782</v>
      </c>
      <c r="I3369" s="110">
        <v>15930</v>
      </c>
      <c r="J3369" s="109">
        <v>13500</v>
      </c>
      <c r="K3369" s="120" t="s">
        <v>112</v>
      </c>
      <c r="L3369" s="109" t="s">
        <v>229</v>
      </c>
      <c r="M3369" s="88" t="str">
        <f>VLOOKUP(L3369,'Total Sales 24-25'!$AD$2:$AE$6,2,0)</f>
        <v>WhatsApp API Business</v>
      </c>
      <c r="N3369" s="109" t="s">
        <v>284</v>
      </c>
      <c r="O3369" s="109" t="s">
        <v>6341</v>
      </c>
      <c r="P3369" s="89"/>
      <c r="Q3369" s="89"/>
      <c r="R3369" s="89"/>
      <c r="S3369" s="109">
        <v>6</v>
      </c>
      <c r="T3369" s="89"/>
      <c r="U3369" s="109">
        <v>15930</v>
      </c>
    </row>
    <row r="3370" spans="1:21" ht="17.25" customHeight="1" thickBot="1">
      <c r="A3370" s="82">
        <v>45079</v>
      </c>
      <c r="B3370" s="82" t="str">
        <f t="shared" si="52"/>
        <v>Jun</v>
      </c>
      <c r="C3370" s="83">
        <v>45078</v>
      </c>
      <c r="D3370" s="109">
        <v>22</v>
      </c>
      <c r="E3370" s="84" t="s">
        <v>205</v>
      </c>
      <c r="F3370" s="113" t="s">
        <v>570</v>
      </c>
      <c r="G3370" s="110" t="s">
        <v>11322</v>
      </c>
      <c r="H3370" s="86" t="s">
        <v>8782</v>
      </c>
      <c r="I3370" s="110">
        <v>2950</v>
      </c>
      <c r="J3370" s="109">
        <v>2500</v>
      </c>
      <c r="K3370" s="120" t="s">
        <v>112</v>
      </c>
      <c r="L3370" s="109" t="s">
        <v>229</v>
      </c>
      <c r="M3370" s="88" t="str">
        <f>VLOOKUP(L3370,'Total Sales 24-25'!$AD$2:$AE$6,2,0)</f>
        <v>WhatsApp API Business</v>
      </c>
      <c r="N3370" s="109" t="s">
        <v>258</v>
      </c>
      <c r="O3370" s="109" t="s">
        <v>6341</v>
      </c>
      <c r="P3370" s="89"/>
      <c r="Q3370" s="89"/>
      <c r="R3370" s="89"/>
      <c r="S3370" s="109">
        <v>6</v>
      </c>
      <c r="T3370" s="89"/>
      <c r="U3370" s="109">
        <v>2950</v>
      </c>
    </row>
    <row r="3371" spans="1:21" ht="17.25" customHeight="1" thickBot="1">
      <c r="A3371" s="82">
        <v>45079</v>
      </c>
      <c r="B3371" s="82" t="str">
        <f t="shared" si="52"/>
        <v>Jun</v>
      </c>
      <c r="C3371" s="83">
        <v>45078</v>
      </c>
      <c r="D3371" s="84">
        <v>22</v>
      </c>
      <c r="E3371" s="84" t="s">
        <v>205</v>
      </c>
      <c r="F3371" s="85" t="s">
        <v>7966</v>
      </c>
      <c r="G3371" s="86" t="s">
        <v>11323</v>
      </c>
      <c r="H3371" s="86" t="s">
        <v>8782</v>
      </c>
      <c r="I3371" s="86">
        <v>56640</v>
      </c>
      <c r="J3371" s="84">
        <v>48000</v>
      </c>
      <c r="K3371" s="108" t="s">
        <v>291</v>
      </c>
      <c r="L3371" s="88" t="s">
        <v>32</v>
      </c>
      <c r="M3371" s="88" t="s">
        <v>15</v>
      </c>
      <c r="N3371" s="88" t="s">
        <v>503</v>
      </c>
      <c r="O3371" s="84" t="s">
        <v>6341</v>
      </c>
      <c r="P3371" s="89"/>
      <c r="Q3371" s="89"/>
      <c r="R3371" s="89"/>
      <c r="S3371" s="84">
        <v>6</v>
      </c>
      <c r="T3371" s="89"/>
      <c r="U3371" s="84">
        <v>56640</v>
      </c>
    </row>
    <row r="3372" spans="1:21" ht="17.25" customHeight="1" thickBot="1">
      <c r="A3372" s="82">
        <v>45079</v>
      </c>
      <c r="B3372" s="82" t="str">
        <f t="shared" si="52"/>
        <v>Jun</v>
      </c>
      <c r="C3372" s="83">
        <v>45078</v>
      </c>
      <c r="D3372" s="84">
        <v>22</v>
      </c>
      <c r="E3372" s="84" t="s">
        <v>205</v>
      </c>
      <c r="F3372" s="85" t="s">
        <v>3616</v>
      </c>
      <c r="G3372" s="86" t="s">
        <v>11324</v>
      </c>
      <c r="H3372" s="86" t="s">
        <v>8782</v>
      </c>
      <c r="I3372" s="86">
        <v>1450</v>
      </c>
      <c r="J3372" s="84">
        <v>1229</v>
      </c>
      <c r="K3372" s="107" t="s">
        <v>261</v>
      </c>
      <c r="L3372" s="88" t="s">
        <v>226</v>
      </c>
      <c r="M3372" s="88" t="str">
        <f>VLOOKUP(L3372,'Total Sales 24-25'!$AD$2:$AE$6,2,0)</f>
        <v xml:space="preserve">Training Business </v>
      </c>
      <c r="N3372" s="88" t="s">
        <v>11269</v>
      </c>
      <c r="O3372" s="84" t="s">
        <v>6341</v>
      </c>
      <c r="P3372" s="89"/>
      <c r="Q3372" s="89"/>
      <c r="R3372" s="89"/>
      <c r="S3372" s="84">
        <v>6</v>
      </c>
      <c r="T3372" s="89"/>
      <c r="U3372" s="84">
        <v>1450</v>
      </c>
    </row>
    <row r="3373" spans="1:21" ht="17.25" customHeight="1" thickBot="1">
      <c r="A3373" s="82">
        <v>45080</v>
      </c>
      <c r="B3373" s="82" t="str">
        <f t="shared" si="52"/>
        <v>Jun</v>
      </c>
      <c r="C3373" s="83">
        <v>45078</v>
      </c>
      <c r="D3373" s="109">
        <v>22</v>
      </c>
      <c r="E3373" s="84" t="s">
        <v>205</v>
      </c>
      <c r="F3373" s="113" t="s">
        <v>11027</v>
      </c>
      <c r="G3373" s="110" t="s">
        <v>11325</v>
      </c>
      <c r="H3373" s="86" t="s">
        <v>8782</v>
      </c>
      <c r="I3373" s="110">
        <v>15045</v>
      </c>
      <c r="J3373" s="109">
        <v>12750</v>
      </c>
      <c r="K3373" s="120" t="s">
        <v>112</v>
      </c>
      <c r="L3373" s="109" t="s">
        <v>229</v>
      </c>
      <c r="M3373" s="88" t="str">
        <f>VLOOKUP(L3373,'Total Sales 24-25'!$AD$2:$AE$6,2,0)</f>
        <v>WhatsApp API Business</v>
      </c>
      <c r="N3373" s="109" t="s">
        <v>359</v>
      </c>
      <c r="O3373" s="109" t="s">
        <v>6341</v>
      </c>
      <c r="P3373" s="89"/>
      <c r="Q3373" s="89"/>
      <c r="R3373" s="89"/>
      <c r="S3373" s="109">
        <v>6</v>
      </c>
      <c r="T3373" s="89"/>
      <c r="U3373" s="109">
        <v>15045</v>
      </c>
    </row>
    <row r="3374" spans="1:21" ht="17.25" customHeight="1" thickBot="1">
      <c r="A3374" s="82">
        <v>45080</v>
      </c>
      <c r="B3374" s="82" t="str">
        <f t="shared" si="52"/>
        <v>Jun</v>
      </c>
      <c r="C3374" s="83">
        <v>45078</v>
      </c>
      <c r="D3374" s="84">
        <v>22</v>
      </c>
      <c r="E3374" s="84" t="s">
        <v>205</v>
      </c>
      <c r="F3374" s="85" t="s">
        <v>1590</v>
      </c>
      <c r="G3374" s="86" t="s">
        <v>11326</v>
      </c>
      <c r="H3374" s="86" t="s">
        <v>8782</v>
      </c>
      <c r="I3374" s="86">
        <v>5900</v>
      </c>
      <c r="J3374" s="84">
        <v>5000</v>
      </c>
      <c r="K3374" s="88" t="s">
        <v>8818</v>
      </c>
      <c r="L3374" s="88" t="s">
        <v>223</v>
      </c>
      <c r="M3374" s="88" t="str">
        <f>VLOOKUP(L3374,'Total Sales 24-25'!$AD$2:$AE$6,2,0)</f>
        <v>Tech Assist Recruitment</v>
      </c>
      <c r="N3374" s="88" t="s">
        <v>311</v>
      </c>
      <c r="O3374" s="84" t="s">
        <v>6341</v>
      </c>
      <c r="P3374" s="89"/>
      <c r="Q3374" s="89"/>
      <c r="R3374" s="89"/>
      <c r="S3374" s="84">
        <v>6</v>
      </c>
      <c r="T3374" s="89"/>
      <c r="U3374" s="84">
        <v>5900</v>
      </c>
    </row>
    <row r="3375" spans="1:21" ht="17.25" customHeight="1" thickBot="1">
      <c r="A3375" s="82">
        <v>45080</v>
      </c>
      <c r="B3375" s="82" t="str">
        <f t="shared" si="52"/>
        <v>Jun</v>
      </c>
      <c r="C3375" s="83">
        <v>45078</v>
      </c>
      <c r="D3375" s="84">
        <v>22</v>
      </c>
      <c r="E3375" s="84" t="s">
        <v>205</v>
      </c>
      <c r="F3375" s="85" t="s">
        <v>953</v>
      </c>
      <c r="G3375" s="86" t="s">
        <v>11327</v>
      </c>
      <c r="H3375" s="86" t="s">
        <v>8782</v>
      </c>
      <c r="I3375" s="86">
        <v>84960</v>
      </c>
      <c r="J3375" s="84">
        <v>72000</v>
      </c>
      <c r="K3375" s="108" t="s">
        <v>291</v>
      </c>
      <c r="L3375" s="88" t="s">
        <v>32</v>
      </c>
      <c r="M3375" s="88" t="s">
        <v>15</v>
      </c>
      <c r="N3375" s="88" t="s">
        <v>503</v>
      </c>
      <c r="O3375" s="84" t="s">
        <v>6341</v>
      </c>
      <c r="P3375" s="89"/>
      <c r="Q3375" s="89"/>
      <c r="R3375" s="89"/>
      <c r="S3375" s="84">
        <v>6</v>
      </c>
      <c r="T3375" s="89"/>
      <c r="U3375" s="84">
        <v>84960</v>
      </c>
    </row>
    <row r="3376" spans="1:21" ht="17.25" customHeight="1" thickBot="1">
      <c r="A3376" s="82">
        <v>45080</v>
      </c>
      <c r="B3376" s="82" t="str">
        <f t="shared" si="52"/>
        <v>Jun</v>
      </c>
      <c r="C3376" s="83">
        <v>45078</v>
      </c>
      <c r="D3376" s="109">
        <v>22</v>
      </c>
      <c r="E3376" s="84" t="s">
        <v>205</v>
      </c>
      <c r="F3376" s="113" t="s">
        <v>3706</v>
      </c>
      <c r="G3376" s="110" t="s">
        <v>11328</v>
      </c>
      <c r="H3376" s="86" t="s">
        <v>8782</v>
      </c>
      <c r="I3376" s="110">
        <v>2508</v>
      </c>
      <c r="J3376" s="109">
        <v>2125</v>
      </c>
      <c r="K3376" s="120" t="s">
        <v>112</v>
      </c>
      <c r="L3376" s="109" t="s">
        <v>229</v>
      </c>
      <c r="M3376" s="88" t="str">
        <f>VLOOKUP(L3376,'Total Sales 24-25'!$AD$2:$AE$6,2,0)</f>
        <v>WhatsApp API Business</v>
      </c>
      <c r="N3376" s="109" t="s">
        <v>359</v>
      </c>
      <c r="O3376" s="109" t="s">
        <v>6341</v>
      </c>
      <c r="P3376" s="89"/>
      <c r="Q3376" s="89"/>
      <c r="R3376" s="89"/>
      <c r="S3376" s="109">
        <v>6</v>
      </c>
      <c r="T3376" s="89"/>
      <c r="U3376" s="109">
        <v>2508</v>
      </c>
    </row>
    <row r="3377" spans="1:21" ht="17.25" customHeight="1" thickBot="1">
      <c r="A3377" s="82">
        <v>45080</v>
      </c>
      <c r="B3377" s="82" t="str">
        <f t="shared" si="52"/>
        <v>Jun</v>
      </c>
      <c r="C3377" s="83">
        <v>45078</v>
      </c>
      <c r="D3377" s="109">
        <v>22</v>
      </c>
      <c r="E3377" s="84" t="s">
        <v>205</v>
      </c>
      <c r="F3377" s="113" t="s">
        <v>3485</v>
      </c>
      <c r="G3377" s="110" t="s">
        <v>11329</v>
      </c>
      <c r="H3377" s="86" t="s">
        <v>8782</v>
      </c>
      <c r="I3377" s="110">
        <v>2508</v>
      </c>
      <c r="J3377" s="109">
        <v>2125</v>
      </c>
      <c r="K3377" s="120" t="s">
        <v>112</v>
      </c>
      <c r="L3377" s="109" t="s">
        <v>229</v>
      </c>
      <c r="M3377" s="88" t="str">
        <f>VLOOKUP(L3377,'Total Sales 24-25'!$AD$2:$AE$6,2,0)</f>
        <v>WhatsApp API Business</v>
      </c>
      <c r="N3377" s="109" t="s">
        <v>359</v>
      </c>
      <c r="O3377" s="109" t="s">
        <v>6341</v>
      </c>
      <c r="P3377" s="89"/>
      <c r="Q3377" s="89"/>
      <c r="R3377" s="89"/>
      <c r="S3377" s="109">
        <v>6</v>
      </c>
      <c r="T3377" s="89"/>
      <c r="U3377" s="109">
        <v>2507.5</v>
      </c>
    </row>
    <row r="3378" spans="1:21" ht="17.25" customHeight="1" thickBot="1">
      <c r="A3378" s="82">
        <v>45080</v>
      </c>
      <c r="B3378" s="82" t="str">
        <f t="shared" si="52"/>
        <v>Jun</v>
      </c>
      <c r="C3378" s="83">
        <v>45078</v>
      </c>
      <c r="D3378" s="109">
        <v>22</v>
      </c>
      <c r="E3378" s="84" t="s">
        <v>205</v>
      </c>
      <c r="F3378" s="113" t="s">
        <v>2640</v>
      </c>
      <c r="G3378" s="110" t="s">
        <v>11330</v>
      </c>
      <c r="H3378" s="86" t="s">
        <v>8782</v>
      </c>
      <c r="I3378" s="110">
        <v>42480</v>
      </c>
      <c r="J3378" s="109">
        <v>36000</v>
      </c>
      <c r="K3378" s="120" t="s">
        <v>112</v>
      </c>
      <c r="L3378" s="109" t="s">
        <v>229</v>
      </c>
      <c r="M3378" s="88" t="str">
        <f>VLOOKUP(L3378,'Total Sales 24-25'!$AD$2:$AE$6,2,0)</f>
        <v>WhatsApp API Business</v>
      </c>
      <c r="N3378" s="109" t="s">
        <v>359</v>
      </c>
      <c r="O3378" s="109" t="s">
        <v>6341</v>
      </c>
      <c r="P3378" s="89"/>
      <c r="Q3378" s="89"/>
      <c r="R3378" s="89"/>
      <c r="S3378" s="109">
        <v>6</v>
      </c>
      <c r="T3378" s="89"/>
      <c r="U3378" s="109">
        <v>42480</v>
      </c>
    </row>
    <row r="3379" spans="1:21" ht="17.25" customHeight="1" thickBot="1">
      <c r="A3379" s="82">
        <v>45080</v>
      </c>
      <c r="B3379" s="82" t="str">
        <f t="shared" si="52"/>
        <v>Jun</v>
      </c>
      <c r="C3379" s="83">
        <v>45078</v>
      </c>
      <c r="D3379" s="84">
        <v>22</v>
      </c>
      <c r="E3379" s="84" t="s">
        <v>205</v>
      </c>
      <c r="F3379" s="85" t="s">
        <v>11331</v>
      </c>
      <c r="G3379" s="86" t="s">
        <v>11332</v>
      </c>
      <c r="H3379" s="86" t="s">
        <v>8782</v>
      </c>
      <c r="I3379" s="86">
        <v>299</v>
      </c>
      <c r="J3379" s="84">
        <v>253</v>
      </c>
      <c r="K3379" s="107" t="s">
        <v>261</v>
      </c>
      <c r="L3379" s="88" t="s">
        <v>226</v>
      </c>
      <c r="M3379" s="88" t="str">
        <f>VLOOKUP(L3379,'Total Sales 24-25'!$AD$2:$AE$6,2,0)</f>
        <v xml:space="preserve">Training Business </v>
      </c>
      <c r="N3379" s="88" t="s">
        <v>330</v>
      </c>
      <c r="O3379" s="84" t="s">
        <v>6341</v>
      </c>
      <c r="P3379" s="89"/>
      <c r="Q3379" s="89"/>
      <c r="R3379" s="89"/>
      <c r="S3379" s="84">
        <v>6</v>
      </c>
      <c r="T3379" s="89"/>
      <c r="U3379" s="84">
        <v>299</v>
      </c>
    </row>
    <row r="3380" spans="1:21" ht="17.25" customHeight="1" thickBot="1">
      <c r="A3380" s="82">
        <v>45083</v>
      </c>
      <c r="B3380" s="82" t="str">
        <f t="shared" si="52"/>
        <v>Jun</v>
      </c>
      <c r="C3380" s="83">
        <v>45078</v>
      </c>
      <c r="D3380" s="109">
        <v>23</v>
      </c>
      <c r="E3380" s="84" t="s">
        <v>205</v>
      </c>
      <c r="F3380" s="113" t="s">
        <v>1979</v>
      </c>
      <c r="G3380" s="110" t="s">
        <v>11333</v>
      </c>
      <c r="H3380" s="86" t="s">
        <v>8782</v>
      </c>
      <c r="I3380" s="110">
        <v>2950</v>
      </c>
      <c r="J3380" s="109">
        <v>2500</v>
      </c>
      <c r="K3380" s="120" t="s">
        <v>112</v>
      </c>
      <c r="L3380" s="109" t="s">
        <v>229</v>
      </c>
      <c r="M3380" s="88" t="str">
        <f>VLOOKUP(L3380,'Total Sales 24-25'!$AD$2:$AE$6,2,0)</f>
        <v>WhatsApp API Business</v>
      </c>
      <c r="N3380" s="109" t="s">
        <v>258</v>
      </c>
      <c r="O3380" s="109" t="s">
        <v>6341</v>
      </c>
      <c r="P3380" s="89"/>
      <c r="Q3380" s="89"/>
      <c r="R3380" s="89"/>
      <c r="S3380" s="109">
        <v>6</v>
      </c>
      <c r="T3380" s="89"/>
      <c r="U3380" s="109">
        <v>2950</v>
      </c>
    </row>
    <row r="3381" spans="1:21" ht="17.25" customHeight="1" thickBot="1">
      <c r="A3381" s="82">
        <v>45084</v>
      </c>
      <c r="B3381" s="82" t="str">
        <f t="shared" si="52"/>
        <v>Jun</v>
      </c>
      <c r="C3381" s="83">
        <v>45078</v>
      </c>
      <c r="D3381" s="109">
        <v>23</v>
      </c>
      <c r="E3381" s="84" t="s">
        <v>205</v>
      </c>
      <c r="F3381" s="113" t="s">
        <v>2254</v>
      </c>
      <c r="G3381" s="110" t="s">
        <v>11334</v>
      </c>
      <c r="H3381" s="86" t="s">
        <v>8782</v>
      </c>
      <c r="I3381" s="110">
        <v>2507</v>
      </c>
      <c r="J3381" s="109">
        <v>2125</v>
      </c>
      <c r="K3381" s="120" t="s">
        <v>112</v>
      </c>
      <c r="L3381" s="109" t="s">
        <v>229</v>
      </c>
      <c r="M3381" s="88" t="str">
        <f>VLOOKUP(L3381,'Total Sales 24-25'!$AD$2:$AE$6,2,0)</f>
        <v>WhatsApp API Business</v>
      </c>
      <c r="N3381" s="109" t="s">
        <v>258</v>
      </c>
      <c r="O3381" s="109" t="s">
        <v>6341</v>
      </c>
      <c r="P3381" s="89"/>
      <c r="Q3381" s="89"/>
      <c r="R3381" s="89"/>
      <c r="S3381" s="109">
        <v>6</v>
      </c>
      <c r="T3381" s="89"/>
      <c r="U3381" s="109">
        <v>2507</v>
      </c>
    </row>
    <row r="3382" spans="1:21" ht="17.25" customHeight="1" thickBot="1">
      <c r="A3382" s="82">
        <v>45084</v>
      </c>
      <c r="B3382" s="82" t="str">
        <f t="shared" si="52"/>
        <v>Jun</v>
      </c>
      <c r="C3382" s="83">
        <v>45078</v>
      </c>
      <c r="D3382" s="84">
        <v>23</v>
      </c>
      <c r="E3382" s="84" t="s">
        <v>205</v>
      </c>
      <c r="F3382" s="85" t="s">
        <v>11315</v>
      </c>
      <c r="G3382" s="86" t="s">
        <v>11335</v>
      </c>
      <c r="H3382" s="86" t="s">
        <v>8782</v>
      </c>
      <c r="I3382" s="86">
        <v>1450</v>
      </c>
      <c r="J3382" s="84">
        <v>1229</v>
      </c>
      <c r="K3382" s="107" t="s">
        <v>261</v>
      </c>
      <c r="L3382" s="88" t="s">
        <v>226</v>
      </c>
      <c r="M3382" s="88" t="str">
        <f>VLOOKUP(L3382,'Total Sales 24-25'!$AD$2:$AE$6,2,0)</f>
        <v xml:space="preserve">Training Business </v>
      </c>
      <c r="N3382" s="88" t="s">
        <v>330</v>
      </c>
      <c r="O3382" s="84" t="s">
        <v>6341</v>
      </c>
      <c r="P3382" s="89"/>
      <c r="Q3382" s="89"/>
      <c r="R3382" s="89"/>
      <c r="S3382" s="84">
        <v>6</v>
      </c>
      <c r="T3382" s="89"/>
      <c r="U3382" s="84">
        <v>1450</v>
      </c>
    </row>
    <row r="3383" spans="1:21" ht="17.25" customHeight="1" thickBot="1">
      <c r="A3383" s="82">
        <v>45084</v>
      </c>
      <c r="B3383" s="82" t="str">
        <f t="shared" si="52"/>
        <v>Jun</v>
      </c>
      <c r="C3383" s="83">
        <v>45078</v>
      </c>
      <c r="D3383" s="84">
        <v>23</v>
      </c>
      <c r="E3383" s="84" t="s">
        <v>205</v>
      </c>
      <c r="F3383" s="85" t="s">
        <v>3803</v>
      </c>
      <c r="G3383" s="86" t="s">
        <v>11336</v>
      </c>
      <c r="H3383" s="86" t="s">
        <v>8782</v>
      </c>
      <c r="I3383" s="86">
        <v>46020</v>
      </c>
      <c r="J3383" s="84">
        <v>39000</v>
      </c>
      <c r="K3383" s="121" t="s">
        <v>8790</v>
      </c>
      <c r="L3383" s="88" t="s">
        <v>232</v>
      </c>
      <c r="M3383" s="88" t="str">
        <f>VLOOKUP(L3383,'Total Sales 24-25'!$AD$2:$AE$6,2,0)</f>
        <v>Other Services</v>
      </c>
      <c r="N3383" s="88" t="s">
        <v>2220</v>
      </c>
      <c r="O3383" s="84" t="s">
        <v>6341</v>
      </c>
      <c r="P3383" s="89"/>
      <c r="Q3383" s="89"/>
      <c r="R3383" s="89"/>
      <c r="S3383" s="84">
        <v>6</v>
      </c>
      <c r="T3383" s="89"/>
      <c r="U3383" s="84">
        <v>46020</v>
      </c>
    </row>
    <row r="3384" spans="1:21" ht="17.25" customHeight="1" thickBot="1">
      <c r="A3384" s="82">
        <v>45084</v>
      </c>
      <c r="B3384" s="82" t="str">
        <f t="shared" si="52"/>
        <v>Jun</v>
      </c>
      <c r="C3384" s="83">
        <v>45078</v>
      </c>
      <c r="D3384" s="84">
        <v>23</v>
      </c>
      <c r="E3384" s="84" t="s">
        <v>205</v>
      </c>
      <c r="F3384" s="85" t="s">
        <v>1587</v>
      </c>
      <c r="G3384" s="117" t="s">
        <v>11337</v>
      </c>
      <c r="H3384" s="86" t="s">
        <v>8782</v>
      </c>
      <c r="I3384" s="86">
        <v>42480</v>
      </c>
      <c r="J3384" s="84">
        <v>36000</v>
      </c>
      <c r="K3384" s="108" t="s">
        <v>291</v>
      </c>
      <c r="L3384" s="88" t="s">
        <v>32</v>
      </c>
      <c r="M3384" s="88" t="s">
        <v>15</v>
      </c>
      <c r="N3384" s="88" t="s">
        <v>503</v>
      </c>
      <c r="O3384" s="84" t="s">
        <v>6341</v>
      </c>
      <c r="P3384" s="89"/>
      <c r="Q3384" s="89"/>
      <c r="R3384" s="89"/>
      <c r="S3384" s="84">
        <v>6</v>
      </c>
      <c r="T3384" s="89"/>
      <c r="U3384" s="84">
        <v>42480</v>
      </c>
    </row>
    <row r="3385" spans="1:21" ht="17.25" customHeight="1" thickBot="1">
      <c r="A3385" s="82">
        <v>45084</v>
      </c>
      <c r="B3385" s="82" t="str">
        <f t="shared" si="52"/>
        <v>Jun</v>
      </c>
      <c r="C3385" s="83">
        <v>45078</v>
      </c>
      <c r="D3385" s="84">
        <v>23</v>
      </c>
      <c r="E3385" s="84" t="s">
        <v>205</v>
      </c>
      <c r="F3385" s="85" t="s">
        <v>1587</v>
      </c>
      <c r="G3385" s="117" t="s">
        <v>11337</v>
      </c>
      <c r="H3385" s="86" t="s">
        <v>8782</v>
      </c>
      <c r="I3385" s="86">
        <v>41064</v>
      </c>
      <c r="J3385" s="84">
        <v>34800</v>
      </c>
      <c r="K3385" s="108" t="s">
        <v>291</v>
      </c>
      <c r="L3385" s="88" t="s">
        <v>232</v>
      </c>
      <c r="M3385" s="88" t="str">
        <f>VLOOKUP(L3385,'Total Sales 24-25'!$AD$2:$AE$6,2,0)</f>
        <v>Other Services</v>
      </c>
      <c r="N3385" s="88" t="s">
        <v>2748</v>
      </c>
      <c r="O3385" s="84" t="s">
        <v>6341</v>
      </c>
      <c r="P3385" s="89"/>
      <c r="Q3385" s="89"/>
      <c r="R3385" s="89"/>
      <c r="S3385" s="84">
        <v>6</v>
      </c>
      <c r="T3385" s="89"/>
      <c r="U3385" s="84">
        <v>41064</v>
      </c>
    </row>
    <row r="3386" spans="1:21" ht="17.25" customHeight="1" thickBot="1">
      <c r="A3386" s="82">
        <v>45084</v>
      </c>
      <c r="B3386" s="82" t="str">
        <f t="shared" si="52"/>
        <v>Jun</v>
      </c>
      <c r="C3386" s="83">
        <v>45078</v>
      </c>
      <c r="D3386" s="109">
        <v>23</v>
      </c>
      <c r="E3386" s="84" t="s">
        <v>205</v>
      </c>
      <c r="F3386" s="113" t="s">
        <v>1587</v>
      </c>
      <c r="G3386" s="110" t="s">
        <v>11338</v>
      </c>
      <c r="H3386" s="86" t="s">
        <v>8782</v>
      </c>
      <c r="I3386" s="110">
        <v>15045</v>
      </c>
      <c r="J3386" s="109">
        <v>12750</v>
      </c>
      <c r="K3386" s="120" t="s">
        <v>112</v>
      </c>
      <c r="L3386" s="109" t="s">
        <v>229</v>
      </c>
      <c r="M3386" s="88" t="str">
        <f>VLOOKUP(L3386,'Total Sales 24-25'!$AD$2:$AE$6,2,0)</f>
        <v>WhatsApp API Business</v>
      </c>
      <c r="N3386" s="109" t="s">
        <v>284</v>
      </c>
      <c r="O3386" s="109" t="s">
        <v>6341</v>
      </c>
      <c r="P3386" s="89"/>
      <c r="Q3386" s="89"/>
      <c r="R3386" s="89"/>
      <c r="S3386" s="109">
        <v>6</v>
      </c>
      <c r="T3386" s="89"/>
      <c r="U3386" s="109">
        <v>15045</v>
      </c>
    </row>
    <row r="3387" spans="1:21" ht="17.25" customHeight="1" thickBot="1">
      <c r="A3387" s="82">
        <v>45084</v>
      </c>
      <c r="B3387" s="82" t="str">
        <f t="shared" si="52"/>
        <v>Jun</v>
      </c>
      <c r="C3387" s="83">
        <v>45078</v>
      </c>
      <c r="D3387" s="109">
        <v>23</v>
      </c>
      <c r="E3387" s="84" t="s">
        <v>205</v>
      </c>
      <c r="F3387" s="113" t="s">
        <v>3706</v>
      </c>
      <c r="G3387" s="129" t="s">
        <v>11339</v>
      </c>
      <c r="H3387" s="86" t="s">
        <v>8782</v>
      </c>
      <c r="I3387" s="110">
        <v>42480</v>
      </c>
      <c r="J3387" s="109">
        <v>36000</v>
      </c>
      <c r="K3387" s="120" t="s">
        <v>112</v>
      </c>
      <c r="L3387" s="109" t="s">
        <v>229</v>
      </c>
      <c r="M3387" s="88" t="str">
        <f>VLOOKUP(L3387,'Total Sales 24-25'!$AD$2:$AE$6,2,0)</f>
        <v>WhatsApp API Business</v>
      </c>
      <c r="N3387" s="109" t="s">
        <v>643</v>
      </c>
      <c r="O3387" s="109" t="s">
        <v>6341</v>
      </c>
      <c r="P3387" s="89"/>
      <c r="Q3387" s="89"/>
      <c r="R3387" s="89"/>
      <c r="S3387" s="109">
        <v>6</v>
      </c>
      <c r="T3387" s="89"/>
      <c r="U3387" s="109">
        <v>42480</v>
      </c>
    </row>
    <row r="3388" spans="1:21" ht="17.25" customHeight="1" thickBot="1">
      <c r="A3388" s="82">
        <v>45084</v>
      </c>
      <c r="B3388" s="82" t="str">
        <f t="shared" si="52"/>
        <v>Jun</v>
      </c>
      <c r="C3388" s="83">
        <v>45078</v>
      </c>
      <c r="D3388" s="109">
        <v>23</v>
      </c>
      <c r="E3388" s="84" t="s">
        <v>205</v>
      </c>
      <c r="F3388" s="113" t="s">
        <v>3706</v>
      </c>
      <c r="G3388" s="129" t="s">
        <v>11339</v>
      </c>
      <c r="H3388" s="86" t="s">
        <v>8782</v>
      </c>
      <c r="I3388" s="110">
        <v>27848</v>
      </c>
      <c r="J3388" s="109">
        <v>23600</v>
      </c>
      <c r="K3388" s="120" t="s">
        <v>112</v>
      </c>
      <c r="L3388" s="109" t="s">
        <v>229</v>
      </c>
      <c r="M3388" s="88" t="str">
        <f>VLOOKUP(L3388,'Total Sales 24-25'!$AD$2:$AE$6,2,0)</f>
        <v>WhatsApp API Business</v>
      </c>
      <c r="N3388" s="109" t="s">
        <v>269</v>
      </c>
      <c r="O3388" s="109" t="s">
        <v>6341</v>
      </c>
      <c r="P3388" s="89"/>
      <c r="Q3388" s="89"/>
      <c r="R3388" s="89"/>
      <c r="S3388" s="109">
        <v>6</v>
      </c>
      <c r="T3388" s="89"/>
      <c r="U3388" s="109">
        <v>27848</v>
      </c>
    </row>
    <row r="3389" spans="1:21" ht="17.25" customHeight="1" thickBot="1">
      <c r="A3389" s="82">
        <v>45084</v>
      </c>
      <c r="B3389" s="82" t="str">
        <f t="shared" si="52"/>
        <v>Jun</v>
      </c>
      <c r="C3389" s="83">
        <v>45078</v>
      </c>
      <c r="D3389" s="109">
        <v>23</v>
      </c>
      <c r="E3389" s="84" t="s">
        <v>205</v>
      </c>
      <c r="F3389" s="113" t="s">
        <v>2043</v>
      </c>
      <c r="G3389" s="110" t="s">
        <v>11340</v>
      </c>
      <c r="H3389" s="86" t="s">
        <v>8782</v>
      </c>
      <c r="I3389" s="110">
        <v>15045</v>
      </c>
      <c r="J3389" s="109">
        <v>12750</v>
      </c>
      <c r="K3389" s="120" t="s">
        <v>112</v>
      </c>
      <c r="L3389" s="109" t="s">
        <v>229</v>
      </c>
      <c r="M3389" s="88" t="str">
        <f>VLOOKUP(L3389,'Total Sales 24-25'!$AD$2:$AE$6,2,0)</f>
        <v>WhatsApp API Business</v>
      </c>
      <c r="N3389" s="109" t="s">
        <v>284</v>
      </c>
      <c r="O3389" s="109" t="s">
        <v>6341</v>
      </c>
      <c r="P3389" s="89"/>
      <c r="Q3389" s="89"/>
      <c r="R3389" s="89"/>
      <c r="S3389" s="109">
        <v>6</v>
      </c>
      <c r="T3389" s="89"/>
      <c r="U3389" s="109">
        <v>15045</v>
      </c>
    </row>
    <row r="3390" spans="1:21" ht="17.25" customHeight="1" thickBot="1">
      <c r="A3390" s="82">
        <v>45085</v>
      </c>
      <c r="B3390" s="82" t="str">
        <f t="shared" si="52"/>
        <v>Jun</v>
      </c>
      <c r="C3390" s="83">
        <v>45078</v>
      </c>
      <c r="D3390" s="84">
        <v>23</v>
      </c>
      <c r="E3390" s="84" t="s">
        <v>205</v>
      </c>
      <c r="F3390" s="86" t="s">
        <v>420</v>
      </c>
      <c r="G3390" s="86" t="s">
        <v>11341</v>
      </c>
      <c r="H3390" s="86" t="s">
        <v>8782</v>
      </c>
      <c r="I3390" s="91"/>
      <c r="J3390" s="89"/>
      <c r="K3390" s="107" t="s">
        <v>261</v>
      </c>
      <c r="L3390" s="88" t="s">
        <v>232</v>
      </c>
      <c r="M3390" s="88" t="str">
        <f>VLOOKUP(L3390,'Total Sales 24-25'!$AD$2:$AE$6,2,0)</f>
        <v>Other Services</v>
      </c>
      <c r="N3390" s="88" t="s">
        <v>422</v>
      </c>
      <c r="O3390" s="84" t="s">
        <v>6341</v>
      </c>
      <c r="P3390" s="89"/>
      <c r="Q3390" s="89"/>
      <c r="R3390" s="89"/>
      <c r="S3390" s="84">
        <v>6</v>
      </c>
      <c r="T3390" s="89"/>
      <c r="U3390" s="89"/>
    </row>
    <row r="3391" spans="1:21" ht="17.25" customHeight="1" thickBot="1">
      <c r="A3391" s="82">
        <v>45085</v>
      </c>
      <c r="B3391" s="82" t="str">
        <f t="shared" si="52"/>
        <v>Jun</v>
      </c>
      <c r="C3391" s="83">
        <v>45078</v>
      </c>
      <c r="D3391" s="109">
        <v>23</v>
      </c>
      <c r="E3391" s="84" t="s">
        <v>205</v>
      </c>
      <c r="F3391" s="113" t="s">
        <v>2625</v>
      </c>
      <c r="G3391" s="110" t="s">
        <v>11342</v>
      </c>
      <c r="H3391" s="86" t="s">
        <v>8782</v>
      </c>
      <c r="I3391" s="110">
        <v>17700</v>
      </c>
      <c r="J3391" s="109">
        <v>15000</v>
      </c>
      <c r="K3391" s="120" t="s">
        <v>112</v>
      </c>
      <c r="L3391" s="109" t="s">
        <v>229</v>
      </c>
      <c r="M3391" s="88" t="str">
        <f>VLOOKUP(L3391,'Total Sales 24-25'!$AD$2:$AE$6,2,0)</f>
        <v>WhatsApp API Business</v>
      </c>
      <c r="N3391" s="109" t="s">
        <v>284</v>
      </c>
      <c r="O3391" s="109" t="s">
        <v>6341</v>
      </c>
      <c r="P3391" s="89"/>
      <c r="Q3391" s="89"/>
      <c r="R3391" s="89"/>
      <c r="S3391" s="109">
        <v>6</v>
      </c>
      <c r="T3391" s="89"/>
      <c r="U3391" s="109">
        <v>17700</v>
      </c>
    </row>
    <row r="3392" spans="1:21" ht="17.25" customHeight="1" thickBot="1">
      <c r="A3392" s="82">
        <v>45085</v>
      </c>
      <c r="B3392" s="82" t="str">
        <f t="shared" si="52"/>
        <v>Jun</v>
      </c>
      <c r="C3392" s="83">
        <v>45078</v>
      </c>
      <c r="D3392" s="109">
        <v>23</v>
      </c>
      <c r="E3392" s="84" t="s">
        <v>205</v>
      </c>
      <c r="F3392" s="113" t="s">
        <v>969</v>
      </c>
      <c r="G3392" s="110" t="s">
        <v>11343</v>
      </c>
      <c r="H3392" s="86" t="s">
        <v>8782</v>
      </c>
      <c r="I3392" s="110">
        <v>47200</v>
      </c>
      <c r="J3392" s="109">
        <v>40000</v>
      </c>
      <c r="K3392" s="120" t="s">
        <v>112</v>
      </c>
      <c r="L3392" s="109" t="s">
        <v>229</v>
      </c>
      <c r="M3392" s="88" t="str">
        <f>VLOOKUP(L3392,'Total Sales 24-25'!$AD$2:$AE$6,2,0)</f>
        <v>WhatsApp API Business</v>
      </c>
      <c r="N3392" s="109" t="s">
        <v>284</v>
      </c>
      <c r="O3392" s="109" t="s">
        <v>6341</v>
      </c>
      <c r="P3392" s="89"/>
      <c r="Q3392" s="89"/>
      <c r="R3392" s="89"/>
      <c r="S3392" s="109">
        <v>6</v>
      </c>
      <c r="T3392" s="89"/>
      <c r="U3392" s="109">
        <v>47200</v>
      </c>
    </row>
    <row r="3393" spans="1:21" ht="17.25" customHeight="1" thickBot="1">
      <c r="A3393" s="82">
        <v>45086</v>
      </c>
      <c r="B3393" s="82" t="str">
        <f t="shared" si="52"/>
        <v>Jun</v>
      </c>
      <c r="C3393" s="83">
        <v>45078</v>
      </c>
      <c r="D3393" s="109">
        <v>23</v>
      </c>
      <c r="E3393" s="84" t="s">
        <v>205</v>
      </c>
      <c r="F3393" s="113" t="s">
        <v>1950</v>
      </c>
      <c r="G3393" s="110" t="s">
        <v>11344</v>
      </c>
      <c r="H3393" s="86" t="s">
        <v>8782</v>
      </c>
      <c r="I3393" s="110">
        <v>2508</v>
      </c>
      <c r="J3393" s="109">
        <v>2125</v>
      </c>
      <c r="K3393" s="120" t="s">
        <v>112</v>
      </c>
      <c r="L3393" s="109" t="s">
        <v>229</v>
      </c>
      <c r="M3393" s="88" t="str">
        <f>VLOOKUP(L3393,'Total Sales 24-25'!$AD$2:$AE$6,2,0)</f>
        <v>WhatsApp API Business</v>
      </c>
      <c r="N3393" s="109" t="s">
        <v>258</v>
      </c>
      <c r="O3393" s="109" t="s">
        <v>6341</v>
      </c>
      <c r="P3393" s="89"/>
      <c r="Q3393" s="89"/>
      <c r="R3393" s="89"/>
      <c r="S3393" s="109">
        <v>6</v>
      </c>
      <c r="T3393" s="89"/>
      <c r="U3393" s="109">
        <v>2507.5</v>
      </c>
    </row>
    <row r="3394" spans="1:21" ht="17.25" customHeight="1" thickBot="1">
      <c r="A3394" s="82">
        <v>45086</v>
      </c>
      <c r="B3394" s="82" t="str">
        <f t="shared" ref="B3394:B3457" si="53">TEXT(A3394,"mmm")</f>
        <v>Jun</v>
      </c>
      <c r="C3394" s="83">
        <v>45078</v>
      </c>
      <c r="D3394" s="109">
        <v>23</v>
      </c>
      <c r="E3394" s="84" t="s">
        <v>205</v>
      </c>
      <c r="F3394" s="113" t="s">
        <v>752</v>
      </c>
      <c r="G3394" s="110" t="s">
        <v>11345</v>
      </c>
      <c r="H3394" s="86" t="s">
        <v>8782</v>
      </c>
      <c r="I3394" s="110">
        <v>10030</v>
      </c>
      <c r="J3394" s="109">
        <v>8500</v>
      </c>
      <c r="K3394" s="120" t="s">
        <v>112</v>
      </c>
      <c r="L3394" s="109" t="s">
        <v>229</v>
      </c>
      <c r="M3394" s="88" t="str">
        <f>VLOOKUP(L3394,'Total Sales 24-25'!$AD$2:$AE$6,2,0)</f>
        <v>WhatsApp API Business</v>
      </c>
      <c r="N3394" s="109" t="s">
        <v>352</v>
      </c>
      <c r="O3394" s="109" t="s">
        <v>6341</v>
      </c>
      <c r="P3394" s="89"/>
      <c r="Q3394" s="89"/>
      <c r="R3394" s="89"/>
      <c r="S3394" s="109">
        <v>6</v>
      </c>
      <c r="T3394" s="89"/>
      <c r="U3394" s="109">
        <v>10030</v>
      </c>
    </row>
    <row r="3395" spans="1:21" ht="17.25" customHeight="1" thickBot="1">
      <c r="A3395" s="82">
        <v>45086</v>
      </c>
      <c r="B3395" s="82" t="str">
        <f t="shared" si="53"/>
        <v>Jun</v>
      </c>
      <c r="C3395" s="83">
        <v>45078</v>
      </c>
      <c r="D3395" s="109">
        <v>23</v>
      </c>
      <c r="E3395" s="84" t="s">
        <v>205</v>
      </c>
      <c r="F3395" s="113" t="s">
        <v>1131</v>
      </c>
      <c r="G3395" s="110" t="s">
        <v>11346</v>
      </c>
      <c r="H3395" s="86" t="s">
        <v>8782</v>
      </c>
      <c r="I3395" s="110">
        <v>36108</v>
      </c>
      <c r="J3395" s="109">
        <v>30600</v>
      </c>
      <c r="K3395" s="120" t="s">
        <v>112</v>
      </c>
      <c r="L3395" s="109" t="s">
        <v>229</v>
      </c>
      <c r="M3395" s="88" t="str">
        <f>VLOOKUP(L3395,'Total Sales 24-25'!$AD$2:$AE$6,2,0)</f>
        <v>WhatsApp API Business</v>
      </c>
      <c r="N3395" s="109" t="s">
        <v>359</v>
      </c>
      <c r="O3395" s="109" t="s">
        <v>6341</v>
      </c>
      <c r="P3395" s="89"/>
      <c r="Q3395" s="89"/>
      <c r="R3395" s="89"/>
      <c r="S3395" s="109">
        <v>6</v>
      </c>
      <c r="T3395" s="89"/>
      <c r="U3395" s="109">
        <v>36108</v>
      </c>
    </row>
    <row r="3396" spans="1:21" ht="17.25" customHeight="1" thickBot="1">
      <c r="A3396" s="82">
        <v>45086</v>
      </c>
      <c r="B3396" s="82" t="str">
        <f t="shared" si="53"/>
        <v>Jun</v>
      </c>
      <c r="C3396" s="83">
        <v>45078</v>
      </c>
      <c r="D3396" s="109">
        <v>23</v>
      </c>
      <c r="E3396" s="84" t="s">
        <v>205</v>
      </c>
      <c r="F3396" s="113" t="s">
        <v>3122</v>
      </c>
      <c r="G3396" s="110" t="s">
        <v>11347</v>
      </c>
      <c r="H3396" s="86" t="s">
        <v>8782</v>
      </c>
      <c r="I3396" s="110">
        <v>15045</v>
      </c>
      <c r="J3396" s="109">
        <v>12750</v>
      </c>
      <c r="K3396" s="120" t="s">
        <v>112</v>
      </c>
      <c r="L3396" s="109" t="s">
        <v>229</v>
      </c>
      <c r="M3396" s="88" t="str">
        <f>VLOOKUP(L3396,'Total Sales 24-25'!$AD$2:$AE$6,2,0)</f>
        <v>WhatsApp API Business</v>
      </c>
      <c r="N3396" s="109" t="s">
        <v>284</v>
      </c>
      <c r="O3396" s="109" t="s">
        <v>6341</v>
      </c>
      <c r="P3396" s="89"/>
      <c r="Q3396" s="89"/>
      <c r="R3396" s="89"/>
      <c r="S3396" s="109">
        <v>6</v>
      </c>
      <c r="T3396" s="89"/>
      <c r="U3396" s="109">
        <v>15045</v>
      </c>
    </row>
    <row r="3397" spans="1:21" ht="17.25" customHeight="1" thickBot="1">
      <c r="A3397" s="82">
        <v>45086</v>
      </c>
      <c r="B3397" s="82" t="str">
        <f t="shared" si="53"/>
        <v>Jun</v>
      </c>
      <c r="C3397" s="83">
        <v>45078</v>
      </c>
      <c r="D3397" s="109">
        <v>23</v>
      </c>
      <c r="E3397" s="84" t="s">
        <v>205</v>
      </c>
      <c r="F3397" s="113" t="s">
        <v>1796</v>
      </c>
      <c r="G3397" s="110" t="s">
        <v>11348</v>
      </c>
      <c r="H3397" s="86" t="s">
        <v>8782</v>
      </c>
      <c r="I3397" s="110">
        <v>30090</v>
      </c>
      <c r="J3397" s="109">
        <v>25500</v>
      </c>
      <c r="K3397" s="120" t="s">
        <v>112</v>
      </c>
      <c r="L3397" s="109" t="s">
        <v>229</v>
      </c>
      <c r="M3397" s="88" t="str">
        <f>VLOOKUP(L3397,'Total Sales 24-25'!$AD$2:$AE$6,2,0)</f>
        <v>WhatsApp API Business</v>
      </c>
      <c r="N3397" s="109" t="s">
        <v>284</v>
      </c>
      <c r="O3397" s="109" t="s">
        <v>6341</v>
      </c>
      <c r="P3397" s="89"/>
      <c r="Q3397" s="89"/>
      <c r="R3397" s="89"/>
      <c r="S3397" s="109">
        <v>6</v>
      </c>
      <c r="T3397" s="89"/>
      <c r="U3397" s="109">
        <v>30090</v>
      </c>
    </row>
    <row r="3398" spans="1:21" ht="17.25" customHeight="1" thickBot="1">
      <c r="A3398" s="82">
        <v>45086</v>
      </c>
      <c r="B3398" s="82" t="str">
        <f t="shared" si="53"/>
        <v>Jun</v>
      </c>
      <c r="C3398" s="83">
        <v>45078</v>
      </c>
      <c r="D3398" s="109">
        <v>23</v>
      </c>
      <c r="E3398" s="84" t="s">
        <v>205</v>
      </c>
      <c r="F3398" s="113" t="s">
        <v>2252</v>
      </c>
      <c r="G3398" s="110" t="s">
        <v>11349</v>
      </c>
      <c r="H3398" s="86" t="s">
        <v>8782</v>
      </c>
      <c r="I3398" s="110">
        <v>7523</v>
      </c>
      <c r="J3398" s="109">
        <v>6375</v>
      </c>
      <c r="K3398" s="120" t="s">
        <v>112</v>
      </c>
      <c r="L3398" s="109" t="s">
        <v>229</v>
      </c>
      <c r="M3398" s="88" t="str">
        <f>VLOOKUP(L3398,'Total Sales 24-25'!$AD$2:$AE$6,2,0)</f>
        <v>WhatsApp API Business</v>
      </c>
      <c r="N3398" s="109" t="s">
        <v>269</v>
      </c>
      <c r="O3398" s="109" t="s">
        <v>6341</v>
      </c>
      <c r="P3398" s="89"/>
      <c r="Q3398" s="89"/>
      <c r="R3398" s="89"/>
      <c r="S3398" s="109">
        <v>6</v>
      </c>
      <c r="T3398" s="89"/>
      <c r="U3398" s="109">
        <v>7522.5</v>
      </c>
    </row>
    <row r="3399" spans="1:21" ht="17.25" customHeight="1" thickBot="1">
      <c r="A3399" s="82">
        <v>45086</v>
      </c>
      <c r="B3399" s="82" t="str">
        <f t="shared" si="53"/>
        <v>Jun</v>
      </c>
      <c r="C3399" s="83">
        <v>45078</v>
      </c>
      <c r="D3399" s="109">
        <v>23</v>
      </c>
      <c r="E3399" s="84" t="s">
        <v>205</v>
      </c>
      <c r="F3399" s="113" t="s">
        <v>11350</v>
      </c>
      <c r="G3399" s="110" t="s">
        <v>11351</v>
      </c>
      <c r="H3399" s="86" t="s">
        <v>8782</v>
      </c>
      <c r="I3399" s="110">
        <v>11800</v>
      </c>
      <c r="J3399" s="109">
        <v>10000</v>
      </c>
      <c r="K3399" s="120" t="s">
        <v>112</v>
      </c>
      <c r="L3399" s="109" t="s">
        <v>229</v>
      </c>
      <c r="M3399" s="88" t="str">
        <f>VLOOKUP(L3399,'Total Sales 24-25'!$AD$2:$AE$6,2,0)</f>
        <v>WhatsApp API Business</v>
      </c>
      <c r="N3399" s="109" t="s">
        <v>352</v>
      </c>
      <c r="O3399" s="109" t="s">
        <v>6341</v>
      </c>
      <c r="P3399" s="89"/>
      <c r="Q3399" s="89"/>
      <c r="R3399" s="89"/>
      <c r="S3399" s="109">
        <v>6</v>
      </c>
      <c r="T3399" s="89"/>
      <c r="U3399" s="109">
        <v>11800</v>
      </c>
    </row>
    <row r="3400" spans="1:21" ht="17.25" customHeight="1" thickBot="1">
      <c r="A3400" s="82">
        <v>45087</v>
      </c>
      <c r="B3400" s="82" t="str">
        <f t="shared" si="53"/>
        <v>Jun</v>
      </c>
      <c r="C3400" s="83">
        <v>45078</v>
      </c>
      <c r="D3400" s="109">
        <v>23</v>
      </c>
      <c r="E3400" s="84" t="s">
        <v>205</v>
      </c>
      <c r="F3400" s="113" t="s">
        <v>8059</v>
      </c>
      <c r="G3400" s="110" t="s">
        <v>11352</v>
      </c>
      <c r="H3400" s="86" t="s">
        <v>8782</v>
      </c>
      <c r="I3400" s="110">
        <v>17700</v>
      </c>
      <c r="J3400" s="109">
        <v>15000</v>
      </c>
      <c r="K3400" s="120" t="s">
        <v>112</v>
      </c>
      <c r="L3400" s="109" t="s">
        <v>229</v>
      </c>
      <c r="M3400" s="88" t="str">
        <f>VLOOKUP(L3400,'Total Sales 24-25'!$AD$2:$AE$6,2,0)</f>
        <v>WhatsApp API Business</v>
      </c>
      <c r="N3400" s="109" t="s">
        <v>284</v>
      </c>
      <c r="O3400" s="109" t="s">
        <v>6341</v>
      </c>
      <c r="P3400" s="89"/>
      <c r="Q3400" s="89"/>
      <c r="R3400" s="89"/>
      <c r="S3400" s="109">
        <v>6</v>
      </c>
      <c r="T3400" s="89"/>
      <c r="U3400" s="109">
        <v>17700</v>
      </c>
    </row>
    <row r="3401" spans="1:21" ht="17.25" customHeight="1" thickBot="1">
      <c r="A3401" s="82">
        <v>45087</v>
      </c>
      <c r="B3401" s="82" t="str">
        <f t="shared" si="53"/>
        <v>Jun</v>
      </c>
      <c r="C3401" s="83">
        <v>45078</v>
      </c>
      <c r="D3401" s="84">
        <v>23</v>
      </c>
      <c r="E3401" s="84" t="s">
        <v>205</v>
      </c>
      <c r="F3401" s="85" t="s">
        <v>2987</v>
      </c>
      <c r="G3401" s="86" t="s">
        <v>11353</v>
      </c>
      <c r="H3401" s="86" t="s">
        <v>8782</v>
      </c>
      <c r="I3401" s="86">
        <v>17700</v>
      </c>
      <c r="J3401" s="84">
        <v>15000</v>
      </c>
      <c r="K3401" s="121" t="s">
        <v>8790</v>
      </c>
      <c r="L3401" s="88" t="s">
        <v>232</v>
      </c>
      <c r="M3401" s="88" t="str">
        <f>VLOOKUP(L3401,'Total Sales 24-25'!$AD$2:$AE$6,2,0)</f>
        <v>Other Services</v>
      </c>
      <c r="N3401" s="88" t="s">
        <v>305</v>
      </c>
      <c r="O3401" s="84" t="s">
        <v>6341</v>
      </c>
      <c r="P3401" s="89"/>
      <c r="Q3401" s="89"/>
      <c r="R3401" s="89"/>
      <c r="S3401" s="84">
        <v>6</v>
      </c>
      <c r="T3401" s="89"/>
      <c r="U3401" s="84">
        <v>17700</v>
      </c>
    </row>
    <row r="3402" spans="1:21" ht="17.25" customHeight="1" thickBot="1">
      <c r="A3402" s="82">
        <v>45087</v>
      </c>
      <c r="B3402" s="82" t="str">
        <f t="shared" si="53"/>
        <v>Jun</v>
      </c>
      <c r="C3402" s="83">
        <v>45078</v>
      </c>
      <c r="D3402" s="109">
        <v>23</v>
      </c>
      <c r="E3402" s="84" t="s">
        <v>205</v>
      </c>
      <c r="F3402" s="113" t="s">
        <v>1378</v>
      </c>
      <c r="G3402" s="129" t="s">
        <v>11354</v>
      </c>
      <c r="H3402" s="86" t="s">
        <v>8782</v>
      </c>
      <c r="I3402" s="110">
        <v>7523</v>
      </c>
      <c r="J3402" s="109">
        <v>6375</v>
      </c>
      <c r="K3402" s="120" t="s">
        <v>112</v>
      </c>
      <c r="L3402" s="109" t="s">
        <v>229</v>
      </c>
      <c r="M3402" s="88" t="str">
        <f>VLOOKUP(L3402,'Total Sales 24-25'!$AD$2:$AE$6,2,0)</f>
        <v>WhatsApp API Business</v>
      </c>
      <c r="N3402" s="109" t="s">
        <v>269</v>
      </c>
      <c r="O3402" s="109" t="s">
        <v>6341</v>
      </c>
      <c r="P3402" s="89"/>
      <c r="Q3402" s="89"/>
      <c r="R3402" s="89"/>
      <c r="S3402" s="109">
        <v>6</v>
      </c>
      <c r="T3402" s="89"/>
      <c r="U3402" s="109">
        <v>7522.5</v>
      </c>
    </row>
    <row r="3403" spans="1:21" ht="17.25" customHeight="1" thickBot="1">
      <c r="A3403" s="82">
        <v>45087</v>
      </c>
      <c r="B3403" s="82" t="str">
        <f t="shared" si="53"/>
        <v>Jun</v>
      </c>
      <c r="C3403" s="83">
        <v>45078</v>
      </c>
      <c r="D3403" s="84">
        <v>23</v>
      </c>
      <c r="E3403" s="84" t="s">
        <v>205</v>
      </c>
      <c r="F3403" s="85" t="s">
        <v>1378</v>
      </c>
      <c r="G3403" s="117" t="s">
        <v>11354</v>
      </c>
      <c r="H3403" s="86" t="s">
        <v>8782</v>
      </c>
      <c r="I3403" s="86">
        <v>56640</v>
      </c>
      <c r="J3403" s="84">
        <v>48000</v>
      </c>
      <c r="K3403" s="108" t="s">
        <v>291</v>
      </c>
      <c r="L3403" s="88" t="s">
        <v>32</v>
      </c>
      <c r="M3403" s="88" t="s">
        <v>15</v>
      </c>
      <c r="N3403" s="88" t="s">
        <v>503</v>
      </c>
      <c r="O3403" s="84" t="s">
        <v>6341</v>
      </c>
      <c r="P3403" s="89"/>
      <c r="Q3403" s="89"/>
      <c r="R3403" s="89"/>
      <c r="S3403" s="84">
        <v>6</v>
      </c>
      <c r="T3403" s="89"/>
      <c r="U3403" s="84">
        <v>56640</v>
      </c>
    </row>
    <row r="3404" spans="1:21" ht="17.25" customHeight="1" thickBot="1">
      <c r="A3404" s="82">
        <v>45087</v>
      </c>
      <c r="B3404" s="82" t="str">
        <f t="shared" si="53"/>
        <v>Jun</v>
      </c>
      <c r="C3404" s="83">
        <v>45078</v>
      </c>
      <c r="D3404" s="109">
        <v>23</v>
      </c>
      <c r="E3404" s="84" t="s">
        <v>205</v>
      </c>
      <c r="F3404" s="113" t="s">
        <v>8159</v>
      </c>
      <c r="G3404" s="110" t="s">
        <v>11355</v>
      </c>
      <c r="H3404" s="86" t="s">
        <v>8782</v>
      </c>
      <c r="I3404" s="110">
        <v>5900</v>
      </c>
      <c r="J3404" s="109">
        <v>5000</v>
      </c>
      <c r="K3404" s="120" t="s">
        <v>112</v>
      </c>
      <c r="L3404" s="109" t="s">
        <v>229</v>
      </c>
      <c r="M3404" s="88" t="str">
        <f>VLOOKUP(L3404,'Total Sales 24-25'!$AD$2:$AE$6,2,0)</f>
        <v>WhatsApp API Business</v>
      </c>
      <c r="N3404" s="109" t="s">
        <v>9065</v>
      </c>
      <c r="O3404" s="109" t="s">
        <v>6341</v>
      </c>
      <c r="P3404" s="89"/>
      <c r="Q3404" s="89"/>
      <c r="R3404" s="89"/>
      <c r="S3404" s="109">
        <v>6</v>
      </c>
      <c r="T3404" s="89"/>
      <c r="U3404" s="109">
        <v>5900</v>
      </c>
    </row>
    <row r="3405" spans="1:21" ht="17.25" customHeight="1" thickBot="1">
      <c r="A3405" s="82">
        <v>45089</v>
      </c>
      <c r="B3405" s="82" t="str">
        <f t="shared" si="53"/>
        <v>Jun</v>
      </c>
      <c r="C3405" s="83">
        <v>45078</v>
      </c>
      <c r="D3405" s="109">
        <v>24</v>
      </c>
      <c r="E3405" s="84" t="s">
        <v>205</v>
      </c>
      <c r="F3405" s="110" t="s">
        <v>10186</v>
      </c>
      <c r="G3405" s="110" t="s">
        <v>11356</v>
      </c>
      <c r="H3405" s="86" t="s">
        <v>8782</v>
      </c>
      <c r="I3405" s="110">
        <v>10030</v>
      </c>
      <c r="J3405" s="109">
        <v>8500</v>
      </c>
      <c r="K3405" s="120" t="s">
        <v>112</v>
      </c>
      <c r="L3405" s="109" t="s">
        <v>229</v>
      </c>
      <c r="M3405" s="88" t="str">
        <f>VLOOKUP(L3405,'Total Sales 24-25'!$AD$2:$AE$6,2,0)</f>
        <v>WhatsApp API Business</v>
      </c>
      <c r="N3405" s="109" t="s">
        <v>352</v>
      </c>
      <c r="O3405" s="109" t="s">
        <v>6341</v>
      </c>
      <c r="P3405" s="89"/>
      <c r="Q3405" s="89"/>
      <c r="R3405" s="89"/>
      <c r="S3405" s="109">
        <v>6</v>
      </c>
      <c r="T3405" s="110">
        <v>10030</v>
      </c>
      <c r="U3405" s="109">
        <v>0</v>
      </c>
    </row>
    <row r="3406" spans="1:21" ht="17.25" customHeight="1" thickBot="1">
      <c r="A3406" s="82">
        <v>45089</v>
      </c>
      <c r="B3406" s="82" t="str">
        <f t="shared" si="53"/>
        <v>Jun</v>
      </c>
      <c r="C3406" s="83">
        <v>45078</v>
      </c>
      <c r="D3406" s="109">
        <v>24</v>
      </c>
      <c r="E3406" s="84" t="s">
        <v>205</v>
      </c>
      <c r="F3406" s="110" t="s">
        <v>7933</v>
      </c>
      <c r="G3406" s="110" t="s">
        <v>11357</v>
      </c>
      <c r="H3406" s="86" t="s">
        <v>8782</v>
      </c>
      <c r="I3406" s="110">
        <v>10030</v>
      </c>
      <c r="J3406" s="109">
        <v>8500</v>
      </c>
      <c r="K3406" s="120" t="s">
        <v>112</v>
      </c>
      <c r="L3406" s="109" t="s">
        <v>229</v>
      </c>
      <c r="M3406" s="88" t="str">
        <f>VLOOKUP(L3406,'Total Sales 24-25'!$AD$2:$AE$6,2,0)</f>
        <v>WhatsApp API Business</v>
      </c>
      <c r="N3406" s="109" t="s">
        <v>352</v>
      </c>
      <c r="O3406" s="109" t="s">
        <v>6341</v>
      </c>
      <c r="P3406" s="89"/>
      <c r="Q3406" s="89"/>
      <c r="R3406" s="89"/>
      <c r="S3406" s="109">
        <v>6</v>
      </c>
      <c r="T3406" s="110">
        <v>10030</v>
      </c>
      <c r="U3406" s="109">
        <v>0</v>
      </c>
    </row>
    <row r="3407" spans="1:21" ht="17.25" customHeight="1" thickBot="1">
      <c r="A3407" s="82">
        <v>45089</v>
      </c>
      <c r="B3407" s="82" t="str">
        <f t="shared" si="53"/>
        <v>Jun</v>
      </c>
      <c r="C3407" s="83">
        <v>45078</v>
      </c>
      <c r="D3407" s="109">
        <v>24</v>
      </c>
      <c r="E3407" s="84" t="s">
        <v>205</v>
      </c>
      <c r="F3407" s="110" t="s">
        <v>3902</v>
      </c>
      <c r="G3407" s="110" t="s">
        <v>11358</v>
      </c>
      <c r="H3407" s="86" t="s">
        <v>8782</v>
      </c>
      <c r="I3407" s="110">
        <v>10030</v>
      </c>
      <c r="J3407" s="109">
        <v>8500</v>
      </c>
      <c r="K3407" s="120" t="s">
        <v>112</v>
      </c>
      <c r="L3407" s="109" t="s">
        <v>229</v>
      </c>
      <c r="M3407" s="88" t="str">
        <f>VLOOKUP(L3407,'Total Sales 24-25'!$AD$2:$AE$6,2,0)</f>
        <v>WhatsApp API Business</v>
      </c>
      <c r="N3407" s="109" t="s">
        <v>352</v>
      </c>
      <c r="O3407" s="109" t="s">
        <v>6341</v>
      </c>
      <c r="P3407" s="89"/>
      <c r="Q3407" s="89"/>
      <c r="R3407" s="89"/>
      <c r="S3407" s="109">
        <v>6</v>
      </c>
      <c r="T3407" s="110">
        <v>10030</v>
      </c>
      <c r="U3407" s="109">
        <v>0</v>
      </c>
    </row>
    <row r="3408" spans="1:21" ht="17.25" customHeight="1" thickBot="1">
      <c r="A3408" s="82">
        <v>45090</v>
      </c>
      <c r="B3408" s="82" t="str">
        <f t="shared" si="53"/>
        <v>Jun</v>
      </c>
      <c r="C3408" s="83">
        <v>45078</v>
      </c>
      <c r="D3408" s="84">
        <v>24</v>
      </c>
      <c r="E3408" s="84" t="s">
        <v>205</v>
      </c>
      <c r="F3408" s="86" t="s">
        <v>9424</v>
      </c>
      <c r="G3408" s="86" t="s">
        <v>11359</v>
      </c>
      <c r="H3408" s="86" t="s">
        <v>8782</v>
      </c>
      <c r="I3408" s="86">
        <v>5900</v>
      </c>
      <c r="J3408" s="84">
        <v>5000</v>
      </c>
      <c r="K3408" s="88" t="s">
        <v>8818</v>
      </c>
      <c r="L3408" s="88" t="s">
        <v>223</v>
      </c>
      <c r="M3408" s="88" t="str">
        <f>VLOOKUP(L3408,'Total Sales 24-25'!$AD$2:$AE$6,2,0)</f>
        <v>Tech Assist Recruitment</v>
      </c>
      <c r="N3408" s="88" t="s">
        <v>311</v>
      </c>
      <c r="O3408" s="84" t="s">
        <v>6341</v>
      </c>
      <c r="P3408" s="89"/>
      <c r="Q3408" s="89"/>
      <c r="R3408" s="89"/>
      <c r="S3408" s="84">
        <v>6</v>
      </c>
      <c r="T3408" s="86">
        <v>5900</v>
      </c>
      <c r="U3408" s="84">
        <v>0</v>
      </c>
    </row>
    <row r="3409" spans="1:21" ht="17.25" customHeight="1" thickBot="1">
      <c r="A3409" s="82">
        <v>45090</v>
      </c>
      <c r="B3409" s="82" t="str">
        <f t="shared" si="53"/>
        <v>Jun</v>
      </c>
      <c r="C3409" s="83">
        <v>45078</v>
      </c>
      <c r="D3409" s="84">
        <v>24</v>
      </c>
      <c r="E3409" s="84" t="s">
        <v>205</v>
      </c>
      <c r="F3409" s="86" t="s">
        <v>11360</v>
      </c>
      <c r="G3409" s="86" t="s">
        <v>11361</v>
      </c>
      <c r="H3409" s="86" t="s">
        <v>8782</v>
      </c>
      <c r="I3409" s="86">
        <v>299</v>
      </c>
      <c r="J3409" s="84">
        <v>253</v>
      </c>
      <c r="K3409" s="107" t="s">
        <v>261</v>
      </c>
      <c r="L3409" s="88" t="s">
        <v>226</v>
      </c>
      <c r="M3409" s="88" t="str">
        <f>VLOOKUP(L3409,'Total Sales 24-25'!$AD$2:$AE$6,2,0)</f>
        <v xml:space="preserve">Training Business </v>
      </c>
      <c r="N3409" s="88" t="s">
        <v>330</v>
      </c>
      <c r="O3409" s="84" t="s">
        <v>6341</v>
      </c>
      <c r="P3409" s="89"/>
      <c r="Q3409" s="89"/>
      <c r="R3409" s="89"/>
      <c r="S3409" s="84">
        <v>6</v>
      </c>
      <c r="T3409" s="86">
        <v>299</v>
      </c>
      <c r="U3409" s="84">
        <v>0</v>
      </c>
    </row>
    <row r="3410" spans="1:21" ht="17.25" customHeight="1" thickBot="1">
      <c r="A3410" s="82">
        <v>45090</v>
      </c>
      <c r="B3410" s="82" t="str">
        <f t="shared" si="53"/>
        <v>Jun</v>
      </c>
      <c r="C3410" s="83">
        <v>45078</v>
      </c>
      <c r="D3410" s="84">
        <v>24</v>
      </c>
      <c r="E3410" s="84" t="s">
        <v>205</v>
      </c>
      <c r="F3410" s="86" t="s">
        <v>11362</v>
      </c>
      <c r="G3410" s="86" t="s">
        <v>11363</v>
      </c>
      <c r="H3410" s="86" t="s">
        <v>8782</v>
      </c>
      <c r="I3410" s="86">
        <v>299</v>
      </c>
      <c r="J3410" s="84">
        <v>253</v>
      </c>
      <c r="K3410" s="107" t="s">
        <v>261</v>
      </c>
      <c r="L3410" s="88" t="s">
        <v>226</v>
      </c>
      <c r="M3410" s="88" t="str">
        <f>VLOOKUP(L3410,'Total Sales 24-25'!$AD$2:$AE$6,2,0)</f>
        <v xml:space="preserve">Training Business </v>
      </c>
      <c r="N3410" s="88" t="s">
        <v>330</v>
      </c>
      <c r="O3410" s="84" t="s">
        <v>6341</v>
      </c>
      <c r="P3410" s="89"/>
      <c r="Q3410" s="89"/>
      <c r="R3410" s="89"/>
      <c r="S3410" s="84">
        <v>6</v>
      </c>
      <c r="T3410" s="86">
        <v>299</v>
      </c>
      <c r="U3410" s="84">
        <v>0</v>
      </c>
    </row>
    <row r="3411" spans="1:21" ht="17.25" customHeight="1" thickBot="1">
      <c r="A3411" s="82">
        <v>45090</v>
      </c>
      <c r="B3411" s="82" t="str">
        <f t="shared" si="53"/>
        <v>Jun</v>
      </c>
      <c r="C3411" s="83">
        <v>45078</v>
      </c>
      <c r="D3411" s="84">
        <v>24</v>
      </c>
      <c r="E3411" s="84" t="s">
        <v>205</v>
      </c>
      <c r="F3411" s="86" t="s">
        <v>2810</v>
      </c>
      <c r="G3411" s="86" t="s">
        <v>11364</v>
      </c>
      <c r="H3411" s="86" t="s">
        <v>8782</v>
      </c>
      <c r="I3411" s="86">
        <v>169920</v>
      </c>
      <c r="J3411" s="84">
        <v>144000</v>
      </c>
      <c r="K3411" s="108" t="s">
        <v>291</v>
      </c>
      <c r="L3411" s="88" t="s">
        <v>32</v>
      </c>
      <c r="M3411" s="88" t="s">
        <v>15</v>
      </c>
      <c r="N3411" s="88" t="s">
        <v>503</v>
      </c>
      <c r="O3411" s="84" t="s">
        <v>6341</v>
      </c>
      <c r="P3411" s="89"/>
      <c r="Q3411" s="89"/>
      <c r="R3411" s="89"/>
      <c r="S3411" s="84">
        <v>6</v>
      </c>
      <c r="T3411" s="86">
        <v>169920</v>
      </c>
      <c r="U3411" s="84">
        <v>0</v>
      </c>
    </row>
    <row r="3412" spans="1:21" ht="17.25" customHeight="1" thickBot="1">
      <c r="A3412" s="82">
        <v>45090</v>
      </c>
      <c r="B3412" s="82" t="str">
        <f t="shared" si="53"/>
        <v>Jun</v>
      </c>
      <c r="C3412" s="83">
        <v>45078</v>
      </c>
      <c r="D3412" s="109">
        <v>24</v>
      </c>
      <c r="E3412" s="84" t="s">
        <v>205</v>
      </c>
      <c r="F3412" s="110" t="s">
        <v>2810</v>
      </c>
      <c r="G3412" s="110" t="s">
        <v>11365</v>
      </c>
      <c r="H3412" s="86" t="s">
        <v>8782</v>
      </c>
      <c r="I3412" s="110">
        <v>42480</v>
      </c>
      <c r="J3412" s="109">
        <v>36000</v>
      </c>
      <c r="K3412" s="120" t="s">
        <v>112</v>
      </c>
      <c r="L3412" s="109" t="s">
        <v>229</v>
      </c>
      <c r="M3412" s="88" t="str">
        <f>VLOOKUP(L3412,'Total Sales 24-25'!$AD$2:$AE$6,2,0)</f>
        <v>WhatsApp API Business</v>
      </c>
      <c r="N3412" s="109" t="s">
        <v>11154</v>
      </c>
      <c r="O3412" s="109" t="s">
        <v>6341</v>
      </c>
      <c r="P3412" s="89"/>
      <c r="Q3412" s="89"/>
      <c r="R3412" s="89"/>
      <c r="S3412" s="109">
        <v>6</v>
      </c>
      <c r="T3412" s="110">
        <v>42480</v>
      </c>
      <c r="U3412" s="109">
        <v>0</v>
      </c>
    </row>
    <row r="3413" spans="1:21" ht="17.25" customHeight="1" thickBot="1">
      <c r="A3413" s="82">
        <v>45090</v>
      </c>
      <c r="B3413" s="82" t="str">
        <f t="shared" si="53"/>
        <v>Jun</v>
      </c>
      <c r="C3413" s="83">
        <v>45078</v>
      </c>
      <c r="D3413" s="84">
        <v>24</v>
      </c>
      <c r="E3413" s="84" t="s">
        <v>205</v>
      </c>
      <c r="F3413" s="86" t="s">
        <v>11366</v>
      </c>
      <c r="G3413" s="86" t="s">
        <v>11367</v>
      </c>
      <c r="H3413" s="86" t="s">
        <v>8782</v>
      </c>
      <c r="I3413" s="86">
        <v>88500</v>
      </c>
      <c r="J3413" s="84">
        <v>75000</v>
      </c>
      <c r="K3413" s="121" t="s">
        <v>8790</v>
      </c>
      <c r="L3413" s="88" t="s">
        <v>229</v>
      </c>
      <c r="M3413" s="88" t="str">
        <f>VLOOKUP(L3413,'Total Sales 24-25'!$AD$2:$AE$6,2,0)</f>
        <v>WhatsApp API Business</v>
      </c>
      <c r="N3413" s="88" t="s">
        <v>284</v>
      </c>
      <c r="O3413" s="84" t="s">
        <v>6341</v>
      </c>
      <c r="P3413" s="89"/>
      <c r="Q3413" s="89"/>
      <c r="R3413" s="89"/>
      <c r="S3413" s="84">
        <v>6</v>
      </c>
      <c r="T3413" s="86">
        <v>88500</v>
      </c>
      <c r="U3413" s="84">
        <v>0</v>
      </c>
    </row>
    <row r="3414" spans="1:21" ht="17.25" customHeight="1" thickBot="1">
      <c r="A3414" s="82">
        <v>45090</v>
      </c>
      <c r="B3414" s="82" t="str">
        <f t="shared" si="53"/>
        <v>Jun</v>
      </c>
      <c r="C3414" s="83">
        <v>45078</v>
      </c>
      <c r="D3414" s="109">
        <v>24</v>
      </c>
      <c r="E3414" s="84" t="s">
        <v>205</v>
      </c>
      <c r="F3414" s="110" t="s">
        <v>2087</v>
      </c>
      <c r="G3414" s="110" t="s">
        <v>11368</v>
      </c>
      <c r="H3414" s="86" t="s">
        <v>8782</v>
      </c>
      <c r="I3414" s="110">
        <v>36108</v>
      </c>
      <c r="J3414" s="109">
        <v>30600</v>
      </c>
      <c r="K3414" s="120" t="s">
        <v>112</v>
      </c>
      <c r="L3414" s="109" t="s">
        <v>229</v>
      </c>
      <c r="M3414" s="88" t="str">
        <f>VLOOKUP(L3414,'Total Sales 24-25'!$AD$2:$AE$6,2,0)</f>
        <v>WhatsApp API Business</v>
      </c>
      <c r="N3414" s="109" t="s">
        <v>359</v>
      </c>
      <c r="O3414" s="109" t="s">
        <v>6341</v>
      </c>
      <c r="P3414" s="89"/>
      <c r="Q3414" s="89"/>
      <c r="R3414" s="89"/>
      <c r="S3414" s="109">
        <v>6</v>
      </c>
      <c r="T3414" s="110">
        <v>36108</v>
      </c>
      <c r="U3414" s="109">
        <v>0</v>
      </c>
    </row>
    <row r="3415" spans="1:21" ht="17.25" customHeight="1" thickBot="1">
      <c r="A3415" s="82">
        <v>45090</v>
      </c>
      <c r="B3415" s="82" t="str">
        <f t="shared" si="53"/>
        <v>Jun</v>
      </c>
      <c r="C3415" s="83">
        <v>45078</v>
      </c>
      <c r="D3415" s="109">
        <v>24</v>
      </c>
      <c r="E3415" s="84" t="s">
        <v>205</v>
      </c>
      <c r="F3415" s="110" t="s">
        <v>10884</v>
      </c>
      <c r="G3415" s="110" t="s">
        <v>11369</v>
      </c>
      <c r="H3415" s="86" t="s">
        <v>8782</v>
      </c>
      <c r="I3415" s="110">
        <v>42480</v>
      </c>
      <c r="J3415" s="109">
        <v>36000</v>
      </c>
      <c r="K3415" s="120" t="s">
        <v>112</v>
      </c>
      <c r="L3415" s="109" t="s">
        <v>229</v>
      </c>
      <c r="M3415" s="88" t="str">
        <f>VLOOKUP(L3415,'Total Sales 24-25'!$AD$2:$AE$6,2,0)</f>
        <v>WhatsApp API Business</v>
      </c>
      <c r="N3415" s="109" t="s">
        <v>359</v>
      </c>
      <c r="O3415" s="109" t="s">
        <v>6341</v>
      </c>
      <c r="P3415" s="89"/>
      <c r="Q3415" s="89"/>
      <c r="R3415" s="89"/>
      <c r="S3415" s="109">
        <v>6</v>
      </c>
      <c r="T3415" s="110">
        <v>42480</v>
      </c>
      <c r="U3415" s="109">
        <v>0</v>
      </c>
    </row>
    <row r="3416" spans="1:21" ht="17.25" customHeight="1" thickBot="1">
      <c r="A3416" s="82">
        <v>45091</v>
      </c>
      <c r="B3416" s="82" t="str">
        <f t="shared" si="53"/>
        <v>Jun</v>
      </c>
      <c r="C3416" s="83">
        <v>45078</v>
      </c>
      <c r="D3416" s="84">
        <v>24</v>
      </c>
      <c r="E3416" s="84" t="s">
        <v>205</v>
      </c>
      <c r="F3416" s="86" t="s">
        <v>2518</v>
      </c>
      <c r="G3416" s="86" t="s">
        <v>11370</v>
      </c>
      <c r="H3416" s="86" t="s">
        <v>8782</v>
      </c>
      <c r="I3416" s="86">
        <v>113280</v>
      </c>
      <c r="J3416" s="84">
        <v>96000</v>
      </c>
      <c r="K3416" s="108" t="s">
        <v>291</v>
      </c>
      <c r="L3416" s="88" t="s">
        <v>32</v>
      </c>
      <c r="M3416" s="88" t="s">
        <v>15</v>
      </c>
      <c r="N3416" s="88" t="s">
        <v>503</v>
      </c>
      <c r="O3416" s="84" t="s">
        <v>6341</v>
      </c>
      <c r="P3416" s="89"/>
      <c r="Q3416" s="89"/>
      <c r="R3416" s="89"/>
      <c r="S3416" s="84">
        <v>6</v>
      </c>
      <c r="T3416" s="86">
        <v>113280</v>
      </c>
      <c r="U3416" s="84">
        <v>0</v>
      </c>
    </row>
    <row r="3417" spans="1:21" ht="17.25" customHeight="1" thickBot="1">
      <c r="A3417" s="82">
        <v>45092</v>
      </c>
      <c r="B3417" s="82" t="str">
        <f t="shared" si="53"/>
        <v>Jun</v>
      </c>
      <c r="C3417" s="83">
        <v>45078</v>
      </c>
      <c r="D3417" s="84">
        <v>24</v>
      </c>
      <c r="E3417" s="84" t="s">
        <v>205</v>
      </c>
      <c r="F3417" s="86" t="s">
        <v>2610</v>
      </c>
      <c r="G3417" s="86" t="s">
        <v>11371</v>
      </c>
      <c r="H3417" s="86" t="s">
        <v>8782</v>
      </c>
      <c r="I3417" s="86">
        <v>56640</v>
      </c>
      <c r="J3417" s="84">
        <v>48000</v>
      </c>
      <c r="K3417" s="108" t="s">
        <v>291</v>
      </c>
      <c r="L3417" s="88" t="s">
        <v>32</v>
      </c>
      <c r="M3417" s="88" t="s">
        <v>15</v>
      </c>
      <c r="N3417" s="88" t="s">
        <v>503</v>
      </c>
      <c r="O3417" s="84" t="s">
        <v>6341</v>
      </c>
      <c r="P3417" s="89"/>
      <c r="Q3417" s="89"/>
      <c r="R3417" s="89"/>
      <c r="S3417" s="84">
        <v>6</v>
      </c>
      <c r="T3417" s="86">
        <v>56640</v>
      </c>
      <c r="U3417" s="84">
        <v>0</v>
      </c>
    </row>
    <row r="3418" spans="1:21" ht="17.25" customHeight="1" thickBot="1">
      <c r="A3418" s="82">
        <v>45092</v>
      </c>
      <c r="B3418" s="82" t="str">
        <f t="shared" si="53"/>
        <v>Jun</v>
      </c>
      <c r="C3418" s="83">
        <v>45078</v>
      </c>
      <c r="D3418" s="109">
        <v>24</v>
      </c>
      <c r="E3418" s="84" t="s">
        <v>205</v>
      </c>
      <c r="F3418" s="110" t="s">
        <v>2945</v>
      </c>
      <c r="G3418" s="110" t="s">
        <v>11372</v>
      </c>
      <c r="H3418" s="86" t="s">
        <v>8782</v>
      </c>
      <c r="I3418" s="110">
        <v>20060</v>
      </c>
      <c r="J3418" s="109">
        <v>17000</v>
      </c>
      <c r="K3418" s="120" t="s">
        <v>112</v>
      </c>
      <c r="L3418" s="109" t="s">
        <v>229</v>
      </c>
      <c r="M3418" s="88" t="str">
        <f>VLOOKUP(L3418,'Total Sales 24-25'!$AD$2:$AE$6,2,0)</f>
        <v>WhatsApp API Business</v>
      </c>
      <c r="N3418" s="109" t="s">
        <v>485</v>
      </c>
      <c r="O3418" s="109" t="s">
        <v>6341</v>
      </c>
      <c r="P3418" s="89"/>
      <c r="Q3418" s="89"/>
      <c r="R3418" s="89"/>
      <c r="S3418" s="109">
        <v>6</v>
      </c>
      <c r="T3418" s="110">
        <v>20060</v>
      </c>
      <c r="U3418" s="109">
        <v>0</v>
      </c>
    </row>
    <row r="3419" spans="1:21" ht="17.25" customHeight="1" thickBot="1">
      <c r="A3419" s="82">
        <v>45092</v>
      </c>
      <c r="B3419" s="82" t="str">
        <f t="shared" si="53"/>
        <v>Jun</v>
      </c>
      <c r="C3419" s="83">
        <v>45078</v>
      </c>
      <c r="D3419" s="84">
        <v>24</v>
      </c>
      <c r="E3419" s="84" t="s">
        <v>205</v>
      </c>
      <c r="F3419" s="86" t="s">
        <v>11373</v>
      </c>
      <c r="G3419" s="86" t="s">
        <v>11374</v>
      </c>
      <c r="H3419" s="86" t="s">
        <v>8782</v>
      </c>
      <c r="I3419" s="86">
        <v>5900</v>
      </c>
      <c r="J3419" s="84">
        <v>5000</v>
      </c>
      <c r="K3419" s="121" t="s">
        <v>8790</v>
      </c>
      <c r="L3419" s="88" t="s">
        <v>226</v>
      </c>
      <c r="M3419" s="88" t="str">
        <f>VLOOKUP(L3419,'Total Sales 24-25'!$AD$2:$AE$6,2,0)</f>
        <v xml:space="preserve">Training Business </v>
      </c>
      <c r="N3419" s="88" t="s">
        <v>2943</v>
      </c>
      <c r="O3419" s="84" t="s">
        <v>6341</v>
      </c>
      <c r="P3419" s="89"/>
      <c r="Q3419" s="89"/>
      <c r="R3419" s="89"/>
      <c r="S3419" s="84">
        <v>6</v>
      </c>
      <c r="T3419" s="86">
        <v>5900</v>
      </c>
      <c r="U3419" s="84">
        <v>0</v>
      </c>
    </row>
    <row r="3420" spans="1:21" ht="17.25" customHeight="1" thickBot="1">
      <c r="A3420" s="82">
        <v>45092</v>
      </c>
      <c r="B3420" s="82" t="str">
        <f t="shared" si="53"/>
        <v>Jun</v>
      </c>
      <c r="C3420" s="83">
        <v>45078</v>
      </c>
      <c r="D3420" s="84">
        <v>24</v>
      </c>
      <c r="E3420" s="84" t="s">
        <v>205</v>
      </c>
      <c r="F3420" s="86" t="s">
        <v>11375</v>
      </c>
      <c r="G3420" s="86" t="s">
        <v>11376</v>
      </c>
      <c r="H3420" s="86" t="s">
        <v>8782</v>
      </c>
      <c r="I3420" s="86">
        <v>299</v>
      </c>
      <c r="J3420" s="84">
        <v>253</v>
      </c>
      <c r="K3420" s="107" t="s">
        <v>261</v>
      </c>
      <c r="L3420" s="88" t="s">
        <v>226</v>
      </c>
      <c r="M3420" s="88" t="str">
        <f>VLOOKUP(L3420,'Total Sales 24-25'!$AD$2:$AE$6,2,0)</f>
        <v xml:space="preserve">Training Business </v>
      </c>
      <c r="N3420" s="88" t="s">
        <v>330</v>
      </c>
      <c r="O3420" s="84" t="s">
        <v>6341</v>
      </c>
      <c r="P3420" s="89"/>
      <c r="Q3420" s="89"/>
      <c r="R3420" s="89"/>
      <c r="S3420" s="84">
        <v>6</v>
      </c>
      <c r="T3420" s="86">
        <v>299</v>
      </c>
      <c r="U3420" s="84">
        <v>0</v>
      </c>
    </row>
    <row r="3421" spans="1:21" ht="17.25" customHeight="1" thickBot="1">
      <c r="A3421" s="82">
        <v>45092</v>
      </c>
      <c r="B3421" s="82" t="str">
        <f t="shared" si="53"/>
        <v>Jun</v>
      </c>
      <c r="C3421" s="83">
        <v>45078</v>
      </c>
      <c r="D3421" s="84">
        <v>24</v>
      </c>
      <c r="E3421" s="84" t="s">
        <v>205</v>
      </c>
      <c r="F3421" s="86" t="s">
        <v>779</v>
      </c>
      <c r="G3421" s="86" t="s">
        <v>11377</v>
      </c>
      <c r="H3421" s="86" t="s">
        <v>8782</v>
      </c>
      <c r="I3421" s="86">
        <v>3900</v>
      </c>
      <c r="J3421" s="84">
        <v>3305</v>
      </c>
      <c r="K3421" s="107" t="s">
        <v>261</v>
      </c>
      <c r="L3421" s="88" t="s">
        <v>226</v>
      </c>
      <c r="M3421" s="88" t="str">
        <f>VLOOKUP(L3421,'Total Sales 24-25'!$AD$2:$AE$6,2,0)</f>
        <v xml:space="preserve">Training Business </v>
      </c>
      <c r="N3421" s="88" t="s">
        <v>330</v>
      </c>
      <c r="O3421" s="84" t="s">
        <v>6341</v>
      </c>
      <c r="P3421" s="89"/>
      <c r="Q3421" s="89"/>
      <c r="R3421" s="89"/>
      <c r="S3421" s="84">
        <v>6</v>
      </c>
      <c r="T3421" s="86">
        <v>3900</v>
      </c>
      <c r="U3421" s="84">
        <v>0</v>
      </c>
    </row>
    <row r="3422" spans="1:21" ht="17.25" customHeight="1" thickBot="1">
      <c r="A3422" s="82">
        <v>45092</v>
      </c>
      <c r="B3422" s="82" t="str">
        <f t="shared" si="53"/>
        <v>Jun</v>
      </c>
      <c r="C3422" s="83">
        <v>45078</v>
      </c>
      <c r="D3422" s="84">
        <v>24</v>
      </c>
      <c r="E3422" s="84" t="s">
        <v>205</v>
      </c>
      <c r="F3422" s="86" t="s">
        <v>9073</v>
      </c>
      <c r="G3422" s="86" t="s">
        <v>11378</v>
      </c>
      <c r="H3422" s="86" t="s">
        <v>8782</v>
      </c>
      <c r="I3422" s="86">
        <v>7800</v>
      </c>
      <c r="J3422" s="84">
        <v>6610</v>
      </c>
      <c r="K3422" s="107" t="s">
        <v>261</v>
      </c>
      <c r="L3422" s="88" t="s">
        <v>226</v>
      </c>
      <c r="M3422" s="88" t="str">
        <f>VLOOKUP(L3422,'Total Sales 24-25'!$AD$2:$AE$6,2,0)</f>
        <v xml:space="preserve">Training Business </v>
      </c>
      <c r="N3422" s="88" t="s">
        <v>330</v>
      </c>
      <c r="O3422" s="84" t="s">
        <v>6341</v>
      </c>
      <c r="P3422" s="89"/>
      <c r="Q3422" s="89"/>
      <c r="R3422" s="89"/>
      <c r="S3422" s="84">
        <v>6</v>
      </c>
      <c r="T3422" s="86">
        <v>7800</v>
      </c>
      <c r="U3422" s="84">
        <v>0</v>
      </c>
    </row>
    <row r="3423" spans="1:21" ht="17.25" customHeight="1" thickBot="1">
      <c r="A3423" s="82">
        <v>45092</v>
      </c>
      <c r="B3423" s="82" t="str">
        <f t="shared" si="53"/>
        <v>Jun</v>
      </c>
      <c r="C3423" s="83">
        <v>45078</v>
      </c>
      <c r="D3423" s="84">
        <v>24</v>
      </c>
      <c r="E3423" s="84" t="s">
        <v>205</v>
      </c>
      <c r="F3423" s="86" t="s">
        <v>3198</v>
      </c>
      <c r="G3423" s="86" t="s">
        <v>11379</v>
      </c>
      <c r="H3423" s="86" t="s">
        <v>8782</v>
      </c>
      <c r="I3423" s="86">
        <v>7800</v>
      </c>
      <c r="J3423" s="84">
        <v>6610</v>
      </c>
      <c r="K3423" s="107" t="s">
        <v>261</v>
      </c>
      <c r="L3423" s="88" t="s">
        <v>226</v>
      </c>
      <c r="M3423" s="88" t="str">
        <f>VLOOKUP(L3423,'Total Sales 24-25'!$AD$2:$AE$6,2,0)</f>
        <v xml:space="preserve">Training Business </v>
      </c>
      <c r="N3423" s="88" t="s">
        <v>330</v>
      </c>
      <c r="O3423" s="84" t="s">
        <v>6341</v>
      </c>
      <c r="P3423" s="89"/>
      <c r="Q3423" s="89"/>
      <c r="R3423" s="89"/>
      <c r="S3423" s="84">
        <v>6</v>
      </c>
      <c r="T3423" s="86">
        <v>7800</v>
      </c>
      <c r="U3423" s="84">
        <v>0</v>
      </c>
    </row>
    <row r="3424" spans="1:21" ht="17.25" customHeight="1" thickBot="1">
      <c r="A3424" s="82">
        <v>45092</v>
      </c>
      <c r="B3424" s="82" t="str">
        <f t="shared" si="53"/>
        <v>Jun</v>
      </c>
      <c r="C3424" s="83">
        <v>45078</v>
      </c>
      <c r="D3424" s="84">
        <v>24</v>
      </c>
      <c r="E3424" s="84" t="s">
        <v>205</v>
      </c>
      <c r="F3424" s="86" t="s">
        <v>11380</v>
      </c>
      <c r="G3424" s="86" t="s">
        <v>11381</v>
      </c>
      <c r="H3424" s="86" t="s">
        <v>8782</v>
      </c>
      <c r="I3424" s="86">
        <v>3900</v>
      </c>
      <c r="J3424" s="84">
        <v>3305</v>
      </c>
      <c r="K3424" s="107" t="s">
        <v>261</v>
      </c>
      <c r="L3424" s="88" t="s">
        <v>226</v>
      </c>
      <c r="M3424" s="88" t="str">
        <f>VLOOKUP(L3424,'Total Sales 24-25'!$AD$2:$AE$6,2,0)</f>
        <v xml:space="preserve">Training Business </v>
      </c>
      <c r="N3424" s="88" t="s">
        <v>330</v>
      </c>
      <c r="O3424" s="84" t="s">
        <v>6341</v>
      </c>
      <c r="P3424" s="89"/>
      <c r="Q3424" s="89"/>
      <c r="R3424" s="89"/>
      <c r="S3424" s="84">
        <v>6</v>
      </c>
      <c r="T3424" s="86">
        <v>3900</v>
      </c>
      <c r="U3424" s="84">
        <v>0</v>
      </c>
    </row>
    <row r="3425" spans="1:21" ht="17.25" customHeight="1" thickBot="1">
      <c r="A3425" s="82">
        <v>45092</v>
      </c>
      <c r="B3425" s="82" t="str">
        <f t="shared" si="53"/>
        <v>Jun</v>
      </c>
      <c r="C3425" s="83">
        <v>45078</v>
      </c>
      <c r="D3425" s="84">
        <v>24</v>
      </c>
      <c r="E3425" s="84" t="s">
        <v>205</v>
      </c>
      <c r="F3425" s="86" t="s">
        <v>11382</v>
      </c>
      <c r="G3425" s="86" t="s">
        <v>11383</v>
      </c>
      <c r="H3425" s="86" t="s">
        <v>8782</v>
      </c>
      <c r="I3425" s="86">
        <v>3900</v>
      </c>
      <c r="J3425" s="84">
        <v>3305</v>
      </c>
      <c r="K3425" s="107" t="s">
        <v>261</v>
      </c>
      <c r="L3425" s="88" t="s">
        <v>226</v>
      </c>
      <c r="M3425" s="88" t="str">
        <f>VLOOKUP(L3425,'Total Sales 24-25'!$AD$2:$AE$6,2,0)</f>
        <v xml:space="preserve">Training Business </v>
      </c>
      <c r="N3425" s="88" t="s">
        <v>330</v>
      </c>
      <c r="O3425" s="84" t="s">
        <v>6341</v>
      </c>
      <c r="P3425" s="89"/>
      <c r="Q3425" s="89"/>
      <c r="R3425" s="89"/>
      <c r="S3425" s="84">
        <v>6</v>
      </c>
      <c r="T3425" s="86">
        <v>3900</v>
      </c>
      <c r="U3425" s="84">
        <v>0</v>
      </c>
    </row>
    <row r="3426" spans="1:21" ht="17.25" customHeight="1" thickBot="1">
      <c r="A3426" s="82">
        <v>45092</v>
      </c>
      <c r="B3426" s="82" t="str">
        <f t="shared" si="53"/>
        <v>Jun</v>
      </c>
      <c r="C3426" s="83">
        <v>45078</v>
      </c>
      <c r="D3426" s="84">
        <v>24</v>
      </c>
      <c r="E3426" s="84" t="s">
        <v>205</v>
      </c>
      <c r="F3426" s="86" t="s">
        <v>8893</v>
      </c>
      <c r="G3426" s="86" t="s">
        <v>11384</v>
      </c>
      <c r="H3426" s="86" t="s">
        <v>8782</v>
      </c>
      <c r="I3426" s="86">
        <v>3900</v>
      </c>
      <c r="J3426" s="84">
        <v>3305</v>
      </c>
      <c r="K3426" s="107" t="s">
        <v>261</v>
      </c>
      <c r="L3426" s="88" t="s">
        <v>226</v>
      </c>
      <c r="M3426" s="88" t="str">
        <f>VLOOKUP(L3426,'Total Sales 24-25'!$AD$2:$AE$6,2,0)</f>
        <v xml:space="preserve">Training Business </v>
      </c>
      <c r="N3426" s="88" t="s">
        <v>330</v>
      </c>
      <c r="O3426" s="84" t="s">
        <v>6341</v>
      </c>
      <c r="P3426" s="89"/>
      <c r="Q3426" s="89"/>
      <c r="R3426" s="89"/>
      <c r="S3426" s="84">
        <v>6</v>
      </c>
      <c r="T3426" s="86">
        <v>3900</v>
      </c>
      <c r="U3426" s="84">
        <v>0</v>
      </c>
    </row>
    <row r="3427" spans="1:21" ht="17.25" customHeight="1" thickBot="1">
      <c r="A3427" s="82">
        <v>45092</v>
      </c>
      <c r="B3427" s="82" t="str">
        <f t="shared" si="53"/>
        <v>Jun</v>
      </c>
      <c r="C3427" s="83">
        <v>45078</v>
      </c>
      <c r="D3427" s="84">
        <v>24</v>
      </c>
      <c r="E3427" s="84" t="s">
        <v>205</v>
      </c>
      <c r="F3427" s="86" t="s">
        <v>3001</v>
      </c>
      <c r="G3427" s="86" t="s">
        <v>11385</v>
      </c>
      <c r="H3427" s="86" t="s">
        <v>8782</v>
      </c>
      <c r="I3427" s="86">
        <v>3900</v>
      </c>
      <c r="J3427" s="84">
        <v>3305</v>
      </c>
      <c r="K3427" s="107" t="s">
        <v>261</v>
      </c>
      <c r="L3427" s="88" t="s">
        <v>226</v>
      </c>
      <c r="M3427" s="88" t="str">
        <f>VLOOKUP(L3427,'Total Sales 24-25'!$AD$2:$AE$6,2,0)</f>
        <v xml:space="preserve">Training Business </v>
      </c>
      <c r="N3427" s="88" t="s">
        <v>330</v>
      </c>
      <c r="O3427" s="84" t="s">
        <v>6341</v>
      </c>
      <c r="P3427" s="89"/>
      <c r="Q3427" s="89"/>
      <c r="R3427" s="89"/>
      <c r="S3427" s="84">
        <v>6</v>
      </c>
      <c r="T3427" s="86">
        <v>3900</v>
      </c>
      <c r="U3427" s="84">
        <v>0</v>
      </c>
    </row>
    <row r="3428" spans="1:21" ht="17.25" customHeight="1" thickBot="1">
      <c r="A3428" s="82">
        <v>45092</v>
      </c>
      <c r="B3428" s="82" t="str">
        <f t="shared" si="53"/>
        <v>Jun</v>
      </c>
      <c r="C3428" s="83">
        <v>45078</v>
      </c>
      <c r="D3428" s="84">
        <v>24</v>
      </c>
      <c r="E3428" s="84" t="s">
        <v>205</v>
      </c>
      <c r="F3428" s="86" t="s">
        <v>1511</v>
      </c>
      <c r="G3428" s="86" t="s">
        <v>11386</v>
      </c>
      <c r="H3428" s="86" t="s">
        <v>8782</v>
      </c>
      <c r="I3428" s="86">
        <v>70800</v>
      </c>
      <c r="J3428" s="84">
        <v>60000</v>
      </c>
      <c r="K3428" s="108" t="s">
        <v>291</v>
      </c>
      <c r="L3428" s="88" t="s">
        <v>32</v>
      </c>
      <c r="M3428" s="88" t="s">
        <v>15</v>
      </c>
      <c r="N3428" s="88" t="s">
        <v>503</v>
      </c>
      <c r="O3428" s="84" t="s">
        <v>6341</v>
      </c>
      <c r="P3428" s="89"/>
      <c r="Q3428" s="89"/>
      <c r="R3428" s="89"/>
      <c r="S3428" s="84">
        <v>6</v>
      </c>
      <c r="T3428" s="86">
        <v>70800</v>
      </c>
      <c r="U3428" s="84">
        <v>0</v>
      </c>
    </row>
    <row r="3429" spans="1:21" ht="17.25" customHeight="1" thickBot="1">
      <c r="A3429" s="82">
        <v>45092</v>
      </c>
      <c r="B3429" s="82" t="str">
        <f t="shared" si="53"/>
        <v>Jun</v>
      </c>
      <c r="C3429" s="83">
        <v>45078</v>
      </c>
      <c r="D3429" s="109">
        <v>24</v>
      </c>
      <c r="E3429" s="84" t="s">
        <v>205</v>
      </c>
      <c r="F3429" s="110" t="s">
        <v>2469</v>
      </c>
      <c r="G3429" s="110" t="s">
        <v>11387</v>
      </c>
      <c r="H3429" s="86" t="s">
        <v>8782</v>
      </c>
      <c r="I3429" s="110">
        <v>42480</v>
      </c>
      <c r="J3429" s="109">
        <v>36000</v>
      </c>
      <c r="K3429" s="120" t="s">
        <v>112</v>
      </c>
      <c r="L3429" s="109" t="s">
        <v>229</v>
      </c>
      <c r="M3429" s="88" t="str">
        <f>VLOOKUP(L3429,'Total Sales 24-25'!$AD$2:$AE$6,2,0)</f>
        <v>WhatsApp API Business</v>
      </c>
      <c r="N3429" s="109" t="s">
        <v>359</v>
      </c>
      <c r="O3429" s="109" t="s">
        <v>6341</v>
      </c>
      <c r="P3429" s="89"/>
      <c r="Q3429" s="89"/>
      <c r="R3429" s="89"/>
      <c r="S3429" s="109">
        <v>6</v>
      </c>
      <c r="T3429" s="110">
        <v>42480</v>
      </c>
      <c r="U3429" s="109">
        <v>0</v>
      </c>
    </row>
    <row r="3430" spans="1:21" ht="17.25" customHeight="1" thickBot="1">
      <c r="A3430" s="82">
        <v>45092</v>
      </c>
      <c r="B3430" s="82" t="str">
        <f t="shared" si="53"/>
        <v>Jun</v>
      </c>
      <c r="C3430" s="83">
        <v>45078</v>
      </c>
      <c r="D3430" s="84">
        <v>24</v>
      </c>
      <c r="E3430" s="84" t="s">
        <v>205</v>
      </c>
      <c r="F3430" s="86" t="s">
        <v>378</v>
      </c>
      <c r="G3430" s="86" t="s">
        <v>11388</v>
      </c>
      <c r="H3430" s="86" t="s">
        <v>8782</v>
      </c>
      <c r="I3430" s="86">
        <v>17700</v>
      </c>
      <c r="J3430" s="84">
        <v>15000</v>
      </c>
      <c r="K3430" s="121" t="s">
        <v>8790</v>
      </c>
      <c r="L3430" s="88" t="s">
        <v>232</v>
      </c>
      <c r="M3430" s="88" t="str">
        <f>VLOOKUP(L3430,'Total Sales 24-25'!$AD$2:$AE$6,2,0)</f>
        <v>Other Services</v>
      </c>
      <c r="N3430" s="88" t="s">
        <v>11295</v>
      </c>
      <c r="O3430" s="84" t="s">
        <v>6341</v>
      </c>
      <c r="P3430" s="89"/>
      <c r="Q3430" s="89"/>
      <c r="R3430" s="89"/>
      <c r="S3430" s="84">
        <v>6</v>
      </c>
      <c r="T3430" s="86">
        <v>17700</v>
      </c>
      <c r="U3430" s="84">
        <v>0</v>
      </c>
    </row>
    <row r="3431" spans="1:21" ht="17.25" customHeight="1" thickBot="1">
      <c r="A3431" s="82">
        <v>45092</v>
      </c>
      <c r="B3431" s="82" t="str">
        <f t="shared" si="53"/>
        <v>Jun</v>
      </c>
      <c r="C3431" s="83">
        <v>45078</v>
      </c>
      <c r="D3431" s="109">
        <v>24</v>
      </c>
      <c r="E3431" s="84" t="s">
        <v>205</v>
      </c>
      <c r="F3431" s="110" t="s">
        <v>11389</v>
      </c>
      <c r="G3431" s="110" t="s">
        <v>11390</v>
      </c>
      <c r="H3431" s="86" t="s">
        <v>8782</v>
      </c>
      <c r="I3431" s="110">
        <v>48380</v>
      </c>
      <c r="J3431" s="109">
        <v>41000</v>
      </c>
      <c r="K3431" s="120" t="s">
        <v>112</v>
      </c>
      <c r="L3431" s="109" t="s">
        <v>229</v>
      </c>
      <c r="M3431" s="88" t="str">
        <f>VLOOKUP(L3431,'Total Sales 24-25'!$AD$2:$AE$6,2,0)</f>
        <v>WhatsApp API Business</v>
      </c>
      <c r="N3431" s="109" t="s">
        <v>11154</v>
      </c>
      <c r="O3431" s="109" t="s">
        <v>6341</v>
      </c>
      <c r="P3431" s="89"/>
      <c r="Q3431" s="89"/>
      <c r="R3431" s="89"/>
      <c r="S3431" s="109">
        <v>6</v>
      </c>
      <c r="T3431" s="110">
        <v>48380</v>
      </c>
      <c r="U3431" s="109">
        <v>0</v>
      </c>
    </row>
    <row r="3432" spans="1:21" ht="17.25" customHeight="1" thickBot="1">
      <c r="A3432" s="82">
        <v>45092</v>
      </c>
      <c r="B3432" s="82" t="str">
        <f t="shared" si="53"/>
        <v>Jun</v>
      </c>
      <c r="C3432" s="83">
        <v>45078</v>
      </c>
      <c r="D3432" s="84">
        <v>24</v>
      </c>
      <c r="E3432" s="84" t="s">
        <v>205</v>
      </c>
      <c r="F3432" s="86" t="s">
        <v>799</v>
      </c>
      <c r="G3432" s="86" t="s">
        <v>11391</v>
      </c>
      <c r="H3432" s="86" t="s">
        <v>8782</v>
      </c>
      <c r="I3432" s="86">
        <v>7800</v>
      </c>
      <c r="J3432" s="84">
        <v>6610</v>
      </c>
      <c r="K3432" s="107" t="s">
        <v>261</v>
      </c>
      <c r="L3432" s="88" t="s">
        <v>226</v>
      </c>
      <c r="M3432" s="88" t="str">
        <f>VLOOKUP(L3432,'Total Sales 24-25'!$AD$2:$AE$6,2,0)</f>
        <v xml:space="preserve">Training Business </v>
      </c>
      <c r="N3432" s="88" t="s">
        <v>330</v>
      </c>
      <c r="O3432" s="84" t="s">
        <v>6341</v>
      </c>
      <c r="P3432" s="89"/>
      <c r="Q3432" s="89"/>
      <c r="R3432" s="89"/>
      <c r="S3432" s="84">
        <v>6</v>
      </c>
      <c r="T3432" s="86">
        <v>7800</v>
      </c>
      <c r="U3432" s="84">
        <v>0</v>
      </c>
    </row>
    <row r="3433" spans="1:21" ht="17.25" customHeight="1" thickBot="1">
      <c r="A3433" s="82">
        <v>45092</v>
      </c>
      <c r="B3433" s="82" t="str">
        <f t="shared" si="53"/>
        <v>Jun</v>
      </c>
      <c r="C3433" s="83">
        <v>45078</v>
      </c>
      <c r="D3433" s="84">
        <v>24</v>
      </c>
      <c r="E3433" s="84" t="s">
        <v>205</v>
      </c>
      <c r="F3433" s="86" t="s">
        <v>2864</v>
      </c>
      <c r="G3433" s="86" t="s">
        <v>11392</v>
      </c>
      <c r="H3433" s="86" t="s">
        <v>8782</v>
      </c>
      <c r="I3433" s="86">
        <v>3900</v>
      </c>
      <c r="J3433" s="84">
        <v>3305</v>
      </c>
      <c r="K3433" s="107" t="s">
        <v>261</v>
      </c>
      <c r="L3433" s="88" t="s">
        <v>226</v>
      </c>
      <c r="M3433" s="88" t="str">
        <f>VLOOKUP(L3433,'Total Sales 24-25'!$AD$2:$AE$6,2,0)</f>
        <v xml:space="preserve">Training Business </v>
      </c>
      <c r="N3433" s="88" t="s">
        <v>330</v>
      </c>
      <c r="O3433" s="84" t="s">
        <v>6341</v>
      </c>
      <c r="P3433" s="89"/>
      <c r="Q3433" s="89"/>
      <c r="R3433" s="89"/>
      <c r="S3433" s="84">
        <v>6</v>
      </c>
      <c r="T3433" s="86">
        <v>3900</v>
      </c>
      <c r="U3433" s="84">
        <v>0</v>
      </c>
    </row>
    <row r="3434" spans="1:21" ht="17.25" customHeight="1" thickBot="1">
      <c r="A3434" s="82">
        <v>45092</v>
      </c>
      <c r="B3434" s="82" t="str">
        <f t="shared" si="53"/>
        <v>Jun</v>
      </c>
      <c r="C3434" s="83">
        <v>45078</v>
      </c>
      <c r="D3434" s="84">
        <v>24</v>
      </c>
      <c r="E3434" s="84" t="s">
        <v>205</v>
      </c>
      <c r="F3434" s="86" t="s">
        <v>11393</v>
      </c>
      <c r="G3434" s="86" t="s">
        <v>11394</v>
      </c>
      <c r="H3434" s="86" t="s">
        <v>8782</v>
      </c>
      <c r="I3434" s="86">
        <v>3900</v>
      </c>
      <c r="J3434" s="84">
        <v>3305</v>
      </c>
      <c r="K3434" s="107" t="s">
        <v>261</v>
      </c>
      <c r="L3434" s="88" t="s">
        <v>226</v>
      </c>
      <c r="M3434" s="88" t="str">
        <f>VLOOKUP(L3434,'Total Sales 24-25'!$AD$2:$AE$6,2,0)</f>
        <v xml:space="preserve">Training Business </v>
      </c>
      <c r="N3434" s="88" t="s">
        <v>330</v>
      </c>
      <c r="O3434" s="84" t="s">
        <v>6341</v>
      </c>
      <c r="P3434" s="89"/>
      <c r="Q3434" s="89"/>
      <c r="R3434" s="89"/>
      <c r="S3434" s="84">
        <v>6</v>
      </c>
      <c r="T3434" s="86">
        <v>3900</v>
      </c>
      <c r="U3434" s="84">
        <v>0</v>
      </c>
    </row>
    <row r="3435" spans="1:21" ht="17.25" customHeight="1" thickBot="1">
      <c r="A3435" s="82">
        <v>45093</v>
      </c>
      <c r="B3435" s="82" t="str">
        <f t="shared" si="53"/>
        <v>Jun</v>
      </c>
      <c r="C3435" s="83">
        <v>45078</v>
      </c>
      <c r="D3435" s="109">
        <v>24</v>
      </c>
      <c r="E3435" s="84" t="s">
        <v>205</v>
      </c>
      <c r="F3435" s="110" t="s">
        <v>11395</v>
      </c>
      <c r="G3435" s="110" t="s">
        <v>11396</v>
      </c>
      <c r="H3435" s="86" t="s">
        <v>8782</v>
      </c>
      <c r="I3435" s="110">
        <v>8850</v>
      </c>
      <c r="J3435" s="109">
        <v>7500</v>
      </c>
      <c r="K3435" s="120" t="s">
        <v>112</v>
      </c>
      <c r="L3435" s="109" t="s">
        <v>229</v>
      </c>
      <c r="M3435" s="88" t="str">
        <f>VLOOKUP(L3435,'Total Sales 24-25'!$AD$2:$AE$6,2,0)</f>
        <v>WhatsApp API Business</v>
      </c>
      <c r="N3435" s="109" t="s">
        <v>269</v>
      </c>
      <c r="O3435" s="109" t="s">
        <v>6341</v>
      </c>
      <c r="P3435" s="89"/>
      <c r="Q3435" s="89"/>
      <c r="R3435" s="89"/>
      <c r="S3435" s="109">
        <v>6</v>
      </c>
      <c r="T3435" s="110">
        <v>8850</v>
      </c>
      <c r="U3435" s="109">
        <v>0</v>
      </c>
    </row>
    <row r="3436" spans="1:21" ht="17.25" customHeight="1" thickBot="1">
      <c r="A3436" s="82">
        <v>45093</v>
      </c>
      <c r="B3436" s="82" t="str">
        <f t="shared" si="53"/>
        <v>Jun</v>
      </c>
      <c r="C3436" s="83">
        <v>45078</v>
      </c>
      <c r="D3436" s="84">
        <v>24</v>
      </c>
      <c r="E3436" s="84" t="s">
        <v>205</v>
      </c>
      <c r="F3436" s="86" t="s">
        <v>11393</v>
      </c>
      <c r="G3436" s="86" t="s">
        <v>11397</v>
      </c>
      <c r="H3436" s="86" t="s">
        <v>8782</v>
      </c>
      <c r="I3436" s="86">
        <v>3900</v>
      </c>
      <c r="J3436" s="84">
        <v>3305</v>
      </c>
      <c r="K3436" s="107" t="s">
        <v>261</v>
      </c>
      <c r="L3436" s="88" t="s">
        <v>226</v>
      </c>
      <c r="M3436" s="88" t="str">
        <f>VLOOKUP(L3436,'Total Sales 24-25'!$AD$2:$AE$6,2,0)</f>
        <v xml:space="preserve">Training Business </v>
      </c>
      <c r="N3436" s="88" t="s">
        <v>330</v>
      </c>
      <c r="O3436" s="84" t="s">
        <v>6341</v>
      </c>
      <c r="P3436" s="89"/>
      <c r="Q3436" s="89"/>
      <c r="R3436" s="89"/>
      <c r="S3436" s="84">
        <v>6</v>
      </c>
      <c r="T3436" s="86">
        <v>3900</v>
      </c>
      <c r="U3436" s="84">
        <v>0</v>
      </c>
    </row>
    <row r="3437" spans="1:21" ht="17.25" customHeight="1" thickBot="1">
      <c r="A3437" s="82">
        <v>45093</v>
      </c>
      <c r="B3437" s="82" t="str">
        <f t="shared" si="53"/>
        <v>Jun</v>
      </c>
      <c r="C3437" s="83">
        <v>45078</v>
      </c>
      <c r="D3437" s="84">
        <v>24</v>
      </c>
      <c r="E3437" s="84" t="s">
        <v>205</v>
      </c>
      <c r="F3437" s="86" t="s">
        <v>1565</v>
      </c>
      <c r="G3437" s="86" t="s">
        <v>11398</v>
      </c>
      <c r="H3437" s="86" t="s">
        <v>8782</v>
      </c>
      <c r="I3437" s="86">
        <v>3900</v>
      </c>
      <c r="J3437" s="84">
        <v>3305</v>
      </c>
      <c r="K3437" s="107" t="s">
        <v>261</v>
      </c>
      <c r="L3437" s="88" t="s">
        <v>226</v>
      </c>
      <c r="M3437" s="88" t="str">
        <f>VLOOKUP(L3437,'Total Sales 24-25'!$AD$2:$AE$6,2,0)</f>
        <v xml:space="preserve">Training Business </v>
      </c>
      <c r="N3437" s="88" t="s">
        <v>330</v>
      </c>
      <c r="O3437" s="84" t="s">
        <v>6341</v>
      </c>
      <c r="P3437" s="89"/>
      <c r="Q3437" s="89"/>
      <c r="R3437" s="89"/>
      <c r="S3437" s="84">
        <v>6</v>
      </c>
      <c r="T3437" s="86">
        <v>3900</v>
      </c>
      <c r="U3437" s="84">
        <v>0</v>
      </c>
    </row>
    <row r="3438" spans="1:21" ht="17.25" customHeight="1" thickBot="1">
      <c r="A3438" s="82">
        <v>45093</v>
      </c>
      <c r="B3438" s="82" t="str">
        <f t="shared" si="53"/>
        <v>Jun</v>
      </c>
      <c r="C3438" s="83">
        <v>45078</v>
      </c>
      <c r="D3438" s="84">
        <v>24</v>
      </c>
      <c r="E3438" s="84" t="s">
        <v>205</v>
      </c>
      <c r="F3438" s="86" t="s">
        <v>11399</v>
      </c>
      <c r="G3438" s="86" t="s">
        <v>11400</v>
      </c>
      <c r="H3438" s="86" t="s">
        <v>8782</v>
      </c>
      <c r="I3438" s="86">
        <v>3900</v>
      </c>
      <c r="J3438" s="84">
        <v>3305</v>
      </c>
      <c r="K3438" s="107" t="s">
        <v>261</v>
      </c>
      <c r="L3438" s="88" t="s">
        <v>226</v>
      </c>
      <c r="M3438" s="88" t="str">
        <f>VLOOKUP(L3438,'Total Sales 24-25'!$AD$2:$AE$6,2,0)</f>
        <v xml:space="preserve">Training Business </v>
      </c>
      <c r="N3438" s="88" t="s">
        <v>330</v>
      </c>
      <c r="O3438" s="84" t="s">
        <v>6341</v>
      </c>
      <c r="P3438" s="89"/>
      <c r="Q3438" s="89"/>
      <c r="R3438" s="89"/>
      <c r="S3438" s="84">
        <v>6</v>
      </c>
      <c r="T3438" s="86">
        <v>3900</v>
      </c>
      <c r="U3438" s="84">
        <v>0</v>
      </c>
    </row>
    <row r="3439" spans="1:21" ht="17.25" customHeight="1" thickBot="1">
      <c r="A3439" s="82">
        <v>45093</v>
      </c>
      <c r="B3439" s="82" t="str">
        <f t="shared" si="53"/>
        <v>Jun</v>
      </c>
      <c r="C3439" s="83">
        <v>45078</v>
      </c>
      <c r="D3439" s="84">
        <v>24</v>
      </c>
      <c r="E3439" s="84" t="s">
        <v>205</v>
      </c>
      <c r="F3439" s="86" t="s">
        <v>1026</v>
      </c>
      <c r="G3439" s="86" t="s">
        <v>11401</v>
      </c>
      <c r="H3439" s="86" t="s">
        <v>8782</v>
      </c>
      <c r="I3439" s="86">
        <v>3900</v>
      </c>
      <c r="J3439" s="84">
        <v>3305</v>
      </c>
      <c r="K3439" s="107" t="s">
        <v>261</v>
      </c>
      <c r="L3439" s="88" t="s">
        <v>226</v>
      </c>
      <c r="M3439" s="88" t="str">
        <f>VLOOKUP(L3439,'Total Sales 24-25'!$AD$2:$AE$6,2,0)</f>
        <v xml:space="preserve">Training Business </v>
      </c>
      <c r="N3439" s="88" t="s">
        <v>330</v>
      </c>
      <c r="O3439" s="84" t="s">
        <v>6341</v>
      </c>
      <c r="P3439" s="89"/>
      <c r="Q3439" s="89"/>
      <c r="R3439" s="89"/>
      <c r="S3439" s="84">
        <v>6</v>
      </c>
      <c r="T3439" s="86">
        <v>3900</v>
      </c>
      <c r="U3439" s="84">
        <v>0</v>
      </c>
    </row>
    <row r="3440" spans="1:21" ht="17.25" customHeight="1" thickBot="1">
      <c r="A3440" s="82">
        <v>45093</v>
      </c>
      <c r="B3440" s="82" t="str">
        <f t="shared" si="53"/>
        <v>Jun</v>
      </c>
      <c r="C3440" s="83">
        <v>45078</v>
      </c>
      <c r="D3440" s="84">
        <v>24</v>
      </c>
      <c r="E3440" s="84" t="s">
        <v>205</v>
      </c>
      <c r="F3440" s="86" t="s">
        <v>2007</v>
      </c>
      <c r="G3440" s="86" t="s">
        <v>11402</v>
      </c>
      <c r="H3440" s="86" t="s">
        <v>8782</v>
      </c>
      <c r="I3440" s="86">
        <v>3900</v>
      </c>
      <c r="J3440" s="84">
        <v>3305</v>
      </c>
      <c r="K3440" s="107" t="s">
        <v>261</v>
      </c>
      <c r="L3440" s="88" t="s">
        <v>226</v>
      </c>
      <c r="M3440" s="88" t="str">
        <f>VLOOKUP(L3440,'Total Sales 24-25'!$AD$2:$AE$6,2,0)</f>
        <v xml:space="preserve">Training Business </v>
      </c>
      <c r="N3440" s="88" t="s">
        <v>330</v>
      </c>
      <c r="O3440" s="84" t="s">
        <v>6341</v>
      </c>
      <c r="P3440" s="89"/>
      <c r="Q3440" s="89"/>
      <c r="R3440" s="89"/>
      <c r="S3440" s="84">
        <v>6</v>
      </c>
      <c r="T3440" s="86">
        <v>3900</v>
      </c>
      <c r="U3440" s="84">
        <v>0</v>
      </c>
    </row>
    <row r="3441" spans="1:21" ht="17.25" customHeight="1" thickBot="1">
      <c r="A3441" s="82">
        <v>45093</v>
      </c>
      <c r="B3441" s="82" t="str">
        <f t="shared" si="53"/>
        <v>Jun</v>
      </c>
      <c r="C3441" s="83">
        <v>45078</v>
      </c>
      <c r="D3441" s="84">
        <v>24</v>
      </c>
      <c r="E3441" s="84" t="s">
        <v>205</v>
      </c>
      <c r="F3441" s="86" t="s">
        <v>3527</v>
      </c>
      <c r="G3441" s="86" t="s">
        <v>11403</v>
      </c>
      <c r="H3441" s="86" t="s">
        <v>8782</v>
      </c>
      <c r="I3441" s="86">
        <v>5900</v>
      </c>
      <c r="J3441" s="84">
        <v>5000</v>
      </c>
      <c r="K3441" s="88" t="s">
        <v>8818</v>
      </c>
      <c r="L3441" s="88" t="s">
        <v>223</v>
      </c>
      <c r="M3441" s="88" t="str">
        <f>VLOOKUP(L3441,'Total Sales 24-25'!$AD$2:$AE$6,2,0)</f>
        <v>Tech Assist Recruitment</v>
      </c>
      <c r="N3441" s="88" t="s">
        <v>311</v>
      </c>
      <c r="O3441" s="84" t="s">
        <v>6341</v>
      </c>
      <c r="P3441" s="89"/>
      <c r="Q3441" s="89"/>
      <c r="R3441" s="89"/>
      <c r="S3441" s="84">
        <v>6</v>
      </c>
      <c r="T3441" s="86">
        <v>5900</v>
      </c>
      <c r="U3441" s="84">
        <v>0</v>
      </c>
    </row>
    <row r="3442" spans="1:21" ht="17.25" customHeight="1" thickBot="1">
      <c r="A3442" s="82">
        <v>45093</v>
      </c>
      <c r="B3442" s="82" t="str">
        <f t="shared" si="53"/>
        <v>Jun</v>
      </c>
      <c r="C3442" s="83">
        <v>45078</v>
      </c>
      <c r="D3442" s="109">
        <v>24</v>
      </c>
      <c r="E3442" s="84" t="s">
        <v>205</v>
      </c>
      <c r="F3442" s="110" t="s">
        <v>1028</v>
      </c>
      <c r="G3442" s="110" t="s">
        <v>11404</v>
      </c>
      <c r="H3442" s="86" t="s">
        <v>8782</v>
      </c>
      <c r="I3442" s="110">
        <v>2508</v>
      </c>
      <c r="J3442" s="109">
        <v>2125</v>
      </c>
      <c r="K3442" s="120" t="s">
        <v>112</v>
      </c>
      <c r="L3442" s="109" t="s">
        <v>229</v>
      </c>
      <c r="M3442" s="88" t="str">
        <f>VLOOKUP(L3442,'Total Sales 24-25'!$AD$2:$AE$6,2,0)</f>
        <v>WhatsApp API Business</v>
      </c>
      <c r="N3442" s="109" t="s">
        <v>258</v>
      </c>
      <c r="O3442" s="109" t="s">
        <v>6341</v>
      </c>
      <c r="P3442" s="89"/>
      <c r="Q3442" s="89"/>
      <c r="R3442" s="89"/>
      <c r="S3442" s="109">
        <v>6</v>
      </c>
      <c r="T3442" s="110">
        <v>2508</v>
      </c>
      <c r="U3442" s="109">
        <v>0</v>
      </c>
    </row>
    <row r="3443" spans="1:21" ht="17.25" customHeight="1" thickBot="1">
      <c r="A3443" s="82">
        <v>45093</v>
      </c>
      <c r="B3443" s="82" t="str">
        <f t="shared" si="53"/>
        <v>Jun</v>
      </c>
      <c r="C3443" s="83">
        <v>45078</v>
      </c>
      <c r="D3443" s="109">
        <v>24</v>
      </c>
      <c r="E3443" s="84" t="s">
        <v>205</v>
      </c>
      <c r="F3443" s="110" t="s">
        <v>1801</v>
      </c>
      <c r="G3443" s="110" t="s">
        <v>11405</v>
      </c>
      <c r="H3443" s="86" t="s">
        <v>8782</v>
      </c>
      <c r="I3443" s="110">
        <v>17700</v>
      </c>
      <c r="J3443" s="109">
        <v>15000</v>
      </c>
      <c r="K3443" s="120" t="s">
        <v>112</v>
      </c>
      <c r="L3443" s="109" t="s">
        <v>229</v>
      </c>
      <c r="M3443" s="88" t="str">
        <f>VLOOKUP(L3443,'Total Sales 24-25'!$AD$2:$AE$6,2,0)</f>
        <v>WhatsApp API Business</v>
      </c>
      <c r="N3443" s="109" t="s">
        <v>284</v>
      </c>
      <c r="O3443" s="109" t="s">
        <v>6341</v>
      </c>
      <c r="P3443" s="89"/>
      <c r="Q3443" s="89"/>
      <c r="R3443" s="89"/>
      <c r="S3443" s="109">
        <v>6</v>
      </c>
      <c r="T3443" s="110">
        <v>17700</v>
      </c>
      <c r="U3443" s="109">
        <v>0</v>
      </c>
    </row>
    <row r="3444" spans="1:21" ht="17.25" customHeight="1" thickBot="1">
      <c r="A3444" s="82">
        <v>45093</v>
      </c>
      <c r="B3444" s="82" t="str">
        <f t="shared" si="53"/>
        <v>Jun</v>
      </c>
      <c r="C3444" s="83">
        <v>45078</v>
      </c>
      <c r="D3444" s="109">
        <v>24</v>
      </c>
      <c r="E3444" s="84" t="s">
        <v>205</v>
      </c>
      <c r="F3444" s="110" t="s">
        <v>2720</v>
      </c>
      <c r="G3444" s="110" t="s">
        <v>11406</v>
      </c>
      <c r="H3444" s="86" t="s">
        <v>8782</v>
      </c>
      <c r="I3444" s="110">
        <v>10030</v>
      </c>
      <c r="J3444" s="109">
        <v>8500</v>
      </c>
      <c r="K3444" s="120" t="s">
        <v>112</v>
      </c>
      <c r="L3444" s="109" t="s">
        <v>229</v>
      </c>
      <c r="M3444" s="88" t="str">
        <f>VLOOKUP(L3444,'Total Sales 24-25'!$AD$2:$AE$6,2,0)</f>
        <v>WhatsApp API Business</v>
      </c>
      <c r="N3444" s="109" t="s">
        <v>352</v>
      </c>
      <c r="O3444" s="109" t="s">
        <v>6341</v>
      </c>
      <c r="P3444" s="89"/>
      <c r="Q3444" s="89"/>
      <c r="R3444" s="89"/>
      <c r="S3444" s="109">
        <v>6</v>
      </c>
      <c r="T3444" s="110">
        <v>10030</v>
      </c>
      <c r="U3444" s="109">
        <v>0</v>
      </c>
    </row>
    <row r="3445" spans="1:21" ht="17.25" customHeight="1" thickBot="1">
      <c r="A3445" s="82">
        <v>45093</v>
      </c>
      <c r="B3445" s="82" t="str">
        <f t="shared" si="53"/>
        <v>Jun</v>
      </c>
      <c r="C3445" s="83">
        <v>45078</v>
      </c>
      <c r="D3445" s="109">
        <v>24</v>
      </c>
      <c r="E3445" s="84" t="s">
        <v>205</v>
      </c>
      <c r="F3445" s="110" t="s">
        <v>1646</v>
      </c>
      <c r="G3445" s="110" t="s">
        <v>11407</v>
      </c>
      <c r="H3445" s="86" t="s">
        <v>8782</v>
      </c>
      <c r="I3445" s="110">
        <v>1900</v>
      </c>
      <c r="J3445" s="109">
        <v>1610</v>
      </c>
      <c r="K3445" s="120" t="s">
        <v>112</v>
      </c>
      <c r="L3445" s="109" t="s">
        <v>229</v>
      </c>
      <c r="M3445" s="88" t="str">
        <f>VLOOKUP(L3445,'Total Sales 24-25'!$AD$2:$AE$6,2,0)</f>
        <v>WhatsApp API Business</v>
      </c>
      <c r="N3445" s="109" t="s">
        <v>594</v>
      </c>
      <c r="O3445" s="109" t="s">
        <v>6341</v>
      </c>
      <c r="P3445" s="89"/>
      <c r="Q3445" s="89"/>
      <c r="R3445" s="89"/>
      <c r="S3445" s="109">
        <v>6</v>
      </c>
      <c r="T3445" s="110">
        <v>1900</v>
      </c>
      <c r="U3445" s="109">
        <v>0</v>
      </c>
    </row>
    <row r="3446" spans="1:21" ht="17.25" customHeight="1" thickBot="1">
      <c r="A3446" s="82">
        <v>45093</v>
      </c>
      <c r="B3446" s="82" t="str">
        <f t="shared" si="53"/>
        <v>Jun</v>
      </c>
      <c r="C3446" s="83">
        <v>45078</v>
      </c>
      <c r="D3446" s="109">
        <v>24</v>
      </c>
      <c r="E3446" s="84" t="s">
        <v>205</v>
      </c>
      <c r="F3446" s="110" t="s">
        <v>2331</v>
      </c>
      <c r="G3446" s="110" t="s">
        <v>11408</v>
      </c>
      <c r="H3446" s="86" t="s">
        <v>8782</v>
      </c>
      <c r="I3446" s="110">
        <v>17700</v>
      </c>
      <c r="J3446" s="109">
        <v>15000</v>
      </c>
      <c r="K3446" s="120" t="s">
        <v>112</v>
      </c>
      <c r="L3446" s="109" t="s">
        <v>229</v>
      </c>
      <c r="M3446" s="88" t="str">
        <f>VLOOKUP(L3446,'Total Sales 24-25'!$AD$2:$AE$6,2,0)</f>
        <v>WhatsApp API Business</v>
      </c>
      <c r="N3446" s="109" t="s">
        <v>284</v>
      </c>
      <c r="O3446" s="109" t="s">
        <v>6341</v>
      </c>
      <c r="P3446" s="89"/>
      <c r="Q3446" s="89"/>
      <c r="R3446" s="89"/>
      <c r="S3446" s="109">
        <v>6</v>
      </c>
      <c r="T3446" s="110">
        <v>17700</v>
      </c>
      <c r="U3446" s="109">
        <v>0</v>
      </c>
    </row>
    <row r="3447" spans="1:21" ht="17.25" customHeight="1" thickBot="1">
      <c r="A3447" s="82">
        <v>45093</v>
      </c>
      <c r="B3447" s="82" t="str">
        <f t="shared" si="53"/>
        <v>Jun</v>
      </c>
      <c r="C3447" s="83">
        <v>45078</v>
      </c>
      <c r="D3447" s="109">
        <v>24</v>
      </c>
      <c r="E3447" s="84" t="s">
        <v>205</v>
      </c>
      <c r="F3447" s="110" t="s">
        <v>2129</v>
      </c>
      <c r="G3447" s="129" t="s">
        <v>11409</v>
      </c>
      <c r="H3447" s="86" t="s">
        <v>8782</v>
      </c>
      <c r="I3447" s="110">
        <v>30090</v>
      </c>
      <c r="J3447" s="109">
        <v>25500</v>
      </c>
      <c r="K3447" s="120" t="s">
        <v>112</v>
      </c>
      <c r="L3447" s="109" t="s">
        <v>229</v>
      </c>
      <c r="M3447" s="88" t="str">
        <f>VLOOKUP(L3447,'Total Sales 24-25'!$AD$2:$AE$6,2,0)</f>
        <v>WhatsApp API Business</v>
      </c>
      <c r="N3447" s="109" t="s">
        <v>284</v>
      </c>
      <c r="O3447" s="109" t="s">
        <v>6341</v>
      </c>
      <c r="P3447" s="89"/>
      <c r="Q3447" s="89"/>
      <c r="R3447" s="89"/>
      <c r="S3447" s="109">
        <v>6</v>
      </c>
      <c r="T3447" s="110">
        <v>30090</v>
      </c>
      <c r="U3447" s="109">
        <v>0</v>
      </c>
    </row>
    <row r="3448" spans="1:21" ht="17.25" customHeight="1" thickBot="1">
      <c r="A3448" s="82">
        <v>45093</v>
      </c>
      <c r="B3448" s="82" t="str">
        <f t="shared" si="53"/>
        <v>Jun</v>
      </c>
      <c r="C3448" s="83">
        <v>45078</v>
      </c>
      <c r="D3448" s="109">
        <v>24</v>
      </c>
      <c r="E3448" s="84" t="s">
        <v>205</v>
      </c>
      <c r="F3448" s="110" t="s">
        <v>2129</v>
      </c>
      <c r="G3448" s="129" t="s">
        <v>11409</v>
      </c>
      <c r="H3448" s="86" t="s">
        <v>8782</v>
      </c>
      <c r="I3448" s="110">
        <v>15045</v>
      </c>
      <c r="J3448" s="109">
        <v>12750</v>
      </c>
      <c r="K3448" s="120" t="s">
        <v>112</v>
      </c>
      <c r="L3448" s="109" t="s">
        <v>229</v>
      </c>
      <c r="M3448" s="88" t="str">
        <f>VLOOKUP(L3448,'Total Sales 24-25'!$AD$2:$AE$6,2,0)</f>
        <v>WhatsApp API Business</v>
      </c>
      <c r="N3448" s="109" t="s">
        <v>269</v>
      </c>
      <c r="O3448" s="109" t="s">
        <v>6341</v>
      </c>
      <c r="P3448" s="89"/>
      <c r="Q3448" s="89"/>
      <c r="R3448" s="89"/>
      <c r="S3448" s="109">
        <v>6</v>
      </c>
      <c r="T3448" s="110">
        <v>15045</v>
      </c>
      <c r="U3448" s="109">
        <v>0</v>
      </c>
    </row>
    <row r="3449" spans="1:21" ht="17.25" customHeight="1" thickBot="1">
      <c r="A3449" s="82">
        <v>45093</v>
      </c>
      <c r="B3449" s="82" t="str">
        <f t="shared" si="53"/>
        <v>Jun</v>
      </c>
      <c r="C3449" s="83">
        <v>45078</v>
      </c>
      <c r="D3449" s="109">
        <v>24</v>
      </c>
      <c r="E3449" s="84" t="s">
        <v>205</v>
      </c>
      <c r="F3449" s="110" t="s">
        <v>7406</v>
      </c>
      <c r="G3449" s="110" t="s">
        <v>11410</v>
      </c>
      <c r="H3449" s="86" t="s">
        <v>8782</v>
      </c>
      <c r="I3449" s="110">
        <v>17700</v>
      </c>
      <c r="J3449" s="109">
        <v>15000</v>
      </c>
      <c r="K3449" s="120" t="s">
        <v>112</v>
      </c>
      <c r="L3449" s="109" t="s">
        <v>229</v>
      </c>
      <c r="M3449" s="88" t="str">
        <f>VLOOKUP(L3449,'Total Sales 24-25'!$AD$2:$AE$6,2,0)</f>
        <v>WhatsApp API Business</v>
      </c>
      <c r="N3449" s="109" t="s">
        <v>284</v>
      </c>
      <c r="O3449" s="109" t="s">
        <v>6341</v>
      </c>
      <c r="P3449" s="89"/>
      <c r="Q3449" s="89"/>
      <c r="R3449" s="89"/>
      <c r="S3449" s="109">
        <v>6</v>
      </c>
      <c r="T3449" s="110">
        <v>17700</v>
      </c>
      <c r="U3449" s="109">
        <v>0</v>
      </c>
    </row>
    <row r="3450" spans="1:21" ht="17.25" customHeight="1" thickBot="1">
      <c r="A3450" s="82">
        <v>45093</v>
      </c>
      <c r="B3450" s="82" t="str">
        <f t="shared" si="53"/>
        <v>Jun</v>
      </c>
      <c r="C3450" s="83">
        <v>45078</v>
      </c>
      <c r="D3450" s="109">
        <v>24</v>
      </c>
      <c r="E3450" s="84" t="s">
        <v>205</v>
      </c>
      <c r="F3450" s="110" t="s">
        <v>3286</v>
      </c>
      <c r="G3450" s="110" t="s">
        <v>11411</v>
      </c>
      <c r="H3450" s="86" t="s">
        <v>8782</v>
      </c>
      <c r="I3450" s="110">
        <v>17700</v>
      </c>
      <c r="J3450" s="109">
        <v>15000</v>
      </c>
      <c r="K3450" s="120" t="s">
        <v>112</v>
      </c>
      <c r="L3450" s="109" t="s">
        <v>229</v>
      </c>
      <c r="M3450" s="88" t="str">
        <f>VLOOKUP(L3450,'Total Sales 24-25'!$AD$2:$AE$6,2,0)</f>
        <v>WhatsApp API Business</v>
      </c>
      <c r="N3450" s="109" t="s">
        <v>284</v>
      </c>
      <c r="O3450" s="109" t="s">
        <v>6341</v>
      </c>
      <c r="P3450" s="89"/>
      <c r="Q3450" s="89"/>
      <c r="R3450" s="89"/>
      <c r="S3450" s="109">
        <v>6</v>
      </c>
      <c r="T3450" s="110">
        <v>17700</v>
      </c>
      <c r="U3450" s="109">
        <v>0</v>
      </c>
    </row>
    <row r="3451" spans="1:21" ht="17.25" customHeight="1" thickBot="1">
      <c r="A3451" s="82">
        <v>45093</v>
      </c>
      <c r="B3451" s="82" t="str">
        <f t="shared" si="53"/>
        <v>Jun</v>
      </c>
      <c r="C3451" s="83">
        <v>45078</v>
      </c>
      <c r="D3451" s="109">
        <v>24</v>
      </c>
      <c r="E3451" s="84" t="s">
        <v>205</v>
      </c>
      <c r="F3451" s="110" t="s">
        <v>455</v>
      </c>
      <c r="G3451" s="110" t="s">
        <v>11412</v>
      </c>
      <c r="H3451" s="86" t="s">
        <v>8782</v>
      </c>
      <c r="I3451" s="110">
        <v>10030</v>
      </c>
      <c r="J3451" s="109">
        <v>8500</v>
      </c>
      <c r="K3451" s="120" t="s">
        <v>112</v>
      </c>
      <c r="L3451" s="109" t="s">
        <v>229</v>
      </c>
      <c r="M3451" s="88" t="str">
        <f>VLOOKUP(L3451,'Total Sales 24-25'!$AD$2:$AE$6,2,0)</f>
        <v>WhatsApp API Business</v>
      </c>
      <c r="N3451" s="109" t="s">
        <v>352</v>
      </c>
      <c r="O3451" s="109" t="s">
        <v>6341</v>
      </c>
      <c r="P3451" s="89"/>
      <c r="Q3451" s="89"/>
      <c r="R3451" s="89"/>
      <c r="S3451" s="109">
        <v>6</v>
      </c>
      <c r="T3451" s="110">
        <v>10030</v>
      </c>
      <c r="U3451" s="109">
        <v>0</v>
      </c>
    </row>
    <row r="3452" spans="1:21" ht="17.25" customHeight="1" thickBot="1">
      <c r="A3452" s="82">
        <v>45093</v>
      </c>
      <c r="B3452" s="82" t="str">
        <f t="shared" si="53"/>
        <v>Jun</v>
      </c>
      <c r="C3452" s="83">
        <v>45078</v>
      </c>
      <c r="D3452" s="109">
        <v>24</v>
      </c>
      <c r="E3452" s="84" t="s">
        <v>205</v>
      </c>
      <c r="F3452" s="110" t="s">
        <v>8837</v>
      </c>
      <c r="G3452" s="110" t="s">
        <v>11413</v>
      </c>
      <c r="H3452" s="86" t="s">
        <v>8782</v>
      </c>
      <c r="I3452" s="110">
        <v>7523</v>
      </c>
      <c r="J3452" s="109">
        <v>6375</v>
      </c>
      <c r="K3452" s="120" t="s">
        <v>112</v>
      </c>
      <c r="L3452" s="109" t="s">
        <v>229</v>
      </c>
      <c r="M3452" s="88" t="str">
        <f>VLOOKUP(L3452,'Total Sales 24-25'!$AD$2:$AE$6,2,0)</f>
        <v>WhatsApp API Business</v>
      </c>
      <c r="N3452" s="109" t="s">
        <v>269</v>
      </c>
      <c r="O3452" s="109" t="s">
        <v>6341</v>
      </c>
      <c r="P3452" s="89"/>
      <c r="Q3452" s="89"/>
      <c r="R3452" s="89"/>
      <c r="S3452" s="109">
        <v>6</v>
      </c>
      <c r="T3452" s="110">
        <v>7523</v>
      </c>
      <c r="U3452" s="109">
        <v>0</v>
      </c>
    </row>
    <row r="3453" spans="1:21" ht="17.25" customHeight="1" thickBot="1">
      <c r="A3453" s="82">
        <v>45094</v>
      </c>
      <c r="B3453" s="82" t="str">
        <f t="shared" si="53"/>
        <v>Jun</v>
      </c>
      <c r="C3453" s="83">
        <v>45078</v>
      </c>
      <c r="D3453" s="84">
        <v>24</v>
      </c>
      <c r="E3453" s="84" t="s">
        <v>205</v>
      </c>
      <c r="F3453" s="86" t="s">
        <v>768</v>
      </c>
      <c r="G3453" s="86" t="s">
        <v>11414</v>
      </c>
      <c r="H3453" s="86" t="s">
        <v>8782</v>
      </c>
      <c r="I3453" s="86">
        <v>56640</v>
      </c>
      <c r="J3453" s="84">
        <v>48000</v>
      </c>
      <c r="K3453" s="108" t="s">
        <v>291</v>
      </c>
      <c r="L3453" s="88" t="s">
        <v>32</v>
      </c>
      <c r="M3453" s="88" t="s">
        <v>15</v>
      </c>
      <c r="N3453" s="88" t="s">
        <v>503</v>
      </c>
      <c r="O3453" s="84" t="s">
        <v>6341</v>
      </c>
      <c r="P3453" s="89"/>
      <c r="Q3453" s="89"/>
      <c r="R3453" s="89"/>
      <c r="S3453" s="84">
        <v>6</v>
      </c>
      <c r="T3453" s="86">
        <v>56640</v>
      </c>
      <c r="U3453" s="84">
        <v>0</v>
      </c>
    </row>
    <row r="3454" spans="1:21" ht="17.25" customHeight="1" thickBot="1">
      <c r="A3454" s="82">
        <v>45094</v>
      </c>
      <c r="B3454" s="82" t="str">
        <f t="shared" si="53"/>
        <v>Jun</v>
      </c>
      <c r="C3454" s="83">
        <v>45078</v>
      </c>
      <c r="D3454" s="84">
        <v>24</v>
      </c>
      <c r="E3454" s="84" t="s">
        <v>205</v>
      </c>
      <c r="F3454" s="86" t="s">
        <v>2874</v>
      </c>
      <c r="G3454" s="86" t="s">
        <v>11415</v>
      </c>
      <c r="H3454" s="86" t="s">
        <v>8782</v>
      </c>
      <c r="I3454" s="86">
        <v>3900</v>
      </c>
      <c r="J3454" s="84">
        <v>3305</v>
      </c>
      <c r="K3454" s="107" t="s">
        <v>261</v>
      </c>
      <c r="L3454" s="88" t="s">
        <v>226</v>
      </c>
      <c r="M3454" s="88" t="str">
        <f>VLOOKUP(L3454,'Total Sales 24-25'!$AD$2:$AE$6,2,0)</f>
        <v xml:space="preserve">Training Business </v>
      </c>
      <c r="N3454" s="88" t="s">
        <v>330</v>
      </c>
      <c r="O3454" s="84" t="s">
        <v>6341</v>
      </c>
      <c r="P3454" s="89"/>
      <c r="Q3454" s="89"/>
      <c r="R3454" s="89"/>
      <c r="S3454" s="84">
        <v>6</v>
      </c>
      <c r="T3454" s="86">
        <v>3900</v>
      </c>
      <c r="U3454" s="84">
        <v>0</v>
      </c>
    </row>
    <row r="3455" spans="1:21" ht="17.25" customHeight="1" thickBot="1">
      <c r="A3455" s="82">
        <v>45094</v>
      </c>
      <c r="B3455" s="82" t="str">
        <f t="shared" si="53"/>
        <v>Jun</v>
      </c>
      <c r="C3455" s="83">
        <v>45078</v>
      </c>
      <c r="D3455" s="109">
        <v>24</v>
      </c>
      <c r="E3455" s="84" t="s">
        <v>205</v>
      </c>
      <c r="F3455" s="110" t="s">
        <v>9991</v>
      </c>
      <c r="G3455" s="110" t="s">
        <v>11416</v>
      </c>
      <c r="H3455" s="86" t="s">
        <v>8782</v>
      </c>
      <c r="I3455" s="110">
        <v>8850</v>
      </c>
      <c r="J3455" s="109">
        <v>7500</v>
      </c>
      <c r="K3455" s="120" t="s">
        <v>112</v>
      </c>
      <c r="L3455" s="109" t="s">
        <v>229</v>
      </c>
      <c r="M3455" s="88" t="str">
        <f>VLOOKUP(L3455,'Total Sales 24-25'!$AD$2:$AE$6,2,0)</f>
        <v>WhatsApp API Business</v>
      </c>
      <c r="N3455" s="109" t="s">
        <v>269</v>
      </c>
      <c r="O3455" s="109" t="s">
        <v>6341</v>
      </c>
      <c r="P3455" s="89"/>
      <c r="Q3455" s="89"/>
      <c r="R3455" s="89"/>
      <c r="S3455" s="109">
        <v>6</v>
      </c>
      <c r="T3455" s="110">
        <v>8850</v>
      </c>
      <c r="U3455" s="109">
        <v>0</v>
      </c>
    </row>
    <row r="3456" spans="1:21" ht="17.25" customHeight="1" thickBot="1">
      <c r="A3456" s="82">
        <v>45094</v>
      </c>
      <c r="B3456" s="82" t="str">
        <f t="shared" si="53"/>
        <v>Jun</v>
      </c>
      <c r="C3456" s="83">
        <v>45078</v>
      </c>
      <c r="D3456" s="109">
        <v>24</v>
      </c>
      <c r="E3456" s="84" t="s">
        <v>205</v>
      </c>
      <c r="F3456" s="110" t="s">
        <v>2963</v>
      </c>
      <c r="G3456" s="110" t="s">
        <v>11417</v>
      </c>
      <c r="H3456" s="86" t="s">
        <v>8782</v>
      </c>
      <c r="I3456" s="110">
        <v>42480</v>
      </c>
      <c r="J3456" s="109">
        <v>36000</v>
      </c>
      <c r="K3456" s="120" t="s">
        <v>112</v>
      </c>
      <c r="L3456" s="109" t="s">
        <v>229</v>
      </c>
      <c r="M3456" s="88" t="str">
        <f>VLOOKUP(L3456,'Total Sales 24-25'!$AD$2:$AE$6,2,0)</f>
        <v>WhatsApp API Business</v>
      </c>
      <c r="N3456" s="109" t="s">
        <v>359</v>
      </c>
      <c r="O3456" s="109" t="s">
        <v>6341</v>
      </c>
      <c r="P3456" s="89"/>
      <c r="Q3456" s="89"/>
      <c r="R3456" s="89"/>
      <c r="S3456" s="109">
        <v>6</v>
      </c>
      <c r="T3456" s="110">
        <v>42480</v>
      </c>
      <c r="U3456" s="109">
        <v>0</v>
      </c>
    </row>
    <row r="3457" spans="1:21" ht="17.25" customHeight="1" thickBot="1">
      <c r="A3457" s="82">
        <v>45094</v>
      </c>
      <c r="B3457" s="82" t="str">
        <f t="shared" si="53"/>
        <v>Jun</v>
      </c>
      <c r="C3457" s="83">
        <v>45078</v>
      </c>
      <c r="D3457" s="84">
        <v>24</v>
      </c>
      <c r="E3457" s="84" t="s">
        <v>205</v>
      </c>
      <c r="F3457" s="86" t="s">
        <v>11418</v>
      </c>
      <c r="G3457" s="86" t="s">
        <v>11419</v>
      </c>
      <c r="H3457" s="86" t="s">
        <v>8782</v>
      </c>
      <c r="I3457" s="86">
        <v>3900</v>
      </c>
      <c r="J3457" s="84">
        <v>3305</v>
      </c>
      <c r="K3457" s="107" t="s">
        <v>261</v>
      </c>
      <c r="L3457" s="88" t="s">
        <v>226</v>
      </c>
      <c r="M3457" s="88" t="str">
        <f>VLOOKUP(L3457,'Total Sales 24-25'!$AD$2:$AE$6,2,0)</f>
        <v xml:space="preserve">Training Business </v>
      </c>
      <c r="N3457" s="88" t="s">
        <v>330</v>
      </c>
      <c r="O3457" s="84" t="s">
        <v>6341</v>
      </c>
      <c r="P3457" s="89"/>
      <c r="Q3457" s="89"/>
      <c r="R3457" s="89"/>
      <c r="S3457" s="84">
        <v>6</v>
      </c>
      <c r="T3457" s="86">
        <v>3900</v>
      </c>
      <c r="U3457" s="84">
        <v>0</v>
      </c>
    </row>
    <row r="3458" spans="1:21" ht="17.25" customHeight="1" thickBot="1">
      <c r="A3458" s="82">
        <v>45094</v>
      </c>
      <c r="B3458" s="82" t="str">
        <f t="shared" ref="B3458:B3521" si="54">TEXT(A3458,"mmm")</f>
        <v>Jun</v>
      </c>
      <c r="C3458" s="83">
        <v>45078</v>
      </c>
      <c r="D3458" s="84">
        <v>24</v>
      </c>
      <c r="E3458" s="84" t="s">
        <v>205</v>
      </c>
      <c r="F3458" s="86" t="s">
        <v>11420</v>
      </c>
      <c r="G3458" s="86" t="s">
        <v>11421</v>
      </c>
      <c r="H3458" s="86" t="s">
        <v>8782</v>
      </c>
      <c r="I3458" s="86">
        <v>3900</v>
      </c>
      <c r="J3458" s="84">
        <v>3305</v>
      </c>
      <c r="K3458" s="107" t="s">
        <v>261</v>
      </c>
      <c r="L3458" s="88" t="s">
        <v>226</v>
      </c>
      <c r="M3458" s="88" t="str">
        <f>VLOOKUP(L3458,'Total Sales 24-25'!$AD$2:$AE$6,2,0)</f>
        <v xml:space="preserve">Training Business </v>
      </c>
      <c r="N3458" s="88" t="s">
        <v>330</v>
      </c>
      <c r="O3458" s="84" t="s">
        <v>6341</v>
      </c>
      <c r="P3458" s="89"/>
      <c r="Q3458" s="89"/>
      <c r="R3458" s="89"/>
      <c r="S3458" s="84">
        <v>6</v>
      </c>
      <c r="T3458" s="86">
        <v>3900</v>
      </c>
      <c r="U3458" s="84">
        <v>0</v>
      </c>
    </row>
    <row r="3459" spans="1:21" ht="17.25" customHeight="1" thickBot="1">
      <c r="A3459" s="82">
        <v>45094</v>
      </c>
      <c r="B3459" s="82" t="str">
        <f t="shared" si="54"/>
        <v>Jun</v>
      </c>
      <c r="C3459" s="83">
        <v>45078</v>
      </c>
      <c r="D3459" s="109">
        <v>24</v>
      </c>
      <c r="E3459" s="84" t="s">
        <v>205</v>
      </c>
      <c r="F3459" s="110" t="s">
        <v>1346</v>
      </c>
      <c r="G3459" s="110" t="s">
        <v>11422</v>
      </c>
      <c r="H3459" s="86" t="s">
        <v>8782</v>
      </c>
      <c r="I3459" s="110">
        <v>36108</v>
      </c>
      <c r="J3459" s="109">
        <v>30600</v>
      </c>
      <c r="K3459" s="120" t="s">
        <v>112</v>
      </c>
      <c r="L3459" s="109" t="s">
        <v>229</v>
      </c>
      <c r="M3459" s="88" t="str">
        <f>VLOOKUP(L3459,'Total Sales 24-25'!$AD$2:$AE$6,2,0)</f>
        <v>WhatsApp API Business</v>
      </c>
      <c r="N3459" s="109" t="s">
        <v>359</v>
      </c>
      <c r="O3459" s="109" t="s">
        <v>6341</v>
      </c>
      <c r="P3459" s="89"/>
      <c r="Q3459" s="89"/>
      <c r="R3459" s="89"/>
      <c r="S3459" s="109">
        <v>6</v>
      </c>
      <c r="T3459" s="110">
        <v>36108</v>
      </c>
      <c r="U3459" s="109">
        <v>0</v>
      </c>
    </row>
    <row r="3460" spans="1:21" ht="17.25" customHeight="1" thickBot="1">
      <c r="A3460" s="82">
        <v>45096</v>
      </c>
      <c r="B3460" s="82" t="str">
        <f t="shared" si="54"/>
        <v>Jun</v>
      </c>
      <c r="C3460" s="83">
        <v>45078</v>
      </c>
      <c r="D3460" s="84">
        <v>25</v>
      </c>
      <c r="E3460" s="84" t="s">
        <v>205</v>
      </c>
      <c r="F3460" s="86" t="s">
        <v>1563</v>
      </c>
      <c r="G3460" s="86" t="s">
        <v>11423</v>
      </c>
      <c r="H3460" s="86" t="s">
        <v>8782</v>
      </c>
      <c r="I3460" s="86">
        <v>11800</v>
      </c>
      <c r="J3460" s="84">
        <v>10000</v>
      </c>
      <c r="K3460" s="107" t="s">
        <v>261</v>
      </c>
      <c r="L3460" s="88" t="s">
        <v>232</v>
      </c>
      <c r="M3460" s="88" t="str">
        <f>VLOOKUP(L3460,'Total Sales 24-25'!$AD$2:$AE$6,2,0)</f>
        <v>Other Services</v>
      </c>
      <c r="N3460" s="88" t="s">
        <v>2402</v>
      </c>
      <c r="O3460" s="84" t="s">
        <v>6341</v>
      </c>
      <c r="P3460" s="89"/>
      <c r="Q3460" s="89"/>
      <c r="R3460" s="89"/>
      <c r="S3460" s="84">
        <v>6</v>
      </c>
      <c r="T3460" s="86">
        <v>11800</v>
      </c>
      <c r="U3460" s="84">
        <v>0</v>
      </c>
    </row>
    <row r="3461" spans="1:21" ht="17.25" customHeight="1" thickBot="1">
      <c r="A3461" s="82">
        <v>45096</v>
      </c>
      <c r="B3461" s="82" t="str">
        <f t="shared" si="54"/>
        <v>Jun</v>
      </c>
      <c r="C3461" s="83">
        <v>45078</v>
      </c>
      <c r="D3461" s="109">
        <v>25</v>
      </c>
      <c r="E3461" s="84" t="s">
        <v>205</v>
      </c>
      <c r="F3461" s="110" t="s">
        <v>2629</v>
      </c>
      <c r="G3461" s="110" t="s">
        <v>11424</v>
      </c>
      <c r="H3461" s="86" t="s">
        <v>8782</v>
      </c>
      <c r="I3461" s="110">
        <v>7523</v>
      </c>
      <c r="J3461" s="109">
        <v>6375</v>
      </c>
      <c r="K3461" s="120" t="s">
        <v>112</v>
      </c>
      <c r="L3461" s="109" t="s">
        <v>229</v>
      </c>
      <c r="M3461" s="88" t="str">
        <f>VLOOKUP(L3461,'Total Sales 24-25'!$AD$2:$AE$6,2,0)</f>
        <v>WhatsApp API Business</v>
      </c>
      <c r="N3461" s="109" t="s">
        <v>269</v>
      </c>
      <c r="O3461" s="109" t="s">
        <v>6341</v>
      </c>
      <c r="P3461" s="89"/>
      <c r="Q3461" s="89"/>
      <c r="R3461" s="89"/>
      <c r="S3461" s="109">
        <v>6</v>
      </c>
      <c r="T3461" s="110">
        <v>7523</v>
      </c>
      <c r="U3461" s="109">
        <v>0</v>
      </c>
    </row>
    <row r="3462" spans="1:21" ht="17.25" customHeight="1" thickBot="1">
      <c r="A3462" s="82">
        <v>45096</v>
      </c>
      <c r="B3462" s="82" t="str">
        <f t="shared" si="54"/>
        <v>Jun</v>
      </c>
      <c r="C3462" s="83">
        <v>45078</v>
      </c>
      <c r="D3462" s="109">
        <v>25</v>
      </c>
      <c r="E3462" s="84" t="s">
        <v>205</v>
      </c>
      <c r="F3462" s="110" t="s">
        <v>597</v>
      </c>
      <c r="G3462" s="110" t="s">
        <v>11425</v>
      </c>
      <c r="H3462" s="86" t="s">
        <v>8782</v>
      </c>
      <c r="I3462" s="110">
        <v>7523</v>
      </c>
      <c r="J3462" s="109">
        <v>6375</v>
      </c>
      <c r="K3462" s="120" t="s">
        <v>112</v>
      </c>
      <c r="L3462" s="109" t="s">
        <v>229</v>
      </c>
      <c r="M3462" s="88" t="str">
        <f>VLOOKUP(L3462,'Total Sales 24-25'!$AD$2:$AE$6,2,0)</f>
        <v>WhatsApp API Business</v>
      </c>
      <c r="N3462" s="109" t="s">
        <v>269</v>
      </c>
      <c r="O3462" s="109" t="s">
        <v>6341</v>
      </c>
      <c r="P3462" s="89"/>
      <c r="Q3462" s="89"/>
      <c r="R3462" s="89"/>
      <c r="S3462" s="109">
        <v>6</v>
      </c>
      <c r="T3462" s="110">
        <v>7523</v>
      </c>
      <c r="U3462" s="109">
        <v>0</v>
      </c>
    </row>
    <row r="3463" spans="1:21" ht="17.25" customHeight="1" thickBot="1">
      <c r="A3463" s="82">
        <v>45096</v>
      </c>
      <c r="B3463" s="82" t="str">
        <f t="shared" si="54"/>
        <v>Jun</v>
      </c>
      <c r="C3463" s="83">
        <v>45078</v>
      </c>
      <c r="D3463" s="84">
        <v>25</v>
      </c>
      <c r="E3463" s="84" t="s">
        <v>205</v>
      </c>
      <c r="F3463" s="86" t="s">
        <v>11426</v>
      </c>
      <c r="G3463" s="86" t="s">
        <v>11427</v>
      </c>
      <c r="H3463" s="86" t="s">
        <v>8782</v>
      </c>
      <c r="I3463" s="86">
        <v>299</v>
      </c>
      <c r="J3463" s="84">
        <v>253</v>
      </c>
      <c r="K3463" s="107" t="s">
        <v>261</v>
      </c>
      <c r="L3463" s="88" t="s">
        <v>226</v>
      </c>
      <c r="M3463" s="88" t="str">
        <f>VLOOKUP(L3463,'Total Sales 24-25'!$AD$2:$AE$6,2,0)</f>
        <v xml:space="preserve">Training Business </v>
      </c>
      <c r="N3463" s="88" t="s">
        <v>330</v>
      </c>
      <c r="O3463" s="84" t="s">
        <v>6341</v>
      </c>
      <c r="P3463" s="89"/>
      <c r="Q3463" s="89"/>
      <c r="R3463" s="89"/>
      <c r="S3463" s="84">
        <v>6</v>
      </c>
      <c r="T3463" s="86">
        <v>299</v>
      </c>
      <c r="U3463" s="84">
        <v>0</v>
      </c>
    </row>
    <row r="3464" spans="1:21" ht="17.25" customHeight="1" thickBot="1">
      <c r="A3464" s="82">
        <v>45097</v>
      </c>
      <c r="B3464" s="82" t="str">
        <f t="shared" si="54"/>
        <v>Jun</v>
      </c>
      <c r="C3464" s="83">
        <v>45078</v>
      </c>
      <c r="D3464" s="84">
        <v>25</v>
      </c>
      <c r="E3464" s="84" t="s">
        <v>205</v>
      </c>
      <c r="F3464" s="86" t="s">
        <v>3124</v>
      </c>
      <c r="G3464" s="86" t="s">
        <v>11428</v>
      </c>
      <c r="H3464" s="86" t="s">
        <v>8782</v>
      </c>
      <c r="I3464" s="86">
        <v>5900</v>
      </c>
      <c r="J3464" s="84">
        <v>5000</v>
      </c>
      <c r="K3464" s="88" t="s">
        <v>8818</v>
      </c>
      <c r="L3464" s="88" t="s">
        <v>223</v>
      </c>
      <c r="M3464" s="88" t="str">
        <f>VLOOKUP(L3464,'Total Sales 24-25'!$AD$2:$AE$6,2,0)</f>
        <v>Tech Assist Recruitment</v>
      </c>
      <c r="N3464" s="88" t="s">
        <v>311</v>
      </c>
      <c r="O3464" s="84" t="s">
        <v>6341</v>
      </c>
      <c r="P3464" s="89"/>
      <c r="Q3464" s="89"/>
      <c r="R3464" s="89"/>
      <c r="S3464" s="84">
        <v>6</v>
      </c>
      <c r="T3464" s="86">
        <v>5900</v>
      </c>
      <c r="U3464" s="84">
        <v>0</v>
      </c>
    </row>
    <row r="3465" spans="1:21" ht="17.25" customHeight="1" thickBot="1">
      <c r="A3465" s="82">
        <v>45097</v>
      </c>
      <c r="B3465" s="82" t="str">
        <f t="shared" si="54"/>
        <v>Jun</v>
      </c>
      <c r="C3465" s="83">
        <v>45078</v>
      </c>
      <c r="D3465" s="109">
        <v>25</v>
      </c>
      <c r="E3465" s="84" t="s">
        <v>205</v>
      </c>
      <c r="F3465" s="110" t="s">
        <v>3692</v>
      </c>
      <c r="G3465" s="110" t="s">
        <v>11429</v>
      </c>
      <c r="H3465" s="86" t="s">
        <v>8782</v>
      </c>
      <c r="I3465" s="110">
        <v>950</v>
      </c>
      <c r="J3465" s="109">
        <v>805</v>
      </c>
      <c r="K3465" s="120" t="s">
        <v>112</v>
      </c>
      <c r="L3465" s="109" t="s">
        <v>229</v>
      </c>
      <c r="M3465" s="88" t="str">
        <f>VLOOKUP(L3465,'Total Sales 24-25'!$AD$2:$AE$6,2,0)</f>
        <v>WhatsApp API Business</v>
      </c>
      <c r="N3465" s="109" t="s">
        <v>594</v>
      </c>
      <c r="O3465" s="109" t="s">
        <v>6341</v>
      </c>
      <c r="P3465" s="89"/>
      <c r="Q3465" s="89"/>
      <c r="R3465" s="89"/>
      <c r="S3465" s="109">
        <v>6</v>
      </c>
      <c r="T3465" s="110">
        <v>950</v>
      </c>
      <c r="U3465" s="109">
        <v>0</v>
      </c>
    </row>
    <row r="3466" spans="1:21" ht="17.25" customHeight="1" thickBot="1">
      <c r="A3466" s="82">
        <v>45097</v>
      </c>
      <c r="B3466" s="82" t="str">
        <f t="shared" si="54"/>
        <v>Jun</v>
      </c>
      <c r="C3466" s="83">
        <v>45078</v>
      </c>
      <c r="D3466" s="84">
        <v>25</v>
      </c>
      <c r="E3466" s="84" t="s">
        <v>205</v>
      </c>
      <c r="F3466" s="86" t="s">
        <v>326</v>
      </c>
      <c r="G3466" s="86" t="s">
        <v>11430</v>
      </c>
      <c r="H3466" s="86" t="s">
        <v>8782</v>
      </c>
      <c r="I3466" s="86">
        <v>3900</v>
      </c>
      <c r="J3466" s="84">
        <v>3305</v>
      </c>
      <c r="K3466" s="107" t="s">
        <v>261</v>
      </c>
      <c r="L3466" s="88" t="s">
        <v>226</v>
      </c>
      <c r="M3466" s="88" t="str">
        <f>VLOOKUP(L3466,'Total Sales 24-25'!$AD$2:$AE$6,2,0)</f>
        <v xml:space="preserve">Training Business </v>
      </c>
      <c r="N3466" s="88" t="s">
        <v>330</v>
      </c>
      <c r="O3466" s="84" t="s">
        <v>6341</v>
      </c>
      <c r="P3466" s="89"/>
      <c r="Q3466" s="89"/>
      <c r="R3466" s="89"/>
      <c r="S3466" s="84">
        <v>6</v>
      </c>
      <c r="T3466" s="86">
        <v>3900</v>
      </c>
      <c r="U3466" s="84">
        <v>0</v>
      </c>
    </row>
    <row r="3467" spans="1:21" ht="17.25" customHeight="1" thickBot="1">
      <c r="A3467" s="82">
        <v>45097</v>
      </c>
      <c r="B3467" s="82" t="str">
        <f t="shared" si="54"/>
        <v>Jun</v>
      </c>
      <c r="C3467" s="83">
        <v>45078</v>
      </c>
      <c r="D3467" s="109">
        <v>25</v>
      </c>
      <c r="E3467" s="84" t="s">
        <v>205</v>
      </c>
      <c r="F3467" s="110" t="s">
        <v>10752</v>
      </c>
      <c r="G3467" s="110" t="s">
        <v>11431</v>
      </c>
      <c r="H3467" s="86" t="s">
        <v>8782</v>
      </c>
      <c r="I3467" s="110">
        <v>8850</v>
      </c>
      <c r="J3467" s="109">
        <v>7500</v>
      </c>
      <c r="K3467" s="120" t="s">
        <v>112</v>
      </c>
      <c r="L3467" s="109" t="s">
        <v>229</v>
      </c>
      <c r="M3467" s="88" t="str">
        <f>VLOOKUP(L3467,'Total Sales 24-25'!$AD$2:$AE$6,2,0)</f>
        <v>WhatsApp API Business</v>
      </c>
      <c r="N3467" s="109" t="s">
        <v>269</v>
      </c>
      <c r="O3467" s="109" t="s">
        <v>6341</v>
      </c>
      <c r="P3467" s="89"/>
      <c r="Q3467" s="89"/>
      <c r="R3467" s="89"/>
      <c r="S3467" s="109">
        <v>6</v>
      </c>
      <c r="T3467" s="110">
        <v>8850</v>
      </c>
      <c r="U3467" s="109">
        <v>0</v>
      </c>
    </row>
    <row r="3468" spans="1:21" ht="17.25" customHeight="1" thickBot="1">
      <c r="A3468" s="82">
        <v>45097</v>
      </c>
      <c r="B3468" s="82" t="str">
        <f t="shared" si="54"/>
        <v>Jun</v>
      </c>
      <c r="C3468" s="83">
        <v>45078</v>
      </c>
      <c r="D3468" s="109">
        <v>25</v>
      </c>
      <c r="E3468" s="84" t="s">
        <v>205</v>
      </c>
      <c r="F3468" s="110" t="s">
        <v>1565</v>
      </c>
      <c r="G3468" s="110" t="s">
        <v>11432</v>
      </c>
      <c r="H3468" s="86" t="s">
        <v>8782</v>
      </c>
      <c r="I3468" s="110">
        <v>5015</v>
      </c>
      <c r="J3468" s="109">
        <v>4250</v>
      </c>
      <c r="K3468" s="120" t="s">
        <v>112</v>
      </c>
      <c r="L3468" s="109" t="s">
        <v>229</v>
      </c>
      <c r="M3468" s="88" t="str">
        <f>VLOOKUP(L3468,'Total Sales 24-25'!$AD$2:$AE$6,2,0)</f>
        <v>WhatsApp API Business</v>
      </c>
      <c r="N3468" s="109" t="s">
        <v>258</v>
      </c>
      <c r="O3468" s="109" t="s">
        <v>6341</v>
      </c>
      <c r="P3468" s="89"/>
      <c r="Q3468" s="89"/>
      <c r="R3468" s="89"/>
      <c r="S3468" s="109">
        <v>6</v>
      </c>
      <c r="T3468" s="110">
        <v>5015</v>
      </c>
      <c r="U3468" s="109">
        <v>0</v>
      </c>
    </row>
    <row r="3469" spans="1:21" ht="17.25" customHeight="1" thickBot="1">
      <c r="A3469" s="82">
        <v>45097</v>
      </c>
      <c r="B3469" s="82" t="str">
        <f t="shared" si="54"/>
        <v>Jun</v>
      </c>
      <c r="C3469" s="83">
        <v>45078</v>
      </c>
      <c r="D3469" s="109">
        <v>25</v>
      </c>
      <c r="E3469" s="84" t="s">
        <v>205</v>
      </c>
      <c r="F3469" s="110" t="s">
        <v>8800</v>
      </c>
      <c r="G3469" s="110" t="s">
        <v>11433</v>
      </c>
      <c r="H3469" s="86" t="s">
        <v>8782</v>
      </c>
      <c r="I3469" s="110">
        <v>2507</v>
      </c>
      <c r="J3469" s="109">
        <v>2125</v>
      </c>
      <c r="K3469" s="120" t="s">
        <v>112</v>
      </c>
      <c r="L3469" s="109" t="s">
        <v>229</v>
      </c>
      <c r="M3469" s="88" t="str">
        <f>VLOOKUP(L3469,'Total Sales 24-25'!$AD$2:$AE$6,2,0)</f>
        <v>WhatsApp API Business</v>
      </c>
      <c r="N3469" s="109" t="s">
        <v>258</v>
      </c>
      <c r="O3469" s="109" t="s">
        <v>6341</v>
      </c>
      <c r="P3469" s="89"/>
      <c r="Q3469" s="89"/>
      <c r="R3469" s="89"/>
      <c r="S3469" s="109">
        <v>6</v>
      </c>
      <c r="T3469" s="110">
        <v>2507</v>
      </c>
      <c r="U3469" s="109">
        <v>0</v>
      </c>
    </row>
    <row r="3470" spans="1:21" ht="17.25" customHeight="1" thickBot="1">
      <c r="A3470" s="82">
        <v>45097</v>
      </c>
      <c r="B3470" s="82" t="str">
        <f t="shared" si="54"/>
        <v>Jun</v>
      </c>
      <c r="C3470" s="83">
        <v>45078</v>
      </c>
      <c r="D3470" s="109">
        <v>25</v>
      </c>
      <c r="E3470" s="84" t="s">
        <v>205</v>
      </c>
      <c r="F3470" s="110" t="s">
        <v>2740</v>
      </c>
      <c r="G3470" s="110" t="s">
        <v>11434</v>
      </c>
      <c r="H3470" s="86" t="s">
        <v>8782</v>
      </c>
      <c r="I3470" s="110">
        <v>8850</v>
      </c>
      <c r="J3470" s="109">
        <v>7500</v>
      </c>
      <c r="K3470" s="120" t="s">
        <v>112</v>
      </c>
      <c r="L3470" s="109" t="s">
        <v>229</v>
      </c>
      <c r="M3470" s="88" t="str">
        <f>VLOOKUP(L3470,'Total Sales 24-25'!$AD$2:$AE$6,2,0)</f>
        <v>WhatsApp API Business</v>
      </c>
      <c r="N3470" s="109" t="s">
        <v>269</v>
      </c>
      <c r="O3470" s="109" t="s">
        <v>6341</v>
      </c>
      <c r="P3470" s="89"/>
      <c r="Q3470" s="89"/>
      <c r="R3470" s="89"/>
      <c r="S3470" s="109">
        <v>6</v>
      </c>
      <c r="T3470" s="110">
        <v>8850</v>
      </c>
      <c r="U3470" s="109">
        <v>0</v>
      </c>
    </row>
    <row r="3471" spans="1:21" ht="17.25" customHeight="1" thickBot="1">
      <c r="A3471" s="82">
        <v>45097</v>
      </c>
      <c r="B3471" s="82" t="str">
        <f t="shared" si="54"/>
        <v>Jun</v>
      </c>
      <c r="C3471" s="83">
        <v>45078</v>
      </c>
      <c r="D3471" s="109">
        <v>25</v>
      </c>
      <c r="E3471" s="84" t="s">
        <v>205</v>
      </c>
      <c r="F3471" s="110" t="s">
        <v>4205</v>
      </c>
      <c r="G3471" s="110" t="s">
        <v>11435</v>
      </c>
      <c r="H3471" s="86" t="s">
        <v>8782</v>
      </c>
      <c r="I3471" s="110">
        <v>8850</v>
      </c>
      <c r="J3471" s="109">
        <v>7500</v>
      </c>
      <c r="K3471" s="120" t="s">
        <v>112</v>
      </c>
      <c r="L3471" s="109" t="s">
        <v>229</v>
      </c>
      <c r="M3471" s="88" t="str">
        <f>VLOOKUP(L3471,'Total Sales 24-25'!$AD$2:$AE$6,2,0)</f>
        <v>WhatsApp API Business</v>
      </c>
      <c r="N3471" s="109" t="s">
        <v>269</v>
      </c>
      <c r="O3471" s="109" t="s">
        <v>6341</v>
      </c>
      <c r="P3471" s="89"/>
      <c r="Q3471" s="89"/>
      <c r="R3471" s="89"/>
      <c r="S3471" s="109">
        <v>6</v>
      </c>
      <c r="T3471" s="110">
        <v>8850</v>
      </c>
      <c r="U3471" s="109">
        <v>0</v>
      </c>
    </row>
    <row r="3472" spans="1:21" ht="17.25" customHeight="1" thickBot="1">
      <c r="A3472" s="82">
        <v>45097</v>
      </c>
      <c r="B3472" s="82" t="str">
        <f t="shared" si="54"/>
        <v>Jun</v>
      </c>
      <c r="C3472" s="83">
        <v>45078</v>
      </c>
      <c r="D3472" s="84">
        <v>25</v>
      </c>
      <c r="E3472" s="84" t="s">
        <v>205</v>
      </c>
      <c r="F3472" s="86" t="s">
        <v>303</v>
      </c>
      <c r="G3472" s="86" t="s">
        <v>11436</v>
      </c>
      <c r="H3472" s="86" t="s">
        <v>8782</v>
      </c>
      <c r="I3472" s="86">
        <v>17700</v>
      </c>
      <c r="J3472" s="84">
        <v>15000</v>
      </c>
      <c r="K3472" s="121" t="s">
        <v>8790</v>
      </c>
      <c r="L3472" s="88" t="s">
        <v>232</v>
      </c>
      <c r="M3472" s="88" t="str">
        <f>VLOOKUP(L3472,'Total Sales 24-25'!$AD$2:$AE$6,2,0)</f>
        <v>Other Services</v>
      </c>
      <c r="N3472" s="88" t="s">
        <v>305</v>
      </c>
      <c r="O3472" s="84" t="s">
        <v>6341</v>
      </c>
      <c r="P3472" s="89"/>
      <c r="Q3472" s="89"/>
      <c r="R3472" s="89"/>
      <c r="S3472" s="84">
        <v>6</v>
      </c>
      <c r="T3472" s="86">
        <v>17700</v>
      </c>
      <c r="U3472" s="84">
        <v>0</v>
      </c>
    </row>
    <row r="3473" spans="1:21" ht="17.25" customHeight="1" thickBot="1">
      <c r="A3473" s="82">
        <v>45098</v>
      </c>
      <c r="B3473" s="82" t="str">
        <f t="shared" si="54"/>
        <v>Jun</v>
      </c>
      <c r="C3473" s="83">
        <v>45078</v>
      </c>
      <c r="D3473" s="109">
        <v>25</v>
      </c>
      <c r="E3473" s="84" t="s">
        <v>205</v>
      </c>
      <c r="F3473" s="110" t="s">
        <v>2421</v>
      </c>
      <c r="G3473" s="110" t="s">
        <v>11437</v>
      </c>
      <c r="H3473" s="86" t="s">
        <v>8782</v>
      </c>
      <c r="I3473" s="110">
        <v>15045</v>
      </c>
      <c r="J3473" s="109">
        <v>12750</v>
      </c>
      <c r="K3473" s="120" t="s">
        <v>112</v>
      </c>
      <c r="L3473" s="109" t="s">
        <v>229</v>
      </c>
      <c r="M3473" s="88" t="str">
        <f>VLOOKUP(L3473,'Total Sales 24-25'!$AD$2:$AE$6,2,0)</f>
        <v>WhatsApp API Business</v>
      </c>
      <c r="N3473" s="109" t="s">
        <v>284</v>
      </c>
      <c r="O3473" s="109" t="s">
        <v>6341</v>
      </c>
      <c r="P3473" s="89"/>
      <c r="Q3473" s="89"/>
      <c r="R3473" s="89"/>
      <c r="S3473" s="109">
        <v>6</v>
      </c>
      <c r="T3473" s="110">
        <v>15045</v>
      </c>
      <c r="U3473" s="109">
        <v>0</v>
      </c>
    </row>
    <row r="3474" spans="1:21" ht="17.25" customHeight="1" thickBot="1">
      <c r="A3474" s="82">
        <v>45098</v>
      </c>
      <c r="B3474" s="82" t="str">
        <f t="shared" si="54"/>
        <v>Jun</v>
      </c>
      <c r="C3474" s="83">
        <v>45078</v>
      </c>
      <c r="D3474" s="109">
        <v>25</v>
      </c>
      <c r="E3474" s="84" t="s">
        <v>205</v>
      </c>
      <c r="F3474" s="110" t="s">
        <v>11438</v>
      </c>
      <c r="G3474" s="110" t="s">
        <v>11439</v>
      </c>
      <c r="H3474" s="86" t="s">
        <v>8782</v>
      </c>
      <c r="I3474" s="110">
        <v>15045</v>
      </c>
      <c r="J3474" s="109">
        <v>12750</v>
      </c>
      <c r="K3474" s="120" t="s">
        <v>112</v>
      </c>
      <c r="L3474" s="109" t="s">
        <v>229</v>
      </c>
      <c r="M3474" s="88" t="str">
        <f>VLOOKUP(L3474,'Total Sales 24-25'!$AD$2:$AE$6,2,0)</f>
        <v>WhatsApp API Business</v>
      </c>
      <c r="N3474" s="109" t="s">
        <v>284</v>
      </c>
      <c r="O3474" s="109" t="s">
        <v>6341</v>
      </c>
      <c r="P3474" s="89"/>
      <c r="Q3474" s="89"/>
      <c r="R3474" s="89"/>
      <c r="S3474" s="109">
        <v>6</v>
      </c>
      <c r="T3474" s="110">
        <v>15045</v>
      </c>
      <c r="U3474" s="109">
        <v>0</v>
      </c>
    </row>
    <row r="3475" spans="1:21" ht="17.25" customHeight="1" thickBot="1">
      <c r="A3475" s="82">
        <v>45098</v>
      </c>
      <c r="B3475" s="82" t="str">
        <f t="shared" si="54"/>
        <v>Jun</v>
      </c>
      <c r="C3475" s="83">
        <v>45078</v>
      </c>
      <c r="D3475" s="84">
        <v>25</v>
      </c>
      <c r="E3475" s="84" t="s">
        <v>205</v>
      </c>
      <c r="F3475" s="86" t="s">
        <v>437</v>
      </c>
      <c r="G3475" s="86" t="s">
        <v>11440</v>
      </c>
      <c r="H3475" s="86" t="s">
        <v>8782</v>
      </c>
      <c r="I3475" s="86">
        <v>45595</v>
      </c>
      <c r="J3475" s="84">
        <v>38640</v>
      </c>
      <c r="K3475" s="88" t="s">
        <v>8818</v>
      </c>
      <c r="L3475" s="88" t="s">
        <v>223</v>
      </c>
      <c r="M3475" s="88" t="str">
        <f>VLOOKUP(L3475,'Total Sales 24-25'!$AD$2:$AE$6,2,0)</f>
        <v>Tech Assist Recruitment</v>
      </c>
      <c r="N3475" s="88" t="s">
        <v>311</v>
      </c>
      <c r="O3475" s="84" t="s">
        <v>6341</v>
      </c>
      <c r="P3475" s="89"/>
      <c r="Q3475" s="89"/>
      <c r="R3475" s="89"/>
      <c r="S3475" s="84">
        <v>6</v>
      </c>
      <c r="T3475" s="86">
        <v>45595</v>
      </c>
      <c r="U3475" s="84">
        <v>0</v>
      </c>
    </row>
    <row r="3476" spans="1:21" ht="17.25" customHeight="1" thickBot="1">
      <c r="A3476" s="82">
        <v>45098</v>
      </c>
      <c r="B3476" s="82" t="str">
        <f t="shared" si="54"/>
        <v>Jun</v>
      </c>
      <c r="C3476" s="83">
        <v>45078</v>
      </c>
      <c r="D3476" s="84">
        <v>25</v>
      </c>
      <c r="E3476" s="84" t="s">
        <v>205</v>
      </c>
      <c r="F3476" s="86" t="s">
        <v>11441</v>
      </c>
      <c r="G3476" s="86" t="s">
        <v>11442</v>
      </c>
      <c r="H3476" s="86" t="s">
        <v>8782</v>
      </c>
      <c r="I3476" s="86">
        <v>3900</v>
      </c>
      <c r="J3476" s="84">
        <v>3305</v>
      </c>
      <c r="K3476" s="107" t="s">
        <v>261</v>
      </c>
      <c r="L3476" s="88" t="s">
        <v>226</v>
      </c>
      <c r="M3476" s="88" t="str">
        <f>VLOOKUP(L3476,'Total Sales 24-25'!$AD$2:$AE$6,2,0)</f>
        <v xml:space="preserve">Training Business </v>
      </c>
      <c r="N3476" s="88" t="s">
        <v>330</v>
      </c>
      <c r="O3476" s="84" t="s">
        <v>6341</v>
      </c>
      <c r="P3476" s="89"/>
      <c r="Q3476" s="89"/>
      <c r="R3476" s="89"/>
      <c r="S3476" s="84">
        <v>6</v>
      </c>
      <c r="T3476" s="86">
        <v>3900</v>
      </c>
      <c r="U3476" s="84">
        <v>0</v>
      </c>
    </row>
    <row r="3477" spans="1:21" ht="17.25" customHeight="1" thickBot="1">
      <c r="A3477" s="82">
        <v>45098</v>
      </c>
      <c r="B3477" s="82" t="str">
        <f t="shared" si="54"/>
        <v>Jun</v>
      </c>
      <c r="C3477" s="83">
        <v>45078</v>
      </c>
      <c r="D3477" s="84">
        <v>25</v>
      </c>
      <c r="E3477" s="84" t="s">
        <v>205</v>
      </c>
      <c r="F3477" s="86" t="s">
        <v>11443</v>
      </c>
      <c r="G3477" s="86" t="s">
        <v>11444</v>
      </c>
      <c r="H3477" s="86" t="s">
        <v>8782</v>
      </c>
      <c r="I3477" s="86">
        <v>3900</v>
      </c>
      <c r="J3477" s="84">
        <v>3305</v>
      </c>
      <c r="K3477" s="107" t="s">
        <v>261</v>
      </c>
      <c r="L3477" s="88" t="s">
        <v>226</v>
      </c>
      <c r="M3477" s="88" t="str">
        <f>VLOOKUP(L3477,'Total Sales 24-25'!$AD$2:$AE$6,2,0)</f>
        <v xml:space="preserve">Training Business </v>
      </c>
      <c r="N3477" s="88" t="s">
        <v>330</v>
      </c>
      <c r="O3477" s="84" t="s">
        <v>6341</v>
      </c>
      <c r="P3477" s="89"/>
      <c r="Q3477" s="89"/>
      <c r="R3477" s="89"/>
      <c r="S3477" s="84">
        <v>6</v>
      </c>
      <c r="T3477" s="86">
        <v>3900</v>
      </c>
      <c r="U3477" s="84">
        <v>0</v>
      </c>
    </row>
    <row r="3478" spans="1:21" ht="17.25" customHeight="1" thickBot="1">
      <c r="A3478" s="82">
        <v>45098</v>
      </c>
      <c r="B3478" s="82" t="str">
        <f t="shared" si="54"/>
        <v>Jun</v>
      </c>
      <c r="C3478" s="83">
        <v>45078</v>
      </c>
      <c r="D3478" s="84">
        <v>25</v>
      </c>
      <c r="E3478" s="84" t="s">
        <v>205</v>
      </c>
      <c r="F3478" s="86" t="s">
        <v>4912</v>
      </c>
      <c r="G3478" s="86" t="s">
        <v>11445</v>
      </c>
      <c r="H3478" s="86" t="s">
        <v>8782</v>
      </c>
      <c r="I3478" s="86">
        <v>8700</v>
      </c>
      <c r="J3478" s="84">
        <v>7373</v>
      </c>
      <c r="K3478" s="107" t="s">
        <v>261</v>
      </c>
      <c r="L3478" s="88" t="s">
        <v>226</v>
      </c>
      <c r="M3478" s="88" t="str">
        <f>VLOOKUP(L3478,'Total Sales 24-25'!$AD$2:$AE$6,2,0)</f>
        <v xml:space="preserve">Training Business </v>
      </c>
      <c r="N3478" s="88" t="s">
        <v>330</v>
      </c>
      <c r="O3478" s="84" t="s">
        <v>6341</v>
      </c>
      <c r="P3478" s="89"/>
      <c r="Q3478" s="89"/>
      <c r="R3478" s="89"/>
      <c r="S3478" s="84">
        <v>6</v>
      </c>
      <c r="T3478" s="86">
        <v>8700</v>
      </c>
      <c r="U3478" s="84">
        <v>0</v>
      </c>
    </row>
    <row r="3479" spans="1:21" ht="17.25" customHeight="1" thickBot="1">
      <c r="A3479" s="82">
        <v>45099</v>
      </c>
      <c r="B3479" s="82" t="str">
        <f t="shared" si="54"/>
        <v>Jun</v>
      </c>
      <c r="C3479" s="83">
        <v>45078</v>
      </c>
      <c r="D3479" s="84">
        <v>25</v>
      </c>
      <c r="E3479" s="84" t="s">
        <v>205</v>
      </c>
      <c r="F3479" s="86" t="s">
        <v>11446</v>
      </c>
      <c r="G3479" s="86" t="s">
        <v>11447</v>
      </c>
      <c r="H3479" s="86" t="s">
        <v>8782</v>
      </c>
      <c r="I3479" s="86">
        <v>2900</v>
      </c>
      <c r="J3479" s="84">
        <v>2458</v>
      </c>
      <c r="K3479" s="107" t="s">
        <v>261</v>
      </c>
      <c r="L3479" s="88" t="s">
        <v>226</v>
      </c>
      <c r="M3479" s="88" t="str">
        <f>VLOOKUP(L3479,'Total Sales 24-25'!$AD$2:$AE$6,2,0)</f>
        <v xml:space="preserve">Training Business </v>
      </c>
      <c r="N3479" s="88" t="s">
        <v>330</v>
      </c>
      <c r="O3479" s="84" t="s">
        <v>6341</v>
      </c>
      <c r="P3479" s="89"/>
      <c r="Q3479" s="89"/>
      <c r="R3479" s="89"/>
      <c r="S3479" s="84">
        <v>6</v>
      </c>
      <c r="T3479" s="86">
        <v>2900</v>
      </c>
      <c r="U3479" s="84">
        <v>0</v>
      </c>
    </row>
    <row r="3480" spans="1:21" ht="17.25" customHeight="1" thickBot="1">
      <c r="A3480" s="82">
        <v>45099</v>
      </c>
      <c r="B3480" s="82" t="str">
        <f t="shared" si="54"/>
        <v>Jun</v>
      </c>
      <c r="C3480" s="83">
        <v>45078</v>
      </c>
      <c r="D3480" s="84">
        <v>25</v>
      </c>
      <c r="E3480" s="84" t="s">
        <v>205</v>
      </c>
      <c r="F3480" s="86" t="s">
        <v>11448</v>
      </c>
      <c r="G3480" s="86" t="s">
        <v>11449</v>
      </c>
      <c r="H3480" s="86" t="s">
        <v>8782</v>
      </c>
      <c r="I3480" s="86">
        <v>2900</v>
      </c>
      <c r="J3480" s="84">
        <v>2458</v>
      </c>
      <c r="K3480" s="107" t="s">
        <v>261</v>
      </c>
      <c r="L3480" s="88" t="s">
        <v>226</v>
      </c>
      <c r="M3480" s="88" t="str">
        <f>VLOOKUP(L3480,'Total Sales 24-25'!$AD$2:$AE$6,2,0)</f>
        <v xml:space="preserve">Training Business </v>
      </c>
      <c r="N3480" s="88" t="s">
        <v>330</v>
      </c>
      <c r="O3480" s="84" t="s">
        <v>6341</v>
      </c>
      <c r="P3480" s="89"/>
      <c r="Q3480" s="89"/>
      <c r="R3480" s="89"/>
      <c r="S3480" s="84">
        <v>6</v>
      </c>
      <c r="T3480" s="86">
        <v>2900</v>
      </c>
      <c r="U3480" s="84">
        <v>0</v>
      </c>
    </row>
    <row r="3481" spans="1:21" ht="17.25" customHeight="1" thickBot="1">
      <c r="A3481" s="82">
        <v>45099</v>
      </c>
      <c r="B3481" s="82" t="str">
        <f t="shared" si="54"/>
        <v>Jun</v>
      </c>
      <c r="C3481" s="83">
        <v>45078</v>
      </c>
      <c r="D3481" s="84">
        <v>25</v>
      </c>
      <c r="E3481" s="84" t="s">
        <v>205</v>
      </c>
      <c r="F3481" s="86" t="s">
        <v>11450</v>
      </c>
      <c r="G3481" s="86" t="s">
        <v>11451</v>
      </c>
      <c r="H3481" s="86" t="s">
        <v>8782</v>
      </c>
      <c r="I3481" s="86">
        <v>3900</v>
      </c>
      <c r="J3481" s="84">
        <v>3305</v>
      </c>
      <c r="K3481" s="107" t="s">
        <v>261</v>
      </c>
      <c r="L3481" s="88" t="s">
        <v>226</v>
      </c>
      <c r="M3481" s="88" t="str">
        <f>VLOOKUP(L3481,'Total Sales 24-25'!$AD$2:$AE$6,2,0)</f>
        <v xml:space="preserve">Training Business </v>
      </c>
      <c r="N3481" s="88" t="s">
        <v>330</v>
      </c>
      <c r="O3481" s="84" t="s">
        <v>6341</v>
      </c>
      <c r="P3481" s="89"/>
      <c r="Q3481" s="89"/>
      <c r="R3481" s="89"/>
      <c r="S3481" s="84">
        <v>6</v>
      </c>
      <c r="T3481" s="86">
        <v>3900</v>
      </c>
      <c r="U3481" s="84">
        <v>0</v>
      </c>
    </row>
    <row r="3482" spans="1:21" ht="17.25" customHeight="1" thickBot="1">
      <c r="A3482" s="82">
        <v>45099</v>
      </c>
      <c r="B3482" s="82" t="str">
        <f t="shared" si="54"/>
        <v>Jun</v>
      </c>
      <c r="C3482" s="83">
        <v>45078</v>
      </c>
      <c r="D3482" s="84">
        <v>25</v>
      </c>
      <c r="E3482" s="84" t="s">
        <v>205</v>
      </c>
      <c r="F3482" s="86" t="s">
        <v>4809</v>
      </c>
      <c r="G3482" s="86" t="s">
        <v>11452</v>
      </c>
      <c r="H3482" s="86" t="s">
        <v>8782</v>
      </c>
      <c r="I3482" s="86">
        <v>1450</v>
      </c>
      <c r="J3482" s="84">
        <v>1229</v>
      </c>
      <c r="K3482" s="107" t="s">
        <v>261</v>
      </c>
      <c r="L3482" s="88" t="s">
        <v>226</v>
      </c>
      <c r="M3482" s="88" t="str">
        <f>VLOOKUP(L3482,'Total Sales 24-25'!$AD$2:$AE$6,2,0)</f>
        <v xml:space="preserve">Training Business </v>
      </c>
      <c r="N3482" s="88" t="s">
        <v>330</v>
      </c>
      <c r="O3482" s="84" t="s">
        <v>6341</v>
      </c>
      <c r="P3482" s="89"/>
      <c r="Q3482" s="89"/>
      <c r="R3482" s="89"/>
      <c r="S3482" s="84">
        <v>6</v>
      </c>
      <c r="T3482" s="86">
        <v>1450</v>
      </c>
      <c r="U3482" s="84">
        <v>0</v>
      </c>
    </row>
    <row r="3483" spans="1:21" ht="17.25" customHeight="1" thickBot="1">
      <c r="A3483" s="82">
        <v>45099</v>
      </c>
      <c r="B3483" s="82" t="str">
        <f t="shared" si="54"/>
        <v>Jun</v>
      </c>
      <c r="C3483" s="83">
        <v>45078</v>
      </c>
      <c r="D3483" s="84">
        <v>25</v>
      </c>
      <c r="E3483" s="84" t="s">
        <v>205</v>
      </c>
      <c r="F3483" s="86" t="s">
        <v>5853</v>
      </c>
      <c r="G3483" s="86" t="s">
        <v>11453</v>
      </c>
      <c r="H3483" s="86" t="s">
        <v>8782</v>
      </c>
      <c r="I3483" s="86">
        <v>3900</v>
      </c>
      <c r="J3483" s="84">
        <v>3305</v>
      </c>
      <c r="K3483" s="107" t="s">
        <v>261</v>
      </c>
      <c r="L3483" s="88" t="s">
        <v>226</v>
      </c>
      <c r="M3483" s="88" t="str">
        <f>VLOOKUP(L3483,'Total Sales 24-25'!$AD$2:$AE$6,2,0)</f>
        <v xml:space="preserve">Training Business </v>
      </c>
      <c r="N3483" s="88" t="s">
        <v>330</v>
      </c>
      <c r="O3483" s="84" t="s">
        <v>6341</v>
      </c>
      <c r="P3483" s="89"/>
      <c r="Q3483" s="89"/>
      <c r="R3483" s="89"/>
      <c r="S3483" s="84">
        <v>6</v>
      </c>
      <c r="T3483" s="86">
        <v>3900</v>
      </c>
      <c r="U3483" s="84">
        <v>0</v>
      </c>
    </row>
    <row r="3484" spans="1:21" ht="17.25" customHeight="1" thickBot="1">
      <c r="A3484" s="82">
        <v>45099</v>
      </c>
      <c r="B3484" s="82" t="str">
        <f t="shared" si="54"/>
        <v>Jun</v>
      </c>
      <c r="C3484" s="83">
        <v>45078</v>
      </c>
      <c r="D3484" s="84">
        <v>25</v>
      </c>
      <c r="E3484" s="84" t="s">
        <v>205</v>
      </c>
      <c r="F3484" s="86" t="s">
        <v>11454</v>
      </c>
      <c r="G3484" s="86" t="s">
        <v>11455</v>
      </c>
      <c r="H3484" s="86" t="s">
        <v>8782</v>
      </c>
      <c r="I3484" s="86">
        <v>299</v>
      </c>
      <c r="J3484" s="84">
        <v>253</v>
      </c>
      <c r="K3484" s="107" t="s">
        <v>261</v>
      </c>
      <c r="L3484" s="88" t="s">
        <v>226</v>
      </c>
      <c r="M3484" s="88" t="str">
        <f>VLOOKUP(L3484,'Total Sales 24-25'!$AD$2:$AE$6,2,0)</f>
        <v xml:space="preserve">Training Business </v>
      </c>
      <c r="N3484" s="88" t="s">
        <v>330</v>
      </c>
      <c r="O3484" s="84" t="s">
        <v>6341</v>
      </c>
      <c r="P3484" s="89"/>
      <c r="Q3484" s="89"/>
      <c r="R3484" s="89"/>
      <c r="S3484" s="84">
        <v>6</v>
      </c>
      <c r="T3484" s="86">
        <v>299</v>
      </c>
      <c r="U3484" s="84">
        <v>0</v>
      </c>
    </row>
    <row r="3485" spans="1:21" ht="17.25" customHeight="1" thickBot="1">
      <c r="A3485" s="82">
        <v>45099</v>
      </c>
      <c r="B3485" s="82" t="str">
        <f t="shared" si="54"/>
        <v>Jun</v>
      </c>
      <c r="C3485" s="83">
        <v>45078</v>
      </c>
      <c r="D3485" s="84">
        <v>25</v>
      </c>
      <c r="E3485" s="84" t="s">
        <v>205</v>
      </c>
      <c r="F3485" s="86" t="s">
        <v>1604</v>
      </c>
      <c r="G3485" s="86" t="s">
        <v>11456</v>
      </c>
      <c r="H3485" s="86" t="s">
        <v>8782</v>
      </c>
      <c r="I3485" s="86">
        <v>1450</v>
      </c>
      <c r="J3485" s="84">
        <v>1229</v>
      </c>
      <c r="K3485" s="107" t="s">
        <v>261</v>
      </c>
      <c r="L3485" s="88" t="s">
        <v>226</v>
      </c>
      <c r="M3485" s="88" t="str">
        <f>VLOOKUP(L3485,'Total Sales 24-25'!$AD$2:$AE$6,2,0)</f>
        <v xml:space="preserve">Training Business </v>
      </c>
      <c r="N3485" s="88" t="s">
        <v>330</v>
      </c>
      <c r="O3485" s="84" t="s">
        <v>6341</v>
      </c>
      <c r="P3485" s="89"/>
      <c r="Q3485" s="89"/>
      <c r="R3485" s="89"/>
      <c r="S3485" s="84">
        <v>6</v>
      </c>
      <c r="T3485" s="86">
        <v>1450</v>
      </c>
      <c r="U3485" s="84">
        <v>0</v>
      </c>
    </row>
    <row r="3486" spans="1:21" ht="17.25" customHeight="1" thickBot="1">
      <c r="A3486" s="82">
        <v>45099</v>
      </c>
      <c r="B3486" s="82" t="str">
        <f t="shared" si="54"/>
        <v>Jun</v>
      </c>
      <c r="C3486" s="83">
        <v>45078</v>
      </c>
      <c r="D3486" s="84">
        <v>25</v>
      </c>
      <c r="E3486" s="84" t="s">
        <v>205</v>
      </c>
      <c r="F3486" s="86" t="s">
        <v>11457</v>
      </c>
      <c r="G3486" s="86" t="s">
        <v>11458</v>
      </c>
      <c r="H3486" s="86" t="s">
        <v>8782</v>
      </c>
      <c r="I3486" s="86">
        <v>3900</v>
      </c>
      <c r="J3486" s="84">
        <v>3305</v>
      </c>
      <c r="K3486" s="107" t="s">
        <v>261</v>
      </c>
      <c r="L3486" s="88" t="s">
        <v>226</v>
      </c>
      <c r="M3486" s="88" t="str">
        <f>VLOOKUP(L3486,'Total Sales 24-25'!$AD$2:$AE$6,2,0)</f>
        <v xml:space="preserve">Training Business </v>
      </c>
      <c r="N3486" s="88" t="s">
        <v>330</v>
      </c>
      <c r="O3486" s="84" t="s">
        <v>6341</v>
      </c>
      <c r="P3486" s="89"/>
      <c r="Q3486" s="89"/>
      <c r="R3486" s="89"/>
      <c r="S3486" s="84">
        <v>6</v>
      </c>
      <c r="T3486" s="86">
        <v>3900</v>
      </c>
      <c r="U3486" s="84">
        <v>0</v>
      </c>
    </row>
    <row r="3487" spans="1:21" ht="17.25" customHeight="1" thickBot="1">
      <c r="A3487" s="82">
        <v>45099</v>
      </c>
      <c r="B3487" s="82" t="str">
        <f t="shared" si="54"/>
        <v>Jun</v>
      </c>
      <c r="C3487" s="83">
        <v>45078</v>
      </c>
      <c r="D3487" s="84">
        <v>25</v>
      </c>
      <c r="E3487" s="84" t="s">
        <v>205</v>
      </c>
      <c r="F3487" s="86" t="s">
        <v>11459</v>
      </c>
      <c r="G3487" s="86" t="s">
        <v>11460</v>
      </c>
      <c r="H3487" s="86" t="s">
        <v>8782</v>
      </c>
      <c r="I3487" s="86">
        <v>3900</v>
      </c>
      <c r="J3487" s="84">
        <v>3305</v>
      </c>
      <c r="K3487" s="107" t="s">
        <v>261</v>
      </c>
      <c r="L3487" s="88" t="s">
        <v>226</v>
      </c>
      <c r="M3487" s="88" t="str">
        <f>VLOOKUP(L3487,'Total Sales 24-25'!$AD$2:$AE$6,2,0)</f>
        <v xml:space="preserve">Training Business </v>
      </c>
      <c r="N3487" s="88" t="s">
        <v>330</v>
      </c>
      <c r="O3487" s="84" t="s">
        <v>6341</v>
      </c>
      <c r="P3487" s="89"/>
      <c r="Q3487" s="89"/>
      <c r="R3487" s="89"/>
      <c r="S3487" s="84">
        <v>6</v>
      </c>
      <c r="T3487" s="86">
        <v>3900</v>
      </c>
      <c r="U3487" s="84">
        <v>0</v>
      </c>
    </row>
    <row r="3488" spans="1:21" ht="17.25" customHeight="1" thickBot="1">
      <c r="A3488" s="82">
        <v>45099</v>
      </c>
      <c r="B3488" s="82" t="str">
        <f t="shared" si="54"/>
        <v>Jun</v>
      </c>
      <c r="C3488" s="83">
        <v>45078</v>
      </c>
      <c r="D3488" s="109">
        <v>25</v>
      </c>
      <c r="E3488" s="84" t="s">
        <v>205</v>
      </c>
      <c r="F3488" s="110" t="s">
        <v>427</v>
      </c>
      <c r="G3488" s="110" t="s">
        <v>11461</v>
      </c>
      <c r="H3488" s="86" t="s">
        <v>8782</v>
      </c>
      <c r="I3488" s="110">
        <v>15045</v>
      </c>
      <c r="J3488" s="109">
        <v>12750</v>
      </c>
      <c r="K3488" s="120" t="s">
        <v>112</v>
      </c>
      <c r="L3488" s="109" t="s">
        <v>229</v>
      </c>
      <c r="M3488" s="88" t="str">
        <f>VLOOKUP(L3488,'Total Sales 24-25'!$AD$2:$AE$6,2,0)</f>
        <v>WhatsApp API Business</v>
      </c>
      <c r="N3488" s="109" t="s">
        <v>284</v>
      </c>
      <c r="O3488" s="109" t="s">
        <v>6341</v>
      </c>
      <c r="P3488" s="89"/>
      <c r="Q3488" s="89"/>
      <c r="R3488" s="89"/>
      <c r="S3488" s="109">
        <v>6</v>
      </c>
      <c r="T3488" s="110">
        <v>15045</v>
      </c>
      <c r="U3488" s="109">
        <v>0</v>
      </c>
    </row>
    <row r="3489" spans="1:21" ht="17.25" customHeight="1" thickBot="1">
      <c r="A3489" s="82">
        <v>45099</v>
      </c>
      <c r="B3489" s="82" t="str">
        <f t="shared" si="54"/>
        <v>Jun</v>
      </c>
      <c r="C3489" s="83">
        <v>45078</v>
      </c>
      <c r="D3489" s="109">
        <v>25</v>
      </c>
      <c r="E3489" s="84" t="s">
        <v>205</v>
      </c>
      <c r="F3489" s="110" t="s">
        <v>11462</v>
      </c>
      <c r="G3489" s="110" t="s">
        <v>11463</v>
      </c>
      <c r="H3489" s="86" t="s">
        <v>8782</v>
      </c>
      <c r="I3489" s="110">
        <v>2950</v>
      </c>
      <c r="J3489" s="109">
        <v>2500</v>
      </c>
      <c r="K3489" s="120" t="s">
        <v>112</v>
      </c>
      <c r="L3489" s="109" t="s">
        <v>229</v>
      </c>
      <c r="M3489" s="88" t="str">
        <f>VLOOKUP(L3489,'Total Sales 24-25'!$AD$2:$AE$6,2,0)</f>
        <v>WhatsApp API Business</v>
      </c>
      <c r="N3489" s="109" t="s">
        <v>258</v>
      </c>
      <c r="O3489" s="109" t="s">
        <v>6341</v>
      </c>
      <c r="P3489" s="89"/>
      <c r="Q3489" s="89"/>
      <c r="R3489" s="89"/>
      <c r="S3489" s="109">
        <v>6</v>
      </c>
      <c r="T3489" s="110">
        <v>2950</v>
      </c>
      <c r="U3489" s="109">
        <v>0</v>
      </c>
    </row>
    <row r="3490" spans="1:21" ht="17.25" customHeight="1" thickBot="1">
      <c r="A3490" s="82">
        <v>45100</v>
      </c>
      <c r="B3490" s="82" t="str">
        <f t="shared" si="54"/>
        <v>Jun</v>
      </c>
      <c r="C3490" s="83">
        <v>45078</v>
      </c>
      <c r="D3490" s="109">
        <v>25</v>
      </c>
      <c r="E3490" s="84" t="s">
        <v>205</v>
      </c>
      <c r="F3490" s="110" t="s">
        <v>1467</v>
      </c>
      <c r="G3490" s="110" t="s">
        <v>11464</v>
      </c>
      <c r="H3490" s="86" t="s">
        <v>8782</v>
      </c>
      <c r="I3490" s="110">
        <v>2950</v>
      </c>
      <c r="J3490" s="109">
        <v>2500</v>
      </c>
      <c r="K3490" s="120" t="s">
        <v>112</v>
      </c>
      <c r="L3490" s="109" t="s">
        <v>229</v>
      </c>
      <c r="M3490" s="88" t="str">
        <f>VLOOKUP(L3490,'Total Sales 24-25'!$AD$2:$AE$6,2,0)</f>
        <v>WhatsApp API Business</v>
      </c>
      <c r="N3490" s="109" t="s">
        <v>258</v>
      </c>
      <c r="O3490" s="109" t="s">
        <v>6341</v>
      </c>
      <c r="P3490" s="89"/>
      <c r="Q3490" s="89"/>
      <c r="R3490" s="89"/>
      <c r="S3490" s="109">
        <v>6</v>
      </c>
      <c r="T3490" s="110">
        <v>2950</v>
      </c>
      <c r="U3490" s="109">
        <v>0</v>
      </c>
    </row>
    <row r="3491" spans="1:21" ht="17.25" customHeight="1" thickBot="1">
      <c r="A3491" s="82">
        <v>45100</v>
      </c>
      <c r="B3491" s="82" t="str">
        <f t="shared" si="54"/>
        <v>Jun</v>
      </c>
      <c r="C3491" s="83">
        <v>45078</v>
      </c>
      <c r="D3491" s="109">
        <v>25</v>
      </c>
      <c r="E3491" s="84" t="s">
        <v>205</v>
      </c>
      <c r="F3491" s="110" t="s">
        <v>2523</v>
      </c>
      <c r="G3491" s="110" t="s">
        <v>11465</v>
      </c>
      <c r="H3491" s="86" t="s">
        <v>8782</v>
      </c>
      <c r="I3491" s="110">
        <v>7080</v>
      </c>
      <c r="J3491" s="109">
        <v>6000</v>
      </c>
      <c r="K3491" s="120" t="s">
        <v>112</v>
      </c>
      <c r="L3491" s="109" t="s">
        <v>229</v>
      </c>
      <c r="M3491" s="88" t="str">
        <f>VLOOKUP(L3491,'Total Sales 24-25'!$AD$2:$AE$6,2,0)</f>
        <v>WhatsApp API Business</v>
      </c>
      <c r="N3491" s="109" t="s">
        <v>1256</v>
      </c>
      <c r="O3491" s="109" t="s">
        <v>6341</v>
      </c>
      <c r="P3491" s="89"/>
      <c r="Q3491" s="89"/>
      <c r="R3491" s="89"/>
      <c r="S3491" s="109">
        <v>6</v>
      </c>
      <c r="T3491" s="110">
        <v>7080</v>
      </c>
      <c r="U3491" s="109">
        <v>0</v>
      </c>
    </row>
    <row r="3492" spans="1:21" ht="17.25" customHeight="1" thickBot="1">
      <c r="A3492" s="82">
        <v>45100</v>
      </c>
      <c r="B3492" s="82" t="str">
        <f t="shared" si="54"/>
        <v>Jun</v>
      </c>
      <c r="C3492" s="83">
        <v>45078</v>
      </c>
      <c r="D3492" s="109">
        <v>25</v>
      </c>
      <c r="E3492" s="84" t="s">
        <v>205</v>
      </c>
      <c r="F3492" s="110" t="s">
        <v>2901</v>
      </c>
      <c r="G3492" s="110" t="s">
        <v>11466</v>
      </c>
      <c r="H3492" s="86" t="s">
        <v>8782</v>
      </c>
      <c r="I3492" s="110">
        <v>17700</v>
      </c>
      <c r="J3492" s="109">
        <v>15000</v>
      </c>
      <c r="K3492" s="120" t="s">
        <v>112</v>
      </c>
      <c r="L3492" s="109" t="s">
        <v>229</v>
      </c>
      <c r="M3492" s="88" t="str">
        <f>VLOOKUP(L3492,'Total Sales 24-25'!$AD$2:$AE$6,2,0)</f>
        <v>WhatsApp API Business</v>
      </c>
      <c r="N3492" s="109" t="s">
        <v>284</v>
      </c>
      <c r="O3492" s="109" t="s">
        <v>6341</v>
      </c>
      <c r="P3492" s="89"/>
      <c r="Q3492" s="89"/>
      <c r="R3492" s="89"/>
      <c r="S3492" s="109">
        <v>6</v>
      </c>
      <c r="T3492" s="110">
        <v>17700</v>
      </c>
      <c r="U3492" s="109">
        <v>0</v>
      </c>
    </row>
    <row r="3493" spans="1:21" ht="17.25" customHeight="1" thickBot="1">
      <c r="A3493" s="82">
        <v>45100</v>
      </c>
      <c r="B3493" s="82" t="str">
        <f t="shared" si="54"/>
        <v>Jun</v>
      </c>
      <c r="C3493" s="83">
        <v>45078</v>
      </c>
      <c r="D3493" s="109">
        <v>25</v>
      </c>
      <c r="E3493" s="84" t="s">
        <v>205</v>
      </c>
      <c r="F3493" s="110" t="s">
        <v>9054</v>
      </c>
      <c r="G3493" s="110" t="s">
        <v>11467</v>
      </c>
      <c r="H3493" s="86" t="s">
        <v>8782</v>
      </c>
      <c r="I3493" s="110">
        <v>2950</v>
      </c>
      <c r="J3493" s="109">
        <v>2500</v>
      </c>
      <c r="K3493" s="120" t="s">
        <v>112</v>
      </c>
      <c r="L3493" s="109" t="s">
        <v>229</v>
      </c>
      <c r="M3493" s="88" t="str">
        <f>VLOOKUP(L3493,'Total Sales 24-25'!$AD$2:$AE$6,2,0)</f>
        <v>WhatsApp API Business</v>
      </c>
      <c r="N3493" s="109" t="s">
        <v>258</v>
      </c>
      <c r="O3493" s="109" t="s">
        <v>6341</v>
      </c>
      <c r="P3493" s="89"/>
      <c r="Q3493" s="89"/>
      <c r="R3493" s="89"/>
      <c r="S3493" s="109">
        <v>6</v>
      </c>
      <c r="T3493" s="110">
        <v>2950</v>
      </c>
      <c r="U3493" s="109">
        <v>0</v>
      </c>
    </row>
    <row r="3494" spans="1:21" ht="17.25" customHeight="1" thickBot="1">
      <c r="A3494" s="82">
        <v>45100</v>
      </c>
      <c r="B3494" s="82" t="str">
        <f t="shared" si="54"/>
        <v>Jun</v>
      </c>
      <c r="C3494" s="83">
        <v>45078</v>
      </c>
      <c r="D3494" s="109">
        <v>25</v>
      </c>
      <c r="E3494" s="84" t="s">
        <v>205</v>
      </c>
      <c r="F3494" s="110" t="s">
        <v>3114</v>
      </c>
      <c r="G3494" s="110" t="s">
        <v>11468</v>
      </c>
      <c r="H3494" s="86" t="s">
        <v>8782</v>
      </c>
      <c r="I3494" s="110">
        <v>77880</v>
      </c>
      <c r="J3494" s="109">
        <v>66000</v>
      </c>
      <c r="K3494" s="120" t="s">
        <v>112</v>
      </c>
      <c r="L3494" s="109" t="s">
        <v>229</v>
      </c>
      <c r="M3494" s="88" t="str">
        <f>VLOOKUP(L3494,'Total Sales 24-25'!$AD$2:$AE$6,2,0)</f>
        <v>WhatsApp API Business</v>
      </c>
      <c r="N3494" s="109" t="s">
        <v>643</v>
      </c>
      <c r="O3494" s="109" t="s">
        <v>6341</v>
      </c>
      <c r="P3494" s="89"/>
      <c r="Q3494" s="89"/>
      <c r="R3494" s="89"/>
      <c r="S3494" s="109">
        <v>6</v>
      </c>
      <c r="T3494" s="110">
        <v>77880</v>
      </c>
      <c r="U3494" s="109">
        <v>0</v>
      </c>
    </row>
    <row r="3495" spans="1:21" ht="17.25" customHeight="1" thickBot="1">
      <c r="A3495" s="82">
        <v>45100</v>
      </c>
      <c r="B3495" s="82" t="str">
        <f t="shared" si="54"/>
        <v>Jun</v>
      </c>
      <c r="C3495" s="83">
        <v>45078</v>
      </c>
      <c r="D3495" s="84">
        <v>25</v>
      </c>
      <c r="E3495" s="84" t="s">
        <v>205</v>
      </c>
      <c r="F3495" s="86" t="s">
        <v>11469</v>
      </c>
      <c r="G3495" s="86" t="s">
        <v>11470</v>
      </c>
      <c r="H3495" s="86" t="s">
        <v>8782</v>
      </c>
      <c r="I3495" s="86">
        <v>7800</v>
      </c>
      <c r="J3495" s="84">
        <v>6610</v>
      </c>
      <c r="K3495" s="107" t="s">
        <v>261</v>
      </c>
      <c r="L3495" s="88" t="s">
        <v>226</v>
      </c>
      <c r="M3495" s="88" t="str">
        <f>VLOOKUP(L3495,'Total Sales 24-25'!$AD$2:$AE$6,2,0)</f>
        <v xml:space="preserve">Training Business </v>
      </c>
      <c r="N3495" s="88" t="s">
        <v>330</v>
      </c>
      <c r="O3495" s="84" t="s">
        <v>6341</v>
      </c>
      <c r="P3495" s="89"/>
      <c r="Q3495" s="89"/>
      <c r="R3495" s="89"/>
      <c r="S3495" s="84">
        <v>6</v>
      </c>
      <c r="T3495" s="86">
        <v>7800</v>
      </c>
      <c r="U3495" s="84">
        <v>0</v>
      </c>
    </row>
    <row r="3496" spans="1:21" ht="17.25" customHeight="1" thickBot="1">
      <c r="A3496" s="82">
        <v>45100</v>
      </c>
      <c r="B3496" s="82" t="str">
        <f t="shared" si="54"/>
        <v>Jun</v>
      </c>
      <c r="C3496" s="83">
        <v>45078</v>
      </c>
      <c r="D3496" s="84">
        <v>25</v>
      </c>
      <c r="E3496" s="84" t="s">
        <v>205</v>
      </c>
      <c r="F3496" s="86" t="s">
        <v>9401</v>
      </c>
      <c r="G3496" s="86" t="s">
        <v>11471</v>
      </c>
      <c r="H3496" s="86" t="s">
        <v>8782</v>
      </c>
      <c r="I3496" s="86">
        <v>3900</v>
      </c>
      <c r="J3496" s="84">
        <v>3305</v>
      </c>
      <c r="K3496" s="107" t="s">
        <v>261</v>
      </c>
      <c r="L3496" s="88" t="s">
        <v>226</v>
      </c>
      <c r="M3496" s="88" t="str">
        <f>VLOOKUP(L3496,'Total Sales 24-25'!$AD$2:$AE$6,2,0)</f>
        <v xml:space="preserve">Training Business </v>
      </c>
      <c r="N3496" s="88" t="s">
        <v>330</v>
      </c>
      <c r="O3496" s="84" t="s">
        <v>6341</v>
      </c>
      <c r="P3496" s="89"/>
      <c r="Q3496" s="89"/>
      <c r="R3496" s="89"/>
      <c r="S3496" s="84">
        <v>6</v>
      </c>
      <c r="T3496" s="86">
        <v>3900</v>
      </c>
      <c r="U3496" s="84">
        <v>0</v>
      </c>
    </row>
    <row r="3497" spans="1:21" ht="17.25" customHeight="1" thickBot="1">
      <c r="A3497" s="82">
        <v>45100</v>
      </c>
      <c r="B3497" s="82" t="str">
        <f t="shared" si="54"/>
        <v>Jun</v>
      </c>
      <c r="C3497" s="83">
        <v>45078</v>
      </c>
      <c r="D3497" s="84">
        <v>25</v>
      </c>
      <c r="E3497" s="84" t="s">
        <v>205</v>
      </c>
      <c r="F3497" s="86" t="s">
        <v>833</v>
      </c>
      <c r="G3497" s="86" t="s">
        <v>11472</v>
      </c>
      <c r="H3497" s="86" t="s">
        <v>8782</v>
      </c>
      <c r="I3497" s="86">
        <v>3900</v>
      </c>
      <c r="J3497" s="84">
        <v>3305</v>
      </c>
      <c r="K3497" s="107" t="s">
        <v>261</v>
      </c>
      <c r="L3497" s="88" t="s">
        <v>226</v>
      </c>
      <c r="M3497" s="88" t="str">
        <f>VLOOKUP(L3497,'Total Sales 24-25'!$AD$2:$AE$6,2,0)</f>
        <v xml:space="preserve">Training Business </v>
      </c>
      <c r="N3497" s="88" t="s">
        <v>330</v>
      </c>
      <c r="O3497" s="84" t="s">
        <v>6341</v>
      </c>
      <c r="P3497" s="89"/>
      <c r="Q3497" s="89"/>
      <c r="R3497" s="89"/>
      <c r="S3497" s="84">
        <v>6</v>
      </c>
      <c r="T3497" s="86">
        <v>3900</v>
      </c>
      <c r="U3497" s="84">
        <v>0</v>
      </c>
    </row>
    <row r="3498" spans="1:21" ht="17.25" customHeight="1" thickBot="1">
      <c r="A3498" s="82">
        <v>45100</v>
      </c>
      <c r="B3498" s="82" t="str">
        <f t="shared" si="54"/>
        <v>Jun</v>
      </c>
      <c r="C3498" s="83">
        <v>45078</v>
      </c>
      <c r="D3498" s="84">
        <v>25</v>
      </c>
      <c r="E3498" s="84" t="s">
        <v>205</v>
      </c>
      <c r="F3498" s="86" t="s">
        <v>11473</v>
      </c>
      <c r="G3498" s="86" t="s">
        <v>11474</v>
      </c>
      <c r="H3498" s="86" t="s">
        <v>8782</v>
      </c>
      <c r="I3498" s="86">
        <v>3900</v>
      </c>
      <c r="J3498" s="84">
        <v>3305</v>
      </c>
      <c r="K3498" s="107" t="s">
        <v>261</v>
      </c>
      <c r="L3498" s="88" t="s">
        <v>226</v>
      </c>
      <c r="M3498" s="88" t="str">
        <f>VLOOKUP(L3498,'Total Sales 24-25'!$AD$2:$AE$6,2,0)</f>
        <v xml:space="preserve">Training Business </v>
      </c>
      <c r="N3498" s="88" t="s">
        <v>330</v>
      </c>
      <c r="O3498" s="84" t="s">
        <v>6341</v>
      </c>
      <c r="P3498" s="89"/>
      <c r="Q3498" s="89"/>
      <c r="R3498" s="89"/>
      <c r="S3498" s="84">
        <v>6</v>
      </c>
      <c r="T3498" s="86">
        <v>3900</v>
      </c>
      <c r="U3498" s="84">
        <v>0</v>
      </c>
    </row>
    <row r="3499" spans="1:21" ht="17.25" customHeight="1" thickBot="1">
      <c r="A3499" s="82">
        <v>45100</v>
      </c>
      <c r="B3499" s="82" t="str">
        <f t="shared" si="54"/>
        <v>Jun</v>
      </c>
      <c r="C3499" s="83">
        <v>45078</v>
      </c>
      <c r="D3499" s="84">
        <v>25</v>
      </c>
      <c r="E3499" s="84" t="s">
        <v>205</v>
      </c>
      <c r="F3499" s="86" t="s">
        <v>8800</v>
      </c>
      <c r="G3499" s="86" t="s">
        <v>11475</v>
      </c>
      <c r="H3499" s="86" t="s">
        <v>8782</v>
      </c>
      <c r="I3499" s="86">
        <v>1450</v>
      </c>
      <c r="J3499" s="84">
        <v>1229</v>
      </c>
      <c r="K3499" s="107" t="s">
        <v>261</v>
      </c>
      <c r="L3499" s="88" t="s">
        <v>226</v>
      </c>
      <c r="M3499" s="88" t="str">
        <f>VLOOKUP(L3499,'Total Sales 24-25'!$AD$2:$AE$6,2,0)</f>
        <v xml:space="preserve">Training Business </v>
      </c>
      <c r="N3499" s="88" t="s">
        <v>330</v>
      </c>
      <c r="O3499" s="84" t="s">
        <v>6341</v>
      </c>
      <c r="P3499" s="89"/>
      <c r="Q3499" s="89"/>
      <c r="R3499" s="89"/>
      <c r="S3499" s="84">
        <v>6</v>
      </c>
      <c r="T3499" s="86">
        <v>1450</v>
      </c>
      <c r="U3499" s="84">
        <v>0</v>
      </c>
    </row>
    <row r="3500" spans="1:21" ht="17.25" customHeight="1" thickBot="1">
      <c r="A3500" s="82">
        <v>45100</v>
      </c>
      <c r="B3500" s="82" t="str">
        <f t="shared" si="54"/>
        <v>Jun</v>
      </c>
      <c r="C3500" s="83">
        <v>45078</v>
      </c>
      <c r="D3500" s="84">
        <v>25</v>
      </c>
      <c r="E3500" s="84" t="s">
        <v>205</v>
      </c>
      <c r="F3500" s="86" t="s">
        <v>2245</v>
      </c>
      <c r="G3500" s="86" t="s">
        <v>11476</v>
      </c>
      <c r="H3500" s="86" t="s">
        <v>8782</v>
      </c>
      <c r="I3500" s="86">
        <v>3900</v>
      </c>
      <c r="J3500" s="84">
        <v>3305</v>
      </c>
      <c r="K3500" s="107" t="s">
        <v>261</v>
      </c>
      <c r="L3500" s="88" t="s">
        <v>226</v>
      </c>
      <c r="M3500" s="88" t="str">
        <f>VLOOKUP(L3500,'Total Sales 24-25'!$AD$2:$AE$6,2,0)</f>
        <v xml:space="preserve">Training Business </v>
      </c>
      <c r="N3500" s="88" t="s">
        <v>330</v>
      </c>
      <c r="O3500" s="84" t="s">
        <v>6341</v>
      </c>
      <c r="P3500" s="89"/>
      <c r="Q3500" s="89"/>
      <c r="R3500" s="89"/>
      <c r="S3500" s="84">
        <v>6</v>
      </c>
      <c r="T3500" s="86">
        <v>3900</v>
      </c>
      <c r="U3500" s="84">
        <v>0</v>
      </c>
    </row>
    <row r="3501" spans="1:21" ht="17.25" customHeight="1" thickBot="1">
      <c r="A3501" s="82">
        <v>45100</v>
      </c>
      <c r="B3501" s="82" t="str">
        <f t="shared" si="54"/>
        <v>Jun</v>
      </c>
      <c r="C3501" s="83">
        <v>45078</v>
      </c>
      <c r="D3501" s="84">
        <v>25</v>
      </c>
      <c r="E3501" s="84" t="s">
        <v>205</v>
      </c>
      <c r="F3501" s="86" t="s">
        <v>11477</v>
      </c>
      <c r="G3501" s="86" t="s">
        <v>11478</v>
      </c>
      <c r="H3501" s="86" t="s">
        <v>8782</v>
      </c>
      <c r="I3501" s="86">
        <v>3900</v>
      </c>
      <c r="J3501" s="84">
        <v>3305</v>
      </c>
      <c r="K3501" s="107" t="s">
        <v>261</v>
      </c>
      <c r="L3501" s="88" t="s">
        <v>226</v>
      </c>
      <c r="M3501" s="88" t="str">
        <f>VLOOKUP(L3501,'Total Sales 24-25'!$AD$2:$AE$6,2,0)</f>
        <v xml:space="preserve">Training Business </v>
      </c>
      <c r="N3501" s="88" t="s">
        <v>330</v>
      </c>
      <c r="O3501" s="84" t="s">
        <v>6341</v>
      </c>
      <c r="P3501" s="89"/>
      <c r="Q3501" s="89"/>
      <c r="R3501" s="89"/>
      <c r="S3501" s="84">
        <v>6</v>
      </c>
      <c r="T3501" s="86">
        <v>3900</v>
      </c>
      <c r="U3501" s="84">
        <v>0</v>
      </c>
    </row>
    <row r="3502" spans="1:21" ht="17.25" customHeight="1" thickBot="1">
      <c r="A3502" s="82">
        <v>45100</v>
      </c>
      <c r="B3502" s="82" t="str">
        <f t="shared" si="54"/>
        <v>Jun</v>
      </c>
      <c r="C3502" s="83">
        <v>45078</v>
      </c>
      <c r="D3502" s="84">
        <v>25</v>
      </c>
      <c r="E3502" s="84" t="s">
        <v>205</v>
      </c>
      <c r="F3502" s="86" t="s">
        <v>1864</v>
      </c>
      <c r="G3502" s="86" t="s">
        <v>11479</v>
      </c>
      <c r="H3502" s="86" t="s">
        <v>8782</v>
      </c>
      <c r="I3502" s="86">
        <v>3900</v>
      </c>
      <c r="J3502" s="84">
        <v>3305</v>
      </c>
      <c r="K3502" s="107" t="s">
        <v>261</v>
      </c>
      <c r="L3502" s="88" t="s">
        <v>226</v>
      </c>
      <c r="M3502" s="88" t="str">
        <f>VLOOKUP(L3502,'Total Sales 24-25'!$AD$2:$AE$6,2,0)</f>
        <v xml:space="preserve">Training Business </v>
      </c>
      <c r="N3502" s="88" t="s">
        <v>330</v>
      </c>
      <c r="O3502" s="84" t="s">
        <v>6341</v>
      </c>
      <c r="P3502" s="89"/>
      <c r="Q3502" s="89"/>
      <c r="R3502" s="89"/>
      <c r="S3502" s="84">
        <v>6</v>
      </c>
      <c r="T3502" s="86">
        <v>3900</v>
      </c>
      <c r="U3502" s="84">
        <v>0</v>
      </c>
    </row>
    <row r="3503" spans="1:21" ht="17.25" customHeight="1" thickBot="1">
      <c r="A3503" s="82">
        <v>45100</v>
      </c>
      <c r="B3503" s="82" t="str">
        <f t="shared" si="54"/>
        <v>Jun</v>
      </c>
      <c r="C3503" s="83">
        <v>45078</v>
      </c>
      <c r="D3503" s="84">
        <v>25</v>
      </c>
      <c r="E3503" s="84" t="s">
        <v>205</v>
      </c>
      <c r="F3503" s="86" t="s">
        <v>11480</v>
      </c>
      <c r="G3503" s="86" t="s">
        <v>11481</v>
      </c>
      <c r="H3503" s="86" t="s">
        <v>8782</v>
      </c>
      <c r="I3503" s="86">
        <v>3900</v>
      </c>
      <c r="J3503" s="84">
        <v>3305</v>
      </c>
      <c r="K3503" s="107" t="s">
        <v>261</v>
      </c>
      <c r="L3503" s="88" t="s">
        <v>226</v>
      </c>
      <c r="M3503" s="88" t="str">
        <f>VLOOKUP(L3503,'Total Sales 24-25'!$AD$2:$AE$6,2,0)</f>
        <v xml:space="preserve">Training Business </v>
      </c>
      <c r="N3503" s="88" t="s">
        <v>330</v>
      </c>
      <c r="O3503" s="84" t="s">
        <v>6341</v>
      </c>
      <c r="P3503" s="89"/>
      <c r="Q3503" s="89"/>
      <c r="R3503" s="89"/>
      <c r="S3503" s="84">
        <v>6</v>
      </c>
      <c r="T3503" s="86">
        <v>3900</v>
      </c>
      <c r="U3503" s="84">
        <v>0</v>
      </c>
    </row>
    <row r="3504" spans="1:21" ht="17.25" customHeight="1" thickBot="1">
      <c r="A3504" s="82">
        <v>45100</v>
      </c>
      <c r="B3504" s="82" t="str">
        <f t="shared" si="54"/>
        <v>Jun</v>
      </c>
      <c r="C3504" s="83">
        <v>45078</v>
      </c>
      <c r="D3504" s="84">
        <v>25</v>
      </c>
      <c r="E3504" s="84" t="s">
        <v>205</v>
      </c>
      <c r="F3504" s="86" t="s">
        <v>2010</v>
      </c>
      <c r="G3504" s="86" t="s">
        <v>11482</v>
      </c>
      <c r="H3504" s="86" t="s">
        <v>8782</v>
      </c>
      <c r="I3504" s="86">
        <v>2900</v>
      </c>
      <c r="J3504" s="84">
        <v>2458</v>
      </c>
      <c r="K3504" s="107" t="s">
        <v>261</v>
      </c>
      <c r="L3504" s="88" t="s">
        <v>226</v>
      </c>
      <c r="M3504" s="88" t="str">
        <f>VLOOKUP(L3504,'Total Sales 24-25'!$AD$2:$AE$6,2,0)</f>
        <v xml:space="preserve">Training Business </v>
      </c>
      <c r="N3504" s="88" t="s">
        <v>330</v>
      </c>
      <c r="O3504" s="84" t="s">
        <v>6341</v>
      </c>
      <c r="P3504" s="89"/>
      <c r="Q3504" s="89"/>
      <c r="R3504" s="89"/>
      <c r="S3504" s="84">
        <v>6</v>
      </c>
      <c r="T3504" s="86">
        <v>2900</v>
      </c>
      <c r="U3504" s="84">
        <v>0</v>
      </c>
    </row>
    <row r="3505" spans="1:21" ht="17.25" customHeight="1" thickBot="1">
      <c r="A3505" s="82">
        <v>45100</v>
      </c>
      <c r="B3505" s="82" t="str">
        <f t="shared" si="54"/>
        <v>Jun</v>
      </c>
      <c r="C3505" s="83">
        <v>45078</v>
      </c>
      <c r="D3505" s="84">
        <v>25</v>
      </c>
      <c r="E3505" s="84" t="s">
        <v>205</v>
      </c>
      <c r="F3505" s="86" t="s">
        <v>11483</v>
      </c>
      <c r="G3505" s="86" t="s">
        <v>11484</v>
      </c>
      <c r="H3505" s="86" t="s">
        <v>8782</v>
      </c>
      <c r="I3505" s="86">
        <v>3900</v>
      </c>
      <c r="J3505" s="84">
        <v>3305</v>
      </c>
      <c r="K3505" s="107" t="s">
        <v>261</v>
      </c>
      <c r="L3505" s="88" t="s">
        <v>226</v>
      </c>
      <c r="M3505" s="88" t="str">
        <f>VLOOKUP(L3505,'Total Sales 24-25'!$AD$2:$AE$6,2,0)</f>
        <v xml:space="preserve">Training Business </v>
      </c>
      <c r="N3505" s="88" t="s">
        <v>330</v>
      </c>
      <c r="O3505" s="84" t="s">
        <v>6341</v>
      </c>
      <c r="P3505" s="89"/>
      <c r="Q3505" s="89"/>
      <c r="R3505" s="89"/>
      <c r="S3505" s="84">
        <v>6</v>
      </c>
      <c r="T3505" s="86">
        <v>3900</v>
      </c>
      <c r="U3505" s="84">
        <v>0</v>
      </c>
    </row>
    <row r="3506" spans="1:21" ht="17.25" customHeight="1" thickBot="1">
      <c r="A3506" s="82">
        <v>45100</v>
      </c>
      <c r="B3506" s="82" t="str">
        <f t="shared" si="54"/>
        <v>Jun</v>
      </c>
      <c r="C3506" s="83">
        <v>45078</v>
      </c>
      <c r="D3506" s="84">
        <v>25</v>
      </c>
      <c r="E3506" s="84" t="s">
        <v>205</v>
      </c>
      <c r="F3506" s="86" t="s">
        <v>11485</v>
      </c>
      <c r="G3506" s="86" t="s">
        <v>11486</v>
      </c>
      <c r="H3506" s="86" t="s">
        <v>8782</v>
      </c>
      <c r="I3506" s="86">
        <v>2900</v>
      </c>
      <c r="J3506" s="84">
        <v>2458</v>
      </c>
      <c r="K3506" s="107" t="s">
        <v>261</v>
      </c>
      <c r="L3506" s="88" t="s">
        <v>226</v>
      </c>
      <c r="M3506" s="88" t="str">
        <f>VLOOKUP(L3506,'Total Sales 24-25'!$AD$2:$AE$6,2,0)</f>
        <v xml:space="preserve">Training Business </v>
      </c>
      <c r="N3506" s="88" t="s">
        <v>330</v>
      </c>
      <c r="O3506" s="84" t="s">
        <v>6341</v>
      </c>
      <c r="P3506" s="89"/>
      <c r="Q3506" s="89"/>
      <c r="R3506" s="89"/>
      <c r="S3506" s="84">
        <v>6</v>
      </c>
      <c r="T3506" s="86">
        <v>2900</v>
      </c>
      <c r="U3506" s="84">
        <v>0</v>
      </c>
    </row>
    <row r="3507" spans="1:21" ht="17.25" customHeight="1" thickBot="1">
      <c r="A3507" s="82">
        <v>45100</v>
      </c>
      <c r="B3507" s="82" t="str">
        <f t="shared" si="54"/>
        <v>Jun</v>
      </c>
      <c r="C3507" s="83">
        <v>45078</v>
      </c>
      <c r="D3507" s="84">
        <v>25</v>
      </c>
      <c r="E3507" s="84" t="s">
        <v>205</v>
      </c>
      <c r="F3507" s="86" t="s">
        <v>11487</v>
      </c>
      <c r="G3507" s="86" t="s">
        <v>11488</v>
      </c>
      <c r="H3507" s="86" t="s">
        <v>8782</v>
      </c>
      <c r="I3507" s="86">
        <v>7800</v>
      </c>
      <c r="J3507" s="84">
        <v>6610</v>
      </c>
      <c r="K3507" s="107" t="s">
        <v>261</v>
      </c>
      <c r="L3507" s="88" t="s">
        <v>226</v>
      </c>
      <c r="M3507" s="88" t="str">
        <f>VLOOKUP(L3507,'Total Sales 24-25'!$AD$2:$AE$6,2,0)</f>
        <v xml:space="preserve">Training Business </v>
      </c>
      <c r="N3507" s="88" t="s">
        <v>330</v>
      </c>
      <c r="O3507" s="84" t="s">
        <v>6341</v>
      </c>
      <c r="P3507" s="89"/>
      <c r="Q3507" s="89"/>
      <c r="R3507" s="89"/>
      <c r="S3507" s="84">
        <v>6</v>
      </c>
      <c r="T3507" s="86">
        <v>7800</v>
      </c>
      <c r="U3507" s="84">
        <v>0</v>
      </c>
    </row>
    <row r="3508" spans="1:21" ht="17.25" customHeight="1" thickBot="1">
      <c r="A3508" s="82">
        <v>45100</v>
      </c>
      <c r="B3508" s="82" t="str">
        <f t="shared" si="54"/>
        <v>Jun</v>
      </c>
      <c r="C3508" s="83">
        <v>45078</v>
      </c>
      <c r="D3508" s="84">
        <v>25</v>
      </c>
      <c r="E3508" s="84" t="s">
        <v>205</v>
      </c>
      <c r="F3508" s="86" t="s">
        <v>11489</v>
      </c>
      <c r="G3508" s="86" t="s">
        <v>11490</v>
      </c>
      <c r="H3508" s="86" t="s">
        <v>8782</v>
      </c>
      <c r="I3508" s="86">
        <v>1450</v>
      </c>
      <c r="J3508" s="84">
        <v>1229</v>
      </c>
      <c r="K3508" s="107" t="s">
        <v>261</v>
      </c>
      <c r="L3508" s="88" t="s">
        <v>226</v>
      </c>
      <c r="M3508" s="88" t="str">
        <f>VLOOKUP(L3508,'Total Sales 24-25'!$AD$2:$AE$6,2,0)</f>
        <v xml:space="preserve">Training Business </v>
      </c>
      <c r="N3508" s="88" t="s">
        <v>330</v>
      </c>
      <c r="O3508" s="84" t="s">
        <v>6341</v>
      </c>
      <c r="P3508" s="89"/>
      <c r="Q3508" s="89"/>
      <c r="R3508" s="89"/>
      <c r="S3508" s="84">
        <v>6</v>
      </c>
      <c r="T3508" s="86">
        <v>1450</v>
      </c>
      <c r="U3508" s="84">
        <v>0</v>
      </c>
    </row>
    <row r="3509" spans="1:21" ht="17.25" customHeight="1" thickBot="1">
      <c r="A3509" s="82">
        <v>45101</v>
      </c>
      <c r="B3509" s="82" t="str">
        <f t="shared" si="54"/>
        <v>Jun</v>
      </c>
      <c r="C3509" s="83">
        <v>45078</v>
      </c>
      <c r="D3509" s="84">
        <v>25</v>
      </c>
      <c r="E3509" s="84" t="s">
        <v>205</v>
      </c>
      <c r="F3509" s="86" t="s">
        <v>2010</v>
      </c>
      <c r="G3509" s="86" t="s">
        <v>11491</v>
      </c>
      <c r="H3509" s="86" t="s">
        <v>8782</v>
      </c>
      <c r="I3509" s="86">
        <v>2900</v>
      </c>
      <c r="J3509" s="84">
        <v>2458</v>
      </c>
      <c r="K3509" s="107" t="s">
        <v>261</v>
      </c>
      <c r="L3509" s="88" t="s">
        <v>226</v>
      </c>
      <c r="M3509" s="88" t="str">
        <f>VLOOKUP(L3509,'Total Sales 24-25'!$AD$2:$AE$6,2,0)</f>
        <v xml:space="preserve">Training Business </v>
      </c>
      <c r="N3509" s="88" t="s">
        <v>330</v>
      </c>
      <c r="O3509" s="84" t="s">
        <v>6341</v>
      </c>
      <c r="P3509" s="89"/>
      <c r="Q3509" s="89"/>
      <c r="R3509" s="89"/>
      <c r="S3509" s="84">
        <v>6</v>
      </c>
      <c r="T3509" s="86">
        <v>2900</v>
      </c>
      <c r="U3509" s="84">
        <v>0</v>
      </c>
    </row>
    <row r="3510" spans="1:21" ht="17.25" customHeight="1" thickBot="1">
      <c r="A3510" s="82">
        <v>45103</v>
      </c>
      <c r="B3510" s="82" t="str">
        <f t="shared" si="54"/>
        <v>Jun</v>
      </c>
      <c r="C3510" s="83">
        <v>45078</v>
      </c>
      <c r="D3510" s="109">
        <v>26</v>
      </c>
      <c r="E3510" s="84" t="s">
        <v>205</v>
      </c>
      <c r="F3510" s="110" t="s">
        <v>1981</v>
      </c>
      <c r="G3510" s="110" t="s">
        <v>11492</v>
      </c>
      <c r="H3510" s="86" t="s">
        <v>8782</v>
      </c>
      <c r="I3510" s="110">
        <v>2950</v>
      </c>
      <c r="J3510" s="109">
        <v>2500</v>
      </c>
      <c r="K3510" s="120" t="s">
        <v>112</v>
      </c>
      <c r="L3510" s="109" t="s">
        <v>229</v>
      </c>
      <c r="M3510" s="88" t="str">
        <f>VLOOKUP(L3510,'Total Sales 24-25'!$AD$2:$AE$6,2,0)</f>
        <v>WhatsApp API Business</v>
      </c>
      <c r="N3510" s="109" t="s">
        <v>258</v>
      </c>
      <c r="O3510" s="109" t="s">
        <v>6341</v>
      </c>
      <c r="P3510" s="89"/>
      <c r="Q3510" s="89"/>
      <c r="R3510" s="89"/>
      <c r="S3510" s="109">
        <v>6</v>
      </c>
      <c r="T3510" s="110">
        <v>2950</v>
      </c>
      <c r="U3510" s="109">
        <v>0</v>
      </c>
    </row>
    <row r="3511" spans="1:21" ht="17.25" customHeight="1" thickBot="1">
      <c r="A3511" s="82">
        <v>45103</v>
      </c>
      <c r="B3511" s="82" t="str">
        <f t="shared" si="54"/>
        <v>Jun</v>
      </c>
      <c r="C3511" s="83">
        <v>45078</v>
      </c>
      <c r="D3511" s="109">
        <v>26</v>
      </c>
      <c r="E3511" s="84" t="s">
        <v>205</v>
      </c>
      <c r="F3511" s="110" t="s">
        <v>597</v>
      </c>
      <c r="G3511" s="110" t="s">
        <v>11493</v>
      </c>
      <c r="H3511" s="86" t="s">
        <v>8782</v>
      </c>
      <c r="I3511" s="110">
        <v>7523</v>
      </c>
      <c r="J3511" s="109">
        <v>6375</v>
      </c>
      <c r="K3511" s="120" t="s">
        <v>112</v>
      </c>
      <c r="L3511" s="109" t="s">
        <v>229</v>
      </c>
      <c r="M3511" s="88" t="str">
        <f>VLOOKUP(L3511,'Total Sales 24-25'!$AD$2:$AE$6,2,0)</f>
        <v>WhatsApp API Business</v>
      </c>
      <c r="N3511" s="109" t="s">
        <v>269</v>
      </c>
      <c r="O3511" s="109" t="s">
        <v>6341</v>
      </c>
      <c r="P3511" s="89"/>
      <c r="Q3511" s="89"/>
      <c r="R3511" s="89"/>
      <c r="S3511" s="109">
        <v>6</v>
      </c>
      <c r="T3511" s="110">
        <v>7523</v>
      </c>
      <c r="U3511" s="109">
        <v>0</v>
      </c>
    </row>
    <row r="3512" spans="1:21" ht="17.25" customHeight="1" thickBot="1">
      <c r="A3512" s="82">
        <v>45103</v>
      </c>
      <c r="B3512" s="82" t="str">
        <f t="shared" si="54"/>
        <v>Jun</v>
      </c>
      <c r="C3512" s="83">
        <v>45078</v>
      </c>
      <c r="D3512" s="84">
        <v>26</v>
      </c>
      <c r="E3512" s="84" t="s">
        <v>205</v>
      </c>
      <c r="F3512" s="86" t="s">
        <v>11494</v>
      </c>
      <c r="G3512" s="86" t="s">
        <v>11495</v>
      </c>
      <c r="H3512" s="86" t="s">
        <v>8782</v>
      </c>
      <c r="I3512" s="86">
        <v>299</v>
      </c>
      <c r="J3512" s="84">
        <v>253</v>
      </c>
      <c r="K3512" s="107" t="s">
        <v>261</v>
      </c>
      <c r="L3512" s="88" t="s">
        <v>226</v>
      </c>
      <c r="M3512" s="88" t="str">
        <f>VLOOKUP(L3512,'Total Sales 24-25'!$AD$2:$AE$6,2,0)</f>
        <v xml:space="preserve">Training Business </v>
      </c>
      <c r="N3512" s="88" t="s">
        <v>330</v>
      </c>
      <c r="O3512" s="84" t="s">
        <v>6341</v>
      </c>
      <c r="P3512" s="89"/>
      <c r="Q3512" s="89"/>
      <c r="R3512" s="89"/>
      <c r="S3512" s="84">
        <v>6</v>
      </c>
      <c r="T3512" s="86">
        <v>299</v>
      </c>
      <c r="U3512" s="84">
        <v>0</v>
      </c>
    </row>
    <row r="3513" spans="1:21" ht="17.25" customHeight="1" thickBot="1">
      <c r="A3513" s="82">
        <v>45104</v>
      </c>
      <c r="B3513" s="82" t="str">
        <f t="shared" si="54"/>
        <v>Jun</v>
      </c>
      <c r="C3513" s="83">
        <v>45078</v>
      </c>
      <c r="D3513" s="109">
        <v>26</v>
      </c>
      <c r="E3513" s="84" t="s">
        <v>205</v>
      </c>
      <c r="F3513" s="110" t="s">
        <v>1658</v>
      </c>
      <c r="G3513" s="110" t="s">
        <v>11496</v>
      </c>
      <c r="H3513" s="86" t="s">
        <v>8782</v>
      </c>
      <c r="I3513" s="110">
        <v>40356</v>
      </c>
      <c r="J3513" s="109">
        <v>34200</v>
      </c>
      <c r="K3513" s="120" t="s">
        <v>112</v>
      </c>
      <c r="L3513" s="109" t="s">
        <v>229</v>
      </c>
      <c r="M3513" s="88" t="str">
        <f>VLOOKUP(L3513,'Total Sales 24-25'!$AD$2:$AE$6,2,0)</f>
        <v>WhatsApp API Business</v>
      </c>
      <c r="N3513" s="109" t="s">
        <v>359</v>
      </c>
      <c r="O3513" s="109" t="s">
        <v>6341</v>
      </c>
      <c r="P3513" s="89"/>
      <c r="Q3513" s="89"/>
      <c r="R3513" s="89"/>
      <c r="S3513" s="109">
        <v>6</v>
      </c>
      <c r="T3513" s="110">
        <v>40356</v>
      </c>
      <c r="U3513" s="109">
        <v>0</v>
      </c>
    </row>
    <row r="3514" spans="1:21" ht="17.25" customHeight="1" thickBot="1">
      <c r="A3514" s="82">
        <v>45104</v>
      </c>
      <c r="B3514" s="82" t="str">
        <f t="shared" si="54"/>
        <v>Jun</v>
      </c>
      <c r="C3514" s="83">
        <v>45078</v>
      </c>
      <c r="D3514" s="84">
        <v>26</v>
      </c>
      <c r="E3514" s="84" t="s">
        <v>205</v>
      </c>
      <c r="F3514" s="86" t="s">
        <v>11187</v>
      </c>
      <c r="G3514" s="86" t="s">
        <v>11497</v>
      </c>
      <c r="H3514" s="86" t="s">
        <v>8782</v>
      </c>
      <c r="I3514" s="86">
        <v>1449</v>
      </c>
      <c r="J3514" s="84">
        <v>1228</v>
      </c>
      <c r="K3514" s="107" t="s">
        <v>261</v>
      </c>
      <c r="L3514" s="88" t="s">
        <v>226</v>
      </c>
      <c r="M3514" s="88" t="str">
        <f>VLOOKUP(L3514,'Total Sales 24-25'!$AD$2:$AE$6,2,0)</f>
        <v xml:space="preserve">Training Business </v>
      </c>
      <c r="N3514" s="88" t="s">
        <v>330</v>
      </c>
      <c r="O3514" s="84" t="s">
        <v>6341</v>
      </c>
      <c r="P3514" s="89"/>
      <c r="Q3514" s="89"/>
      <c r="R3514" s="89"/>
      <c r="S3514" s="84">
        <v>6</v>
      </c>
      <c r="T3514" s="86">
        <v>1449</v>
      </c>
      <c r="U3514" s="84">
        <v>0</v>
      </c>
    </row>
    <row r="3515" spans="1:21" ht="17.25" customHeight="1" thickBot="1">
      <c r="A3515" s="82">
        <v>45104</v>
      </c>
      <c r="B3515" s="82" t="str">
        <f t="shared" si="54"/>
        <v>Jun</v>
      </c>
      <c r="C3515" s="83">
        <v>45078</v>
      </c>
      <c r="D3515" s="84">
        <v>26</v>
      </c>
      <c r="E3515" s="84" t="s">
        <v>205</v>
      </c>
      <c r="F3515" s="86" t="s">
        <v>11498</v>
      </c>
      <c r="G3515" s="86" t="s">
        <v>11499</v>
      </c>
      <c r="H3515" s="86" t="s">
        <v>8782</v>
      </c>
      <c r="I3515" s="86">
        <v>1449</v>
      </c>
      <c r="J3515" s="84">
        <v>1228</v>
      </c>
      <c r="K3515" s="107" t="s">
        <v>261</v>
      </c>
      <c r="L3515" s="88" t="s">
        <v>226</v>
      </c>
      <c r="M3515" s="88" t="str">
        <f>VLOOKUP(L3515,'Total Sales 24-25'!$AD$2:$AE$6,2,0)</f>
        <v xml:space="preserve">Training Business </v>
      </c>
      <c r="N3515" s="88" t="s">
        <v>330</v>
      </c>
      <c r="O3515" s="84" t="s">
        <v>6341</v>
      </c>
      <c r="P3515" s="89"/>
      <c r="Q3515" s="89"/>
      <c r="R3515" s="89"/>
      <c r="S3515" s="84">
        <v>6</v>
      </c>
      <c r="T3515" s="86">
        <v>1449</v>
      </c>
      <c r="U3515" s="84">
        <v>0</v>
      </c>
    </row>
    <row r="3516" spans="1:21" ht="17.25" customHeight="1" thickBot="1">
      <c r="A3516" s="82">
        <v>45104</v>
      </c>
      <c r="B3516" s="82" t="str">
        <f t="shared" si="54"/>
        <v>Jun</v>
      </c>
      <c r="C3516" s="83">
        <v>45078</v>
      </c>
      <c r="D3516" s="109">
        <v>26</v>
      </c>
      <c r="E3516" s="84" t="s">
        <v>205</v>
      </c>
      <c r="F3516" s="110" t="s">
        <v>4329</v>
      </c>
      <c r="G3516" s="110" t="s">
        <v>11500</v>
      </c>
      <c r="H3516" s="86" t="s">
        <v>8782</v>
      </c>
      <c r="I3516" s="110">
        <v>2950</v>
      </c>
      <c r="J3516" s="109">
        <v>2500</v>
      </c>
      <c r="K3516" s="120" t="s">
        <v>112</v>
      </c>
      <c r="L3516" s="109" t="s">
        <v>229</v>
      </c>
      <c r="M3516" s="88" t="str">
        <f>VLOOKUP(L3516,'Total Sales 24-25'!$AD$2:$AE$6,2,0)</f>
        <v>WhatsApp API Business</v>
      </c>
      <c r="N3516" s="109" t="s">
        <v>258</v>
      </c>
      <c r="O3516" s="109" t="s">
        <v>6341</v>
      </c>
      <c r="P3516" s="89"/>
      <c r="Q3516" s="89"/>
      <c r="R3516" s="89"/>
      <c r="S3516" s="109">
        <v>6</v>
      </c>
      <c r="T3516" s="110">
        <v>2950</v>
      </c>
      <c r="U3516" s="109">
        <v>0</v>
      </c>
    </row>
    <row r="3517" spans="1:21" ht="17.25" customHeight="1" thickBot="1">
      <c r="A3517" s="82">
        <v>45104</v>
      </c>
      <c r="B3517" s="82" t="str">
        <f t="shared" si="54"/>
        <v>Jun</v>
      </c>
      <c r="C3517" s="83">
        <v>45078</v>
      </c>
      <c r="D3517" s="109">
        <v>26</v>
      </c>
      <c r="E3517" s="84" t="s">
        <v>205</v>
      </c>
      <c r="F3517" s="110" t="s">
        <v>496</v>
      </c>
      <c r="G3517" s="110" t="s">
        <v>11501</v>
      </c>
      <c r="H3517" s="86" t="s">
        <v>8782</v>
      </c>
      <c r="I3517" s="110">
        <v>118000</v>
      </c>
      <c r="J3517" s="109">
        <v>100000</v>
      </c>
      <c r="K3517" s="120" t="s">
        <v>112</v>
      </c>
      <c r="L3517" s="109" t="s">
        <v>229</v>
      </c>
      <c r="M3517" s="88" t="str">
        <f>VLOOKUP(L3517,'Total Sales 24-25'!$AD$2:$AE$6,2,0)</f>
        <v>WhatsApp API Business</v>
      </c>
      <c r="N3517" s="109" t="s">
        <v>643</v>
      </c>
      <c r="O3517" s="109" t="s">
        <v>6341</v>
      </c>
      <c r="P3517" s="89"/>
      <c r="Q3517" s="89"/>
      <c r="R3517" s="89"/>
      <c r="S3517" s="109">
        <v>6</v>
      </c>
      <c r="T3517" s="110">
        <v>118000</v>
      </c>
      <c r="U3517" s="109">
        <v>0</v>
      </c>
    </row>
    <row r="3518" spans="1:21" ht="17.25" customHeight="1" thickBot="1">
      <c r="A3518" s="82">
        <v>45104</v>
      </c>
      <c r="B3518" s="82" t="str">
        <f t="shared" si="54"/>
        <v>Jun</v>
      </c>
      <c r="C3518" s="83">
        <v>45078</v>
      </c>
      <c r="D3518" s="109">
        <v>26</v>
      </c>
      <c r="E3518" s="84" t="s">
        <v>205</v>
      </c>
      <c r="F3518" s="110" t="s">
        <v>11502</v>
      </c>
      <c r="G3518" s="110" t="s">
        <v>11503</v>
      </c>
      <c r="H3518" s="86" t="s">
        <v>8782</v>
      </c>
      <c r="I3518" s="110">
        <v>17700</v>
      </c>
      <c r="J3518" s="109">
        <v>15000</v>
      </c>
      <c r="K3518" s="120" t="s">
        <v>112</v>
      </c>
      <c r="L3518" s="109" t="s">
        <v>229</v>
      </c>
      <c r="M3518" s="88" t="str">
        <f>VLOOKUP(L3518,'Total Sales 24-25'!$AD$2:$AE$6,2,0)</f>
        <v>WhatsApp API Business</v>
      </c>
      <c r="N3518" s="109" t="s">
        <v>284</v>
      </c>
      <c r="O3518" s="109" t="s">
        <v>6341</v>
      </c>
      <c r="P3518" s="89"/>
      <c r="Q3518" s="89"/>
      <c r="R3518" s="89"/>
      <c r="S3518" s="109">
        <v>6</v>
      </c>
      <c r="T3518" s="110">
        <v>17700</v>
      </c>
      <c r="U3518" s="109">
        <v>0</v>
      </c>
    </row>
    <row r="3519" spans="1:21" ht="17.25" customHeight="1" thickBot="1">
      <c r="A3519" s="82">
        <v>45105</v>
      </c>
      <c r="B3519" s="82" t="str">
        <f t="shared" si="54"/>
        <v>Jun</v>
      </c>
      <c r="C3519" s="83">
        <v>45078</v>
      </c>
      <c r="D3519" s="84">
        <v>26</v>
      </c>
      <c r="E3519" s="84" t="s">
        <v>205</v>
      </c>
      <c r="F3519" s="86" t="s">
        <v>2389</v>
      </c>
      <c r="G3519" s="86" t="s">
        <v>11504</v>
      </c>
      <c r="H3519" s="86" t="s">
        <v>8782</v>
      </c>
      <c r="I3519" s="86">
        <v>2898</v>
      </c>
      <c r="J3519" s="84">
        <v>2456</v>
      </c>
      <c r="K3519" s="107" t="s">
        <v>261</v>
      </c>
      <c r="L3519" s="88" t="s">
        <v>226</v>
      </c>
      <c r="M3519" s="88" t="str">
        <f>VLOOKUP(L3519,'Total Sales 24-25'!$AD$2:$AE$6,2,0)</f>
        <v xml:space="preserve">Training Business </v>
      </c>
      <c r="N3519" s="88" t="s">
        <v>330</v>
      </c>
      <c r="O3519" s="84" t="s">
        <v>6341</v>
      </c>
      <c r="P3519" s="89"/>
      <c r="Q3519" s="89"/>
      <c r="R3519" s="89"/>
      <c r="S3519" s="84">
        <v>6</v>
      </c>
      <c r="T3519" s="86">
        <v>2898</v>
      </c>
      <c r="U3519" s="84">
        <v>0</v>
      </c>
    </row>
    <row r="3520" spans="1:21" ht="17.25" customHeight="1" thickBot="1">
      <c r="A3520" s="82">
        <v>45105</v>
      </c>
      <c r="B3520" s="82" t="str">
        <f t="shared" si="54"/>
        <v>Jun</v>
      </c>
      <c r="C3520" s="83">
        <v>45078</v>
      </c>
      <c r="D3520" s="84">
        <v>26</v>
      </c>
      <c r="E3520" s="84" t="s">
        <v>205</v>
      </c>
      <c r="F3520" s="86" t="s">
        <v>11187</v>
      </c>
      <c r="G3520" s="86" t="s">
        <v>11505</v>
      </c>
      <c r="H3520" s="86" t="s">
        <v>8782</v>
      </c>
      <c r="I3520" s="86">
        <v>1449</v>
      </c>
      <c r="J3520" s="84">
        <v>1228</v>
      </c>
      <c r="K3520" s="107" t="s">
        <v>261</v>
      </c>
      <c r="L3520" s="88" t="s">
        <v>226</v>
      </c>
      <c r="M3520" s="88" t="str">
        <f>VLOOKUP(L3520,'Total Sales 24-25'!$AD$2:$AE$6,2,0)</f>
        <v xml:space="preserve">Training Business </v>
      </c>
      <c r="N3520" s="88" t="s">
        <v>330</v>
      </c>
      <c r="O3520" s="84" t="s">
        <v>6341</v>
      </c>
      <c r="P3520" s="89"/>
      <c r="Q3520" s="89"/>
      <c r="R3520" s="89"/>
      <c r="S3520" s="84">
        <v>6</v>
      </c>
      <c r="T3520" s="86">
        <v>1449</v>
      </c>
      <c r="U3520" s="84">
        <v>0</v>
      </c>
    </row>
    <row r="3521" spans="1:21" ht="17.25" customHeight="1" thickBot="1">
      <c r="A3521" s="82">
        <v>45105</v>
      </c>
      <c r="B3521" s="82" t="str">
        <f t="shared" si="54"/>
        <v>Jun</v>
      </c>
      <c r="C3521" s="83">
        <v>45078</v>
      </c>
      <c r="D3521" s="84">
        <v>26</v>
      </c>
      <c r="E3521" s="84" t="s">
        <v>205</v>
      </c>
      <c r="F3521" s="86" t="s">
        <v>5029</v>
      </c>
      <c r="G3521" s="86" t="s">
        <v>11506</v>
      </c>
      <c r="H3521" s="86" t="s">
        <v>8782</v>
      </c>
      <c r="I3521" s="86">
        <v>2899</v>
      </c>
      <c r="J3521" s="84">
        <v>2457</v>
      </c>
      <c r="K3521" s="107" t="s">
        <v>261</v>
      </c>
      <c r="L3521" s="88" t="s">
        <v>226</v>
      </c>
      <c r="M3521" s="88" t="str">
        <f>VLOOKUP(L3521,'Total Sales 24-25'!$AD$2:$AE$6,2,0)</f>
        <v xml:space="preserve">Training Business </v>
      </c>
      <c r="N3521" s="88" t="s">
        <v>330</v>
      </c>
      <c r="O3521" s="84" t="s">
        <v>6341</v>
      </c>
      <c r="P3521" s="89"/>
      <c r="Q3521" s="89"/>
      <c r="R3521" s="89"/>
      <c r="S3521" s="84">
        <v>6</v>
      </c>
      <c r="T3521" s="86">
        <v>2899</v>
      </c>
      <c r="U3521" s="84">
        <v>0</v>
      </c>
    </row>
    <row r="3522" spans="1:21" ht="17.25" customHeight="1" thickBot="1">
      <c r="A3522" s="82">
        <v>45105</v>
      </c>
      <c r="B3522" s="82" t="str">
        <f t="shared" ref="B3522:B3585" si="55">TEXT(A3522,"mmm")</f>
        <v>Jun</v>
      </c>
      <c r="C3522" s="83">
        <v>45078</v>
      </c>
      <c r="D3522" s="84">
        <v>26</v>
      </c>
      <c r="E3522" s="84" t="s">
        <v>205</v>
      </c>
      <c r="F3522" s="86" t="s">
        <v>1518</v>
      </c>
      <c r="G3522" s="86" t="s">
        <v>11507</v>
      </c>
      <c r="H3522" s="86" t="s">
        <v>8782</v>
      </c>
      <c r="I3522" s="86">
        <v>1449</v>
      </c>
      <c r="J3522" s="84">
        <v>1228</v>
      </c>
      <c r="K3522" s="107" t="s">
        <v>261</v>
      </c>
      <c r="L3522" s="88" t="s">
        <v>226</v>
      </c>
      <c r="M3522" s="88" t="str">
        <f>VLOOKUP(L3522,'Total Sales 24-25'!$AD$2:$AE$6,2,0)</f>
        <v xml:space="preserve">Training Business </v>
      </c>
      <c r="N3522" s="88" t="s">
        <v>330</v>
      </c>
      <c r="O3522" s="84" t="s">
        <v>6341</v>
      </c>
      <c r="P3522" s="89"/>
      <c r="Q3522" s="89"/>
      <c r="R3522" s="89"/>
      <c r="S3522" s="84">
        <v>6</v>
      </c>
      <c r="T3522" s="86">
        <v>1449</v>
      </c>
      <c r="U3522" s="84">
        <v>0</v>
      </c>
    </row>
    <row r="3523" spans="1:21" ht="17.25" customHeight="1" thickBot="1">
      <c r="A3523" s="82">
        <v>45105</v>
      </c>
      <c r="B3523" s="82" t="str">
        <f t="shared" si="55"/>
        <v>Jun</v>
      </c>
      <c r="C3523" s="83">
        <v>45078</v>
      </c>
      <c r="D3523" s="84">
        <v>26</v>
      </c>
      <c r="E3523" s="84" t="s">
        <v>205</v>
      </c>
      <c r="F3523" s="86" t="s">
        <v>953</v>
      </c>
      <c r="G3523" s="86" t="s">
        <v>11508</v>
      </c>
      <c r="H3523" s="86" t="s">
        <v>8782</v>
      </c>
      <c r="I3523" s="86">
        <v>1449</v>
      </c>
      <c r="J3523" s="84">
        <v>1228</v>
      </c>
      <c r="K3523" s="107" t="s">
        <v>261</v>
      </c>
      <c r="L3523" s="88" t="s">
        <v>226</v>
      </c>
      <c r="M3523" s="88" t="str">
        <f>VLOOKUP(L3523,'Total Sales 24-25'!$AD$2:$AE$6,2,0)</f>
        <v xml:space="preserve">Training Business </v>
      </c>
      <c r="N3523" s="88" t="s">
        <v>330</v>
      </c>
      <c r="O3523" s="84" t="s">
        <v>6341</v>
      </c>
      <c r="P3523" s="89"/>
      <c r="Q3523" s="89"/>
      <c r="R3523" s="89"/>
      <c r="S3523" s="84">
        <v>6</v>
      </c>
      <c r="T3523" s="86">
        <v>1449</v>
      </c>
      <c r="U3523" s="84">
        <v>0</v>
      </c>
    </row>
    <row r="3524" spans="1:21" ht="17.25" customHeight="1" thickBot="1">
      <c r="A3524" s="82">
        <v>45105</v>
      </c>
      <c r="B3524" s="82" t="str">
        <f t="shared" si="55"/>
        <v>Jun</v>
      </c>
      <c r="C3524" s="83">
        <v>45078</v>
      </c>
      <c r="D3524" s="84">
        <v>26</v>
      </c>
      <c r="E3524" s="84" t="s">
        <v>205</v>
      </c>
      <c r="F3524" s="86" t="s">
        <v>11509</v>
      </c>
      <c r="G3524" s="86" t="s">
        <v>11510</v>
      </c>
      <c r="H3524" s="86" t="s">
        <v>8782</v>
      </c>
      <c r="I3524" s="86">
        <v>1449</v>
      </c>
      <c r="J3524" s="84">
        <v>1228</v>
      </c>
      <c r="K3524" s="107" t="s">
        <v>261</v>
      </c>
      <c r="L3524" s="88" t="s">
        <v>226</v>
      </c>
      <c r="M3524" s="88" t="str">
        <f>VLOOKUP(L3524,'Total Sales 24-25'!$AD$2:$AE$6,2,0)</f>
        <v xml:space="preserve">Training Business </v>
      </c>
      <c r="N3524" s="88" t="s">
        <v>330</v>
      </c>
      <c r="O3524" s="84" t="s">
        <v>6341</v>
      </c>
      <c r="P3524" s="89"/>
      <c r="Q3524" s="89"/>
      <c r="R3524" s="89"/>
      <c r="S3524" s="84">
        <v>6</v>
      </c>
      <c r="T3524" s="86">
        <v>1449</v>
      </c>
      <c r="U3524" s="84">
        <v>0</v>
      </c>
    </row>
    <row r="3525" spans="1:21" ht="17.25" customHeight="1" thickBot="1">
      <c r="A3525" s="82">
        <v>45105</v>
      </c>
      <c r="B3525" s="82" t="str">
        <f t="shared" si="55"/>
        <v>Jun</v>
      </c>
      <c r="C3525" s="83">
        <v>45078</v>
      </c>
      <c r="D3525" s="109">
        <v>26</v>
      </c>
      <c r="E3525" s="84" t="s">
        <v>205</v>
      </c>
      <c r="F3525" s="110" t="s">
        <v>2767</v>
      </c>
      <c r="G3525" s="110" t="s">
        <v>11511</v>
      </c>
      <c r="H3525" s="86" t="s">
        <v>8782</v>
      </c>
      <c r="I3525" s="110">
        <v>2507</v>
      </c>
      <c r="J3525" s="109">
        <v>2125</v>
      </c>
      <c r="K3525" s="120" t="s">
        <v>112</v>
      </c>
      <c r="L3525" s="109" t="s">
        <v>229</v>
      </c>
      <c r="M3525" s="88" t="str">
        <f>VLOOKUP(L3525,'Total Sales 24-25'!$AD$2:$AE$6,2,0)</f>
        <v>WhatsApp API Business</v>
      </c>
      <c r="N3525" s="109" t="s">
        <v>258</v>
      </c>
      <c r="O3525" s="109" t="s">
        <v>6341</v>
      </c>
      <c r="P3525" s="89"/>
      <c r="Q3525" s="89"/>
      <c r="R3525" s="89"/>
      <c r="S3525" s="109">
        <v>6</v>
      </c>
      <c r="T3525" s="110">
        <v>2507</v>
      </c>
      <c r="U3525" s="109">
        <v>0</v>
      </c>
    </row>
    <row r="3526" spans="1:21" ht="17.25" customHeight="1" thickBot="1">
      <c r="A3526" s="82">
        <v>45105</v>
      </c>
      <c r="B3526" s="82" t="str">
        <f t="shared" si="55"/>
        <v>Jun</v>
      </c>
      <c r="C3526" s="83">
        <v>45078</v>
      </c>
      <c r="D3526" s="109">
        <v>26</v>
      </c>
      <c r="E3526" s="84" t="s">
        <v>205</v>
      </c>
      <c r="F3526" s="110" t="s">
        <v>3045</v>
      </c>
      <c r="G3526" s="110" t="s">
        <v>11512</v>
      </c>
      <c r="H3526" s="86" t="s">
        <v>8782</v>
      </c>
      <c r="I3526" s="110">
        <v>48380</v>
      </c>
      <c r="J3526" s="109">
        <v>41000</v>
      </c>
      <c r="K3526" s="120" t="s">
        <v>112</v>
      </c>
      <c r="L3526" s="109" t="s">
        <v>229</v>
      </c>
      <c r="M3526" s="88" t="str">
        <f>VLOOKUP(L3526,'Total Sales 24-25'!$AD$2:$AE$6,2,0)</f>
        <v>WhatsApp API Business</v>
      </c>
      <c r="N3526" s="109" t="s">
        <v>643</v>
      </c>
      <c r="O3526" s="109" t="s">
        <v>6341</v>
      </c>
      <c r="P3526" s="89"/>
      <c r="Q3526" s="89"/>
      <c r="R3526" s="89"/>
      <c r="S3526" s="109">
        <v>6</v>
      </c>
      <c r="T3526" s="110">
        <v>48380</v>
      </c>
      <c r="U3526" s="109">
        <v>0</v>
      </c>
    </row>
    <row r="3527" spans="1:21" ht="17.25" customHeight="1" thickBot="1">
      <c r="A3527" s="82">
        <v>45105</v>
      </c>
      <c r="B3527" s="82" t="str">
        <f t="shared" si="55"/>
        <v>Jun</v>
      </c>
      <c r="C3527" s="83">
        <v>45078</v>
      </c>
      <c r="D3527" s="84">
        <v>26</v>
      </c>
      <c r="E3527" s="84" t="s">
        <v>205</v>
      </c>
      <c r="F3527" s="86" t="s">
        <v>2172</v>
      </c>
      <c r="G3527" s="86" t="s">
        <v>11513</v>
      </c>
      <c r="H3527" s="86" t="s">
        <v>8782</v>
      </c>
      <c r="I3527" s="86">
        <v>469640</v>
      </c>
      <c r="J3527" s="84">
        <v>398000</v>
      </c>
      <c r="K3527" s="108" t="s">
        <v>291</v>
      </c>
      <c r="L3527" s="88" t="s">
        <v>226</v>
      </c>
      <c r="M3527" s="88" t="str">
        <f>VLOOKUP(L3527,'Total Sales 24-25'!$AD$2:$AE$6,2,0)</f>
        <v xml:space="preserve">Training Business </v>
      </c>
      <c r="N3527" s="88" t="s">
        <v>7906</v>
      </c>
      <c r="O3527" s="84" t="s">
        <v>6341</v>
      </c>
      <c r="P3527" s="89"/>
      <c r="Q3527" s="89"/>
      <c r="R3527" s="89"/>
      <c r="S3527" s="84">
        <v>6</v>
      </c>
      <c r="T3527" s="86">
        <v>469640</v>
      </c>
      <c r="U3527" s="84">
        <v>0</v>
      </c>
    </row>
    <row r="3528" spans="1:21" ht="17.25" customHeight="1" thickBot="1">
      <c r="A3528" s="82">
        <v>45105</v>
      </c>
      <c r="B3528" s="82" t="str">
        <f t="shared" si="55"/>
        <v>Jun</v>
      </c>
      <c r="C3528" s="83">
        <v>45078</v>
      </c>
      <c r="D3528" s="109">
        <v>26</v>
      </c>
      <c r="E3528" s="84" t="s">
        <v>205</v>
      </c>
      <c r="F3528" s="110" t="s">
        <v>1145</v>
      </c>
      <c r="G3528" s="110" t="s">
        <v>11514</v>
      </c>
      <c r="H3528" s="86" t="s">
        <v>8782</v>
      </c>
      <c r="I3528" s="110">
        <v>7522</v>
      </c>
      <c r="J3528" s="109">
        <v>6375</v>
      </c>
      <c r="K3528" s="120" t="s">
        <v>112</v>
      </c>
      <c r="L3528" s="109" t="s">
        <v>229</v>
      </c>
      <c r="M3528" s="88" t="str">
        <f>VLOOKUP(L3528,'Total Sales 24-25'!$AD$2:$AE$6,2,0)</f>
        <v>WhatsApp API Business</v>
      </c>
      <c r="N3528" s="109" t="s">
        <v>269</v>
      </c>
      <c r="O3528" s="109" t="s">
        <v>6341</v>
      </c>
      <c r="P3528" s="89"/>
      <c r="Q3528" s="89"/>
      <c r="R3528" s="89"/>
      <c r="S3528" s="109">
        <v>6</v>
      </c>
      <c r="T3528" s="110">
        <v>7522</v>
      </c>
      <c r="U3528" s="109">
        <v>0</v>
      </c>
    </row>
    <row r="3529" spans="1:21" ht="17.25" customHeight="1" thickBot="1">
      <c r="A3529" s="82">
        <v>45105</v>
      </c>
      <c r="B3529" s="82" t="str">
        <f t="shared" si="55"/>
        <v>Jun</v>
      </c>
      <c r="C3529" s="83">
        <v>45078</v>
      </c>
      <c r="D3529" s="84">
        <v>26</v>
      </c>
      <c r="E3529" s="84" t="s">
        <v>205</v>
      </c>
      <c r="F3529" s="86" t="s">
        <v>3198</v>
      </c>
      <c r="G3529" s="86" t="s">
        <v>11515</v>
      </c>
      <c r="H3529" s="86" t="s">
        <v>8782</v>
      </c>
      <c r="I3529" s="86">
        <v>705640</v>
      </c>
      <c r="J3529" s="84">
        <v>598000</v>
      </c>
      <c r="K3529" s="108" t="s">
        <v>291</v>
      </c>
      <c r="L3529" s="88" t="s">
        <v>226</v>
      </c>
      <c r="M3529" s="88" t="str">
        <f>VLOOKUP(L3529,'Total Sales 24-25'!$AD$2:$AE$6,2,0)</f>
        <v xml:space="preserve">Training Business </v>
      </c>
      <c r="N3529" s="88" t="s">
        <v>7906</v>
      </c>
      <c r="O3529" s="84" t="s">
        <v>6341</v>
      </c>
      <c r="P3529" s="89"/>
      <c r="Q3529" s="89"/>
      <c r="R3529" s="89"/>
      <c r="S3529" s="84">
        <v>6</v>
      </c>
      <c r="T3529" s="86">
        <v>705640</v>
      </c>
      <c r="U3529" s="84">
        <v>0</v>
      </c>
    </row>
    <row r="3530" spans="1:21" ht="17.25" customHeight="1" thickBot="1">
      <c r="A3530" s="82">
        <v>45106</v>
      </c>
      <c r="B3530" s="82" t="str">
        <f t="shared" si="55"/>
        <v>Jun</v>
      </c>
      <c r="C3530" s="83">
        <v>45078</v>
      </c>
      <c r="D3530" s="84">
        <v>26</v>
      </c>
      <c r="E3530" s="84" t="s">
        <v>205</v>
      </c>
      <c r="F3530" s="86" t="s">
        <v>6488</v>
      </c>
      <c r="G3530" s="86" t="s">
        <v>11516</v>
      </c>
      <c r="H3530" s="86" t="s">
        <v>8782</v>
      </c>
      <c r="I3530" s="86">
        <v>1449</v>
      </c>
      <c r="J3530" s="84">
        <v>1228</v>
      </c>
      <c r="K3530" s="107" t="s">
        <v>261</v>
      </c>
      <c r="L3530" s="88" t="s">
        <v>226</v>
      </c>
      <c r="M3530" s="88" t="str">
        <f>VLOOKUP(L3530,'Total Sales 24-25'!$AD$2:$AE$6,2,0)</f>
        <v xml:space="preserve">Training Business </v>
      </c>
      <c r="N3530" s="88" t="s">
        <v>330</v>
      </c>
      <c r="O3530" s="84" t="s">
        <v>6341</v>
      </c>
      <c r="P3530" s="89"/>
      <c r="Q3530" s="89"/>
      <c r="R3530" s="89"/>
      <c r="S3530" s="84">
        <v>6</v>
      </c>
      <c r="T3530" s="86">
        <v>1449</v>
      </c>
      <c r="U3530" s="84">
        <v>0</v>
      </c>
    </row>
    <row r="3531" spans="1:21" ht="17.25" customHeight="1" thickBot="1">
      <c r="A3531" s="82">
        <v>45106</v>
      </c>
      <c r="B3531" s="82" t="str">
        <f t="shared" si="55"/>
        <v>Jun</v>
      </c>
      <c r="C3531" s="83">
        <v>45078</v>
      </c>
      <c r="D3531" s="84">
        <v>26</v>
      </c>
      <c r="E3531" s="84" t="s">
        <v>205</v>
      </c>
      <c r="F3531" s="86" t="s">
        <v>6145</v>
      </c>
      <c r="G3531" s="86" t="s">
        <v>11517</v>
      </c>
      <c r="H3531" s="86" t="s">
        <v>8782</v>
      </c>
      <c r="I3531" s="86">
        <v>1449</v>
      </c>
      <c r="J3531" s="84">
        <v>1228</v>
      </c>
      <c r="K3531" s="107" t="s">
        <v>261</v>
      </c>
      <c r="L3531" s="88" t="s">
        <v>226</v>
      </c>
      <c r="M3531" s="88" t="str">
        <f>VLOOKUP(L3531,'Total Sales 24-25'!$AD$2:$AE$6,2,0)</f>
        <v xml:space="preserve">Training Business </v>
      </c>
      <c r="N3531" s="88" t="s">
        <v>330</v>
      </c>
      <c r="O3531" s="84" t="s">
        <v>6341</v>
      </c>
      <c r="P3531" s="89"/>
      <c r="Q3531" s="89"/>
      <c r="R3531" s="89"/>
      <c r="S3531" s="84">
        <v>6</v>
      </c>
      <c r="T3531" s="86">
        <v>1449</v>
      </c>
      <c r="U3531" s="84">
        <v>0</v>
      </c>
    </row>
    <row r="3532" spans="1:21" ht="17.25" customHeight="1" thickBot="1">
      <c r="A3532" s="82">
        <v>45106</v>
      </c>
      <c r="B3532" s="82" t="str">
        <f t="shared" si="55"/>
        <v>Jun</v>
      </c>
      <c r="C3532" s="83">
        <v>45078</v>
      </c>
      <c r="D3532" s="84">
        <v>26</v>
      </c>
      <c r="E3532" s="84" t="s">
        <v>205</v>
      </c>
      <c r="F3532" s="86" t="s">
        <v>8350</v>
      </c>
      <c r="G3532" s="86" t="s">
        <v>11518</v>
      </c>
      <c r="H3532" s="86" t="s">
        <v>8782</v>
      </c>
      <c r="I3532" s="86">
        <v>1449</v>
      </c>
      <c r="J3532" s="84">
        <v>1228</v>
      </c>
      <c r="K3532" s="107" t="s">
        <v>261</v>
      </c>
      <c r="L3532" s="88" t="s">
        <v>226</v>
      </c>
      <c r="M3532" s="88" t="str">
        <f>VLOOKUP(L3532,'Total Sales 24-25'!$AD$2:$AE$6,2,0)</f>
        <v xml:space="preserve">Training Business </v>
      </c>
      <c r="N3532" s="88" t="s">
        <v>330</v>
      </c>
      <c r="O3532" s="84" t="s">
        <v>6341</v>
      </c>
      <c r="P3532" s="89"/>
      <c r="Q3532" s="89"/>
      <c r="R3532" s="89"/>
      <c r="S3532" s="84">
        <v>6</v>
      </c>
      <c r="T3532" s="86">
        <v>1449</v>
      </c>
      <c r="U3532" s="84">
        <v>0</v>
      </c>
    </row>
    <row r="3533" spans="1:21" ht="17.25" customHeight="1" thickBot="1">
      <c r="A3533" s="82">
        <v>45106</v>
      </c>
      <c r="B3533" s="82" t="str">
        <f t="shared" si="55"/>
        <v>Jun</v>
      </c>
      <c r="C3533" s="83">
        <v>45078</v>
      </c>
      <c r="D3533" s="109">
        <v>26</v>
      </c>
      <c r="E3533" s="84" t="s">
        <v>205</v>
      </c>
      <c r="F3533" s="110" t="s">
        <v>1979</v>
      </c>
      <c r="G3533" s="110" t="s">
        <v>11519</v>
      </c>
      <c r="H3533" s="86" t="s">
        <v>8782</v>
      </c>
      <c r="I3533" s="110">
        <v>2950</v>
      </c>
      <c r="J3533" s="109">
        <v>2500</v>
      </c>
      <c r="K3533" s="120" t="s">
        <v>112</v>
      </c>
      <c r="L3533" s="109" t="s">
        <v>229</v>
      </c>
      <c r="M3533" s="88" t="str">
        <f>VLOOKUP(L3533,'Total Sales 24-25'!$AD$2:$AE$6,2,0)</f>
        <v>WhatsApp API Business</v>
      </c>
      <c r="N3533" s="109" t="s">
        <v>258</v>
      </c>
      <c r="O3533" s="109" t="s">
        <v>6341</v>
      </c>
      <c r="P3533" s="89"/>
      <c r="Q3533" s="89"/>
      <c r="R3533" s="89"/>
      <c r="S3533" s="109">
        <v>6</v>
      </c>
      <c r="T3533" s="110">
        <v>2950</v>
      </c>
      <c r="U3533" s="109">
        <v>0</v>
      </c>
    </row>
    <row r="3534" spans="1:21" ht="17.25" customHeight="1" thickBot="1">
      <c r="A3534" s="82">
        <v>45106</v>
      </c>
      <c r="B3534" s="82" t="str">
        <f t="shared" si="55"/>
        <v>Jun</v>
      </c>
      <c r="C3534" s="83">
        <v>45078</v>
      </c>
      <c r="D3534" s="109">
        <v>26</v>
      </c>
      <c r="E3534" s="84" t="s">
        <v>205</v>
      </c>
      <c r="F3534" s="110" t="s">
        <v>2267</v>
      </c>
      <c r="G3534" s="110" t="s">
        <v>11520</v>
      </c>
      <c r="H3534" s="86" t="s">
        <v>8782</v>
      </c>
      <c r="I3534" s="110">
        <v>7080</v>
      </c>
      <c r="J3534" s="109">
        <v>6000</v>
      </c>
      <c r="K3534" s="120" t="s">
        <v>112</v>
      </c>
      <c r="L3534" s="109" t="s">
        <v>229</v>
      </c>
      <c r="M3534" s="88" t="str">
        <f>VLOOKUP(L3534,'Total Sales 24-25'!$AD$2:$AE$6,2,0)</f>
        <v>WhatsApp API Business</v>
      </c>
      <c r="N3534" s="109" t="s">
        <v>1256</v>
      </c>
      <c r="O3534" s="109" t="s">
        <v>6341</v>
      </c>
      <c r="P3534" s="89"/>
      <c r="Q3534" s="89"/>
      <c r="R3534" s="89"/>
      <c r="S3534" s="109">
        <v>6</v>
      </c>
      <c r="T3534" s="110">
        <v>7080</v>
      </c>
      <c r="U3534" s="109">
        <v>0</v>
      </c>
    </row>
    <row r="3535" spans="1:21" ht="17.25" customHeight="1" thickBot="1">
      <c r="A3535" s="82">
        <v>45106</v>
      </c>
      <c r="B3535" s="82" t="str">
        <f t="shared" si="55"/>
        <v>Jun</v>
      </c>
      <c r="C3535" s="83">
        <v>45078</v>
      </c>
      <c r="D3535" s="84">
        <v>26</v>
      </c>
      <c r="E3535" s="84" t="s">
        <v>205</v>
      </c>
      <c r="F3535" s="86" t="s">
        <v>11521</v>
      </c>
      <c r="G3535" s="86" t="s">
        <v>11522</v>
      </c>
      <c r="H3535" s="86" t="s">
        <v>8782</v>
      </c>
      <c r="I3535" s="86">
        <v>5900</v>
      </c>
      <c r="J3535" s="84">
        <v>5000</v>
      </c>
      <c r="K3535" s="88" t="s">
        <v>8818</v>
      </c>
      <c r="L3535" s="88" t="s">
        <v>223</v>
      </c>
      <c r="M3535" s="88" t="str">
        <f>VLOOKUP(L3535,'Total Sales 24-25'!$AD$2:$AE$6,2,0)</f>
        <v>Tech Assist Recruitment</v>
      </c>
      <c r="N3535" s="88" t="s">
        <v>311</v>
      </c>
      <c r="O3535" s="84" t="s">
        <v>6341</v>
      </c>
      <c r="P3535" s="89"/>
      <c r="Q3535" s="89"/>
      <c r="R3535" s="89"/>
      <c r="S3535" s="84">
        <v>6</v>
      </c>
      <c r="T3535" s="86">
        <v>5900</v>
      </c>
      <c r="U3535" s="84">
        <v>0</v>
      </c>
    </row>
    <row r="3536" spans="1:21" ht="17.25" customHeight="1" thickBot="1">
      <c r="A3536" s="82">
        <v>45106</v>
      </c>
      <c r="B3536" s="82" t="str">
        <f t="shared" si="55"/>
        <v>Jun</v>
      </c>
      <c r="C3536" s="83">
        <v>45078</v>
      </c>
      <c r="D3536" s="84">
        <v>26</v>
      </c>
      <c r="E3536" s="84" t="s">
        <v>205</v>
      </c>
      <c r="F3536" s="86" t="s">
        <v>8075</v>
      </c>
      <c r="G3536" s="86" t="s">
        <v>11523</v>
      </c>
      <c r="H3536" s="86" t="s">
        <v>8782</v>
      </c>
      <c r="I3536" s="86">
        <v>70800</v>
      </c>
      <c r="J3536" s="84">
        <v>60000</v>
      </c>
      <c r="K3536" s="108" t="s">
        <v>291</v>
      </c>
      <c r="L3536" s="88" t="s">
        <v>32</v>
      </c>
      <c r="M3536" s="88" t="s">
        <v>15</v>
      </c>
      <c r="N3536" s="88" t="s">
        <v>503</v>
      </c>
      <c r="O3536" s="84" t="s">
        <v>6341</v>
      </c>
      <c r="P3536" s="89"/>
      <c r="Q3536" s="89"/>
      <c r="R3536" s="89"/>
      <c r="S3536" s="84">
        <v>6</v>
      </c>
      <c r="T3536" s="86">
        <v>70800</v>
      </c>
      <c r="U3536" s="84">
        <v>0</v>
      </c>
    </row>
    <row r="3537" spans="1:21" ht="17.25" customHeight="1" thickBot="1">
      <c r="A3537" s="82">
        <v>45106</v>
      </c>
      <c r="B3537" s="82" t="str">
        <f t="shared" si="55"/>
        <v>Jun</v>
      </c>
      <c r="C3537" s="83">
        <v>45078</v>
      </c>
      <c r="D3537" s="109">
        <v>26</v>
      </c>
      <c r="E3537" s="84" t="s">
        <v>205</v>
      </c>
      <c r="F3537" s="110" t="s">
        <v>3043</v>
      </c>
      <c r="G3537" s="110" t="s">
        <v>11524</v>
      </c>
      <c r="H3537" s="86" t="s">
        <v>8782</v>
      </c>
      <c r="I3537" s="110">
        <v>8850</v>
      </c>
      <c r="J3537" s="109">
        <v>7500</v>
      </c>
      <c r="K3537" s="120" t="s">
        <v>112</v>
      </c>
      <c r="L3537" s="109" t="s">
        <v>229</v>
      </c>
      <c r="M3537" s="88" t="str">
        <f>VLOOKUP(L3537,'Total Sales 24-25'!$AD$2:$AE$6,2,0)</f>
        <v>WhatsApp API Business</v>
      </c>
      <c r="N3537" s="109" t="s">
        <v>269</v>
      </c>
      <c r="O3537" s="109" t="s">
        <v>6341</v>
      </c>
      <c r="P3537" s="89"/>
      <c r="Q3537" s="89"/>
      <c r="R3537" s="89"/>
      <c r="S3537" s="109">
        <v>6</v>
      </c>
      <c r="T3537" s="110">
        <v>8850</v>
      </c>
      <c r="U3537" s="109">
        <v>0</v>
      </c>
    </row>
    <row r="3538" spans="1:21" ht="17.25" customHeight="1" thickBot="1">
      <c r="A3538" s="82">
        <v>45106</v>
      </c>
      <c r="B3538" s="82" t="str">
        <f t="shared" si="55"/>
        <v>Jun</v>
      </c>
      <c r="C3538" s="83">
        <v>45078</v>
      </c>
      <c r="D3538" s="84">
        <v>26</v>
      </c>
      <c r="E3538" s="84" t="s">
        <v>205</v>
      </c>
      <c r="F3538" s="86" t="s">
        <v>6194</v>
      </c>
      <c r="G3538" s="86" t="s">
        <v>11525</v>
      </c>
      <c r="H3538" s="86" t="s">
        <v>8782</v>
      </c>
      <c r="I3538" s="86">
        <v>1449</v>
      </c>
      <c r="J3538" s="84">
        <v>1228</v>
      </c>
      <c r="K3538" s="107" t="s">
        <v>261</v>
      </c>
      <c r="L3538" s="88" t="s">
        <v>226</v>
      </c>
      <c r="M3538" s="88" t="str">
        <f>VLOOKUP(L3538,'Total Sales 24-25'!$AD$2:$AE$6,2,0)</f>
        <v xml:space="preserve">Training Business </v>
      </c>
      <c r="N3538" s="88" t="s">
        <v>330</v>
      </c>
      <c r="O3538" s="84" t="s">
        <v>6341</v>
      </c>
      <c r="P3538" s="89"/>
      <c r="Q3538" s="89"/>
      <c r="R3538" s="89"/>
      <c r="S3538" s="84">
        <v>6</v>
      </c>
      <c r="T3538" s="86">
        <v>1449</v>
      </c>
      <c r="U3538" s="84">
        <v>0</v>
      </c>
    </row>
    <row r="3539" spans="1:21" ht="17.25" customHeight="1" thickBot="1">
      <c r="A3539" s="82">
        <v>45106</v>
      </c>
      <c r="B3539" s="82" t="str">
        <f t="shared" si="55"/>
        <v>Jun</v>
      </c>
      <c r="C3539" s="83">
        <v>45078</v>
      </c>
      <c r="D3539" s="84">
        <v>26</v>
      </c>
      <c r="E3539" s="84" t="s">
        <v>205</v>
      </c>
      <c r="F3539" s="86" t="s">
        <v>11526</v>
      </c>
      <c r="G3539" s="86" t="s">
        <v>11527</v>
      </c>
      <c r="H3539" s="86" t="s">
        <v>8782</v>
      </c>
      <c r="I3539" s="86">
        <v>1449</v>
      </c>
      <c r="J3539" s="84">
        <v>1228</v>
      </c>
      <c r="K3539" s="107" t="s">
        <v>261</v>
      </c>
      <c r="L3539" s="88" t="s">
        <v>226</v>
      </c>
      <c r="M3539" s="88" t="str">
        <f>VLOOKUP(L3539,'Total Sales 24-25'!$AD$2:$AE$6,2,0)</f>
        <v xml:space="preserve">Training Business </v>
      </c>
      <c r="N3539" s="88" t="s">
        <v>330</v>
      </c>
      <c r="O3539" s="84" t="s">
        <v>6341</v>
      </c>
      <c r="P3539" s="89"/>
      <c r="Q3539" s="89"/>
      <c r="R3539" s="89"/>
      <c r="S3539" s="84">
        <v>6</v>
      </c>
      <c r="T3539" s="86">
        <v>1449</v>
      </c>
      <c r="U3539" s="84">
        <v>0</v>
      </c>
    </row>
    <row r="3540" spans="1:21" ht="17.25" customHeight="1" thickBot="1">
      <c r="A3540" s="82">
        <v>45106</v>
      </c>
      <c r="B3540" s="82" t="str">
        <f t="shared" si="55"/>
        <v>Jun</v>
      </c>
      <c r="C3540" s="83">
        <v>45078</v>
      </c>
      <c r="D3540" s="109">
        <v>26</v>
      </c>
      <c r="E3540" s="84" t="s">
        <v>205</v>
      </c>
      <c r="F3540" s="110" t="s">
        <v>2767</v>
      </c>
      <c r="G3540" s="110" t="s">
        <v>11528</v>
      </c>
      <c r="H3540" s="86" t="s">
        <v>8782</v>
      </c>
      <c r="I3540" s="110">
        <v>7523</v>
      </c>
      <c r="J3540" s="109">
        <v>6375</v>
      </c>
      <c r="K3540" s="120" t="s">
        <v>112</v>
      </c>
      <c r="L3540" s="109" t="s">
        <v>229</v>
      </c>
      <c r="M3540" s="88" t="str">
        <f>VLOOKUP(L3540,'Total Sales 24-25'!$AD$2:$AE$6,2,0)</f>
        <v>WhatsApp API Business</v>
      </c>
      <c r="N3540" s="109" t="s">
        <v>269</v>
      </c>
      <c r="O3540" s="109" t="s">
        <v>6341</v>
      </c>
      <c r="P3540" s="89"/>
      <c r="Q3540" s="89"/>
      <c r="R3540" s="89"/>
      <c r="S3540" s="109">
        <v>6</v>
      </c>
      <c r="T3540" s="110">
        <v>7523</v>
      </c>
      <c r="U3540" s="109">
        <v>0</v>
      </c>
    </row>
    <row r="3541" spans="1:21" ht="17.25" customHeight="1" thickBot="1">
      <c r="A3541" s="82">
        <v>45106</v>
      </c>
      <c r="B3541" s="82" t="str">
        <f t="shared" si="55"/>
        <v>Jun</v>
      </c>
      <c r="C3541" s="83">
        <v>45078</v>
      </c>
      <c r="D3541" s="84">
        <v>26</v>
      </c>
      <c r="E3541" s="84" t="s">
        <v>205</v>
      </c>
      <c r="F3541" s="86" t="s">
        <v>8821</v>
      </c>
      <c r="G3541" s="86" t="s">
        <v>11529</v>
      </c>
      <c r="H3541" s="86" t="s">
        <v>8782</v>
      </c>
      <c r="I3541" s="86">
        <v>1449</v>
      </c>
      <c r="J3541" s="84">
        <v>1228</v>
      </c>
      <c r="K3541" s="107" t="s">
        <v>261</v>
      </c>
      <c r="L3541" s="88" t="s">
        <v>226</v>
      </c>
      <c r="M3541" s="88" t="str">
        <f>VLOOKUP(L3541,'Total Sales 24-25'!$AD$2:$AE$6,2,0)</f>
        <v xml:space="preserve">Training Business </v>
      </c>
      <c r="N3541" s="88" t="s">
        <v>330</v>
      </c>
      <c r="O3541" s="84" t="s">
        <v>6341</v>
      </c>
      <c r="P3541" s="89"/>
      <c r="Q3541" s="89"/>
      <c r="R3541" s="89"/>
      <c r="S3541" s="84">
        <v>6</v>
      </c>
      <c r="T3541" s="86">
        <v>1449</v>
      </c>
      <c r="U3541" s="84">
        <v>0</v>
      </c>
    </row>
    <row r="3542" spans="1:21" ht="17.25" customHeight="1" thickBot="1">
      <c r="A3542" s="82">
        <v>45106</v>
      </c>
      <c r="B3542" s="82" t="str">
        <f t="shared" si="55"/>
        <v>Jun</v>
      </c>
      <c r="C3542" s="83">
        <v>45078</v>
      </c>
      <c r="D3542" s="109">
        <v>26</v>
      </c>
      <c r="E3542" s="84" t="s">
        <v>205</v>
      </c>
      <c r="F3542" s="110" t="s">
        <v>1722</v>
      </c>
      <c r="G3542" s="110" t="s">
        <v>11530</v>
      </c>
      <c r="H3542" s="86" t="s">
        <v>8782</v>
      </c>
      <c r="I3542" s="110">
        <v>42480</v>
      </c>
      <c r="J3542" s="109">
        <v>36000</v>
      </c>
      <c r="K3542" s="120" t="s">
        <v>112</v>
      </c>
      <c r="L3542" s="109" t="s">
        <v>229</v>
      </c>
      <c r="M3542" s="88" t="str">
        <f>VLOOKUP(L3542,'Total Sales 24-25'!$AD$2:$AE$6,2,0)</f>
        <v>WhatsApp API Business</v>
      </c>
      <c r="N3542" s="109" t="s">
        <v>359</v>
      </c>
      <c r="O3542" s="109" t="s">
        <v>6341</v>
      </c>
      <c r="P3542" s="89"/>
      <c r="Q3542" s="89"/>
      <c r="R3542" s="89"/>
      <c r="S3542" s="109">
        <v>6</v>
      </c>
      <c r="T3542" s="110">
        <v>42480</v>
      </c>
      <c r="U3542" s="109">
        <v>0</v>
      </c>
    </row>
    <row r="3543" spans="1:21" ht="17.25" customHeight="1" thickBot="1">
      <c r="A3543" s="82">
        <v>45107</v>
      </c>
      <c r="B3543" s="82" t="str">
        <f t="shared" si="55"/>
        <v>Jun</v>
      </c>
      <c r="C3543" s="83">
        <v>45078</v>
      </c>
      <c r="D3543" s="84">
        <v>26</v>
      </c>
      <c r="E3543" s="84" t="s">
        <v>205</v>
      </c>
      <c r="F3543" s="86" t="s">
        <v>8974</v>
      </c>
      <c r="G3543" s="86" t="s">
        <v>11531</v>
      </c>
      <c r="H3543" s="86" t="s">
        <v>8782</v>
      </c>
      <c r="I3543" s="86">
        <v>469640</v>
      </c>
      <c r="J3543" s="84">
        <v>398000</v>
      </c>
      <c r="K3543" s="108" t="s">
        <v>291</v>
      </c>
      <c r="L3543" s="88" t="s">
        <v>226</v>
      </c>
      <c r="M3543" s="88" t="str">
        <f>VLOOKUP(L3543,'Total Sales 24-25'!$AD$2:$AE$6,2,0)</f>
        <v xml:space="preserve">Training Business </v>
      </c>
      <c r="N3543" s="88" t="s">
        <v>7906</v>
      </c>
      <c r="O3543" s="84" t="s">
        <v>6341</v>
      </c>
      <c r="P3543" s="89"/>
      <c r="Q3543" s="89"/>
      <c r="R3543" s="89"/>
      <c r="S3543" s="84">
        <v>6</v>
      </c>
      <c r="T3543" s="86">
        <v>469640</v>
      </c>
      <c r="U3543" s="84">
        <v>0</v>
      </c>
    </row>
    <row r="3544" spans="1:21" ht="17.25" customHeight="1" thickBot="1">
      <c r="A3544" s="82">
        <v>45107</v>
      </c>
      <c r="B3544" s="82" t="str">
        <f t="shared" si="55"/>
        <v>Jun</v>
      </c>
      <c r="C3544" s="83">
        <v>45078</v>
      </c>
      <c r="D3544" s="84">
        <v>26</v>
      </c>
      <c r="E3544" s="84" t="s">
        <v>205</v>
      </c>
      <c r="F3544" s="86" t="s">
        <v>2245</v>
      </c>
      <c r="G3544" s="86" t="s">
        <v>11532</v>
      </c>
      <c r="H3544" s="86" t="s">
        <v>8782</v>
      </c>
      <c r="I3544" s="86">
        <v>147500</v>
      </c>
      <c r="J3544" s="84">
        <v>125000</v>
      </c>
      <c r="K3544" s="108" t="s">
        <v>291</v>
      </c>
      <c r="L3544" s="88" t="s">
        <v>226</v>
      </c>
      <c r="M3544" s="88" t="str">
        <f>VLOOKUP(L3544,'Total Sales 24-25'!$AD$2:$AE$6,2,0)</f>
        <v xml:space="preserve">Training Business </v>
      </c>
      <c r="N3544" s="88" t="s">
        <v>7906</v>
      </c>
      <c r="O3544" s="84" t="s">
        <v>6341</v>
      </c>
      <c r="P3544" s="89"/>
      <c r="Q3544" s="89"/>
      <c r="R3544" s="89"/>
      <c r="S3544" s="84">
        <v>6</v>
      </c>
      <c r="T3544" s="86">
        <v>147500</v>
      </c>
      <c r="U3544" s="84">
        <v>0</v>
      </c>
    </row>
    <row r="3545" spans="1:21" ht="17.25" customHeight="1" thickBot="1">
      <c r="A3545" s="82">
        <v>45107</v>
      </c>
      <c r="B3545" s="82" t="str">
        <f t="shared" si="55"/>
        <v>Jun</v>
      </c>
      <c r="C3545" s="83">
        <v>45078</v>
      </c>
      <c r="D3545" s="109">
        <v>26</v>
      </c>
      <c r="E3545" s="84" t="s">
        <v>205</v>
      </c>
      <c r="F3545" s="110" t="s">
        <v>11533</v>
      </c>
      <c r="G3545" s="110" t="s">
        <v>11534</v>
      </c>
      <c r="H3545" s="86" t="s">
        <v>8782</v>
      </c>
      <c r="I3545" s="110">
        <v>42480</v>
      </c>
      <c r="J3545" s="109">
        <v>36000</v>
      </c>
      <c r="K3545" s="120" t="s">
        <v>112</v>
      </c>
      <c r="L3545" s="109" t="s">
        <v>229</v>
      </c>
      <c r="M3545" s="88" t="str">
        <f>VLOOKUP(L3545,'Total Sales 24-25'!$AD$2:$AE$6,2,0)</f>
        <v>WhatsApp API Business</v>
      </c>
      <c r="N3545" s="109" t="s">
        <v>359</v>
      </c>
      <c r="O3545" s="109" t="s">
        <v>6341</v>
      </c>
      <c r="P3545" s="89"/>
      <c r="Q3545" s="89"/>
      <c r="R3545" s="89"/>
      <c r="S3545" s="109">
        <v>6</v>
      </c>
      <c r="T3545" s="110">
        <v>42480</v>
      </c>
      <c r="U3545" s="109">
        <v>0</v>
      </c>
    </row>
    <row r="3546" spans="1:21" ht="17.25" customHeight="1" thickBot="1">
      <c r="A3546" s="82">
        <v>45107</v>
      </c>
      <c r="B3546" s="82" t="str">
        <f t="shared" si="55"/>
        <v>Jun</v>
      </c>
      <c r="C3546" s="83">
        <v>45078</v>
      </c>
      <c r="D3546" s="109">
        <v>26</v>
      </c>
      <c r="E3546" s="84" t="s">
        <v>205</v>
      </c>
      <c r="F3546" s="110" t="s">
        <v>7609</v>
      </c>
      <c r="G3546" s="129" t="s">
        <v>11535</v>
      </c>
      <c r="H3546" s="86" t="s">
        <v>8782</v>
      </c>
      <c r="I3546" s="110">
        <v>5900</v>
      </c>
      <c r="J3546" s="109">
        <v>5000</v>
      </c>
      <c r="K3546" s="120" t="s">
        <v>112</v>
      </c>
      <c r="L3546" s="109" t="s">
        <v>229</v>
      </c>
      <c r="M3546" s="88" t="str">
        <f>VLOOKUP(L3546,'Total Sales 24-25'!$AD$2:$AE$6,2,0)</f>
        <v>WhatsApp API Business</v>
      </c>
      <c r="N3546" s="109" t="s">
        <v>9065</v>
      </c>
      <c r="O3546" s="109" t="s">
        <v>6341</v>
      </c>
      <c r="P3546" s="89"/>
      <c r="Q3546" s="89"/>
      <c r="R3546" s="89"/>
      <c r="S3546" s="109">
        <v>6</v>
      </c>
      <c r="T3546" s="110">
        <v>5900</v>
      </c>
      <c r="U3546" s="109">
        <v>0</v>
      </c>
    </row>
    <row r="3547" spans="1:21" ht="17.25" customHeight="1" thickBot="1">
      <c r="A3547" s="82">
        <v>45107</v>
      </c>
      <c r="B3547" s="82" t="str">
        <f t="shared" si="55"/>
        <v>Jun</v>
      </c>
      <c r="C3547" s="83">
        <v>45078</v>
      </c>
      <c r="D3547" s="109">
        <v>26</v>
      </c>
      <c r="E3547" s="84" t="s">
        <v>205</v>
      </c>
      <c r="F3547" s="110" t="s">
        <v>7609</v>
      </c>
      <c r="G3547" s="129" t="s">
        <v>11535</v>
      </c>
      <c r="H3547" s="86" t="s">
        <v>8782</v>
      </c>
      <c r="I3547" s="110">
        <v>950</v>
      </c>
      <c r="J3547" s="109">
        <v>805</v>
      </c>
      <c r="K3547" s="120" t="s">
        <v>112</v>
      </c>
      <c r="L3547" s="109" t="s">
        <v>229</v>
      </c>
      <c r="M3547" s="88" t="str">
        <f>VLOOKUP(L3547,'Total Sales 24-25'!$AD$2:$AE$6,2,0)</f>
        <v>WhatsApp API Business</v>
      </c>
      <c r="N3547" s="109" t="s">
        <v>594</v>
      </c>
      <c r="O3547" s="109" t="s">
        <v>6341</v>
      </c>
      <c r="P3547" s="89"/>
      <c r="Q3547" s="89"/>
      <c r="R3547" s="89"/>
      <c r="S3547" s="109">
        <v>6</v>
      </c>
      <c r="T3547" s="110">
        <v>950</v>
      </c>
      <c r="U3547" s="109">
        <v>0</v>
      </c>
    </row>
    <row r="3548" spans="1:21" ht="17.25" customHeight="1" thickBot="1">
      <c r="A3548" s="82">
        <v>45107</v>
      </c>
      <c r="B3548" s="82" t="str">
        <f t="shared" si="55"/>
        <v>Jun</v>
      </c>
      <c r="C3548" s="83">
        <v>45078</v>
      </c>
      <c r="D3548" s="109">
        <v>26</v>
      </c>
      <c r="E3548" s="84" t="s">
        <v>205</v>
      </c>
      <c r="F3548" s="110" t="s">
        <v>1035</v>
      </c>
      <c r="G3548" s="110" t="s">
        <v>11536</v>
      </c>
      <c r="H3548" s="86" t="s">
        <v>8782</v>
      </c>
      <c r="I3548" s="110">
        <v>15045</v>
      </c>
      <c r="J3548" s="109">
        <v>12750</v>
      </c>
      <c r="K3548" s="120" t="s">
        <v>112</v>
      </c>
      <c r="L3548" s="109" t="s">
        <v>229</v>
      </c>
      <c r="M3548" s="88" t="str">
        <f>VLOOKUP(L3548,'Total Sales 24-25'!$AD$2:$AE$6,2,0)</f>
        <v>WhatsApp API Business</v>
      </c>
      <c r="N3548" s="109" t="s">
        <v>284</v>
      </c>
      <c r="O3548" s="109" t="s">
        <v>6341</v>
      </c>
      <c r="P3548" s="89"/>
      <c r="Q3548" s="89"/>
      <c r="R3548" s="89"/>
      <c r="S3548" s="109">
        <v>6</v>
      </c>
      <c r="T3548" s="110">
        <v>15045</v>
      </c>
      <c r="U3548" s="109">
        <v>0</v>
      </c>
    </row>
    <row r="3549" spans="1:21" ht="17.25" customHeight="1" thickBot="1">
      <c r="A3549" s="82">
        <v>45107</v>
      </c>
      <c r="B3549" s="82" t="str">
        <f t="shared" si="55"/>
        <v>Jun</v>
      </c>
      <c r="C3549" s="83">
        <v>45078</v>
      </c>
      <c r="D3549" s="84">
        <v>26</v>
      </c>
      <c r="E3549" s="84" t="s">
        <v>205</v>
      </c>
      <c r="F3549" s="86" t="s">
        <v>2421</v>
      </c>
      <c r="G3549" s="86" t="s">
        <v>11537</v>
      </c>
      <c r="H3549" s="86" t="s">
        <v>8782</v>
      </c>
      <c r="I3549" s="86">
        <v>1449</v>
      </c>
      <c r="J3549" s="84">
        <v>1228</v>
      </c>
      <c r="K3549" s="107" t="s">
        <v>261</v>
      </c>
      <c r="L3549" s="88" t="s">
        <v>226</v>
      </c>
      <c r="M3549" s="88" t="str">
        <f>VLOOKUP(L3549,'Total Sales 24-25'!$AD$2:$AE$6,2,0)</f>
        <v xml:space="preserve">Training Business </v>
      </c>
      <c r="N3549" s="88" t="s">
        <v>330</v>
      </c>
      <c r="O3549" s="84" t="s">
        <v>6341</v>
      </c>
      <c r="P3549" s="89"/>
      <c r="Q3549" s="89"/>
      <c r="R3549" s="89"/>
      <c r="S3549" s="84">
        <v>6</v>
      </c>
      <c r="T3549" s="86">
        <v>1449</v>
      </c>
      <c r="U3549" s="84">
        <v>0</v>
      </c>
    </row>
    <row r="3550" spans="1:21" ht="17.25" customHeight="1" thickBot="1">
      <c r="A3550" s="82">
        <v>45107</v>
      </c>
      <c r="B3550" s="82" t="str">
        <f t="shared" si="55"/>
        <v>Jun</v>
      </c>
      <c r="C3550" s="83">
        <v>45078</v>
      </c>
      <c r="D3550" s="84">
        <v>26</v>
      </c>
      <c r="E3550" s="84" t="s">
        <v>205</v>
      </c>
      <c r="F3550" s="86" t="s">
        <v>11538</v>
      </c>
      <c r="G3550" s="86" t="s">
        <v>11539</v>
      </c>
      <c r="H3550" s="86" t="s">
        <v>8782</v>
      </c>
      <c r="I3550" s="86">
        <v>1449</v>
      </c>
      <c r="J3550" s="84">
        <v>1228</v>
      </c>
      <c r="K3550" s="107" t="s">
        <v>261</v>
      </c>
      <c r="L3550" s="88" t="s">
        <v>226</v>
      </c>
      <c r="M3550" s="88" t="str">
        <f>VLOOKUP(L3550,'Total Sales 24-25'!$AD$2:$AE$6,2,0)</f>
        <v xml:space="preserve">Training Business </v>
      </c>
      <c r="N3550" s="88" t="s">
        <v>330</v>
      </c>
      <c r="O3550" s="84" t="s">
        <v>6341</v>
      </c>
      <c r="P3550" s="89"/>
      <c r="Q3550" s="89"/>
      <c r="R3550" s="89"/>
      <c r="S3550" s="84">
        <v>6</v>
      </c>
      <c r="T3550" s="86">
        <v>1449</v>
      </c>
      <c r="U3550" s="84">
        <v>0</v>
      </c>
    </row>
    <row r="3551" spans="1:21" ht="17.25" customHeight="1" thickBot="1">
      <c r="A3551" s="82">
        <v>45107</v>
      </c>
      <c r="B3551" s="82" t="str">
        <f t="shared" si="55"/>
        <v>Jun</v>
      </c>
      <c r="C3551" s="83">
        <v>45078</v>
      </c>
      <c r="D3551" s="84">
        <v>26</v>
      </c>
      <c r="E3551" s="84" t="s">
        <v>205</v>
      </c>
      <c r="F3551" s="86" t="s">
        <v>572</v>
      </c>
      <c r="G3551" s="86" t="s">
        <v>11540</v>
      </c>
      <c r="H3551" s="86" t="s">
        <v>8782</v>
      </c>
      <c r="I3551" s="86">
        <v>1449</v>
      </c>
      <c r="J3551" s="84">
        <v>1228</v>
      </c>
      <c r="K3551" s="107" t="s">
        <v>261</v>
      </c>
      <c r="L3551" s="88" t="s">
        <v>226</v>
      </c>
      <c r="M3551" s="88" t="str">
        <f>VLOOKUP(L3551,'Total Sales 24-25'!$AD$2:$AE$6,2,0)</f>
        <v xml:space="preserve">Training Business </v>
      </c>
      <c r="N3551" s="88" t="s">
        <v>330</v>
      </c>
      <c r="O3551" s="84" t="s">
        <v>6341</v>
      </c>
      <c r="P3551" s="89"/>
      <c r="Q3551" s="89"/>
      <c r="R3551" s="89"/>
      <c r="S3551" s="84">
        <v>6</v>
      </c>
      <c r="T3551" s="86">
        <v>1449</v>
      </c>
      <c r="U3551" s="84">
        <v>0</v>
      </c>
    </row>
    <row r="3552" spans="1:21" ht="17.25" customHeight="1" thickBot="1">
      <c r="A3552" s="82">
        <v>45107</v>
      </c>
      <c r="B3552" s="82" t="str">
        <f t="shared" si="55"/>
        <v>Jun</v>
      </c>
      <c r="C3552" s="83">
        <v>45078</v>
      </c>
      <c r="D3552" s="84">
        <v>26</v>
      </c>
      <c r="E3552" s="84" t="s">
        <v>205</v>
      </c>
      <c r="F3552" s="86" t="s">
        <v>10186</v>
      </c>
      <c r="G3552" s="86" t="s">
        <v>11541</v>
      </c>
      <c r="H3552" s="86" t="s">
        <v>8782</v>
      </c>
      <c r="I3552" s="86">
        <v>950</v>
      </c>
      <c r="J3552" s="84">
        <v>805</v>
      </c>
      <c r="K3552" s="107" t="s">
        <v>261</v>
      </c>
      <c r="L3552" s="88" t="s">
        <v>226</v>
      </c>
      <c r="M3552" s="88" t="str">
        <f>VLOOKUP(L3552,'Total Sales 24-25'!$AD$2:$AE$6,2,0)</f>
        <v xml:space="preserve">Training Business </v>
      </c>
      <c r="N3552" s="88" t="s">
        <v>330</v>
      </c>
      <c r="O3552" s="84" t="s">
        <v>6341</v>
      </c>
      <c r="P3552" s="89"/>
      <c r="Q3552" s="89"/>
      <c r="R3552" s="89"/>
      <c r="S3552" s="84">
        <v>6</v>
      </c>
      <c r="T3552" s="86">
        <v>950</v>
      </c>
      <c r="U3552" s="84">
        <v>0</v>
      </c>
    </row>
    <row r="3553" spans="1:21" ht="17.25" customHeight="1" thickBot="1">
      <c r="A3553" s="82">
        <v>45107</v>
      </c>
      <c r="B3553" s="82" t="str">
        <f t="shared" si="55"/>
        <v>Jun</v>
      </c>
      <c r="C3553" s="83">
        <v>45078</v>
      </c>
      <c r="D3553" s="84">
        <v>26</v>
      </c>
      <c r="E3553" s="84" t="s">
        <v>205</v>
      </c>
      <c r="F3553" s="86" t="s">
        <v>455</v>
      </c>
      <c r="G3553" s="86" t="s">
        <v>11542</v>
      </c>
      <c r="H3553" s="86" t="s">
        <v>8782</v>
      </c>
      <c r="I3553" s="86">
        <v>2400</v>
      </c>
      <c r="J3553" s="84">
        <v>2034</v>
      </c>
      <c r="K3553" s="107" t="s">
        <v>261</v>
      </c>
      <c r="L3553" s="88" t="s">
        <v>226</v>
      </c>
      <c r="M3553" s="88" t="str">
        <f>VLOOKUP(L3553,'Total Sales 24-25'!$AD$2:$AE$6,2,0)</f>
        <v xml:space="preserve">Training Business </v>
      </c>
      <c r="N3553" s="88" t="s">
        <v>330</v>
      </c>
      <c r="O3553" s="84" t="s">
        <v>6341</v>
      </c>
      <c r="P3553" s="89"/>
      <c r="Q3553" s="89"/>
      <c r="R3553" s="89"/>
      <c r="S3553" s="84">
        <v>6</v>
      </c>
      <c r="T3553" s="86">
        <v>2400</v>
      </c>
      <c r="U3553" s="84">
        <v>0</v>
      </c>
    </row>
    <row r="3554" spans="1:21" ht="17.25" customHeight="1" thickBot="1">
      <c r="A3554" s="82">
        <v>45107</v>
      </c>
      <c r="B3554" s="82" t="str">
        <f t="shared" si="55"/>
        <v>Jun</v>
      </c>
      <c r="C3554" s="83">
        <v>45078</v>
      </c>
      <c r="D3554" s="84">
        <v>26</v>
      </c>
      <c r="E3554" s="84" t="s">
        <v>205</v>
      </c>
      <c r="F3554" s="86" t="s">
        <v>10587</v>
      </c>
      <c r="G3554" s="86" t="s">
        <v>11543</v>
      </c>
      <c r="H3554" s="86" t="s">
        <v>8782</v>
      </c>
      <c r="I3554" s="86">
        <v>950</v>
      </c>
      <c r="J3554" s="84">
        <v>805</v>
      </c>
      <c r="K3554" s="107" t="s">
        <v>261</v>
      </c>
      <c r="L3554" s="88" t="s">
        <v>226</v>
      </c>
      <c r="M3554" s="88" t="str">
        <f>VLOOKUP(L3554,'Total Sales 24-25'!$AD$2:$AE$6,2,0)</f>
        <v xml:space="preserve">Training Business </v>
      </c>
      <c r="N3554" s="88" t="s">
        <v>330</v>
      </c>
      <c r="O3554" s="84" t="s">
        <v>6341</v>
      </c>
      <c r="P3554" s="89"/>
      <c r="Q3554" s="89"/>
      <c r="R3554" s="89"/>
      <c r="S3554" s="84">
        <v>6</v>
      </c>
      <c r="T3554" s="86">
        <v>950</v>
      </c>
      <c r="U3554" s="84">
        <v>0</v>
      </c>
    </row>
    <row r="3555" spans="1:21" ht="17.25" customHeight="1" thickBot="1">
      <c r="A3555" s="82">
        <v>45107</v>
      </c>
      <c r="B3555" s="82" t="str">
        <f t="shared" si="55"/>
        <v>Jun</v>
      </c>
      <c r="C3555" s="83">
        <v>45078</v>
      </c>
      <c r="D3555" s="84">
        <v>26</v>
      </c>
      <c r="E3555" s="84" t="s">
        <v>205</v>
      </c>
      <c r="F3555" s="86" t="s">
        <v>265</v>
      </c>
      <c r="G3555" s="86" t="s">
        <v>11544</v>
      </c>
      <c r="H3555" s="86" t="s">
        <v>8782</v>
      </c>
      <c r="I3555" s="86">
        <v>950</v>
      </c>
      <c r="J3555" s="84">
        <v>805</v>
      </c>
      <c r="K3555" s="107" t="s">
        <v>261</v>
      </c>
      <c r="L3555" s="88" t="s">
        <v>226</v>
      </c>
      <c r="M3555" s="88" t="str">
        <f>VLOOKUP(L3555,'Total Sales 24-25'!$AD$2:$AE$6,2,0)</f>
        <v xml:space="preserve">Training Business </v>
      </c>
      <c r="N3555" s="88" t="s">
        <v>330</v>
      </c>
      <c r="O3555" s="84" t="s">
        <v>6341</v>
      </c>
      <c r="P3555" s="89"/>
      <c r="Q3555" s="89"/>
      <c r="R3555" s="89"/>
      <c r="S3555" s="84">
        <v>6</v>
      </c>
      <c r="T3555" s="86">
        <v>950</v>
      </c>
      <c r="U3555" s="84">
        <v>0</v>
      </c>
    </row>
    <row r="3556" spans="1:21" ht="17.25" customHeight="1" thickBot="1">
      <c r="A3556" s="82">
        <v>45107</v>
      </c>
      <c r="B3556" s="82" t="str">
        <f t="shared" si="55"/>
        <v>Jun</v>
      </c>
      <c r="C3556" s="83">
        <v>45078</v>
      </c>
      <c r="D3556" s="84">
        <v>26</v>
      </c>
      <c r="E3556" s="84" t="s">
        <v>205</v>
      </c>
      <c r="F3556" s="86" t="s">
        <v>2288</v>
      </c>
      <c r="G3556" s="86" t="s">
        <v>11545</v>
      </c>
      <c r="H3556" s="86" t="s">
        <v>8782</v>
      </c>
      <c r="I3556" s="86">
        <v>950</v>
      </c>
      <c r="J3556" s="84">
        <v>805</v>
      </c>
      <c r="K3556" s="107" t="s">
        <v>261</v>
      </c>
      <c r="L3556" s="88" t="s">
        <v>226</v>
      </c>
      <c r="M3556" s="88" t="str">
        <f>VLOOKUP(L3556,'Total Sales 24-25'!$AD$2:$AE$6,2,0)</f>
        <v xml:space="preserve">Training Business </v>
      </c>
      <c r="N3556" s="88" t="s">
        <v>330</v>
      </c>
      <c r="O3556" s="84" t="s">
        <v>6341</v>
      </c>
      <c r="P3556" s="89"/>
      <c r="Q3556" s="89"/>
      <c r="R3556" s="89"/>
      <c r="S3556" s="84">
        <v>6</v>
      </c>
      <c r="T3556" s="86">
        <v>950</v>
      </c>
      <c r="U3556" s="84">
        <v>0</v>
      </c>
    </row>
    <row r="3557" spans="1:21" ht="17.25" customHeight="1" thickBot="1">
      <c r="A3557" s="82">
        <v>45107</v>
      </c>
      <c r="B3557" s="82" t="str">
        <f t="shared" si="55"/>
        <v>Jun</v>
      </c>
      <c r="C3557" s="83">
        <v>45078</v>
      </c>
      <c r="D3557" s="84">
        <v>26</v>
      </c>
      <c r="E3557" s="84" t="s">
        <v>205</v>
      </c>
      <c r="F3557" s="86" t="s">
        <v>11546</v>
      </c>
      <c r="G3557" s="86" t="s">
        <v>11547</v>
      </c>
      <c r="H3557" s="86" t="s">
        <v>8782</v>
      </c>
      <c r="I3557" s="86">
        <v>950</v>
      </c>
      <c r="J3557" s="84">
        <v>805</v>
      </c>
      <c r="K3557" s="107" t="s">
        <v>261</v>
      </c>
      <c r="L3557" s="88" t="s">
        <v>226</v>
      </c>
      <c r="M3557" s="88" t="str">
        <f>VLOOKUP(L3557,'Total Sales 24-25'!$AD$2:$AE$6,2,0)</f>
        <v xml:space="preserve">Training Business </v>
      </c>
      <c r="N3557" s="88" t="s">
        <v>330</v>
      </c>
      <c r="O3557" s="84" t="s">
        <v>6341</v>
      </c>
      <c r="P3557" s="89"/>
      <c r="Q3557" s="89"/>
      <c r="R3557" s="89"/>
      <c r="S3557" s="84">
        <v>6</v>
      </c>
      <c r="T3557" s="86">
        <v>950</v>
      </c>
      <c r="U3557" s="84">
        <v>0</v>
      </c>
    </row>
    <row r="3558" spans="1:21" ht="17.25" customHeight="1" thickBot="1">
      <c r="A3558" s="82">
        <v>45107</v>
      </c>
      <c r="B3558" s="82" t="str">
        <f t="shared" si="55"/>
        <v>Jun</v>
      </c>
      <c r="C3558" s="83">
        <v>45078</v>
      </c>
      <c r="D3558" s="84">
        <v>26</v>
      </c>
      <c r="E3558" s="84" t="s">
        <v>205</v>
      </c>
      <c r="F3558" s="86" t="s">
        <v>11548</v>
      </c>
      <c r="G3558" s="86" t="s">
        <v>11549</v>
      </c>
      <c r="H3558" s="86" t="s">
        <v>8782</v>
      </c>
      <c r="I3558" s="86">
        <v>950</v>
      </c>
      <c r="J3558" s="84">
        <v>805</v>
      </c>
      <c r="K3558" s="107" t="s">
        <v>261</v>
      </c>
      <c r="L3558" s="88" t="s">
        <v>226</v>
      </c>
      <c r="M3558" s="88" t="str">
        <f>VLOOKUP(L3558,'Total Sales 24-25'!$AD$2:$AE$6,2,0)</f>
        <v xml:space="preserve">Training Business </v>
      </c>
      <c r="N3558" s="88" t="s">
        <v>330</v>
      </c>
      <c r="O3558" s="84" t="s">
        <v>6341</v>
      </c>
      <c r="P3558" s="89"/>
      <c r="Q3558" s="89"/>
      <c r="R3558" s="89"/>
      <c r="S3558" s="84">
        <v>6</v>
      </c>
      <c r="T3558" s="86">
        <v>950</v>
      </c>
      <c r="U3558" s="84">
        <v>0</v>
      </c>
    </row>
    <row r="3559" spans="1:21" ht="17.25" customHeight="1" thickBot="1">
      <c r="A3559" s="82">
        <v>45107</v>
      </c>
      <c r="B3559" s="82" t="str">
        <f t="shared" si="55"/>
        <v>Jun</v>
      </c>
      <c r="C3559" s="83">
        <v>45078</v>
      </c>
      <c r="D3559" s="84">
        <v>26</v>
      </c>
      <c r="E3559" s="84" t="s">
        <v>205</v>
      </c>
      <c r="F3559" s="86" t="s">
        <v>1693</v>
      </c>
      <c r="G3559" s="86" t="s">
        <v>11550</v>
      </c>
      <c r="H3559" s="86" t="s">
        <v>8782</v>
      </c>
      <c r="I3559" s="86">
        <v>950</v>
      </c>
      <c r="J3559" s="84">
        <v>805</v>
      </c>
      <c r="K3559" s="107" t="s">
        <v>261</v>
      </c>
      <c r="L3559" s="88" t="s">
        <v>226</v>
      </c>
      <c r="M3559" s="88" t="str">
        <f>VLOOKUP(L3559,'Total Sales 24-25'!$AD$2:$AE$6,2,0)</f>
        <v xml:space="preserve">Training Business </v>
      </c>
      <c r="N3559" s="88" t="s">
        <v>330</v>
      </c>
      <c r="O3559" s="84" t="s">
        <v>6341</v>
      </c>
      <c r="P3559" s="89"/>
      <c r="Q3559" s="89"/>
      <c r="R3559" s="89"/>
      <c r="S3559" s="84">
        <v>6</v>
      </c>
      <c r="T3559" s="86">
        <v>950</v>
      </c>
      <c r="U3559" s="84">
        <v>0</v>
      </c>
    </row>
    <row r="3560" spans="1:21" ht="17.25" customHeight="1" thickBot="1">
      <c r="A3560" s="82">
        <v>45107</v>
      </c>
      <c r="B3560" s="82" t="str">
        <f t="shared" si="55"/>
        <v>Jun</v>
      </c>
      <c r="C3560" s="83">
        <v>45078</v>
      </c>
      <c r="D3560" s="84">
        <v>26</v>
      </c>
      <c r="E3560" s="84" t="s">
        <v>205</v>
      </c>
      <c r="F3560" s="86" t="s">
        <v>11551</v>
      </c>
      <c r="G3560" s="86" t="s">
        <v>11552</v>
      </c>
      <c r="H3560" s="86" t="s">
        <v>8782</v>
      </c>
      <c r="I3560" s="86">
        <v>2399</v>
      </c>
      <c r="J3560" s="84">
        <v>2033</v>
      </c>
      <c r="K3560" s="107" t="s">
        <v>261</v>
      </c>
      <c r="L3560" s="88" t="s">
        <v>226</v>
      </c>
      <c r="M3560" s="88" t="str">
        <f>VLOOKUP(L3560,'Total Sales 24-25'!$AD$2:$AE$6,2,0)</f>
        <v xml:space="preserve">Training Business </v>
      </c>
      <c r="N3560" s="88" t="s">
        <v>330</v>
      </c>
      <c r="O3560" s="84" t="s">
        <v>6341</v>
      </c>
      <c r="P3560" s="89"/>
      <c r="Q3560" s="89"/>
      <c r="R3560" s="89"/>
      <c r="S3560" s="84">
        <v>6</v>
      </c>
      <c r="T3560" s="86">
        <v>2399</v>
      </c>
      <c r="U3560" s="84">
        <v>0</v>
      </c>
    </row>
    <row r="3561" spans="1:21" ht="17.25" customHeight="1" thickBot="1">
      <c r="A3561" s="82">
        <v>45107</v>
      </c>
      <c r="B3561" s="82" t="str">
        <f t="shared" si="55"/>
        <v>Jun</v>
      </c>
      <c r="C3561" s="83">
        <v>45078</v>
      </c>
      <c r="D3561" s="84">
        <v>26</v>
      </c>
      <c r="E3561" s="84" t="s">
        <v>205</v>
      </c>
      <c r="F3561" s="86" t="s">
        <v>11553</v>
      </c>
      <c r="G3561" s="86" t="s">
        <v>11554</v>
      </c>
      <c r="H3561" s="86" t="s">
        <v>8782</v>
      </c>
      <c r="I3561" s="86">
        <v>1449</v>
      </c>
      <c r="J3561" s="84">
        <v>1228</v>
      </c>
      <c r="K3561" s="107" t="s">
        <v>261</v>
      </c>
      <c r="L3561" s="88" t="s">
        <v>226</v>
      </c>
      <c r="M3561" s="88" t="str">
        <f>VLOOKUP(L3561,'Total Sales 24-25'!$AD$2:$AE$6,2,0)</f>
        <v xml:space="preserve">Training Business </v>
      </c>
      <c r="N3561" s="88" t="s">
        <v>330</v>
      </c>
      <c r="O3561" s="84" t="s">
        <v>6341</v>
      </c>
      <c r="P3561" s="89"/>
      <c r="Q3561" s="89"/>
      <c r="R3561" s="89"/>
      <c r="S3561" s="84">
        <v>6</v>
      </c>
      <c r="T3561" s="86">
        <v>1449</v>
      </c>
      <c r="U3561" s="84">
        <v>0</v>
      </c>
    </row>
    <row r="3562" spans="1:21" ht="17.25" customHeight="1" thickBot="1">
      <c r="A3562" s="82">
        <v>45107</v>
      </c>
      <c r="B3562" s="82" t="str">
        <f t="shared" si="55"/>
        <v>Jun</v>
      </c>
      <c r="C3562" s="83">
        <v>45078</v>
      </c>
      <c r="D3562" s="84">
        <v>26</v>
      </c>
      <c r="E3562" s="84" t="s">
        <v>205</v>
      </c>
      <c r="F3562" s="86" t="s">
        <v>5583</v>
      </c>
      <c r="G3562" s="86" t="s">
        <v>11555</v>
      </c>
      <c r="H3562" s="86" t="s">
        <v>8782</v>
      </c>
      <c r="I3562" s="86">
        <v>950</v>
      </c>
      <c r="J3562" s="84">
        <v>805</v>
      </c>
      <c r="K3562" s="107" t="s">
        <v>261</v>
      </c>
      <c r="L3562" s="88" t="s">
        <v>226</v>
      </c>
      <c r="M3562" s="88" t="str">
        <f>VLOOKUP(L3562,'Total Sales 24-25'!$AD$2:$AE$6,2,0)</f>
        <v xml:space="preserve">Training Business </v>
      </c>
      <c r="N3562" s="88" t="s">
        <v>330</v>
      </c>
      <c r="O3562" s="84" t="s">
        <v>6341</v>
      </c>
      <c r="P3562" s="89"/>
      <c r="Q3562" s="89"/>
      <c r="R3562" s="89"/>
      <c r="S3562" s="84">
        <v>6</v>
      </c>
      <c r="T3562" s="86">
        <v>950</v>
      </c>
      <c r="U3562" s="84">
        <v>0</v>
      </c>
    </row>
    <row r="3563" spans="1:21" ht="17.25" customHeight="1" thickBot="1">
      <c r="A3563" s="82">
        <v>45107</v>
      </c>
      <c r="B3563" s="82" t="str">
        <f t="shared" si="55"/>
        <v>Jun</v>
      </c>
      <c r="C3563" s="83">
        <v>45078</v>
      </c>
      <c r="D3563" s="84">
        <v>26</v>
      </c>
      <c r="E3563" s="84" t="s">
        <v>205</v>
      </c>
      <c r="F3563" s="86" t="s">
        <v>2169</v>
      </c>
      <c r="G3563" s="86" t="s">
        <v>11556</v>
      </c>
      <c r="H3563" s="86" t="s">
        <v>8782</v>
      </c>
      <c r="I3563" s="86">
        <v>950</v>
      </c>
      <c r="J3563" s="84">
        <v>805</v>
      </c>
      <c r="K3563" s="107" t="s">
        <v>261</v>
      </c>
      <c r="L3563" s="88" t="s">
        <v>226</v>
      </c>
      <c r="M3563" s="88" t="str">
        <f>VLOOKUP(L3563,'Total Sales 24-25'!$AD$2:$AE$6,2,0)</f>
        <v xml:space="preserve">Training Business </v>
      </c>
      <c r="N3563" s="88" t="s">
        <v>330</v>
      </c>
      <c r="O3563" s="84" t="s">
        <v>6341</v>
      </c>
      <c r="P3563" s="89"/>
      <c r="Q3563" s="89"/>
      <c r="R3563" s="89"/>
      <c r="S3563" s="84">
        <v>6</v>
      </c>
      <c r="T3563" s="86">
        <v>950</v>
      </c>
      <c r="U3563" s="84">
        <v>0</v>
      </c>
    </row>
    <row r="3564" spans="1:21" ht="17.25" customHeight="1" thickBot="1">
      <c r="A3564" s="82">
        <v>45107</v>
      </c>
      <c r="B3564" s="82" t="str">
        <f t="shared" si="55"/>
        <v>Jun</v>
      </c>
      <c r="C3564" s="83">
        <v>45078</v>
      </c>
      <c r="D3564" s="84">
        <v>26</v>
      </c>
      <c r="E3564" s="84" t="s">
        <v>205</v>
      </c>
      <c r="F3564" s="86" t="s">
        <v>659</v>
      </c>
      <c r="G3564" s="86" t="s">
        <v>11557</v>
      </c>
      <c r="H3564" s="86" t="s">
        <v>8782</v>
      </c>
      <c r="I3564" s="86">
        <v>1449</v>
      </c>
      <c r="J3564" s="84">
        <v>1228</v>
      </c>
      <c r="K3564" s="107" t="s">
        <v>261</v>
      </c>
      <c r="L3564" s="88" t="s">
        <v>226</v>
      </c>
      <c r="M3564" s="88" t="str">
        <f>VLOOKUP(L3564,'Total Sales 24-25'!$AD$2:$AE$6,2,0)</f>
        <v xml:space="preserve">Training Business </v>
      </c>
      <c r="N3564" s="88" t="s">
        <v>330</v>
      </c>
      <c r="O3564" s="84" t="s">
        <v>6341</v>
      </c>
      <c r="P3564" s="89"/>
      <c r="Q3564" s="89"/>
      <c r="R3564" s="89"/>
      <c r="S3564" s="84">
        <v>6</v>
      </c>
      <c r="T3564" s="86">
        <v>1449</v>
      </c>
      <c r="U3564" s="84">
        <v>0</v>
      </c>
    </row>
    <row r="3565" spans="1:21" ht="17.25" customHeight="1" thickBot="1">
      <c r="A3565" s="82">
        <v>45107</v>
      </c>
      <c r="B3565" s="82" t="str">
        <f t="shared" si="55"/>
        <v>Jun</v>
      </c>
      <c r="C3565" s="83">
        <v>45078</v>
      </c>
      <c r="D3565" s="84">
        <v>26</v>
      </c>
      <c r="E3565" s="84" t="s">
        <v>205</v>
      </c>
      <c r="F3565" s="86" t="s">
        <v>730</v>
      </c>
      <c r="G3565" s="86" t="s">
        <v>11558</v>
      </c>
      <c r="H3565" s="86" t="s">
        <v>8782</v>
      </c>
      <c r="I3565" s="86">
        <v>5900</v>
      </c>
      <c r="J3565" s="84">
        <v>5000</v>
      </c>
      <c r="K3565" s="88" t="s">
        <v>8818</v>
      </c>
      <c r="L3565" s="88" t="s">
        <v>223</v>
      </c>
      <c r="M3565" s="88" t="str">
        <f>VLOOKUP(L3565,'Total Sales 24-25'!$AD$2:$AE$6,2,0)</f>
        <v>Tech Assist Recruitment</v>
      </c>
      <c r="N3565" s="88" t="s">
        <v>311</v>
      </c>
      <c r="O3565" s="84" t="s">
        <v>6341</v>
      </c>
      <c r="P3565" s="89"/>
      <c r="Q3565" s="89"/>
      <c r="R3565" s="89"/>
      <c r="S3565" s="84">
        <v>6</v>
      </c>
      <c r="T3565" s="86">
        <v>5900</v>
      </c>
      <c r="U3565" s="84">
        <v>0</v>
      </c>
    </row>
    <row r="3566" spans="1:21" ht="17.25" customHeight="1" thickBot="1">
      <c r="A3566" s="82">
        <v>45108</v>
      </c>
      <c r="B3566" s="82" t="str">
        <f t="shared" si="55"/>
        <v>Jul</v>
      </c>
      <c r="C3566" s="83">
        <v>45108</v>
      </c>
      <c r="D3566" s="109">
        <v>26</v>
      </c>
      <c r="E3566" s="84" t="s">
        <v>205</v>
      </c>
      <c r="F3566" s="110" t="s">
        <v>1864</v>
      </c>
      <c r="G3566" s="110" t="s">
        <v>11559</v>
      </c>
      <c r="H3566" s="86" t="s">
        <v>8782</v>
      </c>
      <c r="I3566" s="110">
        <v>42480</v>
      </c>
      <c r="J3566" s="109">
        <v>36000</v>
      </c>
      <c r="K3566" s="120" t="s">
        <v>112</v>
      </c>
      <c r="L3566" s="109" t="s">
        <v>229</v>
      </c>
      <c r="M3566" s="88" t="str">
        <f>VLOOKUP(L3566,'Total Sales 24-25'!$AD$2:$AE$6,2,0)</f>
        <v>WhatsApp API Business</v>
      </c>
      <c r="N3566" s="109" t="s">
        <v>359</v>
      </c>
      <c r="O3566" s="109" t="s">
        <v>6341</v>
      </c>
      <c r="P3566" s="89"/>
      <c r="Q3566" s="89"/>
      <c r="R3566" s="89"/>
      <c r="S3566" s="109">
        <v>7</v>
      </c>
      <c r="T3566" s="110">
        <v>42480</v>
      </c>
      <c r="U3566" s="109">
        <v>0</v>
      </c>
    </row>
    <row r="3567" spans="1:21" ht="17.25" customHeight="1" thickBot="1">
      <c r="A3567" s="82">
        <v>45108</v>
      </c>
      <c r="B3567" s="82" t="str">
        <f t="shared" si="55"/>
        <v>Jul</v>
      </c>
      <c r="C3567" s="83">
        <v>45108</v>
      </c>
      <c r="D3567" s="109">
        <v>26</v>
      </c>
      <c r="E3567" s="84" t="s">
        <v>205</v>
      </c>
      <c r="F3567" s="110" t="s">
        <v>11560</v>
      </c>
      <c r="G3567" s="110" t="s">
        <v>11561</v>
      </c>
      <c r="H3567" s="86" t="s">
        <v>8782</v>
      </c>
      <c r="I3567" s="110">
        <v>42480</v>
      </c>
      <c r="J3567" s="109">
        <v>36000</v>
      </c>
      <c r="K3567" s="120" t="s">
        <v>112</v>
      </c>
      <c r="L3567" s="109" t="s">
        <v>229</v>
      </c>
      <c r="M3567" s="88" t="str">
        <f>VLOOKUP(L3567,'Total Sales 24-25'!$AD$2:$AE$6,2,0)</f>
        <v>WhatsApp API Business</v>
      </c>
      <c r="N3567" s="109" t="s">
        <v>359</v>
      </c>
      <c r="O3567" s="109" t="s">
        <v>6341</v>
      </c>
      <c r="P3567" s="89"/>
      <c r="Q3567" s="89"/>
      <c r="R3567" s="89"/>
      <c r="S3567" s="109">
        <v>7</v>
      </c>
      <c r="T3567" s="110">
        <v>42480</v>
      </c>
      <c r="U3567" s="109">
        <v>0</v>
      </c>
    </row>
    <row r="3568" spans="1:21" ht="17.25" customHeight="1" thickBot="1">
      <c r="A3568" s="82">
        <v>45108</v>
      </c>
      <c r="B3568" s="82" t="str">
        <f t="shared" si="55"/>
        <v>Jul</v>
      </c>
      <c r="C3568" s="83">
        <v>45108</v>
      </c>
      <c r="D3568" s="109">
        <v>26</v>
      </c>
      <c r="E3568" s="84" t="s">
        <v>205</v>
      </c>
      <c r="F3568" s="110" t="s">
        <v>4205</v>
      </c>
      <c r="G3568" s="110" t="s">
        <v>11562</v>
      </c>
      <c r="H3568" s="86" t="s">
        <v>8782</v>
      </c>
      <c r="I3568" s="110">
        <v>23600</v>
      </c>
      <c r="J3568" s="109">
        <v>20000</v>
      </c>
      <c r="K3568" s="120" t="s">
        <v>112</v>
      </c>
      <c r="L3568" s="109" t="s">
        <v>229</v>
      </c>
      <c r="M3568" s="88" t="str">
        <f>VLOOKUP(L3568,'Total Sales 24-25'!$AD$2:$AE$6,2,0)</f>
        <v>WhatsApp API Business</v>
      </c>
      <c r="N3568" s="109" t="s">
        <v>485</v>
      </c>
      <c r="O3568" s="109" t="s">
        <v>6341</v>
      </c>
      <c r="P3568" s="89"/>
      <c r="Q3568" s="89"/>
      <c r="R3568" s="89"/>
      <c r="S3568" s="109">
        <v>7</v>
      </c>
      <c r="T3568" s="110">
        <v>23600</v>
      </c>
      <c r="U3568" s="109">
        <v>0</v>
      </c>
    </row>
    <row r="3569" spans="1:21" ht="17.25" customHeight="1" thickBot="1">
      <c r="A3569" s="82">
        <v>45110</v>
      </c>
      <c r="B3569" s="82" t="str">
        <f t="shared" si="55"/>
        <v>Jul</v>
      </c>
      <c r="C3569" s="83">
        <v>45108</v>
      </c>
      <c r="D3569" s="109">
        <v>27</v>
      </c>
      <c r="E3569" s="84" t="s">
        <v>205</v>
      </c>
      <c r="F3569" s="110" t="s">
        <v>1966</v>
      </c>
      <c r="G3569" s="110" t="s">
        <v>11563</v>
      </c>
      <c r="H3569" s="86" t="s">
        <v>8782</v>
      </c>
      <c r="I3569" s="110">
        <v>42480</v>
      </c>
      <c r="J3569" s="109">
        <v>36000</v>
      </c>
      <c r="K3569" s="120" t="s">
        <v>112</v>
      </c>
      <c r="L3569" s="109" t="s">
        <v>229</v>
      </c>
      <c r="M3569" s="88" t="str">
        <f>VLOOKUP(L3569,'Total Sales 24-25'!$AD$2:$AE$6,2,0)</f>
        <v>WhatsApp API Business</v>
      </c>
      <c r="N3569" s="109" t="s">
        <v>359</v>
      </c>
      <c r="O3569" s="109" t="s">
        <v>6341</v>
      </c>
      <c r="P3569" s="89"/>
      <c r="Q3569" s="89"/>
      <c r="R3569" s="89"/>
      <c r="S3569" s="109">
        <v>7</v>
      </c>
      <c r="T3569" s="110">
        <v>42480</v>
      </c>
      <c r="U3569" s="109">
        <v>0</v>
      </c>
    </row>
    <row r="3570" spans="1:21" ht="17.25" customHeight="1" thickBot="1">
      <c r="A3570" s="82">
        <v>45110</v>
      </c>
      <c r="B3570" s="82" t="str">
        <f t="shared" si="55"/>
        <v>Jul</v>
      </c>
      <c r="C3570" s="83">
        <v>45108</v>
      </c>
      <c r="D3570" s="109">
        <v>27</v>
      </c>
      <c r="E3570" s="84" t="s">
        <v>205</v>
      </c>
      <c r="F3570" s="110" t="s">
        <v>11564</v>
      </c>
      <c r="G3570" s="110" t="s">
        <v>11565</v>
      </c>
      <c r="H3570" s="86" t="s">
        <v>8782</v>
      </c>
      <c r="I3570" s="110">
        <v>17700</v>
      </c>
      <c r="J3570" s="109">
        <v>15000</v>
      </c>
      <c r="K3570" s="120" t="s">
        <v>112</v>
      </c>
      <c r="L3570" s="109" t="s">
        <v>229</v>
      </c>
      <c r="M3570" s="88" t="str">
        <f>VLOOKUP(L3570,'Total Sales 24-25'!$AD$2:$AE$6,2,0)</f>
        <v>WhatsApp API Business</v>
      </c>
      <c r="N3570" s="109" t="s">
        <v>284</v>
      </c>
      <c r="O3570" s="109" t="s">
        <v>6341</v>
      </c>
      <c r="P3570" s="89"/>
      <c r="Q3570" s="89"/>
      <c r="R3570" s="89"/>
      <c r="S3570" s="109">
        <v>7</v>
      </c>
      <c r="T3570" s="110">
        <v>17700</v>
      </c>
      <c r="U3570" s="109">
        <v>0</v>
      </c>
    </row>
    <row r="3571" spans="1:21" ht="17.25" customHeight="1" thickBot="1">
      <c r="A3571" s="82">
        <v>45110</v>
      </c>
      <c r="B3571" s="82" t="str">
        <f t="shared" si="55"/>
        <v>Jul</v>
      </c>
      <c r="C3571" s="83">
        <v>45108</v>
      </c>
      <c r="D3571" s="109">
        <v>27</v>
      </c>
      <c r="E3571" s="84" t="s">
        <v>205</v>
      </c>
      <c r="F3571" s="110" t="s">
        <v>551</v>
      </c>
      <c r="G3571" s="110" t="s">
        <v>11566</v>
      </c>
      <c r="H3571" s="86" t="s">
        <v>8782</v>
      </c>
      <c r="I3571" s="110">
        <v>11800</v>
      </c>
      <c r="J3571" s="109">
        <v>10000</v>
      </c>
      <c r="K3571" s="120" t="s">
        <v>112</v>
      </c>
      <c r="L3571" s="109" t="s">
        <v>229</v>
      </c>
      <c r="M3571" s="88" t="str">
        <f>VLOOKUP(L3571,'Total Sales 24-25'!$AD$2:$AE$6,2,0)</f>
        <v>WhatsApp API Business</v>
      </c>
      <c r="N3571" s="109" t="s">
        <v>352</v>
      </c>
      <c r="O3571" s="109" t="s">
        <v>6341</v>
      </c>
      <c r="P3571" s="89"/>
      <c r="Q3571" s="89"/>
      <c r="R3571" s="89"/>
      <c r="S3571" s="109">
        <v>7</v>
      </c>
      <c r="T3571" s="110">
        <v>11800</v>
      </c>
      <c r="U3571" s="109">
        <v>0</v>
      </c>
    </row>
    <row r="3572" spans="1:21" ht="17.25" customHeight="1" thickBot="1">
      <c r="A3572" s="82">
        <v>45110</v>
      </c>
      <c r="B3572" s="82" t="str">
        <f t="shared" si="55"/>
        <v>Jul</v>
      </c>
      <c r="C3572" s="83">
        <v>45108</v>
      </c>
      <c r="D3572" s="109">
        <v>27</v>
      </c>
      <c r="E3572" s="84" t="s">
        <v>205</v>
      </c>
      <c r="F3572" s="110" t="s">
        <v>1827</v>
      </c>
      <c r="G3572" s="110" t="s">
        <v>11567</v>
      </c>
      <c r="H3572" s="86" t="s">
        <v>8782</v>
      </c>
      <c r="I3572" s="110">
        <v>2950</v>
      </c>
      <c r="J3572" s="109">
        <v>2500</v>
      </c>
      <c r="K3572" s="120" t="s">
        <v>112</v>
      </c>
      <c r="L3572" s="109" t="s">
        <v>229</v>
      </c>
      <c r="M3572" s="88" t="str">
        <f>VLOOKUP(L3572,'Total Sales 24-25'!$AD$2:$AE$6,2,0)</f>
        <v>WhatsApp API Business</v>
      </c>
      <c r="N3572" s="109" t="s">
        <v>258</v>
      </c>
      <c r="O3572" s="109" t="s">
        <v>6341</v>
      </c>
      <c r="P3572" s="89"/>
      <c r="Q3572" s="89"/>
      <c r="R3572" s="89"/>
      <c r="S3572" s="109">
        <v>7</v>
      </c>
      <c r="T3572" s="110">
        <v>2950</v>
      </c>
      <c r="U3572" s="109">
        <v>0</v>
      </c>
    </row>
    <row r="3573" spans="1:21" ht="17.25" customHeight="1" thickBot="1">
      <c r="A3573" s="82">
        <v>45110</v>
      </c>
      <c r="B3573" s="82" t="str">
        <f t="shared" si="55"/>
        <v>Jul</v>
      </c>
      <c r="C3573" s="83">
        <v>45108</v>
      </c>
      <c r="D3573" s="109">
        <v>27</v>
      </c>
      <c r="E3573" s="84" t="s">
        <v>205</v>
      </c>
      <c r="F3573" s="110" t="s">
        <v>6874</v>
      </c>
      <c r="G3573" s="110" t="s">
        <v>11568</v>
      </c>
      <c r="H3573" s="86" t="s">
        <v>8782</v>
      </c>
      <c r="I3573" s="110">
        <v>191160</v>
      </c>
      <c r="J3573" s="109">
        <v>162000</v>
      </c>
      <c r="K3573" s="125" t="s">
        <v>291</v>
      </c>
      <c r="L3573" s="88" t="s">
        <v>32</v>
      </c>
      <c r="M3573" s="88" t="s">
        <v>15</v>
      </c>
      <c r="N3573" s="109" t="s">
        <v>503</v>
      </c>
      <c r="O3573" s="109" t="s">
        <v>6341</v>
      </c>
      <c r="P3573" s="89"/>
      <c r="Q3573" s="89"/>
      <c r="R3573" s="89"/>
      <c r="S3573" s="109">
        <v>7</v>
      </c>
      <c r="T3573" s="110">
        <v>191160</v>
      </c>
      <c r="U3573" s="109">
        <v>0</v>
      </c>
    </row>
    <row r="3574" spans="1:21" ht="17.25" customHeight="1" thickBot="1">
      <c r="A3574" s="82">
        <v>45110</v>
      </c>
      <c r="B3574" s="82" t="str">
        <f t="shared" si="55"/>
        <v>Jul</v>
      </c>
      <c r="C3574" s="83">
        <v>45108</v>
      </c>
      <c r="D3574" s="109">
        <v>27</v>
      </c>
      <c r="E3574" s="84" t="s">
        <v>205</v>
      </c>
      <c r="F3574" s="110" t="s">
        <v>11569</v>
      </c>
      <c r="G3574" s="110" t="s">
        <v>11570</v>
      </c>
      <c r="H3574" s="86" t="s">
        <v>8782</v>
      </c>
      <c r="I3574" s="110">
        <v>5900</v>
      </c>
      <c r="J3574" s="109">
        <v>5000</v>
      </c>
      <c r="K3574" s="109" t="s">
        <v>8818</v>
      </c>
      <c r="L3574" s="109" t="s">
        <v>223</v>
      </c>
      <c r="M3574" s="88" t="str">
        <f>VLOOKUP(L3574,'Total Sales 24-25'!$AD$2:$AE$6,2,0)</f>
        <v>Tech Assist Recruitment</v>
      </c>
      <c r="N3574" s="109" t="s">
        <v>311</v>
      </c>
      <c r="O3574" s="109" t="s">
        <v>6341</v>
      </c>
      <c r="P3574" s="89"/>
      <c r="Q3574" s="89"/>
      <c r="R3574" s="89"/>
      <c r="S3574" s="109">
        <v>7</v>
      </c>
      <c r="T3574" s="110">
        <v>5900</v>
      </c>
      <c r="U3574" s="109">
        <v>0</v>
      </c>
    </row>
    <row r="3575" spans="1:21" ht="17.25" customHeight="1" thickBot="1">
      <c r="A3575" s="82">
        <v>45110</v>
      </c>
      <c r="B3575" s="82" t="str">
        <f t="shared" si="55"/>
        <v>Jul</v>
      </c>
      <c r="C3575" s="83">
        <v>45108</v>
      </c>
      <c r="D3575" s="109">
        <v>27</v>
      </c>
      <c r="E3575" s="84" t="s">
        <v>205</v>
      </c>
      <c r="F3575" s="110" t="s">
        <v>11571</v>
      </c>
      <c r="G3575" s="110" t="s">
        <v>11572</v>
      </c>
      <c r="H3575" s="86" t="s">
        <v>8782</v>
      </c>
      <c r="I3575" s="110">
        <v>7523</v>
      </c>
      <c r="J3575" s="109">
        <v>6375</v>
      </c>
      <c r="K3575" s="120" t="s">
        <v>112</v>
      </c>
      <c r="L3575" s="109" t="s">
        <v>229</v>
      </c>
      <c r="M3575" s="88" t="str">
        <f>VLOOKUP(L3575,'Total Sales 24-25'!$AD$2:$AE$6,2,0)</f>
        <v>WhatsApp API Business</v>
      </c>
      <c r="N3575" s="109" t="s">
        <v>269</v>
      </c>
      <c r="O3575" s="109" t="s">
        <v>6341</v>
      </c>
      <c r="P3575" s="89"/>
      <c r="Q3575" s="89"/>
      <c r="R3575" s="89"/>
      <c r="S3575" s="109">
        <v>7</v>
      </c>
      <c r="T3575" s="110">
        <v>7523</v>
      </c>
      <c r="U3575" s="109">
        <v>0</v>
      </c>
    </row>
    <row r="3576" spans="1:21" ht="17.25" customHeight="1" thickBot="1">
      <c r="A3576" s="82">
        <v>45110</v>
      </c>
      <c r="B3576" s="82" t="str">
        <f t="shared" si="55"/>
        <v>Jul</v>
      </c>
      <c r="C3576" s="83">
        <v>45108</v>
      </c>
      <c r="D3576" s="109">
        <v>27</v>
      </c>
      <c r="E3576" s="84" t="s">
        <v>205</v>
      </c>
      <c r="F3576" s="110" t="s">
        <v>3485</v>
      </c>
      <c r="G3576" s="110" t="s">
        <v>11573</v>
      </c>
      <c r="H3576" s="86" t="s">
        <v>8782</v>
      </c>
      <c r="I3576" s="110">
        <v>7080</v>
      </c>
      <c r="J3576" s="109">
        <v>6000</v>
      </c>
      <c r="K3576" s="120" t="s">
        <v>112</v>
      </c>
      <c r="L3576" s="109" t="s">
        <v>229</v>
      </c>
      <c r="M3576" s="88" t="str">
        <f>VLOOKUP(L3576,'Total Sales 24-25'!$AD$2:$AE$6,2,0)</f>
        <v>WhatsApp API Business</v>
      </c>
      <c r="N3576" s="109" t="s">
        <v>1256</v>
      </c>
      <c r="O3576" s="109" t="s">
        <v>6341</v>
      </c>
      <c r="P3576" s="89"/>
      <c r="Q3576" s="89"/>
      <c r="R3576" s="89"/>
      <c r="S3576" s="109">
        <v>7</v>
      </c>
      <c r="T3576" s="110">
        <v>7080</v>
      </c>
      <c r="U3576" s="109">
        <v>0</v>
      </c>
    </row>
    <row r="3577" spans="1:21" ht="17.25" customHeight="1" thickBot="1">
      <c r="A3577" s="82">
        <v>45110</v>
      </c>
      <c r="B3577" s="82" t="str">
        <f t="shared" si="55"/>
        <v>Jul</v>
      </c>
      <c r="C3577" s="83">
        <v>45108</v>
      </c>
      <c r="D3577" s="109">
        <v>27</v>
      </c>
      <c r="E3577" s="84" t="s">
        <v>205</v>
      </c>
      <c r="F3577" s="110" t="s">
        <v>10964</v>
      </c>
      <c r="G3577" s="110" t="s">
        <v>11574</v>
      </c>
      <c r="H3577" s="86" t="s">
        <v>8782</v>
      </c>
      <c r="I3577" s="110">
        <v>36108</v>
      </c>
      <c r="J3577" s="109">
        <v>30600</v>
      </c>
      <c r="K3577" s="120" t="s">
        <v>112</v>
      </c>
      <c r="L3577" s="109" t="s">
        <v>229</v>
      </c>
      <c r="M3577" s="88" t="str">
        <f>VLOOKUP(L3577,'Total Sales 24-25'!$AD$2:$AE$6,2,0)</f>
        <v>WhatsApp API Business</v>
      </c>
      <c r="N3577" s="109" t="s">
        <v>359</v>
      </c>
      <c r="O3577" s="109" t="s">
        <v>6341</v>
      </c>
      <c r="P3577" s="89"/>
      <c r="Q3577" s="89"/>
      <c r="R3577" s="89"/>
      <c r="S3577" s="109">
        <v>7</v>
      </c>
      <c r="T3577" s="110">
        <v>36108</v>
      </c>
      <c r="U3577" s="109">
        <v>0</v>
      </c>
    </row>
    <row r="3578" spans="1:21" ht="17.25" customHeight="1" thickBot="1">
      <c r="A3578" s="82">
        <v>45110</v>
      </c>
      <c r="B3578" s="82" t="str">
        <f t="shared" si="55"/>
        <v>Jul</v>
      </c>
      <c r="C3578" s="83">
        <v>45108</v>
      </c>
      <c r="D3578" s="109">
        <v>27</v>
      </c>
      <c r="E3578" s="84" t="s">
        <v>205</v>
      </c>
      <c r="F3578" s="110" t="s">
        <v>11569</v>
      </c>
      <c r="G3578" s="110" t="s">
        <v>11575</v>
      </c>
      <c r="H3578" s="86" t="s">
        <v>8782</v>
      </c>
      <c r="I3578" s="110">
        <v>469640</v>
      </c>
      <c r="J3578" s="109">
        <v>398000</v>
      </c>
      <c r="K3578" s="125" t="s">
        <v>291</v>
      </c>
      <c r="L3578" s="109" t="s">
        <v>226</v>
      </c>
      <c r="M3578" s="88" t="str">
        <f>VLOOKUP(L3578,'Total Sales 24-25'!$AD$2:$AE$6,2,0)</f>
        <v xml:space="preserve">Training Business </v>
      </c>
      <c r="N3578" s="109" t="s">
        <v>7906</v>
      </c>
      <c r="O3578" s="109" t="s">
        <v>6341</v>
      </c>
      <c r="P3578" s="109" t="s">
        <v>7726</v>
      </c>
      <c r="Q3578" s="89"/>
      <c r="R3578" s="89"/>
      <c r="S3578" s="109">
        <v>7</v>
      </c>
      <c r="T3578" s="110">
        <v>469640</v>
      </c>
      <c r="U3578" s="109">
        <v>0</v>
      </c>
    </row>
    <row r="3579" spans="1:21" ht="17.25" customHeight="1" thickBot="1">
      <c r="A3579" s="82">
        <v>45110</v>
      </c>
      <c r="B3579" s="82" t="str">
        <f t="shared" si="55"/>
        <v>Jul</v>
      </c>
      <c r="C3579" s="83">
        <v>45108</v>
      </c>
      <c r="D3579" s="109">
        <v>27</v>
      </c>
      <c r="E3579" s="84" t="s">
        <v>205</v>
      </c>
      <c r="F3579" s="110" t="s">
        <v>3182</v>
      </c>
      <c r="G3579" s="110" t="s">
        <v>11576</v>
      </c>
      <c r="H3579" s="86" t="s">
        <v>8782</v>
      </c>
      <c r="I3579" s="110">
        <v>56640</v>
      </c>
      <c r="J3579" s="109">
        <v>48000</v>
      </c>
      <c r="K3579" s="125" t="s">
        <v>291</v>
      </c>
      <c r="L3579" s="88" t="s">
        <v>32</v>
      </c>
      <c r="M3579" s="88" t="s">
        <v>15</v>
      </c>
      <c r="N3579" s="109" t="s">
        <v>503</v>
      </c>
      <c r="O3579" s="109" t="s">
        <v>6341</v>
      </c>
      <c r="P3579" s="89"/>
      <c r="Q3579" s="89"/>
      <c r="R3579" s="89"/>
      <c r="S3579" s="109">
        <v>7</v>
      </c>
      <c r="T3579" s="110">
        <v>56640</v>
      </c>
      <c r="U3579" s="109">
        <v>0</v>
      </c>
    </row>
    <row r="3580" spans="1:21" ht="17.25" customHeight="1" thickBot="1">
      <c r="A3580" s="82">
        <v>45110</v>
      </c>
      <c r="B3580" s="82" t="str">
        <f t="shared" si="55"/>
        <v>Jul</v>
      </c>
      <c r="C3580" s="83">
        <v>45108</v>
      </c>
      <c r="D3580" s="109">
        <v>27</v>
      </c>
      <c r="E3580" s="84" t="s">
        <v>205</v>
      </c>
      <c r="F3580" s="110" t="s">
        <v>4222</v>
      </c>
      <c r="G3580" s="110" t="s">
        <v>11577</v>
      </c>
      <c r="H3580" s="86" t="s">
        <v>8782</v>
      </c>
      <c r="I3580" s="110">
        <v>42480</v>
      </c>
      <c r="J3580" s="109">
        <v>36000</v>
      </c>
      <c r="K3580" s="120" t="s">
        <v>112</v>
      </c>
      <c r="L3580" s="109" t="s">
        <v>229</v>
      </c>
      <c r="M3580" s="88" t="str">
        <f>VLOOKUP(L3580,'Total Sales 24-25'!$AD$2:$AE$6,2,0)</f>
        <v>WhatsApp API Business</v>
      </c>
      <c r="N3580" s="109" t="s">
        <v>359</v>
      </c>
      <c r="O3580" s="109" t="s">
        <v>6341</v>
      </c>
      <c r="P3580" s="89"/>
      <c r="Q3580" s="89"/>
      <c r="R3580" s="89"/>
      <c r="S3580" s="109">
        <v>7</v>
      </c>
      <c r="T3580" s="110">
        <v>42480</v>
      </c>
      <c r="U3580" s="109">
        <v>0</v>
      </c>
    </row>
    <row r="3581" spans="1:21" ht="17.25" customHeight="1" thickBot="1">
      <c r="A3581" s="82">
        <v>45110</v>
      </c>
      <c r="B3581" s="82" t="str">
        <f t="shared" si="55"/>
        <v>Jul</v>
      </c>
      <c r="C3581" s="83">
        <v>45108</v>
      </c>
      <c r="D3581" s="109">
        <v>27</v>
      </c>
      <c r="E3581" s="84" t="s">
        <v>205</v>
      </c>
      <c r="F3581" s="110" t="s">
        <v>570</v>
      </c>
      <c r="G3581" s="110" t="s">
        <v>11578</v>
      </c>
      <c r="H3581" s="86" t="s">
        <v>8782</v>
      </c>
      <c r="I3581" s="110">
        <v>2950</v>
      </c>
      <c r="J3581" s="109">
        <v>2500</v>
      </c>
      <c r="K3581" s="120" t="s">
        <v>112</v>
      </c>
      <c r="L3581" s="109" t="s">
        <v>229</v>
      </c>
      <c r="M3581" s="88" t="str">
        <f>VLOOKUP(L3581,'Total Sales 24-25'!$AD$2:$AE$6,2,0)</f>
        <v>WhatsApp API Business</v>
      </c>
      <c r="N3581" s="109" t="s">
        <v>258</v>
      </c>
      <c r="O3581" s="109" t="s">
        <v>6341</v>
      </c>
      <c r="P3581" s="89"/>
      <c r="Q3581" s="89"/>
      <c r="R3581" s="89"/>
      <c r="S3581" s="109">
        <v>7</v>
      </c>
      <c r="T3581" s="110">
        <v>2950</v>
      </c>
      <c r="U3581" s="109">
        <v>0</v>
      </c>
    </row>
    <row r="3582" spans="1:21" ht="17.25" customHeight="1" thickBot="1">
      <c r="A3582" s="82">
        <v>45110</v>
      </c>
      <c r="B3582" s="82" t="str">
        <f t="shared" si="55"/>
        <v>Jul</v>
      </c>
      <c r="C3582" s="83">
        <v>45108</v>
      </c>
      <c r="D3582" s="109">
        <v>27</v>
      </c>
      <c r="E3582" s="84" t="s">
        <v>205</v>
      </c>
      <c r="F3582" s="110" t="s">
        <v>3530</v>
      </c>
      <c r="G3582" s="110" t="s">
        <v>11579</v>
      </c>
      <c r="H3582" s="86" t="s">
        <v>8782</v>
      </c>
      <c r="I3582" s="110">
        <v>469640</v>
      </c>
      <c r="J3582" s="109">
        <v>398000</v>
      </c>
      <c r="K3582" s="125" t="s">
        <v>291</v>
      </c>
      <c r="L3582" s="109" t="s">
        <v>226</v>
      </c>
      <c r="M3582" s="88" t="str">
        <f>VLOOKUP(L3582,'Total Sales 24-25'!$AD$2:$AE$6,2,0)</f>
        <v xml:space="preserve">Training Business </v>
      </c>
      <c r="N3582" s="109" t="s">
        <v>7906</v>
      </c>
      <c r="O3582" s="109" t="s">
        <v>6341</v>
      </c>
      <c r="P3582" s="89"/>
      <c r="Q3582" s="89"/>
      <c r="R3582" s="89"/>
      <c r="S3582" s="109">
        <v>7</v>
      </c>
      <c r="T3582" s="110">
        <v>469640</v>
      </c>
      <c r="U3582" s="109">
        <v>0</v>
      </c>
    </row>
    <row r="3583" spans="1:21" ht="17.25" customHeight="1" thickBot="1">
      <c r="A3583" s="82">
        <v>45110</v>
      </c>
      <c r="B3583" s="82" t="str">
        <f t="shared" si="55"/>
        <v>Jul</v>
      </c>
      <c r="C3583" s="83">
        <v>45108</v>
      </c>
      <c r="D3583" s="109">
        <v>27</v>
      </c>
      <c r="E3583" s="84" t="s">
        <v>205</v>
      </c>
      <c r="F3583" s="110" t="s">
        <v>2200</v>
      </c>
      <c r="G3583" s="110" t="s">
        <v>11580</v>
      </c>
      <c r="H3583" s="86" t="s">
        <v>8782</v>
      </c>
      <c r="I3583" s="110">
        <v>200000</v>
      </c>
      <c r="J3583" s="109">
        <v>169492</v>
      </c>
      <c r="K3583" s="125" t="s">
        <v>291</v>
      </c>
      <c r="L3583" s="109" t="s">
        <v>226</v>
      </c>
      <c r="M3583" s="88" t="str">
        <f>VLOOKUP(L3583,'Total Sales 24-25'!$AD$2:$AE$6,2,0)</f>
        <v xml:space="preserve">Training Business </v>
      </c>
      <c r="N3583" s="109" t="s">
        <v>7906</v>
      </c>
      <c r="O3583" s="109" t="s">
        <v>6341</v>
      </c>
      <c r="P3583" s="89"/>
      <c r="Q3583" s="89"/>
      <c r="R3583" s="89"/>
      <c r="S3583" s="109">
        <v>7</v>
      </c>
      <c r="T3583" s="110">
        <v>200000</v>
      </c>
      <c r="U3583" s="109">
        <v>0</v>
      </c>
    </row>
    <row r="3584" spans="1:21" ht="17.25" customHeight="1" thickBot="1">
      <c r="A3584" s="82">
        <v>45110</v>
      </c>
      <c r="B3584" s="82" t="str">
        <f t="shared" si="55"/>
        <v>Jul</v>
      </c>
      <c r="C3584" s="83">
        <v>45108</v>
      </c>
      <c r="D3584" s="109">
        <v>27</v>
      </c>
      <c r="E3584" s="84" t="s">
        <v>205</v>
      </c>
      <c r="F3584" s="110" t="s">
        <v>5049</v>
      </c>
      <c r="G3584" s="110" t="s">
        <v>11581</v>
      </c>
      <c r="H3584" s="86" t="s">
        <v>8782</v>
      </c>
      <c r="I3584" s="110">
        <v>1449</v>
      </c>
      <c r="J3584" s="109">
        <v>1228</v>
      </c>
      <c r="K3584" s="128" t="s">
        <v>261</v>
      </c>
      <c r="L3584" s="109" t="s">
        <v>226</v>
      </c>
      <c r="M3584" s="88" t="str">
        <f>VLOOKUP(L3584,'Total Sales 24-25'!$AD$2:$AE$6,2,0)</f>
        <v xml:space="preserve">Training Business </v>
      </c>
      <c r="N3584" s="109" t="s">
        <v>330</v>
      </c>
      <c r="O3584" s="109" t="s">
        <v>6341</v>
      </c>
      <c r="P3584" s="89"/>
      <c r="Q3584" s="89"/>
      <c r="R3584" s="89"/>
      <c r="S3584" s="109">
        <v>7</v>
      </c>
      <c r="T3584" s="110">
        <v>1449</v>
      </c>
      <c r="U3584" s="109">
        <v>0</v>
      </c>
    </row>
    <row r="3585" spans="1:21" ht="17.25" customHeight="1" thickBot="1">
      <c r="A3585" s="82">
        <v>45110</v>
      </c>
      <c r="B3585" s="82" t="str">
        <f t="shared" si="55"/>
        <v>Jul</v>
      </c>
      <c r="C3585" s="83">
        <v>45108</v>
      </c>
      <c r="D3585" s="109">
        <v>27</v>
      </c>
      <c r="E3585" s="84" t="s">
        <v>205</v>
      </c>
      <c r="F3585" s="110" t="s">
        <v>6140</v>
      </c>
      <c r="G3585" s="110" t="s">
        <v>11582</v>
      </c>
      <c r="H3585" s="86" t="s">
        <v>8782</v>
      </c>
      <c r="I3585" s="110">
        <v>1449</v>
      </c>
      <c r="J3585" s="109">
        <v>1228</v>
      </c>
      <c r="K3585" s="128" t="s">
        <v>261</v>
      </c>
      <c r="L3585" s="109" t="s">
        <v>226</v>
      </c>
      <c r="M3585" s="88" t="str">
        <f>VLOOKUP(L3585,'Total Sales 24-25'!$AD$2:$AE$6,2,0)</f>
        <v xml:space="preserve">Training Business </v>
      </c>
      <c r="N3585" s="109" t="s">
        <v>330</v>
      </c>
      <c r="O3585" s="109" t="s">
        <v>6341</v>
      </c>
      <c r="P3585" s="89"/>
      <c r="Q3585" s="89"/>
      <c r="R3585" s="89"/>
      <c r="S3585" s="109">
        <v>7</v>
      </c>
      <c r="T3585" s="110">
        <v>1449</v>
      </c>
      <c r="U3585" s="109">
        <v>0</v>
      </c>
    </row>
    <row r="3586" spans="1:21" ht="17.25" customHeight="1" thickBot="1">
      <c r="A3586" s="82">
        <v>45110</v>
      </c>
      <c r="B3586" s="82" t="str">
        <f t="shared" ref="B3586:B3649" si="56">TEXT(A3586,"mmm")</f>
        <v>Jul</v>
      </c>
      <c r="C3586" s="83">
        <v>45108</v>
      </c>
      <c r="D3586" s="109">
        <v>27</v>
      </c>
      <c r="E3586" s="84" t="s">
        <v>205</v>
      </c>
      <c r="F3586" s="110" t="s">
        <v>502</v>
      </c>
      <c r="G3586" s="110" t="s">
        <v>11583</v>
      </c>
      <c r="H3586" s="86" t="s">
        <v>8782</v>
      </c>
      <c r="I3586" s="110">
        <v>1449</v>
      </c>
      <c r="J3586" s="109">
        <v>1228</v>
      </c>
      <c r="K3586" s="128" t="s">
        <v>261</v>
      </c>
      <c r="L3586" s="109" t="s">
        <v>226</v>
      </c>
      <c r="M3586" s="88" t="str">
        <f>VLOOKUP(L3586,'Total Sales 24-25'!$AD$2:$AE$6,2,0)</f>
        <v xml:space="preserve">Training Business </v>
      </c>
      <c r="N3586" s="109" t="s">
        <v>330</v>
      </c>
      <c r="O3586" s="109" t="s">
        <v>6341</v>
      </c>
      <c r="P3586" s="89"/>
      <c r="Q3586" s="89"/>
      <c r="R3586" s="89"/>
      <c r="S3586" s="109">
        <v>7</v>
      </c>
      <c r="T3586" s="110">
        <v>1449</v>
      </c>
      <c r="U3586" s="109">
        <v>0</v>
      </c>
    </row>
    <row r="3587" spans="1:21" ht="17.25" customHeight="1" thickBot="1">
      <c r="A3587" s="82">
        <v>45111</v>
      </c>
      <c r="B3587" s="82" t="str">
        <f t="shared" si="56"/>
        <v>Jul</v>
      </c>
      <c r="C3587" s="83">
        <v>45108</v>
      </c>
      <c r="D3587" s="109">
        <v>27</v>
      </c>
      <c r="E3587" s="84" t="s">
        <v>205</v>
      </c>
      <c r="F3587" s="110" t="s">
        <v>3702</v>
      </c>
      <c r="G3587" s="110" t="s">
        <v>11584</v>
      </c>
      <c r="H3587" s="86" t="s">
        <v>8782</v>
      </c>
      <c r="I3587" s="110">
        <v>1450</v>
      </c>
      <c r="J3587" s="109">
        <v>1229</v>
      </c>
      <c r="K3587" s="128" t="s">
        <v>261</v>
      </c>
      <c r="L3587" s="109" t="s">
        <v>226</v>
      </c>
      <c r="M3587" s="88" t="str">
        <f>VLOOKUP(L3587,'Total Sales 24-25'!$AD$2:$AE$6,2,0)</f>
        <v xml:space="preserve">Training Business </v>
      </c>
      <c r="N3587" s="109" t="s">
        <v>330</v>
      </c>
      <c r="O3587" s="109" t="s">
        <v>6341</v>
      </c>
      <c r="P3587" s="89"/>
      <c r="Q3587" s="89"/>
      <c r="R3587" s="89"/>
      <c r="S3587" s="109">
        <v>7</v>
      </c>
      <c r="T3587" s="110">
        <v>1450</v>
      </c>
      <c r="U3587" s="109">
        <v>0</v>
      </c>
    </row>
    <row r="3588" spans="1:21" ht="17.25" customHeight="1" thickBot="1">
      <c r="A3588" s="82">
        <v>45111</v>
      </c>
      <c r="B3588" s="82" t="str">
        <f t="shared" si="56"/>
        <v>Jul</v>
      </c>
      <c r="C3588" s="83">
        <v>45108</v>
      </c>
      <c r="D3588" s="109">
        <v>27</v>
      </c>
      <c r="E3588" s="84" t="s">
        <v>205</v>
      </c>
      <c r="F3588" s="110" t="s">
        <v>11585</v>
      </c>
      <c r="G3588" s="110" t="s">
        <v>11586</v>
      </c>
      <c r="H3588" s="86" t="s">
        <v>8782</v>
      </c>
      <c r="I3588" s="110">
        <v>1450</v>
      </c>
      <c r="J3588" s="109">
        <v>1229</v>
      </c>
      <c r="K3588" s="128" t="s">
        <v>261</v>
      </c>
      <c r="L3588" s="109" t="s">
        <v>226</v>
      </c>
      <c r="M3588" s="88" t="str">
        <f>VLOOKUP(L3588,'Total Sales 24-25'!$AD$2:$AE$6,2,0)</f>
        <v xml:space="preserve">Training Business </v>
      </c>
      <c r="N3588" s="109" t="s">
        <v>330</v>
      </c>
      <c r="O3588" s="109" t="s">
        <v>6341</v>
      </c>
      <c r="P3588" s="89"/>
      <c r="Q3588" s="89"/>
      <c r="R3588" s="89"/>
      <c r="S3588" s="109">
        <v>7</v>
      </c>
      <c r="T3588" s="110">
        <v>1450</v>
      </c>
      <c r="U3588" s="109">
        <v>0</v>
      </c>
    </row>
    <row r="3589" spans="1:21" ht="17.25" customHeight="1" thickBot="1">
      <c r="A3589" s="82">
        <v>45111</v>
      </c>
      <c r="B3589" s="82" t="str">
        <f t="shared" si="56"/>
        <v>Jul</v>
      </c>
      <c r="C3589" s="83">
        <v>45108</v>
      </c>
      <c r="D3589" s="109">
        <v>27</v>
      </c>
      <c r="E3589" s="84" t="s">
        <v>205</v>
      </c>
      <c r="F3589" s="110" t="s">
        <v>10274</v>
      </c>
      <c r="G3589" s="110" t="s">
        <v>11587</v>
      </c>
      <c r="H3589" s="86" t="s">
        <v>8782</v>
      </c>
      <c r="I3589" s="110">
        <v>950</v>
      </c>
      <c r="J3589" s="109">
        <v>805</v>
      </c>
      <c r="K3589" s="128" t="s">
        <v>261</v>
      </c>
      <c r="L3589" s="109" t="s">
        <v>226</v>
      </c>
      <c r="M3589" s="88" t="str">
        <f>VLOOKUP(L3589,'Total Sales 24-25'!$AD$2:$AE$6,2,0)</f>
        <v xml:space="preserve">Training Business </v>
      </c>
      <c r="N3589" s="109" t="s">
        <v>330</v>
      </c>
      <c r="O3589" s="109" t="s">
        <v>6341</v>
      </c>
      <c r="P3589" s="89"/>
      <c r="Q3589" s="89"/>
      <c r="R3589" s="89"/>
      <c r="S3589" s="109">
        <v>7</v>
      </c>
      <c r="T3589" s="110">
        <v>950</v>
      </c>
      <c r="U3589" s="109">
        <v>0</v>
      </c>
    </row>
    <row r="3590" spans="1:21" ht="17.25" customHeight="1" thickBot="1">
      <c r="A3590" s="82">
        <v>45111</v>
      </c>
      <c r="B3590" s="82" t="str">
        <f t="shared" si="56"/>
        <v>Jul</v>
      </c>
      <c r="C3590" s="83">
        <v>45108</v>
      </c>
      <c r="D3590" s="109">
        <v>27</v>
      </c>
      <c r="E3590" s="84" t="s">
        <v>205</v>
      </c>
      <c r="F3590" s="110" t="s">
        <v>3053</v>
      </c>
      <c r="G3590" s="110" t="s">
        <v>11588</v>
      </c>
      <c r="H3590" s="86" t="s">
        <v>8782</v>
      </c>
      <c r="I3590" s="110">
        <v>11800</v>
      </c>
      <c r="J3590" s="109">
        <v>10000</v>
      </c>
      <c r="K3590" s="120" t="s">
        <v>112</v>
      </c>
      <c r="L3590" s="109" t="s">
        <v>229</v>
      </c>
      <c r="M3590" s="88" t="str">
        <f>VLOOKUP(L3590,'Total Sales 24-25'!$AD$2:$AE$6,2,0)</f>
        <v>WhatsApp API Business</v>
      </c>
      <c r="N3590" s="109" t="s">
        <v>352</v>
      </c>
      <c r="O3590" s="109" t="s">
        <v>6341</v>
      </c>
      <c r="P3590" s="89"/>
      <c r="Q3590" s="89"/>
      <c r="R3590" s="89"/>
      <c r="S3590" s="109">
        <v>7</v>
      </c>
      <c r="T3590" s="110">
        <v>11800</v>
      </c>
      <c r="U3590" s="109">
        <v>0</v>
      </c>
    </row>
    <row r="3591" spans="1:21" ht="17.25" customHeight="1" thickBot="1">
      <c r="A3591" s="82">
        <v>45112</v>
      </c>
      <c r="B3591" s="82" t="str">
        <f t="shared" si="56"/>
        <v>Jul</v>
      </c>
      <c r="C3591" s="83">
        <v>45108</v>
      </c>
      <c r="D3591" s="109">
        <v>27</v>
      </c>
      <c r="E3591" s="84" t="s">
        <v>205</v>
      </c>
      <c r="F3591" s="110" t="s">
        <v>11589</v>
      </c>
      <c r="G3591" s="110" t="s">
        <v>11590</v>
      </c>
      <c r="H3591" s="86" t="s">
        <v>8782</v>
      </c>
      <c r="I3591" s="110">
        <v>17700</v>
      </c>
      <c r="J3591" s="109">
        <v>15000</v>
      </c>
      <c r="K3591" s="120" t="s">
        <v>112</v>
      </c>
      <c r="L3591" s="109" t="s">
        <v>229</v>
      </c>
      <c r="M3591" s="88" t="str">
        <f>VLOOKUP(L3591,'Total Sales 24-25'!$AD$2:$AE$6,2,0)</f>
        <v>WhatsApp API Business</v>
      </c>
      <c r="N3591" s="109" t="s">
        <v>284</v>
      </c>
      <c r="O3591" s="109" t="s">
        <v>6341</v>
      </c>
      <c r="P3591" s="89"/>
      <c r="Q3591" s="89"/>
      <c r="R3591" s="89"/>
      <c r="S3591" s="109">
        <v>7</v>
      </c>
      <c r="T3591" s="110">
        <v>17700</v>
      </c>
      <c r="U3591" s="109">
        <v>0</v>
      </c>
    </row>
    <row r="3592" spans="1:21" ht="17.25" customHeight="1" thickBot="1">
      <c r="A3592" s="82">
        <v>45112</v>
      </c>
      <c r="B3592" s="82" t="str">
        <f t="shared" si="56"/>
        <v>Jul</v>
      </c>
      <c r="C3592" s="83">
        <v>45108</v>
      </c>
      <c r="D3592" s="109">
        <v>27</v>
      </c>
      <c r="E3592" s="84" t="s">
        <v>205</v>
      </c>
      <c r="F3592" s="110" t="s">
        <v>11591</v>
      </c>
      <c r="G3592" s="110" t="s">
        <v>11592</v>
      </c>
      <c r="H3592" s="86" t="s">
        <v>8782</v>
      </c>
      <c r="I3592" s="110">
        <v>17700</v>
      </c>
      <c r="J3592" s="109">
        <v>15000</v>
      </c>
      <c r="K3592" s="120" t="s">
        <v>112</v>
      </c>
      <c r="L3592" s="109" t="s">
        <v>229</v>
      </c>
      <c r="M3592" s="88" t="str">
        <f>VLOOKUP(L3592,'Total Sales 24-25'!$AD$2:$AE$6,2,0)</f>
        <v>WhatsApp API Business</v>
      </c>
      <c r="N3592" s="109" t="s">
        <v>284</v>
      </c>
      <c r="O3592" s="109" t="s">
        <v>6341</v>
      </c>
      <c r="P3592" s="89"/>
      <c r="Q3592" s="89"/>
      <c r="R3592" s="89"/>
      <c r="S3592" s="109">
        <v>7</v>
      </c>
      <c r="T3592" s="110">
        <v>17700</v>
      </c>
      <c r="U3592" s="109">
        <v>0</v>
      </c>
    </row>
    <row r="3593" spans="1:21" ht="17.25" customHeight="1" thickBot="1">
      <c r="A3593" s="82">
        <v>45112</v>
      </c>
      <c r="B3593" s="82" t="str">
        <f t="shared" si="56"/>
        <v>Jul</v>
      </c>
      <c r="C3593" s="83">
        <v>45108</v>
      </c>
      <c r="D3593" s="109">
        <v>27</v>
      </c>
      <c r="E3593" s="84" t="s">
        <v>205</v>
      </c>
      <c r="F3593" s="110" t="s">
        <v>2017</v>
      </c>
      <c r="G3593" s="110" t="s">
        <v>11593</v>
      </c>
      <c r="H3593" s="86" t="s">
        <v>8782</v>
      </c>
      <c r="I3593" s="110">
        <v>950</v>
      </c>
      <c r="J3593" s="109">
        <v>805</v>
      </c>
      <c r="K3593" s="128" t="s">
        <v>261</v>
      </c>
      <c r="L3593" s="109" t="s">
        <v>226</v>
      </c>
      <c r="M3593" s="88" t="str">
        <f>VLOOKUP(L3593,'Total Sales 24-25'!$AD$2:$AE$6,2,0)</f>
        <v xml:space="preserve">Training Business </v>
      </c>
      <c r="N3593" s="109" t="s">
        <v>330</v>
      </c>
      <c r="O3593" s="109" t="s">
        <v>6341</v>
      </c>
      <c r="P3593" s="89"/>
      <c r="Q3593" s="89"/>
      <c r="R3593" s="89"/>
      <c r="S3593" s="109">
        <v>7</v>
      </c>
      <c r="T3593" s="110">
        <v>950</v>
      </c>
      <c r="U3593" s="109">
        <v>0</v>
      </c>
    </row>
    <row r="3594" spans="1:21" ht="17.25" customHeight="1" thickBot="1">
      <c r="A3594" s="82">
        <v>45112</v>
      </c>
      <c r="B3594" s="82" t="str">
        <f t="shared" si="56"/>
        <v>Jul</v>
      </c>
      <c r="C3594" s="83">
        <v>45108</v>
      </c>
      <c r="D3594" s="109">
        <v>27</v>
      </c>
      <c r="E3594" s="84" t="s">
        <v>205</v>
      </c>
      <c r="F3594" s="110" t="s">
        <v>2364</v>
      </c>
      <c r="G3594" s="110" t="s">
        <v>11594</v>
      </c>
      <c r="H3594" s="86" t="s">
        <v>8782</v>
      </c>
      <c r="I3594" s="110">
        <v>100000</v>
      </c>
      <c r="J3594" s="109">
        <v>84746</v>
      </c>
      <c r="K3594" s="125" t="s">
        <v>291</v>
      </c>
      <c r="L3594" s="109" t="s">
        <v>226</v>
      </c>
      <c r="M3594" s="88" t="str">
        <f>VLOOKUP(L3594,'Total Sales 24-25'!$AD$2:$AE$6,2,0)</f>
        <v xml:space="preserve">Training Business </v>
      </c>
      <c r="N3594" s="109" t="s">
        <v>7906</v>
      </c>
      <c r="O3594" s="109" t="s">
        <v>6341</v>
      </c>
      <c r="P3594" s="89"/>
      <c r="Q3594" s="89"/>
      <c r="R3594" s="89"/>
      <c r="S3594" s="109">
        <v>7</v>
      </c>
      <c r="T3594" s="110">
        <v>100000</v>
      </c>
      <c r="U3594" s="109">
        <v>0</v>
      </c>
    </row>
    <row r="3595" spans="1:21" ht="17.25" customHeight="1" thickBot="1">
      <c r="A3595" s="82">
        <v>45112</v>
      </c>
      <c r="B3595" s="82" t="str">
        <f t="shared" si="56"/>
        <v>Jul</v>
      </c>
      <c r="C3595" s="83">
        <v>45108</v>
      </c>
      <c r="D3595" s="109">
        <v>27</v>
      </c>
      <c r="E3595" s="84" t="s">
        <v>205</v>
      </c>
      <c r="F3595" s="110" t="s">
        <v>9349</v>
      </c>
      <c r="G3595" s="110" t="s">
        <v>11595</v>
      </c>
      <c r="H3595" s="86" t="s">
        <v>8782</v>
      </c>
      <c r="I3595" s="110">
        <v>118000</v>
      </c>
      <c r="J3595" s="109">
        <v>100000</v>
      </c>
      <c r="K3595" s="125" t="s">
        <v>291</v>
      </c>
      <c r="L3595" s="109" t="s">
        <v>226</v>
      </c>
      <c r="M3595" s="88" t="str">
        <f>VLOOKUP(L3595,'Total Sales 24-25'!$AD$2:$AE$6,2,0)</f>
        <v xml:space="preserve">Training Business </v>
      </c>
      <c r="N3595" s="109" t="s">
        <v>7906</v>
      </c>
      <c r="O3595" s="109" t="s">
        <v>6341</v>
      </c>
      <c r="P3595" s="109" t="s">
        <v>7726</v>
      </c>
      <c r="Q3595" s="89"/>
      <c r="R3595" s="89"/>
      <c r="S3595" s="109">
        <v>7</v>
      </c>
      <c r="T3595" s="110">
        <v>118000</v>
      </c>
      <c r="U3595" s="109">
        <v>0</v>
      </c>
    </row>
    <row r="3596" spans="1:21" ht="17.25" customHeight="1" thickBot="1">
      <c r="A3596" s="82">
        <v>45113</v>
      </c>
      <c r="B3596" s="82" t="str">
        <f t="shared" si="56"/>
        <v>Jul</v>
      </c>
      <c r="C3596" s="83">
        <v>45108</v>
      </c>
      <c r="D3596" s="109">
        <v>27</v>
      </c>
      <c r="E3596" s="84" t="s">
        <v>205</v>
      </c>
      <c r="F3596" s="110" t="s">
        <v>6660</v>
      </c>
      <c r="G3596" s="110" t="s">
        <v>11596</v>
      </c>
      <c r="H3596" s="86" t="s">
        <v>8782</v>
      </c>
      <c r="I3596" s="110">
        <v>469640</v>
      </c>
      <c r="J3596" s="109">
        <v>398000</v>
      </c>
      <c r="K3596" s="125" t="s">
        <v>291</v>
      </c>
      <c r="L3596" s="109" t="s">
        <v>226</v>
      </c>
      <c r="M3596" s="88" t="str">
        <f>VLOOKUP(L3596,'Total Sales 24-25'!$AD$2:$AE$6,2,0)</f>
        <v xml:space="preserve">Training Business </v>
      </c>
      <c r="N3596" s="109" t="s">
        <v>7906</v>
      </c>
      <c r="O3596" s="109" t="s">
        <v>6341</v>
      </c>
      <c r="P3596" s="89"/>
      <c r="Q3596" s="89"/>
      <c r="R3596" s="89"/>
      <c r="S3596" s="109">
        <v>7</v>
      </c>
      <c r="T3596" s="110">
        <v>469640</v>
      </c>
      <c r="U3596" s="109">
        <v>0</v>
      </c>
    </row>
    <row r="3597" spans="1:21" ht="17.25" customHeight="1" thickBot="1">
      <c r="A3597" s="82">
        <v>45113</v>
      </c>
      <c r="B3597" s="82" t="str">
        <f t="shared" si="56"/>
        <v>Jul</v>
      </c>
      <c r="C3597" s="83">
        <v>45108</v>
      </c>
      <c r="D3597" s="109">
        <v>27</v>
      </c>
      <c r="E3597" s="84" t="s">
        <v>205</v>
      </c>
      <c r="F3597" s="110" t="s">
        <v>2767</v>
      </c>
      <c r="G3597" s="110" t="s">
        <v>11597</v>
      </c>
      <c r="H3597" s="86" t="s">
        <v>8782</v>
      </c>
      <c r="I3597" s="110">
        <v>7523</v>
      </c>
      <c r="J3597" s="109">
        <v>6375</v>
      </c>
      <c r="K3597" s="120" t="s">
        <v>112</v>
      </c>
      <c r="L3597" s="109" t="s">
        <v>229</v>
      </c>
      <c r="M3597" s="88" t="str">
        <f>VLOOKUP(L3597,'Total Sales 24-25'!$AD$2:$AE$6,2,0)</f>
        <v>WhatsApp API Business</v>
      </c>
      <c r="N3597" s="109" t="s">
        <v>269</v>
      </c>
      <c r="O3597" s="109" t="s">
        <v>6341</v>
      </c>
      <c r="P3597" s="89"/>
      <c r="Q3597" s="89"/>
      <c r="R3597" s="89"/>
      <c r="S3597" s="109">
        <v>7</v>
      </c>
      <c r="T3597" s="110">
        <v>7523</v>
      </c>
      <c r="U3597" s="109">
        <v>0</v>
      </c>
    </row>
    <row r="3598" spans="1:21" ht="17.25" customHeight="1" thickBot="1">
      <c r="A3598" s="82">
        <v>45113</v>
      </c>
      <c r="B3598" s="82" t="str">
        <f t="shared" si="56"/>
        <v>Jul</v>
      </c>
      <c r="C3598" s="83">
        <v>45108</v>
      </c>
      <c r="D3598" s="109">
        <v>27</v>
      </c>
      <c r="E3598" s="84" t="s">
        <v>205</v>
      </c>
      <c r="F3598" s="110" t="s">
        <v>8669</v>
      </c>
      <c r="G3598" s="110" t="s">
        <v>11598</v>
      </c>
      <c r="H3598" s="86" t="s">
        <v>8782</v>
      </c>
      <c r="I3598" s="110">
        <v>469640</v>
      </c>
      <c r="J3598" s="109">
        <v>398000</v>
      </c>
      <c r="K3598" s="125" t="s">
        <v>291</v>
      </c>
      <c r="L3598" s="109" t="s">
        <v>226</v>
      </c>
      <c r="M3598" s="88" t="str">
        <f>VLOOKUP(L3598,'Total Sales 24-25'!$AD$2:$AE$6,2,0)</f>
        <v xml:space="preserve">Training Business </v>
      </c>
      <c r="N3598" s="109" t="s">
        <v>7906</v>
      </c>
      <c r="O3598" s="109" t="s">
        <v>6341</v>
      </c>
      <c r="P3598" s="89"/>
      <c r="Q3598" s="89"/>
      <c r="R3598" s="89"/>
      <c r="S3598" s="109">
        <v>7</v>
      </c>
      <c r="T3598" s="110">
        <v>469640</v>
      </c>
      <c r="U3598" s="109">
        <v>0</v>
      </c>
    </row>
    <row r="3599" spans="1:21" ht="17.25" customHeight="1" thickBot="1">
      <c r="A3599" s="82">
        <v>45113</v>
      </c>
      <c r="B3599" s="82" t="str">
        <f t="shared" si="56"/>
        <v>Jul</v>
      </c>
      <c r="C3599" s="83">
        <v>45108</v>
      </c>
      <c r="D3599" s="109">
        <v>27</v>
      </c>
      <c r="E3599" s="84" t="s">
        <v>205</v>
      </c>
      <c r="F3599" s="110" t="s">
        <v>1065</v>
      </c>
      <c r="G3599" s="110" t="s">
        <v>11599</v>
      </c>
      <c r="H3599" s="86" t="s">
        <v>8782</v>
      </c>
      <c r="I3599" s="110">
        <v>70800</v>
      </c>
      <c r="J3599" s="109">
        <v>60000</v>
      </c>
      <c r="K3599" s="125" t="s">
        <v>291</v>
      </c>
      <c r="L3599" s="88" t="s">
        <v>32</v>
      </c>
      <c r="M3599" s="88" t="s">
        <v>15</v>
      </c>
      <c r="N3599" s="109" t="s">
        <v>503</v>
      </c>
      <c r="O3599" s="109" t="s">
        <v>6341</v>
      </c>
      <c r="P3599" s="89"/>
      <c r="Q3599" s="89"/>
      <c r="R3599" s="89"/>
      <c r="S3599" s="109">
        <v>7</v>
      </c>
      <c r="T3599" s="110">
        <v>70800</v>
      </c>
      <c r="U3599" s="109">
        <v>0</v>
      </c>
    </row>
    <row r="3600" spans="1:21" ht="17.25" customHeight="1" thickBot="1">
      <c r="A3600" s="82">
        <v>45113</v>
      </c>
      <c r="B3600" s="82" t="str">
        <f t="shared" si="56"/>
        <v>Jul</v>
      </c>
      <c r="C3600" s="83">
        <v>45108</v>
      </c>
      <c r="D3600" s="109">
        <v>27</v>
      </c>
      <c r="E3600" s="84" t="s">
        <v>205</v>
      </c>
      <c r="F3600" s="110" t="s">
        <v>7393</v>
      </c>
      <c r="G3600" s="110" t="s">
        <v>11600</v>
      </c>
      <c r="H3600" s="86" t="s">
        <v>8782</v>
      </c>
      <c r="I3600" s="110">
        <v>35400</v>
      </c>
      <c r="J3600" s="109">
        <v>30000</v>
      </c>
      <c r="K3600" s="125" t="s">
        <v>291</v>
      </c>
      <c r="L3600" s="88" t="s">
        <v>32</v>
      </c>
      <c r="M3600" s="88" t="s">
        <v>15</v>
      </c>
      <c r="N3600" s="109" t="s">
        <v>503</v>
      </c>
      <c r="O3600" s="109" t="s">
        <v>6341</v>
      </c>
      <c r="P3600" s="89"/>
      <c r="Q3600" s="89"/>
      <c r="R3600" s="89"/>
      <c r="S3600" s="109">
        <v>7</v>
      </c>
      <c r="T3600" s="110">
        <v>35400</v>
      </c>
      <c r="U3600" s="109">
        <v>0</v>
      </c>
    </row>
    <row r="3601" spans="1:21" ht="17.25" customHeight="1" thickBot="1">
      <c r="A3601" s="82">
        <v>45113</v>
      </c>
      <c r="B3601" s="82" t="str">
        <f t="shared" si="56"/>
        <v>Jul</v>
      </c>
      <c r="C3601" s="83">
        <v>45108</v>
      </c>
      <c r="D3601" s="109">
        <v>27</v>
      </c>
      <c r="E3601" s="84" t="s">
        <v>205</v>
      </c>
      <c r="F3601" s="110" t="s">
        <v>11137</v>
      </c>
      <c r="G3601" s="110" t="s">
        <v>11601</v>
      </c>
      <c r="H3601" s="86" t="s">
        <v>8782</v>
      </c>
      <c r="I3601" s="110">
        <v>35400</v>
      </c>
      <c r="J3601" s="109">
        <v>30000</v>
      </c>
      <c r="K3601" s="125" t="s">
        <v>291</v>
      </c>
      <c r="L3601" s="88" t="s">
        <v>32</v>
      </c>
      <c r="M3601" s="88" t="s">
        <v>15</v>
      </c>
      <c r="N3601" s="109" t="s">
        <v>503</v>
      </c>
      <c r="O3601" s="109" t="s">
        <v>6341</v>
      </c>
      <c r="P3601" s="89"/>
      <c r="Q3601" s="89"/>
      <c r="R3601" s="89"/>
      <c r="S3601" s="109">
        <v>7</v>
      </c>
      <c r="T3601" s="110">
        <v>35400</v>
      </c>
      <c r="U3601" s="109">
        <v>0</v>
      </c>
    </row>
    <row r="3602" spans="1:21" ht="17.25" customHeight="1" thickBot="1">
      <c r="A3602" s="82">
        <v>45113</v>
      </c>
      <c r="B3602" s="82" t="str">
        <f t="shared" si="56"/>
        <v>Jul</v>
      </c>
      <c r="C3602" s="83">
        <v>45108</v>
      </c>
      <c r="D3602" s="109">
        <v>27</v>
      </c>
      <c r="E3602" s="84" t="s">
        <v>205</v>
      </c>
      <c r="F3602" s="110" t="s">
        <v>562</v>
      </c>
      <c r="G3602" s="110" t="s">
        <v>11602</v>
      </c>
      <c r="H3602" s="86" t="s">
        <v>8782</v>
      </c>
      <c r="I3602" s="110">
        <v>56640</v>
      </c>
      <c r="J3602" s="109">
        <v>48000</v>
      </c>
      <c r="K3602" s="125" t="s">
        <v>291</v>
      </c>
      <c r="L3602" s="88" t="s">
        <v>32</v>
      </c>
      <c r="M3602" s="88" t="s">
        <v>15</v>
      </c>
      <c r="N3602" s="109" t="s">
        <v>503</v>
      </c>
      <c r="O3602" s="109" t="s">
        <v>6341</v>
      </c>
      <c r="P3602" s="89"/>
      <c r="Q3602" s="89"/>
      <c r="R3602" s="89"/>
      <c r="S3602" s="109">
        <v>7</v>
      </c>
      <c r="T3602" s="110">
        <v>56640</v>
      </c>
      <c r="U3602" s="109">
        <v>0</v>
      </c>
    </row>
    <row r="3603" spans="1:21" ht="17.25" customHeight="1" thickBot="1">
      <c r="A3603" s="82">
        <v>45113</v>
      </c>
      <c r="B3603" s="82" t="str">
        <f t="shared" si="56"/>
        <v>Jul</v>
      </c>
      <c r="C3603" s="83">
        <v>45108</v>
      </c>
      <c r="D3603" s="109">
        <v>27</v>
      </c>
      <c r="E3603" s="84" t="s">
        <v>205</v>
      </c>
      <c r="F3603" s="110" t="s">
        <v>2223</v>
      </c>
      <c r="G3603" s="110" t="s">
        <v>11603</v>
      </c>
      <c r="H3603" s="86" t="s">
        <v>8782</v>
      </c>
      <c r="I3603" s="110">
        <v>705640</v>
      </c>
      <c r="J3603" s="109">
        <v>598000</v>
      </c>
      <c r="K3603" s="125" t="s">
        <v>291</v>
      </c>
      <c r="L3603" s="109" t="s">
        <v>226</v>
      </c>
      <c r="M3603" s="88" t="str">
        <f>VLOOKUP(L3603,'Total Sales 24-25'!$AD$2:$AE$6,2,0)</f>
        <v xml:space="preserve">Training Business </v>
      </c>
      <c r="N3603" s="109" t="s">
        <v>7906</v>
      </c>
      <c r="O3603" s="109" t="s">
        <v>6341</v>
      </c>
      <c r="P3603" s="89"/>
      <c r="Q3603" s="89"/>
      <c r="R3603" s="89"/>
      <c r="S3603" s="109">
        <v>7</v>
      </c>
      <c r="T3603" s="110">
        <v>705640</v>
      </c>
      <c r="U3603" s="109">
        <v>0</v>
      </c>
    </row>
    <row r="3604" spans="1:21" ht="17.25" customHeight="1" thickBot="1">
      <c r="A3604" s="82">
        <v>45113</v>
      </c>
      <c r="B3604" s="82" t="str">
        <f t="shared" si="56"/>
        <v>Jul</v>
      </c>
      <c r="C3604" s="83">
        <v>45108</v>
      </c>
      <c r="D3604" s="109">
        <v>27</v>
      </c>
      <c r="E3604" s="84" t="s">
        <v>205</v>
      </c>
      <c r="F3604" s="110" t="s">
        <v>2010</v>
      </c>
      <c r="G3604" s="110" t="s">
        <v>11604</v>
      </c>
      <c r="H3604" s="86" t="s">
        <v>8782</v>
      </c>
      <c r="I3604" s="110">
        <v>5900</v>
      </c>
      <c r="J3604" s="109">
        <v>5000</v>
      </c>
      <c r="K3604" s="109" t="s">
        <v>8818</v>
      </c>
      <c r="L3604" s="109" t="s">
        <v>223</v>
      </c>
      <c r="M3604" s="88" t="str">
        <f>VLOOKUP(L3604,'Total Sales 24-25'!$AD$2:$AE$6,2,0)</f>
        <v>Tech Assist Recruitment</v>
      </c>
      <c r="N3604" s="109" t="s">
        <v>311</v>
      </c>
      <c r="O3604" s="109" t="s">
        <v>6341</v>
      </c>
      <c r="P3604" s="89"/>
      <c r="Q3604" s="89"/>
      <c r="R3604" s="89"/>
      <c r="S3604" s="109">
        <v>7</v>
      </c>
      <c r="T3604" s="110">
        <v>5900</v>
      </c>
      <c r="U3604" s="109">
        <v>0</v>
      </c>
    </row>
    <row r="3605" spans="1:21" ht="17.25" customHeight="1" thickBot="1">
      <c r="A3605" s="82">
        <v>45113</v>
      </c>
      <c r="B3605" s="82" t="str">
        <f t="shared" si="56"/>
        <v>Jul</v>
      </c>
      <c r="C3605" s="83">
        <v>45108</v>
      </c>
      <c r="D3605" s="109">
        <v>27</v>
      </c>
      <c r="E3605" s="84" t="s">
        <v>205</v>
      </c>
      <c r="F3605" s="110" t="s">
        <v>2254</v>
      </c>
      <c r="G3605" s="110" t="s">
        <v>11605</v>
      </c>
      <c r="H3605" s="86" t="s">
        <v>8782</v>
      </c>
      <c r="I3605" s="110">
        <v>15045</v>
      </c>
      <c r="J3605" s="109">
        <v>12750</v>
      </c>
      <c r="K3605" s="120" t="s">
        <v>112</v>
      </c>
      <c r="L3605" s="109" t="s">
        <v>229</v>
      </c>
      <c r="M3605" s="88" t="str">
        <f>VLOOKUP(L3605,'Total Sales 24-25'!$AD$2:$AE$6,2,0)</f>
        <v>WhatsApp API Business</v>
      </c>
      <c r="N3605" s="109" t="s">
        <v>284</v>
      </c>
      <c r="O3605" s="109" t="s">
        <v>6341</v>
      </c>
      <c r="P3605" s="89"/>
      <c r="Q3605" s="89"/>
      <c r="R3605" s="89"/>
      <c r="S3605" s="109">
        <v>7</v>
      </c>
      <c r="T3605" s="110">
        <v>15045</v>
      </c>
      <c r="U3605" s="109">
        <v>0</v>
      </c>
    </row>
    <row r="3606" spans="1:21" ht="17.25" customHeight="1" thickBot="1">
      <c r="A3606" s="82">
        <v>45114</v>
      </c>
      <c r="B3606" s="82" t="str">
        <f t="shared" si="56"/>
        <v>Jul</v>
      </c>
      <c r="C3606" s="83">
        <v>45108</v>
      </c>
      <c r="D3606" s="109">
        <v>27</v>
      </c>
      <c r="E3606" s="84" t="s">
        <v>205</v>
      </c>
      <c r="F3606" s="110" t="s">
        <v>2610</v>
      </c>
      <c r="G3606" s="110" t="s">
        <v>11606</v>
      </c>
      <c r="H3606" s="86" t="s">
        <v>8782</v>
      </c>
      <c r="I3606" s="110">
        <v>2900</v>
      </c>
      <c r="J3606" s="109">
        <v>2458</v>
      </c>
      <c r="K3606" s="128" t="s">
        <v>261</v>
      </c>
      <c r="L3606" s="109" t="s">
        <v>226</v>
      </c>
      <c r="M3606" s="88" t="str">
        <f>VLOOKUP(L3606,'Total Sales 24-25'!$AD$2:$AE$6,2,0)</f>
        <v xml:space="preserve">Training Business </v>
      </c>
      <c r="N3606" s="109" t="s">
        <v>330</v>
      </c>
      <c r="O3606" s="109" t="s">
        <v>6341</v>
      </c>
      <c r="P3606" s="89"/>
      <c r="Q3606" s="89"/>
      <c r="R3606" s="89"/>
      <c r="S3606" s="109">
        <v>7</v>
      </c>
      <c r="T3606" s="110">
        <v>2900</v>
      </c>
      <c r="U3606" s="109">
        <v>0</v>
      </c>
    </row>
    <row r="3607" spans="1:21" ht="17.25" customHeight="1" thickBot="1">
      <c r="A3607" s="82">
        <v>45114</v>
      </c>
      <c r="B3607" s="82" t="str">
        <f t="shared" si="56"/>
        <v>Jul</v>
      </c>
      <c r="C3607" s="83">
        <v>45108</v>
      </c>
      <c r="D3607" s="109">
        <v>27</v>
      </c>
      <c r="E3607" s="84" t="s">
        <v>205</v>
      </c>
      <c r="F3607" s="110" t="s">
        <v>11607</v>
      </c>
      <c r="G3607" s="110" t="s">
        <v>11608</v>
      </c>
      <c r="H3607" s="86" t="s">
        <v>8782</v>
      </c>
      <c r="I3607" s="110">
        <v>1449</v>
      </c>
      <c r="J3607" s="109">
        <v>1228</v>
      </c>
      <c r="K3607" s="128" t="s">
        <v>261</v>
      </c>
      <c r="L3607" s="109" t="s">
        <v>226</v>
      </c>
      <c r="M3607" s="88" t="str">
        <f>VLOOKUP(L3607,'Total Sales 24-25'!$AD$2:$AE$6,2,0)</f>
        <v xml:space="preserve">Training Business </v>
      </c>
      <c r="N3607" s="109" t="s">
        <v>330</v>
      </c>
      <c r="O3607" s="109" t="s">
        <v>6341</v>
      </c>
      <c r="P3607" s="89"/>
      <c r="Q3607" s="89"/>
      <c r="R3607" s="89"/>
      <c r="S3607" s="109">
        <v>7</v>
      </c>
      <c r="T3607" s="110">
        <v>1449</v>
      </c>
      <c r="U3607" s="109">
        <v>0</v>
      </c>
    </row>
    <row r="3608" spans="1:21" ht="17.25" customHeight="1" thickBot="1">
      <c r="A3608" s="82">
        <v>45114</v>
      </c>
      <c r="B3608" s="82" t="str">
        <f t="shared" si="56"/>
        <v>Jul</v>
      </c>
      <c r="C3608" s="83">
        <v>45108</v>
      </c>
      <c r="D3608" s="109">
        <v>27</v>
      </c>
      <c r="E3608" s="84" t="s">
        <v>205</v>
      </c>
      <c r="F3608" s="110" t="s">
        <v>6140</v>
      </c>
      <c r="G3608" s="110" t="s">
        <v>11609</v>
      </c>
      <c r="H3608" s="86" t="s">
        <v>8782</v>
      </c>
      <c r="I3608" s="110">
        <v>1449</v>
      </c>
      <c r="J3608" s="109">
        <v>1228</v>
      </c>
      <c r="K3608" s="128" t="s">
        <v>261</v>
      </c>
      <c r="L3608" s="109" t="s">
        <v>226</v>
      </c>
      <c r="M3608" s="88" t="str">
        <f>VLOOKUP(L3608,'Total Sales 24-25'!$AD$2:$AE$6,2,0)</f>
        <v xml:space="preserve">Training Business </v>
      </c>
      <c r="N3608" s="109" t="s">
        <v>330</v>
      </c>
      <c r="O3608" s="109" t="s">
        <v>6341</v>
      </c>
      <c r="P3608" s="89"/>
      <c r="Q3608" s="89"/>
      <c r="R3608" s="89"/>
      <c r="S3608" s="109">
        <v>7</v>
      </c>
      <c r="T3608" s="110">
        <v>1449</v>
      </c>
      <c r="U3608" s="109">
        <v>0</v>
      </c>
    </row>
    <row r="3609" spans="1:21" ht="17.25" customHeight="1" thickBot="1">
      <c r="A3609" s="82">
        <v>45114</v>
      </c>
      <c r="B3609" s="82" t="str">
        <f t="shared" si="56"/>
        <v>Jul</v>
      </c>
      <c r="C3609" s="83">
        <v>45108</v>
      </c>
      <c r="D3609" s="109">
        <v>27</v>
      </c>
      <c r="E3609" s="84" t="s">
        <v>205</v>
      </c>
      <c r="F3609" s="110" t="s">
        <v>4513</v>
      </c>
      <c r="G3609" s="110" t="s">
        <v>11610</v>
      </c>
      <c r="H3609" s="86" t="s">
        <v>8782</v>
      </c>
      <c r="I3609" s="110">
        <v>950</v>
      </c>
      <c r="J3609" s="109">
        <v>805</v>
      </c>
      <c r="K3609" s="120" t="s">
        <v>112</v>
      </c>
      <c r="L3609" s="109" t="s">
        <v>229</v>
      </c>
      <c r="M3609" s="88" t="str">
        <f>VLOOKUP(L3609,'Total Sales 24-25'!$AD$2:$AE$6,2,0)</f>
        <v>WhatsApp API Business</v>
      </c>
      <c r="N3609" s="109" t="s">
        <v>594</v>
      </c>
      <c r="O3609" s="109" t="s">
        <v>6341</v>
      </c>
      <c r="P3609" s="89"/>
      <c r="Q3609" s="89"/>
      <c r="R3609" s="89"/>
      <c r="S3609" s="109">
        <v>7</v>
      </c>
      <c r="T3609" s="110">
        <v>950</v>
      </c>
      <c r="U3609" s="109">
        <v>0</v>
      </c>
    </row>
    <row r="3610" spans="1:21" ht="17.25" customHeight="1" thickBot="1">
      <c r="A3610" s="82">
        <v>45114</v>
      </c>
      <c r="B3610" s="82" t="str">
        <f t="shared" si="56"/>
        <v>Jul</v>
      </c>
      <c r="C3610" s="83">
        <v>45108</v>
      </c>
      <c r="D3610" s="109">
        <v>27</v>
      </c>
      <c r="E3610" s="84" t="s">
        <v>205</v>
      </c>
      <c r="F3610" s="110" t="s">
        <v>11611</v>
      </c>
      <c r="G3610" s="110" t="s">
        <v>11612</v>
      </c>
      <c r="H3610" s="86" t="s">
        <v>8782</v>
      </c>
      <c r="I3610" s="110">
        <v>950</v>
      </c>
      <c r="J3610" s="109">
        <v>805</v>
      </c>
      <c r="K3610" s="120" t="s">
        <v>112</v>
      </c>
      <c r="L3610" s="109" t="s">
        <v>229</v>
      </c>
      <c r="M3610" s="88" t="str">
        <f>VLOOKUP(L3610,'Total Sales 24-25'!$AD$2:$AE$6,2,0)</f>
        <v>WhatsApp API Business</v>
      </c>
      <c r="N3610" s="109" t="s">
        <v>594</v>
      </c>
      <c r="O3610" s="109" t="s">
        <v>6341</v>
      </c>
      <c r="P3610" s="89"/>
      <c r="Q3610" s="89"/>
      <c r="R3610" s="89"/>
      <c r="S3610" s="109">
        <v>7</v>
      </c>
      <c r="T3610" s="110">
        <v>950</v>
      </c>
      <c r="U3610" s="109">
        <v>0</v>
      </c>
    </row>
    <row r="3611" spans="1:21" ht="17.25" customHeight="1" thickBot="1">
      <c r="A3611" s="82">
        <v>45114</v>
      </c>
      <c r="B3611" s="82" t="str">
        <f t="shared" si="56"/>
        <v>Jul</v>
      </c>
      <c r="C3611" s="83">
        <v>45108</v>
      </c>
      <c r="D3611" s="109">
        <v>27</v>
      </c>
      <c r="E3611" s="84" t="s">
        <v>205</v>
      </c>
      <c r="F3611" s="110" t="s">
        <v>924</v>
      </c>
      <c r="G3611" s="110" t="s">
        <v>11613</v>
      </c>
      <c r="H3611" s="86" t="s">
        <v>8782</v>
      </c>
      <c r="I3611" s="110">
        <v>950</v>
      </c>
      <c r="J3611" s="109">
        <v>805</v>
      </c>
      <c r="K3611" s="128" t="s">
        <v>261</v>
      </c>
      <c r="L3611" s="109" t="s">
        <v>226</v>
      </c>
      <c r="M3611" s="88" t="str">
        <f>VLOOKUP(L3611,'Total Sales 24-25'!$AD$2:$AE$6,2,0)</f>
        <v xml:space="preserve">Training Business </v>
      </c>
      <c r="N3611" s="109" t="s">
        <v>330</v>
      </c>
      <c r="O3611" s="109" t="s">
        <v>6341</v>
      </c>
      <c r="P3611" s="89"/>
      <c r="Q3611" s="89"/>
      <c r="R3611" s="89"/>
      <c r="S3611" s="109">
        <v>7</v>
      </c>
      <c r="T3611" s="110">
        <v>950</v>
      </c>
      <c r="U3611" s="109">
        <v>0</v>
      </c>
    </row>
    <row r="3612" spans="1:21" ht="17.25" customHeight="1" thickBot="1">
      <c r="A3612" s="82">
        <v>45114</v>
      </c>
      <c r="B3612" s="82" t="str">
        <f t="shared" si="56"/>
        <v>Jul</v>
      </c>
      <c r="C3612" s="83">
        <v>45108</v>
      </c>
      <c r="D3612" s="109">
        <v>27</v>
      </c>
      <c r="E3612" s="84" t="s">
        <v>205</v>
      </c>
      <c r="F3612" s="110" t="s">
        <v>6194</v>
      </c>
      <c r="G3612" s="110" t="s">
        <v>11614</v>
      </c>
      <c r="H3612" s="86" t="s">
        <v>8782</v>
      </c>
      <c r="I3612" s="110">
        <v>1450</v>
      </c>
      <c r="J3612" s="109">
        <v>1229</v>
      </c>
      <c r="K3612" s="128" t="s">
        <v>261</v>
      </c>
      <c r="L3612" s="109" t="s">
        <v>226</v>
      </c>
      <c r="M3612" s="88" t="str">
        <f>VLOOKUP(L3612,'Total Sales 24-25'!$AD$2:$AE$6,2,0)</f>
        <v xml:space="preserve">Training Business </v>
      </c>
      <c r="N3612" s="109" t="s">
        <v>330</v>
      </c>
      <c r="O3612" s="109" t="s">
        <v>6341</v>
      </c>
      <c r="P3612" s="89"/>
      <c r="Q3612" s="89"/>
      <c r="R3612" s="89"/>
      <c r="S3612" s="109">
        <v>7</v>
      </c>
      <c r="T3612" s="110">
        <v>1450</v>
      </c>
      <c r="U3612" s="109">
        <v>0</v>
      </c>
    </row>
    <row r="3613" spans="1:21" ht="17.25" customHeight="1" thickBot="1">
      <c r="A3613" s="82">
        <v>45114</v>
      </c>
      <c r="B3613" s="82" t="str">
        <f t="shared" si="56"/>
        <v>Jul</v>
      </c>
      <c r="C3613" s="83">
        <v>45108</v>
      </c>
      <c r="D3613" s="109">
        <v>27</v>
      </c>
      <c r="E3613" s="84" t="s">
        <v>205</v>
      </c>
      <c r="F3613" s="110" t="s">
        <v>303</v>
      </c>
      <c r="G3613" s="110" t="s">
        <v>11615</v>
      </c>
      <c r="H3613" s="86" t="s">
        <v>8782</v>
      </c>
      <c r="I3613" s="110">
        <v>1450</v>
      </c>
      <c r="J3613" s="109">
        <v>1229</v>
      </c>
      <c r="K3613" s="128" t="s">
        <v>261</v>
      </c>
      <c r="L3613" s="109" t="s">
        <v>226</v>
      </c>
      <c r="M3613" s="88" t="str">
        <f>VLOOKUP(L3613,'Total Sales 24-25'!$AD$2:$AE$6,2,0)</f>
        <v xml:space="preserve">Training Business </v>
      </c>
      <c r="N3613" s="109" t="s">
        <v>330</v>
      </c>
      <c r="O3613" s="109" t="s">
        <v>6341</v>
      </c>
      <c r="P3613" s="89"/>
      <c r="Q3613" s="89"/>
      <c r="R3613" s="89"/>
      <c r="S3613" s="109">
        <v>7</v>
      </c>
      <c r="T3613" s="110">
        <v>1450</v>
      </c>
      <c r="U3613" s="109">
        <v>0</v>
      </c>
    </row>
    <row r="3614" spans="1:21" ht="17.25" customHeight="1" thickBot="1">
      <c r="A3614" s="82">
        <v>45114</v>
      </c>
      <c r="B3614" s="82" t="str">
        <f t="shared" si="56"/>
        <v>Jul</v>
      </c>
      <c r="C3614" s="83">
        <v>45108</v>
      </c>
      <c r="D3614" s="109">
        <v>27</v>
      </c>
      <c r="E3614" s="84" t="s">
        <v>205</v>
      </c>
      <c r="F3614" s="110" t="s">
        <v>730</v>
      </c>
      <c r="G3614" s="110" t="s">
        <v>11616</v>
      </c>
      <c r="H3614" s="86" t="s">
        <v>8782</v>
      </c>
      <c r="I3614" s="110">
        <v>950</v>
      </c>
      <c r="J3614" s="109">
        <v>805</v>
      </c>
      <c r="K3614" s="128" t="s">
        <v>261</v>
      </c>
      <c r="L3614" s="109" t="s">
        <v>226</v>
      </c>
      <c r="M3614" s="88" t="str">
        <f>VLOOKUP(L3614,'Total Sales 24-25'!$AD$2:$AE$6,2,0)</f>
        <v xml:space="preserve">Training Business </v>
      </c>
      <c r="N3614" s="109" t="s">
        <v>330</v>
      </c>
      <c r="O3614" s="109" t="s">
        <v>6341</v>
      </c>
      <c r="P3614" s="89"/>
      <c r="Q3614" s="89"/>
      <c r="R3614" s="89"/>
      <c r="S3614" s="109">
        <v>7</v>
      </c>
      <c r="T3614" s="110">
        <v>950</v>
      </c>
      <c r="U3614" s="109">
        <v>0</v>
      </c>
    </row>
    <row r="3615" spans="1:21" ht="17.25" customHeight="1" thickBot="1">
      <c r="A3615" s="82">
        <v>45114</v>
      </c>
      <c r="B3615" s="82" t="str">
        <f t="shared" si="56"/>
        <v>Jul</v>
      </c>
      <c r="C3615" s="83">
        <v>45108</v>
      </c>
      <c r="D3615" s="109">
        <v>27</v>
      </c>
      <c r="E3615" s="84" t="s">
        <v>205</v>
      </c>
      <c r="F3615" s="110" t="s">
        <v>2523</v>
      </c>
      <c r="G3615" s="110" t="s">
        <v>11617</v>
      </c>
      <c r="H3615" s="86" t="s">
        <v>8782</v>
      </c>
      <c r="I3615" s="110">
        <v>1450</v>
      </c>
      <c r="J3615" s="109">
        <v>1229</v>
      </c>
      <c r="K3615" s="128" t="s">
        <v>261</v>
      </c>
      <c r="L3615" s="109" t="s">
        <v>226</v>
      </c>
      <c r="M3615" s="88" t="str">
        <f>VLOOKUP(L3615,'Total Sales 24-25'!$AD$2:$AE$6,2,0)</f>
        <v xml:space="preserve">Training Business </v>
      </c>
      <c r="N3615" s="109" t="s">
        <v>330</v>
      </c>
      <c r="O3615" s="109" t="s">
        <v>6341</v>
      </c>
      <c r="P3615" s="89"/>
      <c r="Q3615" s="89"/>
      <c r="R3615" s="89"/>
      <c r="S3615" s="109">
        <v>7</v>
      </c>
      <c r="T3615" s="110">
        <v>1450</v>
      </c>
      <c r="U3615" s="109">
        <v>0</v>
      </c>
    </row>
    <row r="3616" spans="1:21" ht="17.25" customHeight="1" thickBot="1">
      <c r="A3616" s="82">
        <v>45114</v>
      </c>
      <c r="B3616" s="82" t="str">
        <f t="shared" si="56"/>
        <v>Jul</v>
      </c>
      <c r="C3616" s="83">
        <v>45108</v>
      </c>
      <c r="D3616" s="109">
        <v>27</v>
      </c>
      <c r="E3616" s="84" t="s">
        <v>205</v>
      </c>
      <c r="F3616" s="110" t="s">
        <v>11618</v>
      </c>
      <c r="G3616" s="110" t="s">
        <v>11619</v>
      </c>
      <c r="H3616" s="86" t="s">
        <v>8782</v>
      </c>
      <c r="I3616" s="110">
        <v>1450</v>
      </c>
      <c r="J3616" s="109">
        <v>1229</v>
      </c>
      <c r="K3616" s="128" t="s">
        <v>261</v>
      </c>
      <c r="L3616" s="109" t="s">
        <v>226</v>
      </c>
      <c r="M3616" s="88" t="str">
        <f>VLOOKUP(L3616,'Total Sales 24-25'!$AD$2:$AE$6,2,0)</f>
        <v xml:space="preserve">Training Business </v>
      </c>
      <c r="N3616" s="109" t="s">
        <v>330</v>
      </c>
      <c r="O3616" s="109" t="s">
        <v>6341</v>
      </c>
      <c r="P3616" s="89"/>
      <c r="Q3616" s="89"/>
      <c r="R3616" s="89"/>
      <c r="S3616" s="109">
        <v>7</v>
      </c>
      <c r="T3616" s="110">
        <v>1450</v>
      </c>
      <c r="U3616" s="109">
        <v>0</v>
      </c>
    </row>
    <row r="3617" spans="1:21" ht="17.25" customHeight="1" thickBot="1">
      <c r="A3617" s="82">
        <v>45114</v>
      </c>
      <c r="B3617" s="82" t="str">
        <f t="shared" si="56"/>
        <v>Jul</v>
      </c>
      <c r="C3617" s="83">
        <v>45108</v>
      </c>
      <c r="D3617" s="109">
        <v>27</v>
      </c>
      <c r="E3617" s="84" t="s">
        <v>205</v>
      </c>
      <c r="F3617" s="110" t="s">
        <v>496</v>
      </c>
      <c r="G3617" s="110" t="s">
        <v>11620</v>
      </c>
      <c r="H3617" s="86" t="s">
        <v>8782</v>
      </c>
      <c r="I3617" s="110">
        <v>950</v>
      </c>
      <c r="J3617" s="109">
        <v>805</v>
      </c>
      <c r="K3617" s="128" t="s">
        <v>261</v>
      </c>
      <c r="L3617" s="109" t="s">
        <v>226</v>
      </c>
      <c r="M3617" s="88" t="str">
        <f>VLOOKUP(L3617,'Total Sales 24-25'!$AD$2:$AE$6,2,0)</f>
        <v xml:space="preserve">Training Business </v>
      </c>
      <c r="N3617" s="109" t="s">
        <v>330</v>
      </c>
      <c r="O3617" s="109" t="s">
        <v>6341</v>
      </c>
      <c r="P3617" s="89"/>
      <c r="Q3617" s="89"/>
      <c r="R3617" s="89"/>
      <c r="S3617" s="109">
        <v>7</v>
      </c>
      <c r="T3617" s="110">
        <v>950</v>
      </c>
      <c r="U3617" s="109">
        <v>0</v>
      </c>
    </row>
    <row r="3618" spans="1:21" ht="17.25" customHeight="1" thickBot="1">
      <c r="A3618" s="82">
        <v>45114</v>
      </c>
      <c r="B3618" s="82" t="str">
        <f t="shared" si="56"/>
        <v>Jul</v>
      </c>
      <c r="C3618" s="83">
        <v>45108</v>
      </c>
      <c r="D3618" s="109">
        <v>27</v>
      </c>
      <c r="E3618" s="84" t="s">
        <v>205</v>
      </c>
      <c r="F3618" s="110" t="s">
        <v>11621</v>
      </c>
      <c r="G3618" s="110" t="s">
        <v>11622</v>
      </c>
      <c r="H3618" s="86" t="s">
        <v>8782</v>
      </c>
      <c r="I3618" s="110">
        <v>1450</v>
      </c>
      <c r="J3618" s="109">
        <v>1229</v>
      </c>
      <c r="K3618" s="128" t="s">
        <v>261</v>
      </c>
      <c r="L3618" s="109" t="s">
        <v>226</v>
      </c>
      <c r="M3618" s="88" t="str">
        <f>VLOOKUP(L3618,'Total Sales 24-25'!$AD$2:$AE$6,2,0)</f>
        <v xml:space="preserve">Training Business </v>
      </c>
      <c r="N3618" s="109" t="s">
        <v>330</v>
      </c>
      <c r="O3618" s="109" t="s">
        <v>6341</v>
      </c>
      <c r="P3618" s="89"/>
      <c r="Q3618" s="89"/>
      <c r="R3618" s="89"/>
      <c r="S3618" s="109">
        <v>7</v>
      </c>
      <c r="T3618" s="110">
        <v>1450</v>
      </c>
      <c r="U3618" s="109">
        <v>0</v>
      </c>
    </row>
    <row r="3619" spans="1:21" ht="17.25" customHeight="1" thickBot="1">
      <c r="A3619" s="82">
        <v>45114</v>
      </c>
      <c r="B3619" s="82" t="str">
        <f t="shared" si="56"/>
        <v>Jul</v>
      </c>
      <c r="C3619" s="83">
        <v>45108</v>
      </c>
      <c r="D3619" s="109">
        <v>27</v>
      </c>
      <c r="E3619" s="84" t="s">
        <v>205</v>
      </c>
      <c r="F3619" s="110" t="s">
        <v>8958</v>
      </c>
      <c r="G3619" s="110" t="s">
        <v>11623</v>
      </c>
      <c r="H3619" s="86" t="s">
        <v>8782</v>
      </c>
      <c r="I3619" s="110">
        <v>1450</v>
      </c>
      <c r="J3619" s="109">
        <v>1229</v>
      </c>
      <c r="K3619" s="128" t="s">
        <v>261</v>
      </c>
      <c r="L3619" s="109" t="s">
        <v>226</v>
      </c>
      <c r="M3619" s="88" t="str">
        <f>VLOOKUP(L3619,'Total Sales 24-25'!$AD$2:$AE$6,2,0)</f>
        <v xml:space="preserve">Training Business </v>
      </c>
      <c r="N3619" s="109" t="s">
        <v>330</v>
      </c>
      <c r="O3619" s="109" t="s">
        <v>6341</v>
      </c>
      <c r="P3619" s="89"/>
      <c r="Q3619" s="89"/>
      <c r="R3619" s="89"/>
      <c r="S3619" s="109">
        <v>7</v>
      </c>
      <c r="T3619" s="110">
        <v>1450</v>
      </c>
      <c r="U3619" s="109">
        <v>0</v>
      </c>
    </row>
    <row r="3620" spans="1:21" ht="17.25" customHeight="1" thickBot="1">
      <c r="A3620" s="82">
        <v>45114</v>
      </c>
      <c r="B3620" s="82" t="str">
        <f t="shared" si="56"/>
        <v>Jul</v>
      </c>
      <c r="C3620" s="83">
        <v>45108</v>
      </c>
      <c r="D3620" s="109">
        <v>27</v>
      </c>
      <c r="E3620" s="84" t="s">
        <v>205</v>
      </c>
      <c r="F3620" s="110" t="s">
        <v>9266</v>
      </c>
      <c r="G3620" s="110" t="s">
        <v>11624</v>
      </c>
      <c r="H3620" s="86" t="s">
        <v>8782</v>
      </c>
      <c r="I3620" s="110">
        <v>1450</v>
      </c>
      <c r="J3620" s="109">
        <v>1229</v>
      </c>
      <c r="K3620" s="128" t="s">
        <v>261</v>
      </c>
      <c r="L3620" s="109" t="s">
        <v>226</v>
      </c>
      <c r="M3620" s="88" t="str">
        <f>VLOOKUP(L3620,'Total Sales 24-25'!$AD$2:$AE$6,2,0)</f>
        <v xml:space="preserve">Training Business </v>
      </c>
      <c r="N3620" s="109" t="s">
        <v>330</v>
      </c>
      <c r="O3620" s="109" t="s">
        <v>6341</v>
      </c>
      <c r="P3620" s="89"/>
      <c r="Q3620" s="89"/>
      <c r="R3620" s="89"/>
      <c r="S3620" s="109">
        <v>7</v>
      </c>
      <c r="T3620" s="110">
        <v>1450</v>
      </c>
      <c r="U3620" s="109">
        <v>0</v>
      </c>
    </row>
    <row r="3621" spans="1:21" ht="17.25" customHeight="1" thickBot="1">
      <c r="A3621" s="82">
        <v>45115</v>
      </c>
      <c r="B3621" s="82" t="str">
        <f t="shared" si="56"/>
        <v>Jul</v>
      </c>
      <c r="C3621" s="83">
        <v>45108</v>
      </c>
      <c r="D3621" s="109">
        <v>27</v>
      </c>
      <c r="E3621" s="84" t="s">
        <v>205</v>
      </c>
      <c r="F3621" s="110" t="s">
        <v>11625</v>
      </c>
      <c r="G3621" s="110" t="s">
        <v>11626</v>
      </c>
      <c r="H3621" s="86" t="s">
        <v>8782</v>
      </c>
      <c r="I3621" s="110">
        <v>1450</v>
      </c>
      <c r="J3621" s="109">
        <v>1229</v>
      </c>
      <c r="K3621" s="128" t="s">
        <v>261</v>
      </c>
      <c r="L3621" s="109" t="s">
        <v>226</v>
      </c>
      <c r="M3621" s="88" t="str">
        <f>VLOOKUP(L3621,'Total Sales 24-25'!$AD$2:$AE$6,2,0)</f>
        <v xml:space="preserve">Training Business </v>
      </c>
      <c r="N3621" s="109" t="s">
        <v>330</v>
      </c>
      <c r="O3621" s="109" t="s">
        <v>6341</v>
      </c>
      <c r="P3621" s="89"/>
      <c r="Q3621" s="89"/>
      <c r="R3621" s="89"/>
      <c r="S3621" s="109">
        <v>7</v>
      </c>
      <c r="T3621" s="110">
        <v>1450</v>
      </c>
      <c r="U3621" s="109">
        <v>0</v>
      </c>
    </row>
    <row r="3622" spans="1:21" ht="17.25" customHeight="1" thickBot="1">
      <c r="A3622" s="82">
        <v>45115</v>
      </c>
      <c r="B3622" s="82" t="str">
        <f t="shared" si="56"/>
        <v>Jul</v>
      </c>
      <c r="C3622" s="83">
        <v>45108</v>
      </c>
      <c r="D3622" s="109">
        <v>27</v>
      </c>
      <c r="E3622" s="84" t="s">
        <v>205</v>
      </c>
      <c r="F3622" s="110" t="s">
        <v>11627</v>
      </c>
      <c r="G3622" s="110" t="s">
        <v>11628</v>
      </c>
      <c r="H3622" s="86" t="s">
        <v>8782</v>
      </c>
      <c r="I3622" s="110">
        <v>950</v>
      </c>
      <c r="J3622" s="109">
        <v>805</v>
      </c>
      <c r="K3622" s="128" t="s">
        <v>261</v>
      </c>
      <c r="L3622" s="109" t="s">
        <v>226</v>
      </c>
      <c r="M3622" s="88" t="str">
        <f>VLOOKUP(L3622,'Total Sales 24-25'!$AD$2:$AE$6,2,0)</f>
        <v xml:space="preserve">Training Business </v>
      </c>
      <c r="N3622" s="109" t="s">
        <v>330</v>
      </c>
      <c r="O3622" s="109" t="s">
        <v>6341</v>
      </c>
      <c r="P3622" s="89"/>
      <c r="Q3622" s="89"/>
      <c r="R3622" s="89"/>
      <c r="S3622" s="109">
        <v>7</v>
      </c>
      <c r="T3622" s="110">
        <v>950</v>
      </c>
      <c r="U3622" s="109">
        <v>0</v>
      </c>
    </row>
    <row r="3623" spans="1:21" ht="17.25" customHeight="1" thickBot="1">
      <c r="A3623" s="82">
        <v>45115</v>
      </c>
      <c r="B3623" s="82" t="str">
        <f t="shared" si="56"/>
        <v>Jul</v>
      </c>
      <c r="C3623" s="83">
        <v>45108</v>
      </c>
      <c r="D3623" s="109">
        <v>27</v>
      </c>
      <c r="E3623" s="84" t="s">
        <v>205</v>
      </c>
      <c r="F3623" s="110" t="s">
        <v>11618</v>
      </c>
      <c r="G3623" s="110" t="s">
        <v>11629</v>
      </c>
      <c r="H3623" s="86" t="s">
        <v>8782</v>
      </c>
      <c r="I3623" s="110">
        <v>1450</v>
      </c>
      <c r="J3623" s="109">
        <v>1229</v>
      </c>
      <c r="K3623" s="128" t="s">
        <v>261</v>
      </c>
      <c r="L3623" s="109" t="s">
        <v>226</v>
      </c>
      <c r="M3623" s="88" t="str">
        <f>VLOOKUP(L3623,'Total Sales 24-25'!$AD$2:$AE$6,2,0)</f>
        <v xml:space="preserve">Training Business </v>
      </c>
      <c r="N3623" s="109" t="s">
        <v>330</v>
      </c>
      <c r="O3623" s="109" t="s">
        <v>6341</v>
      </c>
      <c r="P3623" s="89"/>
      <c r="Q3623" s="89"/>
      <c r="R3623" s="89"/>
      <c r="S3623" s="109">
        <v>7</v>
      </c>
      <c r="T3623" s="110">
        <v>1450</v>
      </c>
      <c r="U3623" s="109">
        <v>0</v>
      </c>
    </row>
    <row r="3624" spans="1:21" ht="17.25" customHeight="1" thickBot="1">
      <c r="A3624" s="82">
        <v>45115</v>
      </c>
      <c r="B3624" s="82" t="str">
        <f t="shared" si="56"/>
        <v>Jul</v>
      </c>
      <c r="C3624" s="83">
        <v>45108</v>
      </c>
      <c r="D3624" s="109">
        <v>27</v>
      </c>
      <c r="E3624" s="84" t="s">
        <v>205</v>
      </c>
      <c r="F3624" s="110" t="s">
        <v>11630</v>
      </c>
      <c r="G3624" s="110" t="s">
        <v>11631</v>
      </c>
      <c r="H3624" s="86" t="s">
        <v>8782</v>
      </c>
      <c r="I3624" s="110">
        <v>950</v>
      </c>
      <c r="J3624" s="109">
        <v>805</v>
      </c>
      <c r="K3624" s="128" t="s">
        <v>261</v>
      </c>
      <c r="L3624" s="109" t="s">
        <v>226</v>
      </c>
      <c r="M3624" s="88" t="str">
        <f>VLOOKUP(L3624,'Total Sales 24-25'!$AD$2:$AE$6,2,0)</f>
        <v xml:space="preserve">Training Business </v>
      </c>
      <c r="N3624" s="109" t="s">
        <v>330</v>
      </c>
      <c r="O3624" s="109" t="s">
        <v>6341</v>
      </c>
      <c r="P3624" s="89"/>
      <c r="Q3624" s="89"/>
      <c r="R3624" s="89"/>
      <c r="S3624" s="109">
        <v>7</v>
      </c>
      <c r="T3624" s="110">
        <v>950</v>
      </c>
      <c r="U3624" s="109">
        <v>0</v>
      </c>
    </row>
    <row r="3625" spans="1:21" ht="17.25" customHeight="1" thickBot="1">
      <c r="A3625" s="82">
        <v>45115</v>
      </c>
      <c r="B3625" s="82" t="str">
        <f t="shared" si="56"/>
        <v>Jul</v>
      </c>
      <c r="C3625" s="83">
        <v>45108</v>
      </c>
      <c r="D3625" s="109">
        <v>27</v>
      </c>
      <c r="E3625" s="84" t="s">
        <v>205</v>
      </c>
      <c r="F3625" s="110" t="s">
        <v>730</v>
      </c>
      <c r="G3625" s="110" t="s">
        <v>11632</v>
      </c>
      <c r="H3625" s="86" t="s">
        <v>8782</v>
      </c>
      <c r="I3625" s="110">
        <v>29382</v>
      </c>
      <c r="J3625" s="109">
        <v>24900</v>
      </c>
      <c r="K3625" s="128" t="s">
        <v>261</v>
      </c>
      <c r="L3625" s="109" t="s">
        <v>226</v>
      </c>
      <c r="M3625" s="88" t="str">
        <f>VLOOKUP(L3625,'Total Sales 24-25'!$AD$2:$AE$6,2,0)</f>
        <v xml:space="preserve">Training Business </v>
      </c>
      <c r="N3625" s="109" t="s">
        <v>330</v>
      </c>
      <c r="O3625" s="109" t="s">
        <v>6341</v>
      </c>
      <c r="P3625" s="89"/>
      <c r="Q3625" s="89"/>
      <c r="R3625" s="89"/>
      <c r="S3625" s="109">
        <v>7</v>
      </c>
      <c r="T3625" s="110">
        <v>29382</v>
      </c>
      <c r="U3625" s="109">
        <v>0</v>
      </c>
    </row>
    <row r="3626" spans="1:21" ht="17.25" customHeight="1" thickBot="1">
      <c r="A3626" s="82">
        <v>45115</v>
      </c>
      <c r="B3626" s="82" t="str">
        <f t="shared" si="56"/>
        <v>Jul</v>
      </c>
      <c r="C3626" s="83">
        <v>45108</v>
      </c>
      <c r="D3626" s="109">
        <v>27</v>
      </c>
      <c r="E3626" s="84" t="s">
        <v>205</v>
      </c>
      <c r="F3626" s="110" t="s">
        <v>3702</v>
      </c>
      <c r="G3626" s="110" t="s">
        <v>11633</v>
      </c>
      <c r="H3626" s="86" t="s">
        <v>8782</v>
      </c>
      <c r="I3626" s="110">
        <v>29382</v>
      </c>
      <c r="J3626" s="109">
        <v>24900</v>
      </c>
      <c r="K3626" s="128" t="s">
        <v>261</v>
      </c>
      <c r="L3626" s="109" t="s">
        <v>226</v>
      </c>
      <c r="M3626" s="88" t="str">
        <f>VLOOKUP(L3626,'Total Sales 24-25'!$AD$2:$AE$6,2,0)</f>
        <v xml:space="preserve">Training Business </v>
      </c>
      <c r="N3626" s="109" t="s">
        <v>330</v>
      </c>
      <c r="O3626" s="109" t="s">
        <v>6341</v>
      </c>
      <c r="P3626" s="89"/>
      <c r="Q3626" s="89"/>
      <c r="R3626" s="89"/>
      <c r="S3626" s="109">
        <v>7</v>
      </c>
      <c r="T3626" s="110">
        <v>29382</v>
      </c>
      <c r="U3626" s="109">
        <v>0</v>
      </c>
    </row>
    <row r="3627" spans="1:21" ht="17.25" customHeight="1" thickBot="1">
      <c r="A3627" s="82">
        <v>45115</v>
      </c>
      <c r="B3627" s="82" t="str">
        <f t="shared" si="56"/>
        <v>Jul</v>
      </c>
      <c r="C3627" s="83">
        <v>45108</v>
      </c>
      <c r="D3627" s="109">
        <v>27</v>
      </c>
      <c r="E3627" s="84" t="s">
        <v>205</v>
      </c>
      <c r="F3627" s="110" t="s">
        <v>303</v>
      </c>
      <c r="G3627" s="110" t="s">
        <v>11634</v>
      </c>
      <c r="H3627" s="86" t="s">
        <v>8782</v>
      </c>
      <c r="I3627" s="110">
        <v>29382</v>
      </c>
      <c r="J3627" s="109">
        <v>24900</v>
      </c>
      <c r="K3627" s="128" t="s">
        <v>261</v>
      </c>
      <c r="L3627" s="109" t="s">
        <v>226</v>
      </c>
      <c r="M3627" s="88" t="str">
        <f>VLOOKUP(L3627,'Total Sales 24-25'!$AD$2:$AE$6,2,0)</f>
        <v xml:space="preserve">Training Business </v>
      </c>
      <c r="N3627" s="109" t="s">
        <v>330</v>
      </c>
      <c r="O3627" s="109" t="s">
        <v>6341</v>
      </c>
      <c r="P3627" s="89"/>
      <c r="Q3627" s="89"/>
      <c r="R3627" s="89"/>
      <c r="S3627" s="109">
        <v>7</v>
      </c>
      <c r="T3627" s="110">
        <v>29382</v>
      </c>
      <c r="U3627" s="109">
        <v>0</v>
      </c>
    </row>
    <row r="3628" spans="1:21" ht="17.25" customHeight="1" thickBot="1">
      <c r="A3628" s="82">
        <v>45115</v>
      </c>
      <c r="B3628" s="82" t="str">
        <f t="shared" si="56"/>
        <v>Jul</v>
      </c>
      <c r="C3628" s="83">
        <v>45108</v>
      </c>
      <c r="D3628" s="109">
        <v>27</v>
      </c>
      <c r="E3628" s="84" t="s">
        <v>205</v>
      </c>
      <c r="F3628" s="110" t="s">
        <v>3747</v>
      </c>
      <c r="G3628" s="110" t="s">
        <v>11635</v>
      </c>
      <c r="H3628" s="86" t="s">
        <v>8782</v>
      </c>
      <c r="I3628" s="110">
        <v>30832</v>
      </c>
      <c r="J3628" s="109">
        <v>26129</v>
      </c>
      <c r="K3628" s="128" t="s">
        <v>261</v>
      </c>
      <c r="L3628" s="109" t="s">
        <v>226</v>
      </c>
      <c r="M3628" s="88" t="str">
        <f>VLOOKUP(L3628,'Total Sales 24-25'!$AD$2:$AE$6,2,0)</f>
        <v xml:space="preserve">Training Business </v>
      </c>
      <c r="N3628" s="109" t="s">
        <v>330</v>
      </c>
      <c r="O3628" s="109" t="s">
        <v>6341</v>
      </c>
      <c r="P3628" s="89"/>
      <c r="Q3628" s="89"/>
      <c r="R3628" s="89"/>
      <c r="S3628" s="109">
        <v>7</v>
      </c>
      <c r="T3628" s="110">
        <v>30832</v>
      </c>
      <c r="U3628" s="109">
        <v>0</v>
      </c>
    </row>
    <row r="3629" spans="1:21" ht="17.25" customHeight="1" thickBot="1">
      <c r="A3629" s="82">
        <v>45115</v>
      </c>
      <c r="B3629" s="82" t="str">
        <f t="shared" si="56"/>
        <v>Jul</v>
      </c>
      <c r="C3629" s="83">
        <v>45108</v>
      </c>
      <c r="D3629" s="109">
        <v>27</v>
      </c>
      <c r="E3629" s="84" t="s">
        <v>205</v>
      </c>
      <c r="F3629" s="110" t="s">
        <v>2581</v>
      </c>
      <c r="G3629" s="110" t="s">
        <v>11636</v>
      </c>
      <c r="H3629" s="86" t="s">
        <v>8782</v>
      </c>
      <c r="I3629" s="110">
        <v>66114</v>
      </c>
      <c r="J3629" s="109">
        <v>56029</v>
      </c>
      <c r="K3629" s="128" t="s">
        <v>261</v>
      </c>
      <c r="L3629" s="109" t="s">
        <v>226</v>
      </c>
      <c r="M3629" s="88" t="str">
        <f>VLOOKUP(L3629,'Total Sales 24-25'!$AD$2:$AE$6,2,0)</f>
        <v xml:space="preserve">Training Business </v>
      </c>
      <c r="N3629" s="109" t="s">
        <v>330</v>
      </c>
      <c r="O3629" s="109" t="s">
        <v>6341</v>
      </c>
      <c r="P3629" s="89"/>
      <c r="Q3629" s="89"/>
      <c r="R3629" s="89"/>
      <c r="S3629" s="109">
        <v>7</v>
      </c>
      <c r="T3629" s="110">
        <v>66114</v>
      </c>
      <c r="U3629" s="109">
        <v>0</v>
      </c>
    </row>
    <row r="3630" spans="1:21" ht="17.25" customHeight="1" thickBot="1">
      <c r="A3630" s="82">
        <v>45115</v>
      </c>
      <c r="B3630" s="82" t="str">
        <f t="shared" si="56"/>
        <v>Jul</v>
      </c>
      <c r="C3630" s="83">
        <v>45108</v>
      </c>
      <c r="D3630" s="109">
        <v>27</v>
      </c>
      <c r="E3630" s="84" t="s">
        <v>205</v>
      </c>
      <c r="F3630" s="110" t="s">
        <v>9266</v>
      </c>
      <c r="G3630" s="110" t="s">
        <v>11637</v>
      </c>
      <c r="H3630" s="86" t="s">
        <v>8782</v>
      </c>
      <c r="I3630" s="110">
        <v>35282</v>
      </c>
      <c r="J3630" s="109">
        <v>29900</v>
      </c>
      <c r="K3630" s="128" t="s">
        <v>261</v>
      </c>
      <c r="L3630" s="109" t="s">
        <v>226</v>
      </c>
      <c r="M3630" s="88" t="str">
        <f>VLOOKUP(L3630,'Total Sales 24-25'!$AD$2:$AE$6,2,0)</f>
        <v xml:space="preserve">Training Business </v>
      </c>
      <c r="N3630" s="109" t="s">
        <v>330</v>
      </c>
      <c r="O3630" s="109" t="s">
        <v>6341</v>
      </c>
      <c r="P3630" s="89"/>
      <c r="Q3630" s="89"/>
      <c r="R3630" s="89"/>
      <c r="S3630" s="109">
        <v>7</v>
      </c>
      <c r="T3630" s="110">
        <v>35282</v>
      </c>
      <c r="U3630" s="109">
        <v>0</v>
      </c>
    </row>
    <row r="3631" spans="1:21" ht="17.25" customHeight="1" thickBot="1">
      <c r="A3631" s="82">
        <v>45115</v>
      </c>
      <c r="B3631" s="82" t="str">
        <f t="shared" si="56"/>
        <v>Jul</v>
      </c>
      <c r="C3631" s="83">
        <v>45108</v>
      </c>
      <c r="D3631" s="109">
        <v>27</v>
      </c>
      <c r="E3631" s="84" t="s">
        <v>205</v>
      </c>
      <c r="F3631" s="110" t="s">
        <v>3186</v>
      </c>
      <c r="G3631" s="110" t="s">
        <v>11638</v>
      </c>
      <c r="H3631" s="86" t="s">
        <v>8782</v>
      </c>
      <c r="I3631" s="110">
        <v>950</v>
      </c>
      <c r="J3631" s="109">
        <v>805</v>
      </c>
      <c r="K3631" s="128" t="s">
        <v>261</v>
      </c>
      <c r="L3631" s="109" t="s">
        <v>226</v>
      </c>
      <c r="M3631" s="88" t="str">
        <f>VLOOKUP(L3631,'Total Sales 24-25'!$AD$2:$AE$6,2,0)</f>
        <v xml:space="preserve">Training Business </v>
      </c>
      <c r="N3631" s="109" t="s">
        <v>330</v>
      </c>
      <c r="O3631" s="109" t="s">
        <v>6341</v>
      </c>
      <c r="P3631" s="89"/>
      <c r="Q3631" s="89"/>
      <c r="R3631" s="89"/>
      <c r="S3631" s="109">
        <v>7</v>
      </c>
      <c r="T3631" s="110">
        <v>950</v>
      </c>
      <c r="U3631" s="109">
        <v>0</v>
      </c>
    </row>
    <row r="3632" spans="1:21" ht="17.25" customHeight="1" thickBot="1">
      <c r="A3632" s="82">
        <v>45115</v>
      </c>
      <c r="B3632" s="82" t="str">
        <f t="shared" si="56"/>
        <v>Jul</v>
      </c>
      <c r="C3632" s="83">
        <v>45108</v>
      </c>
      <c r="D3632" s="109">
        <v>27</v>
      </c>
      <c r="E3632" s="84" t="s">
        <v>205</v>
      </c>
      <c r="F3632" s="110" t="s">
        <v>9014</v>
      </c>
      <c r="G3632" s="110" t="s">
        <v>11639</v>
      </c>
      <c r="H3632" s="86" t="s">
        <v>8782</v>
      </c>
      <c r="I3632" s="110">
        <v>35282</v>
      </c>
      <c r="J3632" s="109">
        <v>29900</v>
      </c>
      <c r="K3632" s="128" t="s">
        <v>261</v>
      </c>
      <c r="L3632" s="109" t="s">
        <v>226</v>
      </c>
      <c r="M3632" s="88" t="str">
        <f>VLOOKUP(L3632,'Total Sales 24-25'!$AD$2:$AE$6,2,0)</f>
        <v xml:space="preserve">Training Business </v>
      </c>
      <c r="N3632" s="109" t="s">
        <v>330</v>
      </c>
      <c r="O3632" s="109" t="s">
        <v>6341</v>
      </c>
      <c r="P3632" s="89"/>
      <c r="Q3632" s="89"/>
      <c r="R3632" s="89"/>
      <c r="S3632" s="109">
        <v>7</v>
      </c>
      <c r="T3632" s="110">
        <v>35282</v>
      </c>
      <c r="U3632" s="109">
        <v>0</v>
      </c>
    </row>
    <row r="3633" spans="1:21" ht="17.25" customHeight="1" thickBot="1">
      <c r="A3633" s="82">
        <v>45115</v>
      </c>
      <c r="B3633" s="82" t="str">
        <f t="shared" si="56"/>
        <v>Jul</v>
      </c>
      <c r="C3633" s="83">
        <v>45108</v>
      </c>
      <c r="D3633" s="109">
        <v>27</v>
      </c>
      <c r="E3633" s="84" t="s">
        <v>205</v>
      </c>
      <c r="F3633" s="110" t="s">
        <v>8986</v>
      </c>
      <c r="G3633" s="110" t="s">
        <v>11640</v>
      </c>
      <c r="H3633" s="86" t="s">
        <v>8782</v>
      </c>
      <c r="I3633" s="110">
        <v>299</v>
      </c>
      <c r="J3633" s="109">
        <v>253</v>
      </c>
      <c r="K3633" s="128" t="s">
        <v>261</v>
      </c>
      <c r="L3633" s="109" t="s">
        <v>226</v>
      </c>
      <c r="M3633" s="88" t="str">
        <f>VLOOKUP(L3633,'Total Sales 24-25'!$AD$2:$AE$6,2,0)</f>
        <v xml:space="preserve">Training Business </v>
      </c>
      <c r="N3633" s="109" t="s">
        <v>330</v>
      </c>
      <c r="O3633" s="109" t="s">
        <v>6341</v>
      </c>
      <c r="P3633" s="89"/>
      <c r="Q3633" s="89"/>
      <c r="R3633" s="89"/>
      <c r="S3633" s="109">
        <v>7</v>
      </c>
      <c r="T3633" s="110">
        <v>299</v>
      </c>
      <c r="U3633" s="109">
        <v>0</v>
      </c>
    </row>
    <row r="3634" spans="1:21" ht="17.25" customHeight="1" thickBot="1">
      <c r="A3634" s="82">
        <v>45115</v>
      </c>
      <c r="B3634" s="82" t="str">
        <f t="shared" si="56"/>
        <v>Jul</v>
      </c>
      <c r="C3634" s="83">
        <v>45108</v>
      </c>
      <c r="D3634" s="109">
        <v>27</v>
      </c>
      <c r="E3634" s="84" t="s">
        <v>205</v>
      </c>
      <c r="F3634" s="110" t="s">
        <v>11641</v>
      </c>
      <c r="G3634" s="110" t="s">
        <v>11642</v>
      </c>
      <c r="H3634" s="86" t="s">
        <v>8782</v>
      </c>
      <c r="I3634" s="110">
        <v>299</v>
      </c>
      <c r="J3634" s="109">
        <v>253</v>
      </c>
      <c r="K3634" s="128" t="s">
        <v>261</v>
      </c>
      <c r="L3634" s="109" t="s">
        <v>226</v>
      </c>
      <c r="M3634" s="88" t="str">
        <f>VLOOKUP(L3634,'Total Sales 24-25'!$AD$2:$AE$6,2,0)</f>
        <v xml:space="preserve">Training Business </v>
      </c>
      <c r="N3634" s="109" t="s">
        <v>330</v>
      </c>
      <c r="O3634" s="109" t="s">
        <v>6341</v>
      </c>
      <c r="P3634" s="89"/>
      <c r="Q3634" s="89"/>
      <c r="R3634" s="89"/>
      <c r="S3634" s="109">
        <v>7</v>
      </c>
      <c r="T3634" s="110">
        <v>299</v>
      </c>
      <c r="U3634" s="109">
        <v>0</v>
      </c>
    </row>
    <row r="3635" spans="1:21" ht="17.25" customHeight="1" thickBot="1">
      <c r="A3635" s="82">
        <v>45115</v>
      </c>
      <c r="B3635" s="82" t="str">
        <f t="shared" si="56"/>
        <v>Jul</v>
      </c>
      <c r="C3635" s="83">
        <v>45108</v>
      </c>
      <c r="D3635" s="109">
        <v>27</v>
      </c>
      <c r="E3635" s="84" t="s">
        <v>205</v>
      </c>
      <c r="F3635" s="110" t="s">
        <v>3444</v>
      </c>
      <c r="G3635" s="110" t="s">
        <v>11643</v>
      </c>
      <c r="H3635" s="86" t="s">
        <v>8782</v>
      </c>
      <c r="I3635" s="110">
        <v>8260</v>
      </c>
      <c r="J3635" s="109">
        <v>7000</v>
      </c>
      <c r="K3635" s="120" t="s">
        <v>112</v>
      </c>
      <c r="L3635" s="109" t="s">
        <v>229</v>
      </c>
      <c r="M3635" s="88" t="str">
        <f>VLOOKUP(L3635,'Total Sales 24-25'!$AD$2:$AE$6,2,0)</f>
        <v>WhatsApp API Business</v>
      </c>
      <c r="N3635" s="109" t="s">
        <v>269</v>
      </c>
      <c r="O3635" s="109" t="s">
        <v>6341</v>
      </c>
      <c r="P3635" s="89"/>
      <c r="Q3635" s="89"/>
      <c r="R3635" s="89"/>
      <c r="S3635" s="109">
        <v>7</v>
      </c>
      <c r="T3635" s="110">
        <v>8260</v>
      </c>
      <c r="U3635" s="109">
        <v>0</v>
      </c>
    </row>
    <row r="3636" spans="1:21" ht="17.25" customHeight="1" thickBot="1">
      <c r="A3636" s="82">
        <v>45115</v>
      </c>
      <c r="B3636" s="82" t="str">
        <f t="shared" si="56"/>
        <v>Jul</v>
      </c>
      <c r="C3636" s="83">
        <v>45108</v>
      </c>
      <c r="D3636" s="109">
        <v>27</v>
      </c>
      <c r="E3636" s="84" t="s">
        <v>205</v>
      </c>
      <c r="F3636" s="110" t="s">
        <v>11644</v>
      </c>
      <c r="G3636" s="110" t="s">
        <v>11645</v>
      </c>
      <c r="H3636" s="86" t="s">
        <v>8782</v>
      </c>
      <c r="I3636" s="110">
        <v>2950</v>
      </c>
      <c r="J3636" s="109">
        <v>2500</v>
      </c>
      <c r="K3636" s="120" t="s">
        <v>112</v>
      </c>
      <c r="L3636" s="109" t="s">
        <v>229</v>
      </c>
      <c r="M3636" s="88" t="str">
        <f>VLOOKUP(L3636,'Total Sales 24-25'!$AD$2:$AE$6,2,0)</f>
        <v>WhatsApp API Business</v>
      </c>
      <c r="N3636" s="109" t="s">
        <v>258</v>
      </c>
      <c r="O3636" s="109" t="s">
        <v>6341</v>
      </c>
      <c r="P3636" s="89"/>
      <c r="Q3636" s="89"/>
      <c r="R3636" s="89"/>
      <c r="S3636" s="109">
        <v>7</v>
      </c>
      <c r="T3636" s="110">
        <v>2950</v>
      </c>
      <c r="U3636" s="109">
        <v>0</v>
      </c>
    </row>
    <row r="3637" spans="1:21" ht="17.25" customHeight="1" thickBot="1">
      <c r="A3637" s="82">
        <v>45115</v>
      </c>
      <c r="B3637" s="82" t="str">
        <f t="shared" si="56"/>
        <v>Jul</v>
      </c>
      <c r="C3637" s="83">
        <v>45108</v>
      </c>
      <c r="D3637" s="109">
        <v>27</v>
      </c>
      <c r="E3637" s="84" t="s">
        <v>205</v>
      </c>
      <c r="F3637" s="110" t="s">
        <v>3182</v>
      </c>
      <c r="G3637" s="110" t="s">
        <v>11646</v>
      </c>
      <c r="H3637" s="86" t="s">
        <v>8782</v>
      </c>
      <c r="I3637" s="110">
        <v>15045</v>
      </c>
      <c r="J3637" s="109">
        <v>12750</v>
      </c>
      <c r="K3637" s="120" t="s">
        <v>112</v>
      </c>
      <c r="L3637" s="109" t="s">
        <v>229</v>
      </c>
      <c r="M3637" s="88" t="str">
        <f>VLOOKUP(L3637,'Total Sales 24-25'!$AD$2:$AE$6,2,0)</f>
        <v>WhatsApp API Business</v>
      </c>
      <c r="N3637" s="109" t="s">
        <v>284</v>
      </c>
      <c r="O3637" s="109" t="s">
        <v>6341</v>
      </c>
      <c r="P3637" s="89"/>
      <c r="Q3637" s="89"/>
      <c r="R3637" s="89"/>
      <c r="S3637" s="109">
        <v>7</v>
      </c>
      <c r="T3637" s="110">
        <v>15045</v>
      </c>
      <c r="U3637" s="109">
        <v>0</v>
      </c>
    </row>
    <row r="3638" spans="1:21" ht="17.25" customHeight="1" thickBot="1">
      <c r="A3638" s="82">
        <v>45115</v>
      </c>
      <c r="B3638" s="82" t="str">
        <f t="shared" si="56"/>
        <v>Jul</v>
      </c>
      <c r="C3638" s="83">
        <v>45108</v>
      </c>
      <c r="D3638" s="109">
        <v>27</v>
      </c>
      <c r="E3638" s="84" t="s">
        <v>205</v>
      </c>
      <c r="F3638" s="110" t="s">
        <v>2465</v>
      </c>
      <c r="G3638" s="110" t="s">
        <v>11647</v>
      </c>
      <c r="H3638" s="86" t="s">
        <v>8782</v>
      </c>
      <c r="I3638" s="110">
        <v>40356</v>
      </c>
      <c r="J3638" s="109">
        <v>34200</v>
      </c>
      <c r="K3638" s="120" t="s">
        <v>112</v>
      </c>
      <c r="L3638" s="109" t="s">
        <v>229</v>
      </c>
      <c r="M3638" s="88" t="str">
        <f>VLOOKUP(L3638,'Total Sales 24-25'!$AD$2:$AE$6,2,0)</f>
        <v>WhatsApp API Business</v>
      </c>
      <c r="N3638" s="109" t="s">
        <v>359</v>
      </c>
      <c r="O3638" s="109" t="s">
        <v>6341</v>
      </c>
      <c r="P3638" s="89"/>
      <c r="Q3638" s="89"/>
      <c r="R3638" s="89"/>
      <c r="S3638" s="109">
        <v>7</v>
      </c>
      <c r="T3638" s="110">
        <v>40356</v>
      </c>
      <c r="U3638" s="109">
        <v>0</v>
      </c>
    </row>
    <row r="3639" spans="1:21" ht="17.25" customHeight="1" thickBot="1">
      <c r="A3639" s="82">
        <v>45115</v>
      </c>
      <c r="B3639" s="82" t="str">
        <f t="shared" si="56"/>
        <v>Jul</v>
      </c>
      <c r="C3639" s="83">
        <v>45108</v>
      </c>
      <c r="D3639" s="109">
        <v>27</v>
      </c>
      <c r="E3639" s="84" t="s">
        <v>205</v>
      </c>
      <c r="F3639" s="110" t="s">
        <v>2961</v>
      </c>
      <c r="G3639" s="110" t="s">
        <v>11648</v>
      </c>
      <c r="H3639" s="86" t="s">
        <v>8782</v>
      </c>
      <c r="I3639" s="110">
        <v>17700</v>
      </c>
      <c r="J3639" s="109">
        <v>15000</v>
      </c>
      <c r="K3639" s="120" t="s">
        <v>112</v>
      </c>
      <c r="L3639" s="109" t="s">
        <v>229</v>
      </c>
      <c r="M3639" s="88" t="str">
        <f>VLOOKUP(L3639,'Total Sales 24-25'!$AD$2:$AE$6,2,0)</f>
        <v>WhatsApp API Business</v>
      </c>
      <c r="N3639" s="109" t="s">
        <v>284</v>
      </c>
      <c r="O3639" s="109" t="s">
        <v>6341</v>
      </c>
      <c r="P3639" s="89"/>
      <c r="Q3639" s="89"/>
      <c r="R3639" s="89"/>
      <c r="S3639" s="109">
        <v>7</v>
      </c>
      <c r="T3639" s="110">
        <v>17700</v>
      </c>
      <c r="U3639" s="109">
        <v>0</v>
      </c>
    </row>
    <row r="3640" spans="1:21" ht="17.25" customHeight="1" thickBot="1">
      <c r="A3640" s="82">
        <v>45115</v>
      </c>
      <c r="B3640" s="82" t="str">
        <f t="shared" si="56"/>
        <v>Jul</v>
      </c>
      <c r="C3640" s="83">
        <v>45108</v>
      </c>
      <c r="D3640" s="109">
        <v>27</v>
      </c>
      <c r="E3640" s="84" t="s">
        <v>205</v>
      </c>
      <c r="F3640" s="110" t="s">
        <v>3702</v>
      </c>
      <c r="G3640" s="110" t="s">
        <v>11649</v>
      </c>
      <c r="H3640" s="86" t="s">
        <v>8782</v>
      </c>
      <c r="I3640" s="110">
        <v>169920</v>
      </c>
      <c r="J3640" s="109">
        <v>144000</v>
      </c>
      <c r="K3640" s="125" t="s">
        <v>291</v>
      </c>
      <c r="L3640" s="88" t="s">
        <v>32</v>
      </c>
      <c r="M3640" s="88" t="s">
        <v>15</v>
      </c>
      <c r="N3640" s="109" t="s">
        <v>503</v>
      </c>
      <c r="O3640" s="109" t="s">
        <v>6341</v>
      </c>
      <c r="P3640" s="89"/>
      <c r="Q3640" s="89"/>
      <c r="R3640" s="89"/>
      <c r="S3640" s="109">
        <v>7</v>
      </c>
      <c r="T3640" s="110">
        <v>169920</v>
      </c>
      <c r="U3640" s="109">
        <v>0</v>
      </c>
    </row>
    <row r="3641" spans="1:21" ht="17.25" customHeight="1" thickBot="1">
      <c r="A3641" s="82">
        <v>45115</v>
      </c>
      <c r="B3641" s="82" t="str">
        <f t="shared" si="56"/>
        <v>Jul</v>
      </c>
      <c r="C3641" s="83">
        <v>45108</v>
      </c>
      <c r="D3641" s="109">
        <v>27</v>
      </c>
      <c r="E3641" s="84" t="s">
        <v>205</v>
      </c>
      <c r="F3641" s="110" t="s">
        <v>1360</v>
      </c>
      <c r="G3641" s="110" t="s">
        <v>11650</v>
      </c>
      <c r="H3641" s="86" t="s">
        <v>8782</v>
      </c>
      <c r="I3641" s="110">
        <v>76700</v>
      </c>
      <c r="J3641" s="109">
        <v>65000</v>
      </c>
      <c r="K3641" s="125" t="s">
        <v>291</v>
      </c>
      <c r="L3641" s="88" t="s">
        <v>32</v>
      </c>
      <c r="M3641" s="88" t="s">
        <v>15</v>
      </c>
      <c r="N3641" s="109" t="s">
        <v>503</v>
      </c>
      <c r="O3641" s="109" t="s">
        <v>6341</v>
      </c>
      <c r="P3641" s="89"/>
      <c r="Q3641" s="89"/>
      <c r="R3641" s="89"/>
      <c r="S3641" s="109">
        <v>7</v>
      </c>
      <c r="T3641" s="110">
        <v>76700</v>
      </c>
      <c r="U3641" s="109">
        <v>0</v>
      </c>
    </row>
    <row r="3642" spans="1:21" ht="17.25" customHeight="1" thickBot="1">
      <c r="A3642" s="82">
        <v>45115</v>
      </c>
      <c r="B3642" s="82" t="str">
        <f t="shared" si="56"/>
        <v>Jul</v>
      </c>
      <c r="C3642" s="83">
        <v>45108</v>
      </c>
      <c r="D3642" s="109">
        <v>27</v>
      </c>
      <c r="E3642" s="84" t="s">
        <v>205</v>
      </c>
      <c r="F3642" s="110" t="s">
        <v>558</v>
      </c>
      <c r="G3642" s="110" t="s">
        <v>11651</v>
      </c>
      <c r="H3642" s="86" t="s">
        <v>8782</v>
      </c>
      <c r="I3642" s="110">
        <v>8850</v>
      </c>
      <c r="J3642" s="109">
        <v>7500</v>
      </c>
      <c r="K3642" s="120" t="s">
        <v>112</v>
      </c>
      <c r="L3642" s="109" t="s">
        <v>229</v>
      </c>
      <c r="M3642" s="88" t="str">
        <f>VLOOKUP(L3642,'Total Sales 24-25'!$AD$2:$AE$6,2,0)</f>
        <v>WhatsApp API Business</v>
      </c>
      <c r="N3642" s="109" t="s">
        <v>269</v>
      </c>
      <c r="O3642" s="109" t="s">
        <v>6341</v>
      </c>
      <c r="P3642" s="89"/>
      <c r="Q3642" s="89"/>
      <c r="R3642" s="89"/>
      <c r="S3642" s="109">
        <v>7</v>
      </c>
      <c r="T3642" s="110">
        <v>8850</v>
      </c>
      <c r="U3642" s="109">
        <v>0</v>
      </c>
    </row>
    <row r="3643" spans="1:21" ht="17.25" customHeight="1" thickBot="1">
      <c r="A3643" s="82">
        <v>45115</v>
      </c>
      <c r="B3643" s="82" t="str">
        <f t="shared" si="56"/>
        <v>Jul</v>
      </c>
      <c r="C3643" s="83">
        <v>45108</v>
      </c>
      <c r="D3643" s="109">
        <v>27</v>
      </c>
      <c r="E3643" s="84" t="s">
        <v>205</v>
      </c>
      <c r="F3643" s="110" t="s">
        <v>4500</v>
      </c>
      <c r="G3643" s="110" t="s">
        <v>11652</v>
      </c>
      <c r="H3643" s="86" t="s">
        <v>8782</v>
      </c>
      <c r="I3643" s="110">
        <v>469640</v>
      </c>
      <c r="J3643" s="109">
        <v>398000</v>
      </c>
      <c r="K3643" s="125" t="s">
        <v>291</v>
      </c>
      <c r="L3643" s="109" t="s">
        <v>226</v>
      </c>
      <c r="M3643" s="88" t="str">
        <f>VLOOKUP(L3643,'Total Sales 24-25'!$AD$2:$AE$6,2,0)</f>
        <v xml:space="preserve">Training Business </v>
      </c>
      <c r="N3643" s="109" t="s">
        <v>7906</v>
      </c>
      <c r="O3643" s="109" t="s">
        <v>6341</v>
      </c>
      <c r="P3643" s="89"/>
      <c r="Q3643" s="89"/>
      <c r="R3643" s="89"/>
      <c r="S3643" s="109">
        <v>7</v>
      </c>
      <c r="T3643" s="110">
        <v>469640</v>
      </c>
      <c r="U3643" s="109">
        <v>0</v>
      </c>
    </row>
    <row r="3644" spans="1:21" ht="17.25" customHeight="1" thickBot="1">
      <c r="A3644" s="82">
        <v>45115</v>
      </c>
      <c r="B3644" s="82" t="str">
        <f t="shared" si="56"/>
        <v>Jul</v>
      </c>
      <c r="C3644" s="83">
        <v>45108</v>
      </c>
      <c r="D3644" s="109">
        <v>27</v>
      </c>
      <c r="E3644" s="84" t="s">
        <v>205</v>
      </c>
      <c r="F3644" s="110" t="s">
        <v>2465</v>
      </c>
      <c r="G3644" s="110" t="s">
        <v>11653</v>
      </c>
      <c r="H3644" s="86" t="s">
        <v>8782</v>
      </c>
      <c r="I3644" s="110">
        <v>42480</v>
      </c>
      <c r="J3644" s="109">
        <v>36000</v>
      </c>
      <c r="K3644" s="120" t="s">
        <v>112</v>
      </c>
      <c r="L3644" s="109" t="s">
        <v>229</v>
      </c>
      <c r="M3644" s="88" t="str">
        <f>VLOOKUP(L3644,'Total Sales 24-25'!$AD$2:$AE$6,2,0)</f>
        <v>WhatsApp API Business</v>
      </c>
      <c r="N3644" s="109" t="s">
        <v>359</v>
      </c>
      <c r="O3644" s="109" t="s">
        <v>6341</v>
      </c>
      <c r="P3644" s="89"/>
      <c r="Q3644" s="89"/>
      <c r="R3644" s="89"/>
      <c r="S3644" s="109">
        <v>7</v>
      </c>
      <c r="T3644" s="110">
        <v>42480</v>
      </c>
      <c r="U3644" s="109">
        <v>0</v>
      </c>
    </row>
    <row r="3645" spans="1:21" ht="17.25" customHeight="1" thickBot="1">
      <c r="A3645" s="82">
        <v>45117</v>
      </c>
      <c r="B3645" s="82" t="str">
        <f t="shared" si="56"/>
        <v>Jul</v>
      </c>
      <c r="C3645" s="83">
        <v>45108</v>
      </c>
      <c r="D3645" s="109">
        <v>28</v>
      </c>
      <c r="E3645" s="84" t="s">
        <v>205</v>
      </c>
      <c r="F3645" s="110" t="s">
        <v>3480</v>
      </c>
      <c r="G3645" s="110" t="s">
        <v>11654</v>
      </c>
      <c r="H3645" s="86" t="s">
        <v>8782</v>
      </c>
      <c r="I3645" s="110">
        <v>8850</v>
      </c>
      <c r="J3645" s="109">
        <v>7500</v>
      </c>
      <c r="K3645" s="120" t="s">
        <v>112</v>
      </c>
      <c r="L3645" s="109" t="s">
        <v>229</v>
      </c>
      <c r="M3645" s="88" t="str">
        <f>VLOOKUP(L3645,'Total Sales 24-25'!$AD$2:$AE$6,2,0)</f>
        <v>WhatsApp API Business</v>
      </c>
      <c r="N3645" s="109" t="s">
        <v>269</v>
      </c>
      <c r="O3645" s="109" t="s">
        <v>6341</v>
      </c>
      <c r="P3645" s="89"/>
      <c r="Q3645" s="89"/>
      <c r="R3645" s="89"/>
      <c r="S3645" s="109">
        <v>7</v>
      </c>
      <c r="T3645" s="110">
        <v>8850</v>
      </c>
      <c r="U3645" s="109">
        <v>0</v>
      </c>
    </row>
    <row r="3646" spans="1:21" ht="17.25" customHeight="1" thickBot="1">
      <c r="A3646" s="82">
        <v>45117</v>
      </c>
      <c r="B3646" s="82" t="str">
        <f t="shared" si="56"/>
        <v>Jul</v>
      </c>
      <c r="C3646" s="83">
        <v>45108</v>
      </c>
      <c r="D3646" s="109">
        <v>28</v>
      </c>
      <c r="E3646" s="84" t="s">
        <v>205</v>
      </c>
      <c r="F3646" s="110" t="s">
        <v>3719</v>
      </c>
      <c r="G3646" s="110" t="s">
        <v>11655</v>
      </c>
      <c r="H3646" s="86" t="s">
        <v>8782</v>
      </c>
      <c r="I3646" s="110">
        <v>5900</v>
      </c>
      <c r="J3646" s="109">
        <v>5000</v>
      </c>
      <c r="K3646" s="109" t="s">
        <v>8818</v>
      </c>
      <c r="L3646" s="109" t="s">
        <v>223</v>
      </c>
      <c r="M3646" s="88" t="str">
        <f>VLOOKUP(L3646,'Total Sales 24-25'!$AD$2:$AE$6,2,0)</f>
        <v>Tech Assist Recruitment</v>
      </c>
      <c r="N3646" s="109" t="s">
        <v>311</v>
      </c>
      <c r="O3646" s="109" t="s">
        <v>6341</v>
      </c>
      <c r="P3646" s="89"/>
      <c r="Q3646" s="89"/>
      <c r="R3646" s="89"/>
      <c r="S3646" s="109">
        <v>7</v>
      </c>
      <c r="T3646" s="110">
        <v>5900</v>
      </c>
      <c r="U3646" s="109">
        <v>0</v>
      </c>
    </row>
    <row r="3647" spans="1:21" ht="17.25" customHeight="1" thickBot="1">
      <c r="A3647" s="82">
        <v>45117</v>
      </c>
      <c r="B3647" s="82" t="str">
        <f t="shared" si="56"/>
        <v>Jul</v>
      </c>
      <c r="C3647" s="83">
        <v>45108</v>
      </c>
      <c r="D3647" s="109">
        <v>28</v>
      </c>
      <c r="E3647" s="84" t="s">
        <v>205</v>
      </c>
      <c r="F3647" s="110" t="s">
        <v>833</v>
      </c>
      <c r="G3647" s="110" t="s">
        <v>11656</v>
      </c>
      <c r="H3647" s="86" t="s">
        <v>8782</v>
      </c>
      <c r="I3647" s="110">
        <v>705640</v>
      </c>
      <c r="J3647" s="109">
        <v>598000</v>
      </c>
      <c r="K3647" s="125" t="s">
        <v>291</v>
      </c>
      <c r="L3647" s="109" t="s">
        <v>226</v>
      </c>
      <c r="M3647" s="88" t="str">
        <f>VLOOKUP(L3647,'Total Sales 24-25'!$AD$2:$AE$6,2,0)</f>
        <v xml:space="preserve">Training Business </v>
      </c>
      <c r="N3647" s="109" t="s">
        <v>7906</v>
      </c>
      <c r="O3647" s="109" t="s">
        <v>6341</v>
      </c>
      <c r="P3647" s="89"/>
      <c r="Q3647" s="89"/>
      <c r="R3647" s="89"/>
      <c r="S3647" s="109">
        <v>7</v>
      </c>
      <c r="T3647" s="110">
        <v>705640</v>
      </c>
      <c r="U3647" s="109">
        <v>0</v>
      </c>
    </row>
    <row r="3648" spans="1:21" ht="17.25" customHeight="1" thickBot="1">
      <c r="A3648" s="82">
        <v>45117</v>
      </c>
      <c r="B3648" s="82" t="str">
        <f t="shared" si="56"/>
        <v>Jul</v>
      </c>
      <c r="C3648" s="83">
        <v>45108</v>
      </c>
      <c r="D3648" s="109">
        <v>28</v>
      </c>
      <c r="E3648" s="84" t="s">
        <v>205</v>
      </c>
      <c r="F3648" s="110" t="s">
        <v>11657</v>
      </c>
      <c r="G3648" s="110" t="s">
        <v>11658</v>
      </c>
      <c r="H3648" s="86" t="s">
        <v>8782</v>
      </c>
      <c r="I3648" s="110">
        <v>70800</v>
      </c>
      <c r="J3648" s="109">
        <v>60000</v>
      </c>
      <c r="K3648" s="125" t="s">
        <v>291</v>
      </c>
      <c r="L3648" s="88" t="s">
        <v>32</v>
      </c>
      <c r="M3648" s="88" t="s">
        <v>15</v>
      </c>
      <c r="N3648" s="109" t="s">
        <v>503</v>
      </c>
      <c r="O3648" s="109" t="s">
        <v>6341</v>
      </c>
      <c r="P3648" s="89"/>
      <c r="Q3648" s="89"/>
      <c r="R3648" s="89"/>
      <c r="S3648" s="109">
        <v>7</v>
      </c>
      <c r="T3648" s="110">
        <v>70800</v>
      </c>
      <c r="U3648" s="109">
        <v>0</v>
      </c>
    </row>
    <row r="3649" spans="1:21" ht="17.25" customHeight="1" thickBot="1">
      <c r="A3649" s="82">
        <v>45117</v>
      </c>
      <c r="B3649" s="82" t="str">
        <f t="shared" si="56"/>
        <v>Jul</v>
      </c>
      <c r="C3649" s="83">
        <v>45108</v>
      </c>
      <c r="D3649" s="109">
        <v>28</v>
      </c>
      <c r="E3649" s="84" t="s">
        <v>205</v>
      </c>
      <c r="F3649" s="110" t="s">
        <v>3264</v>
      </c>
      <c r="G3649" s="129" t="s">
        <v>11659</v>
      </c>
      <c r="H3649" s="86" t="s">
        <v>8782</v>
      </c>
      <c r="I3649" s="110">
        <v>15045</v>
      </c>
      <c r="J3649" s="109">
        <v>12750</v>
      </c>
      <c r="K3649" s="120" t="s">
        <v>112</v>
      </c>
      <c r="L3649" s="109" t="s">
        <v>229</v>
      </c>
      <c r="M3649" s="88" t="str">
        <f>VLOOKUP(L3649,'Total Sales 24-25'!$AD$2:$AE$6,2,0)</f>
        <v>WhatsApp API Business</v>
      </c>
      <c r="N3649" s="109" t="s">
        <v>284</v>
      </c>
      <c r="O3649" s="109" t="s">
        <v>6341</v>
      </c>
      <c r="P3649" s="89"/>
      <c r="Q3649" s="89"/>
      <c r="R3649" s="89"/>
      <c r="S3649" s="109">
        <v>7</v>
      </c>
      <c r="T3649" s="110">
        <v>15045</v>
      </c>
      <c r="U3649" s="109">
        <v>0</v>
      </c>
    </row>
    <row r="3650" spans="1:21" ht="17.25" customHeight="1" thickBot="1">
      <c r="A3650" s="82">
        <v>45117</v>
      </c>
      <c r="B3650" s="82" t="str">
        <f t="shared" ref="B3650:B3713" si="57">TEXT(A3650,"mmm")</f>
        <v>Jul</v>
      </c>
      <c r="C3650" s="83">
        <v>45108</v>
      </c>
      <c r="D3650" s="109">
        <v>28</v>
      </c>
      <c r="E3650" s="84" t="s">
        <v>205</v>
      </c>
      <c r="F3650" s="110" t="s">
        <v>3264</v>
      </c>
      <c r="G3650" s="129" t="s">
        <v>11659</v>
      </c>
      <c r="H3650" s="86" t="s">
        <v>8782</v>
      </c>
      <c r="I3650" s="110">
        <v>70800</v>
      </c>
      <c r="J3650" s="109">
        <v>60000</v>
      </c>
      <c r="K3650" s="125" t="s">
        <v>291</v>
      </c>
      <c r="L3650" s="88" t="s">
        <v>32</v>
      </c>
      <c r="M3650" s="88" t="s">
        <v>15</v>
      </c>
      <c r="N3650" s="109" t="s">
        <v>32</v>
      </c>
      <c r="O3650" s="109" t="s">
        <v>6341</v>
      </c>
      <c r="P3650" s="89"/>
      <c r="Q3650" s="89"/>
      <c r="R3650" s="89"/>
      <c r="S3650" s="109">
        <v>7</v>
      </c>
      <c r="T3650" s="110">
        <v>70800</v>
      </c>
      <c r="U3650" s="109">
        <v>0</v>
      </c>
    </row>
    <row r="3651" spans="1:21" ht="17.25" customHeight="1" thickBot="1">
      <c r="A3651" s="82">
        <v>45117</v>
      </c>
      <c r="B3651" s="82" t="str">
        <f t="shared" si="57"/>
        <v>Jul</v>
      </c>
      <c r="C3651" s="83">
        <v>45108</v>
      </c>
      <c r="D3651" s="109">
        <v>28</v>
      </c>
      <c r="E3651" s="84" t="s">
        <v>205</v>
      </c>
      <c r="F3651" s="110" t="s">
        <v>1950</v>
      </c>
      <c r="G3651" s="110" t="s">
        <v>11660</v>
      </c>
      <c r="H3651" s="86" t="s">
        <v>8782</v>
      </c>
      <c r="I3651" s="110">
        <v>2507</v>
      </c>
      <c r="J3651" s="109">
        <v>2125</v>
      </c>
      <c r="K3651" s="120" t="s">
        <v>112</v>
      </c>
      <c r="L3651" s="109" t="s">
        <v>229</v>
      </c>
      <c r="M3651" s="88" t="str">
        <f>VLOOKUP(L3651,'Total Sales 24-25'!$AD$2:$AE$6,2,0)</f>
        <v>WhatsApp API Business</v>
      </c>
      <c r="N3651" s="109" t="s">
        <v>258</v>
      </c>
      <c r="O3651" s="109" t="s">
        <v>6341</v>
      </c>
      <c r="P3651" s="89"/>
      <c r="Q3651" s="89"/>
      <c r="R3651" s="89"/>
      <c r="S3651" s="109">
        <v>7</v>
      </c>
      <c r="T3651" s="110">
        <v>2507</v>
      </c>
      <c r="U3651" s="109">
        <v>0</v>
      </c>
    </row>
    <row r="3652" spans="1:21" ht="17.25" customHeight="1" thickBot="1">
      <c r="A3652" s="82">
        <v>45118</v>
      </c>
      <c r="B3652" s="82" t="str">
        <f t="shared" si="57"/>
        <v>Jul</v>
      </c>
      <c r="C3652" s="83">
        <v>45108</v>
      </c>
      <c r="D3652" s="109">
        <v>28</v>
      </c>
      <c r="E3652" s="84" t="s">
        <v>205</v>
      </c>
      <c r="F3652" s="110" t="s">
        <v>2892</v>
      </c>
      <c r="G3652" s="110" t="s">
        <v>11661</v>
      </c>
      <c r="H3652" s="86" t="s">
        <v>8782</v>
      </c>
      <c r="I3652" s="110">
        <v>36108</v>
      </c>
      <c r="J3652" s="109">
        <v>30600</v>
      </c>
      <c r="K3652" s="120" t="s">
        <v>112</v>
      </c>
      <c r="L3652" s="109" t="s">
        <v>229</v>
      </c>
      <c r="M3652" s="88" t="str">
        <f>VLOOKUP(L3652,'Total Sales 24-25'!$AD$2:$AE$6,2,0)</f>
        <v>WhatsApp API Business</v>
      </c>
      <c r="N3652" s="109" t="s">
        <v>359</v>
      </c>
      <c r="O3652" s="109" t="s">
        <v>6341</v>
      </c>
      <c r="P3652" s="89"/>
      <c r="Q3652" s="89"/>
      <c r="R3652" s="89"/>
      <c r="S3652" s="109">
        <v>7</v>
      </c>
      <c r="T3652" s="110">
        <v>36108</v>
      </c>
      <c r="U3652" s="109">
        <v>0</v>
      </c>
    </row>
    <row r="3653" spans="1:21" ht="17.25" customHeight="1" thickBot="1">
      <c r="A3653" s="82">
        <v>45118</v>
      </c>
      <c r="B3653" s="82" t="str">
        <f t="shared" si="57"/>
        <v>Jul</v>
      </c>
      <c r="C3653" s="83">
        <v>45108</v>
      </c>
      <c r="D3653" s="109">
        <v>28</v>
      </c>
      <c r="E3653" s="84" t="s">
        <v>205</v>
      </c>
      <c r="F3653" s="110" t="s">
        <v>3578</v>
      </c>
      <c r="G3653" s="110" t="s">
        <v>11662</v>
      </c>
      <c r="H3653" s="86" t="s">
        <v>8782</v>
      </c>
      <c r="I3653" s="110">
        <v>587640</v>
      </c>
      <c r="J3653" s="109">
        <v>498000</v>
      </c>
      <c r="K3653" s="125" t="s">
        <v>291</v>
      </c>
      <c r="L3653" s="109" t="s">
        <v>226</v>
      </c>
      <c r="M3653" s="88" t="str">
        <f>VLOOKUP(L3653,'Total Sales 24-25'!$AD$2:$AE$6,2,0)</f>
        <v xml:space="preserve">Training Business </v>
      </c>
      <c r="N3653" s="109" t="s">
        <v>7906</v>
      </c>
      <c r="O3653" s="109" t="s">
        <v>6341</v>
      </c>
      <c r="P3653" s="89"/>
      <c r="Q3653" s="89"/>
      <c r="R3653" s="89"/>
      <c r="S3653" s="109">
        <v>7</v>
      </c>
      <c r="T3653" s="110">
        <v>587640</v>
      </c>
      <c r="U3653" s="109">
        <v>0</v>
      </c>
    </row>
    <row r="3654" spans="1:21" ht="17.25" customHeight="1" thickBot="1">
      <c r="A3654" s="82">
        <v>45118</v>
      </c>
      <c r="B3654" s="82" t="str">
        <f t="shared" si="57"/>
        <v>Jul</v>
      </c>
      <c r="C3654" s="83">
        <v>45108</v>
      </c>
      <c r="D3654" s="109">
        <v>28</v>
      </c>
      <c r="E3654" s="84" t="s">
        <v>205</v>
      </c>
      <c r="F3654" s="110" t="s">
        <v>11618</v>
      </c>
      <c r="G3654" s="110" t="s">
        <v>11663</v>
      </c>
      <c r="H3654" s="86" t="s">
        <v>8782</v>
      </c>
      <c r="I3654" s="110">
        <v>70564</v>
      </c>
      <c r="J3654" s="109">
        <v>59800</v>
      </c>
      <c r="K3654" s="128" t="s">
        <v>261</v>
      </c>
      <c r="L3654" s="109" t="s">
        <v>232</v>
      </c>
      <c r="M3654" s="88" t="str">
        <f>VLOOKUP(L3654,'Total Sales 24-25'!$AD$2:$AE$6,2,0)</f>
        <v>Other Services</v>
      </c>
      <c r="N3654" s="109" t="s">
        <v>8961</v>
      </c>
      <c r="O3654" s="109" t="s">
        <v>6341</v>
      </c>
      <c r="P3654" s="89"/>
      <c r="Q3654" s="89"/>
      <c r="R3654" s="89"/>
      <c r="S3654" s="109">
        <v>7</v>
      </c>
      <c r="T3654" s="110">
        <v>70564</v>
      </c>
      <c r="U3654" s="109">
        <v>0</v>
      </c>
    </row>
    <row r="3655" spans="1:21" ht="17.25" customHeight="1" thickBot="1">
      <c r="A3655" s="82">
        <v>45119</v>
      </c>
      <c r="B3655" s="82" t="str">
        <f t="shared" si="57"/>
        <v>Jul</v>
      </c>
      <c r="C3655" s="83">
        <v>45108</v>
      </c>
      <c r="D3655" s="109">
        <v>28</v>
      </c>
      <c r="E3655" s="84" t="s">
        <v>205</v>
      </c>
      <c r="F3655" s="110" t="s">
        <v>2421</v>
      </c>
      <c r="G3655" s="129" t="s">
        <v>11664</v>
      </c>
      <c r="H3655" s="86" t="s">
        <v>8782</v>
      </c>
      <c r="I3655" s="110">
        <v>15045</v>
      </c>
      <c r="J3655" s="109">
        <v>12750</v>
      </c>
      <c r="K3655" s="120" t="s">
        <v>112</v>
      </c>
      <c r="L3655" s="109" t="s">
        <v>229</v>
      </c>
      <c r="M3655" s="88" t="str">
        <f>VLOOKUP(L3655,'Total Sales 24-25'!$AD$2:$AE$6,2,0)</f>
        <v>WhatsApp API Business</v>
      </c>
      <c r="N3655" s="109" t="s">
        <v>284</v>
      </c>
      <c r="O3655" s="109" t="s">
        <v>6341</v>
      </c>
      <c r="P3655" s="89"/>
      <c r="Q3655" s="89"/>
      <c r="R3655" s="89"/>
      <c r="S3655" s="109">
        <v>7</v>
      </c>
      <c r="T3655" s="110">
        <v>15045</v>
      </c>
      <c r="U3655" s="109">
        <v>0</v>
      </c>
    </row>
    <row r="3656" spans="1:21" ht="17.25" customHeight="1" thickBot="1">
      <c r="A3656" s="82">
        <v>45119</v>
      </c>
      <c r="B3656" s="82" t="str">
        <f t="shared" si="57"/>
        <v>Jul</v>
      </c>
      <c r="C3656" s="83">
        <v>45108</v>
      </c>
      <c r="D3656" s="109">
        <v>28</v>
      </c>
      <c r="E3656" s="84" t="s">
        <v>205</v>
      </c>
      <c r="F3656" s="113" t="s">
        <v>2421</v>
      </c>
      <c r="G3656" s="129" t="s">
        <v>11664</v>
      </c>
      <c r="H3656" s="86" t="s">
        <v>8782</v>
      </c>
      <c r="I3656" s="110">
        <v>25075</v>
      </c>
      <c r="J3656" s="109">
        <v>21250</v>
      </c>
      <c r="K3656" s="120" t="s">
        <v>112</v>
      </c>
      <c r="L3656" s="109" t="s">
        <v>229</v>
      </c>
      <c r="M3656" s="88" t="str">
        <f>VLOOKUP(L3656,'Total Sales 24-25'!$AD$2:$AE$6,2,0)</f>
        <v>WhatsApp API Business</v>
      </c>
      <c r="N3656" s="109" t="s">
        <v>1504</v>
      </c>
      <c r="O3656" s="109" t="s">
        <v>6341</v>
      </c>
      <c r="P3656" s="89"/>
      <c r="Q3656" s="89"/>
      <c r="R3656" s="89"/>
      <c r="S3656" s="109">
        <v>7</v>
      </c>
      <c r="T3656" s="110">
        <v>25075</v>
      </c>
      <c r="U3656" s="109">
        <v>0</v>
      </c>
    </row>
    <row r="3657" spans="1:21" ht="17.25" customHeight="1" thickBot="1">
      <c r="A3657" s="82">
        <v>45119</v>
      </c>
      <c r="B3657" s="82" t="str">
        <f t="shared" si="57"/>
        <v>Jul</v>
      </c>
      <c r="C3657" s="83">
        <v>45108</v>
      </c>
      <c r="D3657" s="109">
        <v>28</v>
      </c>
      <c r="E3657" s="84" t="s">
        <v>205</v>
      </c>
      <c r="F3657" s="110" t="s">
        <v>2523</v>
      </c>
      <c r="G3657" s="110" t="s">
        <v>11665</v>
      </c>
      <c r="H3657" s="86" t="s">
        <v>8782</v>
      </c>
      <c r="I3657" s="110">
        <v>58764</v>
      </c>
      <c r="J3657" s="109">
        <v>49800</v>
      </c>
      <c r="K3657" s="128" t="s">
        <v>261</v>
      </c>
      <c r="L3657" s="109" t="s">
        <v>232</v>
      </c>
      <c r="M3657" s="88" t="str">
        <f>VLOOKUP(L3657,'Total Sales 24-25'!$AD$2:$AE$6,2,0)</f>
        <v>Other Services</v>
      </c>
      <c r="N3657" s="109" t="s">
        <v>8961</v>
      </c>
      <c r="O3657" s="109" t="s">
        <v>6341</v>
      </c>
      <c r="P3657" s="89"/>
      <c r="Q3657" s="89"/>
      <c r="R3657" s="89"/>
      <c r="S3657" s="109">
        <v>7</v>
      </c>
      <c r="T3657" s="110">
        <v>58764</v>
      </c>
      <c r="U3657" s="109">
        <v>0</v>
      </c>
    </row>
    <row r="3658" spans="1:21" ht="17.25" customHeight="1" thickBot="1">
      <c r="A3658" s="82">
        <v>45119</v>
      </c>
      <c r="B3658" s="82" t="str">
        <f t="shared" si="57"/>
        <v>Jul</v>
      </c>
      <c r="C3658" s="83">
        <v>45108</v>
      </c>
      <c r="D3658" s="109">
        <v>28</v>
      </c>
      <c r="E3658" s="84" t="s">
        <v>205</v>
      </c>
      <c r="F3658" s="110" t="s">
        <v>11666</v>
      </c>
      <c r="G3658" s="110" t="s">
        <v>11667</v>
      </c>
      <c r="H3658" s="86" t="s">
        <v>8782</v>
      </c>
      <c r="I3658" s="110">
        <v>472000</v>
      </c>
      <c r="J3658" s="109">
        <v>400000</v>
      </c>
      <c r="K3658" s="125" t="s">
        <v>291</v>
      </c>
      <c r="L3658" s="109" t="s">
        <v>226</v>
      </c>
      <c r="M3658" s="88" t="str">
        <f>VLOOKUP(L3658,'Total Sales 24-25'!$AD$2:$AE$6,2,0)</f>
        <v xml:space="preserve">Training Business </v>
      </c>
      <c r="N3658" s="109" t="s">
        <v>7906</v>
      </c>
      <c r="O3658" s="109" t="s">
        <v>6341</v>
      </c>
      <c r="P3658" s="89"/>
      <c r="Q3658" s="89"/>
      <c r="R3658" s="89"/>
      <c r="S3658" s="109">
        <v>7</v>
      </c>
      <c r="T3658" s="110">
        <v>472000</v>
      </c>
      <c r="U3658" s="109">
        <v>0</v>
      </c>
    </row>
    <row r="3659" spans="1:21" ht="17.25" customHeight="1" thickBot="1">
      <c r="A3659" s="82">
        <v>45119</v>
      </c>
      <c r="B3659" s="82" t="str">
        <f t="shared" si="57"/>
        <v>Jul</v>
      </c>
      <c r="C3659" s="83">
        <v>45108</v>
      </c>
      <c r="D3659" s="109">
        <v>28</v>
      </c>
      <c r="E3659" s="84" t="s">
        <v>205</v>
      </c>
      <c r="F3659" s="110" t="s">
        <v>5853</v>
      </c>
      <c r="G3659" s="110" t="s">
        <v>11668</v>
      </c>
      <c r="H3659" s="86" t="s">
        <v>8782</v>
      </c>
      <c r="I3659" s="110">
        <v>233640</v>
      </c>
      <c r="J3659" s="109">
        <v>198000</v>
      </c>
      <c r="K3659" s="125" t="s">
        <v>291</v>
      </c>
      <c r="L3659" s="109" t="s">
        <v>226</v>
      </c>
      <c r="M3659" s="88" t="str">
        <f>VLOOKUP(L3659,'Total Sales 24-25'!$AD$2:$AE$6,2,0)</f>
        <v xml:space="preserve">Training Business </v>
      </c>
      <c r="N3659" s="109" t="s">
        <v>7906</v>
      </c>
      <c r="O3659" s="109" t="s">
        <v>6341</v>
      </c>
      <c r="P3659" s="89"/>
      <c r="Q3659" s="89"/>
      <c r="R3659" s="89"/>
      <c r="S3659" s="109">
        <v>7</v>
      </c>
      <c r="T3659" s="110">
        <v>233640</v>
      </c>
      <c r="U3659" s="109">
        <v>0</v>
      </c>
    </row>
    <row r="3660" spans="1:21" ht="17.25" customHeight="1" thickBot="1">
      <c r="A3660" s="82">
        <v>45119</v>
      </c>
      <c r="B3660" s="82" t="str">
        <f t="shared" si="57"/>
        <v>Jul</v>
      </c>
      <c r="C3660" s="83">
        <v>45108</v>
      </c>
      <c r="D3660" s="109">
        <v>28</v>
      </c>
      <c r="E3660" s="84" t="s">
        <v>205</v>
      </c>
      <c r="F3660" s="110" t="s">
        <v>420</v>
      </c>
      <c r="G3660" s="110" t="s">
        <v>11669</v>
      </c>
      <c r="H3660" s="86" t="s">
        <v>8782</v>
      </c>
      <c r="I3660" s="110">
        <v>90117</v>
      </c>
      <c r="J3660" s="109">
        <v>76370</v>
      </c>
      <c r="K3660" s="128" t="s">
        <v>261</v>
      </c>
      <c r="L3660" s="109" t="s">
        <v>232</v>
      </c>
      <c r="M3660" s="88" t="str">
        <f>VLOOKUP(L3660,'Total Sales 24-25'!$AD$2:$AE$6,2,0)</f>
        <v>Other Services</v>
      </c>
      <c r="N3660" s="109" t="s">
        <v>422</v>
      </c>
      <c r="O3660" s="109" t="s">
        <v>6341</v>
      </c>
      <c r="P3660" s="89"/>
      <c r="Q3660" s="89"/>
      <c r="R3660" s="89"/>
      <c r="S3660" s="109">
        <v>7</v>
      </c>
      <c r="T3660" s="110">
        <v>90117</v>
      </c>
      <c r="U3660" s="109">
        <v>0</v>
      </c>
    </row>
    <row r="3661" spans="1:21" ht="17.25" customHeight="1" thickBot="1">
      <c r="A3661" s="82">
        <v>45119</v>
      </c>
      <c r="B3661" s="82" t="str">
        <f t="shared" si="57"/>
        <v>Jul</v>
      </c>
      <c r="C3661" s="83">
        <v>45108</v>
      </c>
      <c r="D3661" s="109">
        <v>28</v>
      </c>
      <c r="E3661" s="84" t="s">
        <v>205</v>
      </c>
      <c r="F3661" s="110" t="s">
        <v>2288</v>
      </c>
      <c r="G3661" s="110" t="s">
        <v>11670</v>
      </c>
      <c r="H3661" s="86" t="s">
        <v>8782</v>
      </c>
      <c r="I3661" s="110">
        <v>35282</v>
      </c>
      <c r="J3661" s="109">
        <v>29900</v>
      </c>
      <c r="K3661" s="128" t="s">
        <v>261</v>
      </c>
      <c r="L3661" s="109" t="s">
        <v>232</v>
      </c>
      <c r="M3661" s="88" t="str">
        <f>VLOOKUP(L3661,'Total Sales 24-25'!$AD$2:$AE$6,2,0)</f>
        <v>Other Services</v>
      </c>
      <c r="N3661" s="109" t="s">
        <v>8961</v>
      </c>
      <c r="O3661" s="109" t="s">
        <v>6341</v>
      </c>
      <c r="P3661" s="89"/>
      <c r="Q3661" s="89"/>
      <c r="R3661" s="89"/>
      <c r="S3661" s="109">
        <v>7</v>
      </c>
      <c r="T3661" s="110">
        <v>35282</v>
      </c>
      <c r="U3661" s="109">
        <v>0</v>
      </c>
    </row>
    <row r="3662" spans="1:21" ht="17.25" customHeight="1" thickBot="1">
      <c r="A3662" s="82">
        <v>45119</v>
      </c>
      <c r="B3662" s="82" t="str">
        <f t="shared" si="57"/>
        <v>Jul</v>
      </c>
      <c r="C3662" s="83">
        <v>45108</v>
      </c>
      <c r="D3662" s="109">
        <v>28</v>
      </c>
      <c r="E3662" s="84" t="s">
        <v>205</v>
      </c>
      <c r="F3662" s="110" t="s">
        <v>4280</v>
      </c>
      <c r="G3662" s="110" t="s">
        <v>11671</v>
      </c>
      <c r="H3662" s="86" t="s">
        <v>8782</v>
      </c>
      <c r="I3662" s="110">
        <v>587640</v>
      </c>
      <c r="J3662" s="109">
        <v>498000</v>
      </c>
      <c r="K3662" s="125" t="s">
        <v>291</v>
      </c>
      <c r="L3662" s="109" t="s">
        <v>226</v>
      </c>
      <c r="M3662" s="88" t="str">
        <f>VLOOKUP(L3662,'Total Sales 24-25'!$AD$2:$AE$6,2,0)</f>
        <v xml:space="preserve">Training Business </v>
      </c>
      <c r="N3662" s="109" t="s">
        <v>7906</v>
      </c>
      <c r="O3662" s="109" t="s">
        <v>6341</v>
      </c>
      <c r="P3662" s="109" t="s">
        <v>7726</v>
      </c>
      <c r="Q3662" s="89"/>
      <c r="R3662" s="89"/>
      <c r="S3662" s="109">
        <v>7</v>
      </c>
      <c r="T3662" s="110">
        <v>587640</v>
      </c>
      <c r="U3662" s="109">
        <v>0</v>
      </c>
    </row>
    <row r="3663" spans="1:21" ht="17.25" customHeight="1" thickBot="1">
      <c r="A3663" s="82">
        <v>45119</v>
      </c>
      <c r="B3663" s="82" t="str">
        <f t="shared" si="57"/>
        <v>Jul</v>
      </c>
      <c r="C3663" s="83">
        <v>45108</v>
      </c>
      <c r="D3663" s="109">
        <v>28</v>
      </c>
      <c r="E3663" s="84" t="s">
        <v>205</v>
      </c>
      <c r="F3663" s="110" t="s">
        <v>659</v>
      </c>
      <c r="G3663" s="110" t="s">
        <v>11672</v>
      </c>
      <c r="H3663" s="86" t="s">
        <v>8782</v>
      </c>
      <c r="I3663" s="110">
        <v>705640</v>
      </c>
      <c r="J3663" s="109">
        <v>598000</v>
      </c>
      <c r="K3663" s="125" t="s">
        <v>291</v>
      </c>
      <c r="L3663" s="109" t="s">
        <v>226</v>
      </c>
      <c r="M3663" s="88" t="str">
        <f>VLOOKUP(L3663,'Total Sales 24-25'!$AD$2:$AE$6,2,0)</f>
        <v xml:space="preserve">Training Business </v>
      </c>
      <c r="N3663" s="109" t="s">
        <v>7906</v>
      </c>
      <c r="O3663" s="109" t="s">
        <v>6341</v>
      </c>
      <c r="P3663" s="89"/>
      <c r="Q3663" s="89"/>
      <c r="R3663" s="89"/>
      <c r="S3663" s="109">
        <v>7</v>
      </c>
      <c r="T3663" s="110">
        <v>705640</v>
      </c>
      <c r="U3663" s="109">
        <v>0</v>
      </c>
    </row>
    <row r="3664" spans="1:21" ht="17.25" customHeight="1" thickBot="1">
      <c r="A3664" s="82">
        <v>45119</v>
      </c>
      <c r="B3664" s="82" t="str">
        <f t="shared" si="57"/>
        <v>Jul</v>
      </c>
      <c r="C3664" s="83">
        <v>45108</v>
      </c>
      <c r="D3664" s="109">
        <v>28</v>
      </c>
      <c r="E3664" s="84" t="s">
        <v>205</v>
      </c>
      <c r="F3664" s="110" t="s">
        <v>11673</v>
      </c>
      <c r="G3664" s="110" t="s">
        <v>11674</v>
      </c>
      <c r="H3664" s="86" t="s">
        <v>8782</v>
      </c>
      <c r="I3664" s="110">
        <v>42480</v>
      </c>
      <c r="J3664" s="109">
        <v>36000</v>
      </c>
      <c r="K3664" s="120" t="s">
        <v>112</v>
      </c>
      <c r="L3664" s="109" t="s">
        <v>229</v>
      </c>
      <c r="M3664" s="88" t="str">
        <f>VLOOKUP(L3664,'Total Sales 24-25'!$AD$2:$AE$6,2,0)</f>
        <v>WhatsApp API Business</v>
      </c>
      <c r="N3664" s="109" t="s">
        <v>359</v>
      </c>
      <c r="O3664" s="109" t="s">
        <v>6341</v>
      </c>
      <c r="P3664" s="89"/>
      <c r="Q3664" s="89"/>
      <c r="R3664" s="89"/>
      <c r="S3664" s="109">
        <v>7</v>
      </c>
      <c r="T3664" s="110">
        <v>42480</v>
      </c>
      <c r="U3664" s="109">
        <v>0</v>
      </c>
    </row>
    <row r="3665" spans="1:21" ht="17.25" customHeight="1" thickBot="1">
      <c r="A3665" s="82">
        <v>45119</v>
      </c>
      <c r="B3665" s="82" t="str">
        <f t="shared" si="57"/>
        <v>Jul</v>
      </c>
      <c r="C3665" s="83">
        <v>45108</v>
      </c>
      <c r="D3665" s="109">
        <v>28</v>
      </c>
      <c r="E3665" s="84" t="s">
        <v>205</v>
      </c>
      <c r="F3665" s="110" t="s">
        <v>2010</v>
      </c>
      <c r="G3665" s="110" t="s">
        <v>11675</v>
      </c>
      <c r="H3665" s="86" t="s">
        <v>8782</v>
      </c>
      <c r="I3665" s="110">
        <v>705640</v>
      </c>
      <c r="J3665" s="109">
        <v>598000</v>
      </c>
      <c r="K3665" s="125" t="s">
        <v>291</v>
      </c>
      <c r="L3665" s="109" t="s">
        <v>226</v>
      </c>
      <c r="M3665" s="88" t="str">
        <f>VLOOKUP(L3665,'Total Sales 24-25'!$AD$2:$AE$6,2,0)</f>
        <v xml:space="preserve">Training Business </v>
      </c>
      <c r="N3665" s="109" t="s">
        <v>7906</v>
      </c>
      <c r="O3665" s="109" t="s">
        <v>6341</v>
      </c>
      <c r="P3665" s="89"/>
      <c r="Q3665" s="89"/>
      <c r="R3665" s="89"/>
      <c r="S3665" s="109">
        <v>7</v>
      </c>
      <c r="T3665" s="110">
        <v>705640</v>
      </c>
      <c r="U3665" s="109">
        <v>0</v>
      </c>
    </row>
    <row r="3666" spans="1:21" ht="17.25" customHeight="1" thickBot="1">
      <c r="A3666" s="82">
        <v>45119</v>
      </c>
      <c r="B3666" s="82" t="str">
        <f t="shared" si="57"/>
        <v>Jul</v>
      </c>
      <c r="C3666" s="83">
        <v>45108</v>
      </c>
      <c r="D3666" s="109">
        <v>28</v>
      </c>
      <c r="E3666" s="84" t="s">
        <v>205</v>
      </c>
      <c r="F3666" s="110" t="s">
        <v>9310</v>
      </c>
      <c r="G3666" s="110" t="s">
        <v>11676</v>
      </c>
      <c r="H3666" s="86" t="s">
        <v>8782</v>
      </c>
      <c r="I3666" s="110">
        <v>705640</v>
      </c>
      <c r="J3666" s="109">
        <v>598000</v>
      </c>
      <c r="K3666" s="125" t="s">
        <v>291</v>
      </c>
      <c r="L3666" s="109" t="s">
        <v>226</v>
      </c>
      <c r="M3666" s="88" t="str">
        <f>VLOOKUP(L3666,'Total Sales 24-25'!$AD$2:$AE$6,2,0)</f>
        <v xml:space="preserve">Training Business </v>
      </c>
      <c r="N3666" s="109" t="s">
        <v>7906</v>
      </c>
      <c r="O3666" s="109" t="s">
        <v>6341</v>
      </c>
      <c r="P3666" s="89"/>
      <c r="Q3666" s="89"/>
      <c r="R3666" s="89"/>
      <c r="S3666" s="109">
        <v>7</v>
      </c>
      <c r="T3666" s="110">
        <v>705640</v>
      </c>
      <c r="U3666" s="109">
        <v>0</v>
      </c>
    </row>
    <row r="3667" spans="1:21" ht="17.25" customHeight="1" thickBot="1">
      <c r="A3667" s="82">
        <v>45120</v>
      </c>
      <c r="B3667" s="82" t="str">
        <f t="shared" si="57"/>
        <v>Jul</v>
      </c>
      <c r="C3667" s="83">
        <v>45108</v>
      </c>
      <c r="D3667" s="109">
        <v>28</v>
      </c>
      <c r="E3667" s="84" t="s">
        <v>205</v>
      </c>
      <c r="F3667" s="110" t="s">
        <v>303</v>
      </c>
      <c r="G3667" s="110" t="s">
        <v>11677</v>
      </c>
      <c r="H3667" s="86" t="s">
        <v>8782</v>
      </c>
      <c r="I3667" s="110">
        <v>15045</v>
      </c>
      <c r="J3667" s="109">
        <v>12750</v>
      </c>
      <c r="K3667" s="120" t="s">
        <v>112</v>
      </c>
      <c r="L3667" s="109" t="s">
        <v>229</v>
      </c>
      <c r="M3667" s="88" t="str">
        <f>VLOOKUP(L3667,'Total Sales 24-25'!$AD$2:$AE$6,2,0)</f>
        <v>WhatsApp API Business</v>
      </c>
      <c r="N3667" s="109" t="s">
        <v>284</v>
      </c>
      <c r="O3667" s="109" t="s">
        <v>6341</v>
      </c>
      <c r="P3667" s="89"/>
      <c r="Q3667" s="89"/>
      <c r="R3667" s="89"/>
      <c r="S3667" s="109">
        <v>7</v>
      </c>
      <c r="T3667" s="110">
        <v>15045</v>
      </c>
      <c r="U3667" s="109">
        <v>0</v>
      </c>
    </row>
    <row r="3668" spans="1:21" ht="17.25" customHeight="1" thickBot="1">
      <c r="A3668" s="82">
        <v>45120</v>
      </c>
      <c r="B3668" s="82" t="str">
        <f t="shared" si="57"/>
        <v>Jul</v>
      </c>
      <c r="C3668" s="83">
        <v>45108</v>
      </c>
      <c r="D3668" s="109">
        <v>28</v>
      </c>
      <c r="E3668" s="84" t="s">
        <v>205</v>
      </c>
      <c r="F3668" s="110" t="s">
        <v>9789</v>
      </c>
      <c r="G3668" s="110" t="s">
        <v>11678</v>
      </c>
      <c r="H3668" s="86" t="s">
        <v>8782</v>
      </c>
      <c r="I3668" s="110">
        <v>705640</v>
      </c>
      <c r="J3668" s="109">
        <v>598000</v>
      </c>
      <c r="K3668" s="125" t="s">
        <v>291</v>
      </c>
      <c r="L3668" s="109" t="s">
        <v>226</v>
      </c>
      <c r="M3668" s="88" t="str">
        <f>VLOOKUP(L3668,'Total Sales 24-25'!$AD$2:$AE$6,2,0)</f>
        <v xml:space="preserve">Training Business </v>
      </c>
      <c r="N3668" s="109" t="s">
        <v>7906</v>
      </c>
      <c r="O3668" s="109" t="s">
        <v>6341</v>
      </c>
      <c r="P3668" s="109" t="s">
        <v>7726</v>
      </c>
      <c r="Q3668" s="89"/>
      <c r="R3668" s="89"/>
      <c r="S3668" s="109">
        <v>7</v>
      </c>
      <c r="T3668" s="110">
        <v>705640</v>
      </c>
      <c r="U3668" s="109">
        <v>0</v>
      </c>
    </row>
    <row r="3669" spans="1:21" ht="17.25" customHeight="1" thickBot="1">
      <c r="A3669" s="82">
        <v>45120</v>
      </c>
      <c r="B3669" s="82" t="str">
        <f t="shared" si="57"/>
        <v>Jul</v>
      </c>
      <c r="C3669" s="83">
        <v>45108</v>
      </c>
      <c r="D3669" s="109">
        <v>28</v>
      </c>
      <c r="E3669" s="84" t="s">
        <v>205</v>
      </c>
      <c r="F3669" s="110" t="s">
        <v>8062</v>
      </c>
      <c r="G3669" s="110" t="s">
        <v>11679</v>
      </c>
      <c r="H3669" s="86" t="s">
        <v>8782</v>
      </c>
      <c r="I3669" s="110">
        <v>5900</v>
      </c>
      <c r="J3669" s="109">
        <v>5000</v>
      </c>
      <c r="K3669" s="109" t="s">
        <v>8818</v>
      </c>
      <c r="L3669" s="109" t="s">
        <v>223</v>
      </c>
      <c r="M3669" s="88" t="str">
        <f>VLOOKUP(L3669,'Total Sales 24-25'!$AD$2:$AE$6,2,0)</f>
        <v>Tech Assist Recruitment</v>
      </c>
      <c r="N3669" s="109" t="s">
        <v>311</v>
      </c>
      <c r="O3669" s="109" t="s">
        <v>6341</v>
      </c>
      <c r="P3669" s="89"/>
      <c r="Q3669" s="89"/>
      <c r="R3669" s="89"/>
      <c r="S3669" s="109">
        <v>7</v>
      </c>
      <c r="T3669" s="110">
        <v>5900</v>
      </c>
      <c r="U3669" s="109">
        <v>0</v>
      </c>
    </row>
    <row r="3670" spans="1:21" ht="17.25" customHeight="1" thickBot="1">
      <c r="A3670" s="82">
        <v>45120</v>
      </c>
      <c r="B3670" s="82" t="str">
        <f t="shared" si="57"/>
        <v>Jul</v>
      </c>
      <c r="C3670" s="83">
        <v>45108</v>
      </c>
      <c r="D3670" s="109">
        <v>28</v>
      </c>
      <c r="E3670" s="84" t="s">
        <v>205</v>
      </c>
      <c r="F3670" s="110" t="s">
        <v>3142</v>
      </c>
      <c r="G3670" s="110" t="s">
        <v>11680</v>
      </c>
      <c r="H3670" s="86" t="s">
        <v>8782</v>
      </c>
      <c r="I3670" s="110">
        <v>5900</v>
      </c>
      <c r="J3670" s="109">
        <v>5000</v>
      </c>
      <c r="K3670" s="109" t="s">
        <v>8818</v>
      </c>
      <c r="L3670" s="109" t="s">
        <v>223</v>
      </c>
      <c r="M3670" s="88" t="str">
        <f>VLOOKUP(L3670,'Total Sales 24-25'!$AD$2:$AE$6,2,0)</f>
        <v>Tech Assist Recruitment</v>
      </c>
      <c r="N3670" s="109" t="s">
        <v>311</v>
      </c>
      <c r="O3670" s="109" t="s">
        <v>6341</v>
      </c>
      <c r="P3670" s="89"/>
      <c r="Q3670" s="89"/>
      <c r="R3670" s="89"/>
      <c r="S3670" s="109">
        <v>7</v>
      </c>
      <c r="T3670" s="110">
        <v>5900</v>
      </c>
      <c r="U3670" s="109">
        <v>0</v>
      </c>
    </row>
    <row r="3671" spans="1:21" ht="17.25" customHeight="1" thickBot="1">
      <c r="A3671" s="82">
        <v>45120</v>
      </c>
      <c r="B3671" s="82" t="str">
        <f t="shared" si="57"/>
        <v>Jul</v>
      </c>
      <c r="C3671" s="83">
        <v>45108</v>
      </c>
      <c r="D3671" s="109">
        <v>28</v>
      </c>
      <c r="E3671" s="84" t="s">
        <v>205</v>
      </c>
      <c r="F3671" s="110" t="s">
        <v>8964</v>
      </c>
      <c r="G3671" s="110" t="s">
        <v>11681</v>
      </c>
      <c r="H3671" s="86" t="s">
        <v>8782</v>
      </c>
      <c r="I3671" s="110">
        <v>35282</v>
      </c>
      <c r="J3671" s="109">
        <v>29900</v>
      </c>
      <c r="K3671" s="128" t="s">
        <v>261</v>
      </c>
      <c r="L3671" s="109" t="s">
        <v>232</v>
      </c>
      <c r="M3671" s="88" t="str">
        <f>VLOOKUP(L3671,'Total Sales 24-25'!$AD$2:$AE$6,2,0)</f>
        <v>Other Services</v>
      </c>
      <c r="N3671" s="109" t="s">
        <v>8961</v>
      </c>
      <c r="O3671" s="109" t="s">
        <v>6341</v>
      </c>
      <c r="P3671" s="89"/>
      <c r="Q3671" s="89"/>
      <c r="R3671" s="89"/>
      <c r="S3671" s="109">
        <v>7</v>
      </c>
      <c r="T3671" s="110">
        <v>35282</v>
      </c>
      <c r="U3671" s="109">
        <v>0</v>
      </c>
    </row>
    <row r="3672" spans="1:21" ht="17.25" customHeight="1" thickBot="1">
      <c r="A3672" s="82">
        <v>45120</v>
      </c>
      <c r="B3672" s="82" t="str">
        <f t="shared" si="57"/>
        <v>Jul</v>
      </c>
      <c r="C3672" s="83">
        <v>45108</v>
      </c>
      <c r="D3672" s="109">
        <v>28</v>
      </c>
      <c r="E3672" s="84" t="s">
        <v>205</v>
      </c>
      <c r="F3672" s="110" t="s">
        <v>3747</v>
      </c>
      <c r="G3672" s="110" t="s">
        <v>11682</v>
      </c>
      <c r="H3672" s="86" t="s">
        <v>8782</v>
      </c>
      <c r="I3672" s="110">
        <v>35282</v>
      </c>
      <c r="J3672" s="109">
        <v>29900</v>
      </c>
      <c r="K3672" s="128" t="s">
        <v>261</v>
      </c>
      <c r="L3672" s="109" t="s">
        <v>232</v>
      </c>
      <c r="M3672" s="88" t="str">
        <f>VLOOKUP(L3672,'Total Sales 24-25'!$AD$2:$AE$6,2,0)</f>
        <v>Other Services</v>
      </c>
      <c r="N3672" s="109" t="s">
        <v>8961</v>
      </c>
      <c r="O3672" s="109" t="s">
        <v>6341</v>
      </c>
      <c r="P3672" s="89"/>
      <c r="Q3672" s="89"/>
      <c r="R3672" s="89"/>
      <c r="S3672" s="109">
        <v>7</v>
      </c>
      <c r="T3672" s="110">
        <v>35282</v>
      </c>
      <c r="U3672" s="109">
        <v>0</v>
      </c>
    </row>
    <row r="3673" spans="1:21" ht="17.25" customHeight="1" thickBot="1">
      <c r="A3673" s="82">
        <v>45120</v>
      </c>
      <c r="B3673" s="82" t="str">
        <f t="shared" si="57"/>
        <v>Jul</v>
      </c>
      <c r="C3673" s="83">
        <v>45108</v>
      </c>
      <c r="D3673" s="109">
        <v>28</v>
      </c>
      <c r="E3673" s="84" t="s">
        <v>205</v>
      </c>
      <c r="F3673" s="110" t="s">
        <v>270</v>
      </c>
      <c r="G3673" s="110" t="s">
        <v>11683</v>
      </c>
      <c r="H3673" s="86" t="s">
        <v>8782</v>
      </c>
      <c r="I3673" s="110">
        <v>15045</v>
      </c>
      <c r="J3673" s="109">
        <v>12750</v>
      </c>
      <c r="K3673" s="120" t="s">
        <v>112</v>
      </c>
      <c r="L3673" s="109" t="s">
        <v>229</v>
      </c>
      <c r="M3673" s="88" t="str">
        <f>VLOOKUP(L3673,'Total Sales 24-25'!$AD$2:$AE$6,2,0)</f>
        <v>WhatsApp API Business</v>
      </c>
      <c r="N3673" s="109" t="s">
        <v>284</v>
      </c>
      <c r="O3673" s="109" t="s">
        <v>6341</v>
      </c>
      <c r="P3673" s="89"/>
      <c r="Q3673" s="89"/>
      <c r="R3673" s="89"/>
      <c r="S3673" s="109">
        <v>7</v>
      </c>
      <c r="T3673" s="110">
        <v>15045</v>
      </c>
      <c r="U3673" s="109">
        <v>0</v>
      </c>
    </row>
    <row r="3674" spans="1:21" ht="17.25" customHeight="1" thickBot="1">
      <c r="A3674" s="82">
        <v>45120</v>
      </c>
      <c r="B3674" s="82" t="str">
        <f t="shared" si="57"/>
        <v>Jul</v>
      </c>
      <c r="C3674" s="83">
        <v>45108</v>
      </c>
      <c r="D3674" s="109">
        <v>28</v>
      </c>
      <c r="E3674" s="84" t="s">
        <v>205</v>
      </c>
      <c r="F3674" s="110" t="s">
        <v>11262</v>
      </c>
      <c r="G3674" s="110" t="s">
        <v>11684</v>
      </c>
      <c r="H3674" s="86" t="s">
        <v>8782</v>
      </c>
      <c r="I3674" s="110">
        <v>15930</v>
      </c>
      <c r="J3674" s="109">
        <v>13500</v>
      </c>
      <c r="K3674" s="120" t="s">
        <v>112</v>
      </c>
      <c r="L3674" s="109" t="s">
        <v>229</v>
      </c>
      <c r="M3674" s="88" t="str">
        <f>VLOOKUP(L3674,'Total Sales 24-25'!$AD$2:$AE$6,2,0)</f>
        <v>WhatsApp API Business</v>
      </c>
      <c r="N3674" s="109" t="s">
        <v>284</v>
      </c>
      <c r="O3674" s="109" t="s">
        <v>6341</v>
      </c>
      <c r="P3674" s="89"/>
      <c r="Q3674" s="89"/>
      <c r="R3674" s="89"/>
      <c r="S3674" s="109">
        <v>7</v>
      </c>
      <c r="T3674" s="110">
        <v>15930</v>
      </c>
      <c r="U3674" s="109">
        <v>0</v>
      </c>
    </row>
    <row r="3675" spans="1:21" ht="17.25" customHeight="1" thickBot="1">
      <c r="A3675" s="82">
        <v>45120</v>
      </c>
      <c r="B3675" s="82" t="str">
        <f t="shared" si="57"/>
        <v>Jul</v>
      </c>
      <c r="C3675" s="83">
        <v>45108</v>
      </c>
      <c r="D3675" s="109">
        <v>28</v>
      </c>
      <c r="E3675" s="84" t="s">
        <v>205</v>
      </c>
      <c r="F3675" s="110" t="s">
        <v>11489</v>
      </c>
      <c r="G3675" s="110" t="s">
        <v>11685</v>
      </c>
      <c r="H3675" s="86" t="s">
        <v>8782</v>
      </c>
      <c r="I3675" s="110">
        <v>42480</v>
      </c>
      <c r="J3675" s="109">
        <v>36000</v>
      </c>
      <c r="K3675" s="120" t="s">
        <v>112</v>
      </c>
      <c r="L3675" s="109" t="s">
        <v>229</v>
      </c>
      <c r="M3675" s="88" t="str">
        <f>VLOOKUP(L3675,'Total Sales 24-25'!$AD$2:$AE$6,2,0)</f>
        <v>WhatsApp API Business</v>
      </c>
      <c r="N3675" s="109" t="s">
        <v>359</v>
      </c>
      <c r="O3675" s="109" t="s">
        <v>6341</v>
      </c>
      <c r="P3675" s="89"/>
      <c r="Q3675" s="89"/>
      <c r="R3675" s="89"/>
      <c r="S3675" s="109">
        <v>7</v>
      </c>
      <c r="T3675" s="110">
        <v>42480</v>
      </c>
      <c r="U3675" s="109">
        <v>0</v>
      </c>
    </row>
    <row r="3676" spans="1:21" ht="17.25" customHeight="1" thickBot="1">
      <c r="A3676" s="82">
        <v>45121</v>
      </c>
      <c r="B3676" s="82" t="str">
        <f t="shared" si="57"/>
        <v>Jul</v>
      </c>
      <c r="C3676" s="83">
        <v>45108</v>
      </c>
      <c r="D3676" s="109">
        <v>28</v>
      </c>
      <c r="E3676" s="84" t="s">
        <v>205</v>
      </c>
      <c r="F3676" s="110" t="s">
        <v>11686</v>
      </c>
      <c r="G3676" s="110" t="s">
        <v>11687</v>
      </c>
      <c r="H3676" s="86" t="s">
        <v>8782</v>
      </c>
      <c r="I3676" s="110">
        <v>23600</v>
      </c>
      <c r="J3676" s="109">
        <v>20000</v>
      </c>
      <c r="K3676" s="120" t="s">
        <v>112</v>
      </c>
      <c r="L3676" s="109" t="s">
        <v>229</v>
      </c>
      <c r="M3676" s="88" t="str">
        <f>VLOOKUP(L3676,'Total Sales 24-25'!$AD$2:$AE$6,2,0)</f>
        <v>WhatsApp API Business</v>
      </c>
      <c r="N3676" s="109" t="s">
        <v>485</v>
      </c>
      <c r="O3676" s="109" t="s">
        <v>6341</v>
      </c>
      <c r="P3676" s="89"/>
      <c r="Q3676" s="89"/>
      <c r="R3676" s="89"/>
      <c r="S3676" s="109">
        <v>7</v>
      </c>
      <c r="T3676" s="110">
        <v>23600</v>
      </c>
      <c r="U3676" s="109">
        <v>0</v>
      </c>
    </row>
    <row r="3677" spans="1:21" ht="17.25" customHeight="1" thickBot="1">
      <c r="A3677" s="82">
        <v>45121</v>
      </c>
      <c r="B3677" s="82" t="str">
        <f t="shared" si="57"/>
        <v>Jul</v>
      </c>
      <c r="C3677" s="83">
        <v>45108</v>
      </c>
      <c r="D3677" s="109">
        <v>28</v>
      </c>
      <c r="E3677" s="84" t="s">
        <v>205</v>
      </c>
      <c r="F3677" s="110" t="s">
        <v>303</v>
      </c>
      <c r="G3677" s="110" t="s">
        <v>11688</v>
      </c>
      <c r="H3677" s="86" t="s">
        <v>8782</v>
      </c>
      <c r="I3677" s="110">
        <v>7523</v>
      </c>
      <c r="J3677" s="109">
        <v>6375</v>
      </c>
      <c r="K3677" s="120" t="s">
        <v>112</v>
      </c>
      <c r="L3677" s="109" t="s">
        <v>229</v>
      </c>
      <c r="M3677" s="88" t="str">
        <f>VLOOKUP(L3677,'Total Sales 24-25'!$AD$2:$AE$6,2,0)</f>
        <v>WhatsApp API Business</v>
      </c>
      <c r="N3677" s="109" t="s">
        <v>269</v>
      </c>
      <c r="O3677" s="109" t="s">
        <v>6341</v>
      </c>
      <c r="P3677" s="89"/>
      <c r="Q3677" s="89"/>
      <c r="R3677" s="89"/>
      <c r="S3677" s="109">
        <v>7</v>
      </c>
      <c r="T3677" s="110">
        <v>7523</v>
      </c>
      <c r="U3677" s="109">
        <v>0</v>
      </c>
    </row>
    <row r="3678" spans="1:21" ht="17.25" customHeight="1" thickBot="1">
      <c r="A3678" s="82">
        <v>45121</v>
      </c>
      <c r="B3678" s="82" t="str">
        <f t="shared" si="57"/>
        <v>Jul</v>
      </c>
      <c r="C3678" s="83">
        <v>45108</v>
      </c>
      <c r="D3678" s="109">
        <v>28</v>
      </c>
      <c r="E3678" s="84" t="s">
        <v>205</v>
      </c>
      <c r="F3678" s="110" t="s">
        <v>5193</v>
      </c>
      <c r="G3678" s="110" t="s">
        <v>11689</v>
      </c>
      <c r="H3678" s="86" t="s">
        <v>8782</v>
      </c>
      <c r="I3678" s="110">
        <v>17700</v>
      </c>
      <c r="J3678" s="109">
        <v>15000</v>
      </c>
      <c r="K3678" s="120" t="s">
        <v>112</v>
      </c>
      <c r="L3678" s="109" t="s">
        <v>229</v>
      </c>
      <c r="M3678" s="88" t="str">
        <f>VLOOKUP(L3678,'Total Sales 24-25'!$AD$2:$AE$6,2,0)</f>
        <v>WhatsApp API Business</v>
      </c>
      <c r="N3678" s="109" t="s">
        <v>284</v>
      </c>
      <c r="O3678" s="109" t="s">
        <v>6341</v>
      </c>
      <c r="P3678" s="89"/>
      <c r="Q3678" s="89"/>
      <c r="R3678" s="89"/>
      <c r="S3678" s="109">
        <v>7</v>
      </c>
      <c r="T3678" s="110">
        <v>17700</v>
      </c>
      <c r="U3678" s="109">
        <v>0</v>
      </c>
    </row>
    <row r="3679" spans="1:21" ht="17.25" customHeight="1" thickBot="1">
      <c r="A3679" s="82">
        <v>45121</v>
      </c>
      <c r="B3679" s="82" t="str">
        <f t="shared" si="57"/>
        <v>Jul</v>
      </c>
      <c r="C3679" s="83">
        <v>45108</v>
      </c>
      <c r="D3679" s="109">
        <v>28</v>
      </c>
      <c r="E3679" s="84" t="s">
        <v>205</v>
      </c>
      <c r="F3679" s="110" t="s">
        <v>10740</v>
      </c>
      <c r="G3679" s="110" t="s">
        <v>11690</v>
      </c>
      <c r="H3679" s="86" t="s">
        <v>8782</v>
      </c>
      <c r="I3679" s="110">
        <v>38232</v>
      </c>
      <c r="J3679" s="109">
        <v>32400</v>
      </c>
      <c r="K3679" s="120" t="s">
        <v>112</v>
      </c>
      <c r="L3679" s="109" t="s">
        <v>229</v>
      </c>
      <c r="M3679" s="88" t="str">
        <f>VLOOKUP(L3679,'Total Sales 24-25'!$AD$2:$AE$6,2,0)</f>
        <v>WhatsApp API Business</v>
      </c>
      <c r="N3679" s="109" t="s">
        <v>359</v>
      </c>
      <c r="O3679" s="109" t="s">
        <v>6341</v>
      </c>
      <c r="P3679" s="89"/>
      <c r="Q3679" s="89"/>
      <c r="R3679" s="89"/>
      <c r="S3679" s="109">
        <v>7</v>
      </c>
      <c r="T3679" s="110">
        <v>38232</v>
      </c>
      <c r="U3679" s="109">
        <v>0</v>
      </c>
    </row>
    <row r="3680" spans="1:21" ht="17.25" customHeight="1" thickBot="1">
      <c r="A3680" s="82">
        <v>45122</v>
      </c>
      <c r="B3680" s="82" t="str">
        <f t="shared" si="57"/>
        <v>Jul</v>
      </c>
      <c r="C3680" s="83">
        <v>45108</v>
      </c>
      <c r="D3680" s="109">
        <v>28</v>
      </c>
      <c r="E3680" s="84" t="s">
        <v>205</v>
      </c>
      <c r="F3680" s="110" t="s">
        <v>4809</v>
      </c>
      <c r="G3680" s="110" t="s">
        <v>11691</v>
      </c>
      <c r="H3680" s="86" t="s">
        <v>8782</v>
      </c>
      <c r="I3680" s="110">
        <v>35282</v>
      </c>
      <c r="J3680" s="109">
        <v>29900</v>
      </c>
      <c r="K3680" s="128" t="s">
        <v>261</v>
      </c>
      <c r="L3680" s="109" t="s">
        <v>232</v>
      </c>
      <c r="M3680" s="88" t="str">
        <f>VLOOKUP(L3680,'Total Sales 24-25'!$AD$2:$AE$6,2,0)</f>
        <v>Other Services</v>
      </c>
      <c r="N3680" s="109" t="s">
        <v>8961</v>
      </c>
      <c r="O3680" s="109" t="s">
        <v>6341</v>
      </c>
      <c r="P3680" s="89"/>
      <c r="Q3680" s="89"/>
      <c r="R3680" s="89"/>
      <c r="S3680" s="109">
        <v>7</v>
      </c>
      <c r="T3680" s="110">
        <v>35282</v>
      </c>
      <c r="U3680" s="109">
        <v>0</v>
      </c>
    </row>
    <row r="3681" spans="1:21" ht="17.25" customHeight="1" thickBot="1">
      <c r="A3681" s="82">
        <v>45122</v>
      </c>
      <c r="B3681" s="82" t="str">
        <f t="shared" si="57"/>
        <v>Jul</v>
      </c>
      <c r="C3681" s="83">
        <v>45108</v>
      </c>
      <c r="D3681" s="109">
        <v>28</v>
      </c>
      <c r="E3681" s="84" t="s">
        <v>205</v>
      </c>
      <c r="F3681" s="110" t="s">
        <v>2999</v>
      </c>
      <c r="G3681" s="110" t="s">
        <v>11692</v>
      </c>
      <c r="H3681" s="86" t="s">
        <v>8782</v>
      </c>
      <c r="I3681" s="110">
        <v>17700</v>
      </c>
      <c r="J3681" s="109">
        <v>15000</v>
      </c>
      <c r="K3681" s="120" t="s">
        <v>112</v>
      </c>
      <c r="L3681" s="109" t="s">
        <v>229</v>
      </c>
      <c r="M3681" s="88" t="str">
        <f>VLOOKUP(L3681,'Total Sales 24-25'!$AD$2:$AE$6,2,0)</f>
        <v>WhatsApp API Business</v>
      </c>
      <c r="N3681" s="109" t="s">
        <v>284</v>
      </c>
      <c r="O3681" s="109" t="s">
        <v>6341</v>
      </c>
      <c r="P3681" s="89"/>
      <c r="Q3681" s="89"/>
      <c r="R3681" s="89"/>
      <c r="S3681" s="109">
        <v>7</v>
      </c>
      <c r="T3681" s="110">
        <v>17700</v>
      </c>
      <c r="U3681" s="109">
        <v>0</v>
      </c>
    </row>
    <row r="3682" spans="1:21" ht="17.25" customHeight="1" thickBot="1">
      <c r="A3682" s="82">
        <v>45122</v>
      </c>
      <c r="B3682" s="82" t="str">
        <f t="shared" si="57"/>
        <v>Jul</v>
      </c>
      <c r="C3682" s="83">
        <v>45108</v>
      </c>
      <c r="D3682" s="109">
        <v>28</v>
      </c>
      <c r="E3682" s="84" t="s">
        <v>205</v>
      </c>
      <c r="F3682" s="110" t="s">
        <v>3266</v>
      </c>
      <c r="G3682" s="110" t="s">
        <v>11693</v>
      </c>
      <c r="H3682" s="86" t="s">
        <v>8782</v>
      </c>
      <c r="I3682" s="110">
        <v>38232</v>
      </c>
      <c r="J3682" s="109">
        <v>32400</v>
      </c>
      <c r="K3682" s="120" t="s">
        <v>112</v>
      </c>
      <c r="L3682" s="109" t="s">
        <v>229</v>
      </c>
      <c r="M3682" s="88" t="str">
        <f>VLOOKUP(L3682,'Total Sales 24-25'!$AD$2:$AE$6,2,0)</f>
        <v>WhatsApp API Business</v>
      </c>
      <c r="N3682" s="109" t="s">
        <v>359</v>
      </c>
      <c r="O3682" s="109" t="s">
        <v>6341</v>
      </c>
      <c r="P3682" s="89"/>
      <c r="Q3682" s="89"/>
      <c r="R3682" s="89"/>
      <c r="S3682" s="109">
        <v>7</v>
      </c>
      <c r="T3682" s="110">
        <v>38232</v>
      </c>
      <c r="U3682" s="109">
        <v>0</v>
      </c>
    </row>
    <row r="3683" spans="1:21" ht="17.25" customHeight="1" thickBot="1">
      <c r="A3683" s="82">
        <v>45122</v>
      </c>
      <c r="B3683" s="82" t="str">
        <f t="shared" si="57"/>
        <v>Jul</v>
      </c>
      <c r="C3683" s="83">
        <v>45108</v>
      </c>
      <c r="D3683" s="109">
        <v>28</v>
      </c>
      <c r="E3683" s="84" t="s">
        <v>205</v>
      </c>
      <c r="F3683" s="110" t="s">
        <v>11548</v>
      </c>
      <c r="G3683" s="110" t="s">
        <v>11694</v>
      </c>
      <c r="H3683" s="86" t="s">
        <v>8782</v>
      </c>
      <c r="I3683" s="110">
        <v>35282</v>
      </c>
      <c r="J3683" s="109">
        <v>29900</v>
      </c>
      <c r="K3683" s="128" t="s">
        <v>261</v>
      </c>
      <c r="L3683" s="109" t="s">
        <v>232</v>
      </c>
      <c r="M3683" s="88" t="str">
        <f>VLOOKUP(L3683,'Total Sales 24-25'!$AD$2:$AE$6,2,0)</f>
        <v>Other Services</v>
      </c>
      <c r="N3683" s="109" t="s">
        <v>8961</v>
      </c>
      <c r="O3683" s="109" t="s">
        <v>6341</v>
      </c>
      <c r="P3683" s="89"/>
      <c r="Q3683" s="89"/>
      <c r="R3683" s="89"/>
      <c r="S3683" s="109">
        <v>7</v>
      </c>
      <c r="T3683" s="110">
        <v>35282</v>
      </c>
      <c r="U3683" s="109">
        <v>0</v>
      </c>
    </row>
    <row r="3684" spans="1:21" ht="17.25" customHeight="1" thickBot="1">
      <c r="A3684" s="82">
        <v>45122</v>
      </c>
      <c r="B3684" s="82" t="str">
        <f t="shared" si="57"/>
        <v>Jul</v>
      </c>
      <c r="C3684" s="83">
        <v>45108</v>
      </c>
      <c r="D3684" s="109">
        <v>28</v>
      </c>
      <c r="E3684" s="84" t="s">
        <v>205</v>
      </c>
      <c r="F3684" s="110" t="s">
        <v>6660</v>
      </c>
      <c r="G3684" s="110" t="s">
        <v>11695</v>
      </c>
      <c r="H3684" s="86" t="s">
        <v>8782</v>
      </c>
      <c r="I3684" s="110">
        <v>5900</v>
      </c>
      <c r="J3684" s="109">
        <v>5000</v>
      </c>
      <c r="K3684" s="109" t="s">
        <v>8818</v>
      </c>
      <c r="L3684" s="109" t="s">
        <v>223</v>
      </c>
      <c r="M3684" s="88" t="str">
        <f>VLOOKUP(L3684,'Total Sales 24-25'!$AD$2:$AE$6,2,0)</f>
        <v>Tech Assist Recruitment</v>
      </c>
      <c r="N3684" s="109" t="s">
        <v>311</v>
      </c>
      <c r="O3684" s="109" t="s">
        <v>6341</v>
      </c>
      <c r="P3684" s="89"/>
      <c r="Q3684" s="89"/>
      <c r="R3684" s="89"/>
      <c r="S3684" s="109">
        <v>7</v>
      </c>
      <c r="T3684" s="110">
        <v>5900</v>
      </c>
      <c r="U3684" s="109">
        <v>0</v>
      </c>
    </row>
    <row r="3685" spans="1:21" ht="17.25" customHeight="1" thickBot="1">
      <c r="A3685" s="82">
        <v>45122</v>
      </c>
      <c r="B3685" s="82" t="str">
        <f t="shared" si="57"/>
        <v>Jul</v>
      </c>
      <c r="C3685" s="83">
        <v>45108</v>
      </c>
      <c r="D3685" s="109">
        <v>28</v>
      </c>
      <c r="E3685" s="84" t="s">
        <v>205</v>
      </c>
      <c r="F3685" s="110" t="s">
        <v>659</v>
      </c>
      <c r="G3685" s="110" t="s">
        <v>11696</v>
      </c>
      <c r="H3685" s="86" t="s">
        <v>8782</v>
      </c>
      <c r="I3685" s="110">
        <v>5900</v>
      </c>
      <c r="J3685" s="109">
        <v>5000</v>
      </c>
      <c r="K3685" s="109" t="s">
        <v>8818</v>
      </c>
      <c r="L3685" s="109" t="s">
        <v>223</v>
      </c>
      <c r="M3685" s="88" t="str">
        <f>VLOOKUP(L3685,'Total Sales 24-25'!$AD$2:$AE$6,2,0)</f>
        <v>Tech Assist Recruitment</v>
      </c>
      <c r="N3685" s="109" t="s">
        <v>311</v>
      </c>
      <c r="O3685" s="109" t="s">
        <v>6341</v>
      </c>
      <c r="P3685" s="89"/>
      <c r="Q3685" s="89"/>
      <c r="R3685" s="89"/>
      <c r="S3685" s="109">
        <v>7</v>
      </c>
      <c r="T3685" s="110">
        <v>5900</v>
      </c>
      <c r="U3685" s="109">
        <v>0</v>
      </c>
    </row>
    <row r="3686" spans="1:21" ht="17.25" customHeight="1" thickBot="1">
      <c r="A3686" s="82">
        <v>45122</v>
      </c>
      <c r="B3686" s="82" t="str">
        <f t="shared" si="57"/>
        <v>Jul</v>
      </c>
      <c r="C3686" s="83">
        <v>45108</v>
      </c>
      <c r="D3686" s="109">
        <v>28</v>
      </c>
      <c r="E3686" s="84" t="s">
        <v>205</v>
      </c>
      <c r="F3686" s="110" t="s">
        <v>5027</v>
      </c>
      <c r="G3686" s="110" t="s">
        <v>11697</v>
      </c>
      <c r="H3686" s="86" t="s">
        <v>8782</v>
      </c>
      <c r="I3686" s="110">
        <v>29500</v>
      </c>
      <c r="J3686" s="109">
        <v>25000</v>
      </c>
      <c r="K3686" s="120" t="s">
        <v>112</v>
      </c>
      <c r="L3686" s="109" t="s">
        <v>229</v>
      </c>
      <c r="M3686" s="88" t="str">
        <f>VLOOKUP(L3686,'Total Sales 24-25'!$AD$2:$AE$6,2,0)</f>
        <v>WhatsApp API Business</v>
      </c>
      <c r="N3686" s="109" t="s">
        <v>359</v>
      </c>
      <c r="O3686" s="109" t="s">
        <v>6341</v>
      </c>
      <c r="P3686" s="89"/>
      <c r="Q3686" s="89"/>
      <c r="R3686" s="89"/>
      <c r="S3686" s="109">
        <v>7</v>
      </c>
      <c r="T3686" s="110">
        <v>29500</v>
      </c>
      <c r="U3686" s="109">
        <v>0</v>
      </c>
    </row>
    <row r="3687" spans="1:21" ht="17.25" customHeight="1" thickBot="1">
      <c r="A3687" s="82">
        <v>45124</v>
      </c>
      <c r="B3687" s="82" t="str">
        <f t="shared" si="57"/>
        <v>Jul</v>
      </c>
      <c r="C3687" s="83">
        <v>45108</v>
      </c>
      <c r="D3687" s="109">
        <v>29</v>
      </c>
      <c r="E3687" s="84" t="s">
        <v>205</v>
      </c>
      <c r="F3687" s="110" t="s">
        <v>1595</v>
      </c>
      <c r="G3687" s="110" t="s">
        <v>11698</v>
      </c>
      <c r="H3687" s="86" t="s">
        <v>8782</v>
      </c>
      <c r="I3687" s="110">
        <v>531000</v>
      </c>
      <c r="J3687" s="109">
        <v>450000</v>
      </c>
      <c r="K3687" s="125" t="s">
        <v>291</v>
      </c>
      <c r="L3687" s="109" t="s">
        <v>226</v>
      </c>
      <c r="M3687" s="88" t="str">
        <f>VLOOKUP(L3687,'Total Sales 24-25'!$AD$2:$AE$6,2,0)</f>
        <v xml:space="preserve">Training Business </v>
      </c>
      <c r="N3687" s="109" t="s">
        <v>7906</v>
      </c>
      <c r="O3687" s="109" t="s">
        <v>6341</v>
      </c>
      <c r="P3687" s="89"/>
      <c r="Q3687" s="89"/>
      <c r="R3687" s="89"/>
      <c r="S3687" s="109">
        <v>7</v>
      </c>
      <c r="T3687" s="110">
        <v>531000</v>
      </c>
      <c r="U3687" s="109">
        <v>0</v>
      </c>
    </row>
    <row r="3688" spans="1:21" ht="17.25" customHeight="1" thickBot="1">
      <c r="A3688" s="82">
        <v>45124</v>
      </c>
      <c r="B3688" s="82" t="str">
        <f t="shared" si="57"/>
        <v>Jul</v>
      </c>
      <c r="C3688" s="83">
        <v>45108</v>
      </c>
      <c r="D3688" s="109">
        <v>29</v>
      </c>
      <c r="E3688" s="84" t="s">
        <v>205</v>
      </c>
      <c r="F3688" s="110" t="s">
        <v>9147</v>
      </c>
      <c r="G3688" s="110" t="s">
        <v>11699</v>
      </c>
      <c r="H3688" s="86" t="s">
        <v>8782</v>
      </c>
      <c r="I3688" s="110">
        <v>10030</v>
      </c>
      <c r="J3688" s="109">
        <v>8500</v>
      </c>
      <c r="K3688" s="120" t="s">
        <v>112</v>
      </c>
      <c r="L3688" s="109" t="s">
        <v>229</v>
      </c>
      <c r="M3688" s="88" t="str">
        <f>VLOOKUP(L3688,'Total Sales 24-25'!$AD$2:$AE$6,2,0)</f>
        <v>WhatsApp API Business</v>
      </c>
      <c r="N3688" s="109" t="s">
        <v>352</v>
      </c>
      <c r="O3688" s="109" t="s">
        <v>6341</v>
      </c>
      <c r="P3688" s="89"/>
      <c r="Q3688" s="89"/>
      <c r="R3688" s="89"/>
      <c r="S3688" s="109">
        <v>7</v>
      </c>
      <c r="T3688" s="110">
        <v>10030</v>
      </c>
      <c r="U3688" s="109">
        <v>0</v>
      </c>
    </row>
    <row r="3689" spans="1:21" ht="17.25" customHeight="1" thickBot="1">
      <c r="A3689" s="82">
        <v>45124</v>
      </c>
      <c r="B3689" s="82" t="str">
        <f t="shared" si="57"/>
        <v>Jul</v>
      </c>
      <c r="C3689" s="83">
        <v>45108</v>
      </c>
      <c r="D3689" s="109">
        <v>29</v>
      </c>
      <c r="E3689" s="84" t="s">
        <v>205</v>
      </c>
      <c r="F3689" s="110" t="s">
        <v>961</v>
      </c>
      <c r="G3689" s="110" t="s">
        <v>11700</v>
      </c>
      <c r="H3689" s="86" t="s">
        <v>8782</v>
      </c>
      <c r="I3689" s="110">
        <v>16815</v>
      </c>
      <c r="J3689" s="109">
        <v>14250</v>
      </c>
      <c r="K3689" s="120" t="s">
        <v>112</v>
      </c>
      <c r="L3689" s="109" t="s">
        <v>229</v>
      </c>
      <c r="M3689" s="88" t="str">
        <f>VLOOKUP(L3689,'Total Sales 24-25'!$AD$2:$AE$6,2,0)</f>
        <v>WhatsApp API Business</v>
      </c>
      <c r="N3689" s="109" t="s">
        <v>284</v>
      </c>
      <c r="O3689" s="109" t="s">
        <v>6341</v>
      </c>
      <c r="P3689" s="89"/>
      <c r="Q3689" s="89"/>
      <c r="R3689" s="89"/>
      <c r="S3689" s="109">
        <v>7</v>
      </c>
      <c r="T3689" s="110">
        <v>16815</v>
      </c>
      <c r="U3689" s="109">
        <v>0</v>
      </c>
    </row>
    <row r="3690" spans="1:21" ht="17.25" customHeight="1" thickBot="1">
      <c r="A3690" s="82">
        <v>45125</v>
      </c>
      <c r="B3690" s="82" t="str">
        <f t="shared" si="57"/>
        <v>Jul</v>
      </c>
      <c r="C3690" s="83">
        <v>45108</v>
      </c>
      <c r="D3690" s="109">
        <v>29</v>
      </c>
      <c r="E3690" s="84" t="s">
        <v>205</v>
      </c>
      <c r="F3690" s="110" t="s">
        <v>2129</v>
      </c>
      <c r="G3690" s="110" t="s">
        <v>11701</v>
      </c>
      <c r="H3690" s="86" t="s">
        <v>8782</v>
      </c>
      <c r="I3690" s="110">
        <v>950</v>
      </c>
      <c r="J3690" s="109">
        <v>805</v>
      </c>
      <c r="K3690" s="128" t="s">
        <v>261</v>
      </c>
      <c r="L3690" s="109" t="s">
        <v>232</v>
      </c>
      <c r="M3690" s="88" t="str">
        <f>VLOOKUP(L3690,'Total Sales 24-25'!$AD$2:$AE$6,2,0)</f>
        <v>Other Services</v>
      </c>
      <c r="N3690" s="109" t="s">
        <v>661</v>
      </c>
      <c r="O3690" s="109" t="s">
        <v>6341</v>
      </c>
      <c r="P3690" s="89"/>
      <c r="Q3690" s="89"/>
      <c r="R3690" s="89"/>
      <c r="S3690" s="109">
        <v>7</v>
      </c>
      <c r="T3690" s="110">
        <v>950</v>
      </c>
      <c r="U3690" s="109">
        <v>0</v>
      </c>
    </row>
    <row r="3691" spans="1:21" ht="17.25" customHeight="1" thickBot="1">
      <c r="A3691" s="82">
        <v>45125</v>
      </c>
      <c r="B3691" s="82" t="str">
        <f t="shared" si="57"/>
        <v>Jul</v>
      </c>
      <c r="C3691" s="83">
        <v>45108</v>
      </c>
      <c r="D3691" s="109">
        <v>29</v>
      </c>
      <c r="E3691" s="84" t="s">
        <v>205</v>
      </c>
      <c r="F3691" s="110" t="s">
        <v>790</v>
      </c>
      <c r="G3691" s="110" t="s">
        <v>11702</v>
      </c>
      <c r="H3691" s="86" t="s">
        <v>8782</v>
      </c>
      <c r="I3691" s="110">
        <v>950</v>
      </c>
      <c r="J3691" s="109">
        <v>805</v>
      </c>
      <c r="K3691" s="128" t="s">
        <v>261</v>
      </c>
      <c r="L3691" s="109" t="s">
        <v>232</v>
      </c>
      <c r="M3691" s="88" t="str">
        <f>VLOOKUP(L3691,'Total Sales 24-25'!$AD$2:$AE$6,2,0)</f>
        <v>Other Services</v>
      </c>
      <c r="N3691" s="109" t="s">
        <v>661</v>
      </c>
      <c r="O3691" s="109" t="s">
        <v>6341</v>
      </c>
      <c r="P3691" s="89"/>
      <c r="Q3691" s="89"/>
      <c r="R3691" s="89"/>
      <c r="S3691" s="109">
        <v>7</v>
      </c>
      <c r="T3691" s="110">
        <v>950</v>
      </c>
      <c r="U3691" s="109">
        <v>0</v>
      </c>
    </row>
    <row r="3692" spans="1:21" ht="17.25" customHeight="1" thickBot="1">
      <c r="A3692" s="82">
        <v>45125</v>
      </c>
      <c r="B3692" s="82" t="str">
        <f t="shared" si="57"/>
        <v>Jul</v>
      </c>
      <c r="C3692" s="83">
        <v>45108</v>
      </c>
      <c r="D3692" s="109">
        <v>29</v>
      </c>
      <c r="E3692" s="84" t="s">
        <v>205</v>
      </c>
      <c r="F3692" s="110" t="s">
        <v>9389</v>
      </c>
      <c r="G3692" s="110" t="s">
        <v>11703</v>
      </c>
      <c r="H3692" s="86" t="s">
        <v>8782</v>
      </c>
      <c r="I3692" s="110">
        <v>950</v>
      </c>
      <c r="J3692" s="109">
        <v>805</v>
      </c>
      <c r="K3692" s="128" t="s">
        <v>261</v>
      </c>
      <c r="L3692" s="109" t="s">
        <v>232</v>
      </c>
      <c r="M3692" s="88" t="str">
        <f>VLOOKUP(L3692,'Total Sales 24-25'!$AD$2:$AE$6,2,0)</f>
        <v>Other Services</v>
      </c>
      <c r="N3692" s="109" t="s">
        <v>661</v>
      </c>
      <c r="O3692" s="109" t="s">
        <v>6341</v>
      </c>
      <c r="P3692" s="89"/>
      <c r="Q3692" s="89"/>
      <c r="R3692" s="89"/>
      <c r="S3692" s="109">
        <v>7</v>
      </c>
      <c r="T3692" s="110">
        <v>950</v>
      </c>
      <c r="U3692" s="109">
        <v>0</v>
      </c>
    </row>
    <row r="3693" spans="1:21" ht="17.25" customHeight="1" thickBot="1">
      <c r="A3693" s="82">
        <v>45125</v>
      </c>
      <c r="B3693" s="82" t="str">
        <f t="shared" si="57"/>
        <v>Jul</v>
      </c>
      <c r="C3693" s="83">
        <v>45108</v>
      </c>
      <c r="D3693" s="109">
        <v>29</v>
      </c>
      <c r="E3693" s="84" t="s">
        <v>205</v>
      </c>
      <c r="F3693" s="110" t="s">
        <v>8998</v>
      </c>
      <c r="G3693" s="110" t="s">
        <v>11704</v>
      </c>
      <c r="H3693" s="86" t="s">
        <v>8782</v>
      </c>
      <c r="I3693" s="110">
        <v>950</v>
      </c>
      <c r="J3693" s="109">
        <v>805</v>
      </c>
      <c r="K3693" s="128" t="s">
        <v>261</v>
      </c>
      <c r="L3693" s="109" t="s">
        <v>232</v>
      </c>
      <c r="M3693" s="88" t="str">
        <f>VLOOKUP(L3693,'Total Sales 24-25'!$AD$2:$AE$6,2,0)</f>
        <v>Other Services</v>
      </c>
      <c r="N3693" s="109" t="s">
        <v>661</v>
      </c>
      <c r="O3693" s="109" t="s">
        <v>6341</v>
      </c>
      <c r="P3693" s="89"/>
      <c r="Q3693" s="89"/>
      <c r="R3693" s="89"/>
      <c r="S3693" s="109">
        <v>7</v>
      </c>
      <c r="T3693" s="110">
        <v>950</v>
      </c>
      <c r="U3693" s="109">
        <v>0</v>
      </c>
    </row>
    <row r="3694" spans="1:21" ht="17.25" customHeight="1" thickBot="1">
      <c r="A3694" s="82">
        <v>45125</v>
      </c>
      <c r="B3694" s="82" t="str">
        <f t="shared" si="57"/>
        <v>Jul</v>
      </c>
      <c r="C3694" s="83">
        <v>45108</v>
      </c>
      <c r="D3694" s="109">
        <v>29</v>
      </c>
      <c r="E3694" s="84" t="s">
        <v>205</v>
      </c>
      <c r="F3694" s="110" t="s">
        <v>3198</v>
      </c>
      <c r="G3694" s="110" t="s">
        <v>11705</v>
      </c>
      <c r="H3694" s="86" t="s">
        <v>8782</v>
      </c>
      <c r="I3694" s="110">
        <v>950</v>
      </c>
      <c r="J3694" s="109">
        <v>805</v>
      </c>
      <c r="K3694" s="128" t="s">
        <v>261</v>
      </c>
      <c r="L3694" s="109" t="s">
        <v>232</v>
      </c>
      <c r="M3694" s="88" t="str">
        <f>VLOOKUP(L3694,'Total Sales 24-25'!$AD$2:$AE$6,2,0)</f>
        <v>Other Services</v>
      </c>
      <c r="N3694" s="109" t="s">
        <v>661</v>
      </c>
      <c r="O3694" s="109" t="s">
        <v>6341</v>
      </c>
      <c r="P3694" s="89"/>
      <c r="Q3694" s="89"/>
      <c r="R3694" s="89"/>
      <c r="S3694" s="109">
        <v>7</v>
      </c>
      <c r="T3694" s="110">
        <v>950</v>
      </c>
      <c r="U3694" s="109">
        <v>0</v>
      </c>
    </row>
    <row r="3695" spans="1:21" ht="17.25" customHeight="1" thickBot="1">
      <c r="A3695" s="82">
        <v>45125</v>
      </c>
      <c r="B3695" s="82" t="str">
        <f t="shared" si="57"/>
        <v>Jul</v>
      </c>
      <c r="C3695" s="83">
        <v>45108</v>
      </c>
      <c r="D3695" s="109">
        <v>29</v>
      </c>
      <c r="E3695" s="84" t="s">
        <v>205</v>
      </c>
      <c r="F3695" s="110" t="s">
        <v>9310</v>
      </c>
      <c r="G3695" s="110" t="s">
        <v>11706</v>
      </c>
      <c r="H3695" s="86" t="s">
        <v>8782</v>
      </c>
      <c r="I3695" s="110">
        <v>950</v>
      </c>
      <c r="J3695" s="109">
        <v>805</v>
      </c>
      <c r="K3695" s="128" t="s">
        <v>261</v>
      </c>
      <c r="L3695" s="109" t="s">
        <v>232</v>
      </c>
      <c r="M3695" s="88" t="str">
        <f>VLOOKUP(L3695,'Total Sales 24-25'!$AD$2:$AE$6,2,0)</f>
        <v>Other Services</v>
      </c>
      <c r="N3695" s="109" t="s">
        <v>661</v>
      </c>
      <c r="O3695" s="109" t="s">
        <v>6341</v>
      </c>
      <c r="P3695" s="89"/>
      <c r="Q3695" s="89"/>
      <c r="R3695" s="89"/>
      <c r="S3695" s="109">
        <v>7</v>
      </c>
      <c r="T3695" s="110">
        <v>950</v>
      </c>
      <c r="U3695" s="109">
        <v>0</v>
      </c>
    </row>
    <row r="3696" spans="1:21" ht="17.25" customHeight="1" thickBot="1">
      <c r="A3696" s="82">
        <v>45125</v>
      </c>
      <c r="B3696" s="82" t="str">
        <f t="shared" si="57"/>
        <v>Jul</v>
      </c>
      <c r="C3696" s="83">
        <v>45108</v>
      </c>
      <c r="D3696" s="109">
        <v>29</v>
      </c>
      <c r="E3696" s="84" t="s">
        <v>205</v>
      </c>
      <c r="F3696" s="110" t="s">
        <v>730</v>
      </c>
      <c r="G3696" s="110" t="s">
        <v>11707</v>
      </c>
      <c r="H3696" s="86" t="s">
        <v>8782</v>
      </c>
      <c r="I3696" s="110">
        <v>1900</v>
      </c>
      <c r="J3696" s="109">
        <v>1610</v>
      </c>
      <c r="K3696" s="128" t="s">
        <v>261</v>
      </c>
      <c r="L3696" s="109" t="s">
        <v>232</v>
      </c>
      <c r="M3696" s="88" t="str">
        <f>VLOOKUP(L3696,'Total Sales 24-25'!$AD$2:$AE$6,2,0)</f>
        <v>Other Services</v>
      </c>
      <c r="N3696" s="109" t="s">
        <v>661</v>
      </c>
      <c r="O3696" s="109" t="s">
        <v>6341</v>
      </c>
      <c r="P3696" s="89"/>
      <c r="Q3696" s="89"/>
      <c r="R3696" s="89"/>
      <c r="S3696" s="109">
        <v>7</v>
      </c>
      <c r="T3696" s="110">
        <v>1900</v>
      </c>
      <c r="U3696" s="109">
        <v>0</v>
      </c>
    </row>
    <row r="3697" spans="1:21" ht="17.25" customHeight="1" thickBot="1">
      <c r="A3697" s="82">
        <v>45125</v>
      </c>
      <c r="B3697" s="82" t="str">
        <f t="shared" si="57"/>
        <v>Jul</v>
      </c>
      <c r="C3697" s="83">
        <v>45108</v>
      </c>
      <c r="D3697" s="109">
        <v>29</v>
      </c>
      <c r="E3697" s="84" t="s">
        <v>205</v>
      </c>
      <c r="F3697" s="110" t="s">
        <v>10350</v>
      </c>
      <c r="G3697" s="110" t="s">
        <v>11708</v>
      </c>
      <c r="H3697" s="86" t="s">
        <v>8782</v>
      </c>
      <c r="I3697" s="110">
        <v>950</v>
      </c>
      <c r="J3697" s="109">
        <v>805</v>
      </c>
      <c r="K3697" s="128" t="s">
        <v>261</v>
      </c>
      <c r="L3697" s="109" t="s">
        <v>232</v>
      </c>
      <c r="M3697" s="88" t="str">
        <f>VLOOKUP(L3697,'Total Sales 24-25'!$AD$2:$AE$6,2,0)</f>
        <v>Other Services</v>
      </c>
      <c r="N3697" s="109" t="s">
        <v>661</v>
      </c>
      <c r="O3697" s="109" t="s">
        <v>6341</v>
      </c>
      <c r="P3697" s="89"/>
      <c r="Q3697" s="89"/>
      <c r="R3697" s="89"/>
      <c r="S3697" s="109">
        <v>7</v>
      </c>
      <c r="T3697" s="110">
        <v>950</v>
      </c>
      <c r="U3697" s="109">
        <v>0</v>
      </c>
    </row>
    <row r="3698" spans="1:21" ht="17.25" customHeight="1" thickBot="1">
      <c r="A3698" s="82">
        <v>45125</v>
      </c>
      <c r="B3698" s="82" t="str">
        <f t="shared" si="57"/>
        <v>Jul</v>
      </c>
      <c r="C3698" s="83">
        <v>45108</v>
      </c>
      <c r="D3698" s="109">
        <v>29</v>
      </c>
      <c r="E3698" s="84" t="s">
        <v>205</v>
      </c>
      <c r="F3698" s="110" t="s">
        <v>826</v>
      </c>
      <c r="G3698" s="129" t="s">
        <v>11709</v>
      </c>
      <c r="H3698" s="86" t="s">
        <v>8782</v>
      </c>
      <c r="I3698" s="110">
        <v>8472</v>
      </c>
      <c r="J3698" s="109">
        <v>7180</v>
      </c>
      <c r="K3698" s="128" t="s">
        <v>261</v>
      </c>
      <c r="L3698" s="109" t="s">
        <v>232</v>
      </c>
      <c r="M3698" s="88" t="str">
        <f>VLOOKUP(L3698,'Total Sales 24-25'!$AD$2:$AE$6,2,0)</f>
        <v>Other Services</v>
      </c>
      <c r="N3698" s="109" t="s">
        <v>661</v>
      </c>
      <c r="O3698" s="109" t="s">
        <v>6341</v>
      </c>
      <c r="P3698" s="89"/>
      <c r="Q3698" s="89"/>
      <c r="R3698" s="89"/>
      <c r="S3698" s="109">
        <v>7</v>
      </c>
      <c r="T3698" s="110">
        <v>8472</v>
      </c>
      <c r="U3698" s="109">
        <v>0</v>
      </c>
    </row>
    <row r="3699" spans="1:21" ht="17.25" customHeight="1" thickBot="1">
      <c r="A3699" s="82">
        <v>45125</v>
      </c>
      <c r="B3699" s="82" t="str">
        <f t="shared" si="57"/>
        <v>Jul</v>
      </c>
      <c r="C3699" s="83">
        <v>45108</v>
      </c>
      <c r="D3699" s="109">
        <v>29</v>
      </c>
      <c r="E3699" s="84" t="s">
        <v>205</v>
      </c>
      <c r="F3699" s="110" t="s">
        <v>826</v>
      </c>
      <c r="G3699" s="129" t="s">
        <v>11709</v>
      </c>
      <c r="H3699" s="86" t="s">
        <v>8782</v>
      </c>
      <c r="I3699" s="110">
        <v>7523</v>
      </c>
      <c r="J3699" s="109">
        <v>6375</v>
      </c>
      <c r="K3699" s="120" t="s">
        <v>112</v>
      </c>
      <c r="L3699" s="109" t="s">
        <v>229</v>
      </c>
      <c r="M3699" s="88" t="str">
        <f>VLOOKUP(L3699,'Total Sales 24-25'!$AD$2:$AE$6,2,0)</f>
        <v>WhatsApp API Business</v>
      </c>
      <c r="N3699" s="109" t="s">
        <v>269</v>
      </c>
      <c r="O3699" s="109" t="s">
        <v>6341</v>
      </c>
      <c r="P3699" s="89"/>
      <c r="Q3699" s="89"/>
      <c r="R3699" s="89"/>
      <c r="S3699" s="109">
        <v>7</v>
      </c>
      <c r="T3699" s="110">
        <v>7523</v>
      </c>
      <c r="U3699" s="109">
        <v>0</v>
      </c>
    </row>
    <row r="3700" spans="1:21" ht="17.25" customHeight="1" thickBot="1">
      <c r="A3700" s="82">
        <v>45125</v>
      </c>
      <c r="B3700" s="82" t="str">
        <f t="shared" si="57"/>
        <v>Jul</v>
      </c>
      <c r="C3700" s="83">
        <v>45108</v>
      </c>
      <c r="D3700" s="109">
        <v>29</v>
      </c>
      <c r="E3700" s="84" t="s">
        <v>205</v>
      </c>
      <c r="F3700" s="110" t="s">
        <v>9271</v>
      </c>
      <c r="G3700" s="110" t="s">
        <v>11710</v>
      </c>
      <c r="H3700" s="86" t="s">
        <v>8782</v>
      </c>
      <c r="I3700" s="110">
        <v>47082</v>
      </c>
      <c r="J3700" s="109">
        <v>39900</v>
      </c>
      <c r="K3700" s="128" t="s">
        <v>261</v>
      </c>
      <c r="L3700" s="109" t="s">
        <v>232</v>
      </c>
      <c r="M3700" s="88" t="str">
        <f>VLOOKUP(L3700,'Total Sales 24-25'!$AD$2:$AE$6,2,0)</f>
        <v>Other Services</v>
      </c>
      <c r="N3700" s="109" t="s">
        <v>8961</v>
      </c>
      <c r="O3700" s="109" t="s">
        <v>6341</v>
      </c>
      <c r="P3700" s="89"/>
      <c r="Q3700" s="89"/>
      <c r="R3700" s="89"/>
      <c r="S3700" s="109">
        <v>7</v>
      </c>
      <c r="T3700" s="110">
        <v>47082</v>
      </c>
      <c r="U3700" s="109">
        <v>0</v>
      </c>
    </row>
    <row r="3701" spans="1:21" ht="17.25" customHeight="1" thickBot="1">
      <c r="A3701" s="82">
        <v>45125</v>
      </c>
      <c r="B3701" s="82" t="str">
        <f t="shared" si="57"/>
        <v>Jul</v>
      </c>
      <c r="C3701" s="83">
        <v>45108</v>
      </c>
      <c r="D3701" s="112">
        <v>29</v>
      </c>
      <c r="E3701" s="84" t="s">
        <v>205</v>
      </c>
      <c r="F3701" s="143" t="s">
        <v>8976</v>
      </c>
      <c r="G3701" s="143" t="s">
        <v>11711</v>
      </c>
      <c r="H3701" s="86" t="s">
        <v>8782</v>
      </c>
      <c r="I3701" s="143">
        <v>5900</v>
      </c>
      <c r="J3701" s="112">
        <v>5000</v>
      </c>
      <c r="K3701" s="112" t="s">
        <v>8818</v>
      </c>
      <c r="L3701" s="112" t="s">
        <v>223</v>
      </c>
      <c r="M3701" s="88" t="str">
        <f>VLOOKUP(L3701,'Total Sales 24-25'!$AD$2:$AE$6,2,0)</f>
        <v>Tech Assist Recruitment</v>
      </c>
      <c r="N3701" s="112" t="s">
        <v>311</v>
      </c>
      <c r="O3701" s="112" t="s">
        <v>6341</v>
      </c>
      <c r="P3701" s="89"/>
      <c r="Q3701" s="89"/>
      <c r="R3701" s="89"/>
      <c r="S3701" s="112">
        <v>7</v>
      </c>
      <c r="T3701" s="143">
        <v>5900</v>
      </c>
      <c r="U3701" s="112">
        <v>0</v>
      </c>
    </row>
    <row r="3702" spans="1:21" ht="17.25" customHeight="1" thickBot="1">
      <c r="A3702" s="82">
        <v>45125</v>
      </c>
      <c r="B3702" s="82" t="str">
        <f t="shared" si="57"/>
        <v>Jul</v>
      </c>
      <c r="C3702" s="83">
        <v>45108</v>
      </c>
      <c r="D3702" s="109">
        <v>29</v>
      </c>
      <c r="E3702" s="84" t="s">
        <v>205</v>
      </c>
      <c r="F3702" s="110" t="s">
        <v>3240</v>
      </c>
      <c r="G3702" s="110" t="s">
        <v>11712</v>
      </c>
      <c r="H3702" s="86" t="s">
        <v>8782</v>
      </c>
      <c r="I3702" s="110">
        <v>17700</v>
      </c>
      <c r="J3702" s="109">
        <v>15000</v>
      </c>
      <c r="K3702" s="120" t="s">
        <v>112</v>
      </c>
      <c r="L3702" s="109" t="s">
        <v>229</v>
      </c>
      <c r="M3702" s="88" t="str">
        <f>VLOOKUP(L3702,'Total Sales 24-25'!$AD$2:$AE$6,2,0)</f>
        <v>WhatsApp API Business</v>
      </c>
      <c r="N3702" s="109" t="s">
        <v>269</v>
      </c>
      <c r="O3702" s="109" t="s">
        <v>6341</v>
      </c>
      <c r="P3702" s="89"/>
      <c r="Q3702" s="89"/>
      <c r="R3702" s="89"/>
      <c r="S3702" s="109">
        <v>7</v>
      </c>
      <c r="T3702" s="110">
        <v>17700</v>
      </c>
      <c r="U3702" s="109">
        <v>0</v>
      </c>
    </row>
    <row r="3703" spans="1:21" ht="17.25" customHeight="1" thickBot="1">
      <c r="A3703" s="82">
        <v>45125</v>
      </c>
      <c r="B3703" s="82" t="str">
        <f t="shared" si="57"/>
        <v>Jul</v>
      </c>
      <c r="C3703" s="83">
        <v>45108</v>
      </c>
      <c r="D3703" s="109">
        <v>29</v>
      </c>
      <c r="E3703" s="84" t="s">
        <v>205</v>
      </c>
      <c r="F3703" s="110" t="s">
        <v>3527</v>
      </c>
      <c r="G3703" s="129" t="s">
        <v>11713</v>
      </c>
      <c r="H3703" s="86" t="s">
        <v>8782</v>
      </c>
      <c r="I3703" s="110">
        <v>21110</v>
      </c>
      <c r="J3703" s="109">
        <v>17890</v>
      </c>
      <c r="K3703" s="109" t="s">
        <v>8818</v>
      </c>
      <c r="L3703" s="109" t="s">
        <v>223</v>
      </c>
      <c r="M3703" s="88" t="str">
        <f>VLOOKUP(L3703,'Total Sales 24-25'!$AD$2:$AE$6,2,0)</f>
        <v>Tech Assist Recruitment</v>
      </c>
      <c r="N3703" s="109" t="s">
        <v>311</v>
      </c>
      <c r="O3703" s="109" t="s">
        <v>6341</v>
      </c>
      <c r="P3703" s="89"/>
      <c r="Q3703" s="89"/>
      <c r="R3703" s="89"/>
      <c r="S3703" s="109">
        <v>7</v>
      </c>
      <c r="T3703" s="110">
        <v>21110</v>
      </c>
      <c r="U3703" s="109">
        <v>0</v>
      </c>
    </row>
    <row r="3704" spans="1:21" ht="17.25" customHeight="1" thickBot="1">
      <c r="A3704" s="82">
        <v>45125</v>
      </c>
      <c r="B3704" s="82" t="str">
        <f t="shared" si="57"/>
        <v>Jul</v>
      </c>
      <c r="C3704" s="83">
        <v>45108</v>
      </c>
      <c r="D3704" s="109">
        <v>29</v>
      </c>
      <c r="E3704" s="84" t="s">
        <v>205</v>
      </c>
      <c r="F3704" s="110" t="s">
        <v>3527</v>
      </c>
      <c r="G3704" s="129" t="s">
        <v>11713</v>
      </c>
      <c r="H3704" s="86" t="s">
        <v>8782</v>
      </c>
      <c r="I3704" s="110">
        <v>10030</v>
      </c>
      <c r="J3704" s="109">
        <v>8500</v>
      </c>
      <c r="K3704" s="120" t="s">
        <v>112</v>
      </c>
      <c r="L3704" s="109" t="s">
        <v>229</v>
      </c>
      <c r="M3704" s="88" t="str">
        <f>VLOOKUP(L3704,'Total Sales 24-25'!$AD$2:$AE$6,2,0)</f>
        <v>WhatsApp API Business</v>
      </c>
      <c r="N3704" s="109" t="s">
        <v>352</v>
      </c>
      <c r="O3704" s="109" t="s">
        <v>6341</v>
      </c>
      <c r="P3704" s="89"/>
      <c r="Q3704" s="89"/>
      <c r="R3704" s="89"/>
      <c r="S3704" s="109">
        <v>7</v>
      </c>
      <c r="T3704" s="110">
        <v>10030</v>
      </c>
      <c r="U3704" s="109">
        <v>0</v>
      </c>
    </row>
    <row r="3705" spans="1:21" ht="17.25" customHeight="1" thickBot="1">
      <c r="A3705" s="82">
        <v>45125</v>
      </c>
      <c r="B3705" s="82" t="str">
        <f t="shared" si="57"/>
        <v>Jul</v>
      </c>
      <c r="C3705" s="83">
        <v>45108</v>
      </c>
      <c r="D3705" s="109">
        <v>29</v>
      </c>
      <c r="E3705" s="84" t="s">
        <v>205</v>
      </c>
      <c r="F3705" s="110" t="s">
        <v>9711</v>
      </c>
      <c r="G3705" s="110" t="s">
        <v>11714</v>
      </c>
      <c r="H3705" s="86" t="s">
        <v>8782</v>
      </c>
      <c r="I3705" s="110">
        <v>233640</v>
      </c>
      <c r="J3705" s="109">
        <v>198000</v>
      </c>
      <c r="K3705" s="125" t="s">
        <v>291</v>
      </c>
      <c r="L3705" s="109" t="s">
        <v>226</v>
      </c>
      <c r="M3705" s="88" t="str">
        <f>VLOOKUP(L3705,'Total Sales 24-25'!$AD$2:$AE$6,2,0)</f>
        <v xml:space="preserve">Training Business </v>
      </c>
      <c r="N3705" s="109" t="s">
        <v>7906</v>
      </c>
      <c r="O3705" s="109" t="s">
        <v>6341</v>
      </c>
      <c r="P3705" s="89"/>
      <c r="Q3705" s="89"/>
      <c r="R3705" s="89"/>
      <c r="S3705" s="109">
        <v>7</v>
      </c>
      <c r="T3705" s="110">
        <v>233640</v>
      </c>
      <c r="U3705" s="109">
        <v>0</v>
      </c>
    </row>
    <row r="3706" spans="1:21" ht="17.25" customHeight="1" thickBot="1">
      <c r="A3706" s="82">
        <v>45126</v>
      </c>
      <c r="B3706" s="82" t="str">
        <f t="shared" si="57"/>
        <v>Jul</v>
      </c>
      <c r="C3706" s="83">
        <v>45108</v>
      </c>
      <c r="D3706" s="109">
        <v>29</v>
      </c>
      <c r="E3706" s="84" t="s">
        <v>205</v>
      </c>
      <c r="F3706" s="110" t="s">
        <v>496</v>
      </c>
      <c r="G3706" s="110" t="s">
        <v>11715</v>
      </c>
      <c r="H3706" s="86" t="s">
        <v>8782</v>
      </c>
      <c r="I3706" s="110">
        <v>950</v>
      </c>
      <c r="J3706" s="109">
        <v>805</v>
      </c>
      <c r="K3706" s="128" t="s">
        <v>261</v>
      </c>
      <c r="L3706" s="109" t="s">
        <v>232</v>
      </c>
      <c r="M3706" s="88" t="str">
        <f>VLOOKUP(L3706,'Total Sales 24-25'!$AD$2:$AE$6,2,0)</f>
        <v>Other Services</v>
      </c>
      <c r="N3706" s="109" t="s">
        <v>661</v>
      </c>
      <c r="O3706" s="109" t="s">
        <v>6341</v>
      </c>
      <c r="P3706" s="89"/>
      <c r="Q3706" s="89"/>
      <c r="R3706" s="89"/>
      <c r="S3706" s="109">
        <v>7</v>
      </c>
      <c r="T3706" s="110">
        <v>950</v>
      </c>
      <c r="U3706" s="109">
        <v>0</v>
      </c>
    </row>
    <row r="3707" spans="1:21" ht="17.25" customHeight="1" thickBot="1">
      <c r="A3707" s="82">
        <v>45126</v>
      </c>
      <c r="B3707" s="82" t="str">
        <f t="shared" si="57"/>
        <v>Jul</v>
      </c>
      <c r="C3707" s="83">
        <v>45108</v>
      </c>
      <c r="D3707" s="109">
        <v>29</v>
      </c>
      <c r="E3707" s="84" t="s">
        <v>205</v>
      </c>
      <c r="F3707" s="110" t="s">
        <v>2119</v>
      </c>
      <c r="G3707" s="110" t="s">
        <v>11716</v>
      </c>
      <c r="H3707" s="86" t="s">
        <v>8782</v>
      </c>
      <c r="I3707" s="110">
        <v>950</v>
      </c>
      <c r="J3707" s="109">
        <v>805</v>
      </c>
      <c r="K3707" s="128" t="s">
        <v>261</v>
      </c>
      <c r="L3707" s="109" t="s">
        <v>232</v>
      </c>
      <c r="M3707" s="88" t="str">
        <f>VLOOKUP(L3707,'Total Sales 24-25'!$AD$2:$AE$6,2,0)</f>
        <v>Other Services</v>
      </c>
      <c r="N3707" s="109" t="s">
        <v>661</v>
      </c>
      <c r="O3707" s="109" t="s">
        <v>6341</v>
      </c>
      <c r="P3707" s="89"/>
      <c r="Q3707" s="89"/>
      <c r="R3707" s="89"/>
      <c r="S3707" s="109">
        <v>7</v>
      </c>
      <c r="T3707" s="110">
        <v>950</v>
      </c>
      <c r="U3707" s="109">
        <v>0</v>
      </c>
    </row>
    <row r="3708" spans="1:21" ht="17.25" customHeight="1" thickBot="1">
      <c r="A3708" s="82">
        <v>45126</v>
      </c>
      <c r="B3708" s="82" t="str">
        <f t="shared" si="57"/>
        <v>Jul</v>
      </c>
      <c r="C3708" s="83">
        <v>45108</v>
      </c>
      <c r="D3708" s="109">
        <v>29</v>
      </c>
      <c r="E3708" s="84" t="s">
        <v>205</v>
      </c>
      <c r="F3708" s="110" t="s">
        <v>4371</v>
      </c>
      <c r="G3708" s="110" t="s">
        <v>11717</v>
      </c>
      <c r="H3708" s="86" t="s">
        <v>8782</v>
      </c>
      <c r="I3708" s="110">
        <v>108324</v>
      </c>
      <c r="J3708" s="109">
        <v>91800</v>
      </c>
      <c r="K3708" s="120" t="s">
        <v>112</v>
      </c>
      <c r="L3708" s="109" t="s">
        <v>229</v>
      </c>
      <c r="M3708" s="88" t="str">
        <f>VLOOKUP(L3708,'Total Sales 24-25'!$AD$2:$AE$6,2,0)</f>
        <v>WhatsApp API Business</v>
      </c>
      <c r="N3708" s="109" t="s">
        <v>359</v>
      </c>
      <c r="O3708" s="109" t="s">
        <v>6341</v>
      </c>
      <c r="P3708" s="89"/>
      <c r="Q3708" s="89"/>
      <c r="R3708" s="89"/>
      <c r="S3708" s="109">
        <v>7</v>
      </c>
      <c r="T3708" s="110">
        <v>108324</v>
      </c>
      <c r="U3708" s="109">
        <v>0</v>
      </c>
    </row>
    <row r="3709" spans="1:21" ht="17.25" customHeight="1" thickBot="1">
      <c r="A3709" s="82">
        <v>45126</v>
      </c>
      <c r="B3709" s="82" t="str">
        <f t="shared" si="57"/>
        <v>Jul</v>
      </c>
      <c r="C3709" s="83">
        <v>45108</v>
      </c>
      <c r="D3709" s="109">
        <v>29</v>
      </c>
      <c r="E3709" s="84" t="s">
        <v>205</v>
      </c>
      <c r="F3709" s="110" t="s">
        <v>8168</v>
      </c>
      <c r="G3709" s="110" t="s">
        <v>11718</v>
      </c>
      <c r="H3709" s="86" t="s">
        <v>8782</v>
      </c>
      <c r="I3709" s="110">
        <v>56640</v>
      </c>
      <c r="J3709" s="109">
        <v>48000</v>
      </c>
      <c r="K3709" s="125" t="s">
        <v>291</v>
      </c>
      <c r="L3709" s="88" t="s">
        <v>32</v>
      </c>
      <c r="M3709" s="88" t="s">
        <v>15</v>
      </c>
      <c r="N3709" s="109" t="s">
        <v>503</v>
      </c>
      <c r="O3709" s="109" t="s">
        <v>6341</v>
      </c>
      <c r="P3709" s="89"/>
      <c r="Q3709" s="89"/>
      <c r="R3709" s="89"/>
      <c r="S3709" s="109">
        <v>7</v>
      </c>
      <c r="T3709" s="110">
        <v>56640</v>
      </c>
      <c r="U3709" s="109">
        <v>0</v>
      </c>
    </row>
    <row r="3710" spans="1:21" ht="17.25" customHeight="1" thickBot="1">
      <c r="A3710" s="82">
        <v>45126</v>
      </c>
      <c r="B3710" s="82" t="str">
        <f t="shared" si="57"/>
        <v>Jul</v>
      </c>
      <c r="C3710" s="83">
        <v>45108</v>
      </c>
      <c r="D3710" s="109">
        <v>29</v>
      </c>
      <c r="E3710" s="84" t="s">
        <v>205</v>
      </c>
      <c r="F3710" s="110" t="s">
        <v>10833</v>
      </c>
      <c r="G3710" s="110" t="s">
        <v>11719</v>
      </c>
      <c r="H3710" s="86" t="s">
        <v>8782</v>
      </c>
      <c r="I3710" s="110">
        <v>56640</v>
      </c>
      <c r="J3710" s="109">
        <v>48000</v>
      </c>
      <c r="K3710" s="125" t="s">
        <v>291</v>
      </c>
      <c r="L3710" s="88" t="s">
        <v>32</v>
      </c>
      <c r="M3710" s="88" t="s">
        <v>15</v>
      </c>
      <c r="N3710" s="109" t="s">
        <v>503</v>
      </c>
      <c r="O3710" s="109" t="s">
        <v>6341</v>
      </c>
      <c r="P3710" s="89"/>
      <c r="Q3710" s="89"/>
      <c r="R3710" s="89"/>
      <c r="S3710" s="109">
        <v>7</v>
      </c>
      <c r="T3710" s="110">
        <v>56640</v>
      </c>
      <c r="U3710" s="109">
        <v>0</v>
      </c>
    </row>
    <row r="3711" spans="1:21" ht="17.25" customHeight="1" thickBot="1">
      <c r="A3711" s="82">
        <v>45126</v>
      </c>
      <c r="B3711" s="82" t="str">
        <f t="shared" si="57"/>
        <v>Jul</v>
      </c>
      <c r="C3711" s="83">
        <v>45108</v>
      </c>
      <c r="D3711" s="109">
        <v>29</v>
      </c>
      <c r="E3711" s="84" t="s">
        <v>205</v>
      </c>
      <c r="F3711" s="110" t="s">
        <v>10186</v>
      </c>
      <c r="G3711" s="110" t="s">
        <v>11720</v>
      </c>
      <c r="H3711" s="86" t="s">
        <v>8782</v>
      </c>
      <c r="I3711" s="110">
        <v>950</v>
      </c>
      <c r="J3711" s="109">
        <v>805</v>
      </c>
      <c r="K3711" s="128" t="s">
        <v>261</v>
      </c>
      <c r="L3711" s="109" t="s">
        <v>232</v>
      </c>
      <c r="M3711" s="88" t="str">
        <f>VLOOKUP(L3711,'Total Sales 24-25'!$AD$2:$AE$6,2,0)</f>
        <v>Other Services</v>
      </c>
      <c r="N3711" s="109" t="s">
        <v>661</v>
      </c>
      <c r="O3711" s="109" t="s">
        <v>6341</v>
      </c>
      <c r="P3711" s="89"/>
      <c r="Q3711" s="89"/>
      <c r="R3711" s="89"/>
      <c r="S3711" s="109">
        <v>7</v>
      </c>
      <c r="T3711" s="110">
        <v>950</v>
      </c>
      <c r="U3711" s="109">
        <v>0</v>
      </c>
    </row>
    <row r="3712" spans="1:21" ht="17.25" customHeight="1" thickBot="1">
      <c r="A3712" s="82">
        <v>45126</v>
      </c>
      <c r="B3712" s="82" t="str">
        <f t="shared" si="57"/>
        <v>Jul</v>
      </c>
      <c r="C3712" s="83">
        <v>45108</v>
      </c>
      <c r="D3712" s="109">
        <v>29</v>
      </c>
      <c r="E3712" s="84" t="s">
        <v>205</v>
      </c>
      <c r="F3712" s="110" t="s">
        <v>303</v>
      </c>
      <c r="G3712" s="110" t="s">
        <v>11721</v>
      </c>
      <c r="H3712" s="86" t="s">
        <v>8782</v>
      </c>
      <c r="I3712" s="110">
        <v>950</v>
      </c>
      <c r="J3712" s="109">
        <v>805</v>
      </c>
      <c r="K3712" s="128" t="s">
        <v>261</v>
      </c>
      <c r="L3712" s="109" t="s">
        <v>232</v>
      </c>
      <c r="M3712" s="88" t="str">
        <f>VLOOKUP(L3712,'Total Sales 24-25'!$AD$2:$AE$6,2,0)</f>
        <v>Other Services</v>
      </c>
      <c r="N3712" s="109" t="s">
        <v>661</v>
      </c>
      <c r="O3712" s="109" t="s">
        <v>6341</v>
      </c>
      <c r="P3712" s="89"/>
      <c r="Q3712" s="89"/>
      <c r="R3712" s="89"/>
      <c r="S3712" s="109">
        <v>7</v>
      </c>
      <c r="T3712" s="110">
        <v>950</v>
      </c>
      <c r="U3712" s="109">
        <v>0</v>
      </c>
    </row>
    <row r="3713" spans="1:21" ht="17.25" customHeight="1" thickBot="1">
      <c r="A3713" s="82">
        <v>45126</v>
      </c>
      <c r="B3713" s="82" t="str">
        <f t="shared" si="57"/>
        <v>Jul</v>
      </c>
      <c r="C3713" s="83">
        <v>45108</v>
      </c>
      <c r="D3713" s="109">
        <v>29</v>
      </c>
      <c r="E3713" s="84" t="s">
        <v>205</v>
      </c>
      <c r="F3713" s="110" t="s">
        <v>455</v>
      </c>
      <c r="G3713" s="110" t="s">
        <v>11722</v>
      </c>
      <c r="H3713" s="86" t="s">
        <v>8782</v>
      </c>
      <c r="I3713" s="110">
        <v>2950</v>
      </c>
      <c r="J3713" s="109">
        <v>2500</v>
      </c>
      <c r="K3713" s="128" t="s">
        <v>261</v>
      </c>
      <c r="L3713" s="109" t="s">
        <v>232</v>
      </c>
      <c r="M3713" s="88" t="str">
        <f>VLOOKUP(L3713,'Total Sales 24-25'!$AD$2:$AE$6,2,0)</f>
        <v>Other Services</v>
      </c>
      <c r="N3713" s="109" t="s">
        <v>661</v>
      </c>
      <c r="O3713" s="109" t="s">
        <v>6341</v>
      </c>
      <c r="P3713" s="89"/>
      <c r="Q3713" s="89"/>
      <c r="R3713" s="89"/>
      <c r="S3713" s="109">
        <v>7</v>
      </c>
      <c r="T3713" s="110">
        <v>2950</v>
      </c>
      <c r="U3713" s="109">
        <v>0</v>
      </c>
    </row>
    <row r="3714" spans="1:21" ht="17.25" customHeight="1" thickBot="1">
      <c r="A3714" s="82">
        <v>45126</v>
      </c>
      <c r="B3714" s="82" t="str">
        <f t="shared" ref="B3714:B3777" si="58">TEXT(A3714,"mmm")</f>
        <v>Jul</v>
      </c>
      <c r="C3714" s="83">
        <v>45108</v>
      </c>
      <c r="D3714" s="109">
        <v>29</v>
      </c>
      <c r="E3714" s="84" t="s">
        <v>205</v>
      </c>
      <c r="F3714" s="110" t="s">
        <v>11723</v>
      </c>
      <c r="G3714" s="110" t="s">
        <v>11724</v>
      </c>
      <c r="H3714" s="86" t="s">
        <v>8782</v>
      </c>
      <c r="I3714" s="110">
        <v>2950</v>
      </c>
      <c r="J3714" s="109">
        <v>2500</v>
      </c>
      <c r="K3714" s="120" t="s">
        <v>112</v>
      </c>
      <c r="L3714" s="109" t="s">
        <v>229</v>
      </c>
      <c r="M3714" s="88" t="str">
        <f>VLOOKUP(L3714,'Total Sales 24-25'!$AD$2:$AE$6,2,0)</f>
        <v>WhatsApp API Business</v>
      </c>
      <c r="N3714" s="109" t="s">
        <v>258</v>
      </c>
      <c r="O3714" s="109" t="s">
        <v>6341</v>
      </c>
      <c r="P3714" s="89"/>
      <c r="Q3714" s="89"/>
      <c r="R3714" s="89"/>
      <c r="S3714" s="109">
        <v>7</v>
      </c>
      <c r="T3714" s="110">
        <v>2950</v>
      </c>
      <c r="U3714" s="109">
        <v>0</v>
      </c>
    </row>
    <row r="3715" spans="1:21" ht="17.25" customHeight="1" thickBot="1">
      <c r="A3715" s="82">
        <v>45126</v>
      </c>
      <c r="B3715" s="82" t="str">
        <f t="shared" si="58"/>
        <v>Jul</v>
      </c>
      <c r="C3715" s="83">
        <v>45108</v>
      </c>
      <c r="D3715" s="109">
        <v>29</v>
      </c>
      <c r="E3715" s="84" t="s">
        <v>205</v>
      </c>
      <c r="F3715" s="110" t="s">
        <v>11725</v>
      </c>
      <c r="G3715" s="110" t="s">
        <v>11726</v>
      </c>
      <c r="H3715" s="86" t="s">
        <v>8782</v>
      </c>
      <c r="I3715" s="110">
        <v>2950</v>
      </c>
      <c r="J3715" s="109">
        <v>2500</v>
      </c>
      <c r="K3715" s="120" t="s">
        <v>112</v>
      </c>
      <c r="L3715" s="109" t="s">
        <v>229</v>
      </c>
      <c r="M3715" s="88" t="str">
        <f>VLOOKUP(L3715,'Total Sales 24-25'!$AD$2:$AE$6,2,0)</f>
        <v>WhatsApp API Business</v>
      </c>
      <c r="N3715" s="109" t="s">
        <v>258</v>
      </c>
      <c r="O3715" s="109" t="s">
        <v>6341</v>
      </c>
      <c r="P3715" s="89"/>
      <c r="Q3715" s="89"/>
      <c r="R3715" s="89"/>
      <c r="S3715" s="109">
        <v>7</v>
      </c>
      <c r="T3715" s="110">
        <v>2950</v>
      </c>
      <c r="U3715" s="109">
        <v>0</v>
      </c>
    </row>
    <row r="3716" spans="1:21" ht="17.25" customHeight="1" thickBot="1">
      <c r="A3716" s="82">
        <v>45126</v>
      </c>
      <c r="B3716" s="82" t="str">
        <f t="shared" si="58"/>
        <v>Jul</v>
      </c>
      <c r="C3716" s="83">
        <v>45108</v>
      </c>
      <c r="D3716" s="109">
        <v>29</v>
      </c>
      <c r="E3716" s="84" t="s">
        <v>205</v>
      </c>
      <c r="F3716" s="110" t="s">
        <v>708</v>
      </c>
      <c r="G3716" s="110" t="s">
        <v>11727</v>
      </c>
      <c r="H3716" s="86" t="s">
        <v>8782</v>
      </c>
      <c r="I3716" s="110">
        <v>56640</v>
      </c>
      <c r="J3716" s="109">
        <v>48000</v>
      </c>
      <c r="K3716" s="125" t="s">
        <v>291</v>
      </c>
      <c r="L3716" s="88" t="s">
        <v>32</v>
      </c>
      <c r="M3716" s="88" t="s">
        <v>15</v>
      </c>
      <c r="N3716" s="109" t="s">
        <v>503</v>
      </c>
      <c r="O3716" s="109" t="s">
        <v>6341</v>
      </c>
      <c r="P3716" s="89"/>
      <c r="Q3716" s="89"/>
      <c r="R3716" s="89"/>
      <c r="S3716" s="109">
        <v>7</v>
      </c>
      <c r="T3716" s="110">
        <v>56640</v>
      </c>
      <c r="U3716" s="109">
        <v>0</v>
      </c>
    </row>
    <row r="3717" spans="1:21" ht="17.25" customHeight="1" thickBot="1">
      <c r="A3717" s="82">
        <v>45126</v>
      </c>
      <c r="B3717" s="82" t="str">
        <f t="shared" si="58"/>
        <v>Jul</v>
      </c>
      <c r="C3717" s="83">
        <v>45108</v>
      </c>
      <c r="D3717" s="109">
        <v>29</v>
      </c>
      <c r="E3717" s="84" t="s">
        <v>205</v>
      </c>
      <c r="F3717" s="110" t="s">
        <v>2535</v>
      </c>
      <c r="G3717" s="110" t="s">
        <v>11728</v>
      </c>
      <c r="H3717" s="86" t="s">
        <v>8782</v>
      </c>
      <c r="I3717" s="110">
        <v>44604</v>
      </c>
      <c r="J3717" s="109">
        <v>37800</v>
      </c>
      <c r="K3717" s="109" t="s">
        <v>8818</v>
      </c>
      <c r="L3717" s="109" t="s">
        <v>223</v>
      </c>
      <c r="M3717" s="88" t="str">
        <f>VLOOKUP(L3717,'Total Sales 24-25'!$AD$2:$AE$6,2,0)</f>
        <v>Tech Assist Recruitment</v>
      </c>
      <c r="N3717" s="109" t="s">
        <v>311</v>
      </c>
      <c r="O3717" s="109" t="s">
        <v>6341</v>
      </c>
      <c r="P3717" s="89"/>
      <c r="Q3717" s="89"/>
      <c r="R3717" s="89"/>
      <c r="S3717" s="109">
        <v>7</v>
      </c>
      <c r="T3717" s="110">
        <v>44604</v>
      </c>
      <c r="U3717" s="109">
        <v>0</v>
      </c>
    </row>
    <row r="3718" spans="1:21" ht="17.25" customHeight="1" thickBot="1">
      <c r="A3718" s="82">
        <v>45127</v>
      </c>
      <c r="B3718" s="82" t="str">
        <f t="shared" si="58"/>
        <v>Jul</v>
      </c>
      <c r="C3718" s="83">
        <v>45108</v>
      </c>
      <c r="D3718" s="109">
        <v>29</v>
      </c>
      <c r="E3718" s="84" t="s">
        <v>205</v>
      </c>
      <c r="F3718" s="113" t="s">
        <v>1646</v>
      </c>
      <c r="G3718" s="110" t="s">
        <v>11729</v>
      </c>
      <c r="H3718" s="86" t="s">
        <v>8782</v>
      </c>
      <c r="I3718" s="110">
        <v>49560</v>
      </c>
      <c r="J3718" s="109">
        <v>42000</v>
      </c>
      <c r="K3718" s="125" t="s">
        <v>291</v>
      </c>
      <c r="L3718" s="88" t="s">
        <v>32</v>
      </c>
      <c r="M3718" s="88" t="s">
        <v>15</v>
      </c>
      <c r="N3718" s="109" t="s">
        <v>503</v>
      </c>
      <c r="O3718" s="109" t="s">
        <v>6341</v>
      </c>
      <c r="P3718" s="89"/>
      <c r="Q3718" s="89"/>
      <c r="R3718" s="89"/>
      <c r="S3718" s="109">
        <v>7</v>
      </c>
      <c r="T3718" s="89"/>
      <c r="U3718" s="109">
        <v>49560</v>
      </c>
    </row>
    <row r="3719" spans="1:21" ht="17.25" customHeight="1" thickBot="1">
      <c r="A3719" s="82">
        <v>45127</v>
      </c>
      <c r="B3719" s="82" t="str">
        <f t="shared" si="58"/>
        <v>Jul</v>
      </c>
      <c r="C3719" s="83">
        <v>45108</v>
      </c>
      <c r="D3719" s="109">
        <v>29</v>
      </c>
      <c r="E3719" s="84" t="s">
        <v>205</v>
      </c>
      <c r="F3719" s="113" t="s">
        <v>9271</v>
      </c>
      <c r="G3719" s="110" t="s">
        <v>11730</v>
      </c>
      <c r="H3719" s="86" t="s">
        <v>8782</v>
      </c>
      <c r="I3719" s="110">
        <v>1900</v>
      </c>
      <c r="J3719" s="109">
        <v>1610</v>
      </c>
      <c r="K3719" s="128" t="s">
        <v>261</v>
      </c>
      <c r="L3719" s="109" t="s">
        <v>232</v>
      </c>
      <c r="M3719" s="88" t="str">
        <f>VLOOKUP(L3719,'Total Sales 24-25'!$AD$2:$AE$6,2,0)</f>
        <v>Other Services</v>
      </c>
      <c r="N3719" s="109" t="s">
        <v>661</v>
      </c>
      <c r="O3719" s="109" t="s">
        <v>6341</v>
      </c>
      <c r="P3719" s="89"/>
      <c r="Q3719" s="89"/>
      <c r="R3719" s="89"/>
      <c r="S3719" s="109">
        <v>7</v>
      </c>
      <c r="T3719" s="89"/>
      <c r="U3719" s="109">
        <v>1900</v>
      </c>
    </row>
    <row r="3720" spans="1:21" ht="17.25" customHeight="1" thickBot="1">
      <c r="A3720" s="82">
        <v>45127</v>
      </c>
      <c r="B3720" s="82" t="str">
        <f t="shared" si="58"/>
        <v>Jul</v>
      </c>
      <c r="C3720" s="83">
        <v>45108</v>
      </c>
      <c r="D3720" s="109">
        <v>29</v>
      </c>
      <c r="E3720" s="84" t="s">
        <v>205</v>
      </c>
      <c r="F3720" s="113" t="s">
        <v>8976</v>
      </c>
      <c r="G3720" s="110" t="s">
        <v>11731</v>
      </c>
      <c r="H3720" s="86" t="s">
        <v>8782</v>
      </c>
      <c r="I3720" s="110">
        <v>5900</v>
      </c>
      <c r="J3720" s="109">
        <v>5000</v>
      </c>
      <c r="K3720" s="109" t="s">
        <v>8818</v>
      </c>
      <c r="L3720" s="109" t="s">
        <v>223</v>
      </c>
      <c r="M3720" s="88" t="str">
        <f>VLOOKUP(L3720,'Total Sales 24-25'!$AD$2:$AE$6,2,0)</f>
        <v>Tech Assist Recruitment</v>
      </c>
      <c r="N3720" s="109" t="s">
        <v>311</v>
      </c>
      <c r="O3720" s="109" t="s">
        <v>6341</v>
      </c>
      <c r="P3720" s="89"/>
      <c r="Q3720" s="89"/>
      <c r="R3720" s="89"/>
      <c r="S3720" s="109">
        <v>7</v>
      </c>
      <c r="T3720" s="89"/>
      <c r="U3720" s="109">
        <v>5900</v>
      </c>
    </row>
    <row r="3721" spans="1:21" ht="17.25" customHeight="1" thickBot="1">
      <c r="A3721" s="82">
        <v>45127</v>
      </c>
      <c r="B3721" s="82" t="str">
        <f t="shared" si="58"/>
        <v>Jul</v>
      </c>
      <c r="C3721" s="83">
        <v>45108</v>
      </c>
      <c r="D3721" s="109">
        <v>29</v>
      </c>
      <c r="E3721" s="84" t="s">
        <v>205</v>
      </c>
      <c r="F3721" s="113" t="s">
        <v>4195</v>
      </c>
      <c r="G3721" s="110" t="s">
        <v>11732</v>
      </c>
      <c r="H3721" s="86" t="s">
        <v>8782</v>
      </c>
      <c r="I3721" s="110">
        <v>299</v>
      </c>
      <c r="J3721" s="109">
        <v>253</v>
      </c>
      <c r="K3721" s="128" t="s">
        <v>261</v>
      </c>
      <c r="L3721" s="109" t="s">
        <v>232</v>
      </c>
      <c r="M3721" s="88" t="str">
        <f>VLOOKUP(L3721,'Total Sales 24-25'!$AD$2:$AE$6,2,0)</f>
        <v>Other Services</v>
      </c>
      <c r="N3721" s="109" t="s">
        <v>330</v>
      </c>
      <c r="O3721" s="109" t="s">
        <v>6341</v>
      </c>
      <c r="P3721" s="89"/>
      <c r="Q3721" s="89"/>
      <c r="R3721" s="89"/>
      <c r="S3721" s="109">
        <v>7</v>
      </c>
      <c r="T3721" s="89"/>
      <c r="U3721" s="109">
        <v>299</v>
      </c>
    </row>
    <row r="3722" spans="1:21" ht="17.25" customHeight="1" thickBot="1">
      <c r="A3722" s="82">
        <v>45127</v>
      </c>
      <c r="B3722" s="82" t="str">
        <f t="shared" si="58"/>
        <v>Jul</v>
      </c>
      <c r="C3722" s="83">
        <v>45108</v>
      </c>
      <c r="D3722" s="109">
        <v>29</v>
      </c>
      <c r="E3722" s="84" t="s">
        <v>205</v>
      </c>
      <c r="F3722" s="113" t="s">
        <v>1929</v>
      </c>
      <c r="G3722" s="110" t="s">
        <v>11733</v>
      </c>
      <c r="H3722" s="86" t="s">
        <v>8782</v>
      </c>
      <c r="I3722" s="110">
        <v>299</v>
      </c>
      <c r="J3722" s="109">
        <v>253</v>
      </c>
      <c r="K3722" s="128" t="s">
        <v>261</v>
      </c>
      <c r="L3722" s="109" t="s">
        <v>232</v>
      </c>
      <c r="M3722" s="88" t="str">
        <f>VLOOKUP(L3722,'Total Sales 24-25'!$AD$2:$AE$6,2,0)</f>
        <v>Other Services</v>
      </c>
      <c r="N3722" s="109" t="s">
        <v>330</v>
      </c>
      <c r="O3722" s="109" t="s">
        <v>6341</v>
      </c>
      <c r="P3722" s="89"/>
      <c r="Q3722" s="89"/>
      <c r="R3722" s="89"/>
      <c r="S3722" s="109">
        <v>7</v>
      </c>
      <c r="T3722" s="89"/>
      <c r="U3722" s="109">
        <v>299</v>
      </c>
    </row>
    <row r="3723" spans="1:21" ht="17.25" customHeight="1" thickBot="1">
      <c r="A3723" s="82">
        <v>45127</v>
      </c>
      <c r="B3723" s="82" t="str">
        <f t="shared" si="58"/>
        <v>Jul</v>
      </c>
      <c r="C3723" s="83">
        <v>45108</v>
      </c>
      <c r="D3723" s="109">
        <v>29</v>
      </c>
      <c r="E3723" s="84" t="s">
        <v>205</v>
      </c>
      <c r="F3723" s="113" t="s">
        <v>5484</v>
      </c>
      <c r="G3723" s="110" t="s">
        <v>11734</v>
      </c>
      <c r="H3723" s="86" t="s">
        <v>8782</v>
      </c>
      <c r="I3723" s="110">
        <v>17700</v>
      </c>
      <c r="J3723" s="109">
        <v>15000</v>
      </c>
      <c r="K3723" s="120" t="s">
        <v>112</v>
      </c>
      <c r="L3723" s="109" t="s">
        <v>229</v>
      </c>
      <c r="M3723" s="88" t="str">
        <f>VLOOKUP(L3723,'Total Sales 24-25'!$AD$2:$AE$6,2,0)</f>
        <v>WhatsApp API Business</v>
      </c>
      <c r="N3723" s="109" t="s">
        <v>284</v>
      </c>
      <c r="O3723" s="109" t="s">
        <v>6341</v>
      </c>
      <c r="P3723" s="89"/>
      <c r="Q3723" s="89"/>
      <c r="R3723" s="89"/>
      <c r="S3723" s="109">
        <v>7</v>
      </c>
      <c r="T3723" s="89"/>
      <c r="U3723" s="109">
        <v>17700</v>
      </c>
    </row>
    <row r="3724" spans="1:21" ht="17.25" customHeight="1" thickBot="1">
      <c r="A3724" s="82">
        <v>45127</v>
      </c>
      <c r="B3724" s="82" t="str">
        <f t="shared" si="58"/>
        <v>Jul</v>
      </c>
      <c r="C3724" s="83">
        <v>45108</v>
      </c>
      <c r="D3724" s="109">
        <v>29</v>
      </c>
      <c r="E3724" s="84" t="s">
        <v>205</v>
      </c>
      <c r="F3724" s="113" t="s">
        <v>3431</v>
      </c>
      <c r="G3724" s="110" t="s">
        <v>11735</v>
      </c>
      <c r="H3724" s="86" t="s">
        <v>8782</v>
      </c>
      <c r="I3724" s="110">
        <v>42480</v>
      </c>
      <c r="J3724" s="109">
        <v>36000</v>
      </c>
      <c r="K3724" s="120" t="s">
        <v>112</v>
      </c>
      <c r="L3724" s="109" t="s">
        <v>229</v>
      </c>
      <c r="M3724" s="88" t="str">
        <f>VLOOKUP(L3724,'Total Sales 24-25'!$AD$2:$AE$6,2,0)</f>
        <v>WhatsApp API Business</v>
      </c>
      <c r="N3724" s="109" t="s">
        <v>359</v>
      </c>
      <c r="O3724" s="109" t="s">
        <v>6341</v>
      </c>
      <c r="P3724" s="89"/>
      <c r="Q3724" s="89"/>
      <c r="R3724" s="89"/>
      <c r="S3724" s="109">
        <v>7</v>
      </c>
      <c r="T3724" s="89"/>
      <c r="U3724" s="109">
        <v>42480</v>
      </c>
    </row>
    <row r="3725" spans="1:21" ht="17.25" customHeight="1" thickBot="1">
      <c r="A3725" s="82">
        <v>45127</v>
      </c>
      <c r="B3725" s="82" t="str">
        <f t="shared" si="58"/>
        <v>Jul</v>
      </c>
      <c r="C3725" s="83">
        <v>45108</v>
      </c>
      <c r="D3725" s="109">
        <v>29</v>
      </c>
      <c r="E3725" s="84" t="s">
        <v>205</v>
      </c>
      <c r="F3725" s="113" t="s">
        <v>1726</v>
      </c>
      <c r="G3725" s="110" t="s">
        <v>11736</v>
      </c>
      <c r="H3725" s="86" t="s">
        <v>8782</v>
      </c>
      <c r="I3725" s="110">
        <v>8496</v>
      </c>
      <c r="J3725" s="109">
        <v>7200</v>
      </c>
      <c r="K3725" s="120" t="s">
        <v>112</v>
      </c>
      <c r="L3725" s="109" t="s">
        <v>229</v>
      </c>
      <c r="M3725" s="88" t="str">
        <f>VLOOKUP(L3725,'Total Sales 24-25'!$AD$2:$AE$6,2,0)</f>
        <v>WhatsApp API Business</v>
      </c>
      <c r="N3725" s="109" t="s">
        <v>1256</v>
      </c>
      <c r="O3725" s="109" t="s">
        <v>6341</v>
      </c>
      <c r="P3725" s="89"/>
      <c r="Q3725" s="89"/>
      <c r="R3725" s="89"/>
      <c r="S3725" s="109">
        <v>7</v>
      </c>
      <c r="T3725" s="89"/>
      <c r="U3725" s="109">
        <v>8496</v>
      </c>
    </row>
    <row r="3726" spans="1:21" ht="17.25" customHeight="1" thickBot="1">
      <c r="A3726" s="82">
        <v>45127</v>
      </c>
      <c r="B3726" s="82" t="str">
        <f t="shared" si="58"/>
        <v>Jul</v>
      </c>
      <c r="C3726" s="83">
        <v>45108</v>
      </c>
      <c r="D3726" s="109">
        <v>29</v>
      </c>
      <c r="E3726" s="84" t="s">
        <v>205</v>
      </c>
      <c r="F3726" s="113" t="s">
        <v>1360</v>
      </c>
      <c r="G3726" s="110" t="s">
        <v>11737</v>
      </c>
      <c r="H3726" s="86" t="s">
        <v>8782</v>
      </c>
      <c r="I3726" s="110">
        <v>19470</v>
      </c>
      <c r="J3726" s="109">
        <v>16500</v>
      </c>
      <c r="K3726" s="120" t="s">
        <v>112</v>
      </c>
      <c r="L3726" s="109" t="s">
        <v>229</v>
      </c>
      <c r="M3726" s="88" t="str">
        <f>VLOOKUP(L3726,'Total Sales 24-25'!$AD$2:$AE$6,2,0)</f>
        <v>WhatsApp API Business</v>
      </c>
      <c r="N3726" s="109" t="s">
        <v>269</v>
      </c>
      <c r="O3726" s="109" t="s">
        <v>6341</v>
      </c>
      <c r="P3726" s="89"/>
      <c r="Q3726" s="89"/>
      <c r="R3726" s="89"/>
      <c r="S3726" s="109">
        <v>7</v>
      </c>
      <c r="T3726" s="89"/>
      <c r="U3726" s="109">
        <v>19470</v>
      </c>
    </row>
    <row r="3727" spans="1:21" ht="17.25" customHeight="1" thickBot="1">
      <c r="A3727" s="82">
        <v>45127</v>
      </c>
      <c r="B3727" s="82" t="str">
        <f t="shared" si="58"/>
        <v>Jul</v>
      </c>
      <c r="C3727" s="83">
        <v>45108</v>
      </c>
      <c r="D3727" s="109">
        <v>29</v>
      </c>
      <c r="E3727" s="84" t="s">
        <v>205</v>
      </c>
      <c r="F3727" s="113" t="s">
        <v>303</v>
      </c>
      <c r="G3727" s="110" t="s">
        <v>11738</v>
      </c>
      <c r="H3727" s="86" t="s">
        <v>8782</v>
      </c>
      <c r="I3727" s="110">
        <v>17700</v>
      </c>
      <c r="J3727" s="109">
        <v>15000</v>
      </c>
      <c r="K3727" s="127" t="s">
        <v>8790</v>
      </c>
      <c r="L3727" s="109" t="s">
        <v>232</v>
      </c>
      <c r="M3727" s="88" t="str">
        <f>VLOOKUP(L3727,'Total Sales 24-25'!$AD$2:$AE$6,2,0)</f>
        <v>Other Services</v>
      </c>
      <c r="N3727" s="109" t="s">
        <v>305</v>
      </c>
      <c r="O3727" s="109" t="s">
        <v>6341</v>
      </c>
      <c r="P3727" s="89"/>
      <c r="Q3727" s="89"/>
      <c r="R3727" s="89"/>
      <c r="S3727" s="109">
        <v>7</v>
      </c>
      <c r="T3727" s="89"/>
      <c r="U3727" s="109">
        <v>17700</v>
      </c>
    </row>
    <row r="3728" spans="1:21" ht="17.25" customHeight="1" thickBot="1">
      <c r="A3728" s="82">
        <v>45128</v>
      </c>
      <c r="B3728" s="82" t="str">
        <f t="shared" si="58"/>
        <v>Jul</v>
      </c>
      <c r="C3728" s="83">
        <v>45108</v>
      </c>
      <c r="D3728" s="109">
        <v>29</v>
      </c>
      <c r="E3728" s="84" t="s">
        <v>205</v>
      </c>
      <c r="F3728" s="110" t="s">
        <v>930</v>
      </c>
      <c r="G3728" s="110" t="s">
        <v>11739</v>
      </c>
      <c r="H3728" s="86" t="s">
        <v>8782</v>
      </c>
      <c r="I3728" s="110">
        <v>950</v>
      </c>
      <c r="J3728" s="109">
        <v>805</v>
      </c>
      <c r="K3728" s="128" t="s">
        <v>261</v>
      </c>
      <c r="L3728" s="109" t="s">
        <v>232</v>
      </c>
      <c r="M3728" s="88" t="str">
        <f>VLOOKUP(L3728,'Total Sales 24-25'!$AD$2:$AE$6,2,0)</f>
        <v>Other Services</v>
      </c>
      <c r="N3728" s="109" t="s">
        <v>661</v>
      </c>
      <c r="O3728" s="109" t="s">
        <v>6341</v>
      </c>
      <c r="P3728" s="89"/>
      <c r="Q3728" s="89"/>
      <c r="R3728" s="89"/>
      <c r="S3728" s="109">
        <v>7</v>
      </c>
      <c r="T3728" s="110">
        <v>950</v>
      </c>
      <c r="U3728" s="109">
        <v>0</v>
      </c>
    </row>
    <row r="3729" spans="1:21" ht="17.25" customHeight="1" thickBot="1">
      <c r="A3729" s="82">
        <v>45128</v>
      </c>
      <c r="B3729" s="82" t="str">
        <f t="shared" si="58"/>
        <v>Jul</v>
      </c>
      <c r="C3729" s="83">
        <v>45108</v>
      </c>
      <c r="D3729" s="109">
        <v>29</v>
      </c>
      <c r="E3729" s="84" t="s">
        <v>205</v>
      </c>
      <c r="F3729" s="110" t="s">
        <v>11740</v>
      </c>
      <c r="G3729" s="110" t="s">
        <v>11741</v>
      </c>
      <c r="H3729" s="86" t="s">
        <v>8782</v>
      </c>
      <c r="I3729" s="110">
        <v>1900</v>
      </c>
      <c r="J3729" s="109">
        <v>1610</v>
      </c>
      <c r="K3729" s="128" t="s">
        <v>261</v>
      </c>
      <c r="L3729" s="109" t="s">
        <v>232</v>
      </c>
      <c r="M3729" s="88" t="str">
        <f>VLOOKUP(L3729,'Total Sales 24-25'!$AD$2:$AE$6,2,0)</f>
        <v>Other Services</v>
      </c>
      <c r="N3729" s="109" t="s">
        <v>661</v>
      </c>
      <c r="O3729" s="109" t="s">
        <v>6341</v>
      </c>
      <c r="P3729" s="89"/>
      <c r="Q3729" s="89"/>
      <c r="R3729" s="89"/>
      <c r="S3729" s="109">
        <v>7</v>
      </c>
      <c r="T3729" s="110">
        <v>1900</v>
      </c>
      <c r="U3729" s="109">
        <v>0</v>
      </c>
    </row>
    <row r="3730" spans="1:21" ht="17.25" customHeight="1" thickBot="1">
      <c r="A3730" s="82">
        <v>45128</v>
      </c>
      <c r="B3730" s="82" t="str">
        <f t="shared" si="58"/>
        <v>Jul</v>
      </c>
      <c r="C3730" s="83">
        <v>45108</v>
      </c>
      <c r="D3730" s="109">
        <v>29</v>
      </c>
      <c r="E3730" s="84" t="s">
        <v>205</v>
      </c>
      <c r="F3730" s="110" t="s">
        <v>3122</v>
      </c>
      <c r="G3730" s="110" t="s">
        <v>11742</v>
      </c>
      <c r="H3730" s="86" t="s">
        <v>8782</v>
      </c>
      <c r="I3730" s="110">
        <v>950</v>
      </c>
      <c r="J3730" s="109">
        <v>805</v>
      </c>
      <c r="K3730" s="128" t="s">
        <v>261</v>
      </c>
      <c r="L3730" s="109" t="s">
        <v>232</v>
      </c>
      <c r="M3730" s="88" t="str">
        <f>VLOOKUP(L3730,'Total Sales 24-25'!$AD$2:$AE$6,2,0)</f>
        <v>Other Services</v>
      </c>
      <c r="N3730" s="109" t="s">
        <v>661</v>
      </c>
      <c r="O3730" s="109" t="s">
        <v>6341</v>
      </c>
      <c r="P3730" s="89"/>
      <c r="Q3730" s="89"/>
      <c r="R3730" s="89"/>
      <c r="S3730" s="109">
        <v>7</v>
      </c>
      <c r="T3730" s="110">
        <v>950</v>
      </c>
      <c r="U3730" s="109">
        <v>0</v>
      </c>
    </row>
    <row r="3731" spans="1:21" ht="17.25" customHeight="1" thickBot="1">
      <c r="A3731" s="82">
        <v>45128</v>
      </c>
      <c r="B3731" s="82" t="str">
        <f t="shared" si="58"/>
        <v>Jul</v>
      </c>
      <c r="C3731" s="83">
        <v>45108</v>
      </c>
      <c r="D3731" s="109">
        <v>29</v>
      </c>
      <c r="E3731" s="84" t="s">
        <v>205</v>
      </c>
      <c r="F3731" s="110" t="s">
        <v>1065</v>
      </c>
      <c r="G3731" s="110" t="s">
        <v>11743</v>
      </c>
      <c r="H3731" s="86" t="s">
        <v>8782</v>
      </c>
      <c r="I3731" s="110">
        <v>950</v>
      </c>
      <c r="J3731" s="109">
        <v>805</v>
      </c>
      <c r="K3731" s="128" t="s">
        <v>261</v>
      </c>
      <c r="L3731" s="109" t="s">
        <v>232</v>
      </c>
      <c r="M3731" s="88" t="str">
        <f>VLOOKUP(L3731,'Total Sales 24-25'!$AD$2:$AE$6,2,0)</f>
        <v>Other Services</v>
      </c>
      <c r="N3731" s="109" t="s">
        <v>661</v>
      </c>
      <c r="O3731" s="109" t="s">
        <v>6341</v>
      </c>
      <c r="P3731" s="89"/>
      <c r="Q3731" s="89"/>
      <c r="R3731" s="89"/>
      <c r="S3731" s="109">
        <v>7</v>
      </c>
      <c r="T3731" s="110">
        <v>950</v>
      </c>
      <c r="U3731" s="109">
        <v>0</v>
      </c>
    </row>
    <row r="3732" spans="1:21" ht="17.25" customHeight="1" thickBot="1">
      <c r="A3732" s="82">
        <v>45128</v>
      </c>
      <c r="B3732" s="82" t="str">
        <f t="shared" si="58"/>
        <v>Jul</v>
      </c>
      <c r="C3732" s="83">
        <v>45108</v>
      </c>
      <c r="D3732" s="109">
        <v>29</v>
      </c>
      <c r="E3732" s="84" t="s">
        <v>205</v>
      </c>
      <c r="F3732" s="110" t="s">
        <v>2071</v>
      </c>
      <c r="G3732" s="110" t="s">
        <v>11744</v>
      </c>
      <c r="H3732" s="86" t="s">
        <v>8782</v>
      </c>
      <c r="I3732" s="110">
        <v>2950</v>
      </c>
      <c r="J3732" s="109">
        <v>2500</v>
      </c>
      <c r="K3732" s="128" t="s">
        <v>261</v>
      </c>
      <c r="L3732" s="109" t="s">
        <v>232</v>
      </c>
      <c r="M3732" s="88" t="str">
        <f>VLOOKUP(L3732,'Total Sales 24-25'!$AD$2:$AE$6,2,0)</f>
        <v>Other Services</v>
      </c>
      <c r="N3732" s="109" t="s">
        <v>661</v>
      </c>
      <c r="O3732" s="109" t="s">
        <v>6341</v>
      </c>
      <c r="P3732" s="89"/>
      <c r="Q3732" s="89"/>
      <c r="R3732" s="89"/>
      <c r="S3732" s="109">
        <v>7</v>
      </c>
      <c r="T3732" s="110">
        <v>2950</v>
      </c>
      <c r="U3732" s="109">
        <v>0</v>
      </c>
    </row>
    <row r="3733" spans="1:21" ht="17.25" customHeight="1" thickBot="1">
      <c r="A3733" s="82">
        <v>45128</v>
      </c>
      <c r="B3733" s="82" t="str">
        <f t="shared" si="58"/>
        <v>Jul</v>
      </c>
      <c r="C3733" s="83">
        <v>45108</v>
      </c>
      <c r="D3733" s="109">
        <v>29</v>
      </c>
      <c r="E3733" s="84" t="s">
        <v>205</v>
      </c>
      <c r="F3733" s="110" t="s">
        <v>1360</v>
      </c>
      <c r="G3733" s="110" t="s">
        <v>11745</v>
      </c>
      <c r="H3733" s="86" t="s">
        <v>8782</v>
      </c>
      <c r="I3733" s="110">
        <v>950</v>
      </c>
      <c r="J3733" s="109">
        <v>805</v>
      </c>
      <c r="K3733" s="128" t="s">
        <v>261</v>
      </c>
      <c r="L3733" s="109" t="s">
        <v>232</v>
      </c>
      <c r="M3733" s="88" t="str">
        <f>VLOOKUP(L3733,'Total Sales 24-25'!$AD$2:$AE$6,2,0)</f>
        <v>Other Services</v>
      </c>
      <c r="N3733" s="109" t="s">
        <v>661</v>
      </c>
      <c r="O3733" s="109" t="s">
        <v>6341</v>
      </c>
      <c r="P3733" s="89"/>
      <c r="Q3733" s="89"/>
      <c r="R3733" s="89"/>
      <c r="S3733" s="109">
        <v>7</v>
      </c>
      <c r="T3733" s="110">
        <v>950</v>
      </c>
      <c r="U3733" s="109">
        <v>0</v>
      </c>
    </row>
    <row r="3734" spans="1:21" ht="17.25" customHeight="1" thickBot="1">
      <c r="A3734" s="82">
        <v>45128</v>
      </c>
      <c r="B3734" s="82" t="str">
        <f t="shared" si="58"/>
        <v>Jul</v>
      </c>
      <c r="C3734" s="83">
        <v>45108</v>
      </c>
      <c r="D3734" s="109">
        <v>29</v>
      </c>
      <c r="E3734" s="84" t="s">
        <v>205</v>
      </c>
      <c r="F3734" s="110" t="s">
        <v>8011</v>
      </c>
      <c r="G3734" s="110" t="s">
        <v>11746</v>
      </c>
      <c r="H3734" s="86" t="s">
        <v>8782</v>
      </c>
      <c r="I3734" s="110">
        <v>950</v>
      </c>
      <c r="J3734" s="109">
        <v>805</v>
      </c>
      <c r="K3734" s="128" t="s">
        <v>261</v>
      </c>
      <c r="L3734" s="109" t="s">
        <v>232</v>
      </c>
      <c r="M3734" s="88" t="str">
        <f>VLOOKUP(L3734,'Total Sales 24-25'!$AD$2:$AE$6,2,0)</f>
        <v>Other Services</v>
      </c>
      <c r="N3734" s="109" t="s">
        <v>661</v>
      </c>
      <c r="O3734" s="109" t="s">
        <v>6341</v>
      </c>
      <c r="P3734" s="89"/>
      <c r="Q3734" s="89"/>
      <c r="R3734" s="89"/>
      <c r="S3734" s="109">
        <v>7</v>
      </c>
      <c r="T3734" s="110">
        <v>950</v>
      </c>
      <c r="U3734" s="109">
        <v>0</v>
      </c>
    </row>
    <row r="3735" spans="1:21" ht="17.25" customHeight="1" thickBot="1">
      <c r="A3735" s="82">
        <v>45128</v>
      </c>
      <c r="B3735" s="82" t="str">
        <f t="shared" si="58"/>
        <v>Jul</v>
      </c>
      <c r="C3735" s="83">
        <v>45108</v>
      </c>
      <c r="D3735" s="109">
        <v>29</v>
      </c>
      <c r="E3735" s="84" t="s">
        <v>205</v>
      </c>
      <c r="F3735" s="110" t="s">
        <v>9014</v>
      </c>
      <c r="G3735" s="110" t="s">
        <v>11747</v>
      </c>
      <c r="H3735" s="86" t="s">
        <v>8782</v>
      </c>
      <c r="I3735" s="110">
        <v>47082</v>
      </c>
      <c r="J3735" s="109">
        <v>39900</v>
      </c>
      <c r="K3735" s="128" t="s">
        <v>261</v>
      </c>
      <c r="L3735" s="109" t="s">
        <v>232</v>
      </c>
      <c r="M3735" s="88" t="str">
        <f>VLOOKUP(L3735,'Total Sales 24-25'!$AD$2:$AE$6,2,0)</f>
        <v>Other Services</v>
      </c>
      <c r="N3735" s="109" t="s">
        <v>8961</v>
      </c>
      <c r="O3735" s="109" t="s">
        <v>6341</v>
      </c>
      <c r="P3735" s="89"/>
      <c r="Q3735" s="89"/>
      <c r="R3735" s="89"/>
      <c r="S3735" s="109">
        <v>7</v>
      </c>
      <c r="T3735" s="110">
        <v>47082</v>
      </c>
      <c r="U3735" s="109">
        <v>0</v>
      </c>
    </row>
    <row r="3736" spans="1:21" ht="17.25" customHeight="1" thickBot="1">
      <c r="A3736" s="82">
        <v>45128</v>
      </c>
      <c r="B3736" s="82" t="str">
        <f t="shared" si="58"/>
        <v>Jul</v>
      </c>
      <c r="C3736" s="83">
        <v>45108</v>
      </c>
      <c r="D3736" s="109">
        <v>29</v>
      </c>
      <c r="E3736" s="84" t="s">
        <v>205</v>
      </c>
      <c r="F3736" s="110" t="s">
        <v>5541</v>
      </c>
      <c r="G3736" s="110" t="s">
        <v>11748</v>
      </c>
      <c r="H3736" s="86" t="s">
        <v>8782</v>
      </c>
      <c r="I3736" s="110">
        <v>17700</v>
      </c>
      <c r="J3736" s="109">
        <v>15000</v>
      </c>
      <c r="K3736" s="120" t="s">
        <v>112</v>
      </c>
      <c r="L3736" s="109" t="s">
        <v>229</v>
      </c>
      <c r="M3736" s="88" t="str">
        <f>VLOOKUP(L3736,'Total Sales 24-25'!$AD$2:$AE$6,2,0)</f>
        <v>WhatsApp API Business</v>
      </c>
      <c r="N3736" s="109" t="s">
        <v>284</v>
      </c>
      <c r="O3736" s="109" t="s">
        <v>6341</v>
      </c>
      <c r="P3736" s="89"/>
      <c r="Q3736" s="89"/>
      <c r="R3736" s="89"/>
      <c r="S3736" s="109">
        <v>7</v>
      </c>
      <c r="T3736" s="110">
        <v>17700</v>
      </c>
      <c r="U3736" s="109">
        <v>0</v>
      </c>
    </row>
    <row r="3737" spans="1:21" ht="17.25" customHeight="1" thickBot="1">
      <c r="A3737" s="82">
        <v>45128</v>
      </c>
      <c r="B3737" s="82" t="str">
        <f t="shared" si="58"/>
        <v>Jul</v>
      </c>
      <c r="C3737" s="83">
        <v>45108</v>
      </c>
      <c r="D3737" s="109">
        <v>29</v>
      </c>
      <c r="E3737" s="84" t="s">
        <v>205</v>
      </c>
      <c r="F3737" s="110" t="s">
        <v>5870</v>
      </c>
      <c r="G3737" s="110" t="s">
        <v>11749</v>
      </c>
      <c r="H3737" s="86" t="s">
        <v>8782</v>
      </c>
      <c r="I3737" s="110">
        <v>26810</v>
      </c>
      <c r="J3737" s="109">
        <v>22720</v>
      </c>
      <c r="K3737" s="109" t="s">
        <v>8818</v>
      </c>
      <c r="L3737" s="109" t="s">
        <v>223</v>
      </c>
      <c r="M3737" s="88" t="str">
        <f>VLOOKUP(L3737,'Total Sales 24-25'!$AD$2:$AE$6,2,0)</f>
        <v>Tech Assist Recruitment</v>
      </c>
      <c r="N3737" s="109" t="s">
        <v>311</v>
      </c>
      <c r="O3737" s="109" t="s">
        <v>6341</v>
      </c>
      <c r="P3737" s="89"/>
      <c r="Q3737" s="89"/>
      <c r="R3737" s="89"/>
      <c r="S3737" s="109">
        <v>7</v>
      </c>
      <c r="T3737" s="110">
        <v>26810</v>
      </c>
      <c r="U3737" s="109">
        <v>0</v>
      </c>
    </row>
    <row r="3738" spans="1:21" ht="17.25" customHeight="1" thickBot="1">
      <c r="A3738" s="82">
        <v>45128</v>
      </c>
      <c r="B3738" s="82" t="str">
        <f t="shared" si="58"/>
        <v>Jul</v>
      </c>
      <c r="C3738" s="83">
        <v>45108</v>
      </c>
      <c r="D3738" s="109">
        <v>29</v>
      </c>
      <c r="E3738" s="84" t="s">
        <v>205</v>
      </c>
      <c r="F3738" s="110" t="s">
        <v>8974</v>
      </c>
      <c r="G3738" s="110" t="s">
        <v>11750</v>
      </c>
      <c r="H3738" s="86" t="s">
        <v>8782</v>
      </c>
      <c r="I3738" s="110">
        <v>1900</v>
      </c>
      <c r="J3738" s="109">
        <v>1610</v>
      </c>
      <c r="K3738" s="128" t="s">
        <v>261</v>
      </c>
      <c r="L3738" s="109" t="s">
        <v>232</v>
      </c>
      <c r="M3738" s="88" t="str">
        <f>VLOOKUP(L3738,'Total Sales 24-25'!$AD$2:$AE$6,2,0)</f>
        <v>Other Services</v>
      </c>
      <c r="N3738" s="109" t="s">
        <v>661</v>
      </c>
      <c r="O3738" s="109" t="s">
        <v>6341</v>
      </c>
      <c r="P3738" s="89"/>
      <c r="Q3738" s="89"/>
      <c r="R3738" s="89"/>
      <c r="S3738" s="109">
        <v>7</v>
      </c>
      <c r="T3738" s="110">
        <v>1900</v>
      </c>
      <c r="U3738" s="109">
        <v>0</v>
      </c>
    </row>
    <row r="3739" spans="1:21" ht="17.25" customHeight="1" thickBot="1">
      <c r="A3739" s="82">
        <v>45129</v>
      </c>
      <c r="B3739" s="82" t="str">
        <f t="shared" si="58"/>
        <v>Jul</v>
      </c>
      <c r="C3739" s="83">
        <v>45108</v>
      </c>
      <c r="D3739" s="109">
        <v>29</v>
      </c>
      <c r="E3739" s="84" t="s">
        <v>205</v>
      </c>
      <c r="F3739" s="110" t="s">
        <v>3412</v>
      </c>
      <c r="G3739" s="110" t="s">
        <v>11751</v>
      </c>
      <c r="H3739" s="86" t="s">
        <v>8782</v>
      </c>
      <c r="I3739" s="110">
        <v>42480</v>
      </c>
      <c r="J3739" s="109">
        <v>36000</v>
      </c>
      <c r="K3739" s="120" t="s">
        <v>112</v>
      </c>
      <c r="L3739" s="109" t="s">
        <v>229</v>
      </c>
      <c r="M3739" s="88" t="str">
        <f>VLOOKUP(L3739,'Total Sales 24-25'!$AD$2:$AE$6,2,0)</f>
        <v>WhatsApp API Business</v>
      </c>
      <c r="N3739" s="109" t="s">
        <v>359</v>
      </c>
      <c r="O3739" s="109" t="s">
        <v>6341</v>
      </c>
      <c r="P3739" s="89"/>
      <c r="Q3739" s="89"/>
      <c r="R3739" s="89"/>
      <c r="S3739" s="109">
        <v>7</v>
      </c>
      <c r="T3739" s="110">
        <v>42480</v>
      </c>
      <c r="U3739" s="109">
        <v>0</v>
      </c>
    </row>
    <row r="3740" spans="1:21" ht="17.25" customHeight="1" thickBot="1">
      <c r="A3740" s="82">
        <v>45129</v>
      </c>
      <c r="B3740" s="82" t="str">
        <f t="shared" si="58"/>
        <v>Jul</v>
      </c>
      <c r="C3740" s="83">
        <v>45108</v>
      </c>
      <c r="D3740" s="109">
        <v>29</v>
      </c>
      <c r="E3740" s="84" t="s">
        <v>205</v>
      </c>
      <c r="F3740" s="110" t="s">
        <v>2581</v>
      </c>
      <c r="G3740" s="110" t="s">
        <v>11752</v>
      </c>
      <c r="H3740" s="86" t="s">
        <v>8782</v>
      </c>
      <c r="I3740" s="110">
        <v>2950</v>
      </c>
      <c r="J3740" s="109">
        <v>2500</v>
      </c>
      <c r="K3740" s="128" t="s">
        <v>261</v>
      </c>
      <c r="L3740" s="109" t="s">
        <v>232</v>
      </c>
      <c r="M3740" s="88" t="str">
        <f>VLOOKUP(L3740,'Total Sales 24-25'!$AD$2:$AE$6,2,0)</f>
        <v>Other Services</v>
      </c>
      <c r="N3740" s="109" t="s">
        <v>661</v>
      </c>
      <c r="O3740" s="109" t="s">
        <v>6341</v>
      </c>
      <c r="P3740" s="89"/>
      <c r="Q3740" s="89"/>
      <c r="R3740" s="89"/>
      <c r="S3740" s="109">
        <v>7</v>
      </c>
      <c r="T3740" s="110">
        <v>2950</v>
      </c>
      <c r="U3740" s="109">
        <v>0</v>
      </c>
    </row>
    <row r="3741" spans="1:21" ht="17.25" customHeight="1" thickBot="1">
      <c r="A3741" s="82">
        <v>45129</v>
      </c>
      <c r="B3741" s="82" t="str">
        <f t="shared" si="58"/>
        <v>Jul</v>
      </c>
      <c r="C3741" s="83">
        <v>45108</v>
      </c>
      <c r="D3741" s="109">
        <v>29</v>
      </c>
      <c r="E3741" s="84" t="s">
        <v>205</v>
      </c>
      <c r="F3741" s="110" t="s">
        <v>5583</v>
      </c>
      <c r="G3741" s="110" t="s">
        <v>11753</v>
      </c>
      <c r="H3741" s="86" t="s">
        <v>8782</v>
      </c>
      <c r="I3741" s="110">
        <v>47082</v>
      </c>
      <c r="J3741" s="109">
        <v>39900</v>
      </c>
      <c r="K3741" s="128" t="s">
        <v>261</v>
      </c>
      <c r="L3741" s="109" t="s">
        <v>232</v>
      </c>
      <c r="M3741" s="88" t="str">
        <f>VLOOKUP(L3741,'Total Sales 24-25'!$AD$2:$AE$6,2,0)</f>
        <v>Other Services</v>
      </c>
      <c r="N3741" s="109" t="s">
        <v>8961</v>
      </c>
      <c r="O3741" s="109" t="s">
        <v>6341</v>
      </c>
      <c r="P3741" s="89"/>
      <c r="Q3741" s="89"/>
      <c r="R3741" s="89"/>
      <c r="S3741" s="109">
        <v>7</v>
      </c>
      <c r="T3741" s="110">
        <v>47082</v>
      </c>
      <c r="U3741" s="109">
        <v>0</v>
      </c>
    </row>
    <row r="3742" spans="1:21" ht="17.25" customHeight="1" thickBot="1">
      <c r="A3742" s="82">
        <v>45129</v>
      </c>
      <c r="B3742" s="82" t="str">
        <f t="shared" si="58"/>
        <v>Jul</v>
      </c>
      <c r="C3742" s="83">
        <v>45108</v>
      </c>
      <c r="D3742" s="109">
        <v>29</v>
      </c>
      <c r="E3742" s="84" t="s">
        <v>205</v>
      </c>
      <c r="F3742" s="110" t="s">
        <v>1641</v>
      </c>
      <c r="G3742" s="110" t="s">
        <v>11754</v>
      </c>
      <c r="H3742" s="86" t="s">
        <v>8782</v>
      </c>
      <c r="I3742" s="110">
        <v>950</v>
      </c>
      <c r="J3742" s="109">
        <v>805</v>
      </c>
      <c r="K3742" s="128" t="s">
        <v>261</v>
      </c>
      <c r="L3742" s="109" t="s">
        <v>232</v>
      </c>
      <c r="M3742" s="88" t="str">
        <f>VLOOKUP(L3742,'Total Sales 24-25'!$AD$2:$AE$6,2,0)</f>
        <v>Other Services</v>
      </c>
      <c r="N3742" s="109" t="s">
        <v>661</v>
      </c>
      <c r="O3742" s="109" t="s">
        <v>6341</v>
      </c>
      <c r="P3742" s="89"/>
      <c r="Q3742" s="89"/>
      <c r="R3742" s="89"/>
      <c r="S3742" s="109">
        <v>7</v>
      </c>
      <c r="T3742" s="110">
        <v>950</v>
      </c>
      <c r="U3742" s="109">
        <v>0</v>
      </c>
    </row>
    <row r="3743" spans="1:21" ht="17.25" customHeight="1" thickBot="1">
      <c r="A3743" s="82">
        <v>45129</v>
      </c>
      <c r="B3743" s="82" t="str">
        <f t="shared" si="58"/>
        <v>Jul</v>
      </c>
      <c r="C3743" s="83">
        <v>45108</v>
      </c>
      <c r="D3743" s="109">
        <v>29</v>
      </c>
      <c r="E3743" s="84" t="s">
        <v>205</v>
      </c>
      <c r="F3743" s="110" t="s">
        <v>1508</v>
      </c>
      <c r="G3743" s="110" t="s">
        <v>11755</v>
      </c>
      <c r="H3743" s="86" t="s">
        <v>8782</v>
      </c>
      <c r="I3743" s="110">
        <v>950</v>
      </c>
      <c r="J3743" s="109">
        <v>805</v>
      </c>
      <c r="K3743" s="128" t="s">
        <v>261</v>
      </c>
      <c r="L3743" s="109" t="s">
        <v>232</v>
      </c>
      <c r="M3743" s="88" t="str">
        <f>VLOOKUP(L3743,'Total Sales 24-25'!$AD$2:$AE$6,2,0)</f>
        <v>Other Services</v>
      </c>
      <c r="N3743" s="109" t="s">
        <v>661</v>
      </c>
      <c r="O3743" s="109" t="s">
        <v>6341</v>
      </c>
      <c r="P3743" s="89"/>
      <c r="Q3743" s="89"/>
      <c r="R3743" s="89"/>
      <c r="S3743" s="109">
        <v>7</v>
      </c>
      <c r="T3743" s="110">
        <v>950</v>
      </c>
      <c r="U3743" s="109">
        <v>0</v>
      </c>
    </row>
    <row r="3744" spans="1:21" ht="17.25" customHeight="1" thickBot="1">
      <c r="A3744" s="82">
        <v>45129</v>
      </c>
      <c r="B3744" s="82" t="str">
        <f t="shared" si="58"/>
        <v>Jul</v>
      </c>
      <c r="C3744" s="83">
        <v>45108</v>
      </c>
      <c r="D3744" s="109">
        <v>29</v>
      </c>
      <c r="E3744" s="84" t="s">
        <v>205</v>
      </c>
      <c r="F3744" s="110" t="s">
        <v>11756</v>
      </c>
      <c r="G3744" s="110" t="s">
        <v>11757</v>
      </c>
      <c r="H3744" s="86" t="s">
        <v>8782</v>
      </c>
      <c r="I3744" s="110">
        <v>17700</v>
      </c>
      <c r="J3744" s="109">
        <v>15000</v>
      </c>
      <c r="K3744" s="120" t="s">
        <v>112</v>
      </c>
      <c r="L3744" s="109" t="s">
        <v>229</v>
      </c>
      <c r="M3744" s="88" t="str">
        <f>VLOOKUP(L3744,'Total Sales 24-25'!$AD$2:$AE$6,2,0)</f>
        <v>WhatsApp API Business</v>
      </c>
      <c r="N3744" s="109" t="s">
        <v>284</v>
      </c>
      <c r="O3744" s="109" t="s">
        <v>6341</v>
      </c>
      <c r="P3744" s="89"/>
      <c r="Q3744" s="89"/>
      <c r="R3744" s="89"/>
      <c r="S3744" s="109">
        <v>7</v>
      </c>
      <c r="T3744" s="110">
        <v>17700</v>
      </c>
      <c r="U3744" s="109">
        <v>0</v>
      </c>
    </row>
    <row r="3745" spans="1:21" ht="17.25" customHeight="1" thickBot="1">
      <c r="A3745" s="82">
        <v>45129</v>
      </c>
      <c r="B3745" s="82" t="str">
        <f t="shared" si="58"/>
        <v>Jul</v>
      </c>
      <c r="C3745" s="83">
        <v>45108</v>
      </c>
      <c r="D3745" s="109">
        <v>29</v>
      </c>
      <c r="E3745" s="84" t="s">
        <v>205</v>
      </c>
      <c r="F3745" s="110" t="s">
        <v>656</v>
      </c>
      <c r="G3745" s="110" t="s">
        <v>11758</v>
      </c>
      <c r="H3745" s="86" t="s">
        <v>8782</v>
      </c>
      <c r="I3745" s="110">
        <v>2508</v>
      </c>
      <c r="J3745" s="109">
        <v>2125</v>
      </c>
      <c r="K3745" s="120" t="s">
        <v>112</v>
      </c>
      <c r="L3745" s="109" t="s">
        <v>229</v>
      </c>
      <c r="M3745" s="88" t="str">
        <f>VLOOKUP(L3745,'Total Sales 24-25'!$AD$2:$AE$6,2,0)</f>
        <v>WhatsApp API Business</v>
      </c>
      <c r="N3745" s="109" t="s">
        <v>258</v>
      </c>
      <c r="O3745" s="109" t="s">
        <v>6341</v>
      </c>
      <c r="P3745" s="89"/>
      <c r="Q3745" s="89"/>
      <c r="R3745" s="89"/>
      <c r="S3745" s="109">
        <v>7</v>
      </c>
      <c r="T3745" s="110">
        <v>2508</v>
      </c>
      <c r="U3745" s="109">
        <v>0</v>
      </c>
    </row>
    <row r="3746" spans="1:21" ht="17.25" customHeight="1" thickBot="1">
      <c r="A3746" s="82">
        <v>45129</v>
      </c>
      <c r="B3746" s="82" t="str">
        <f t="shared" si="58"/>
        <v>Jul</v>
      </c>
      <c r="C3746" s="83">
        <v>45108</v>
      </c>
      <c r="D3746" s="109">
        <v>29</v>
      </c>
      <c r="E3746" s="84" t="s">
        <v>205</v>
      </c>
      <c r="F3746" s="110" t="s">
        <v>3509</v>
      </c>
      <c r="G3746" s="110" t="s">
        <v>11759</v>
      </c>
      <c r="H3746" s="86" t="s">
        <v>8782</v>
      </c>
      <c r="I3746" s="110">
        <v>42480</v>
      </c>
      <c r="J3746" s="109">
        <v>36000</v>
      </c>
      <c r="K3746" s="120" t="s">
        <v>112</v>
      </c>
      <c r="L3746" s="109" t="s">
        <v>229</v>
      </c>
      <c r="M3746" s="88" t="str">
        <f>VLOOKUP(L3746,'Total Sales 24-25'!$AD$2:$AE$6,2,0)</f>
        <v>WhatsApp API Business</v>
      </c>
      <c r="N3746" s="109" t="s">
        <v>359</v>
      </c>
      <c r="O3746" s="109" t="s">
        <v>6341</v>
      </c>
      <c r="P3746" s="89"/>
      <c r="Q3746" s="89"/>
      <c r="R3746" s="89"/>
      <c r="S3746" s="109">
        <v>7</v>
      </c>
      <c r="T3746" s="110">
        <v>42480</v>
      </c>
      <c r="U3746" s="109">
        <v>0</v>
      </c>
    </row>
    <row r="3747" spans="1:21" ht="17.25" customHeight="1" thickBot="1">
      <c r="A3747" s="82">
        <v>45129</v>
      </c>
      <c r="B3747" s="82" t="str">
        <f t="shared" si="58"/>
        <v>Jul</v>
      </c>
      <c r="C3747" s="83">
        <v>45108</v>
      </c>
      <c r="D3747" s="109">
        <v>29</v>
      </c>
      <c r="E3747" s="84" t="s">
        <v>205</v>
      </c>
      <c r="F3747" s="110" t="s">
        <v>3753</v>
      </c>
      <c r="G3747" s="110" t="s">
        <v>11760</v>
      </c>
      <c r="H3747" s="86" t="s">
        <v>8782</v>
      </c>
      <c r="I3747" s="110">
        <v>42480</v>
      </c>
      <c r="J3747" s="109">
        <v>36000</v>
      </c>
      <c r="K3747" s="120" t="s">
        <v>112</v>
      </c>
      <c r="L3747" s="109" t="s">
        <v>229</v>
      </c>
      <c r="M3747" s="88" t="str">
        <f>VLOOKUP(L3747,'Total Sales 24-25'!$AD$2:$AE$6,2,0)</f>
        <v>WhatsApp API Business</v>
      </c>
      <c r="N3747" s="109" t="s">
        <v>359</v>
      </c>
      <c r="O3747" s="109" t="s">
        <v>6341</v>
      </c>
      <c r="P3747" s="89"/>
      <c r="Q3747" s="89"/>
      <c r="R3747" s="89"/>
      <c r="S3747" s="109">
        <v>7</v>
      </c>
      <c r="T3747" s="110">
        <v>42480</v>
      </c>
      <c r="U3747" s="109">
        <v>0</v>
      </c>
    </row>
    <row r="3748" spans="1:21" ht="17.25" customHeight="1" thickBot="1">
      <c r="A3748" s="82">
        <v>45129</v>
      </c>
      <c r="B3748" s="82" t="str">
        <f t="shared" si="58"/>
        <v>Jul</v>
      </c>
      <c r="C3748" s="83">
        <v>45108</v>
      </c>
      <c r="D3748" s="109">
        <v>29</v>
      </c>
      <c r="E3748" s="84" t="s">
        <v>205</v>
      </c>
      <c r="F3748" s="110" t="s">
        <v>11761</v>
      </c>
      <c r="G3748" s="110" t="s">
        <v>11762</v>
      </c>
      <c r="H3748" s="86" t="s">
        <v>8782</v>
      </c>
      <c r="I3748" s="110">
        <v>15930</v>
      </c>
      <c r="J3748" s="109">
        <v>13500</v>
      </c>
      <c r="K3748" s="120" t="s">
        <v>112</v>
      </c>
      <c r="L3748" s="109" t="s">
        <v>229</v>
      </c>
      <c r="M3748" s="88" t="str">
        <f>VLOOKUP(L3748,'Total Sales 24-25'!$AD$2:$AE$6,2,0)</f>
        <v>WhatsApp API Business</v>
      </c>
      <c r="N3748" s="109" t="s">
        <v>269</v>
      </c>
      <c r="O3748" s="109" t="s">
        <v>6341</v>
      </c>
      <c r="P3748" s="89"/>
      <c r="Q3748" s="89"/>
      <c r="R3748" s="89"/>
      <c r="S3748" s="109">
        <v>7</v>
      </c>
      <c r="T3748" s="110">
        <v>15930</v>
      </c>
      <c r="U3748" s="109">
        <v>0</v>
      </c>
    </row>
    <row r="3749" spans="1:21" ht="17.25" customHeight="1" thickBot="1">
      <c r="A3749" s="82">
        <v>45129</v>
      </c>
      <c r="B3749" s="82" t="str">
        <f t="shared" si="58"/>
        <v>Jul</v>
      </c>
      <c r="C3749" s="83">
        <v>45108</v>
      </c>
      <c r="D3749" s="109">
        <v>29</v>
      </c>
      <c r="E3749" s="84" t="s">
        <v>205</v>
      </c>
      <c r="F3749" s="110" t="s">
        <v>953</v>
      </c>
      <c r="G3749" s="110" t="s">
        <v>11763</v>
      </c>
      <c r="H3749" s="86" t="s">
        <v>8782</v>
      </c>
      <c r="I3749" s="110">
        <v>36108</v>
      </c>
      <c r="J3749" s="109">
        <v>30600</v>
      </c>
      <c r="K3749" s="120" t="s">
        <v>112</v>
      </c>
      <c r="L3749" s="109" t="s">
        <v>229</v>
      </c>
      <c r="M3749" s="88" t="str">
        <f>VLOOKUP(L3749,'Total Sales 24-25'!$AD$2:$AE$6,2,0)</f>
        <v>WhatsApp API Business</v>
      </c>
      <c r="N3749" s="109" t="s">
        <v>359</v>
      </c>
      <c r="O3749" s="109" t="s">
        <v>6341</v>
      </c>
      <c r="P3749" s="89"/>
      <c r="Q3749" s="89"/>
      <c r="R3749" s="89"/>
      <c r="S3749" s="109">
        <v>7</v>
      </c>
      <c r="T3749" s="110">
        <v>36108</v>
      </c>
      <c r="U3749" s="109">
        <v>0</v>
      </c>
    </row>
    <row r="3750" spans="1:21" ht="17.25" customHeight="1" thickBot="1">
      <c r="A3750" s="82">
        <v>45129</v>
      </c>
      <c r="B3750" s="82" t="str">
        <f t="shared" si="58"/>
        <v>Jul</v>
      </c>
      <c r="C3750" s="83">
        <v>45108</v>
      </c>
      <c r="D3750" s="109">
        <v>29</v>
      </c>
      <c r="E3750" s="84" t="s">
        <v>205</v>
      </c>
      <c r="F3750" s="110" t="s">
        <v>241</v>
      </c>
      <c r="G3750" s="110" t="s">
        <v>11764</v>
      </c>
      <c r="H3750" s="86" t="s">
        <v>8782</v>
      </c>
      <c r="I3750" s="110">
        <v>5900</v>
      </c>
      <c r="J3750" s="109">
        <v>5000</v>
      </c>
      <c r="K3750" s="109" t="s">
        <v>8818</v>
      </c>
      <c r="L3750" s="109" t="s">
        <v>223</v>
      </c>
      <c r="M3750" s="88" t="str">
        <f>VLOOKUP(L3750,'Total Sales 24-25'!$AD$2:$AE$6,2,0)</f>
        <v>Tech Assist Recruitment</v>
      </c>
      <c r="N3750" s="109" t="s">
        <v>311</v>
      </c>
      <c r="O3750" s="109" t="s">
        <v>6341</v>
      </c>
      <c r="P3750" s="89"/>
      <c r="Q3750" s="89"/>
      <c r="R3750" s="89"/>
      <c r="S3750" s="109">
        <v>7</v>
      </c>
      <c r="T3750" s="110">
        <v>5900</v>
      </c>
      <c r="U3750" s="109">
        <v>0</v>
      </c>
    </row>
    <row r="3751" spans="1:21" ht="17.25" customHeight="1" thickBot="1">
      <c r="A3751" s="82">
        <v>45131</v>
      </c>
      <c r="B3751" s="82" t="str">
        <f t="shared" si="58"/>
        <v>Jul</v>
      </c>
      <c r="C3751" s="83">
        <v>45108</v>
      </c>
      <c r="D3751" s="109">
        <v>30</v>
      </c>
      <c r="E3751" s="84" t="s">
        <v>205</v>
      </c>
      <c r="F3751" s="113" t="s">
        <v>3238</v>
      </c>
      <c r="G3751" s="110" t="s">
        <v>11765</v>
      </c>
      <c r="H3751" s="86" t="s">
        <v>8782</v>
      </c>
      <c r="I3751" s="110">
        <v>950</v>
      </c>
      <c r="J3751" s="109">
        <v>805</v>
      </c>
      <c r="K3751" s="128" t="s">
        <v>261</v>
      </c>
      <c r="L3751" s="109" t="s">
        <v>232</v>
      </c>
      <c r="M3751" s="88" t="str">
        <f>VLOOKUP(L3751,'Total Sales 24-25'!$AD$2:$AE$6,2,0)</f>
        <v>Other Services</v>
      </c>
      <c r="N3751" s="109" t="s">
        <v>661</v>
      </c>
      <c r="O3751" s="109" t="s">
        <v>6341</v>
      </c>
      <c r="P3751" s="89"/>
      <c r="Q3751" s="89"/>
      <c r="R3751" s="89"/>
      <c r="S3751" s="109">
        <v>7</v>
      </c>
      <c r="T3751" s="89"/>
      <c r="U3751" s="109">
        <v>950</v>
      </c>
    </row>
    <row r="3752" spans="1:21" ht="17.25" customHeight="1" thickBot="1">
      <c r="A3752" s="82">
        <v>45131</v>
      </c>
      <c r="B3752" s="82" t="str">
        <f t="shared" si="58"/>
        <v>Jul</v>
      </c>
      <c r="C3752" s="83">
        <v>45108</v>
      </c>
      <c r="D3752" s="109">
        <v>30</v>
      </c>
      <c r="E3752" s="84" t="s">
        <v>205</v>
      </c>
      <c r="F3752" s="113" t="s">
        <v>1749</v>
      </c>
      <c r="G3752" s="110" t="s">
        <v>11766</v>
      </c>
      <c r="H3752" s="86" t="s">
        <v>8782</v>
      </c>
      <c r="I3752" s="110">
        <v>48380</v>
      </c>
      <c r="J3752" s="109">
        <v>41000</v>
      </c>
      <c r="K3752" s="120" t="s">
        <v>112</v>
      </c>
      <c r="L3752" s="109" t="s">
        <v>229</v>
      </c>
      <c r="M3752" s="88" t="str">
        <f>VLOOKUP(L3752,'Total Sales 24-25'!$AD$2:$AE$6,2,0)</f>
        <v>WhatsApp API Business</v>
      </c>
      <c r="N3752" s="109" t="s">
        <v>643</v>
      </c>
      <c r="O3752" s="109" t="s">
        <v>6341</v>
      </c>
      <c r="P3752" s="89"/>
      <c r="Q3752" s="89"/>
      <c r="R3752" s="89"/>
      <c r="S3752" s="109">
        <v>7</v>
      </c>
      <c r="T3752" s="89"/>
      <c r="U3752" s="109">
        <v>48380</v>
      </c>
    </row>
    <row r="3753" spans="1:21" ht="17.25" customHeight="1" thickBot="1">
      <c r="A3753" s="82">
        <v>45131</v>
      </c>
      <c r="B3753" s="82" t="str">
        <f t="shared" si="58"/>
        <v>Jul</v>
      </c>
      <c r="C3753" s="83">
        <v>45108</v>
      </c>
      <c r="D3753" s="109">
        <v>30</v>
      </c>
      <c r="E3753" s="84" t="s">
        <v>205</v>
      </c>
      <c r="F3753" s="113" t="s">
        <v>4917</v>
      </c>
      <c r="G3753" s="110" t="s">
        <v>11767</v>
      </c>
      <c r="H3753" s="86" t="s">
        <v>8782</v>
      </c>
      <c r="I3753" s="110">
        <v>469640</v>
      </c>
      <c r="J3753" s="109">
        <v>398000</v>
      </c>
      <c r="K3753" s="125" t="s">
        <v>291</v>
      </c>
      <c r="L3753" s="109" t="s">
        <v>226</v>
      </c>
      <c r="M3753" s="88" t="str">
        <f>VLOOKUP(L3753,'Total Sales 24-25'!$AD$2:$AE$6,2,0)</f>
        <v xml:space="preserve">Training Business </v>
      </c>
      <c r="N3753" s="109" t="s">
        <v>7906</v>
      </c>
      <c r="O3753" s="109" t="s">
        <v>6341</v>
      </c>
      <c r="P3753" s="109" t="s">
        <v>7726</v>
      </c>
      <c r="Q3753" s="89"/>
      <c r="R3753" s="89"/>
      <c r="S3753" s="109">
        <v>7</v>
      </c>
      <c r="T3753" s="89"/>
      <c r="U3753" s="109">
        <v>469640</v>
      </c>
    </row>
    <row r="3754" spans="1:21" ht="17.25" customHeight="1" thickBot="1">
      <c r="A3754" s="82">
        <v>45132</v>
      </c>
      <c r="B3754" s="82" t="str">
        <f t="shared" si="58"/>
        <v>Jul</v>
      </c>
      <c r="C3754" s="83">
        <v>45108</v>
      </c>
      <c r="D3754" s="109">
        <v>30</v>
      </c>
      <c r="E3754" s="84" t="s">
        <v>205</v>
      </c>
      <c r="F3754" s="113" t="s">
        <v>708</v>
      </c>
      <c r="G3754" s="110" t="s">
        <v>11768</v>
      </c>
      <c r="H3754" s="86" t="s">
        <v>8782</v>
      </c>
      <c r="I3754" s="110">
        <v>950</v>
      </c>
      <c r="J3754" s="109">
        <v>805</v>
      </c>
      <c r="K3754" s="128" t="s">
        <v>261</v>
      </c>
      <c r="L3754" s="109" t="s">
        <v>232</v>
      </c>
      <c r="M3754" s="88" t="str">
        <f>VLOOKUP(L3754,'Total Sales 24-25'!$AD$2:$AE$6,2,0)</f>
        <v>Other Services</v>
      </c>
      <c r="N3754" s="109" t="s">
        <v>661</v>
      </c>
      <c r="O3754" s="109" t="s">
        <v>6341</v>
      </c>
      <c r="P3754" s="89"/>
      <c r="Q3754" s="89"/>
      <c r="R3754" s="89"/>
      <c r="S3754" s="109">
        <v>7</v>
      </c>
      <c r="T3754" s="89"/>
      <c r="U3754" s="109">
        <v>950</v>
      </c>
    </row>
    <row r="3755" spans="1:21" ht="17.25" customHeight="1" thickBot="1">
      <c r="A3755" s="82">
        <v>45132</v>
      </c>
      <c r="B3755" s="82" t="str">
        <f t="shared" si="58"/>
        <v>Jul</v>
      </c>
      <c r="C3755" s="83">
        <v>45108</v>
      </c>
      <c r="D3755" s="109">
        <v>30</v>
      </c>
      <c r="E3755" s="84" t="s">
        <v>205</v>
      </c>
      <c r="F3755" s="113" t="s">
        <v>768</v>
      </c>
      <c r="G3755" s="110" t="s">
        <v>11769</v>
      </c>
      <c r="H3755" s="86" t="s">
        <v>8782</v>
      </c>
      <c r="I3755" s="110">
        <v>950</v>
      </c>
      <c r="J3755" s="109">
        <v>805</v>
      </c>
      <c r="K3755" s="128" t="s">
        <v>261</v>
      </c>
      <c r="L3755" s="109" t="s">
        <v>232</v>
      </c>
      <c r="M3755" s="88" t="str">
        <f>VLOOKUP(L3755,'Total Sales 24-25'!$AD$2:$AE$6,2,0)</f>
        <v>Other Services</v>
      </c>
      <c r="N3755" s="109" t="s">
        <v>661</v>
      </c>
      <c r="O3755" s="109" t="s">
        <v>6341</v>
      </c>
      <c r="P3755" s="89"/>
      <c r="Q3755" s="89"/>
      <c r="R3755" s="89"/>
      <c r="S3755" s="109">
        <v>7</v>
      </c>
      <c r="T3755" s="89"/>
      <c r="U3755" s="109">
        <v>950</v>
      </c>
    </row>
    <row r="3756" spans="1:21" ht="17.25" customHeight="1" thickBot="1">
      <c r="A3756" s="82">
        <v>45132</v>
      </c>
      <c r="B3756" s="82" t="str">
        <f t="shared" si="58"/>
        <v>Jul</v>
      </c>
      <c r="C3756" s="83">
        <v>45108</v>
      </c>
      <c r="D3756" s="109">
        <v>30</v>
      </c>
      <c r="E3756" s="84" t="s">
        <v>205</v>
      </c>
      <c r="F3756" s="113" t="s">
        <v>8974</v>
      </c>
      <c r="G3756" s="110" t="s">
        <v>11770</v>
      </c>
      <c r="H3756" s="86" t="s">
        <v>8782</v>
      </c>
      <c r="I3756" s="110">
        <v>950</v>
      </c>
      <c r="J3756" s="109">
        <v>805</v>
      </c>
      <c r="K3756" s="128" t="s">
        <v>261</v>
      </c>
      <c r="L3756" s="109" t="s">
        <v>232</v>
      </c>
      <c r="M3756" s="88" t="str">
        <f>VLOOKUP(L3756,'Total Sales 24-25'!$AD$2:$AE$6,2,0)</f>
        <v>Other Services</v>
      </c>
      <c r="N3756" s="109" t="s">
        <v>661</v>
      </c>
      <c r="O3756" s="109" t="s">
        <v>6341</v>
      </c>
      <c r="P3756" s="89"/>
      <c r="Q3756" s="89"/>
      <c r="R3756" s="89"/>
      <c r="S3756" s="109">
        <v>7</v>
      </c>
      <c r="T3756" s="89"/>
      <c r="U3756" s="109">
        <v>950</v>
      </c>
    </row>
    <row r="3757" spans="1:21" ht="17.25" customHeight="1" thickBot="1">
      <c r="A3757" s="82">
        <v>45132</v>
      </c>
      <c r="B3757" s="82" t="str">
        <f t="shared" si="58"/>
        <v>Jul</v>
      </c>
      <c r="C3757" s="83">
        <v>45108</v>
      </c>
      <c r="D3757" s="109">
        <v>30</v>
      </c>
      <c r="E3757" s="84" t="s">
        <v>205</v>
      </c>
      <c r="F3757" s="113" t="s">
        <v>969</v>
      </c>
      <c r="G3757" s="110" t="s">
        <v>11771</v>
      </c>
      <c r="H3757" s="86" t="s">
        <v>8782</v>
      </c>
      <c r="I3757" s="110">
        <v>950</v>
      </c>
      <c r="J3757" s="109">
        <v>805</v>
      </c>
      <c r="K3757" s="128" t="s">
        <v>261</v>
      </c>
      <c r="L3757" s="109" t="s">
        <v>232</v>
      </c>
      <c r="M3757" s="88" t="str">
        <f>VLOOKUP(L3757,'Total Sales 24-25'!$AD$2:$AE$6,2,0)</f>
        <v>Other Services</v>
      </c>
      <c r="N3757" s="109" t="s">
        <v>661</v>
      </c>
      <c r="O3757" s="109" t="s">
        <v>6341</v>
      </c>
      <c r="P3757" s="89"/>
      <c r="Q3757" s="89"/>
      <c r="R3757" s="89"/>
      <c r="S3757" s="109">
        <v>7</v>
      </c>
      <c r="T3757" s="89"/>
      <c r="U3757" s="109">
        <v>950</v>
      </c>
    </row>
    <row r="3758" spans="1:21" ht="17.25" customHeight="1" thickBot="1">
      <c r="A3758" s="82">
        <v>45132</v>
      </c>
      <c r="B3758" s="82" t="str">
        <f t="shared" si="58"/>
        <v>Jul</v>
      </c>
      <c r="C3758" s="83">
        <v>45108</v>
      </c>
      <c r="D3758" s="109">
        <v>30</v>
      </c>
      <c r="E3758" s="84" t="s">
        <v>205</v>
      </c>
      <c r="F3758" s="113" t="s">
        <v>2452</v>
      </c>
      <c r="G3758" s="110" t="s">
        <v>11772</v>
      </c>
      <c r="H3758" s="86" t="s">
        <v>8782</v>
      </c>
      <c r="I3758" s="110">
        <v>9440</v>
      </c>
      <c r="J3758" s="109">
        <v>8000</v>
      </c>
      <c r="K3758" s="125" t="s">
        <v>291</v>
      </c>
      <c r="L3758" s="88" t="s">
        <v>32</v>
      </c>
      <c r="M3758" s="88" t="s">
        <v>15</v>
      </c>
      <c r="N3758" s="109" t="s">
        <v>503</v>
      </c>
      <c r="O3758" s="109" t="s">
        <v>6341</v>
      </c>
      <c r="P3758" s="89"/>
      <c r="Q3758" s="89"/>
      <c r="R3758" s="89"/>
      <c r="S3758" s="109">
        <v>7</v>
      </c>
      <c r="T3758" s="89"/>
      <c r="U3758" s="109">
        <v>9440</v>
      </c>
    </row>
    <row r="3759" spans="1:21" ht="17.25" customHeight="1" thickBot="1">
      <c r="A3759" s="82">
        <v>45132</v>
      </c>
      <c r="B3759" s="82" t="str">
        <f t="shared" si="58"/>
        <v>Jul</v>
      </c>
      <c r="C3759" s="83">
        <v>45108</v>
      </c>
      <c r="D3759" s="109">
        <v>30</v>
      </c>
      <c r="E3759" s="84" t="s">
        <v>205</v>
      </c>
      <c r="F3759" s="113" t="s">
        <v>11773</v>
      </c>
      <c r="G3759" s="110" t="s">
        <v>11774</v>
      </c>
      <c r="H3759" s="86" t="s">
        <v>8782</v>
      </c>
      <c r="I3759" s="110">
        <v>587640</v>
      </c>
      <c r="J3759" s="109">
        <v>498000</v>
      </c>
      <c r="K3759" s="125" t="s">
        <v>291</v>
      </c>
      <c r="L3759" s="109" t="s">
        <v>226</v>
      </c>
      <c r="M3759" s="88" t="str">
        <f>VLOOKUP(L3759,'Total Sales 24-25'!$AD$2:$AE$6,2,0)</f>
        <v xml:space="preserve">Training Business </v>
      </c>
      <c r="N3759" s="109" t="s">
        <v>7906</v>
      </c>
      <c r="O3759" s="109" t="s">
        <v>6341</v>
      </c>
      <c r="P3759" s="109" t="s">
        <v>7726</v>
      </c>
      <c r="Q3759" s="89"/>
      <c r="R3759" s="89"/>
      <c r="S3759" s="109">
        <v>7</v>
      </c>
      <c r="T3759" s="89"/>
      <c r="U3759" s="109">
        <v>587640</v>
      </c>
    </row>
    <row r="3760" spans="1:21" ht="17.25" customHeight="1" thickBot="1">
      <c r="A3760" s="82">
        <v>45132</v>
      </c>
      <c r="B3760" s="82" t="str">
        <f t="shared" si="58"/>
        <v>Jul</v>
      </c>
      <c r="C3760" s="83">
        <v>45108</v>
      </c>
      <c r="D3760" s="109">
        <v>30</v>
      </c>
      <c r="E3760" s="84" t="s">
        <v>205</v>
      </c>
      <c r="F3760" s="113" t="s">
        <v>10274</v>
      </c>
      <c r="G3760" s="110" t="s">
        <v>11775</v>
      </c>
      <c r="H3760" s="86" t="s">
        <v>8782</v>
      </c>
      <c r="I3760" s="110">
        <v>950</v>
      </c>
      <c r="J3760" s="109">
        <v>805</v>
      </c>
      <c r="K3760" s="128" t="s">
        <v>261</v>
      </c>
      <c r="L3760" s="109" t="s">
        <v>232</v>
      </c>
      <c r="M3760" s="88" t="str">
        <f>VLOOKUP(L3760,'Total Sales 24-25'!$AD$2:$AE$6,2,0)</f>
        <v>Other Services</v>
      </c>
      <c r="N3760" s="109" t="s">
        <v>661</v>
      </c>
      <c r="O3760" s="109" t="s">
        <v>6341</v>
      </c>
      <c r="P3760" s="89"/>
      <c r="Q3760" s="89"/>
      <c r="R3760" s="89"/>
      <c r="S3760" s="109">
        <v>7</v>
      </c>
      <c r="T3760" s="89"/>
      <c r="U3760" s="109">
        <v>950</v>
      </c>
    </row>
    <row r="3761" spans="1:21" ht="17.25" customHeight="1" thickBot="1">
      <c r="A3761" s="82">
        <v>45132</v>
      </c>
      <c r="B3761" s="82" t="str">
        <f t="shared" si="58"/>
        <v>Jul</v>
      </c>
      <c r="C3761" s="83">
        <v>45108</v>
      </c>
      <c r="D3761" s="109">
        <v>30</v>
      </c>
      <c r="E3761" s="84" t="s">
        <v>205</v>
      </c>
      <c r="F3761" s="113" t="s">
        <v>11776</v>
      </c>
      <c r="G3761" s="110" t="s">
        <v>11777</v>
      </c>
      <c r="H3761" s="86" t="s">
        <v>8782</v>
      </c>
      <c r="I3761" s="110">
        <v>48380</v>
      </c>
      <c r="J3761" s="109">
        <v>41000</v>
      </c>
      <c r="K3761" s="120" t="s">
        <v>112</v>
      </c>
      <c r="L3761" s="109" t="s">
        <v>229</v>
      </c>
      <c r="M3761" s="88" t="str">
        <f>VLOOKUP(L3761,'Total Sales 24-25'!$AD$2:$AE$6,2,0)</f>
        <v>WhatsApp API Business</v>
      </c>
      <c r="N3761" s="109" t="s">
        <v>643</v>
      </c>
      <c r="O3761" s="109" t="s">
        <v>6341</v>
      </c>
      <c r="P3761" s="89"/>
      <c r="Q3761" s="89"/>
      <c r="R3761" s="89"/>
      <c r="S3761" s="109">
        <v>7</v>
      </c>
      <c r="T3761" s="89"/>
      <c r="U3761" s="109">
        <v>48380</v>
      </c>
    </row>
    <row r="3762" spans="1:21" ht="17.25" customHeight="1" thickBot="1">
      <c r="A3762" s="82">
        <v>45133</v>
      </c>
      <c r="B3762" s="82" t="str">
        <f t="shared" si="58"/>
        <v>Jul</v>
      </c>
      <c r="C3762" s="83">
        <v>45108</v>
      </c>
      <c r="D3762" s="109">
        <v>30</v>
      </c>
      <c r="E3762" s="84" t="s">
        <v>205</v>
      </c>
      <c r="F3762" s="113" t="s">
        <v>1953</v>
      </c>
      <c r="G3762" s="110" t="s">
        <v>11778</v>
      </c>
      <c r="H3762" s="86" t="s">
        <v>8782</v>
      </c>
      <c r="I3762" s="110">
        <v>587640</v>
      </c>
      <c r="J3762" s="144">
        <v>498000</v>
      </c>
      <c r="K3762" s="125" t="s">
        <v>291</v>
      </c>
      <c r="L3762" s="109" t="s">
        <v>226</v>
      </c>
      <c r="M3762" s="88" t="str">
        <f>VLOOKUP(L3762,'Total Sales 24-25'!$AD$2:$AE$6,2,0)</f>
        <v xml:space="preserve">Training Business </v>
      </c>
      <c r="N3762" s="109" t="s">
        <v>7906</v>
      </c>
      <c r="O3762" s="109" t="s">
        <v>6341</v>
      </c>
      <c r="P3762" s="89"/>
      <c r="Q3762" s="89"/>
      <c r="R3762" s="89"/>
      <c r="S3762" s="109">
        <v>7</v>
      </c>
      <c r="T3762" s="89"/>
      <c r="U3762" s="109">
        <v>587640</v>
      </c>
    </row>
    <row r="3763" spans="1:21" ht="17.25" customHeight="1" thickBot="1">
      <c r="A3763" s="82">
        <v>45133</v>
      </c>
      <c r="B3763" s="82" t="str">
        <f t="shared" si="58"/>
        <v>Jul</v>
      </c>
      <c r="C3763" s="83">
        <v>45108</v>
      </c>
      <c r="D3763" s="109">
        <v>30</v>
      </c>
      <c r="E3763" s="84" t="s">
        <v>205</v>
      </c>
      <c r="F3763" s="113" t="s">
        <v>833</v>
      </c>
      <c r="G3763" s="110" t="s">
        <v>11779</v>
      </c>
      <c r="H3763" s="86" t="s">
        <v>8782</v>
      </c>
      <c r="I3763" s="110">
        <v>950</v>
      </c>
      <c r="J3763" s="109">
        <v>805</v>
      </c>
      <c r="K3763" s="128" t="s">
        <v>261</v>
      </c>
      <c r="L3763" s="109" t="s">
        <v>232</v>
      </c>
      <c r="M3763" s="88" t="str">
        <f>VLOOKUP(L3763,'Total Sales 24-25'!$AD$2:$AE$6,2,0)</f>
        <v>Other Services</v>
      </c>
      <c r="N3763" s="109" t="s">
        <v>661</v>
      </c>
      <c r="O3763" s="109" t="s">
        <v>6341</v>
      </c>
      <c r="P3763" s="89"/>
      <c r="Q3763" s="89"/>
      <c r="R3763" s="89"/>
      <c r="S3763" s="109">
        <v>7</v>
      </c>
      <c r="T3763" s="89"/>
      <c r="U3763" s="109">
        <v>950</v>
      </c>
    </row>
    <row r="3764" spans="1:21" ht="17.25" customHeight="1" thickBot="1">
      <c r="A3764" s="82">
        <v>45133</v>
      </c>
      <c r="B3764" s="82" t="str">
        <f t="shared" si="58"/>
        <v>Jul</v>
      </c>
      <c r="C3764" s="83">
        <v>45108</v>
      </c>
      <c r="D3764" s="109">
        <v>30</v>
      </c>
      <c r="E3764" s="84" t="s">
        <v>205</v>
      </c>
      <c r="F3764" s="113" t="s">
        <v>8978</v>
      </c>
      <c r="G3764" s="110" t="s">
        <v>11780</v>
      </c>
      <c r="H3764" s="86" t="s">
        <v>8782</v>
      </c>
      <c r="I3764" s="110">
        <v>950</v>
      </c>
      <c r="J3764" s="109">
        <v>805</v>
      </c>
      <c r="K3764" s="128" t="s">
        <v>261</v>
      </c>
      <c r="L3764" s="109" t="s">
        <v>232</v>
      </c>
      <c r="M3764" s="88" t="str">
        <f>VLOOKUP(L3764,'Total Sales 24-25'!$AD$2:$AE$6,2,0)</f>
        <v>Other Services</v>
      </c>
      <c r="N3764" s="109" t="s">
        <v>661</v>
      </c>
      <c r="O3764" s="109" t="s">
        <v>6341</v>
      </c>
      <c r="P3764" s="89"/>
      <c r="Q3764" s="89"/>
      <c r="R3764" s="89"/>
      <c r="S3764" s="109">
        <v>7</v>
      </c>
      <c r="T3764" s="89"/>
      <c r="U3764" s="109">
        <v>950</v>
      </c>
    </row>
    <row r="3765" spans="1:21" ht="17.25" customHeight="1" thickBot="1">
      <c r="A3765" s="82">
        <v>45133</v>
      </c>
      <c r="B3765" s="82" t="str">
        <f t="shared" si="58"/>
        <v>Jul</v>
      </c>
      <c r="C3765" s="83">
        <v>45108</v>
      </c>
      <c r="D3765" s="109">
        <v>30</v>
      </c>
      <c r="E3765" s="84" t="s">
        <v>205</v>
      </c>
      <c r="F3765" s="113" t="s">
        <v>2523</v>
      </c>
      <c r="G3765" s="110" t="s">
        <v>11781</v>
      </c>
      <c r="H3765" s="86" t="s">
        <v>8782</v>
      </c>
      <c r="I3765" s="110">
        <v>1900</v>
      </c>
      <c r="J3765" s="109">
        <v>1610</v>
      </c>
      <c r="K3765" s="128" t="s">
        <v>261</v>
      </c>
      <c r="L3765" s="109" t="s">
        <v>232</v>
      </c>
      <c r="M3765" s="88" t="str">
        <f>VLOOKUP(L3765,'Total Sales 24-25'!$AD$2:$AE$6,2,0)</f>
        <v>Other Services</v>
      </c>
      <c r="N3765" s="109" t="s">
        <v>661</v>
      </c>
      <c r="O3765" s="109" t="s">
        <v>6341</v>
      </c>
      <c r="P3765" s="89"/>
      <c r="Q3765" s="89"/>
      <c r="R3765" s="89"/>
      <c r="S3765" s="109">
        <v>7</v>
      </c>
      <c r="T3765" s="89"/>
      <c r="U3765" s="109">
        <v>1900</v>
      </c>
    </row>
    <row r="3766" spans="1:21" ht="17.25" customHeight="1" thickBot="1">
      <c r="A3766" s="82">
        <v>45133</v>
      </c>
      <c r="B3766" s="82" t="str">
        <f t="shared" si="58"/>
        <v>Jul</v>
      </c>
      <c r="C3766" s="83">
        <v>45108</v>
      </c>
      <c r="D3766" s="109">
        <v>30</v>
      </c>
      <c r="E3766" s="84" t="s">
        <v>205</v>
      </c>
      <c r="F3766" s="113" t="s">
        <v>8800</v>
      </c>
      <c r="G3766" s="110" t="s">
        <v>11782</v>
      </c>
      <c r="H3766" s="86" t="s">
        <v>8782</v>
      </c>
      <c r="I3766" s="110">
        <v>2507</v>
      </c>
      <c r="J3766" s="109">
        <v>2125</v>
      </c>
      <c r="K3766" s="120" t="s">
        <v>112</v>
      </c>
      <c r="L3766" s="109" t="s">
        <v>229</v>
      </c>
      <c r="M3766" s="88" t="str">
        <f>VLOOKUP(L3766,'Total Sales 24-25'!$AD$2:$AE$6,2,0)</f>
        <v>WhatsApp API Business</v>
      </c>
      <c r="N3766" s="109" t="s">
        <v>258</v>
      </c>
      <c r="O3766" s="109" t="s">
        <v>6341</v>
      </c>
      <c r="P3766" s="89"/>
      <c r="Q3766" s="89"/>
      <c r="R3766" s="89"/>
      <c r="S3766" s="109">
        <v>7</v>
      </c>
      <c r="T3766" s="89"/>
      <c r="U3766" s="109">
        <v>2507</v>
      </c>
    </row>
    <row r="3767" spans="1:21" ht="17.25" customHeight="1" thickBot="1">
      <c r="A3767" s="82">
        <v>45133</v>
      </c>
      <c r="B3767" s="82" t="str">
        <f t="shared" si="58"/>
        <v>Jul</v>
      </c>
      <c r="C3767" s="83">
        <v>45108</v>
      </c>
      <c r="D3767" s="109">
        <v>30</v>
      </c>
      <c r="E3767" s="84" t="s">
        <v>205</v>
      </c>
      <c r="F3767" s="113" t="s">
        <v>4016</v>
      </c>
      <c r="G3767" s="110" t="s">
        <v>11783</v>
      </c>
      <c r="H3767" s="86" t="s">
        <v>8782</v>
      </c>
      <c r="I3767" s="110">
        <v>17700</v>
      </c>
      <c r="J3767" s="109">
        <v>15000</v>
      </c>
      <c r="K3767" s="120" t="s">
        <v>112</v>
      </c>
      <c r="L3767" s="109" t="s">
        <v>229</v>
      </c>
      <c r="M3767" s="88" t="str">
        <f>VLOOKUP(L3767,'Total Sales 24-25'!$AD$2:$AE$6,2,0)</f>
        <v>WhatsApp API Business</v>
      </c>
      <c r="N3767" s="109" t="s">
        <v>284</v>
      </c>
      <c r="O3767" s="109" t="s">
        <v>6341</v>
      </c>
      <c r="P3767" s="89"/>
      <c r="Q3767" s="89"/>
      <c r="R3767" s="89"/>
      <c r="S3767" s="109">
        <v>7</v>
      </c>
      <c r="T3767" s="89"/>
      <c r="U3767" s="109">
        <v>17700</v>
      </c>
    </row>
    <row r="3768" spans="1:21" ht="17.25" customHeight="1" thickBot="1">
      <c r="A3768" s="82">
        <v>45133</v>
      </c>
      <c r="B3768" s="82" t="str">
        <f t="shared" si="58"/>
        <v>Jul</v>
      </c>
      <c r="C3768" s="83">
        <v>45108</v>
      </c>
      <c r="D3768" s="109">
        <v>30</v>
      </c>
      <c r="E3768" s="84" t="s">
        <v>205</v>
      </c>
      <c r="F3768" s="113" t="s">
        <v>4957</v>
      </c>
      <c r="G3768" s="110" t="s">
        <v>11784</v>
      </c>
      <c r="H3768" s="86" t="s">
        <v>8782</v>
      </c>
      <c r="I3768" s="110">
        <v>17700</v>
      </c>
      <c r="J3768" s="109">
        <v>15000</v>
      </c>
      <c r="K3768" s="120" t="s">
        <v>112</v>
      </c>
      <c r="L3768" s="109" t="s">
        <v>229</v>
      </c>
      <c r="M3768" s="88" t="str">
        <f>VLOOKUP(L3768,'Total Sales 24-25'!$AD$2:$AE$6,2,0)</f>
        <v>WhatsApp API Business</v>
      </c>
      <c r="N3768" s="109" t="s">
        <v>284</v>
      </c>
      <c r="O3768" s="109" t="s">
        <v>6341</v>
      </c>
      <c r="P3768" s="89"/>
      <c r="Q3768" s="89"/>
      <c r="R3768" s="89"/>
      <c r="S3768" s="109">
        <v>7</v>
      </c>
      <c r="T3768" s="89"/>
      <c r="U3768" s="109">
        <v>17700</v>
      </c>
    </row>
    <row r="3769" spans="1:21" ht="17.25" customHeight="1" thickBot="1">
      <c r="A3769" s="82">
        <v>45133</v>
      </c>
      <c r="B3769" s="82" t="str">
        <f t="shared" si="58"/>
        <v>Jul</v>
      </c>
      <c r="C3769" s="83">
        <v>45108</v>
      </c>
      <c r="D3769" s="109">
        <v>30</v>
      </c>
      <c r="E3769" s="84" t="s">
        <v>205</v>
      </c>
      <c r="F3769" s="113" t="s">
        <v>2245</v>
      </c>
      <c r="G3769" s="110" t="s">
        <v>11785</v>
      </c>
      <c r="H3769" s="86" t="s">
        <v>8782</v>
      </c>
      <c r="I3769" s="110">
        <v>150000</v>
      </c>
      <c r="J3769" s="109">
        <v>127119</v>
      </c>
      <c r="K3769" s="125" t="s">
        <v>291</v>
      </c>
      <c r="L3769" s="109" t="s">
        <v>226</v>
      </c>
      <c r="M3769" s="88" t="str">
        <f>VLOOKUP(L3769,'Total Sales 24-25'!$AD$2:$AE$6,2,0)</f>
        <v xml:space="preserve">Training Business </v>
      </c>
      <c r="N3769" s="109" t="s">
        <v>7906</v>
      </c>
      <c r="O3769" s="109" t="s">
        <v>6341</v>
      </c>
      <c r="P3769" s="89"/>
      <c r="Q3769" s="89"/>
      <c r="R3769" s="89"/>
      <c r="S3769" s="109">
        <v>7</v>
      </c>
      <c r="T3769" s="89"/>
      <c r="U3769" s="109">
        <v>150000</v>
      </c>
    </row>
    <row r="3770" spans="1:21" ht="17.25" customHeight="1" thickBot="1">
      <c r="A3770" s="82">
        <v>45134</v>
      </c>
      <c r="B3770" s="82" t="str">
        <f t="shared" si="58"/>
        <v>Jul</v>
      </c>
      <c r="C3770" s="83">
        <v>45108</v>
      </c>
      <c r="D3770" s="109">
        <v>30</v>
      </c>
      <c r="E3770" s="84" t="s">
        <v>205</v>
      </c>
      <c r="F3770" s="113" t="s">
        <v>11786</v>
      </c>
      <c r="G3770" s="110" t="s">
        <v>11787</v>
      </c>
      <c r="H3770" s="86" t="s">
        <v>8782</v>
      </c>
      <c r="I3770" s="110">
        <v>30832</v>
      </c>
      <c r="J3770" s="109">
        <v>26129</v>
      </c>
      <c r="K3770" s="128" t="s">
        <v>261</v>
      </c>
      <c r="L3770" s="109" t="s">
        <v>232</v>
      </c>
      <c r="M3770" s="88" t="str">
        <f>VLOOKUP(L3770,'Total Sales 24-25'!$AD$2:$AE$6,2,0)</f>
        <v>Other Services</v>
      </c>
      <c r="N3770" s="109" t="s">
        <v>8961</v>
      </c>
      <c r="O3770" s="109" t="s">
        <v>6341</v>
      </c>
      <c r="P3770" s="89"/>
      <c r="Q3770" s="89"/>
      <c r="R3770" s="89"/>
      <c r="S3770" s="109">
        <v>7</v>
      </c>
      <c r="T3770" s="89"/>
      <c r="U3770" s="109">
        <v>30832</v>
      </c>
    </row>
    <row r="3771" spans="1:21" ht="17.25" customHeight="1" thickBot="1">
      <c r="A3771" s="82">
        <v>45134</v>
      </c>
      <c r="B3771" s="82" t="str">
        <f t="shared" si="58"/>
        <v>Jul</v>
      </c>
      <c r="C3771" s="83">
        <v>45108</v>
      </c>
      <c r="D3771" s="109">
        <v>30</v>
      </c>
      <c r="E3771" s="84" t="s">
        <v>205</v>
      </c>
      <c r="F3771" s="113" t="s">
        <v>2235</v>
      </c>
      <c r="G3771" s="110" t="s">
        <v>11788</v>
      </c>
      <c r="H3771" s="86" t="s">
        <v>8782</v>
      </c>
      <c r="I3771" s="110">
        <v>5900</v>
      </c>
      <c r="J3771" s="109">
        <v>5000</v>
      </c>
      <c r="K3771" s="109" t="s">
        <v>8818</v>
      </c>
      <c r="L3771" s="109" t="s">
        <v>223</v>
      </c>
      <c r="M3771" s="88" t="str">
        <f>VLOOKUP(L3771,'Total Sales 24-25'!$AD$2:$AE$6,2,0)</f>
        <v>Tech Assist Recruitment</v>
      </c>
      <c r="N3771" s="109" t="s">
        <v>311</v>
      </c>
      <c r="O3771" s="109" t="s">
        <v>6341</v>
      </c>
      <c r="P3771" s="89"/>
      <c r="Q3771" s="89"/>
      <c r="R3771" s="89"/>
      <c r="S3771" s="109">
        <v>7</v>
      </c>
      <c r="T3771" s="89"/>
      <c r="U3771" s="109">
        <v>5900</v>
      </c>
    </row>
    <row r="3772" spans="1:21" ht="17.25" customHeight="1" thickBot="1">
      <c r="A3772" s="82">
        <v>45134</v>
      </c>
      <c r="B3772" s="82" t="str">
        <f t="shared" si="58"/>
        <v>Jul</v>
      </c>
      <c r="C3772" s="83">
        <v>45108</v>
      </c>
      <c r="D3772" s="109">
        <v>30</v>
      </c>
      <c r="E3772" s="84" t="s">
        <v>205</v>
      </c>
      <c r="F3772" s="113" t="s">
        <v>11789</v>
      </c>
      <c r="G3772" s="110" t="s">
        <v>11790</v>
      </c>
      <c r="H3772" s="86" t="s">
        <v>8782</v>
      </c>
      <c r="I3772" s="110">
        <v>70800</v>
      </c>
      <c r="J3772" s="109">
        <v>60000</v>
      </c>
      <c r="K3772" s="125" t="s">
        <v>291</v>
      </c>
      <c r="L3772" s="88" t="s">
        <v>32</v>
      </c>
      <c r="M3772" s="88" t="s">
        <v>15</v>
      </c>
      <c r="N3772" s="109" t="s">
        <v>503</v>
      </c>
      <c r="O3772" s="109" t="s">
        <v>6341</v>
      </c>
      <c r="P3772" s="89"/>
      <c r="Q3772" s="89"/>
      <c r="R3772" s="89"/>
      <c r="S3772" s="109">
        <v>7</v>
      </c>
      <c r="T3772" s="89"/>
      <c r="U3772" s="109">
        <v>70800</v>
      </c>
    </row>
    <row r="3773" spans="1:21" ht="17.25" customHeight="1" thickBot="1">
      <c r="A3773" s="82">
        <v>45134</v>
      </c>
      <c r="B3773" s="82" t="str">
        <f t="shared" si="58"/>
        <v>Jul</v>
      </c>
      <c r="C3773" s="83">
        <v>45108</v>
      </c>
      <c r="D3773" s="109">
        <v>30</v>
      </c>
      <c r="E3773" s="84" t="s">
        <v>205</v>
      </c>
      <c r="F3773" s="113" t="s">
        <v>790</v>
      </c>
      <c r="G3773" s="110" t="s">
        <v>11791</v>
      </c>
      <c r="H3773" s="86" t="s">
        <v>8782</v>
      </c>
      <c r="I3773" s="110">
        <v>54870</v>
      </c>
      <c r="J3773" s="109">
        <v>46500</v>
      </c>
      <c r="K3773" s="120" t="s">
        <v>112</v>
      </c>
      <c r="L3773" s="109" t="s">
        <v>229</v>
      </c>
      <c r="M3773" s="88" t="str">
        <f>VLOOKUP(L3773,'Total Sales 24-25'!$AD$2:$AE$6,2,0)</f>
        <v>WhatsApp API Business</v>
      </c>
      <c r="N3773" s="109" t="s">
        <v>284</v>
      </c>
      <c r="O3773" s="109" t="s">
        <v>6341</v>
      </c>
      <c r="P3773" s="89"/>
      <c r="Q3773" s="89"/>
      <c r="R3773" s="89"/>
      <c r="S3773" s="109">
        <v>7</v>
      </c>
      <c r="T3773" s="89"/>
      <c r="U3773" s="109">
        <v>54870</v>
      </c>
    </row>
    <row r="3774" spans="1:21" ht="17.25" customHeight="1" thickBot="1">
      <c r="A3774" s="82">
        <v>45134</v>
      </c>
      <c r="B3774" s="82" t="str">
        <f t="shared" si="58"/>
        <v>Jul</v>
      </c>
      <c r="C3774" s="83">
        <v>45108</v>
      </c>
      <c r="D3774" s="109">
        <v>30</v>
      </c>
      <c r="E3774" s="84" t="s">
        <v>205</v>
      </c>
      <c r="F3774" s="113" t="s">
        <v>11360</v>
      </c>
      <c r="G3774" s="110" t="s">
        <v>11792</v>
      </c>
      <c r="H3774" s="86" t="s">
        <v>8782</v>
      </c>
      <c r="I3774" s="110">
        <v>48380</v>
      </c>
      <c r="J3774" s="109">
        <v>41000</v>
      </c>
      <c r="K3774" s="120" t="s">
        <v>112</v>
      </c>
      <c r="L3774" s="109" t="s">
        <v>229</v>
      </c>
      <c r="M3774" s="88" t="str">
        <f>VLOOKUP(L3774,'Total Sales 24-25'!$AD$2:$AE$6,2,0)</f>
        <v>WhatsApp API Business</v>
      </c>
      <c r="N3774" s="109" t="s">
        <v>643</v>
      </c>
      <c r="O3774" s="109" t="s">
        <v>6341</v>
      </c>
      <c r="P3774" s="89"/>
      <c r="Q3774" s="89"/>
      <c r="R3774" s="89"/>
      <c r="S3774" s="109">
        <v>7</v>
      </c>
      <c r="T3774" s="89"/>
      <c r="U3774" s="109">
        <v>48380</v>
      </c>
    </row>
    <row r="3775" spans="1:21" ht="17.25" customHeight="1" thickBot="1">
      <c r="A3775" s="82">
        <v>45134</v>
      </c>
      <c r="B3775" s="82" t="str">
        <f t="shared" si="58"/>
        <v>Jul</v>
      </c>
      <c r="C3775" s="83">
        <v>45108</v>
      </c>
      <c r="D3775" s="109">
        <v>30</v>
      </c>
      <c r="E3775" s="84" t="s">
        <v>205</v>
      </c>
      <c r="F3775" s="113" t="s">
        <v>11793</v>
      </c>
      <c r="G3775" s="110" t="s">
        <v>11794</v>
      </c>
      <c r="H3775" s="86" t="s">
        <v>8782</v>
      </c>
      <c r="I3775" s="110">
        <v>8850</v>
      </c>
      <c r="J3775" s="109">
        <v>7500</v>
      </c>
      <c r="K3775" s="120" t="s">
        <v>112</v>
      </c>
      <c r="L3775" s="109" t="s">
        <v>229</v>
      </c>
      <c r="M3775" s="88" t="str">
        <f>VLOOKUP(L3775,'Total Sales 24-25'!$AD$2:$AE$6,2,0)</f>
        <v>WhatsApp API Business</v>
      </c>
      <c r="N3775" s="109" t="s">
        <v>269</v>
      </c>
      <c r="O3775" s="109" t="s">
        <v>6341</v>
      </c>
      <c r="P3775" s="89"/>
      <c r="Q3775" s="89"/>
      <c r="R3775" s="89"/>
      <c r="S3775" s="109">
        <v>7</v>
      </c>
      <c r="T3775" s="89"/>
      <c r="U3775" s="109">
        <v>8850</v>
      </c>
    </row>
    <row r="3776" spans="1:21" ht="17.25" customHeight="1" thickBot="1">
      <c r="A3776" s="82">
        <v>45134</v>
      </c>
      <c r="B3776" s="82" t="str">
        <f t="shared" si="58"/>
        <v>Jul</v>
      </c>
      <c r="C3776" s="83">
        <v>45108</v>
      </c>
      <c r="D3776" s="109">
        <v>30</v>
      </c>
      <c r="E3776" s="84" t="s">
        <v>205</v>
      </c>
      <c r="F3776" s="113" t="s">
        <v>930</v>
      </c>
      <c r="G3776" s="110" t="s">
        <v>11795</v>
      </c>
      <c r="H3776" s="86" t="s">
        <v>8782</v>
      </c>
      <c r="I3776" s="110">
        <v>20060</v>
      </c>
      <c r="J3776" s="109">
        <v>17000</v>
      </c>
      <c r="K3776" s="120" t="s">
        <v>112</v>
      </c>
      <c r="L3776" s="109" t="s">
        <v>229</v>
      </c>
      <c r="M3776" s="88" t="str">
        <f>VLOOKUP(L3776,'Total Sales 24-25'!$AD$2:$AE$6,2,0)</f>
        <v>WhatsApp API Business</v>
      </c>
      <c r="N3776" s="109" t="s">
        <v>1322</v>
      </c>
      <c r="O3776" s="109" t="s">
        <v>6341</v>
      </c>
      <c r="P3776" s="89"/>
      <c r="Q3776" s="89"/>
      <c r="R3776" s="89"/>
      <c r="S3776" s="109">
        <v>7</v>
      </c>
      <c r="T3776" s="89"/>
      <c r="U3776" s="109">
        <v>20060</v>
      </c>
    </row>
    <row r="3777" spans="1:21" ht="17.25" customHeight="1" thickBot="1">
      <c r="A3777" s="82">
        <v>45134</v>
      </c>
      <c r="B3777" s="82" t="str">
        <f t="shared" si="58"/>
        <v>Jul</v>
      </c>
      <c r="C3777" s="83">
        <v>45108</v>
      </c>
      <c r="D3777" s="109">
        <v>30</v>
      </c>
      <c r="E3777" s="84" t="s">
        <v>205</v>
      </c>
      <c r="F3777" s="113" t="s">
        <v>10884</v>
      </c>
      <c r="G3777" s="110" t="s">
        <v>11796</v>
      </c>
      <c r="H3777" s="86" t="s">
        <v>8782</v>
      </c>
      <c r="I3777" s="110">
        <v>42480</v>
      </c>
      <c r="J3777" s="109">
        <v>36000</v>
      </c>
      <c r="K3777" s="120" t="s">
        <v>112</v>
      </c>
      <c r="L3777" s="109" t="s">
        <v>229</v>
      </c>
      <c r="M3777" s="88" t="str">
        <f>VLOOKUP(L3777,'Total Sales 24-25'!$AD$2:$AE$6,2,0)</f>
        <v>WhatsApp API Business</v>
      </c>
      <c r="N3777" s="109" t="s">
        <v>359</v>
      </c>
      <c r="O3777" s="109" t="s">
        <v>6341</v>
      </c>
      <c r="P3777" s="89"/>
      <c r="Q3777" s="89"/>
      <c r="R3777" s="89"/>
      <c r="S3777" s="109">
        <v>7</v>
      </c>
      <c r="T3777" s="89"/>
      <c r="U3777" s="109">
        <v>42480</v>
      </c>
    </row>
    <row r="3778" spans="1:21" ht="17.25" customHeight="1" thickBot="1">
      <c r="A3778" s="82">
        <v>45134</v>
      </c>
      <c r="B3778" s="82" t="str">
        <f t="shared" ref="B3778:B3841" si="59">TEXT(A3778,"mmm")</f>
        <v>Jul</v>
      </c>
      <c r="C3778" s="83">
        <v>45108</v>
      </c>
      <c r="D3778" s="109">
        <v>30</v>
      </c>
      <c r="E3778" s="84" t="s">
        <v>205</v>
      </c>
      <c r="F3778" s="113" t="s">
        <v>1955</v>
      </c>
      <c r="G3778" s="110" t="s">
        <v>11797</v>
      </c>
      <c r="H3778" s="86" t="s">
        <v>8782</v>
      </c>
      <c r="I3778" s="110">
        <v>950</v>
      </c>
      <c r="J3778" s="109">
        <v>805</v>
      </c>
      <c r="K3778" s="128" t="s">
        <v>261</v>
      </c>
      <c r="L3778" s="109" t="s">
        <v>232</v>
      </c>
      <c r="M3778" s="88" t="str">
        <f>VLOOKUP(L3778,'Total Sales 24-25'!$AD$2:$AE$6,2,0)</f>
        <v>Other Services</v>
      </c>
      <c r="N3778" s="109" t="s">
        <v>661</v>
      </c>
      <c r="O3778" s="109" t="s">
        <v>6341</v>
      </c>
      <c r="P3778" s="89"/>
      <c r="Q3778" s="89"/>
      <c r="R3778" s="89"/>
      <c r="S3778" s="109">
        <v>7</v>
      </c>
      <c r="T3778" s="89"/>
      <c r="U3778" s="109">
        <v>950</v>
      </c>
    </row>
    <row r="3779" spans="1:21" ht="17.25" customHeight="1" thickBot="1">
      <c r="A3779" s="82">
        <v>45135</v>
      </c>
      <c r="B3779" s="82" t="str">
        <f t="shared" si="59"/>
        <v>Jul</v>
      </c>
      <c r="C3779" s="83">
        <v>45108</v>
      </c>
      <c r="D3779" s="109">
        <v>30</v>
      </c>
      <c r="E3779" s="84" t="s">
        <v>205</v>
      </c>
      <c r="F3779" s="113" t="s">
        <v>11798</v>
      </c>
      <c r="G3779" s="110" t="s">
        <v>11799</v>
      </c>
      <c r="H3779" s="86" t="s">
        <v>8782</v>
      </c>
      <c r="I3779" s="110">
        <v>2950</v>
      </c>
      <c r="J3779" s="109">
        <v>2500</v>
      </c>
      <c r="K3779" s="120" t="s">
        <v>112</v>
      </c>
      <c r="L3779" s="109" t="s">
        <v>229</v>
      </c>
      <c r="M3779" s="88" t="str">
        <f>VLOOKUP(L3779,'Total Sales 24-25'!$AD$2:$AE$6,2,0)</f>
        <v>WhatsApp API Business</v>
      </c>
      <c r="N3779" s="109" t="s">
        <v>258</v>
      </c>
      <c r="O3779" s="109" t="s">
        <v>6341</v>
      </c>
      <c r="P3779" s="89"/>
      <c r="Q3779" s="89"/>
      <c r="R3779" s="89"/>
      <c r="S3779" s="109">
        <v>7</v>
      </c>
      <c r="T3779" s="89"/>
      <c r="U3779" s="109">
        <v>2950</v>
      </c>
    </row>
    <row r="3780" spans="1:21" ht="17.25" customHeight="1" thickBot="1">
      <c r="A3780" s="82">
        <v>45135</v>
      </c>
      <c r="B3780" s="82" t="str">
        <f t="shared" si="59"/>
        <v>Jul</v>
      </c>
      <c r="C3780" s="83">
        <v>45108</v>
      </c>
      <c r="D3780" s="84">
        <v>30</v>
      </c>
      <c r="E3780" s="84" t="s">
        <v>205</v>
      </c>
      <c r="F3780" s="85" t="s">
        <v>2101</v>
      </c>
      <c r="G3780" s="86" t="s">
        <v>11800</v>
      </c>
      <c r="H3780" s="86" t="s">
        <v>8782</v>
      </c>
      <c r="I3780" s="86">
        <v>950</v>
      </c>
      <c r="J3780" s="109">
        <v>805</v>
      </c>
      <c r="K3780" s="128" t="s">
        <v>261</v>
      </c>
      <c r="L3780" s="109" t="s">
        <v>232</v>
      </c>
      <c r="M3780" s="88" t="str">
        <f>VLOOKUP(L3780,'Total Sales 24-25'!$AD$2:$AE$6,2,0)</f>
        <v>Other Services</v>
      </c>
      <c r="N3780" s="109" t="s">
        <v>661</v>
      </c>
      <c r="O3780" s="84" t="s">
        <v>6341</v>
      </c>
      <c r="P3780" s="89"/>
      <c r="Q3780" s="89"/>
      <c r="R3780" s="89"/>
      <c r="S3780" s="84">
        <v>7</v>
      </c>
      <c r="T3780" s="89"/>
      <c r="U3780" s="84">
        <v>950</v>
      </c>
    </row>
    <row r="3781" spans="1:21" ht="17.25" customHeight="1" thickBot="1">
      <c r="A3781" s="82">
        <v>45135</v>
      </c>
      <c r="B3781" s="82" t="str">
        <f t="shared" si="59"/>
        <v>Jul</v>
      </c>
      <c r="C3781" s="83">
        <v>45108</v>
      </c>
      <c r="D3781" s="84">
        <v>30</v>
      </c>
      <c r="E3781" s="84" t="s">
        <v>205</v>
      </c>
      <c r="F3781" s="85" t="s">
        <v>7609</v>
      </c>
      <c r="G3781" s="86" t="s">
        <v>11801</v>
      </c>
      <c r="H3781" s="86" t="s">
        <v>8782</v>
      </c>
      <c r="I3781" s="86">
        <v>2950</v>
      </c>
      <c r="J3781" s="109">
        <v>2500</v>
      </c>
      <c r="K3781" s="128" t="s">
        <v>261</v>
      </c>
      <c r="L3781" s="109" t="s">
        <v>232</v>
      </c>
      <c r="M3781" s="88" t="str">
        <f>VLOOKUP(L3781,'Total Sales 24-25'!$AD$2:$AE$6,2,0)</f>
        <v>Other Services</v>
      </c>
      <c r="N3781" s="109" t="s">
        <v>661</v>
      </c>
      <c r="O3781" s="84" t="s">
        <v>6341</v>
      </c>
      <c r="P3781" s="89"/>
      <c r="Q3781" s="89"/>
      <c r="R3781" s="89"/>
      <c r="S3781" s="84">
        <v>7</v>
      </c>
      <c r="T3781" s="89"/>
      <c r="U3781" s="84">
        <v>2950</v>
      </c>
    </row>
    <row r="3782" spans="1:21" ht="17.25" customHeight="1" thickBot="1">
      <c r="A3782" s="82">
        <v>45135</v>
      </c>
      <c r="B3782" s="82" t="str">
        <f t="shared" si="59"/>
        <v>Jul</v>
      </c>
      <c r="C3782" s="83">
        <v>45108</v>
      </c>
      <c r="D3782" s="84">
        <v>30</v>
      </c>
      <c r="E3782" s="84" t="s">
        <v>205</v>
      </c>
      <c r="F3782" s="85" t="s">
        <v>1077</v>
      </c>
      <c r="G3782" s="86" t="s">
        <v>11802</v>
      </c>
      <c r="H3782" s="86" t="s">
        <v>8782</v>
      </c>
      <c r="I3782" s="86">
        <v>950</v>
      </c>
      <c r="J3782" s="109">
        <v>805</v>
      </c>
      <c r="K3782" s="128" t="s">
        <v>261</v>
      </c>
      <c r="L3782" s="109" t="s">
        <v>232</v>
      </c>
      <c r="M3782" s="88" t="str">
        <f>VLOOKUP(L3782,'Total Sales 24-25'!$AD$2:$AE$6,2,0)</f>
        <v>Other Services</v>
      </c>
      <c r="N3782" s="109" t="s">
        <v>661</v>
      </c>
      <c r="O3782" s="84" t="s">
        <v>6341</v>
      </c>
      <c r="P3782" s="89"/>
      <c r="Q3782" s="89"/>
      <c r="R3782" s="89"/>
      <c r="S3782" s="84">
        <v>7</v>
      </c>
      <c r="T3782" s="89"/>
      <c r="U3782" s="84">
        <v>950</v>
      </c>
    </row>
    <row r="3783" spans="1:21" ht="17.25" customHeight="1" thickBot="1">
      <c r="A3783" s="82">
        <v>45135</v>
      </c>
      <c r="B3783" s="82" t="str">
        <f t="shared" si="59"/>
        <v>Jul</v>
      </c>
      <c r="C3783" s="83">
        <v>45108</v>
      </c>
      <c r="D3783" s="84">
        <v>30</v>
      </c>
      <c r="E3783" s="84" t="s">
        <v>205</v>
      </c>
      <c r="F3783" s="85" t="s">
        <v>3198</v>
      </c>
      <c r="G3783" s="86" t="s">
        <v>11803</v>
      </c>
      <c r="H3783" s="86" t="s">
        <v>8782</v>
      </c>
      <c r="I3783" s="86">
        <v>950</v>
      </c>
      <c r="J3783" s="109">
        <v>805</v>
      </c>
      <c r="K3783" s="128" t="s">
        <v>261</v>
      </c>
      <c r="L3783" s="109" t="s">
        <v>232</v>
      </c>
      <c r="M3783" s="88" t="str">
        <f>VLOOKUP(L3783,'Total Sales 24-25'!$AD$2:$AE$6,2,0)</f>
        <v>Other Services</v>
      </c>
      <c r="N3783" s="109" t="s">
        <v>661</v>
      </c>
      <c r="O3783" s="84" t="s">
        <v>6341</v>
      </c>
      <c r="P3783" s="89"/>
      <c r="Q3783" s="89"/>
      <c r="R3783" s="89"/>
      <c r="S3783" s="84">
        <v>7</v>
      </c>
      <c r="T3783" s="89"/>
      <c r="U3783" s="84">
        <v>950</v>
      </c>
    </row>
    <row r="3784" spans="1:21" ht="17.25" customHeight="1" thickBot="1">
      <c r="A3784" s="82">
        <v>45135</v>
      </c>
      <c r="B3784" s="82" t="str">
        <f t="shared" si="59"/>
        <v>Jul</v>
      </c>
      <c r="C3784" s="83">
        <v>45108</v>
      </c>
      <c r="D3784" s="84">
        <v>30</v>
      </c>
      <c r="E3784" s="84" t="s">
        <v>205</v>
      </c>
      <c r="F3784" s="85" t="s">
        <v>1022</v>
      </c>
      <c r="G3784" s="86" t="s">
        <v>11804</v>
      </c>
      <c r="H3784" s="86" t="s">
        <v>8782</v>
      </c>
      <c r="I3784" s="86">
        <v>950</v>
      </c>
      <c r="J3784" s="109">
        <v>805</v>
      </c>
      <c r="K3784" s="128" t="s">
        <v>261</v>
      </c>
      <c r="L3784" s="109" t="s">
        <v>232</v>
      </c>
      <c r="M3784" s="88" t="str">
        <f>VLOOKUP(L3784,'Total Sales 24-25'!$AD$2:$AE$6,2,0)</f>
        <v>Other Services</v>
      </c>
      <c r="N3784" s="109" t="s">
        <v>661</v>
      </c>
      <c r="O3784" s="84" t="s">
        <v>6341</v>
      </c>
      <c r="P3784" s="89"/>
      <c r="Q3784" s="89"/>
      <c r="R3784" s="89"/>
      <c r="S3784" s="84">
        <v>7</v>
      </c>
      <c r="T3784" s="89"/>
      <c r="U3784" s="84">
        <v>950</v>
      </c>
    </row>
    <row r="3785" spans="1:21" ht="17.25" customHeight="1" thickBot="1">
      <c r="A3785" s="82">
        <v>45135</v>
      </c>
      <c r="B3785" s="82" t="str">
        <f t="shared" si="59"/>
        <v>Jul</v>
      </c>
      <c r="C3785" s="83">
        <v>45108</v>
      </c>
      <c r="D3785" s="84">
        <v>30</v>
      </c>
      <c r="E3785" s="84" t="s">
        <v>205</v>
      </c>
      <c r="F3785" s="85" t="s">
        <v>3131</v>
      </c>
      <c r="G3785" s="86" t="s">
        <v>11805</v>
      </c>
      <c r="H3785" s="86" t="s">
        <v>8782</v>
      </c>
      <c r="I3785" s="86">
        <v>70800</v>
      </c>
      <c r="J3785" s="109">
        <v>60000</v>
      </c>
      <c r="K3785" s="108" t="s">
        <v>291</v>
      </c>
      <c r="L3785" s="88" t="s">
        <v>32</v>
      </c>
      <c r="M3785" s="88" t="s">
        <v>15</v>
      </c>
      <c r="N3785" s="88" t="s">
        <v>503</v>
      </c>
      <c r="O3785" s="84" t="s">
        <v>6341</v>
      </c>
      <c r="P3785" s="89"/>
      <c r="Q3785" s="89"/>
      <c r="R3785" s="89"/>
      <c r="S3785" s="84">
        <v>7</v>
      </c>
      <c r="T3785" s="89"/>
      <c r="U3785" s="84">
        <v>70800</v>
      </c>
    </row>
    <row r="3786" spans="1:21" ht="17.25" customHeight="1" thickBot="1">
      <c r="A3786" s="82">
        <v>45135</v>
      </c>
      <c r="B3786" s="82" t="str">
        <f t="shared" si="59"/>
        <v>Jul</v>
      </c>
      <c r="C3786" s="83">
        <v>45108</v>
      </c>
      <c r="D3786" s="109">
        <v>30</v>
      </c>
      <c r="E3786" s="84" t="s">
        <v>205</v>
      </c>
      <c r="F3786" s="113" t="s">
        <v>3233</v>
      </c>
      <c r="G3786" s="110" t="s">
        <v>11806</v>
      </c>
      <c r="H3786" s="86" t="s">
        <v>8782</v>
      </c>
      <c r="I3786" s="110">
        <v>25075</v>
      </c>
      <c r="J3786" s="109">
        <v>21250</v>
      </c>
      <c r="K3786" s="120" t="s">
        <v>112</v>
      </c>
      <c r="L3786" s="109" t="s">
        <v>229</v>
      </c>
      <c r="M3786" s="88" t="str">
        <f>VLOOKUP(L3786,'Total Sales 24-25'!$AD$2:$AE$6,2,0)</f>
        <v>WhatsApp API Business</v>
      </c>
      <c r="N3786" s="109" t="s">
        <v>1504</v>
      </c>
      <c r="O3786" s="109" t="s">
        <v>6341</v>
      </c>
      <c r="P3786" s="89"/>
      <c r="Q3786" s="89"/>
      <c r="R3786" s="89"/>
      <c r="S3786" s="109">
        <v>7</v>
      </c>
      <c r="T3786" s="89"/>
      <c r="U3786" s="109">
        <v>25075</v>
      </c>
    </row>
    <row r="3787" spans="1:21" ht="17.25" customHeight="1" thickBot="1">
      <c r="A3787" s="82">
        <v>45135</v>
      </c>
      <c r="B3787" s="82" t="str">
        <f t="shared" si="59"/>
        <v>Jul</v>
      </c>
      <c r="C3787" s="83">
        <v>45108</v>
      </c>
      <c r="D3787" s="109">
        <v>30</v>
      </c>
      <c r="E3787" s="84" t="s">
        <v>205</v>
      </c>
      <c r="F3787" s="113" t="s">
        <v>570</v>
      </c>
      <c r="G3787" s="110" t="s">
        <v>11807</v>
      </c>
      <c r="H3787" s="86" t="s">
        <v>8782</v>
      </c>
      <c r="I3787" s="110">
        <v>23600</v>
      </c>
      <c r="J3787" s="109">
        <v>20000</v>
      </c>
      <c r="K3787" s="120" t="s">
        <v>112</v>
      </c>
      <c r="L3787" s="109" t="s">
        <v>229</v>
      </c>
      <c r="M3787" s="88" t="str">
        <f>VLOOKUP(L3787,'Total Sales 24-25'!$AD$2:$AE$6,2,0)</f>
        <v>WhatsApp API Business</v>
      </c>
      <c r="N3787" s="109" t="s">
        <v>485</v>
      </c>
      <c r="O3787" s="109" t="s">
        <v>6341</v>
      </c>
      <c r="P3787" s="89"/>
      <c r="Q3787" s="89"/>
      <c r="R3787" s="89"/>
      <c r="S3787" s="109">
        <v>7</v>
      </c>
      <c r="T3787" s="89"/>
      <c r="U3787" s="109">
        <v>23600</v>
      </c>
    </row>
    <row r="3788" spans="1:21" ht="17.25" customHeight="1" thickBot="1">
      <c r="A3788" s="82">
        <v>45135</v>
      </c>
      <c r="B3788" s="82" t="str">
        <f t="shared" si="59"/>
        <v>Jul</v>
      </c>
      <c r="C3788" s="83">
        <v>45108</v>
      </c>
      <c r="D3788" s="109">
        <v>30</v>
      </c>
      <c r="E3788" s="84" t="s">
        <v>205</v>
      </c>
      <c r="F3788" s="113" t="s">
        <v>2465</v>
      </c>
      <c r="G3788" s="110" t="s">
        <v>11808</v>
      </c>
      <c r="H3788" s="86" t="s">
        <v>8782</v>
      </c>
      <c r="I3788" s="110">
        <v>28025</v>
      </c>
      <c r="J3788" s="109">
        <v>23750</v>
      </c>
      <c r="K3788" s="120" t="s">
        <v>112</v>
      </c>
      <c r="L3788" s="109" t="s">
        <v>229</v>
      </c>
      <c r="M3788" s="88" t="str">
        <f>VLOOKUP(L3788,'Total Sales 24-25'!$AD$2:$AE$6,2,0)</f>
        <v>WhatsApp API Business</v>
      </c>
      <c r="N3788" s="109" t="s">
        <v>1504</v>
      </c>
      <c r="O3788" s="109" t="s">
        <v>6341</v>
      </c>
      <c r="P3788" s="89"/>
      <c r="Q3788" s="89"/>
      <c r="R3788" s="89"/>
      <c r="S3788" s="109">
        <v>7</v>
      </c>
      <c r="T3788" s="89"/>
      <c r="U3788" s="109">
        <v>28025</v>
      </c>
    </row>
    <row r="3789" spans="1:21" ht="17.25" customHeight="1" thickBot="1">
      <c r="A3789" s="82">
        <v>45136</v>
      </c>
      <c r="B3789" s="82" t="str">
        <f t="shared" si="59"/>
        <v>Jul</v>
      </c>
      <c r="C3789" s="83">
        <v>45108</v>
      </c>
      <c r="D3789" s="84">
        <v>30</v>
      </c>
      <c r="E3789" s="84" t="s">
        <v>205</v>
      </c>
      <c r="F3789" s="85" t="s">
        <v>2025</v>
      </c>
      <c r="G3789" s="86" t="s">
        <v>11809</v>
      </c>
      <c r="H3789" s="86" t="s">
        <v>8782</v>
      </c>
      <c r="I3789" s="86">
        <v>587640</v>
      </c>
      <c r="J3789" s="109">
        <v>498000</v>
      </c>
      <c r="K3789" s="108" t="s">
        <v>291</v>
      </c>
      <c r="L3789" s="88" t="s">
        <v>226</v>
      </c>
      <c r="M3789" s="88" t="str">
        <f>VLOOKUP(L3789,'Total Sales 24-25'!$AD$2:$AE$6,2,0)</f>
        <v xml:space="preserve">Training Business </v>
      </c>
      <c r="N3789" s="88" t="s">
        <v>7906</v>
      </c>
      <c r="O3789" s="84" t="s">
        <v>6341</v>
      </c>
      <c r="P3789" s="89"/>
      <c r="Q3789" s="89"/>
      <c r="R3789" s="89"/>
      <c r="S3789" s="84">
        <v>7</v>
      </c>
      <c r="T3789" s="89"/>
      <c r="U3789" s="84">
        <v>587640</v>
      </c>
    </row>
    <row r="3790" spans="1:21" ht="17.25" customHeight="1" thickBot="1">
      <c r="A3790" s="82">
        <v>45136</v>
      </c>
      <c r="B3790" s="82" t="str">
        <f t="shared" si="59"/>
        <v>Jul</v>
      </c>
      <c r="C3790" s="83">
        <v>45108</v>
      </c>
      <c r="D3790" s="109">
        <v>30</v>
      </c>
      <c r="E3790" s="84" t="s">
        <v>205</v>
      </c>
      <c r="F3790" s="113" t="s">
        <v>3480</v>
      </c>
      <c r="G3790" s="110" t="s">
        <v>11810</v>
      </c>
      <c r="H3790" s="86" t="s">
        <v>8782</v>
      </c>
      <c r="I3790" s="110">
        <v>2950</v>
      </c>
      <c r="J3790" s="109">
        <v>2500</v>
      </c>
      <c r="K3790" s="120" t="s">
        <v>112</v>
      </c>
      <c r="L3790" s="109" t="s">
        <v>229</v>
      </c>
      <c r="M3790" s="88" t="str">
        <f>VLOOKUP(L3790,'Total Sales 24-25'!$AD$2:$AE$6,2,0)</f>
        <v>WhatsApp API Business</v>
      </c>
      <c r="N3790" s="109" t="s">
        <v>258</v>
      </c>
      <c r="O3790" s="109" t="s">
        <v>6341</v>
      </c>
      <c r="P3790" s="89"/>
      <c r="Q3790" s="89"/>
      <c r="R3790" s="89"/>
      <c r="S3790" s="109">
        <v>7</v>
      </c>
      <c r="T3790" s="89"/>
      <c r="U3790" s="109">
        <v>2950</v>
      </c>
    </row>
    <row r="3791" spans="1:21" ht="17.25" customHeight="1" thickBot="1">
      <c r="A3791" s="82">
        <v>45136</v>
      </c>
      <c r="B3791" s="82" t="str">
        <f t="shared" si="59"/>
        <v>Jul</v>
      </c>
      <c r="C3791" s="83">
        <v>45108</v>
      </c>
      <c r="D3791" s="84">
        <v>30</v>
      </c>
      <c r="E3791" s="84" t="s">
        <v>205</v>
      </c>
      <c r="F3791" s="85" t="s">
        <v>8986</v>
      </c>
      <c r="G3791" s="86" t="s">
        <v>11811</v>
      </c>
      <c r="H3791" s="86" t="s">
        <v>8782</v>
      </c>
      <c r="I3791" s="86">
        <v>1900</v>
      </c>
      <c r="J3791" s="109">
        <v>1610</v>
      </c>
      <c r="K3791" s="128" t="s">
        <v>261</v>
      </c>
      <c r="L3791" s="109" t="s">
        <v>232</v>
      </c>
      <c r="M3791" s="88" t="str">
        <f>VLOOKUP(L3791,'Total Sales 24-25'!$AD$2:$AE$6,2,0)</f>
        <v>Other Services</v>
      </c>
      <c r="N3791" s="109" t="s">
        <v>661</v>
      </c>
      <c r="O3791" s="84" t="s">
        <v>6341</v>
      </c>
      <c r="P3791" s="89"/>
      <c r="Q3791" s="89"/>
      <c r="R3791" s="89"/>
      <c r="S3791" s="84">
        <v>7</v>
      </c>
      <c r="T3791" s="89"/>
      <c r="U3791" s="84">
        <v>1900</v>
      </c>
    </row>
    <row r="3792" spans="1:21" ht="17.25" customHeight="1" thickBot="1">
      <c r="A3792" s="82">
        <v>45136</v>
      </c>
      <c r="B3792" s="82" t="str">
        <f t="shared" si="59"/>
        <v>Jul</v>
      </c>
      <c r="C3792" s="83">
        <v>45108</v>
      </c>
      <c r="D3792" s="84">
        <v>30</v>
      </c>
      <c r="E3792" s="84" t="s">
        <v>205</v>
      </c>
      <c r="F3792" s="85" t="s">
        <v>11812</v>
      </c>
      <c r="G3792" s="86" t="s">
        <v>11813</v>
      </c>
      <c r="H3792" s="86" t="s">
        <v>8782</v>
      </c>
      <c r="I3792" s="86">
        <v>299</v>
      </c>
      <c r="J3792" s="109">
        <v>253</v>
      </c>
      <c r="K3792" s="128" t="s">
        <v>261</v>
      </c>
      <c r="L3792" s="109" t="s">
        <v>232</v>
      </c>
      <c r="M3792" s="88" t="str">
        <f>VLOOKUP(L3792,'Total Sales 24-25'!$AD$2:$AE$6,2,0)</f>
        <v>Other Services</v>
      </c>
      <c r="N3792" s="109" t="s">
        <v>330</v>
      </c>
      <c r="O3792" s="84" t="s">
        <v>6341</v>
      </c>
      <c r="P3792" s="89"/>
      <c r="Q3792" s="89"/>
      <c r="R3792" s="89"/>
      <c r="S3792" s="84">
        <v>7</v>
      </c>
      <c r="T3792" s="89"/>
      <c r="U3792" s="84">
        <v>299</v>
      </c>
    </row>
    <row r="3793" spans="1:21" ht="17.25" customHeight="1" thickBot="1">
      <c r="A3793" s="82">
        <v>45136</v>
      </c>
      <c r="B3793" s="82" t="str">
        <f t="shared" si="59"/>
        <v>Jul</v>
      </c>
      <c r="C3793" s="83">
        <v>45108</v>
      </c>
      <c r="D3793" s="84">
        <v>30</v>
      </c>
      <c r="E3793" s="84" t="s">
        <v>205</v>
      </c>
      <c r="F3793" s="85" t="s">
        <v>11814</v>
      </c>
      <c r="G3793" s="86" t="s">
        <v>11815</v>
      </c>
      <c r="H3793" s="86" t="s">
        <v>8782</v>
      </c>
      <c r="I3793" s="86">
        <v>5900</v>
      </c>
      <c r="J3793" s="109">
        <v>5000</v>
      </c>
      <c r="K3793" s="88" t="s">
        <v>8818</v>
      </c>
      <c r="L3793" s="88" t="s">
        <v>223</v>
      </c>
      <c r="M3793" s="88" t="str">
        <f>VLOOKUP(L3793,'Total Sales 24-25'!$AD$2:$AE$6,2,0)</f>
        <v>Tech Assist Recruitment</v>
      </c>
      <c r="N3793" s="88" t="s">
        <v>311</v>
      </c>
      <c r="O3793" s="84" t="s">
        <v>6341</v>
      </c>
      <c r="P3793" s="89"/>
      <c r="Q3793" s="89"/>
      <c r="R3793" s="89"/>
      <c r="S3793" s="84">
        <v>7</v>
      </c>
      <c r="T3793" s="89"/>
      <c r="U3793" s="84">
        <v>5900</v>
      </c>
    </row>
    <row r="3794" spans="1:21" ht="17.25" customHeight="1" thickBot="1">
      <c r="A3794" s="82">
        <v>45136</v>
      </c>
      <c r="B3794" s="82" t="str">
        <f t="shared" si="59"/>
        <v>Jul</v>
      </c>
      <c r="C3794" s="83">
        <v>45108</v>
      </c>
      <c r="D3794" s="84">
        <v>30</v>
      </c>
      <c r="E3794" s="84" t="s">
        <v>205</v>
      </c>
      <c r="F3794" s="85" t="s">
        <v>11816</v>
      </c>
      <c r="G3794" s="86" t="s">
        <v>11817</v>
      </c>
      <c r="H3794" s="86" t="s">
        <v>8782</v>
      </c>
      <c r="I3794" s="86">
        <v>3800</v>
      </c>
      <c r="J3794" s="109">
        <v>3220</v>
      </c>
      <c r="K3794" s="128" t="s">
        <v>261</v>
      </c>
      <c r="L3794" s="109" t="s">
        <v>232</v>
      </c>
      <c r="M3794" s="88" t="str">
        <f>VLOOKUP(L3794,'Total Sales 24-25'!$AD$2:$AE$6,2,0)</f>
        <v>Other Services</v>
      </c>
      <c r="N3794" s="109" t="s">
        <v>661</v>
      </c>
      <c r="O3794" s="84" t="s">
        <v>6341</v>
      </c>
      <c r="P3794" s="89"/>
      <c r="Q3794" s="89"/>
      <c r="R3794" s="89"/>
      <c r="S3794" s="84">
        <v>7</v>
      </c>
      <c r="T3794" s="89"/>
      <c r="U3794" s="84">
        <v>3800</v>
      </c>
    </row>
    <row r="3795" spans="1:21" ht="17.25" customHeight="1" thickBot="1">
      <c r="A3795" s="82">
        <v>45136</v>
      </c>
      <c r="B3795" s="82" t="str">
        <f t="shared" si="59"/>
        <v>Jul</v>
      </c>
      <c r="C3795" s="83">
        <v>45108</v>
      </c>
      <c r="D3795" s="84">
        <v>30</v>
      </c>
      <c r="E3795" s="84" t="s">
        <v>205</v>
      </c>
      <c r="F3795" s="85" t="s">
        <v>2010</v>
      </c>
      <c r="G3795" s="86" t="s">
        <v>11818</v>
      </c>
      <c r="H3795" s="86" t="s">
        <v>8782</v>
      </c>
      <c r="I3795" s="86">
        <v>1900</v>
      </c>
      <c r="J3795" s="109">
        <v>1610</v>
      </c>
      <c r="K3795" s="128" t="s">
        <v>261</v>
      </c>
      <c r="L3795" s="109" t="s">
        <v>232</v>
      </c>
      <c r="M3795" s="88" t="str">
        <f>VLOOKUP(L3795,'Total Sales 24-25'!$AD$2:$AE$6,2,0)</f>
        <v>Other Services</v>
      </c>
      <c r="N3795" s="109" t="s">
        <v>661</v>
      </c>
      <c r="O3795" s="84" t="s">
        <v>6341</v>
      </c>
      <c r="P3795" s="89"/>
      <c r="Q3795" s="89"/>
      <c r="R3795" s="89"/>
      <c r="S3795" s="84">
        <v>7</v>
      </c>
      <c r="T3795" s="89"/>
      <c r="U3795" s="84">
        <v>1900</v>
      </c>
    </row>
    <row r="3796" spans="1:21" ht="17.25" customHeight="1" thickBot="1">
      <c r="A3796" s="82">
        <v>45136</v>
      </c>
      <c r="B3796" s="82" t="str">
        <f t="shared" si="59"/>
        <v>Jul</v>
      </c>
      <c r="C3796" s="83">
        <v>45108</v>
      </c>
      <c r="D3796" s="84">
        <v>30</v>
      </c>
      <c r="E3796" s="84" t="s">
        <v>205</v>
      </c>
      <c r="F3796" s="85" t="s">
        <v>259</v>
      </c>
      <c r="G3796" s="86" t="s">
        <v>11819</v>
      </c>
      <c r="H3796" s="86" t="s">
        <v>8782</v>
      </c>
      <c r="I3796" s="86">
        <v>2950</v>
      </c>
      <c r="J3796" s="109">
        <v>2500</v>
      </c>
      <c r="K3796" s="128" t="s">
        <v>261</v>
      </c>
      <c r="L3796" s="109" t="s">
        <v>232</v>
      </c>
      <c r="M3796" s="88" t="str">
        <f>VLOOKUP(L3796,'Total Sales 24-25'!$AD$2:$AE$6,2,0)</f>
        <v>Other Services</v>
      </c>
      <c r="N3796" s="109" t="s">
        <v>661</v>
      </c>
      <c r="O3796" s="84" t="s">
        <v>6341</v>
      </c>
      <c r="P3796" s="89"/>
      <c r="Q3796" s="89"/>
      <c r="R3796" s="89"/>
      <c r="S3796" s="84">
        <v>7</v>
      </c>
      <c r="T3796" s="89"/>
      <c r="U3796" s="84">
        <v>2950</v>
      </c>
    </row>
    <row r="3797" spans="1:21" ht="17.25" customHeight="1" thickBot="1">
      <c r="A3797" s="82">
        <v>45136</v>
      </c>
      <c r="B3797" s="82" t="str">
        <f t="shared" si="59"/>
        <v>Jul</v>
      </c>
      <c r="C3797" s="83">
        <v>45108</v>
      </c>
      <c r="D3797" s="84">
        <v>30</v>
      </c>
      <c r="E3797" s="84" t="s">
        <v>205</v>
      </c>
      <c r="F3797" s="85" t="s">
        <v>2235</v>
      </c>
      <c r="G3797" s="86" t="s">
        <v>11820</v>
      </c>
      <c r="H3797" s="86" t="s">
        <v>8782</v>
      </c>
      <c r="I3797" s="86">
        <v>1900</v>
      </c>
      <c r="J3797" s="109">
        <v>1610</v>
      </c>
      <c r="K3797" s="128" t="s">
        <v>261</v>
      </c>
      <c r="L3797" s="109" t="s">
        <v>232</v>
      </c>
      <c r="M3797" s="88" t="str">
        <f>VLOOKUP(L3797,'Total Sales 24-25'!$AD$2:$AE$6,2,0)</f>
        <v>Other Services</v>
      </c>
      <c r="N3797" s="109" t="s">
        <v>661</v>
      </c>
      <c r="O3797" s="84" t="s">
        <v>6341</v>
      </c>
      <c r="P3797" s="89"/>
      <c r="Q3797" s="89"/>
      <c r="R3797" s="89"/>
      <c r="S3797" s="84">
        <v>7</v>
      </c>
      <c r="T3797" s="89"/>
      <c r="U3797" s="84">
        <v>1900</v>
      </c>
    </row>
    <row r="3798" spans="1:21" ht="17.25" customHeight="1" thickBot="1">
      <c r="A3798" s="82">
        <v>45136</v>
      </c>
      <c r="B3798" s="82" t="str">
        <f t="shared" si="59"/>
        <v>Jul</v>
      </c>
      <c r="C3798" s="83">
        <v>45108</v>
      </c>
      <c r="D3798" s="84">
        <v>30</v>
      </c>
      <c r="E3798" s="84" t="s">
        <v>205</v>
      </c>
      <c r="F3798" s="85" t="s">
        <v>353</v>
      </c>
      <c r="G3798" s="86" t="s">
        <v>11821</v>
      </c>
      <c r="H3798" s="86" t="s">
        <v>8782</v>
      </c>
      <c r="I3798" s="86">
        <v>950</v>
      </c>
      <c r="J3798" s="109">
        <v>805</v>
      </c>
      <c r="K3798" s="128" t="s">
        <v>261</v>
      </c>
      <c r="L3798" s="109" t="s">
        <v>232</v>
      </c>
      <c r="M3798" s="88" t="str">
        <f>VLOOKUP(L3798,'Total Sales 24-25'!$AD$2:$AE$6,2,0)</f>
        <v>Other Services</v>
      </c>
      <c r="N3798" s="109" t="s">
        <v>661</v>
      </c>
      <c r="O3798" s="84" t="s">
        <v>6341</v>
      </c>
      <c r="P3798" s="89"/>
      <c r="Q3798" s="89"/>
      <c r="R3798" s="89"/>
      <c r="S3798" s="84">
        <v>7</v>
      </c>
      <c r="T3798" s="89"/>
      <c r="U3798" s="84">
        <v>950</v>
      </c>
    </row>
    <row r="3799" spans="1:21" ht="17.25" customHeight="1" thickBot="1">
      <c r="A3799" s="82">
        <v>45136</v>
      </c>
      <c r="B3799" s="82" t="str">
        <f t="shared" si="59"/>
        <v>Jul</v>
      </c>
      <c r="C3799" s="83">
        <v>45108</v>
      </c>
      <c r="D3799" s="84">
        <v>30</v>
      </c>
      <c r="E3799" s="84" t="s">
        <v>205</v>
      </c>
      <c r="F3799" s="85" t="s">
        <v>1360</v>
      </c>
      <c r="G3799" s="86" t="s">
        <v>11822</v>
      </c>
      <c r="H3799" s="86" t="s">
        <v>8782</v>
      </c>
      <c r="I3799" s="86">
        <v>950</v>
      </c>
      <c r="J3799" s="109">
        <v>805</v>
      </c>
      <c r="K3799" s="128" t="s">
        <v>261</v>
      </c>
      <c r="L3799" s="109" t="s">
        <v>232</v>
      </c>
      <c r="M3799" s="88" t="str">
        <f>VLOOKUP(L3799,'Total Sales 24-25'!$AD$2:$AE$6,2,0)</f>
        <v>Other Services</v>
      </c>
      <c r="N3799" s="109" t="s">
        <v>661</v>
      </c>
      <c r="O3799" s="84" t="s">
        <v>6341</v>
      </c>
      <c r="P3799" s="89"/>
      <c r="Q3799" s="89"/>
      <c r="R3799" s="89"/>
      <c r="S3799" s="84">
        <v>7</v>
      </c>
      <c r="T3799" s="89"/>
      <c r="U3799" s="84">
        <v>950</v>
      </c>
    </row>
    <row r="3800" spans="1:21" ht="17.25" customHeight="1" thickBot="1">
      <c r="A3800" s="82">
        <v>45136</v>
      </c>
      <c r="B3800" s="82" t="str">
        <f t="shared" si="59"/>
        <v>Jul</v>
      </c>
      <c r="C3800" s="83">
        <v>45108</v>
      </c>
      <c r="D3800" s="84">
        <v>30</v>
      </c>
      <c r="E3800" s="84" t="s">
        <v>205</v>
      </c>
      <c r="F3800" s="85" t="s">
        <v>1587</v>
      </c>
      <c r="G3800" s="86" t="s">
        <v>11823</v>
      </c>
      <c r="H3800" s="86" t="s">
        <v>8782</v>
      </c>
      <c r="I3800" s="86">
        <v>950</v>
      </c>
      <c r="J3800" s="109">
        <v>805</v>
      </c>
      <c r="K3800" s="128" t="s">
        <v>261</v>
      </c>
      <c r="L3800" s="109" t="s">
        <v>232</v>
      </c>
      <c r="M3800" s="88" t="str">
        <f>VLOOKUP(L3800,'Total Sales 24-25'!$AD$2:$AE$6,2,0)</f>
        <v>Other Services</v>
      </c>
      <c r="N3800" s="109" t="s">
        <v>661</v>
      </c>
      <c r="O3800" s="84" t="s">
        <v>6341</v>
      </c>
      <c r="P3800" s="89"/>
      <c r="Q3800" s="89"/>
      <c r="R3800" s="89"/>
      <c r="S3800" s="84">
        <v>7</v>
      </c>
      <c r="T3800" s="89"/>
      <c r="U3800" s="84">
        <v>950</v>
      </c>
    </row>
    <row r="3801" spans="1:21" ht="17.25" customHeight="1" thickBot="1">
      <c r="A3801" s="82">
        <v>45136</v>
      </c>
      <c r="B3801" s="82" t="str">
        <f t="shared" si="59"/>
        <v>Jul</v>
      </c>
      <c r="C3801" s="83">
        <v>45108</v>
      </c>
      <c r="D3801" s="84">
        <v>30</v>
      </c>
      <c r="E3801" s="84" t="s">
        <v>205</v>
      </c>
      <c r="F3801" s="85" t="s">
        <v>2252</v>
      </c>
      <c r="G3801" s="86" t="s">
        <v>11824</v>
      </c>
      <c r="H3801" s="86" t="s">
        <v>8782</v>
      </c>
      <c r="I3801" s="86">
        <v>950</v>
      </c>
      <c r="J3801" s="109">
        <v>805</v>
      </c>
      <c r="K3801" s="128" t="s">
        <v>261</v>
      </c>
      <c r="L3801" s="109" t="s">
        <v>232</v>
      </c>
      <c r="M3801" s="88" t="str">
        <f>VLOOKUP(L3801,'Total Sales 24-25'!$AD$2:$AE$6,2,0)</f>
        <v>Other Services</v>
      </c>
      <c r="N3801" s="109" t="s">
        <v>661</v>
      </c>
      <c r="O3801" s="84" t="s">
        <v>6341</v>
      </c>
      <c r="P3801" s="89"/>
      <c r="Q3801" s="89"/>
      <c r="R3801" s="89"/>
      <c r="S3801" s="84">
        <v>7</v>
      </c>
      <c r="T3801" s="89"/>
      <c r="U3801" s="84">
        <v>950</v>
      </c>
    </row>
    <row r="3802" spans="1:21" ht="17.25" customHeight="1" thickBot="1">
      <c r="A3802" s="82">
        <v>45136</v>
      </c>
      <c r="B3802" s="82" t="str">
        <f t="shared" si="59"/>
        <v>Jul</v>
      </c>
      <c r="C3802" s="83">
        <v>45108</v>
      </c>
      <c r="D3802" s="84">
        <v>30</v>
      </c>
      <c r="E3802" s="84" t="s">
        <v>205</v>
      </c>
      <c r="F3802" s="85" t="s">
        <v>11825</v>
      </c>
      <c r="G3802" s="86" t="s">
        <v>11826</v>
      </c>
      <c r="H3802" s="86" t="s">
        <v>8782</v>
      </c>
      <c r="I3802" s="86">
        <v>299</v>
      </c>
      <c r="J3802" s="109">
        <v>253</v>
      </c>
      <c r="K3802" s="128" t="s">
        <v>261</v>
      </c>
      <c r="L3802" s="109" t="s">
        <v>232</v>
      </c>
      <c r="M3802" s="88" t="str">
        <f>VLOOKUP(L3802,'Total Sales 24-25'!$AD$2:$AE$6,2,0)</f>
        <v>Other Services</v>
      </c>
      <c r="N3802" s="109" t="s">
        <v>661</v>
      </c>
      <c r="O3802" s="84" t="s">
        <v>6341</v>
      </c>
      <c r="P3802" s="89"/>
      <c r="Q3802" s="89"/>
      <c r="R3802" s="89"/>
      <c r="S3802" s="84">
        <v>7</v>
      </c>
      <c r="T3802" s="89"/>
      <c r="U3802" s="84">
        <v>299</v>
      </c>
    </row>
    <row r="3803" spans="1:21" ht="17.25" customHeight="1" thickBot="1">
      <c r="A3803" s="82">
        <v>45136</v>
      </c>
      <c r="B3803" s="82" t="str">
        <f t="shared" si="59"/>
        <v>Jul</v>
      </c>
      <c r="C3803" s="83">
        <v>45108</v>
      </c>
      <c r="D3803" s="84">
        <v>30</v>
      </c>
      <c r="E3803" s="84" t="s">
        <v>205</v>
      </c>
      <c r="F3803" s="85" t="s">
        <v>2469</v>
      </c>
      <c r="G3803" s="86" t="s">
        <v>11827</v>
      </c>
      <c r="H3803" s="86" t="s">
        <v>8782</v>
      </c>
      <c r="I3803" s="86">
        <v>1900</v>
      </c>
      <c r="J3803" s="109">
        <v>1610</v>
      </c>
      <c r="K3803" s="128" t="s">
        <v>261</v>
      </c>
      <c r="L3803" s="109" t="s">
        <v>232</v>
      </c>
      <c r="M3803" s="88" t="str">
        <f>VLOOKUP(L3803,'Total Sales 24-25'!$AD$2:$AE$6,2,0)</f>
        <v>Other Services</v>
      </c>
      <c r="N3803" s="109" t="s">
        <v>661</v>
      </c>
      <c r="O3803" s="84" t="s">
        <v>6341</v>
      </c>
      <c r="P3803" s="89"/>
      <c r="Q3803" s="89"/>
      <c r="R3803" s="89"/>
      <c r="S3803" s="84">
        <v>7</v>
      </c>
      <c r="T3803" s="89"/>
      <c r="U3803" s="84">
        <v>1900</v>
      </c>
    </row>
    <row r="3804" spans="1:21" ht="17.25" customHeight="1" thickBot="1">
      <c r="A3804" s="82">
        <v>45136</v>
      </c>
      <c r="B3804" s="82" t="str">
        <f t="shared" si="59"/>
        <v>Jul</v>
      </c>
      <c r="C3804" s="83">
        <v>45108</v>
      </c>
      <c r="D3804" s="84">
        <v>30</v>
      </c>
      <c r="E3804" s="84" t="s">
        <v>205</v>
      </c>
      <c r="F3804" s="85" t="s">
        <v>2172</v>
      </c>
      <c r="G3804" s="86" t="s">
        <v>11828</v>
      </c>
      <c r="H3804" s="86" t="s">
        <v>8782</v>
      </c>
      <c r="I3804" s="86">
        <v>950</v>
      </c>
      <c r="J3804" s="109">
        <v>805</v>
      </c>
      <c r="K3804" s="128" t="s">
        <v>261</v>
      </c>
      <c r="L3804" s="109" t="s">
        <v>232</v>
      </c>
      <c r="M3804" s="88" t="str">
        <f>VLOOKUP(L3804,'Total Sales 24-25'!$AD$2:$AE$6,2,0)</f>
        <v>Other Services</v>
      </c>
      <c r="N3804" s="109" t="s">
        <v>661</v>
      </c>
      <c r="O3804" s="84" t="s">
        <v>6341</v>
      </c>
      <c r="P3804" s="89"/>
      <c r="Q3804" s="89"/>
      <c r="R3804" s="89"/>
      <c r="S3804" s="84">
        <v>7</v>
      </c>
      <c r="T3804" s="89"/>
      <c r="U3804" s="84">
        <v>950</v>
      </c>
    </row>
    <row r="3805" spans="1:21" ht="17.25" customHeight="1" thickBot="1">
      <c r="A3805" s="82">
        <v>45136</v>
      </c>
      <c r="B3805" s="82" t="str">
        <f t="shared" si="59"/>
        <v>Jul</v>
      </c>
      <c r="C3805" s="83">
        <v>45108</v>
      </c>
      <c r="D3805" s="84">
        <v>30</v>
      </c>
      <c r="E3805" s="84" t="s">
        <v>205</v>
      </c>
      <c r="F3805" s="85" t="s">
        <v>3031</v>
      </c>
      <c r="G3805" s="86" t="s">
        <v>11829</v>
      </c>
      <c r="H3805" s="86" t="s">
        <v>8782</v>
      </c>
      <c r="I3805" s="86">
        <v>2950</v>
      </c>
      <c r="J3805" s="109">
        <v>2500</v>
      </c>
      <c r="K3805" s="128" t="s">
        <v>261</v>
      </c>
      <c r="L3805" s="109" t="s">
        <v>232</v>
      </c>
      <c r="M3805" s="88" t="str">
        <f>VLOOKUP(L3805,'Total Sales 24-25'!$AD$2:$AE$6,2,0)</f>
        <v>Other Services</v>
      </c>
      <c r="N3805" s="109" t="s">
        <v>661</v>
      </c>
      <c r="O3805" s="84" t="s">
        <v>6341</v>
      </c>
      <c r="P3805" s="89"/>
      <c r="Q3805" s="89"/>
      <c r="R3805" s="89"/>
      <c r="S3805" s="84">
        <v>7</v>
      </c>
      <c r="T3805" s="89"/>
      <c r="U3805" s="84">
        <v>2950</v>
      </c>
    </row>
    <row r="3806" spans="1:21" ht="17.25" customHeight="1" thickBot="1">
      <c r="A3806" s="82">
        <v>45136</v>
      </c>
      <c r="B3806" s="82" t="str">
        <f t="shared" si="59"/>
        <v>Jul</v>
      </c>
      <c r="C3806" s="83">
        <v>45108</v>
      </c>
      <c r="D3806" s="84">
        <v>30</v>
      </c>
      <c r="E3806" s="84" t="s">
        <v>205</v>
      </c>
      <c r="F3806" s="85" t="s">
        <v>3186</v>
      </c>
      <c r="G3806" s="86" t="s">
        <v>11830</v>
      </c>
      <c r="H3806" s="86" t="s">
        <v>8782</v>
      </c>
      <c r="I3806" s="86">
        <v>2850</v>
      </c>
      <c r="J3806" s="109">
        <v>2415</v>
      </c>
      <c r="K3806" s="128" t="s">
        <v>261</v>
      </c>
      <c r="L3806" s="109" t="s">
        <v>232</v>
      </c>
      <c r="M3806" s="88" t="str">
        <f>VLOOKUP(L3806,'Total Sales 24-25'!$AD$2:$AE$6,2,0)</f>
        <v>Other Services</v>
      </c>
      <c r="N3806" s="109" t="s">
        <v>661</v>
      </c>
      <c r="O3806" s="84" t="s">
        <v>6341</v>
      </c>
      <c r="P3806" s="89"/>
      <c r="Q3806" s="89"/>
      <c r="R3806" s="89"/>
      <c r="S3806" s="84">
        <v>7</v>
      </c>
      <c r="T3806" s="89"/>
      <c r="U3806" s="84">
        <v>2850</v>
      </c>
    </row>
    <row r="3807" spans="1:21" ht="17.25" customHeight="1" thickBot="1">
      <c r="A3807" s="82">
        <v>45136</v>
      </c>
      <c r="B3807" s="82" t="str">
        <f t="shared" si="59"/>
        <v>Jul</v>
      </c>
      <c r="C3807" s="83">
        <v>45108</v>
      </c>
      <c r="D3807" s="109">
        <v>30</v>
      </c>
      <c r="E3807" s="84" t="s">
        <v>205</v>
      </c>
      <c r="F3807" s="113" t="s">
        <v>11831</v>
      </c>
      <c r="G3807" s="110" t="s">
        <v>11832</v>
      </c>
      <c r="H3807" s="86" t="s">
        <v>8782</v>
      </c>
      <c r="I3807" s="110">
        <v>15930</v>
      </c>
      <c r="J3807" s="109">
        <v>13500</v>
      </c>
      <c r="K3807" s="120" t="s">
        <v>112</v>
      </c>
      <c r="L3807" s="109" t="s">
        <v>229</v>
      </c>
      <c r="M3807" s="88" t="str">
        <f>VLOOKUP(L3807,'Total Sales 24-25'!$AD$2:$AE$6,2,0)</f>
        <v>WhatsApp API Business</v>
      </c>
      <c r="N3807" s="109" t="s">
        <v>284</v>
      </c>
      <c r="O3807" s="109" t="s">
        <v>6341</v>
      </c>
      <c r="P3807" s="89"/>
      <c r="Q3807" s="89"/>
      <c r="R3807" s="89"/>
      <c r="S3807" s="109">
        <v>7</v>
      </c>
      <c r="T3807" s="89"/>
      <c r="U3807" s="109">
        <v>15930</v>
      </c>
    </row>
    <row r="3808" spans="1:21" ht="17.25" customHeight="1" thickBot="1">
      <c r="A3808" s="82">
        <v>45136</v>
      </c>
      <c r="B3808" s="82" t="str">
        <f t="shared" si="59"/>
        <v>Jul</v>
      </c>
      <c r="C3808" s="83">
        <v>45108</v>
      </c>
      <c r="D3808" s="109">
        <v>30</v>
      </c>
      <c r="E3808" s="84" t="s">
        <v>205</v>
      </c>
      <c r="F3808" s="113" t="s">
        <v>3124</v>
      </c>
      <c r="G3808" s="110" t="s">
        <v>11833</v>
      </c>
      <c r="H3808" s="86" t="s">
        <v>8782</v>
      </c>
      <c r="I3808" s="110">
        <v>17700</v>
      </c>
      <c r="J3808" s="109">
        <v>15000</v>
      </c>
      <c r="K3808" s="126" t="s">
        <v>310</v>
      </c>
      <c r="L3808" s="109" t="s">
        <v>223</v>
      </c>
      <c r="M3808" s="88" t="str">
        <f>VLOOKUP(L3808,'Total Sales 24-25'!$AD$2:$AE$6,2,0)</f>
        <v>Tech Assist Recruitment</v>
      </c>
      <c r="N3808" s="109" t="s">
        <v>311</v>
      </c>
      <c r="O3808" s="109" t="s">
        <v>6341</v>
      </c>
      <c r="P3808" s="89"/>
      <c r="Q3808" s="89"/>
      <c r="R3808" s="89"/>
      <c r="S3808" s="109">
        <v>7</v>
      </c>
      <c r="T3808" s="89"/>
      <c r="U3808" s="109">
        <v>17700</v>
      </c>
    </row>
    <row r="3809" spans="1:21" ht="17.25" customHeight="1" thickBot="1">
      <c r="A3809" s="82">
        <v>45136</v>
      </c>
      <c r="B3809" s="82" t="str">
        <f t="shared" si="59"/>
        <v>Jul</v>
      </c>
      <c r="C3809" s="83">
        <v>45108</v>
      </c>
      <c r="D3809" s="109">
        <v>30</v>
      </c>
      <c r="E3809" s="84" t="s">
        <v>205</v>
      </c>
      <c r="F3809" s="113" t="s">
        <v>953</v>
      </c>
      <c r="G3809" s="110" t="s">
        <v>11834</v>
      </c>
      <c r="H3809" s="86" t="s">
        <v>8782</v>
      </c>
      <c r="I3809" s="110">
        <v>36108</v>
      </c>
      <c r="J3809" s="109">
        <v>30600</v>
      </c>
      <c r="K3809" s="120" t="s">
        <v>112</v>
      </c>
      <c r="L3809" s="109" t="s">
        <v>229</v>
      </c>
      <c r="M3809" s="88" t="str">
        <f>VLOOKUP(L3809,'Total Sales 24-25'!$AD$2:$AE$6,2,0)</f>
        <v>WhatsApp API Business</v>
      </c>
      <c r="N3809" s="109" t="s">
        <v>359</v>
      </c>
      <c r="O3809" s="109" t="s">
        <v>6341</v>
      </c>
      <c r="P3809" s="89"/>
      <c r="Q3809" s="89"/>
      <c r="R3809" s="89"/>
      <c r="S3809" s="109">
        <v>7</v>
      </c>
      <c r="T3809" s="89"/>
      <c r="U3809" s="109">
        <v>36108</v>
      </c>
    </row>
    <row r="3810" spans="1:21" ht="17.25" customHeight="1" thickBot="1">
      <c r="A3810" s="82">
        <v>45136</v>
      </c>
      <c r="B3810" s="82" t="str">
        <f t="shared" si="59"/>
        <v>Jul</v>
      </c>
      <c r="C3810" s="83">
        <v>45108</v>
      </c>
      <c r="D3810" s="109">
        <v>30</v>
      </c>
      <c r="E3810" s="84" t="s">
        <v>205</v>
      </c>
      <c r="F3810" s="113" t="s">
        <v>1065</v>
      </c>
      <c r="G3810" s="110" t="s">
        <v>11835</v>
      </c>
      <c r="H3810" s="86" t="s">
        <v>8782</v>
      </c>
      <c r="I3810" s="110">
        <v>4720</v>
      </c>
      <c r="J3810" s="109">
        <v>4000</v>
      </c>
      <c r="K3810" s="120" t="s">
        <v>112</v>
      </c>
      <c r="L3810" s="109" t="s">
        <v>229</v>
      </c>
      <c r="M3810" s="88" t="str">
        <f>VLOOKUP(L3810,'Total Sales 24-25'!$AD$2:$AE$6,2,0)</f>
        <v>WhatsApp API Business</v>
      </c>
      <c r="N3810" s="109" t="s">
        <v>2220</v>
      </c>
      <c r="O3810" s="109" t="s">
        <v>6341</v>
      </c>
      <c r="P3810" s="89"/>
      <c r="Q3810" s="89"/>
      <c r="R3810" s="89"/>
      <c r="S3810" s="109">
        <v>7</v>
      </c>
      <c r="T3810" s="89"/>
      <c r="U3810" s="109">
        <v>4720</v>
      </c>
    </row>
    <row r="3811" spans="1:21" ht="17.25" customHeight="1" thickBot="1">
      <c r="A3811" s="82">
        <v>45136</v>
      </c>
      <c r="B3811" s="82" t="str">
        <f t="shared" si="59"/>
        <v>Jul</v>
      </c>
      <c r="C3811" s="83">
        <v>45108</v>
      </c>
      <c r="D3811" s="109">
        <v>30</v>
      </c>
      <c r="E3811" s="84" t="s">
        <v>205</v>
      </c>
      <c r="F3811" s="113" t="s">
        <v>3149</v>
      </c>
      <c r="G3811" s="110" t="s">
        <v>11836</v>
      </c>
      <c r="H3811" s="86" t="s">
        <v>8782</v>
      </c>
      <c r="I3811" s="110">
        <v>10030</v>
      </c>
      <c r="J3811" s="123">
        <v>8500</v>
      </c>
      <c r="K3811" s="120" t="s">
        <v>112</v>
      </c>
      <c r="L3811" s="109" t="s">
        <v>229</v>
      </c>
      <c r="M3811" s="88" t="str">
        <f>VLOOKUP(L3811,'Total Sales 24-25'!$AD$2:$AE$6,2,0)</f>
        <v>WhatsApp API Business</v>
      </c>
      <c r="N3811" s="109" t="s">
        <v>352</v>
      </c>
      <c r="O3811" s="109" t="s">
        <v>6341</v>
      </c>
      <c r="P3811" s="89"/>
      <c r="Q3811" s="89"/>
      <c r="R3811" s="89"/>
      <c r="S3811" s="109">
        <v>7</v>
      </c>
      <c r="T3811" s="89"/>
      <c r="U3811" s="109">
        <v>10030</v>
      </c>
    </row>
    <row r="3812" spans="1:21" ht="17.25" customHeight="1" thickBot="1">
      <c r="A3812" s="82">
        <v>45136</v>
      </c>
      <c r="B3812" s="82" t="str">
        <f t="shared" si="59"/>
        <v>Jul</v>
      </c>
      <c r="C3812" s="83">
        <v>45108</v>
      </c>
      <c r="D3812" s="84">
        <v>30</v>
      </c>
      <c r="E3812" s="84" t="s">
        <v>205</v>
      </c>
      <c r="F3812" s="85" t="s">
        <v>11837</v>
      </c>
      <c r="G3812" s="86" t="s">
        <v>11838</v>
      </c>
      <c r="H3812" s="86" t="s">
        <v>8782</v>
      </c>
      <c r="I3812" s="86">
        <v>299</v>
      </c>
      <c r="J3812" s="109">
        <v>253</v>
      </c>
      <c r="K3812" s="128" t="s">
        <v>261</v>
      </c>
      <c r="L3812" s="109" t="s">
        <v>232</v>
      </c>
      <c r="M3812" s="88" t="str">
        <f>VLOOKUP(L3812,'Total Sales 24-25'!$AD$2:$AE$6,2,0)</f>
        <v>Other Services</v>
      </c>
      <c r="N3812" s="109" t="s">
        <v>330</v>
      </c>
      <c r="O3812" s="84" t="s">
        <v>6341</v>
      </c>
      <c r="P3812" s="89"/>
      <c r="Q3812" s="89"/>
      <c r="R3812" s="89"/>
      <c r="S3812" s="84">
        <v>7</v>
      </c>
      <c r="T3812" s="89"/>
      <c r="U3812" s="84">
        <v>299</v>
      </c>
    </row>
    <row r="3813" spans="1:21" ht="17.25" customHeight="1" thickBot="1">
      <c r="A3813" s="82">
        <v>45138</v>
      </c>
      <c r="B3813" s="82" t="str">
        <f t="shared" si="59"/>
        <v>Jul</v>
      </c>
      <c r="C3813" s="83">
        <v>45108</v>
      </c>
      <c r="D3813" s="84">
        <v>31</v>
      </c>
      <c r="E3813" s="84" t="s">
        <v>205</v>
      </c>
      <c r="F3813" s="85" t="s">
        <v>621</v>
      </c>
      <c r="G3813" s="117" t="s">
        <v>11839</v>
      </c>
      <c r="H3813" s="86" t="s">
        <v>8782</v>
      </c>
      <c r="I3813" s="96">
        <v>42480</v>
      </c>
      <c r="J3813" s="109">
        <v>36000</v>
      </c>
      <c r="K3813" s="122" t="s">
        <v>112</v>
      </c>
      <c r="L3813" s="88" t="s">
        <v>229</v>
      </c>
      <c r="M3813" s="88" t="str">
        <f>VLOOKUP(L3813,'Total Sales 24-25'!$AD$2:$AE$6,2,0)</f>
        <v>WhatsApp API Business</v>
      </c>
      <c r="N3813" s="88" t="s">
        <v>359</v>
      </c>
      <c r="O3813" s="84" t="s">
        <v>6341</v>
      </c>
      <c r="P3813" s="89"/>
      <c r="Q3813" s="89"/>
      <c r="R3813" s="89"/>
      <c r="S3813" s="84">
        <v>7</v>
      </c>
      <c r="T3813" s="89"/>
      <c r="U3813" s="84">
        <v>42480</v>
      </c>
    </row>
    <row r="3814" spans="1:21" ht="17.25" customHeight="1" thickBot="1">
      <c r="A3814" s="82">
        <v>45138</v>
      </c>
      <c r="B3814" s="82" t="str">
        <f t="shared" si="59"/>
        <v>Jul</v>
      </c>
      <c r="C3814" s="83">
        <v>45108</v>
      </c>
      <c r="D3814" s="84">
        <v>31</v>
      </c>
      <c r="E3814" s="84" t="s">
        <v>205</v>
      </c>
      <c r="F3814" s="85" t="s">
        <v>621</v>
      </c>
      <c r="G3814" s="117" t="s">
        <v>11839</v>
      </c>
      <c r="H3814" s="86" t="s">
        <v>8782</v>
      </c>
      <c r="I3814" s="86">
        <v>169920</v>
      </c>
      <c r="J3814" s="109">
        <v>144000</v>
      </c>
      <c r="K3814" s="108" t="s">
        <v>291</v>
      </c>
      <c r="L3814" s="88" t="s">
        <v>32</v>
      </c>
      <c r="M3814" s="88" t="s">
        <v>15</v>
      </c>
      <c r="N3814" s="88" t="s">
        <v>503</v>
      </c>
      <c r="O3814" s="84" t="s">
        <v>6341</v>
      </c>
      <c r="P3814" s="89"/>
      <c r="Q3814" s="89"/>
      <c r="R3814" s="89"/>
      <c r="S3814" s="84">
        <v>7</v>
      </c>
      <c r="T3814" s="89"/>
      <c r="U3814" s="84">
        <v>169920</v>
      </c>
    </row>
    <row r="3815" spans="1:21" ht="17.25" customHeight="1" thickBot="1">
      <c r="A3815" s="82">
        <v>45138</v>
      </c>
      <c r="B3815" s="82" t="str">
        <f t="shared" si="59"/>
        <v>Jul</v>
      </c>
      <c r="C3815" s="83">
        <v>45108</v>
      </c>
      <c r="D3815" s="84">
        <v>31</v>
      </c>
      <c r="E3815" s="84" t="s">
        <v>205</v>
      </c>
      <c r="F3815" s="85" t="s">
        <v>4205</v>
      </c>
      <c r="G3815" s="86" t="s">
        <v>11840</v>
      </c>
      <c r="H3815" s="86" t="s">
        <v>8782</v>
      </c>
      <c r="I3815" s="86">
        <v>23600</v>
      </c>
      <c r="J3815" s="109">
        <v>20000</v>
      </c>
      <c r="K3815" s="122" t="s">
        <v>112</v>
      </c>
      <c r="L3815" s="88" t="s">
        <v>229</v>
      </c>
      <c r="M3815" s="88" t="str">
        <f>VLOOKUP(L3815,'Total Sales 24-25'!$AD$2:$AE$6,2,0)</f>
        <v>WhatsApp API Business</v>
      </c>
      <c r="N3815" s="88" t="s">
        <v>485</v>
      </c>
      <c r="O3815" s="84" t="s">
        <v>6341</v>
      </c>
      <c r="P3815" s="89"/>
      <c r="Q3815" s="89"/>
      <c r="R3815" s="89"/>
      <c r="S3815" s="84">
        <v>7</v>
      </c>
      <c r="T3815" s="89"/>
      <c r="U3815" s="84">
        <v>23600</v>
      </c>
    </row>
    <row r="3816" spans="1:21" ht="17.25" customHeight="1" thickBot="1">
      <c r="A3816" s="82">
        <v>45138</v>
      </c>
      <c r="B3816" s="82" t="str">
        <f t="shared" si="59"/>
        <v>Jul</v>
      </c>
      <c r="C3816" s="83">
        <v>45108</v>
      </c>
      <c r="D3816" s="84">
        <v>31</v>
      </c>
      <c r="E3816" s="84" t="s">
        <v>205</v>
      </c>
      <c r="F3816" s="85" t="s">
        <v>270</v>
      </c>
      <c r="G3816" s="86" t="s">
        <v>11841</v>
      </c>
      <c r="H3816" s="86" t="s">
        <v>8782</v>
      </c>
      <c r="I3816" s="86">
        <v>10030</v>
      </c>
      <c r="J3816" s="109">
        <v>8500</v>
      </c>
      <c r="K3816" s="122" t="s">
        <v>112</v>
      </c>
      <c r="L3816" s="88" t="s">
        <v>229</v>
      </c>
      <c r="M3816" s="88" t="str">
        <f>VLOOKUP(L3816,'Total Sales 24-25'!$AD$2:$AE$6,2,0)</f>
        <v>WhatsApp API Business</v>
      </c>
      <c r="N3816" s="88" t="s">
        <v>352</v>
      </c>
      <c r="O3816" s="84" t="s">
        <v>6341</v>
      </c>
      <c r="P3816" s="89"/>
      <c r="Q3816" s="89"/>
      <c r="R3816" s="89"/>
      <c r="S3816" s="84">
        <v>7</v>
      </c>
      <c r="T3816" s="89"/>
      <c r="U3816" s="84">
        <v>10030</v>
      </c>
    </row>
    <row r="3817" spans="1:21" ht="17.25" customHeight="1" thickBot="1">
      <c r="A3817" s="82">
        <v>45138</v>
      </c>
      <c r="B3817" s="82" t="str">
        <f t="shared" si="59"/>
        <v>Jul</v>
      </c>
      <c r="C3817" s="83">
        <v>45108</v>
      </c>
      <c r="D3817" s="84">
        <v>31</v>
      </c>
      <c r="E3817" s="84" t="s">
        <v>205</v>
      </c>
      <c r="F3817" s="85" t="s">
        <v>2581</v>
      </c>
      <c r="G3817" s="86" t="s">
        <v>11842</v>
      </c>
      <c r="H3817" s="86" t="s">
        <v>8782</v>
      </c>
      <c r="I3817" s="86">
        <v>22420</v>
      </c>
      <c r="J3817" s="109">
        <v>19000</v>
      </c>
      <c r="K3817" s="107" t="s">
        <v>261</v>
      </c>
      <c r="L3817" s="88" t="s">
        <v>232</v>
      </c>
      <c r="M3817" s="88" t="str">
        <f>VLOOKUP(L3817,'Total Sales 24-25'!$AD$2:$AE$6,2,0)</f>
        <v>Other Services</v>
      </c>
      <c r="N3817" s="88" t="s">
        <v>8961</v>
      </c>
      <c r="O3817" s="84" t="s">
        <v>6341</v>
      </c>
      <c r="P3817" s="89"/>
      <c r="Q3817" s="89"/>
      <c r="R3817" s="89"/>
      <c r="S3817" s="84">
        <v>7</v>
      </c>
      <c r="T3817" s="89"/>
      <c r="U3817" s="84">
        <v>22420</v>
      </c>
    </row>
    <row r="3818" spans="1:21" ht="17.25" customHeight="1" thickBot="1">
      <c r="A3818" s="82">
        <v>45138</v>
      </c>
      <c r="B3818" s="82" t="str">
        <f t="shared" si="59"/>
        <v>Jul</v>
      </c>
      <c r="C3818" s="83">
        <v>45108</v>
      </c>
      <c r="D3818" s="84">
        <v>31</v>
      </c>
      <c r="E3818" s="84" t="s">
        <v>205</v>
      </c>
      <c r="F3818" s="85" t="s">
        <v>2288</v>
      </c>
      <c r="G3818" s="86" t="s">
        <v>11843</v>
      </c>
      <c r="H3818" s="86" t="s">
        <v>8782</v>
      </c>
      <c r="I3818" s="86">
        <v>11210</v>
      </c>
      <c r="J3818" s="109">
        <v>9500</v>
      </c>
      <c r="K3818" s="107" t="s">
        <v>261</v>
      </c>
      <c r="L3818" s="88" t="s">
        <v>232</v>
      </c>
      <c r="M3818" s="88" t="str">
        <f>VLOOKUP(L3818,'Total Sales 24-25'!$AD$2:$AE$6,2,0)</f>
        <v>Other Services</v>
      </c>
      <c r="N3818" s="88" t="s">
        <v>8961</v>
      </c>
      <c r="O3818" s="84" t="s">
        <v>6341</v>
      </c>
      <c r="P3818" s="89"/>
      <c r="Q3818" s="89"/>
      <c r="R3818" s="89"/>
      <c r="S3818" s="84">
        <v>7</v>
      </c>
      <c r="T3818" s="89"/>
      <c r="U3818" s="84">
        <v>11210</v>
      </c>
    </row>
    <row r="3819" spans="1:21" ht="17.25" customHeight="1" thickBot="1">
      <c r="A3819" s="82">
        <v>45138</v>
      </c>
      <c r="B3819" s="82" t="str">
        <f t="shared" si="59"/>
        <v>Jul</v>
      </c>
      <c r="C3819" s="83">
        <v>45108</v>
      </c>
      <c r="D3819" s="84">
        <v>31</v>
      </c>
      <c r="E3819" s="84" t="s">
        <v>205</v>
      </c>
      <c r="F3819" s="85" t="s">
        <v>2901</v>
      </c>
      <c r="G3819" s="86" t="s">
        <v>11844</v>
      </c>
      <c r="H3819" s="86" t="s">
        <v>8782</v>
      </c>
      <c r="I3819" s="86">
        <v>23541</v>
      </c>
      <c r="J3819" s="109">
        <v>19950</v>
      </c>
      <c r="K3819" s="122" t="s">
        <v>112</v>
      </c>
      <c r="L3819" s="88" t="s">
        <v>229</v>
      </c>
      <c r="M3819" s="88" t="str">
        <f>VLOOKUP(L3819,'Total Sales 24-25'!$AD$2:$AE$6,2,0)</f>
        <v>WhatsApp API Business</v>
      </c>
      <c r="N3819" s="88" t="s">
        <v>1322</v>
      </c>
      <c r="O3819" s="84" t="s">
        <v>6341</v>
      </c>
      <c r="P3819" s="89"/>
      <c r="Q3819" s="89"/>
      <c r="R3819" s="89"/>
      <c r="S3819" s="84">
        <v>7</v>
      </c>
      <c r="T3819" s="89"/>
      <c r="U3819" s="84">
        <v>23541</v>
      </c>
    </row>
    <row r="3820" spans="1:21" ht="17.25" customHeight="1" thickBot="1">
      <c r="A3820" s="82">
        <v>45139</v>
      </c>
      <c r="B3820" s="82" t="str">
        <f t="shared" si="59"/>
        <v>Aug</v>
      </c>
      <c r="C3820" s="83">
        <v>45139</v>
      </c>
      <c r="D3820" s="84">
        <v>31</v>
      </c>
      <c r="E3820" s="84" t="s">
        <v>205</v>
      </c>
      <c r="F3820" s="85" t="s">
        <v>9766</v>
      </c>
      <c r="G3820" s="86" t="s">
        <v>11845</v>
      </c>
      <c r="H3820" s="86" t="s">
        <v>8782</v>
      </c>
      <c r="I3820" s="86">
        <v>56640</v>
      </c>
      <c r="J3820" s="112">
        <v>48000</v>
      </c>
      <c r="K3820" s="108" t="s">
        <v>291</v>
      </c>
      <c r="L3820" s="88" t="s">
        <v>32</v>
      </c>
      <c r="M3820" s="88" t="s">
        <v>15</v>
      </c>
      <c r="N3820" s="88" t="s">
        <v>503</v>
      </c>
      <c r="O3820" s="84" t="s">
        <v>6341</v>
      </c>
      <c r="P3820" s="89"/>
      <c r="Q3820" s="89"/>
      <c r="R3820" s="89"/>
      <c r="S3820" s="84">
        <v>8</v>
      </c>
      <c r="T3820" s="89"/>
      <c r="U3820" s="84">
        <v>56640</v>
      </c>
    </row>
    <row r="3821" spans="1:21" ht="17.25" customHeight="1" thickBot="1">
      <c r="A3821" s="82">
        <v>45139</v>
      </c>
      <c r="B3821" s="82" t="str">
        <f t="shared" si="59"/>
        <v>Aug</v>
      </c>
      <c r="C3821" s="83">
        <v>45139</v>
      </c>
      <c r="D3821" s="84">
        <v>31</v>
      </c>
      <c r="E3821" s="84" t="s">
        <v>205</v>
      </c>
      <c r="F3821" s="85" t="s">
        <v>9302</v>
      </c>
      <c r="G3821" s="86" t="s">
        <v>11846</v>
      </c>
      <c r="H3821" s="86" t="s">
        <v>8782</v>
      </c>
      <c r="I3821" s="86">
        <v>2950</v>
      </c>
      <c r="J3821" s="112">
        <v>2500</v>
      </c>
      <c r="K3821" s="122" t="s">
        <v>112</v>
      </c>
      <c r="L3821" s="88" t="s">
        <v>229</v>
      </c>
      <c r="M3821" s="88" t="str">
        <f>VLOOKUP(L3821,'Total Sales 24-25'!$AD$2:$AE$6,2,0)</f>
        <v>WhatsApp API Business</v>
      </c>
      <c r="N3821" s="88" t="s">
        <v>258</v>
      </c>
      <c r="O3821" s="84" t="s">
        <v>6341</v>
      </c>
      <c r="P3821" s="89"/>
      <c r="Q3821" s="89"/>
      <c r="R3821" s="89"/>
      <c r="S3821" s="84">
        <v>8</v>
      </c>
      <c r="T3821" s="89"/>
      <c r="U3821" s="84">
        <v>2950</v>
      </c>
    </row>
    <row r="3822" spans="1:21" ht="17.25" customHeight="1" thickBot="1">
      <c r="A3822" s="82">
        <v>45139</v>
      </c>
      <c r="B3822" s="82" t="str">
        <f t="shared" si="59"/>
        <v>Aug</v>
      </c>
      <c r="C3822" s="83">
        <v>45139</v>
      </c>
      <c r="D3822" s="84">
        <v>31</v>
      </c>
      <c r="E3822" s="84" t="s">
        <v>205</v>
      </c>
      <c r="F3822" s="85" t="s">
        <v>11569</v>
      </c>
      <c r="G3822" s="86" t="s">
        <v>11847</v>
      </c>
      <c r="H3822" s="86" t="s">
        <v>8782</v>
      </c>
      <c r="I3822" s="86">
        <v>24743</v>
      </c>
      <c r="J3822" s="112">
        <v>20969</v>
      </c>
      <c r="K3822" s="124" t="s">
        <v>310</v>
      </c>
      <c r="L3822" s="88" t="s">
        <v>223</v>
      </c>
      <c r="M3822" s="88" t="str">
        <f>VLOOKUP(L3822,'Total Sales 24-25'!$AD$2:$AE$6,2,0)</f>
        <v>Tech Assist Recruitment</v>
      </c>
      <c r="N3822" s="88" t="s">
        <v>311</v>
      </c>
      <c r="O3822" s="84" t="s">
        <v>6341</v>
      </c>
      <c r="P3822" s="89"/>
      <c r="Q3822" s="89"/>
      <c r="R3822" s="89"/>
      <c r="S3822" s="84">
        <v>8</v>
      </c>
      <c r="T3822" s="89"/>
      <c r="U3822" s="84">
        <v>24743.42</v>
      </c>
    </row>
    <row r="3823" spans="1:21" ht="17.25" customHeight="1" thickBot="1">
      <c r="A3823" s="82">
        <v>45139</v>
      </c>
      <c r="B3823" s="82" t="str">
        <f t="shared" si="59"/>
        <v>Aug</v>
      </c>
      <c r="C3823" s="83">
        <v>45139</v>
      </c>
      <c r="D3823" s="84">
        <v>31</v>
      </c>
      <c r="E3823" s="84" t="s">
        <v>205</v>
      </c>
      <c r="F3823" s="85" t="s">
        <v>2810</v>
      </c>
      <c r="G3823" s="86" t="s">
        <v>11848</v>
      </c>
      <c r="H3823" s="86" t="s">
        <v>8782</v>
      </c>
      <c r="I3823" s="86">
        <v>950</v>
      </c>
      <c r="J3823" s="112">
        <v>805</v>
      </c>
      <c r="K3823" s="107" t="s">
        <v>261</v>
      </c>
      <c r="L3823" s="88" t="s">
        <v>232</v>
      </c>
      <c r="M3823" s="88" t="str">
        <f>VLOOKUP(L3823,'Total Sales 24-25'!$AD$2:$AE$6,2,0)</f>
        <v>Other Services</v>
      </c>
      <c r="N3823" s="88" t="s">
        <v>661</v>
      </c>
      <c r="O3823" s="84" t="s">
        <v>6341</v>
      </c>
      <c r="P3823" s="89"/>
      <c r="Q3823" s="89"/>
      <c r="R3823" s="89"/>
      <c r="S3823" s="84">
        <v>8</v>
      </c>
      <c r="T3823" s="89"/>
      <c r="U3823" s="84">
        <v>950</v>
      </c>
    </row>
    <row r="3824" spans="1:21" ht="17.25" customHeight="1" thickBot="1">
      <c r="A3824" s="82">
        <v>45139</v>
      </c>
      <c r="B3824" s="82" t="str">
        <f t="shared" si="59"/>
        <v>Aug</v>
      </c>
      <c r="C3824" s="83">
        <v>45139</v>
      </c>
      <c r="D3824" s="84">
        <v>31</v>
      </c>
      <c r="E3824" s="84" t="s">
        <v>205</v>
      </c>
      <c r="F3824" s="85" t="s">
        <v>2025</v>
      </c>
      <c r="G3824" s="86" t="s">
        <v>11849</v>
      </c>
      <c r="H3824" s="86" t="s">
        <v>8782</v>
      </c>
      <c r="I3824" s="86">
        <v>950</v>
      </c>
      <c r="J3824" s="112">
        <v>805</v>
      </c>
      <c r="K3824" s="107" t="s">
        <v>261</v>
      </c>
      <c r="L3824" s="88" t="s">
        <v>232</v>
      </c>
      <c r="M3824" s="88" t="str">
        <f>VLOOKUP(L3824,'Total Sales 24-25'!$AD$2:$AE$6,2,0)</f>
        <v>Other Services</v>
      </c>
      <c r="N3824" s="88" t="s">
        <v>661</v>
      </c>
      <c r="O3824" s="84" t="s">
        <v>6341</v>
      </c>
      <c r="P3824" s="89"/>
      <c r="Q3824" s="89"/>
      <c r="R3824" s="89"/>
      <c r="S3824" s="84">
        <v>8</v>
      </c>
      <c r="T3824" s="89"/>
      <c r="U3824" s="84">
        <v>950</v>
      </c>
    </row>
    <row r="3825" spans="1:21" ht="17.25" customHeight="1" thickBot="1">
      <c r="A3825" s="82">
        <v>45140</v>
      </c>
      <c r="B3825" s="82" t="str">
        <f t="shared" si="59"/>
        <v>Aug</v>
      </c>
      <c r="C3825" s="83">
        <v>45139</v>
      </c>
      <c r="D3825" s="84">
        <v>31</v>
      </c>
      <c r="E3825" s="84" t="s">
        <v>205</v>
      </c>
      <c r="F3825" s="85" t="s">
        <v>621</v>
      </c>
      <c r="G3825" s="86" t="s">
        <v>11850</v>
      </c>
      <c r="H3825" s="86" t="s">
        <v>8782</v>
      </c>
      <c r="I3825" s="86">
        <v>950</v>
      </c>
      <c r="J3825" s="123">
        <v>805</v>
      </c>
      <c r="K3825" s="107" t="s">
        <v>261</v>
      </c>
      <c r="L3825" s="88" t="s">
        <v>232</v>
      </c>
      <c r="M3825" s="88" t="str">
        <f>VLOOKUP(L3825,'Total Sales 24-25'!$AD$2:$AE$6,2,0)</f>
        <v>Other Services</v>
      </c>
      <c r="N3825" s="88" t="s">
        <v>661</v>
      </c>
      <c r="O3825" s="84" t="s">
        <v>6341</v>
      </c>
      <c r="P3825" s="89"/>
      <c r="Q3825" s="89"/>
      <c r="R3825" s="89"/>
      <c r="S3825" s="84">
        <v>8</v>
      </c>
      <c r="T3825" s="89"/>
      <c r="U3825" s="84">
        <v>950</v>
      </c>
    </row>
    <row r="3826" spans="1:21" ht="17.25" customHeight="1" thickBot="1">
      <c r="A3826" s="82">
        <v>45140</v>
      </c>
      <c r="B3826" s="82" t="str">
        <f t="shared" si="59"/>
        <v>Aug</v>
      </c>
      <c r="C3826" s="83">
        <v>45139</v>
      </c>
      <c r="D3826" s="84">
        <v>31</v>
      </c>
      <c r="E3826" s="84" t="s">
        <v>205</v>
      </c>
      <c r="F3826" s="85" t="s">
        <v>815</v>
      </c>
      <c r="G3826" s="86" t="s">
        <v>11851</v>
      </c>
      <c r="H3826" s="86" t="s">
        <v>8782</v>
      </c>
      <c r="I3826" s="86">
        <v>950</v>
      </c>
      <c r="J3826" s="123">
        <v>805</v>
      </c>
      <c r="K3826" s="107" t="s">
        <v>261</v>
      </c>
      <c r="L3826" s="88" t="s">
        <v>232</v>
      </c>
      <c r="M3826" s="88" t="str">
        <f>VLOOKUP(L3826,'Total Sales 24-25'!$AD$2:$AE$6,2,0)</f>
        <v>Other Services</v>
      </c>
      <c r="N3826" s="88" t="s">
        <v>661</v>
      </c>
      <c r="O3826" s="84" t="s">
        <v>6341</v>
      </c>
      <c r="P3826" s="89"/>
      <c r="Q3826" s="89"/>
      <c r="R3826" s="89"/>
      <c r="S3826" s="84">
        <v>8</v>
      </c>
      <c r="T3826" s="89"/>
      <c r="U3826" s="84">
        <v>950</v>
      </c>
    </row>
    <row r="3827" spans="1:21" ht="17.25" customHeight="1" thickBot="1">
      <c r="A3827" s="82">
        <v>45140</v>
      </c>
      <c r="B3827" s="82" t="str">
        <f t="shared" si="59"/>
        <v>Aug</v>
      </c>
      <c r="C3827" s="83">
        <v>45139</v>
      </c>
      <c r="D3827" s="84">
        <v>31</v>
      </c>
      <c r="E3827" s="84" t="s">
        <v>205</v>
      </c>
      <c r="F3827" s="85" t="s">
        <v>2200</v>
      </c>
      <c r="G3827" s="86" t="s">
        <v>11852</v>
      </c>
      <c r="H3827" s="86" t="s">
        <v>8782</v>
      </c>
      <c r="I3827" s="86">
        <v>950</v>
      </c>
      <c r="J3827" s="123">
        <v>805</v>
      </c>
      <c r="K3827" s="107" t="s">
        <v>261</v>
      </c>
      <c r="L3827" s="88" t="s">
        <v>232</v>
      </c>
      <c r="M3827" s="88" t="str">
        <f>VLOOKUP(L3827,'Total Sales 24-25'!$AD$2:$AE$6,2,0)</f>
        <v>Other Services</v>
      </c>
      <c r="N3827" s="88" t="s">
        <v>661</v>
      </c>
      <c r="O3827" s="84" t="s">
        <v>6341</v>
      </c>
      <c r="P3827" s="89"/>
      <c r="Q3827" s="89"/>
      <c r="R3827" s="89"/>
      <c r="S3827" s="84">
        <v>8</v>
      </c>
      <c r="T3827" s="89"/>
      <c r="U3827" s="84">
        <v>950</v>
      </c>
    </row>
    <row r="3828" spans="1:21" ht="17.25" customHeight="1" thickBot="1">
      <c r="A3828" s="82">
        <v>45140</v>
      </c>
      <c r="B3828" s="82" t="str">
        <f t="shared" si="59"/>
        <v>Aug</v>
      </c>
      <c r="C3828" s="83">
        <v>45139</v>
      </c>
      <c r="D3828" s="84">
        <v>31</v>
      </c>
      <c r="E3828" s="84" t="s">
        <v>205</v>
      </c>
      <c r="F3828" s="85" t="s">
        <v>3704</v>
      </c>
      <c r="G3828" s="86" t="s">
        <v>11853</v>
      </c>
      <c r="H3828" s="86" t="s">
        <v>8782</v>
      </c>
      <c r="I3828" s="86">
        <v>17700</v>
      </c>
      <c r="J3828" s="123">
        <v>15000</v>
      </c>
      <c r="K3828" s="122" t="s">
        <v>112</v>
      </c>
      <c r="L3828" s="88" t="s">
        <v>229</v>
      </c>
      <c r="M3828" s="88" t="str">
        <f>VLOOKUP(L3828,'Total Sales 24-25'!$AD$2:$AE$6,2,0)</f>
        <v>WhatsApp API Business</v>
      </c>
      <c r="N3828" s="88" t="s">
        <v>284</v>
      </c>
      <c r="O3828" s="84" t="s">
        <v>6341</v>
      </c>
      <c r="P3828" s="89"/>
      <c r="Q3828" s="89"/>
      <c r="R3828" s="89"/>
      <c r="S3828" s="84">
        <v>8</v>
      </c>
      <c r="T3828" s="89"/>
      <c r="U3828" s="84">
        <v>17700</v>
      </c>
    </row>
    <row r="3829" spans="1:21" ht="17.25" customHeight="1" thickBot="1">
      <c r="A3829" s="82">
        <v>45140</v>
      </c>
      <c r="B3829" s="82" t="str">
        <f t="shared" si="59"/>
        <v>Aug</v>
      </c>
      <c r="C3829" s="83">
        <v>45139</v>
      </c>
      <c r="D3829" s="84">
        <v>31</v>
      </c>
      <c r="E3829" s="84" t="s">
        <v>205</v>
      </c>
      <c r="F3829" s="85" t="s">
        <v>11854</v>
      </c>
      <c r="G3829" s="86" t="s">
        <v>11855</v>
      </c>
      <c r="H3829" s="86" t="s">
        <v>8782</v>
      </c>
      <c r="I3829" s="86">
        <v>17700</v>
      </c>
      <c r="J3829" s="123">
        <v>15000</v>
      </c>
      <c r="K3829" s="122" t="s">
        <v>112</v>
      </c>
      <c r="L3829" s="88" t="s">
        <v>229</v>
      </c>
      <c r="M3829" s="88" t="str">
        <f>VLOOKUP(L3829,'Total Sales 24-25'!$AD$2:$AE$6,2,0)</f>
        <v>WhatsApp API Business</v>
      </c>
      <c r="N3829" s="88" t="s">
        <v>284</v>
      </c>
      <c r="O3829" s="84" t="s">
        <v>6341</v>
      </c>
      <c r="P3829" s="89"/>
      <c r="Q3829" s="89"/>
      <c r="R3829" s="89"/>
      <c r="S3829" s="84">
        <v>8</v>
      </c>
      <c r="T3829" s="89"/>
      <c r="U3829" s="84">
        <v>17700</v>
      </c>
    </row>
    <row r="3830" spans="1:21" ht="17.25" customHeight="1" thickBot="1">
      <c r="A3830" s="82">
        <v>45140</v>
      </c>
      <c r="B3830" s="82" t="str">
        <f t="shared" si="59"/>
        <v>Aug</v>
      </c>
      <c r="C3830" s="83">
        <v>45139</v>
      </c>
      <c r="D3830" s="84">
        <v>31</v>
      </c>
      <c r="E3830" s="84" t="s">
        <v>205</v>
      </c>
      <c r="F3830" s="85" t="s">
        <v>372</v>
      </c>
      <c r="G3830" s="86" t="s">
        <v>11856</v>
      </c>
      <c r="H3830" s="86" t="s">
        <v>8782</v>
      </c>
      <c r="I3830" s="86">
        <v>1950</v>
      </c>
      <c r="J3830" s="123">
        <v>1653</v>
      </c>
      <c r="K3830" s="107" t="s">
        <v>261</v>
      </c>
      <c r="L3830" s="88" t="s">
        <v>232</v>
      </c>
      <c r="M3830" s="88" t="str">
        <f>VLOOKUP(L3830,'Total Sales 24-25'!$AD$2:$AE$6,2,0)</f>
        <v>Other Services</v>
      </c>
      <c r="N3830" s="88" t="s">
        <v>661</v>
      </c>
      <c r="O3830" s="84" t="s">
        <v>6341</v>
      </c>
      <c r="P3830" s="89"/>
      <c r="Q3830" s="89"/>
      <c r="R3830" s="89"/>
      <c r="S3830" s="84">
        <v>8</v>
      </c>
      <c r="T3830" s="89"/>
      <c r="U3830" s="84">
        <v>1950</v>
      </c>
    </row>
    <row r="3831" spans="1:21" ht="17.25" customHeight="1" thickBot="1">
      <c r="A3831" s="82">
        <v>45140</v>
      </c>
      <c r="B3831" s="82" t="str">
        <f t="shared" si="59"/>
        <v>Aug</v>
      </c>
      <c r="C3831" s="83">
        <v>45139</v>
      </c>
      <c r="D3831" s="84">
        <v>31</v>
      </c>
      <c r="E3831" s="84" t="s">
        <v>205</v>
      </c>
      <c r="F3831" s="85" t="s">
        <v>1518</v>
      </c>
      <c r="G3831" s="86" t="s">
        <v>11857</v>
      </c>
      <c r="H3831" s="86" t="s">
        <v>8782</v>
      </c>
      <c r="I3831" s="86">
        <v>3900</v>
      </c>
      <c r="J3831" s="123">
        <v>3305</v>
      </c>
      <c r="K3831" s="107" t="s">
        <v>261</v>
      </c>
      <c r="L3831" s="88" t="s">
        <v>232</v>
      </c>
      <c r="M3831" s="88" t="str">
        <f>VLOOKUP(L3831,'Total Sales 24-25'!$AD$2:$AE$6,2,0)</f>
        <v>Other Services</v>
      </c>
      <c r="N3831" s="88" t="s">
        <v>661</v>
      </c>
      <c r="O3831" s="84" t="s">
        <v>6341</v>
      </c>
      <c r="P3831" s="89"/>
      <c r="Q3831" s="89"/>
      <c r="R3831" s="89"/>
      <c r="S3831" s="84">
        <v>8</v>
      </c>
      <c r="T3831" s="89"/>
      <c r="U3831" s="84">
        <v>3900</v>
      </c>
    </row>
    <row r="3832" spans="1:21" ht="17.25" customHeight="1" thickBot="1">
      <c r="A3832" s="82">
        <v>45140</v>
      </c>
      <c r="B3832" s="82" t="str">
        <f t="shared" si="59"/>
        <v>Aug</v>
      </c>
      <c r="C3832" s="83">
        <v>45139</v>
      </c>
      <c r="D3832" s="84">
        <v>31</v>
      </c>
      <c r="E3832" s="84" t="s">
        <v>205</v>
      </c>
      <c r="F3832" s="145" t="s">
        <v>11858</v>
      </c>
      <c r="G3832" s="86" t="s">
        <v>11859</v>
      </c>
      <c r="H3832" s="86" t="s">
        <v>8782</v>
      </c>
      <c r="I3832" s="86">
        <v>1950</v>
      </c>
      <c r="J3832" s="123">
        <v>1653</v>
      </c>
      <c r="K3832" s="107" t="s">
        <v>261</v>
      </c>
      <c r="L3832" s="88" t="s">
        <v>232</v>
      </c>
      <c r="M3832" s="88" t="str">
        <f>VLOOKUP(L3832,'Total Sales 24-25'!$AD$2:$AE$6,2,0)</f>
        <v>Other Services</v>
      </c>
      <c r="N3832" s="88" t="s">
        <v>661</v>
      </c>
      <c r="O3832" s="84" t="s">
        <v>6341</v>
      </c>
      <c r="P3832" s="89"/>
      <c r="Q3832" s="89"/>
      <c r="R3832" s="89"/>
      <c r="S3832" s="84">
        <v>8</v>
      </c>
      <c r="T3832" s="89"/>
      <c r="U3832" s="84">
        <v>1950</v>
      </c>
    </row>
    <row r="3833" spans="1:21" ht="17.25" customHeight="1" thickBot="1">
      <c r="A3833" s="82">
        <v>45140</v>
      </c>
      <c r="B3833" s="82" t="str">
        <f t="shared" si="59"/>
        <v>Aug</v>
      </c>
      <c r="C3833" s="83">
        <v>45139</v>
      </c>
      <c r="D3833" s="84">
        <v>31</v>
      </c>
      <c r="E3833" s="84" t="s">
        <v>205</v>
      </c>
      <c r="F3833" s="85" t="s">
        <v>10995</v>
      </c>
      <c r="G3833" s="86" t="s">
        <v>11860</v>
      </c>
      <c r="H3833" s="86" t="s">
        <v>8782</v>
      </c>
      <c r="I3833" s="86">
        <v>3900</v>
      </c>
      <c r="J3833" s="123">
        <v>3305</v>
      </c>
      <c r="K3833" s="107" t="s">
        <v>261</v>
      </c>
      <c r="L3833" s="88" t="s">
        <v>232</v>
      </c>
      <c r="M3833" s="88" t="str">
        <f>VLOOKUP(L3833,'Total Sales 24-25'!$AD$2:$AE$6,2,0)</f>
        <v>Other Services</v>
      </c>
      <c r="N3833" s="88" t="s">
        <v>661</v>
      </c>
      <c r="O3833" s="84" t="s">
        <v>6341</v>
      </c>
      <c r="P3833" s="89"/>
      <c r="Q3833" s="89"/>
      <c r="R3833" s="89"/>
      <c r="S3833" s="84">
        <v>8</v>
      </c>
      <c r="T3833" s="89"/>
      <c r="U3833" s="84">
        <v>3900</v>
      </c>
    </row>
    <row r="3834" spans="1:21" ht="17.25" customHeight="1" thickBot="1">
      <c r="A3834" s="82">
        <v>45140</v>
      </c>
      <c r="B3834" s="82" t="str">
        <f t="shared" si="59"/>
        <v>Aug</v>
      </c>
      <c r="C3834" s="83">
        <v>45139</v>
      </c>
      <c r="D3834" s="84">
        <v>31</v>
      </c>
      <c r="E3834" s="84" t="s">
        <v>205</v>
      </c>
      <c r="F3834" s="85" t="s">
        <v>2972</v>
      </c>
      <c r="G3834" s="86" t="s">
        <v>11861</v>
      </c>
      <c r="H3834" s="86" t="s">
        <v>8782</v>
      </c>
      <c r="I3834" s="86">
        <v>3950</v>
      </c>
      <c r="J3834" s="123">
        <v>3347</v>
      </c>
      <c r="K3834" s="107" t="s">
        <v>261</v>
      </c>
      <c r="L3834" s="88" t="s">
        <v>232</v>
      </c>
      <c r="M3834" s="88" t="str">
        <f>VLOOKUP(L3834,'Total Sales 24-25'!$AD$2:$AE$6,2,0)</f>
        <v>Other Services</v>
      </c>
      <c r="N3834" s="88" t="s">
        <v>661</v>
      </c>
      <c r="O3834" s="84" t="s">
        <v>6341</v>
      </c>
      <c r="P3834" s="89"/>
      <c r="Q3834" s="89"/>
      <c r="R3834" s="89"/>
      <c r="S3834" s="84">
        <v>8</v>
      </c>
      <c r="T3834" s="89"/>
      <c r="U3834" s="84">
        <v>3950</v>
      </c>
    </row>
    <row r="3835" spans="1:21" ht="17.25" customHeight="1" thickBot="1">
      <c r="A3835" s="82">
        <v>45140</v>
      </c>
      <c r="B3835" s="82" t="str">
        <f t="shared" si="59"/>
        <v>Aug</v>
      </c>
      <c r="C3835" s="83">
        <v>45139</v>
      </c>
      <c r="D3835" s="84">
        <v>31</v>
      </c>
      <c r="E3835" s="84" t="s">
        <v>205</v>
      </c>
      <c r="F3835" s="85" t="s">
        <v>4327</v>
      </c>
      <c r="G3835" s="86" t="s">
        <v>11862</v>
      </c>
      <c r="H3835" s="86" t="s">
        <v>8782</v>
      </c>
      <c r="I3835" s="86">
        <v>2950</v>
      </c>
      <c r="J3835" s="123">
        <v>2500</v>
      </c>
      <c r="K3835" s="122" t="s">
        <v>112</v>
      </c>
      <c r="L3835" s="88" t="s">
        <v>229</v>
      </c>
      <c r="M3835" s="88" t="str">
        <f>VLOOKUP(L3835,'Total Sales 24-25'!$AD$2:$AE$6,2,0)</f>
        <v>WhatsApp API Business</v>
      </c>
      <c r="N3835" s="88" t="s">
        <v>258</v>
      </c>
      <c r="O3835" s="84" t="s">
        <v>6341</v>
      </c>
      <c r="P3835" s="89"/>
      <c r="Q3835" s="89"/>
      <c r="R3835" s="89"/>
      <c r="S3835" s="84">
        <v>8</v>
      </c>
      <c r="T3835" s="89"/>
      <c r="U3835" s="84">
        <v>2950</v>
      </c>
    </row>
    <row r="3836" spans="1:21" ht="17.25" customHeight="1" thickBot="1">
      <c r="A3836" s="82">
        <v>45140</v>
      </c>
      <c r="B3836" s="82" t="str">
        <f t="shared" si="59"/>
        <v>Aug</v>
      </c>
      <c r="C3836" s="83">
        <v>45139</v>
      </c>
      <c r="D3836" s="84">
        <v>31</v>
      </c>
      <c r="E3836" s="84" t="s">
        <v>205</v>
      </c>
      <c r="F3836" s="85" t="s">
        <v>2364</v>
      </c>
      <c r="G3836" s="86" t="s">
        <v>11863</v>
      </c>
      <c r="H3836" s="86" t="s">
        <v>8782</v>
      </c>
      <c r="I3836" s="86">
        <v>42480</v>
      </c>
      <c r="J3836" s="123">
        <v>36000</v>
      </c>
      <c r="K3836" s="122" t="s">
        <v>112</v>
      </c>
      <c r="L3836" s="88" t="s">
        <v>229</v>
      </c>
      <c r="M3836" s="88" t="str">
        <f>VLOOKUP(L3836,'Total Sales 24-25'!$AD$2:$AE$6,2,0)</f>
        <v>WhatsApp API Business</v>
      </c>
      <c r="N3836" s="88" t="s">
        <v>359</v>
      </c>
      <c r="O3836" s="84" t="s">
        <v>6341</v>
      </c>
      <c r="P3836" s="89"/>
      <c r="Q3836" s="89"/>
      <c r="R3836" s="89"/>
      <c r="S3836" s="84">
        <v>8</v>
      </c>
      <c r="T3836" s="89"/>
      <c r="U3836" s="84">
        <v>42480</v>
      </c>
    </row>
    <row r="3837" spans="1:21" ht="17.25" customHeight="1" thickBot="1">
      <c r="A3837" s="82">
        <v>45140</v>
      </c>
      <c r="B3837" s="82" t="str">
        <f t="shared" si="59"/>
        <v>Aug</v>
      </c>
      <c r="C3837" s="83">
        <v>45139</v>
      </c>
      <c r="D3837" s="84">
        <v>31</v>
      </c>
      <c r="E3837" s="84" t="s">
        <v>205</v>
      </c>
      <c r="F3837" s="85" t="s">
        <v>8998</v>
      </c>
      <c r="G3837" s="86" t="s">
        <v>11864</v>
      </c>
      <c r="H3837" s="86" t="s">
        <v>8782</v>
      </c>
      <c r="I3837" s="86">
        <v>70800</v>
      </c>
      <c r="J3837" s="123">
        <v>60000</v>
      </c>
      <c r="K3837" s="108" t="s">
        <v>291</v>
      </c>
      <c r="L3837" s="88" t="s">
        <v>32</v>
      </c>
      <c r="M3837" s="88" t="s">
        <v>15</v>
      </c>
      <c r="N3837" s="88" t="s">
        <v>503</v>
      </c>
      <c r="O3837" s="84" t="s">
        <v>6341</v>
      </c>
      <c r="P3837" s="89"/>
      <c r="Q3837" s="89"/>
      <c r="R3837" s="89"/>
      <c r="S3837" s="84">
        <v>8</v>
      </c>
      <c r="T3837" s="89"/>
      <c r="U3837" s="84">
        <v>70800</v>
      </c>
    </row>
    <row r="3838" spans="1:21" ht="17.25" customHeight="1" thickBot="1">
      <c r="A3838" s="82">
        <v>45140</v>
      </c>
      <c r="B3838" s="82" t="str">
        <f t="shared" si="59"/>
        <v>Aug</v>
      </c>
      <c r="C3838" s="83">
        <v>45139</v>
      </c>
      <c r="D3838" s="84">
        <v>31</v>
      </c>
      <c r="E3838" s="84" t="s">
        <v>205</v>
      </c>
      <c r="F3838" s="85" t="s">
        <v>2254</v>
      </c>
      <c r="G3838" s="86" t="s">
        <v>11865</v>
      </c>
      <c r="H3838" s="86" t="s">
        <v>8782</v>
      </c>
      <c r="I3838" s="86">
        <v>14160</v>
      </c>
      <c r="J3838" s="123">
        <v>12000</v>
      </c>
      <c r="K3838" s="108" t="s">
        <v>291</v>
      </c>
      <c r="L3838" s="88" t="s">
        <v>32</v>
      </c>
      <c r="M3838" s="88" t="s">
        <v>15</v>
      </c>
      <c r="N3838" s="88" t="s">
        <v>503</v>
      </c>
      <c r="O3838" s="84" t="s">
        <v>6341</v>
      </c>
      <c r="P3838" s="89"/>
      <c r="Q3838" s="89"/>
      <c r="R3838" s="89"/>
      <c r="S3838" s="84">
        <v>8</v>
      </c>
      <c r="T3838" s="89"/>
      <c r="U3838" s="84">
        <v>14160</v>
      </c>
    </row>
    <row r="3839" spans="1:21" ht="17.25" customHeight="1" thickBot="1">
      <c r="A3839" s="82">
        <v>45140</v>
      </c>
      <c r="B3839" s="82" t="str">
        <f t="shared" si="59"/>
        <v>Aug</v>
      </c>
      <c r="C3839" s="83">
        <v>45139</v>
      </c>
      <c r="D3839" s="84">
        <v>31</v>
      </c>
      <c r="E3839" s="84" t="s">
        <v>205</v>
      </c>
      <c r="F3839" s="85" t="s">
        <v>11657</v>
      </c>
      <c r="G3839" s="86" t="s">
        <v>11866</v>
      </c>
      <c r="H3839" s="86" t="s">
        <v>8782</v>
      </c>
      <c r="I3839" s="86">
        <v>36108</v>
      </c>
      <c r="J3839" s="123">
        <v>30600</v>
      </c>
      <c r="K3839" s="122" t="s">
        <v>112</v>
      </c>
      <c r="L3839" s="88" t="s">
        <v>229</v>
      </c>
      <c r="M3839" s="88" t="str">
        <f>VLOOKUP(L3839,'Total Sales 24-25'!$AD$2:$AE$6,2,0)</f>
        <v>WhatsApp API Business</v>
      </c>
      <c r="N3839" s="88" t="s">
        <v>359</v>
      </c>
      <c r="O3839" s="84" t="s">
        <v>6341</v>
      </c>
      <c r="P3839" s="89"/>
      <c r="Q3839" s="89"/>
      <c r="R3839" s="89"/>
      <c r="S3839" s="84">
        <v>8</v>
      </c>
      <c r="T3839" s="89"/>
      <c r="U3839" s="84">
        <v>36108</v>
      </c>
    </row>
    <row r="3840" spans="1:21" ht="17.25" customHeight="1" thickBot="1">
      <c r="A3840" s="82">
        <v>45141</v>
      </c>
      <c r="B3840" s="82" t="str">
        <f t="shared" si="59"/>
        <v>Aug</v>
      </c>
      <c r="C3840" s="83">
        <v>45139</v>
      </c>
      <c r="D3840" s="84">
        <v>31</v>
      </c>
      <c r="E3840" s="84" t="s">
        <v>205</v>
      </c>
      <c r="F3840" s="85" t="s">
        <v>265</v>
      </c>
      <c r="G3840" s="86" t="s">
        <v>11867</v>
      </c>
      <c r="H3840" s="86" t="s">
        <v>8782</v>
      </c>
      <c r="I3840" s="86">
        <v>47082</v>
      </c>
      <c r="J3840" s="109">
        <v>39900</v>
      </c>
      <c r="K3840" s="107" t="s">
        <v>261</v>
      </c>
      <c r="L3840" s="88" t="s">
        <v>232</v>
      </c>
      <c r="M3840" s="88" t="str">
        <f>VLOOKUP(L3840,'Total Sales 24-25'!$AD$2:$AE$6,2,0)</f>
        <v>Other Services</v>
      </c>
      <c r="N3840" s="88" t="s">
        <v>8961</v>
      </c>
      <c r="O3840" s="84" t="s">
        <v>6341</v>
      </c>
      <c r="P3840" s="89"/>
      <c r="Q3840" s="89"/>
      <c r="R3840" s="89"/>
      <c r="S3840" s="84">
        <v>8</v>
      </c>
      <c r="T3840" s="89"/>
      <c r="U3840" s="84">
        <v>47082</v>
      </c>
    </row>
    <row r="3841" spans="1:21" ht="17.25" customHeight="1" thickBot="1">
      <c r="A3841" s="82">
        <v>45141</v>
      </c>
      <c r="B3841" s="82" t="str">
        <f t="shared" si="59"/>
        <v>Aug</v>
      </c>
      <c r="C3841" s="83">
        <v>45139</v>
      </c>
      <c r="D3841" s="84">
        <v>31</v>
      </c>
      <c r="E3841" s="84" t="s">
        <v>205</v>
      </c>
      <c r="F3841" s="85" t="s">
        <v>1827</v>
      </c>
      <c r="G3841" s="86" t="s">
        <v>11868</v>
      </c>
      <c r="H3841" s="86" t="s">
        <v>8782</v>
      </c>
      <c r="I3841" s="86">
        <v>2950</v>
      </c>
      <c r="J3841" s="109">
        <v>2500</v>
      </c>
      <c r="K3841" s="122" t="s">
        <v>112</v>
      </c>
      <c r="L3841" s="88" t="s">
        <v>229</v>
      </c>
      <c r="M3841" s="88" t="str">
        <f>VLOOKUP(L3841,'Total Sales 24-25'!$AD$2:$AE$6,2,0)</f>
        <v>WhatsApp API Business</v>
      </c>
      <c r="N3841" s="88" t="s">
        <v>258</v>
      </c>
      <c r="O3841" s="84" t="s">
        <v>6341</v>
      </c>
      <c r="P3841" s="89"/>
      <c r="Q3841" s="89"/>
      <c r="R3841" s="89"/>
      <c r="S3841" s="84">
        <v>8</v>
      </c>
      <c r="T3841" s="89"/>
      <c r="U3841" s="84">
        <v>2950</v>
      </c>
    </row>
    <row r="3842" spans="1:21" ht="17.25" customHeight="1" thickBot="1">
      <c r="A3842" s="82">
        <v>45141</v>
      </c>
      <c r="B3842" s="82" t="str">
        <f t="shared" ref="B3842:B3905" si="60">TEXT(A3842,"mmm")</f>
        <v>Aug</v>
      </c>
      <c r="C3842" s="83">
        <v>45139</v>
      </c>
      <c r="D3842" s="84">
        <v>31</v>
      </c>
      <c r="E3842" s="84" t="s">
        <v>205</v>
      </c>
      <c r="F3842" s="85" t="s">
        <v>1749</v>
      </c>
      <c r="G3842" s="86" t="s">
        <v>11869</v>
      </c>
      <c r="H3842" s="86" t="s">
        <v>8782</v>
      </c>
      <c r="I3842" s="86">
        <v>48380</v>
      </c>
      <c r="J3842" s="109">
        <v>41000</v>
      </c>
      <c r="K3842" s="122" t="s">
        <v>112</v>
      </c>
      <c r="L3842" s="88" t="s">
        <v>229</v>
      </c>
      <c r="M3842" s="88" t="str">
        <f>VLOOKUP(L3842,'Total Sales 24-25'!$AD$2:$AE$6,2,0)</f>
        <v>WhatsApp API Business</v>
      </c>
      <c r="N3842" s="88" t="s">
        <v>643</v>
      </c>
      <c r="O3842" s="84" t="s">
        <v>6341</v>
      </c>
      <c r="P3842" s="89"/>
      <c r="Q3842" s="89"/>
      <c r="R3842" s="89"/>
      <c r="S3842" s="84">
        <v>8</v>
      </c>
      <c r="T3842" s="89"/>
      <c r="U3842" s="84">
        <v>48380</v>
      </c>
    </row>
    <row r="3843" spans="1:21" ht="17.25" customHeight="1" thickBot="1">
      <c r="A3843" s="82">
        <v>45141</v>
      </c>
      <c r="B3843" s="82" t="str">
        <f t="shared" si="60"/>
        <v>Aug</v>
      </c>
      <c r="C3843" s="83">
        <v>45139</v>
      </c>
      <c r="D3843" s="84">
        <v>31</v>
      </c>
      <c r="E3843" s="84" t="s">
        <v>205</v>
      </c>
      <c r="F3843" s="85" t="s">
        <v>1404</v>
      </c>
      <c r="G3843" s="86" t="s">
        <v>11870</v>
      </c>
      <c r="H3843" s="86" t="s">
        <v>8782</v>
      </c>
      <c r="I3843" s="86">
        <v>42480</v>
      </c>
      <c r="J3843" s="109">
        <v>36000</v>
      </c>
      <c r="K3843" s="122" t="s">
        <v>112</v>
      </c>
      <c r="L3843" s="88" t="s">
        <v>229</v>
      </c>
      <c r="M3843" s="88" t="str">
        <f>VLOOKUP(L3843,'Total Sales 24-25'!$AD$2:$AE$6,2,0)</f>
        <v>WhatsApp API Business</v>
      </c>
      <c r="N3843" s="88" t="s">
        <v>359</v>
      </c>
      <c r="O3843" s="84" t="s">
        <v>6341</v>
      </c>
      <c r="P3843" s="89"/>
      <c r="Q3843" s="89"/>
      <c r="R3843" s="89"/>
      <c r="S3843" s="84">
        <v>8</v>
      </c>
      <c r="T3843" s="89"/>
      <c r="U3843" s="84">
        <v>42480</v>
      </c>
    </row>
    <row r="3844" spans="1:21" ht="17.25" customHeight="1" thickBot="1">
      <c r="A3844" s="82">
        <v>45141</v>
      </c>
      <c r="B3844" s="82" t="str">
        <f t="shared" si="60"/>
        <v>Aug</v>
      </c>
      <c r="C3844" s="83">
        <v>45139</v>
      </c>
      <c r="D3844" s="84">
        <v>31</v>
      </c>
      <c r="E3844" s="84" t="s">
        <v>205</v>
      </c>
      <c r="F3844" s="85" t="s">
        <v>2621</v>
      </c>
      <c r="G3844" s="86" t="s">
        <v>11871</v>
      </c>
      <c r="H3844" s="86" t="s">
        <v>8782</v>
      </c>
      <c r="I3844" s="86">
        <v>17700</v>
      </c>
      <c r="J3844" s="109">
        <v>15000</v>
      </c>
      <c r="K3844" s="122" t="s">
        <v>112</v>
      </c>
      <c r="L3844" s="88" t="s">
        <v>229</v>
      </c>
      <c r="M3844" s="88" t="str">
        <f>VLOOKUP(L3844,'Total Sales 24-25'!$AD$2:$AE$6,2,0)</f>
        <v>WhatsApp API Business</v>
      </c>
      <c r="N3844" s="88" t="s">
        <v>284</v>
      </c>
      <c r="O3844" s="84" t="s">
        <v>6341</v>
      </c>
      <c r="P3844" s="89"/>
      <c r="Q3844" s="89"/>
      <c r="R3844" s="89"/>
      <c r="S3844" s="84">
        <v>8</v>
      </c>
      <c r="T3844" s="89"/>
      <c r="U3844" s="84">
        <v>17700</v>
      </c>
    </row>
    <row r="3845" spans="1:21" ht="17.25" customHeight="1" thickBot="1">
      <c r="A3845" s="82">
        <v>45141</v>
      </c>
      <c r="B3845" s="82" t="str">
        <f t="shared" si="60"/>
        <v>Aug</v>
      </c>
      <c r="C3845" s="83">
        <v>45139</v>
      </c>
      <c r="D3845" s="84">
        <v>31</v>
      </c>
      <c r="E3845" s="84" t="s">
        <v>205</v>
      </c>
      <c r="F3845" s="85" t="s">
        <v>9732</v>
      </c>
      <c r="G3845" s="86" t="s">
        <v>11872</v>
      </c>
      <c r="H3845" s="86" t="s">
        <v>8782</v>
      </c>
      <c r="I3845" s="86">
        <v>950</v>
      </c>
      <c r="J3845" s="109">
        <v>805</v>
      </c>
      <c r="K3845" s="107" t="s">
        <v>261</v>
      </c>
      <c r="L3845" s="88" t="s">
        <v>232</v>
      </c>
      <c r="M3845" s="88" t="str">
        <f>VLOOKUP(L3845,'Total Sales 24-25'!$AD$2:$AE$6,2,0)</f>
        <v>Other Services</v>
      </c>
      <c r="N3845" s="88" t="s">
        <v>661</v>
      </c>
      <c r="O3845" s="84" t="s">
        <v>6341</v>
      </c>
      <c r="P3845" s="89"/>
      <c r="Q3845" s="89"/>
      <c r="R3845" s="89"/>
      <c r="S3845" s="84">
        <v>8</v>
      </c>
      <c r="T3845" s="89"/>
      <c r="U3845" s="84">
        <v>950</v>
      </c>
    </row>
    <row r="3846" spans="1:21" ht="17.25" customHeight="1" thickBot="1">
      <c r="A3846" s="82">
        <v>45141</v>
      </c>
      <c r="B3846" s="82" t="str">
        <f t="shared" si="60"/>
        <v>Aug</v>
      </c>
      <c r="C3846" s="83">
        <v>45139</v>
      </c>
      <c r="D3846" s="84">
        <v>31</v>
      </c>
      <c r="E3846" s="84" t="s">
        <v>205</v>
      </c>
      <c r="F3846" s="85" t="s">
        <v>3578</v>
      </c>
      <c r="G3846" s="86" t="s">
        <v>11873</v>
      </c>
      <c r="H3846" s="86" t="s">
        <v>8782</v>
      </c>
      <c r="I3846" s="86">
        <v>950</v>
      </c>
      <c r="J3846" s="109">
        <v>805</v>
      </c>
      <c r="K3846" s="107" t="s">
        <v>261</v>
      </c>
      <c r="L3846" s="88" t="s">
        <v>232</v>
      </c>
      <c r="M3846" s="88" t="str">
        <f>VLOOKUP(L3846,'Total Sales 24-25'!$AD$2:$AE$6,2,0)</f>
        <v>Other Services</v>
      </c>
      <c r="N3846" s="88" t="s">
        <v>661</v>
      </c>
      <c r="O3846" s="84" t="s">
        <v>6341</v>
      </c>
      <c r="P3846" s="89"/>
      <c r="Q3846" s="89"/>
      <c r="R3846" s="89"/>
      <c r="S3846" s="84">
        <v>8</v>
      </c>
      <c r="T3846" s="89"/>
      <c r="U3846" s="84">
        <v>950</v>
      </c>
    </row>
    <row r="3847" spans="1:21" ht="17.25" customHeight="1" thickBot="1">
      <c r="A3847" s="82">
        <v>45141</v>
      </c>
      <c r="B3847" s="82" t="str">
        <f t="shared" si="60"/>
        <v>Aug</v>
      </c>
      <c r="C3847" s="83">
        <v>45139</v>
      </c>
      <c r="D3847" s="84">
        <v>31</v>
      </c>
      <c r="E3847" s="84" t="s">
        <v>205</v>
      </c>
      <c r="F3847" s="85" t="s">
        <v>8409</v>
      </c>
      <c r="G3847" s="86" t="s">
        <v>11874</v>
      </c>
      <c r="H3847" s="86" t="s">
        <v>8782</v>
      </c>
      <c r="I3847" s="86">
        <v>3950</v>
      </c>
      <c r="J3847" s="109">
        <v>3347</v>
      </c>
      <c r="K3847" s="107" t="s">
        <v>261</v>
      </c>
      <c r="L3847" s="88" t="s">
        <v>232</v>
      </c>
      <c r="M3847" s="88" t="str">
        <f>VLOOKUP(L3847,'Total Sales 24-25'!$AD$2:$AE$6,2,0)</f>
        <v>Other Services</v>
      </c>
      <c r="N3847" s="88" t="s">
        <v>661</v>
      </c>
      <c r="O3847" s="84" t="s">
        <v>6341</v>
      </c>
      <c r="P3847" s="89"/>
      <c r="Q3847" s="89"/>
      <c r="R3847" s="89"/>
      <c r="S3847" s="84">
        <v>8</v>
      </c>
      <c r="T3847" s="89"/>
      <c r="U3847" s="84">
        <v>3950</v>
      </c>
    </row>
    <row r="3848" spans="1:21" ht="17.25" customHeight="1" thickBot="1">
      <c r="A3848" s="82">
        <v>45141</v>
      </c>
      <c r="B3848" s="82" t="str">
        <f t="shared" si="60"/>
        <v>Aug</v>
      </c>
      <c r="C3848" s="83">
        <v>45139</v>
      </c>
      <c r="D3848" s="84">
        <v>31</v>
      </c>
      <c r="E3848" s="84" t="s">
        <v>205</v>
      </c>
      <c r="F3848" s="85" t="s">
        <v>11875</v>
      </c>
      <c r="G3848" s="86" t="s">
        <v>11876</v>
      </c>
      <c r="H3848" s="86" t="s">
        <v>8782</v>
      </c>
      <c r="I3848" s="86">
        <v>31718</v>
      </c>
      <c r="J3848" s="109">
        <v>26880</v>
      </c>
      <c r="K3848" s="88" t="s">
        <v>8818</v>
      </c>
      <c r="L3848" s="88" t="s">
        <v>223</v>
      </c>
      <c r="M3848" s="88" t="str">
        <f>VLOOKUP(L3848,'Total Sales 24-25'!$AD$2:$AE$6,2,0)</f>
        <v>Tech Assist Recruitment</v>
      </c>
      <c r="N3848" s="88" t="s">
        <v>311</v>
      </c>
      <c r="O3848" s="84" t="s">
        <v>6341</v>
      </c>
      <c r="P3848" s="89"/>
      <c r="Q3848" s="89"/>
      <c r="R3848" s="89"/>
      <c r="S3848" s="84">
        <v>8</v>
      </c>
      <c r="T3848" s="89"/>
      <c r="U3848" s="84">
        <v>31718</v>
      </c>
    </row>
    <row r="3849" spans="1:21" ht="17.25" customHeight="1" thickBot="1">
      <c r="A3849" s="82">
        <v>45141</v>
      </c>
      <c r="B3849" s="82" t="str">
        <f t="shared" si="60"/>
        <v>Aug</v>
      </c>
      <c r="C3849" s="83">
        <v>45139</v>
      </c>
      <c r="D3849" s="84">
        <v>31</v>
      </c>
      <c r="E3849" s="84" t="s">
        <v>205</v>
      </c>
      <c r="F3849" s="85" t="s">
        <v>656</v>
      </c>
      <c r="G3849" s="86" t="s">
        <v>11877</v>
      </c>
      <c r="H3849" s="86" t="s">
        <v>8782</v>
      </c>
      <c r="I3849" s="86">
        <v>23539</v>
      </c>
      <c r="J3849" s="109">
        <v>19948</v>
      </c>
      <c r="K3849" s="88" t="s">
        <v>8818</v>
      </c>
      <c r="L3849" s="88" t="s">
        <v>223</v>
      </c>
      <c r="M3849" s="88" t="str">
        <f>VLOOKUP(L3849,'Total Sales 24-25'!$AD$2:$AE$6,2,0)</f>
        <v>Tech Assist Recruitment</v>
      </c>
      <c r="N3849" s="88" t="s">
        <v>311</v>
      </c>
      <c r="O3849" s="84" t="s">
        <v>6341</v>
      </c>
      <c r="P3849" s="89"/>
      <c r="Q3849" s="89"/>
      <c r="R3849" s="89"/>
      <c r="S3849" s="84">
        <v>8</v>
      </c>
      <c r="T3849" s="89"/>
      <c r="U3849" s="84">
        <v>23539</v>
      </c>
    </row>
    <row r="3850" spans="1:21" ht="17.25" customHeight="1" thickBot="1">
      <c r="A3850" s="82">
        <v>45142</v>
      </c>
      <c r="B3850" s="82" t="str">
        <f t="shared" si="60"/>
        <v>Aug</v>
      </c>
      <c r="C3850" s="83">
        <v>45139</v>
      </c>
      <c r="D3850" s="84">
        <v>31</v>
      </c>
      <c r="E3850" s="84" t="s">
        <v>205</v>
      </c>
      <c r="F3850" s="85" t="s">
        <v>11878</v>
      </c>
      <c r="G3850" s="86" t="s">
        <v>11879</v>
      </c>
      <c r="H3850" s="86" t="s">
        <v>8782</v>
      </c>
      <c r="I3850" s="86">
        <v>3950</v>
      </c>
      <c r="J3850" s="112">
        <v>3347</v>
      </c>
      <c r="K3850" s="107" t="s">
        <v>261</v>
      </c>
      <c r="L3850" s="88" t="s">
        <v>232</v>
      </c>
      <c r="M3850" s="88" t="str">
        <f>VLOOKUP(L3850,'Total Sales 24-25'!$AD$2:$AE$6,2,0)</f>
        <v>Other Services</v>
      </c>
      <c r="N3850" s="88" t="s">
        <v>661</v>
      </c>
      <c r="O3850" s="84" t="s">
        <v>6341</v>
      </c>
      <c r="P3850" s="89"/>
      <c r="Q3850" s="89"/>
      <c r="R3850" s="89"/>
      <c r="S3850" s="84">
        <v>8</v>
      </c>
      <c r="T3850" s="89"/>
      <c r="U3850" s="84">
        <v>3950</v>
      </c>
    </row>
    <row r="3851" spans="1:21" ht="17.25" customHeight="1" thickBot="1">
      <c r="A3851" s="82">
        <v>45142</v>
      </c>
      <c r="B3851" s="82" t="str">
        <f t="shared" si="60"/>
        <v>Aug</v>
      </c>
      <c r="C3851" s="83">
        <v>45139</v>
      </c>
      <c r="D3851" s="84">
        <v>31</v>
      </c>
      <c r="E3851" s="84" t="s">
        <v>205</v>
      </c>
      <c r="F3851" s="85" t="s">
        <v>9032</v>
      </c>
      <c r="G3851" s="86" t="s">
        <v>11880</v>
      </c>
      <c r="H3851" s="86" t="s">
        <v>8782</v>
      </c>
      <c r="I3851" s="86">
        <v>7900</v>
      </c>
      <c r="J3851" s="112">
        <v>6695</v>
      </c>
      <c r="K3851" s="107" t="s">
        <v>261</v>
      </c>
      <c r="L3851" s="88" t="s">
        <v>232</v>
      </c>
      <c r="M3851" s="88" t="str">
        <f>VLOOKUP(L3851,'Total Sales 24-25'!$AD$2:$AE$6,2,0)</f>
        <v>Other Services</v>
      </c>
      <c r="N3851" s="88" t="s">
        <v>661</v>
      </c>
      <c r="O3851" s="84" t="s">
        <v>6341</v>
      </c>
      <c r="P3851" s="89"/>
      <c r="Q3851" s="89"/>
      <c r="R3851" s="89"/>
      <c r="S3851" s="84">
        <v>8</v>
      </c>
      <c r="T3851" s="89"/>
      <c r="U3851" s="84">
        <v>7900</v>
      </c>
    </row>
    <row r="3852" spans="1:21" ht="17.25" customHeight="1" thickBot="1">
      <c r="A3852" s="82">
        <v>45142</v>
      </c>
      <c r="B3852" s="82" t="str">
        <f t="shared" si="60"/>
        <v>Aug</v>
      </c>
      <c r="C3852" s="83">
        <v>45139</v>
      </c>
      <c r="D3852" s="84">
        <v>31</v>
      </c>
      <c r="E3852" s="84" t="s">
        <v>205</v>
      </c>
      <c r="F3852" s="85" t="s">
        <v>980</v>
      </c>
      <c r="G3852" s="86" t="s">
        <v>11881</v>
      </c>
      <c r="H3852" s="86" t="s">
        <v>8782</v>
      </c>
      <c r="I3852" s="86">
        <v>3950</v>
      </c>
      <c r="J3852" s="112">
        <v>3347</v>
      </c>
      <c r="K3852" s="107" t="s">
        <v>261</v>
      </c>
      <c r="L3852" s="88" t="s">
        <v>232</v>
      </c>
      <c r="M3852" s="88" t="str">
        <f>VLOOKUP(L3852,'Total Sales 24-25'!$AD$2:$AE$6,2,0)</f>
        <v>Other Services</v>
      </c>
      <c r="N3852" s="88" t="s">
        <v>661</v>
      </c>
      <c r="O3852" s="84" t="s">
        <v>6341</v>
      </c>
      <c r="P3852" s="89"/>
      <c r="Q3852" s="89"/>
      <c r="R3852" s="89"/>
      <c r="S3852" s="84">
        <v>8</v>
      </c>
      <c r="T3852" s="89"/>
      <c r="U3852" s="84">
        <v>3950</v>
      </c>
    </row>
    <row r="3853" spans="1:21" ht="17.25" customHeight="1" thickBot="1">
      <c r="A3853" s="82">
        <v>45142</v>
      </c>
      <c r="B3853" s="82" t="str">
        <f t="shared" si="60"/>
        <v>Aug</v>
      </c>
      <c r="C3853" s="83">
        <v>45139</v>
      </c>
      <c r="D3853" s="84">
        <v>31</v>
      </c>
      <c r="E3853" s="84" t="s">
        <v>205</v>
      </c>
      <c r="F3853" s="85" t="s">
        <v>7502</v>
      </c>
      <c r="G3853" s="86" t="s">
        <v>11882</v>
      </c>
      <c r="H3853" s="86" t="s">
        <v>8782</v>
      </c>
      <c r="I3853" s="86">
        <v>1950</v>
      </c>
      <c r="J3853" s="112">
        <v>1653</v>
      </c>
      <c r="K3853" s="107" t="s">
        <v>261</v>
      </c>
      <c r="L3853" s="88" t="s">
        <v>232</v>
      </c>
      <c r="M3853" s="88" t="str">
        <f>VLOOKUP(L3853,'Total Sales 24-25'!$AD$2:$AE$6,2,0)</f>
        <v>Other Services</v>
      </c>
      <c r="N3853" s="88" t="s">
        <v>661</v>
      </c>
      <c r="O3853" s="84" t="s">
        <v>6341</v>
      </c>
      <c r="P3853" s="89"/>
      <c r="Q3853" s="89"/>
      <c r="R3853" s="89"/>
      <c r="S3853" s="84">
        <v>8</v>
      </c>
      <c r="T3853" s="89"/>
      <c r="U3853" s="84">
        <v>1950</v>
      </c>
    </row>
    <row r="3854" spans="1:21" ht="17.25" customHeight="1" thickBot="1">
      <c r="A3854" s="82">
        <v>45142</v>
      </c>
      <c r="B3854" s="82" t="str">
        <f t="shared" si="60"/>
        <v>Aug</v>
      </c>
      <c r="C3854" s="83">
        <v>45139</v>
      </c>
      <c r="D3854" s="84">
        <v>31</v>
      </c>
      <c r="E3854" s="84" t="s">
        <v>205</v>
      </c>
      <c r="F3854" s="85" t="s">
        <v>2629</v>
      </c>
      <c r="G3854" s="86" t="s">
        <v>11883</v>
      </c>
      <c r="H3854" s="86" t="s">
        <v>8782</v>
      </c>
      <c r="I3854" s="86">
        <v>1950</v>
      </c>
      <c r="J3854" s="112">
        <v>1653</v>
      </c>
      <c r="K3854" s="107" t="s">
        <v>261</v>
      </c>
      <c r="L3854" s="88" t="s">
        <v>232</v>
      </c>
      <c r="M3854" s="88" t="str">
        <f>VLOOKUP(L3854,'Total Sales 24-25'!$AD$2:$AE$6,2,0)</f>
        <v>Other Services</v>
      </c>
      <c r="N3854" s="88" t="s">
        <v>661</v>
      </c>
      <c r="O3854" s="84" t="s">
        <v>6341</v>
      </c>
      <c r="P3854" s="89"/>
      <c r="Q3854" s="89"/>
      <c r="R3854" s="89"/>
      <c r="S3854" s="84">
        <v>8</v>
      </c>
      <c r="T3854" s="89"/>
      <c r="U3854" s="84">
        <v>1950</v>
      </c>
    </row>
    <row r="3855" spans="1:21" ht="17.25" customHeight="1" thickBot="1">
      <c r="A3855" s="82">
        <v>45142</v>
      </c>
      <c r="B3855" s="82" t="str">
        <f t="shared" si="60"/>
        <v>Aug</v>
      </c>
      <c r="C3855" s="83">
        <v>45139</v>
      </c>
      <c r="D3855" s="84">
        <v>31</v>
      </c>
      <c r="E3855" s="84" t="s">
        <v>205</v>
      </c>
      <c r="F3855" s="85" t="s">
        <v>8011</v>
      </c>
      <c r="G3855" s="86" t="s">
        <v>11884</v>
      </c>
      <c r="H3855" s="86" t="s">
        <v>8782</v>
      </c>
      <c r="I3855" s="86">
        <v>1950</v>
      </c>
      <c r="J3855" s="112">
        <v>1653</v>
      </c>
      <c r="K3855" s="107" t="s">
        <v>261</v>
      </c>
      <c r="L3855" s="88" t="s">
        <v>232</v>
      </c>
      <c r="M3855" s="88" t="str">
        <f>VLOOKUP(L3855,'Total Sales 24-25'!$AD$2:$AE$6,2,0)</f>
        <v>Other Services</v>
      </c>
      <c r="N3855" s="88" t="s">
        <v>661</v>
      </c>
      <c r="O3855" s="84" t="s">
        <v>6341</v>
      </c>
      <c r="P3855" s="89"/>
      <c r="Q3855" s="89"/>
      <c r="R3855" s="89"/>
      <c r="S3855" s="84">
        <v>8</v>
      </c>
      <c r="T3855" s="89"/>
      <c r="U3855" s="84">
        <v>1950</v>
      </c>
    </row>
    <row r="3856" spans="1:21" ht="17.25" customHeight="1" thickBot="1">
      <c r="A3856" s="82">
        <v>45142</v>
      </c>
      <c r="B3856" s="82" t="str">
        <f t="shared" si="60"/>
        <v>Aug</v>
      </c>
      <c r="C3856" s="83">
        <v>45139</v>
      </c>
      <c r="D3856" s="84">
        <v>31</v>
      </c>
      <c r="E3856" s="84" t="s">
        <v>205</v>
      </c>
      <c r="F3856" s="85" t="s">
        <v>775</v>
      </c>
      <c r="G3856" s="86" t="s">
        <v>11885</v>
      </c>
      <c r="H3856" s="86" t="s">
        <v>8782</v>
      </c>
      <c r="I3856" s="86">
        <v>950</v>
      </c>
      <c r="J3856" s="112">
        <v>805</v>
      </c>
      <c r="K3856" s="107" t="s">
        <v>261</v>
      </c>
      <c r="L3856" s="88" t="s">
        <v>232</v>
      </c>
      <c r="M3856" s="88" t="str">
        <f>VLOOKUP(L3856,'Total Sales 24-25'!$AD$2:$AE$6,2,0)</f>
        <v>Other Services</v>
      </c>
      <c r="N3856" s="88" t="s">
        <v>661</v>
      </c>
      <c r="O3856" s="84" t="s">
        <v>6341</v>
      </c>
      <c r="P3856" s="89"/>
      <c r="Q3856" s="89"/>
      <c r="R3856" s="89"/>
      <c r="S3856" s="84">
        <v>8</v>
      </c>
      <c r="T3856" s="89"/>
      <c r="U3856" s="84">
        <v>950</v>
      </c>
    </row>
    <row r="3857" spans="1:21" ht="17.25" customHeight="1" thickBot="1">
      <c r="A3857" s="82">
        <v>45142</v>
      </c>
      <c r="B3857" s="82" t="str">
        <f t="shared" si="60"/>
        <v>Aug</v>
      </c>
      <c r="C3857" s="83">
        <v>45139</v>
      </c>
      <c r="D3857" s="84">
        <v>31</v>
      </c>
      <c r="E3857" s="84" t="s">
        <v>205</v>
      </c>
      <c r="F3857" s="85" t="s">
        <v>2048</v>
      </c>
      <c r="G3857" s="86" t="s">
        <v>11886</v>
      </c>
      <c r="H3857" s="86" t="s">
        <v>8782</v>
      </c>
      <c r="I3857" s="86">
        <v>1900</v>
      </c>
      <c r="J3857" s="112">
        <v>1610</v>
      </c>
      <c r="K3857" s="107" t="s">
        <v>261</v>
      </c>
      <c r="L3857" s="88" t="s">
        <v>232</v>
      </c>
      <c r="M3857" s="88" t="str">
        <f>VLOOKUP(L3857,'Total Sales 24-25'!$AD$2:$AE$6,2,0)</f>
        <v>Other Services</v>
      </c>
      <c r="N3857" s="88" t="s">
        <v>661</v>
      </c>
      <c r="O3857" s="84" t="s">
        <v>6341</v>
      </c>
      <c r="P3857" s="89"/>
      <c r="Q3857" s="89"/>
      <c r="R3857" s="89"/>
      <c r="S3857" s="84">
        <v>8</v>
      </c>
      <c r="T3857" s="89"/>
      <c r="U3857" s="84">
        <v>1900</v>
      </c>
    </row>
    <row r="3858" spans="1:21" ht="17.25" customHeight="1" thickBot="1">
      <c r="A3858" s="82">
        <v>45143</v>
      </c>
      <c r="B3858" s="82" t="str">
        <f t="shared" si="60"/>
        <v>Aug</v>
      </c>
      <c r="C3858" s="83">
        <v>45139</v>
      </c>
      <c r="D3858" s="84">
        <v>31</v>
      </c>
      <c r="E3858" s="84" t="s">
        <v>205</v>
      </c>
      <c r="F3858" s="85" t="s">
        <v>4917</v>
      </c>
      <c r="G3858" s="86" t="s">
        <v>11887</v>
      </c>
      <c r="H3858" s="86" t="s">
        <v>8782</v>
      </c>
      <c r="I3858" s="86">
        <v>3900</v>
      </c>
      <c r="J3858" s="112">
        <v>3305</v>
      </c>
      <c r="K3858" s="107" t="s">
        <v>261</v>
      </c>
      <c r="L3858" s="88" t="s">
        <v>232</v>
      </c>
      <c r="M3858" s="88" t="str">
        <f>VLOOKUP(L3858,'Total Sales 24-25'!$AD$2:$AE$6,2,0)</f>
        <v>Other Services</v>
      </c>
      <c r="N3858" s="88" t="s">
        <v>661</v>
      </c>
      <c r="O3858" s="84" t="s">
        <v>6341</v>
      </c>
      <c r="P3858" s="89"/>
      <c r="Q3858" s="89"/>
      <c r="R3858" s="89"/>
      <c r="S3858" s="84">
        <v>8</v>
      </c>
      <c r="T3858" s="89"/>
      <c r="U3858" s="84">
        <v>3900</v>
      </c>
    </row>
    <row r="3859" spans="1:21" ht="17.25" customHeight="1" thickBot="1">
      <c r="A3859" s="82">
        <v>45040</v>
      </c>
      <c r="B3859" s="82" t="str">
        <f t="shared" si="60"/>
        <v>Apr</v>
      </c>
      <c r="C3859" s="83">
        <v>45017</v>
      </c>
      <c r="D3859" s="84">
        <v>17</v>
      </c>
      <c r="E3859" s="84" t="s">
        <v>11888</v>
      </c>
      <c r="F3859" s="94" t="s">
        <v>11560</v>
      </c>
      <c r="G3859" s="146" t="s">
        <v>11889</v>
      </c>
      <c r="H3859" s="146" t="s">
        <v>8782</v>
      </c>
      <c r="I3859" s="94">
        <v>-15744</v>
      </c>
      <c r="J3859" s="84">
        <v>-13342</v>
      </c>
      <c r="K3859" s="108" t="s">
        <v>291</v>
      </c>
      <c r="L3859" s="88" t="s">
        <v>232</v>
      </c>
      <c r="M3859" s="88" t="str">
        <f>VLOOKUP(L3859,'Total Sales 24-25'!$AD$2:$AE$6,2,0)</f>
        <v>Other Services</v>
      </c>
      <c r="N3859" s="88" t="s">
        <v>2748</v>
      </c>
      <c r="O3859" s="84" t="s">
        <v>6341</v>
      </c>
      <c r="P3859" s="89"/>
      <c r="Q3859" s="89"/>
      <c r="R3859" s="89"/>
      <c r="S3859" s="84">
        <v>4</v>
      </c>
      <c r="T3859" s="89"/>
      <c r="U3859" s="84">
        <v>-15744</v>
      </c>
    </row>
    <row r="3860" spans="1:21" ht="17.25" customHeight="1" thickBot="1">
      <c r="A3860" s="82">
        <v>45064</v>
      </c>
      <c r="B3860" s="82" t="str">
        <f t="shared" si="60"/>
        <v>May</v>
      </c>
      <c r="C3860" s="83">
        <v>45047</v>
      </c>
      <c r="D3860" s="84">
        <v>20</v>
      </c>
      <c r="E3860" s="84" t="s">
        <v>11888</v>
      </c>
      <c r="F3860" s="86" t="s">
        <v>405</v>
      </c>
      <c r="G3860" s="146" t="s">
        <v>11889</v>
      </c>
      <c r="H3860" s="146" t="s">
        <v>11890</v>
      </c>
      <c r="I3860" s="86">
        <v>-8850</v>
      </c>
      <c r="J3860" s="84">
        <v>-7500</v>
      </c>
      <c r="K3860" s="87" t="s">
        <v>216</v>
      </c>
      <c r="L3860" s="88" t="s">
        <v>217</v>
      </c>
      <c r="M3860" s="88" t="str">
        <f>VLOOKUP(L3860,'Total Sales 24-25'!$AD$2:$AE$6,2,0)</f>
        <v>G-Suite Business</v>
      </c>
      <c r="N3860" s="88" t="s">
        <v>218</v>
      </c>
      <c r="O3860" s="84" t="s">
        <v>6341</v>
      </c>
      <c r="P3860" s="89"/>
      <c r="Q3860" s="89"/>
      <c r="R3860" s="89"/>
      <c r="S3860" s="84">
        <v>5</v>
      </c>
      <c r="T3860" s="89"/>
      <c r="U3860" s="84">
        <v>-8850</v>
      </c>
    </row>
    <row r="3861" spans="1:21" ht="17.25" customHeight="1" thickBot="1">
      <c r="A3861" s="82">
        <v>45041</v>
      </c>
      <c r="B3861" s="82" t="str">
        <f t="shared" si="60"/>
        <v>Apr</v>
      </c>
      <c r="C3861" s="83">
        <v>45017</v>
      </c>
      <c r="D3861" s="84">
        <v>17</v>
      </c>
      <c r="E3861" s="84" t="s">
        <v>11888</v>
      </c>
      <c r="F3861" s="94" t="s">
        <v>8891</v>
      </c>
      <c r="G3861" s="146" t="s">
        <v>11891</v>
      </c>
      <c r="H3861" s="146" t="s">
        <v>8782</v>
      </c>
      <c r="I3861" s="94">
        <v>-950</v>
      </c>
      <c r="J3861" s="84">
        <v>-805</v>
      </c>
      <c r="K3861" s="107" t="s">
        <v>261</v>
      </c>
      <c r="L3861" s="88" t="s">
        <v>226</v>
      </c>
      <c r="M3861" s="88" t="str">
        <f>VLOOKUP(L3861,'Total Sales 24-25'!$AD$2:$AE$6,2,0)</f>
        <v xml:space="preserve">Training Business </v>
      </c>
      <c r="N3861" s="88" t="s">
        <v>330</v>
      </c>
      <c r="O3861" s="84" t="s">
        <v>6341</v>
      </c>
      <c r="P3861" s="89"/>
      <c r="Q3861" s="89"/>
      <c r="R3861" s="89"/>
      <c r="S3861" s="84">
        <v>4</v>
      </c>
      <c r="T3861" s="89"/>
      <c r="U3861" s="84">
        <v>-950</v>
      </c>
    </row>
    <row r="3862" spans="1:21" ht="17.25" customHeight="1" thickBot="1">
      <c r="A3862" s="82">
        <v>45078</v>
      </c>
      <c r="B3862" s="82" t="str">
        <f t="shared" si="60"/>
        <v>Jun</v>
      </c>
      <c r="C3862" s="83">
        <v>45078</v>
      </c>
      <c r="D3862" s="84">
        <v>22</v>
      </c>
      <c r="E3862" s="84" t="s">
        <v>11888</v>
      </c>
      <c r="F3862" s="86" t="s">
        <v>393</v>
      </c>
      <c r="G3862" s="146" t="s">
        <v>11891</v>
      </c>
      <c r="H3862" s="146" t="s">
        <v>11890</v>
      </c>
      <c r="I3862" s="86">
        <v>-2254</v>
      </c>
      <c r="J3862" s="84">
        <v>-1910</v>
      </c>
      <c r="K3862" s="87" t="s">
        <v>216</v>
      </c>
      <c r="L3862" s="88" t="s">
        <v>217</v>
      </c>
      <c r="M3862" s="88" t="str">
        <f>VLOOKUP(L3862,'Total Sales 24-25'!$AD$2:$AE$6,2,0)</f>
        <v>G-Suite Business</v>
      </c>
      <c r="N3862" s="88" t="s">
        <v>218</v>
      </c>
      <c r="O3862" s="84" t="s">
        <v>6341</v>
      </c>
      <c r="P3862" s="89"/>
      <c r="Q3862" s="89"/>
      <c r="R3862" s="89"/>
      <c r="S3862" s="84">
        <v>6</v>
      </c>
      <c r="T3862" s="89"/>
      <c r="U3862" s="84">
        <v>-2254</v>
      </c>
    </row>
    <row r="3863" spans="1:21" ht="17.25" customHeight="1" thickBot="1">
      <c r="A3863" s="82">
        <v>45050</v>
      </c>
      <c r="B3863" s="82" t="str">
        <f t="shared" si="60"/>
        <v>May</v>
      </c>
      <c r="C3863" s="83">
        <v>45047</v>
      </c>
      <c r="D3863" s="84">
        <v>18</v>
      </c>
      <c r="E3863" s="84" t="s">
        <v>11888</v>
      </c>
      <c r="F3863" s="86" t="s">
        <v>8230</v>
      </c>
      <c r="G3863" s="146" t="s">
        <v>11892</v>
      </c>
      <c r="H3863" s="146" t="s">
        <v>8782</v>
      </c>
      <c r="I3863" s="86">
        <v>-4500</v>
      </c>
      <c r="J3863" s="84">
        <v>-3814</v>
      </c>
      <c r="K3863" s="107" t="s">
        <v>261</v>
      </c>
      <c r="L3863" s="88" t="s">
        <v>226</v>
      </c>
      <c r="M3863" s="88" t="str">
        <f>VLOOKUP(L3863,'Total Sales 24-25'!$AD$2:$AE$6,2,0)</f>
        <v xml:space="preserve">Training Business </v>
      </c>
      <c r="N3863" s="88" t="s">
        <v>661</v>
      </c>
      <c r="O3863" s="84" t="s">
        <v>6341</v>
      </c>
      <c r="P3863" s="89"/>
      <c r="Q3863" s="89"/>
      <c r="R3863" s="89"/>
      <c r="S3863" s="84">
        <v>5</v>
      </c>
      <c r="T3863" s="89"/>
      <c r="U3863" s="84">
        <v>-4500</v>
      </c>
    </row>
    <row r="3864" spans="1:21" ht="17.25" customHeight="1" thickBot="1">
      <c r="A3864" s="82">
        <v>45086</v>
      </c>
      <c r="B3864" s="82" t="str">
        <f t="shared" si="60"/>
        <v>Jun</v>
      </c>
      <c r="C3864" s="83">
        <v>45078</v>
      </c>
      <c r="D3864" s="84">
        <v>23</v>
      </c>
      <c r="E3864" s="84" t="s">
        <v>11888</v>
      </c>
      <c r="F3864" s="86" t="s">
        <v>7902</v>
      </c>
      <c r="G3864" s="146" t="s">
        <v>11892</v>
      </c>
      <c r="H3864" s="146" t="s">
        <v>11890</v>
      </c>
      <c r="I3864" s="86">
        <v>-11894</v>
      </c>
      <c r="J3864" s="84">
        <v>-10080</v>
      </c>
      <c r="K3864" s="87" t="s">
        <v>216</v>
      </c>
      <c r="L3864" s="88" t="s">
        <v>217</v>
      </c>
      <c r="M3864" s="88" t="str">
        <f>VLOOKUP(L3864,'Total Sales 24-25'!$AD$2:$AE$6,2,0)</f>
        <v>G-Suite Business</v>
      </c>
      <c r="N3864" s="88" t="s">
        <v>218</v>
      </c>
      <c r="O3864" s="84" t="s">
        <v>6341</v>
      </c>
      <c r="P3864" s="89"/>
      <c r="Q3864" s="89"/>
      <c r="R3864" s="89"/>
      <c r="S3864" s="84">
        <v>6</v>
      </c>
      <c r="T3864" s="89"/>
      <c r="U3864" s="84">
        <v>-11894</v>
      </c>
    </row>
    <row r="3865" spans="1:21" ht="17.25" customHeight="1" thickBot="1">
      <c r="A3865" s="82">
        <v>45066</v>
      </c>
      <c r="B3865" s="82" t="str">
        <f t="shared" si="60"/>
        <v>May</v>
      </c>
      <c r="C3865" s="83">
        <v>45047</v>
      </c>
      <c r="D3865" s="84">
        <v>20</v>
      </c>
      <c r="E3865" s="84" t="s">
        <v>11888</v>
      </c>
      <c r="F3865" s="86" t="s">
        <v>1024</v>
      </c>
      <c r="G3865" s="146" t="s">
        <v>11893</v>
      </c>
      <c r="H3865" s="146" t="s">
        <v>8782</v>
      </c>
      <c r="I3865" s="86">
        <v>-3000</v>
      </c>
      <c r="J3865" s="84">
        <v>-2542</v>
      </c>
      <c r="K3865" s="107" t="s">
        <v>261</v>
      </c>
      <c r="L3865" s="88" t="s">
        <v>226</v>
      </c>
      <c r="M3865" s="88" t="str">
        <f>VLOOKUP(L3865,'Total Sales 24-25'!$AD$2:$AE$6,2,0)</f>
        <v xml:space="preserve">Training Business </v>
      </c>
      <c r="N3865" s="88" t="s">
        <v>661</v>
      </c>
      <c r="O3865" s="84" t="s">
        <v>6341</v>
      </c>
      <c r="P3865" s="89"/>
      <c r="Q3865" s="89"/>
      <c r="R3865" s="89"/>
      <c r="S3865" s="84">
        <v>5</v>
      </c>
      <c r="T3865" s="89"/>
      <c r="U3865" s="84">
        <v>-3000</v>
      </c>
    </row>
    <row r="3866" spans="1:21" ht="17.25" customHeight="1" thickBot="1">
      <c r="A3866" s="82">
        <v>45066</v>
      </c>
      <c r="B3866" s="82" t="str">
        <f t="shared" si="60"/>
        <v>May</v>
      </c>
      <c r="C3866" s="83">
        <v>45047</v>
      </c>
      <c r="D3866" s="84">
        <v>20</v>
      </c>
      <c r="E3866" s="84" t="s">
        <v>11888</v>
      </c>
      <c r="F3866" s="86" t="s">
        <v>11027</v>
      </c>
      <c r="G3866" s="146" t="s">
        <v>11894</v>
      </c>
      <c r="H3866" s="146" t="s">
        <v>8782</v>
      </c>
      <c r="I3866" s="86">
        <v>-1500</v>
      </c>
      <c r="J3866" s="84">
        <v>-1271</v>
      </c>
      <c r="K3866" s="107" t="s">
        <v>261</v>
      </c>
      <c r="L3866" s="88" t="s">
        <v>226</v>
      </c>
      <c r="M3866" s="88" t="str">
        <f>VLOOKUP(L3866,'Total Sales 24-25'!$AD$2:$AE$6,2,0)</f>
        <v xml:space="preserve">Training Business </v>
      </c>
      <c r="N3866" s="88" t="s">
        <v>661</v>
      </c>
      <c r="O3866" s="84" t="s">
        <v>6341</v>
      </c>
      <c r="P3866" s="89"/>
      <c r="Q3866" s="89"/>
      <c r="R3866" s="89"/>
      <c r="S3866" s="84">
        <v>5</v>
      </c>
      <c r="T3866" s="89"/>
      <c r="U3866" s="84">
        <v>-1500</v>
      </c>
    </row>
    <row r="3867" spans="1:21" ht="17.25" customHeight="1" thickBot="1">
      <c r="A3867" s="82">
        <v>45129</v>
      </c>
      <c r="B3867" s="82" t="str">
        <f t="shared" si="60"/>
        <v>Jul</v>
      </c>
      <c r="C3867" s="83">
        <v>45108</v>
      </c>
      <c r="D3867" s="109">
        <v>29</v>
      </c>
      <c r="E3867" s="84" t="s">
        <v>11888</v>
      </c>
      <c r="F3867" s="110" t="s">
        <v>7421</v>
      </c>
      <c r="G3867" s="147" t="s">
        <v>11894</v>
      </c>
      <c r="H3867" s="146" t="s">
        <v>11890</v>
      </c>
      <c r="I3867" s="110">
        <v>-6514</v>
      </c>
      <c r="J3867" s="109">
        <v>-5520</v>
      </c>
      <c r="K3867" s="111" t="s">
        <v>216</v>
      </c>
      <c r="L3867" s="109" t="s">
        <v>217</v>
      </c>
      <c r="M3867" s="88" t="str">
        <f>VLOOKUP(L3867,'Total Sales 24-25'!$AD$2:$AE$6,2,0)</f>
        <v>G-Suite Business</v>
      </c>
      <c r="N3867" s="109" t="s">
        <v>218</v>
      </c>
      <c r="O3867" s="109" t="s">
        <v>6341</v>
      </c>
      <c r="P3867" s="89"/>
      <c r="Q3867" s="89"/>
      <c r="R3867" s="89"/>
      <c r="S3867" s="109">
        <v>7</v>
      </c>
      <c r="T3867" s="110">
        <v>-6514</v>
      </c>
      <c r="U3867" s="109">
        <v>0</v>
      </c>
    </row>
    <row r="3868" spans="1:21" ht="17.25" customHeight="1" thickBot="1">
      <c r="A3868" s="82">
        <v>45129</v>
      </c>
      <c r="B3868" s="82" t="str">
        <f t="shared" si="60"/>
        <v>Jul</v>
      </c>
      <c r="C3868" s="83">
        <v>45108</v>
      </c>
      <c r="D3868" s="109">
        <v>29</v>
      </c>
      <c r="E3868" s="84" t="s">
        <v>11888</v>
      </c>
      <c r="F3868" s="110" t="s">
        <v>3058</v>
      </c>
      <c r="G3868" s="147" t="s">
        <v>11895</v>
      </c>
      <c r="H3868" s="146" t="s">
        <v>11890</v>
      </c>
      <c r="I3868" s="110">
        <v>-463</v>
      </c>
      <c r="J3868" s="109">
        <v>-392</v>
      </c>
      <c r="K3868" s="111" t="s">
        <v>216</v>
      </c>
      <c r="L3868" s="109" t="s">
        <v>217</v>
      </c>
      <c r="M3868" s="88" t="str">
        <f>VLOOKUP(L3868,'Total Sales 24-25'!$AD$2:$AE$6,2,0)</f>
        <v>G-Suite Business</v>
      </c>
      <c r="N3868" s="109" t="s">
        <v>218</v>
      </c>
      <c r="O3868" s="109" t="s">
        <v>6341</v>
      </c>
      <c r="P3868" s="89"/>
      <c r="Q3868" s="89"/>
      <c r="R3868" s="89"/>
      <c r="S3868" s="109">
        <v>7</v>
      </c>
      <c r="T3868" s="110">
        <v>-463</v>
      </c>
      <c r="U3868" s="109">
        <v>0</v>
      </c>
    </row>
    <row r="3869" spans="1:21" ht="17.25" customHeight="1" thickBot="1">
      <c r="A3869" s="82">
        <v>45068</v>
      </c>
      <c r="B3869" s="82" t="str">
        <f t="shared" si="60"/>
        <v>May</v>
      </c>
      <c r="C3869" s="83">
        <v>45047</v>
      </c>
      <c r="D3869" s="84">
        <v>21</v>
      </c>
      <c r="E3869" s="84" t="s">
        <v>11888</v>
      </c>
      <c r="F3869" s="86" t="s">
        <v>9281</v>
      </c>
      <c r="G3869" s="146" t="s">
        <v>11896</v>
      </c>
      <c r="H3869" s="146" t="s">
        <v>8782</v>
      </c>
      <c r="I3869" s="86">
        <v>-950</v>
      </c>
      <c r="J3869" s="84">
        <v>-805</v>
      </c>
      <c r="K3869" s="107" t="s">
        <v>261</v>
      </c>
      <c r="L3869" s="88" t="s">
        <v>226</v>
      </c>
      <c r="M3869" s="88" t="str">
        <f>VLOOKUP(L3869,'Total Sales 24-25'!$AD$2:$AE$6,2,0)</f>
        <v xml:space="preserve">Training Business </v>
      </c>
      <c r="N3869" s="88" t="s">
        <v>330</v>
      </c>
      <c r="O3869" s="84" t="s">
        <v>6341</v>
      </c>
      <c r="P3869" s="89"/>
      <c r="Q3869" s="89"/>
      <c r="R3869" s="89"/>
      <c r="S3869" s="84">
        <v>5</v>
      </c>
      <c r="T3869" s="89"/>
      <c r="U3869" s="84">
        <v>-950</v>
      </c>
    </row>
    <row r="3870" spans="1:21" ht="17.25" customHeight="1" thickBot="1">
      <c r="A3870" s="82">
        <v>45165</v>
      </c>
      <c r="B3870" s="82" t="str">
        <f t="shared" si="60"/>
        <v>Aug</v>
      </c>
      <c r="C3870" s="83">
        <v>45139</v>
      </c>
      <c r="D3870" s="84">
        <v>35</v>
      </c>
      <c r="E3870" s="84" t="s">
        <v>11888</v>
      </c>
      <c r="F3870" s="86" t="s">
        <v>3907</v>
      </c>
      <c r="G3870" s="146" t="s">
        <v>11896</v>
      </c>
      <c r="H3870" s="146" t="s">
        <v>11890</v>
      </c>
      <c r="I3870" s="86">
        <v>-31081</v>
      </c>
      <c r="J3870" s="109">
        <v>-26340</v>
      </c>
      <c r="K3870" s="111" t="s">
        <v>216</v>
      </c>
      <c r="L3870" s="109" t="s">
        <v>217</v>
      </c>
      <c r="M3870" s="88" t="str">
        <f>VLOOKUP(L3870,'Total Sales 24-25'!$AD$2:$AE$6,2,0)</f>
        <v>G-Suite Business</v>
      </c>
      <c r="N3870" s="109" t="s">
        <v>218</v>
      </c>
      <c r="O3870" s="84" t="s">
        <v>6341</v>
      </c>
      <c r="P3870" s="89"/>
      <c r="Q3870" s="89"/>
      <c r="R3870" s="89"/>
      <c r="S3870" s="84">
        <v>8</v>
      </c>
      <c r="T3870" s="89"/>
      <c r="U3870" s="84">
        <v>-31081.200000000001</v>
      </c>
    </row>
    <row r="3871" spans="1:21" ht="17.25" customHeight="1" thickBot="1">
      <c r="A3871" s="82">
        <v>45071</v>
      </c>
      <c r="B3871" s="82" t="str">
        <f t="shared" si="60"/>
        <v>May</v>
      </c>
      <c r="C3871" s="83">
        <v>45047</v>
      </c>
      <c r="D3871" s="84">
        <v>21</v>
      </c>
      <c r="E3871" s="84" t="s">
        <v>11888</v>
      </c>
      <c r="F3871" s="86" t="s">
        <v>6111</v>
      </c>
      <c r="G3871" s="146" t="s">
        <v>11897</v>
      </c>
      <c r="H3871" s="146" t="s">
        <v>8782</v>
      </c>
      <c r="I3871" s="86">
        <v>-1500</v>
      </c>
      <c r="J3871" s="84">
        <v>-1271</v>
      </c>
      <c r="K3871" s="107" t="s">
        <v>261</v>
      </c>
      <c r="L3871" s="88" t="s">
        <v>226</v>
      </c>
      <c r="M3871" s="88" t="str">
        <f>VLOOKUP(L3871,'Total Sales 24-25'!$AD$2:$AE$6,2,0)</f>
        <v xml:space="preserve">Training Business </v>
      </c>
      <c r="N3871" s="88" t="s">
        <v>661</v>
      </c>
      <c r="O3871" s="84" t="s">
        <v>6341</v>
      </c>
      <c r="P3871" s="89"/>
      <c r="Q3871" s="89"/>
      <c r="R3871" s="89"/>
      <c r="S3871" s="84">
        <v>5</v>
      </c>
      <c r="T3871" s="89"/>
      <c r="U3871" s="84">
        <v>-1500</v>
      </c>
    </row>
    <row r="3872" spans="1:21" ht="17.25" customHeight="1" thickBot="1">
      <c r="A3872" s="82">
        <v>45189</v>
      </c>
      <c r="B3872" s="82" t="str">
        <f t="shared" si="60"/>
        <v>Sep</v>
      </c>
      <c r="C3872" s="83">
        <v>45170</v>
      </c>
      <c r="D3872" s="84">
        <v>38</v>
      </c>
      <c r="E3872" s="84" t="s">
        <v>11888</v>
      </c>
      <c r="F3872" s="94" t="s">
        <v>914</v>
      </c>
      <c r="G3872" s="146" t="s">
        <v>11897</v>
      </c>
      <c r="H3872" s="146" t="s">
        <v>11890</v>
      </c>
      <c r="I3872" s="94">
        <v>-2655</v>
      </c>
      <c r="J3872" s="109">
        <v>-2250</v>
      </c>
      <c r="K3872" s="111" t="s">
        <v>216</v>
      </c>
      <c r="L3872" s="109" t="s">
        <v>217</v>
      </c>
      <c r="M3872" s="88" t="str">
        <f>VLOOKUP(L3872,'Total Sales 24-25'!$AD$2:$AE$6,2,0)</f>
        <v>G-Suite Business</v>
      </c>
      <c r="N3872" s="109" t="s">
        <v>218</v>
      </c>
      <c r="O3872" s="84" t="s">
        <v>6341</v>
      </c>
      <c r="P3872" s="89"/>
      <c r="Q3872" s="89"/>
      <c r="R3872" s="89"/>
      <c r="S3872" s="84">
        <v>9</v>
      </c>
      <c r="T3872" s="89"/>
      <c r="U3872" s="84">
        <v>-2655</v>
      </c>
    </row>
    <row r="3873" spans="1:21" ht="17.25" customHeight="1" thickBot="1">
      <c r="A3873" s="82">
        <v>45077</v>
      </c>
      <c r="B3873" s="82" t="str">
        <f t="shared" si="60"/>
        <v>May</v>
      </c>
      <c r="C3873" s="83">
        <v>45047</v>
      </c>
      <c r="D3873" s="109">
        <v>22</v>
      </c>
      <c r="E3873" s="84" t="s">
        <v>11888</v>
      </c>
      <c r="F3873" s="110" t="s">
        <v>1071</v>
      </c>
      <c r="G3873" s="147" t="s">
        <v>11898</v>
      </c>
      <c r="H3873" s="146" t="s">
        <v>8782</v>
      </c>
      <c r="I3873" s="110">
        <v>-15930</v>
      </c>
      <c r="J3873" s="109">
        <v>-13500</v>
      </c>
      <c r="K3873" s="120" t="s">
        <v>112</v>
      </c>
      <c r="L3873" s="109" t="s">
        <v>229</v>
      </c>
      <c r="M3873" s="88" t="str">
        <f>VLOOKUP(L3873,'Total Sales 24-25'!$AD$2:$AE$6,2,0)</f>
        <v>WhatsApp API Business</v>
      </c>
      <c r="N3873" s="109" t="s">
        <v>284</v>
      </c>
      <c r="O3873" s="109" t="s">
        <v>6341</v>
      </c>
      <c r="P3873" s="89"/>
      <c r="Q3873" s="89"/>
      <c r="R3873" s="89"/>
      <c r="S3873" s="109">
        <v>5</v>
      </c>
      <c r="T3873" s="89"/>
      <c r="U3873" s="109">
        <v>-15930</v>
      </c>
    </row>
    <row r="3874" spans="1:21" ht="17.25" customHeight="1" thickBot="1">
      <c r="A3874" s="82">
        <v>45189</v>
      </c>
      <c r="B3874" s="82" t="str">
        <f t="shared" si="60"/>
        <v>Sep</v>
      </c>
      <c r="C3874" s="83">
        <v>45170</v>
      </c>
      <c r="D3874" s="84">
        <v>38</v>
      </c>
      <c r="E3874" s="84" t="s">
        <v>11888</v>
      </c>
      <c r="F3874" s="94" t="s">
        <v>1897</v>
      </c>
      <c r="G3874" s="146" t="s">
        <v>11898</v>
      </c>
      <c r="H3874" s="146" t="s">
        <v>11890</v>
      </c>
      <c r="I3874" s="94">
        <v>-2773</v>
      </c>
      <c r="J3874" s="109">
        <v>-2350</v>
      </c>
      <c r="K3874" s="111" t="s">
        <v>216</v>
      </c>
      <c r="L3874" s="109" t="s">
        <v>217</v>
      </c>
      <c r="M3874" s="88" t="str">
        <f>VLOOKUP(L3874,'Total Sales 24-25'!$AD$2:$AE$6,2,0)</f>
        <v>G-Suite Business</v>
      </c>
      <c r="N3874" s="109" t="s">
        <v>218</v>
      </c>
      <c r="O3874" s="84" t="s">
        <v>6341</v>
      </c>
      <c r="P3874" s="89"/>
      <c r="Q3874" s="89"/>
      <c r="R3874" s="89"/>
      <c r="S3874" s="84">
        <v>9</v>
      </c>
      <c r="T3874" s="89"/>
      <c r="U3874" s="84">
        <v>-2773</v>
      </c>
    </row>
    <row r="3875" spans="1:21" ht="17.25" customHeight="1" thickBot="1">
      <c r="A3875" s="82">
        <v>45077</v>
      </c>
      <c r="B3875" s="82" t="str">
        <f t="shared" si="60"/>
        <v>May</v>
      </c>
      <c r="C3875" s="83">
        <v>45047</v>
      </c>
      <c r="D3875" s="84">
        <v>22</v>
      </c>
      <c r="E3875" s="84" t="s">
        <v>11888</v>
      </c>
      <c r="F3875" s="86" t="s">
        <v>1770</v>
      </c>
      <c r="G3875" s="146" t="s">
        <v>11899</v>
      </c>
      <c r="H3875" s="146" t="s">
        <v>8782</v>
      </c>
      <c r="I3875" s="86">
        <v>-19639</v>
      </c>
      <c r="J3875" s="84">
        <v>-16643</v>
      </c>
      <c r="K3875" s="108" t="s">
        <v>291</v>
      </c>
      <c r="L3875" s="88" t="s">
        <v>232</v>
      </c>
      <c r="M3875" s="88" t="str">
        <f>VLOOKUP(L3875,'Total Sales 24-25'!$AD$2:$AE$6,2,0)</f>
        <v>Other Services</v>
      </c>
      <c r="N3875" s="88" t="s">
        <v>2748</v>
      </c>
      <c r="O3875" s="84" t="s">
        <v>6341</v>
      </c>
      <c r="P3875" s="89"/>
      <c r="Q3875" s="89"/>
      <c r="R3875" s="89"/>
      <c r="S3875" s="84">
        <v>5</v>
      </c>
      <c r="T3875" s="89"/>
      <c r="U3875" s="84">
        <v>-19639</v>
      </c>
    </row>
    <row r="3876" spans="1:21" ht="17.25" customHeight="1" thickBot="1">
      <c r="A3876" s="82">
        <v>45189</v>
      </c>
      <c r="B3876" s="82" t="str">
        <f t="shared" si="60"/>
        <v>Sep</v>
      </c>
      <c r="C3876" s="83">
        <v>45170</v>
      </c>
      <c r="D3876" s="84">
        <v>38</v>
      </c>
      <c r="E3876" s="84" t="s">
        <v>11888</v>
      </c>
      <c r="F3876" s="94" t="s">
        <v>1864</v>
      </c>
      <c r="G3876" s="146" t="s">
        <v>11899</v>
      </c>
      <c r="H3876" s="146" t="s">
        <v>11890</v>
      </c>
      <c r="I3876" s="94">
        <v>-4646</v>
      </c>
      <c r="J3876" s="109">
        <v>-3937</v>
      </c>
      <c r="K3876" s="111" t="s">
        <v>216</v>
      </c>
      <c r="L3876" s="109" t="s">
        <v>217</v>
      </c>
      <c r="M3876" s="88" t="str">
        <f>VLOOKUP(L3876,'Total Sales 24-25'!$AD$2:$AE$6,2,0)</f>
        <v>G-Suite Business</v>
      </c>
      <c r="N3876" s="109" t="s">
        <v>218</v>
      </c>
      <c r="O3876" s="84" t="s">
        <v>6341</v>
      </c>
      <c r="P3876" s="89"/>
      <c r="Q3876" s="89"/>
      <c r="R3876" s="89"/>
      <c r="S3876" s="84">
        <v>9</v>
      </c>
      <c r="T3876" s="89"/>
      <c r="U3876" s="84">
        <v>-4646</v>
      </c>
    </row>
    <row r="3877" spans="1:21" ht="17.25" customHeight="1" thickBot="1">
      <c r="A3877" s="82">
        <v>45087</v>
      </c>
      <c r="B3877" s="82" t="str">
        <f t="shared" si="60"/>
        <v>Jun</v>
      </c>
      <c r="C3877" s="83">
        <v>45078</v>
      </c>
      <c r="D3877" s="109">
        <v>23</v>
      </c>
      <c r="E3877" s="84" t="s">
        <v>11888</v>
      </c>
      <c r="F3877" s="110" t="s">
        <v>11900</v>
      </c>
      <c r="G3877" s="147" t="s">
        <v>11901</v>
      </c>
      <c r="H3877" s="146" t="s">
        <v>8782</v>
      </c>
      <c r="I3877" s="110">
        <v>-12514</v>
      </c>
      <c r="J3877" s="109">
        <v>-10605</v>
      </c>
      <c r="K3877" s="120" t="s">
        <v>112</v>
      </c>
      <c r="L3877" s="109" t="s">
        <v>229</v>
      </c>
      <c r="M3877" s="88" t="str">
        <f>VLOOKUP(L3877,'Total Sales 24-25'!$AD$2:$AE$6,2,0)</f>
        <v>WhatsApp API Business</v>
      </c>
      <c r="N3877" s="109" t="s">
        <v>11154</v>
      </c>
      <c r="O3877" s="109" t="s">
        <v>6341</v>
      </c>
      <c r="P3877" s="89"/>
      <c r="Q3877" s="89"/>
      <c r="R3877" s="89"/>
      <c r="S3877" s="109">
        <v>6</v>
      </c>
      <c r="T3877" s="89"/>
      <c r="U3877" s="109">
        <v>-12514</v>
      </c>
    </row>
    <row r="3878" spans="1:21" ht="17.25" customHeight="1" thickBot="1">
      <c r="A3878" s="82">
        <v>45087</v>
      </c>
      <c r="B3878" s="82" t="str">
        <f t="shared" si="60"/>
        <v>Jun</v>
      </c>
      <c r="C3878" s="83">
        <v>45078</v>
      </c>
      <c r="D3878" s="109">
        <v>23</v>
      </c>
      <c r="E3878" s="84" t="s">
        <v>11888</v>
      </c>
      <c r="F3878" s="110" t="s">
        <v>11900</v>
      </c>
      <c r="G3878" s="147" t="s">
        <v>11902</v>
      </c>
      <c r="H3878" s="146" t="s">
        <v>8782</v>
      </c>
      <c r="I3878" s="110">
        <v>-22970</v>
      </c>
      <c r="J3878" s="109">
        <v>-19466</v>
      </c>
      <c r="K3878" s="120" t="s">
        <v>112</v>
      </c>
      <c r="L3878" s="109" t="s">
        <v>229</v>
      </c>
      <c r="M3878" s="88" t="str">
        <f>VLOOKUP(L3878,'Total Sales 24-25'!$AD$2:$AE$6,2,0)</f>
        <v>WhatsApp API Business</v>
      </c>
      <c r="N3878" s="109" t="s">
        <v>11154</v>
      </c>
      <c r="O3878" s="109" t="s">
        <v>6341</v>
      </c>
      <c r="P3878" s="89"/>
      <c r="Q3878" s="89"/>
      <c r="R3878" s="89"/>
      <c r="S3878" s="109">
        <v>6</v>
      </c>
      <c r="T3878" s="89"/>
      <c r="U3878" s="109">
        <v>-22970</v>
      </c>
    </row>
    <row r="3879" spans="1:21" ht="17.25" customHeight="1" thickBot="1">
      <c r="A3879" s="82">
        <v>45192</v>
      </c>
      <c r="B3879" s="82" t="str">
        <f t="shared" si="60"/>
        <v>Sep</v>
      </c>
      <c r="C3879" s="83">
        <v>45170</v>
      </c>
      <c r="D3879" s="84">
        <v>38</v>
      </c>
      <c r="E3879" s="84" t="s">
        <v>11888</v>
      </c>
      <c r="F3879" s="94" t="s">
        <v>3539</v>
      </c>
      <c r="G3879" s="146" t="s">
        <v>11902</v>
      </c>
      <c r="H3879" s="146" t="s">
        <v>11890</v>
      </c>
      <c r="I3879" s="94">
        <v>-1982</v>
      </c>
      <c r="J3879" s="109">
        <v>-1680</v>
      </c>
      <c r="K3879" s="111" t="s">
        <v>216</v>
      </c>
      <c r="L3879" s="109" t="s">
        <v>217</v>
      </c>
      <c r="M3879" s="88" t="str">
        <f>VLOOKUP(L3879,'Total Sales 24-25'!$AD$2:$AE$6,2,0)</f>
        <v>G-Suite Business</v>
      </c>
      <c r="N3879" s="109" t="s">
        <v>218</v>
      </c>
      <c r="O3879" s="84" t="s">
        <v>6341</v>
      </c>
      <c r="P3879" s="89"/>
      <c r="Q3879" s="89"/>
      <c r="R3879" s="89"/>
      <c r="S3879" s="84">
        <v>9</v>
      </c>
      <c r="T3879" s="89"/>
      <c r="U3879" s="84">
        <v>-1982</v>
      </c>
    </row>
    <row r="3880" spans="1:21" ht="17.25" customHeight="1" thickBot="1">
      <c r="A3880" s="82">
        <v>45093</v>
      </c>
      <c r="B3880" s="82" t="str">
        <f t="shared" si="60"/>
        <v>Jun</v>
      </c>
      <c r="C3880" s="83">
        <v>45078</v>
      </c>
      <c r="D3880" s="109">
        <v>24</v>
      </c>
      <c r="E3880" s="84" t="s">
        <v>11888</v>
      </c>
      <c r="F3880" s="110" t="s">
        <v>8062</v>
      </c>
      <c r="G3880" s="147" t="s">
        <v>11903</v>
      </c>
      <c r="H3880" s="146" t="s">
        <v>8782</v>
      </c>
      <c r="I3880" s="110">
        <v>-8850</v>
      </c>
      <c r="J3880" s="109">
        <v>-7500</v>
      </c>
      <c r="K3880" s="120" t="s">
        <v>112</v>
      </c>
      <c r="L3880" s="109" t="s">
        <v>229</v>
      </c>
      <c r="M3880" s="88" t="str">
        <f>VLOOKUP(L3880,'Total Sales 24-25'!$AD$2:$AE$6,2,0)</f>
        <v>WhatsApp API Business</v>
      </c>
      <c r="N3880" s="109" t="s">
        <v>269</v>
      </c>
      <c r="O3880" s="109" t="s">
        <v>6341</v>
      </c>
      <c r="P3880" s="89"/>
      <c r="Q3880" s="89"/>
      <c r="R3880" s="89"/>
      <c r="S3880" s="109">
        <v>6</v>
      </c>
      <c r="T3880" s="110">
        <v>-8850</v>
      </c>
      <c r="U3880" s="109">
        <v>0</v>
      </c>
    </row>
    <row r="3881" spans="1:21" ht="17.25" customHeight="1" thickBot="1">
      <c r="A3881" s="82">
        <v>45192</v>
      </c>
      <c r="B3881" s="82" t="str">
        <f t="shared" si="60"/>
        <v>Sep</v>
      </c>
      <c r="C3881" s="83">
        <v>45170</v>
      </c>
      <c r="D3881" s="84">
        <v>38</v>
      </c>
      <c r="E3881" s="84" t="s">
        <v>11888</v>
      </c>
      <c r="F3881" s="94" t="s">
        <v>3539</v>
      </c>
      <c r="G3881" s="146" t="s">
        <v>11903</v>
      </c>
      <c r="H3881" s="146" t="s">
        <v>11890</v>
      </c>
      <c r="I3881" s="94">
        <v>-148727</v>
      </c>
      <c r="J3881" s="109">
        <v>-126040</v>
      </c>
      <c r="K3881" s="111" t="s">
        <v>216</v>
      </c>
      <c r="L3881" s="109" t="s">
        <v>217</v>
      </c>
      <c r="M3881" s="88" t="str">
        <f>VLOOKUP(L3881,'Total Sales 24-25'!$AD$2:$AE$6,2,0)</f>
        <v>G-Suite Business</v>
      </c>
      <c r="N3881" s="109" t="s">
        <v>218</v>
      </c>
      <c r="O3881" s="84" t="s">
        <v>6341</v>
      </c>
      <c r="P3881" s="89"/>
      <c r="Q3881" s="89"/>
      <c r="R3881" s="89"/>
      <c r="S3881" s="84">
        <v>9</v>
      </c>
      <c r="T3881" s="89"/>
      <c r="U3881" s="84">
        <v>-148727</v>
      </c>
    </row>
    <row r="3882" spans="1:21" ht="17.25" customHeight="1" thickBot="1">
      <c r="A3882" s="82">
        <v>45094</v>
      </c>
      <c r="B3882" s="82" t="str">
        <f t="shared" si="60"/>
        <v>Jun</v>
      </c>
      <c r="C3882" s="83">
        <v>45078</v>
      </c>
      <c r="D3882" s="109">
        <v>24</v>
      </c>
      <c r="E3882" s="84" t="s">
        <v>11888</v>
      </c>
      <c r="F3882" s="110" t="s">
        <v>11904</v>
      </c>
      <c r="G3882" s="147" t="s">
        <v>11905</v>
      </c>
      <c r="H3882" s="146" t="s">
        <v>8782</v>
      </c>
      <c r="I3882" s="110">
        <v>-21769</v>
      </c>
      <c r="J3882" s="109">
        <v>-18448</v>
      </c>
      <c r="K3882" s="120" t="s">
        <v>112</v>
      </c>
      <c r="L3882" s="109" t="s">
        <v>229</v>
      </c>
      <c r="M3882" s="88" t="str">
        <f>VLOOKUP(L3882,'Total Sales 24-25'!$AD$2:$AE$6,2,0)</f>
        <v>WhatsApp API Business</v>
      </c>
      <c r="N3882" s="109" t="s">
        <v>11154</v>
      </c>
      <c r="O3882" s="109" t="s">
        <v>6341</v>
      </c>
      <c r="P3882" s="89"/>
      <c r="Q3882" s="89"/>
      <c r="R3882" s="89"/>
      <c r="S3882" s="109">
        <v>6</v>
      </c>
      <c r="T3882" s="110">
        <v>-21769</v>
      </c>
      <c r="U3882" s="109">
        <v>0</v>
      </c>
    </row>
    <row r="3883" spans="1:21" ht="17.25" customHeight="1" thickBot="1">
      <c r="A3883" s="82">
        <v>45192</v>
      </c>
      <c r="B3883" s="82" t="str">
        <f t="shared" si="60"/>
        <v>Sep</v>
      </c>
      <c r="C3883" s="83">
        <v>45170</v>
      </c>
      <c r="D3883" s="84">
        <v>38</v>
      </c>
      <c r="E3883" s="84" t="s">
        <v>11888</v>
      </c>
      <c r="F3883" s="94" t="s">
        <v>3539</v>
      </c>
      <c r="G3883" s="146" t="s">
        <v>11905</v>
      </c>
      <c r="H3883" s="146" t="s">
        <v>11890</v>
      </c>
      <c r="I3883" s="94">
        <v>-13570</v>
      </c>
      <c r="J3883" s="109">
        <v>-11500</v>
      </c>
      <c r="K3883" s="111" t="s">
        <v>216</v>
      </c>
      <c r="L3883" s="109" t="s">
        <v>217</v>
      </c>
      <c r="M3883" s="88" t="str">
        <f>VLOOKUP(L3883,'Total Sales 24-25'!$AD$2:$AE$6,2,0)</f>
        <v>G-Suite Business</v>
      </c>
      <c r="N3883" s="109" t="s">
        <v>218</v>
      </c>
      <c r="O3883" s="84" t="s">
        <v>6341</v>
      </c>
      <c r="P3883" s="89"/>
      <c r="Q3883" s="89"/>
      <c r="R3883" s="89"/>
      <c r="S3883" s="84">
        <v>9</v>
      </c>
      <c r="T3883" s="89"/>
      <c r="U3883" s="84">
        <v>-13570</v>
      </c>
    </row>
    <row r="3884" spans="1:21" ht="17.25" customHeight="1" thickBot="1">
      <c r="A3884" s="82">
        <v>45113</v>
      </c>
      <c r="B3884" s="82" t="str">
        <f t="shared" si="60"/>
        <v>Jul</v>
      </c>
      <c r="C3884" s="83">
        <v>45108</v>
      </c>
      <c r="D3884" s="109">
        <v>27</v>
      </c>
      <c r="E3884" s="84" t="s">
        <v>11888</v>
      </c>
      <c r="F3884" s="110" t="s">
        <v>562</v>
      </c>
      <c r="G3884" s="147" t="s">
        <v>11906</v>
      </c>
      <c r="H3884" s="146">
        <v>0</v>
      </c>
      <c r="I3884" s="110">
        <v>-23600</v>
      </c>
      <c r="J3884" s="109">
        <v>-20000</v>
      </c>
      <c r="K3884" s="148" t="s">
        <v>2334</v>
      </c>
      <c r="L3884" s="109" t="s">
        <v>11152</v>
      </c>
      <c r="M3884" s="153" t="s">
        <v>15</v>
      </c>
      <c r="N3884" s="109" t="s">
        <v>1464</v>
      </c>
      <c r="O3884" s="109" t="s">
        <v>6341</v>
      </c>
      <c r="P3884" s="89"/>
      <c r="Q3884" s="89"/>
      <c r="R3884" s="89"/>
      <c r="S3884" s="109">
        <v>7</v>
      </c>
      <c r="T3884" s="110">
        <v>-23600</v>
      </c>
      <c r="U3884" s="109">
        <v>0</v>
      </c>
    </row>
    <row r="3885" spans="1:21" ht="17.25" customHeight="1" thickBot="1">
      <c r="A3885" s="82">
        <v>45194</v>
      </c>
      <c r="B3885" s="82" t="str">
        <f t="shared" si="60"/>
        <v>Sep</v>
      </c>
      <c r="C3885" s="83">
        <v>45170</v>
      </c>
      <c r="D3885" s="84">
        <v>39</v>
      </c>
      <c r="E3885" s="84" t="s">
        <v>11888</v>
      </c>
      <c r="F3885" s="94" t="s">
        <v>8059</v>
      </c>
      <c r="G3885" s="146" t="s">
        <v>11906</v>
      </c>
      <c r="H3885" s="146" t="s">
        <v>11890</v>
      </c>
      <c r="I3885" s="94">
        <v>-6018</v>
      </c>
      <c r="J3885" s="109">
        <v>-5100</v>
      </c>
      <c r="K3885" s="111" t="s">
        <v>216</v>
      </c>
      <c r="L3885" s="109" t="s">
        <v>217</v>
      </c>
      <c r="M3885" s="88" t="str">
        <f>VLOOKUP(L3885,'Total Sales 24-25'!$AD$2:$AE$6,2,0)</f>
        <v>G-Suite Business</v>
      </c>
      <c r="N3885" s="109" t="s">
        <v>218</v>
      </c>
      <c r="O3885" s="84" t="s">
        <v>6341</v>
      </c>
      <c r="P3885" s="89"/>
      <c r="Q3885" s="89"/>
      <c r="R3885" s="89"/>
      <c r="S3885" s="84">
        <v>9</v>
      </c>
      <c r="T3885" s="89"/>
      <c r="U3885" s="84">
        <v>-6018</v>
      </c>
    </row>
    <row r="3886" spans="1:21" ht="17.25" customHeight="1" thickBot="1">
      <c r="A3886" s="82">
        <v>45129</v>
      </c>
      <c r="B3886" s="82" t="str">
        <f t="shared" si="60"/>
        <v>Jul</v>
      </c>
      <c r="C3886" s="83">
        <v>45108</v>
      </c>
      <c r="D3886" s="109">
        <v>29</v>
      </c>
      <c r="E3886" s="84" t="s">
        <v>11888</v>
      </c>
      <c r="F3886" s="110" t="s">
        <v>241</v>
      </c>
      <c r="G3886" s="147" t="s">
        <v>11907</v>
      </c>
      <c r="H3886" s="146" t="s">
        <v>8782</v>
      </c>
      <c r="I3886" s="110">
        <v>-13841</v>
      </c>
      <c r="J3886" s="109">
        <v>-11730</v>
      </c>
      <c r="K3886" s="120" t="s">
        <v>112</v>
      </c>
      <c r="L3886" s="109" t="s">
        <v>229</v>
      </c>
      <c r="M3886" s="88" t="str">
        <f>VLOOKUP(L3886,'Total Sales 24-25'!$AD$2:$AE$6,2,0)</f>
        <v>WhatsApp API Business</v>
      </c>
      <c r="N3886" s="109" t="s">
        <v>1322</v>
      </c>
      <c r="O3886" s="109" t="s">
        <v>6341</v>
      </c>
      <c r="P3886" s="89"/>
      <c r="Q3886" s="89"/>
      <c r="R3886" s="89"/>
      <c r="S3886" s="109">
        <v>7</v>
      </c>
      <c r="T3886" s="110">
        <v>-13841</v>
      </c>
      <c r="U3886" s="109">
        <v>0</v>
      </c>
    </row>
    <row r="3887" spans="1:21" ht="17.25" customHeight="1" thickBot="1">
      <c r="A3887" s="82">
        <v>45194</v>
      </c>
      <c r="B3887" s="82" t="str">
        <f t="shared" si="60"/>
        <v>Sep</v>
      </c>
      <c r="C3887" s="83">
        <v>45170</v>
      </c>
      <c r="D3887" s="84">
        <v>39</v>
      </c>
      <c r="E3887" s="84" t="s">
        <v>11888</v>
      </c>
      <c r="F3887" s="94" t="s">
        <v>1346</v>
      </c>
      <c r="G3887" s="146" t="s">
        <v>11907</v>
      </c>
      <c r="H3887" s="146" t="s">
        <v>11890</v>
      </c>
      <c r="I3887" s="94">
        <v>-10903</v>
      </c>
      <c r="J3887" s="109">
        <v>-9240</v>
      </c>
      <c r="K3887" s="111" t="s">
        <v>216</v>
      </c>
      <c r="L3887" s="109" t="s">
        <v>217</v>
      </c>
      <c r="M3887" s="88" t="str">
        <f>VLOOKUP(L3887,'Total Sales 24-25'!$AD$2:$AE$6,2,0)</f>
        <v>G-Suite Business</v>
      </c>
      <c r="N3887" s="109" t="s">
        <v>218</v>
      </c>
      <c r="O3887" s="84" t="s">
        <v>6341</v>
      </c>
      <c r="P3887" s="89"/>
      <c r="Q3887" s="89"/>
      <c r="R3887" s="89"/>
      <c r="S3887" s="84">
        <v>9</v>
      </c>
      <c r="T3887" s="89"/>
      <c r="U3887" s="84">
        <v>-10903</v>
      </c>
    </row>
    <row r="3888" spans="1:21" ht="17.25" customHeight="1" thickBot="1">
      <c r="A3888" s="82">
        <v>45199</v>
      </c>
      <c r="B3888" s="82" t="str">
        <f t="shared" si="60"/>
        <v>Sep</v>
      </c>
      <c r="C3888" s="83">
        <v>45170</v>
      </c>
      <c r="D3888" s="84">
        <v>39</v>
      </c>
      <c r="E3888" s="84" t="s">
        <v>11888</v>
      </c>
      <c r="F3888" s="94" t="s">
        <v>8409</v>
      </c>
      <c r="G3888" s="146" t="s">
        <v>11908</v>
      </c>
      <c r="H3888" s="146" t="s">
        <v>11890</v>
      </c>
      <c r="I3888" s="94">
        <v>-694</v>
      </c>
      <c r="J3888" s="109">
        <v>-588</v>
      </c>
      <c r="K3888" s="111" t="s">
        <v>216</v>
      </c>
      <c r="L3888" s="109" t="s">
        <v>217</v>
      </c>
      <c r="M3888" s="88" t="str">
        <f>VLOOKUP(L3888,'Total Sales 24-25'!$AD$2:$AE$6,2,0)</f>
        <v>G-Suite Business</v>
      </c>
      <c r="N3888" s="109" t="s">
        <v>218</v>
      </c>
      <c r="O3888" s="84" t="s">
        <v>6341</v>
      </c>
      <c r="P3888" s="89"/>
      <c r="Q3888" s="89"/>
      <c r="R3888" s="89"/>
      <c r="S3888" s="84">
        <v>9</v>
      </c>
      <c r="T3888" s="89"/>
      <c r="U3888" s="84">
        <v>-694</v>
      </c>
    </row>
    <row r="3889" spans="1:21" ht="17.25" customHeight="1" thickBot="1">
      <c r="A3889" s="82">
        <v>45138</v>
      </c>
      <c r="B3889" s="82" t="str">
        <f t="shared" si="60"/>
        <v>Jul</v>
      </c>
      <c r="C3889" s="83">
        <v>45108</v>
      </c>
      <c r="D3889" s="84">
        <v>31</v>
      </c>
      <c r="E3889" s="84" t="s">
        <v>11888</v>
      </c>
      <c r="F3889" s="86" t="s">
        <v>730</v>
      </c>
      <c r="G3889" s="146" t="s">
        <v>11909</v>
      </c>
      <c r="H3889" s="146" t="s">
        <v>8782</v>
      </c>
      <c r="I3889" s="86">
        <v>-29382</v>
      </c>
      <c r="J3889" s="109">
        <v>-24900</v>
      </c>
      <c r="K3889" s="107" t="s">
        <v>261</v>
      </c>
      <c r="L3889" s="88" t="s">
        <v>232</v>
      </c>
      <c r="M3889" s="88" t="str">
        <f>VLOOKUP(L3889,'Total Sales 24-25'!$AD$2:$AE$6,2,0)</f>
        <v>Other Services</v>
      </c>
      <c r="N3889" s="88" t="s">
        <v>8961</v>
      </c>
      <c r="O3889" s="84" t="s">
        <v>6341</v>
      </c>
      <c r="P3889" s="89"/>
      <c r="Q3889" s="89"/>
      <c r="R3889" s="89"/>
      <c r="S3889" s="84">
        <v>7</v>
      </c>
      <c r="T3889" s="89"/>
      <c r="U3889" s="84">
        <v>-29382</v>
      </c>
    </row>
    <row r="3890" spans="1:21" ht="17.25" customHeight="1" thickBot="1">
      <c r="A3890" s="82">
        <v>45208</v>
      </c>
      <c r="B3890" s="82" t="str">
        <f t="shared" si="60"/>
        <v>Oct</v>
      </c>
      <c r="C3890" s="83">
        <v>45200</v>
      </c>
      <c r="D3890" s="84">
        <v>41</v>
      </c>
      <c r="E3890" s="84" t="s">
        <v>11888</v>
      </c>
      <c r="F3890" s="86" t="s">
        <v>457</v>
      </c>
      <c r="G3890" s="146" t="s">
        <v>11909</v>
      </c>
      <c r="H3890" s="146" t="s">
        <v>11890</v>
      </c>
      <c r="I3890" s="86">
        <v>-5487</v>
      </c>
      <c r="J3890" s="101">
        <v>-4650</v>
      </c>
      <c r="K3890" s="97" t="s">
        <v>216</v>
      </c>
      <c r="L3890" s="96" t="s">
        <v>217</v>
      </c>
      <c r="M3890" s="88" t="str">
        <f>VLOOKUP(L3890,'Total Sales 24-25'!$AD$2:$AE$6,2,0)</f>
        <v>G-Suite Business</v>
      </c>
      <c r="N3890" s="96" t="s">
        <v>218</v>
      </c>
      <c r="O3890" s="84" t="s">
        <v>6341</v>
      </c>
      <c r="P3890" s="89"/>
      <c r="Q3890" s="89"/>
      <c r="R3890" s="89"/>
      <c r="S3890" s="84">
        <v>10</v>
      </c>
      <c r="T3890" s="89"/>
      <c r="U3890" s="84">
        <v>-5487</v>
      </c>
    </row>
    <row r="3891" spans="1:21" ht="17.25" customHeight="1" thickBot="1">
      <c r="A3891" s="82">
        <v>45212</v>
      </c>
      <c r="B3891" s="82" t="str">
        <f t="shared" si="60"/>
        <v>Oct</v>
      </c>
      <c r="C3891" s="83">
        <v>45200</v>
      </c>
      <c r="D3891" s="84">
        <v>41</v>
      </c>
      <c r="E3891" s="84" t="s">
        <v>11888</v>
      </c>
      <c r="F3891" s="86" t="s">
        <v>8448</v>
      </c>
      <c r="G3891" s="146" t="s">
        <v>11910</v>
      </c>
      <c r="H3891" s="146" t="s">
        <v>11890</v>
      </c>
      <c r="I3891" s="86">
        <v>-6018</v>
      </c>
      <c r="J3891" s="101">
        <v>-5100</v>
      </c>
      <c r="K3891" s="97" t="s">
        <v>216</v>
      </c>
      <c r="L3891" s="96" t="s">
        <v>217</v>
      </c>
      <c r="M3891" s="88" t="str">
        <f>VLOOKUP(L3891,'Total Sales 24-25'!$AD$2:$AE$6,2,0)</f>
        <v>G-Suite Business</v>
      </c>
      <c r="N3891" s="96" t="s">
        <v>218</v>
      </c>
      <c r="O3891" s="84" t="s">
        <v>6341</v>
      </c>
      <c r="P3891" s="89"/>
      <c r="Q3891" s="89"/>
      <c r="R3891" s="89"/>
      <c r="S3891" s="84">
        <v>10</v>
      </c>
      <c r="T3891" s="89"/>
      <c r="U3891" s="84">
        <v>-6018</v>
      </c>
    </row>
    <row r="3892" spans="1:21" ht="17.25" customHeight="1" thickBot="1">
      <c r="A3892" s="82">
        <v>45151</v>
      </c>
      <c r="B3892" s="82" t="str">
        <f t="shared" si="60"/>
        <v>Aug</v>
      </c>
      <c r="C3892" s="83">
        <v>45139</v>
      </c>
      <c r="D3892" s="84">
        <v>33</v>
      </c>
      <c r="E3892" s="84" t="s">
        <v>11888</v>
      </c>
      <c r="F3892" s="86" t="s">
        <v>8981</v>
      </c>
      <c r="G3892" s="146" t="s">
        <v>11911</v>
      </c>
      <c r="H3892" s="146" t="s">
        <v>8782</v>
      </c>
      <c r="I3892" s="86">
        <v>-15930</v>
      </c>
      <c r="J3892" s="109">
        <v>-13500</v>
      </c>
      <c r="K3892" s="122" t="s">
        <v>112</v>
      </c>
      <c r="L3892" s="88" t="s">
        <v>229</v>
      </c>
      <c r="M3892" s="88" t="str">
        <f>VLOOKUP(L3892,'Total Sales 24-25'!$AD$2:$AE$6,2,0)</f>
        <v>WhatsApp API Business</v>
      </c>
      <c r="N3892" s="88" t="s">
        <v>284</v>
      </c>
      <c r="O3892" s="84" t="s">
        <v>6341</v>
      </c>
      <c r="P3892" s="89"/>
      <c r="Q3892" s="89"/>
      <c r="R3892" s="89"/>
      <c r="S3892" s="84">
        <v>8</v>
      </c>
      <c r="T3892" s="89"/>
      <c r="U3892" s="84">
        <v>-15930</v>
      </c>
    </row>
    <row r="3893" spans="1:21" ht="17.25" customHeight="1" thickBot="1">
      <c r="A3893" s="82">
        <v>45215</v>
      </c>
      <c r="B3893" s="82" t="str">
        <f t="shared" si="60"/>
        <v>Oct</v>
      </c>
      <c r="C3893" s="83">
        <v>45200</v>
      </c>
      <c r="D3893" s="84">
        <v>42</v>
      </c>
      <c r="E3893" s="84" t="s">
        <v>11888</v>
      </c>
      <c r="F3893" s="86" t="s">
        <v>2441</v>
      </c>
      <c r="G3893" s="146" t="s">
        <v>11911</v>
      </c>
      <c r="H3893" s="146" t="s">
        <v>11890</v>
      </c>
      <c r="I3893" s="86">
        <v>-72216</v>
      </c>
      <c r="J3893" s="101">
        <v>-61200</v>
      </c>
      <c r="K3893" s="97" t="s">
        <v>216</v>
      </c>
      <c r="L3893" s="96" t="s">
        <v>217</v>
      </c>
      <c r="M3893" s="88" t="str">
        <f>VLOOKUP(L3893,'Total Sales 24-25'!$AD$2:$AE$6,2,0)</f>
        <v>G-Suite Business</v>
      </c>
      <c r="N3893" s="96" t="s">
        <v>218</v>
      </c>
      <c r="O3893" s="84" t="s">
        <v>6341</v>
      </c>
      <c r="P3893" s="89"/>
      <c r="Q3893" s="89"/>
      <c r="R3893" s="89"/>
      <c r="S3893" s="84">
        <v>10</v>
      </c>
      <c r="T3893" s="89"/>
      <c r="U3893" s="84">
        <v>-72216</v>
      </c>
    </row>
    <row r="3894" spans="1:21" ht="17.25" customHeight="1" thickBot="1">
      <c r="A3894" s="82">
        <v>45155</v>
      </c>
      <c r="B3894" s="82" t="str">
        <f t="shared" si="60"/>
        <v>Aug</v>
      </c>
      <c r="C3894" s="83">
        <v>45139</v>
      </c>
      <c r="D3894" s="84">
        <v>33</v>
      </c>
      <c r="E3894" s="84" t="s">
        <v>11888</v>
      </c>
      <c r="F3894" s="86" t="s">
        <v>11912</v>
      </c>
      <c r="G3894" s="146" t="s">
        <v>11913</v>
      </c>
      <c r="H3894" s="146" t="s">
        <v>8782</v>
      </c>
      <c r="I3894" s="86">
        <v>-5900</v>
      </c>
      <c r="J3894" s="112">
        <v>-5000</v>
      </c>
      <c r="K3894" s="122" t="s">
        <v>112</v>
      </c>
      <c r="L3894" s="88" t="s">
        <v>232</v>
      </c>
      <c r="M3894" s="88" t="str">
        <f>VLOOKUP(L3894,'Total Sales 24-25'!$AD$2:$AE$6,2,0)</f>
        <v>Other Services</v>
      </c>
      <c r="N3894" s="88" t="s">
        <v>9065</v>
      </c>
      <c r="O3894" s="84" t="s">
        <v>6341</v>
      </c>
      <c r="P3894" s="89"/>
      <c r="Q3894" s="89"/>
      <c r="R3894" s="89"/>
      <c r="S3894" s="84">
        <v>8</v>
      </c>
      <c r="T3894" s="89"/>
      <c r="U3894" s="84">
        <v>-5900</v>
      </c>
    </row>
    <row r="3895" spans="1:21" ht="17.25" customHeight="1" thickBot="1">
      <c r="A3895" s="82">
        <v>45222</v>
      </c>
      <c r="B3895" s="82" t="str">
        <f t="shared" si="60"/>
        <v>Oct</v>
      </c>
      <c r="C3895" s="83">
        <v>45200</v>
      </c>
      <c r="D3895" s="84">
        <v>43</v>
      </c>
      <c r="E3895" s="84" t="s">
        <v>11888</v>
      </c>
      <c r="F3895" s="86" t="s">
        <v>1231</v>
      </c>
      <c r="G3895" s="146" t="s">
        <v>11913</v>
      </c>
      <c r="H3895" s="146" t="s">
        <v>11890</v>
      </c>
      <c r="I3895" s="86">
        <v>-6770</v>
      </c>
      <c r="J3895" s="96">
        <v>-5737</v>
      </c>
      <c r="K3895" s="97" t="s">
        <v>216</v>
      </c>
      <c r="L3895" s="96" t="s">
        <v>217</v>
      </c>
      <c r="M3895" s="88" t="str">
        <f>VLOOKUP(L3895,'Total Sales 24-25'!$AD$2:$AE$6,2,0)</f>
        <v>G-Suite Business</v>
      </c>
      <c r="N3895" s="96" t="s">
        <v>218</v>
      </c>
      <c r="O3895" s="84" t="s">
        <v>6341</v>
      </c>
      <c r="P3895" s="89"/>
      <c r="Q3895" s="89"/>
      <c r="R3895" s="89"/>
      <c r="S3895" s="84">
        <v>10</v>
      </c>
      <c r="T3895" s="89"/>
      <c r="U3895" s="84">
        <v>-6770</v>
      </c>
    </row>
    <row r="3896" spans="1:21" ht="17.25" customHeight="1" thickBot="1">
      <c r="A3896" s="82">
        <v>45165</v>
      </c>
      <c r="B3896" s="82" t="str">
        <f t="shared" si="60"/>
        <v>Aug</v>
      </c>
      <c r="C3896" s="83">
        <v>45139</v>
      </c>
      <c r="D3896" s="84">
        <v>35</v>
      </c>
      <c r="E3896" s="84" t="s">
        <v>11888</v>
      </c>
      <c r="F3896" s="86" t="s">
        <v>562</v>
      </c>
      <c r="G3896" s="146" t="s">
        <v>11914</v>
      </c>
      <c r="H3896" s="146" t="s">
        <v>8782</v>
      </c>
      <c r="I3896" s="86">
        <v>-20060</v>
      </c>
      <c r="J3896" s="112">
        <v>-17000</v>
      </c>
      <c r="K3896" s="120" t="s">
        <v>112</v>
      </c>
      <c r="L3896" s="109" t="s">
        <v>229</v>
      </c>
      <c r="M3896" s="88" t="str">
        <f>VLOOKUP(L3896,'Total Sales 24-25'!$AD$2:$AE$6,2,0)</f>
        <v>WhatsApp API Business</v>
      </c>
      <c r="N3896" s="109" t="s">
        <v>485</v>
      </c>
      <c r="O3896" s="84" t="s">
        <v>6341</v>
      </c>
      <c r="P3896" s="89"/>
      <c r="Q3896" s="89"/>
      <c r="R3896" s="89"/>
      <c r="S3896" s="84">
        <v>8</v>
      </c>
      <c r="T3896" s="89"/>
      <c r="U3896" s="84">
        <v>-20060</v>
      </c>
    </row>
    <row r="3897" spans="1:21" ht="17.25" customHeight="1" thickBot="1">
      <c r="A3897" s="82">
        <v>45226</v>
      </c>
      <c r="B3897" s="82" t="str">
        <f t="shared" si="60"/>
        <v>Oct</v>
      </c>
      <c r="C3897" s="83">
        <v>45200</v>
      </c>
      <c r="D3897" s="84">
        <v>43</v>
      </c>
      <c r="E3897" s="84" t="s">
        <v>11888</v>
      </c>
      <c r="F3897" s="86" t="s">
        <v>8520</v>
      </c>
      <c r="G3897" s="146" t="s">
        <v>11914</v>
      </c>
      <c r="H3897" s="146" t="s">
        <v>11890</v>
      </c>
      <c r="I3897" s="86">
        <v>-9688</v>
      </c>
      <c r="J3897" s="96">
        <v>-8210</v>
      </c>
      <c r="K3897" s="97" t="s">
        <v>216</v>
      </c>
      <c r="L3897" s="96" t="s">
        <v>217</v>
      </c>
      <c r="M3897" s="88" t="str">
        <f>VLOOKUP(L3897,'Total Sales 24-25'!$AD$2:$AE$6,2,0)</f>
        <v>G-Suite Business</v>
      </c>
      <c r="N3897" s="96" t="s">
        <v>218</v>
      </c>
      <c r="O3897" s="84" t="s">
        <v>6341</v>
      </c>
      <c r="P3897" s="89"/>
      <c r="Q3897" s="89"/>
      <c r="R3897" s="89"/>
      <c r="S3897" s="84">
        <v>10</v>
      </c>
      <c r="T3897" s="89"/>
      <c r="U3897" s="84">
        <v>-9687.7999999999993</v>
      </c>
    </row>
    <row r="3898" spans="1:21" ht="17.25" customHeight="1" thickBot="1">
      <c r="A3898" s="82">
        <v>45167</v>
      </c>
      <c r="B3898" s="82" t="str">
        <f t="shared" si="60"/>
        <v>Aug</v>
      </c>
      <c r="C3898" s="83">
        <v>45139</v>
      </c>
      <c r="D3898" s="84">
        <v>35</v>
      </c>
      <c r="E3898" s="84" t="s">
        <v>11888</v>
      </c>
      <c r="F3898" s="86" t="s">
        <v>2101</v>
      </c>
      <c r="G3898" s="146" t="s">
        <v>11915</v>
      </c>
      <c r="H3898" s="146" t="s">
        <v>8782</v>
      </c>
      <c r="I3898" s="86">
        <v>-2124</v>
      </c>
      <c r="J3898" s="109">
        <v>-1800</v>
      </c>
      <c r="K3898" s="120" t="s">
        <v>112</v>
      </c>
      <c r="L3898" s="109" t="s">
        <v>229</v>
      </c>
      <c r="M3898" s="88" t="str">
        <f>VLOOKUP(L3898,'Total Sales 24-25'!$AD$2:$AE$6,2,0)</f>
        <v>WhatsApp API Business</v>
      </c>
      <c r="N3898" s="109" t="s">
        <v>359</v>
      </c>
      <c r="O3898" s="84" t="s">
        <v>6341</v>
      </c>
      <c r="P3898" s="89"/>
      <c r="Q3898" s="89"/>
      <c r="R3898" s="89"/>
      <c r="S3898" s="84">
        <v>8</v>
      </c>
      <c r="T3898" s="89"/>
      <c r="U3898" s="84">
        <v>-2124</v>
      </c>
    </row>
    <row r="3899" spans="1:21" ht="17.25" customHeight="1" thickBot="1">
      <c r="A3899" s="82">
        <v>45230</v>
      </c>
      <c r="B3899" s="82" t="str">
        <f t="shared" si="60"/>
        <v>Oct</v>
      </c>
      <c r="C3899" s="83">
        <v>45200</v>
      </c>
      <c r="D3899" s="84">
        <v>44</v>
      </c>
      <c r="E3899" s="84" t="s">
        <v>11888</v>
      </c>
      <c r="F3899" s="86" t="s">
        <v>7400</v>
      </c>
      <c r="G3899" s="146" t="s">
        <v>11915</v>
      </c>
      <c r="H3899" s="146" t="s">
        <v>11890</v>
      </c>
      <c r="I3899" s="86">
        <v>-6018</v>
      </c>
      <c r="J3899" s="96">
        <v>-5100</v>
      </c>
      <c r="K3899" s="97" t="s">
        <v>216</v>
      </c>
      <c r="L3899" s="96" t="s">
        <v>217</v>
      </c>
      <c r="M3899" s="88" t="str">
        <f>VLOOKUP(L3899,'Total Sales 24-25'!$AD$2:$AE$6,2,0)</f>
        <v>G-Suite Business</v>
      </c>
      <c r="N3899" s="96" t="s">
        <v>218</v>
      </c>
      <c r="O3899" s="84" t="s">
        <v>6341</v>
      </c>
      <c r="P3899" s="89"/>
      <c r="Q3899" s="89"/>
      <c r="R3899" s="89"/>
      <c r="S3899" s="84">
        <v>10</v>
      </c>
      <c r="T3899" s="89"/>
      <c r="U3899" s="84">
        <v>-6018</v>
      </c>
    </row>
    <row r="3900" spans="1:21" ht="17.25" customHeight="1" thickBot="1">
      <c r="A3900" s="82">
        <v>45230</v>
      </c>
      <c r="B3900" s="82" t="str">
        <f t="shared" si="60"/>
        <v>Oct</v>
      </c>
      <c r="C3900" s="83">
        <v>45200</v>
      </c>
      <c r="D3900" s="84">
        <v>44</v>
      </c>
      <c r="E3900" s="84" t="s">
        <v>11888</v>
      </c>
      <c r="F3900" s="86" t="s">
        <v>2045</v>
      </c>
      <c r="G3900" s="146" t="s">
        <v>11916</v>
      </c>
      <c r="H3900" s="146" t="s">
        <v>11890</v>
      </c>
      <c r="I3900" s="91"/>
      <c r="J3900" s="89"/>
      <c r="K3900" s="97" t="s">
        <v>216</v>
      </c>
      <c r="L3900" s="96" t="s">
        <v>217</v>
      </c>
      <c r="M3900" s="88" t="str">
        <f>VLOOKUP(L3900,'Total Sales 24-25'!$AD$2:$AE$6,2,0)</f>
        <v>G-Suite Business</v>
      </c>
      <c r="N3900" s="96" t="s">
        <v>218</v>
      </c>
      <c r="O3900" s="84" t="s">
        <v>6341</v>
      </c>
      <c r="P3900" s="89"/>
      <c r="Q3900" s="89"/>
      <c r="R3900" s="89"/>
      <c r="S3900" s="84">
        <v>10</v>
      </c>
      <c r="T3900" s="89"/>
      <c r="U3900" s="89"/>
    </row>
    <row r="3901" spans="1:21" ht="17.25" customHeight="1" thickBot="1">
      <c r="A3901" s="82">
        <v>45168</v>
      </c>
      <c r="B3901" s="82" t="str">
        <f t="shared" si="60"/>
        <v>Aug</v>
      </c>
      <c r="C3901" s="83">
        <v>45139</v>
      </c>
      <c r="D3901" s="84">
        <v>35</v>
      </c>
      <c r="E3901" s="84" t="s">
        <v>11888</v>
      </c>
      <c r="F3901" s="86" t="s">
        <v>9040</v>
      </c>
      <c r="G3901" s="146" t="s">
        <v>11917</v>
      </c>
      <c r="H3901" s="146" t="s">
        <v>8782</v>
      </c>
      <c r="I3901" s="86">
        <v>-299</v>
      </c>
      <c r="J3901" s="109">
        <v>-253</v>
      </c>
      <c r="K3901" s="128" t="s">
        <v>261</v>
      </c>
      <c r="L3901" s="109" t="s">
        <v>232</v>
      </c>
      <c r="M3901" s="88" t="str">
        <f>VLOOKUP(L3901,'Total Sales 24-25'!$AD$2:$AE$6,2,0)</f>
        <v>Other Services</v>
      </c>
      <c r="N3901" s="109" t="s">
        <v>8961</v>
      </c>
      <c r="O3901" s="84" t="s">
        <v>6341</v>
      </c>
      <c r="P3901" s="89"/>
      <c r="Q3901" s="89"/>
      <c r="R3901" s="89"/>
      <c r="S3901" s="84">
        <v>8</v>
      </c>
      <c r="T3901" s="89"/>
      <c r="U3901" s="84">
        <v>-299</v>
      </c>
    </row>
    <row r="3902" spans="1:21" ht="17.25" customHeight="1" thickBot="1">
      <c r="A3902" s="82">
        <v>45168</v>
      </c>
      <c r="B3902" s="82" t="str">
        <f t="shared" si="60"/>
        <v>Aug</v>
      </c>
      <c r="C3902" s="83">
        <v>45139</v>
      </c>
      <c r="D3902" s="84">
        <v>35</v>
      </c>
      <c r="E3902" s="84" t="s">
        <v>11888</v>
      </c>
      <c r="F3902" s="86" t="s">
        <v>9040</v>
      </c>
      <c r="G3902" s="146" t="s">
        <v>11917</v>
      </c>
      <c r="H3902" s="146" t="s">
        <v>8782</v>
      </c>
      <c r="I3902" s="86">
        <v>-17700</v>
      </c>
      <c r="J3902" s="109">
        <v>-15000</v>
      </c>
      <c r="K3902" s="120" t="s">
        <v>112</v>
      </c>
      <c r="L3902" s="109" t="s">
        <v>229</v>
      </c>
      <c r="M3902" s="88" t="str">
        <f>VLOOKUP(L3902,'Total Sales 24-25'!$AD$2:$AE$6,2,0)</f>
        <v>WhatsApp API Business</v>
      </c>
      <c r="N3902" s="109" t="s">
        <v>284</v>
      </c>
      <c r="O3902" s="84" t="s">
        <v>6341</v>
      </c>
      <c r="P3902" s="89"/>
      <c r="Q3902" s="89"/>
      <c r="R3902" s="89"/>
      <c r="S3902" s="84">
        <v>8</v>
      </c>
      <c r="T3902" s="89"/>
      <c r="U3902" s="84">
        <v>-17700</v>
      </c>
    </row>
    <row r="3903" spans="1:21" ht="17.25" customHeight="1" thickBot="1">
      <c r="A3903" s="82">
        <v>45175</v>
      </c>
      <c r="B3903" s="82" t="str">
        <f t="shared" si="60"/>
        <v>Sep</v>
      </c>
      <c r="C3903" s="83">
        <v>45170</v>
      </c>
      <c r="D3903" s="84">
        <v>36</v>
      </c>
      <c r="E3903" s="84" t="s">
        <v>11888</v>
      </c>
      <c r="F3903" s="86" t="s">
        <v>730</v>
      </c>
      <c r="G3903" s="146" t="s">
        <v>11918</v>
      </c>
      <c r="H3903" s="146" t="s">
        <v>8782</v>
      </c>
      <c r="I3903" s="86">
        <v>-59000</v>
      </c>
      <c r="J3903" s="109">
        <v>-50000</v>
      </c>
      <c r="K3903" s="128" t="s">
        <v>261</v>
      </c>
      <c r="L3903" s="109" t="s">
        <v>232</v>
      </c>
      <c r="M3903" s="88" t="str">
        <f>VLOOKUP(L3903,'Total Sales 24-25'!$AD$2:$AE$6,2,0)</f>
        <v>Other Services</v>
      </c>
      <c r="N3903" s="109" t="s">
        <v>8961</v>
      </c>
      <c r="O3903" s="84" t="s">
        <v>6341</v>
      </c>
      <c r="P3903" s="89"/>
      <c r="Q3903" s="89"/>
      <c r="R3903" s="89"/>
      <c r="S3903" s="84">
        <v>9</v>
      </c>
      <c r="T3903" s="89"/>
      <c r="U3903" s="84">
        <v>-59000</v>
      </c>
    </row>
    <row r="3904" spans="1:21" ht="17.25" customHeight="1" thickBot="1">
      <c r="A3904" s="82">
        <v>45239</v>
      </c>
      <c r="B3904" s="82" t="str">
        <f t="shared" si="60"/>
        <v>Nov</v>
      </c>
      <c r="C3904" s="83">
        <v>45231</v>
      </c>
      <c r="D3904" s="84">
        <v>45</v>
      </c>
      <c r="E3904" s="84" t="s">
        <v>11888</v>
      </c>
      <c r="F3904" s="86" t="s">
        <v>3672</v>
      </c>
      <c r="G3904" s="146" t="s">
        <v>11918</v>
      </c>
      <c r="H3904" s="146" t="s">
        <v>11890</v>
      </c>
      <c r="I3904" s="86">
        <v>-127086</v>
      </c>
      <c r="J3904" s="101">
        <v>-107700</v>
      </c>
      <c r="K3904" s="97" t="s">
        <v>216</v>
      </c>
      <c r="L3904" s="96" t="s">
        <v>217</v>
      </c>
      <c r="M3904" s="88" t="str">
        <f>VLOOKUP(L3904,'Total Sales 24-25'!$AD$2:$AE$6,2,0)</f>
        <v>G-Suite Business</v>
      </c>
      <c r="N3904" s="96" t="s">
        <v>218</v>
      </c>
      <c r="O3904" s="84" t="s">
        <v>6341</v>
      </c>
      <c r="P3904" s="89"/>
      <c r="Q3904" s="89"/>
      <c r="R3904" s="89"/>
      <c r="S3904" s="84">
        <v>11</v>
      </c>
      <c r="T3904" s="89"/>
      <c r="U3904" s="84">
        <v>-127086</v>
      </c>
    </row>
    <row r="3905" spans="1:21" ht="17.25" customHeight="1" thickBot="1">
      <c r="A3905" s="82">
        <v>45239</v>
      </c>
      <c r="B3905" s="82" t="str">
        <f t="shared" si="60"/>
        <v>Nov</v>
      </c>
      <c r="C3905" s="83">
        <v>45231</v>
      </c>
      <c r="D3905" s="84">
        <v>45</v>
      </c>
      <c r="E3905" s="84" t="s">
        <v>11888</v>
      </c>
      <c r="F3905" s="86" t="s">
        <v>2821</v>
      </c>
      <c r="G3905" s="146" t="s">
        <v>11919</v>
      </c>
      <c r="H3905" s="146" t="s">
        <v>11890</v>
      </c>
      <c r="I3905" s="86">
        <v>-54870</v>
      </c>
      <c r="J3905" s="101">
        <v>-46500</v>
      </c>
      <c r="K3905" s="97" t="s">
        <v>216</v>
      </c>
      <c r="L3905" s="96" t="s">
        <v>217</v>
      </c>
      <c r="M3905" s="88" t="str">
        <f>VLOOKUP(L3905,'Total Sales 24-25'!$AD$2:$AE$6,2,0)</f>
        <v>G-Suite Business</v>
      </c>
      <c r="N3905" s="96" t="s">
        <v>218</v>
      </c>
      <c r="O3905" s="84" t="s">
        <v>6341</v>
      </c>
      <c r="P3905" s="89"/>
      <c r="Q3905" s="89"/>
      <c r="R3905" s="89"/>
      <c r="S3905" s="84">
        <v>11</v>
      </c>
      <c r="T3905" s="89"/>
      <c r="U3905" s="84">
        <v>-54870</v>
      </c>
    </row>
    <row r="3906" spans="1:21" ht="17.25" customHeight="1" thickBot="1">
      <c r="A3906" s="82">
        <v>45125</v>
      </c>
      <c r="B3906" s="82" t="str">
        <f t="shared" ref="B3906:B3969" si="61">TEXT(A3906,"mmm")</f>
        <v>Jul</v>
      </c>
      <c r="C3906" s="83">
        <v>45108</v>
      </c>
      <c r="D3906" s="109">
        <v>29</v>
      </c>
      <c r="E3906" s="84" t="s">
        <v>11888</v>
      </c>
      <c r="F3906" s="110" t="s">
        <v>826</v>
      </c>
      <c r="G3906" s="147" t="s">
        <v>11920</v>
      </c>
      <c r="H3906" s="146" t="s">
        <v>8782</v>
      </c>
      <c r="I3906" s="110">
        <v>-7523</v>
      </c>
      <c r="J3906" s="109">
        <v>-6375</v>
      </c>
      <c r="K3906" s="120" t="s">
        <v>112</v>
      </c>
      <c r="L3906" s="109" t="s">
        <v>229</v>
      </c>
      <c r="M3906" s="88" t="str">
        <f>VLOOKUP(L3906,'Total Sales 24-25'!$AD$2:$AE$6,2,0)</f>
        <v>WhatsApp API Business</v>
      </c>
      <c r="N3906" s="109" t="s">
        <v>269</v>
      </c>
      <c r="O3906" s="109" t="s">
        <v>6341</v>
      </c>
      <c r="P3906" s="89"/>
      <c r="Q3906" s="89"/>
      <c r="R3906" s="89"/>
      <c r="S3906" s="109">
        <v>7</v>
      </c>
      <c r="T3906" s="110">
        <v>7523</v>
      </c>
      <c r="U3906" s="109">
        <v>-15045</v>
      </c>
    </row>
    <row r="3907" spans="1:21" ht="17.25" customHeight="1" thickBot="1">
      <c r="A3907" s="82">
        <v>45248</v>
      </c>
      <c r="B3907" s="82" t="str">
        <f t="shared" si="61"/>
        <v>Nov</v>
      </c>
      <c r="C3907" s="83">
        <v>45231</v>
      </c>
      <c r="D3907" s="84">
        <v>46</v>
      </c>
      <c r="E3907" s="84" t="s">
        <v>11888</v>
      </c>
      <c r="F3907" s="86" t="s">
        <v>608</v>
      </c>
      <c r="G3907" s="146" t="s">
        <v>11920</v>
      </c>
      <c r="H3907" s="146" t="s">
        <v>11890</v>
      </c>
      <c r="I3907" s="133">
        <v>-106200</v>
      </c>
      <c r="J3907" s="96">
        <v>-90000</v>
      </c>
      <c r="K3907" s="97" t="s">
        <v>216</v>
      </c>
      <c r="L3907" s="96" t="s">
        <v>217</v>
      </c>
      <c r="M3907" s="88" t="str">
        <f>VLOOKUP(L3907,'Total Sales 24-25'!$AD$2:$AE$6,2,0)</f>
        <v>G-Suite Business</v>
      </c>
      <c r="N3907" s="96" t="s">
        <v>218</v>
      </c>
      <c r="O3907" s="84" t="s">
        <v>6341</v>
      </c>
      <c r="P3907" s="89"/>
      <c r="Q3907" s="89"/>
      <c r="R3907" s="89"/>
      <c r="S3907" s="84">
        <v>11</v>
      </c>
      <c r="T3907" s="89"/>
      <c r="U3907" s="84">
        <v>-106200</v>
      </c>
    </row>
    <row r="3908" spans="1:21" ht="17.25" customHeight="1" thickBot="1">
      <c r="A3908" s="82">
        <v>45264</v>
      </c>
      <c r="B3908" s="82" t="str">
        <f t="shared" si="61"/>
        <v>Dec</v>
      </c>
      <c r="C3908" s="83">
        <v>45261</v>
      </c>
      <c r="D3908" s="84">
        <v>49</v>
      </c>
      <c r="E3908" s="84" t="s">
        <v>11888</v>
      </c>
      <c r="F3908" s="86" t="s">
        <v>8621</v>
      </c>
      <c r="G3908" s="86" t="s">
        <v>11921</v>
      </c>
      <c r="H3908" s="146" t="s">
        <v>11890</v>
      </c>
      <c r="I3908" s="86">
        <v>-7965</v>
      </c>
      <c r="J3908" s="96">
        <v>-6750</v>
      </c>
      <c r="K3908" s="97" t="s">
        <v>216</v>
      </c>
      <c r="L3908" s="96" t="s">
        <v>217</v>
      </c>
      <c r="M3908" s="88" t="str">
        <f>VLOOKUP(L3908,'Total Sales 24-25'!$AD$2:$AE$6,2,0)</f>
        <v>G-Suite Business</v>
      </c>
      <c r="N3908" s="96" t="s">
        <v>218</v>
      </c>
      <c r="O3908" s="84" t="s">
        <v>6341</v>
      </c>
      <c r="P3908" s="89"/>
      <c r="Q3908" s="89"/>
      <c r="R3908" s="89"/>
      <c r="S3908" s="84">
        <v>12</v>
      </c>
      <c r="T3908" s="89"/>
      <c r="U3908" s="84">
        <v>-7965</v>
      </c>
    </row>
    <row r="3909" spans="1:21" ht="17.25" customHeight="1" thickBot="1">
      <c r="A3909" s="82">
        <v>45266</v>
      </c>
      <c r="B3909" s="82" t="str">
        <f t="shared" si="61"/>
        <v>Dec</v>
      </c>
      <c r="C3909" s="83">
        <v>45261</v>
      </c>
      <c r="D3909" s="84">
        <v>49</v>
      </c>
      <c r="E3909" s="84" t="s">
        <v>11888</v>
      </c>
      <c r="F3909" s="86" t="s">
        <v>8276</v>
      </c>
      <c r="G3909" s="86" t="s">
        <v>11922</v>
      </c>
      <c r="H3909" s="146" t="s">
        <v>11890</v>
      </c>
      <c r="I3909" s="86">
        <v>-141954</v>
      </c>
      <c r="J3909" s="96">
        <v>-120300</v>
      </c>
      <c r="K3909" s="97" t="s">
        <v>216</v>
      </c>
      <c r="L3909" s="96" t="s">
        <v>217</v>
      </c>
      <c r="M3909" s="88" t="str">
        <f>VLOOKUP(L3909,'Total Sales 24-25'!$AD$2:$AE$6,2,0)</f>
        <v>G-Suite Business</v>
      </c>
      <c r="N3909" s="96" t="s">
        <v>218</v>
      </c>
      <c r="O3909" s="84" t="s">
        <v>6341</v>
      </c>
      <c r="P3909" s="89"/>
      <c r="Q3909" s="89"/>
      <c r="R3909" s="89"/>
      <c r="S3909" s="84">
        <v>12</v>
      </c>
      <c r="T3909" s="89"/>
      <c r="U3909" s="84">
        <v>-141954</v>
      </c>
    </row>
    <row r="3910" spans="1:21" ht="17.25" customHeight="1" thickBot="1">
      <c r="A3910" s="82">
        <v>45188</v>
      </c>
      <c r="B3910" s="82" t="str">
        <f t="shared" si="61"/>
        <v>Sep</v>
      </c>
      <c r="C3910" s="83">
        <v>45170</v>
      </c>
      <c r="D3910" s="84">
        <v>38</v>
      </c>
      <c r="E3910" s="84" t="s">
        <v>11888</v>
      </c>
      <c r="F3910" s="86" t="s">
        <v>1537</v>
      </c>
      <c r="G3910" s="146" t="s">
        <v>11923</v>
      </c>
      <c r="H3910" s="146" t="s">
        <v>8782</v>
      </c>
      <c r="I3910" s="86">
        <v>-58764</v>
      </c>
      <c r="J3910" s="109">
        <v>-49800</v>
      </c>
      <c r="K3910" s="128" t="s">
        <v>261</v>
      </c>
      <c r="L3910" s="109" t="s">
        <v>232</v>
      </c>
      <c r="M3910" s="88" t="str">
        <f>VLOOKUP(L3910,'Total Sales 24-25'!$AD$2:$AE$6,2,0)</f>
        <v>Other Services</v>
      </c>
      <c r="N3910" s="109" t="s">
        <v>8961</v>
      </c>
      <c r="O3910" s="84" t="s">
        <v>6341</v>
      </c>
      <c r="P3910" s="89"/>
      <c r="Q3910" s="89"/>
      <c r="R3910" s="89"/>
      <c r="S3910" s="84">
        <v>9</v>
      </c>
      <c r="T3910" s="89"/>
      <c r="U3910" s="84">
        <v>-58764</v>
      </c>
    </row>
    <row r="3911" spans="1:21" ht="17.25" customHeight="1" thickBot="1">
      <c r="A3911" s="82">
        <v>45188</v>
      </c>
      <c r="B3911" s="82" t="str">
        <f t="shared" si="61"/>
        <v>Sep</v>
      </c>
      <c r="C3911" s="83">
        <v>45170</v>
      </c>
      <c r="D3911" s="84">
        <v>38</v>
      </c>
      <c r="E3911" s="84" t="s">
        <v>11888</v>
      </c>
      <c r="F3911" s="86" t="s">
        <v>11924</v>
      </c>
      <c r="G3911" s="146" t="s">
        <v>7297</v>
      </c>
      <c r="H3911" s="146" t="s">
        <v>7297</v>
      </c>
      <c r="I3911" s="86">
        <v>0</v>
      </c>
      <c r="J3911" s="109">
        <v>-8508310.3000000007</v>
      </c>
      <c r="K3911" s="128" t="s">
        <v>7297</v>
      </c>
      <c r="L3911" s="109" t="s">
        <v>232</v>
      </c>
      <c r="M3911" s="88" t="str">
        <f>VLOOKUP(L3911,'Total Sales 24-25'!$AD$2:$AE$6,2,0)</f>
        <v>Other Services</v>
      </c>
      <c r="N3911" s="109" t="s">
        <v>8961</v>
      </c>
      <c r="O3911" s="84" t="s">
        <v>6341</v>
      </c>
      <c r="P3911" s="89"/>
      <c r="Q3911" s="89"/>
      <c r="R3911" s="89"/>
      <c r="S3911" s="84">
        <v>9</v>
      </c>
      <c r="T3911" s="89"/>
      <c r="U3911" s="84" t="s">
        <v>7297</v>
      </c>
    </row>
    <row r="3912" spans="1:21" ht="17.25" customHeight="1" thickBot="1">
      <c r="A3912" s="82">
        <v>45266</v>
      </c>
      <c r="B3912" s="82" t="str">
        <f t="shared" si="61"/>
        <v>Dec</v>
      </c>
      <c r="C3912" s="83">
        <v>45261</v>
      </c>
      <c r="D3912" s="84">
        <v>49</v>
      </c>
      <c r="E3912" s="84" t="s">
        <v>11888</v>
      </c>
      <c r="F3912" s="86" t="s">
        <v>8276</v>
      </c>
      <c r="G3912" s="117" t="s">
        <v>11923</v>
      </c>
      <c r="H3912" s="146" t="s">
        <v>11890</v>
      </c>
      <c r="I3912" s="86">
        <v>-5416</v>
      </c>
      <c r="J3912" s="96">
        <v>-4590</v>
      </c>
      <c r="K3912" s="97" t="s">
        <v>216</v>
      </c>
      <c r="L3912" s="96" t="s">
        <v>217</v>
      </c>
      <c r="M3912" s="88" t="str">
        <f>VLOOKUP(L3912,'Total Sales 24-25'!$AD$2:$AE$6,2,0)</f>
        <v>G-Suite Business</v>
      </c>
      <c r="N3912" s="96" t="s">
        <v>218</v>
      </c>
      <c r="O3912" s="84" t="s">
        <v>6341</v>
      </c>
      <c r="P3912" s="89"/>
      <c r="Q3912" s="89"/>
      <c r="R3912" s="89"/>
      <c r="S3912" s="84">
        <v>12</v>
      </c>
      <c r="T3912" s="89"/>
      <c r="U3912" s="84">
        <v>-5416</v>
      </c>
    </row>
    <row r="3913" spans="1:21" ht="17.25" customHeight="1" thickBot="1">
      <c r="A3913" s="82">
        <v>45188</v>
      </c>
      <c r="B3913" s="82" t="str">
        <f t="shared" si="61"/>
        <v>Sep</v>
      </c>
      <c r="C3913" s="83">
        <v>45170</v>
      </c>
      <c r="D3913" s="84">
        <v>38</v>
      </c>
      <c r="E3913" s="84" t="s">
        <v>11888</v>
      </c>
      <c r="F3913" s="86" t="s">
        <v>355</v>
      </c>
      <c r="G3913" s="146" t="s">
        <v>11925</v>
      </c>
      <c r="H3913" s="146" t="s">
        <v>8782</v>
      </c>
      <c r="I3913" s="86">
        <v>-35052</v>
      </c>
      <c r="J3913" s="109">
        <v>-29705</v>
      </c>
      <c r="K3913" s="126" t="s">
        <v>310</v>
      </c>
      <c r="L3913" s="109" t="s">
        <v>223</v>
      </c>
      <c r="M3913" s="88" t="str">
        <f>VLOOKUP(L3913,'Total Sales 24-25'!$AD$2:$AE$6,2,0)</f>
        <v>Tech Assist Recruitment</v>
      </c>
      <c r="N3913" s="109" t="s">
        <v>311</v>
      </c>
      <c r="O3913" s="84" t="s">
        <v>6341</v>
      </c>
      <c r="P3913" s="89"/>
      <c r="Q3913" s="89"/>
      <c r="R3913" s="89"/>
      <c r="S3913" s="84">
        <v>9</v>
      </c>
      <c r="T3913" s="89"/>
      <c r="U3913" s="84">
        <v>-35052</v>
      </c>
    </row>
    <row r="3914" spans="1:21" ht="17.25" customHeight="1" thickBot="1">
      <c r="A3914" s="82">
        <v>45266</v>
      </c>
      <c r="B3914" s="82" t="str">
        <f t="shared" si="61"/>
        <v>Dec</v>
      </c>
      <c r="C3914" s="83">
        <v>45261</v>
      </c>
      <c r="D3914" s="84">
        <v>49</v>
      </c>
      <c r="E3914" s="84" t="s">
        <v>11888</v>
      </c>
      <c r="F3914" s="86" t="s">
        <v>8276</v>
      </c>
      <c r="G3914" s="117" t="s">
        <v>11925</v>
      </c>
      <c r="H3914" s="146" t="s">
        <v>11890</v>
      </c>
      <c r="I3914" s="86">
        <v>-3611</v>
      </c>
      <c r="J3914" s="96">
        <v>-3060</v>
      </c>
      <c r="K3914" s="97" t="s">
        <v>216</v>
      </c>
      <c r="L3914" s="96" t="s">
        <v>217</v>
      </c>
      <c r="M3914" s="88" t="str">
        <f>VLOOKUP(L3914,'Total Sales 24-25'!$AD$2:$AE$6,2,0)</f>
        <v>G-Suite Business</v>
      </c>
      <c r="N3914" s="96" t="s">
        <v>218</v>
      </c>
      <c r="O3914" s="84" t="s">
        <v>6341</v>
      </c>
      <c r="P3914" s="89"/>
      <c r="Q3914" s="89"/>
      <c r="R3914" s="89"/>
      <c r="S3914" s="84">
        <v>12</v>
      </c>
      <c r="T3914" s="89"/>
      <c r="U3914" s="84">
        <v>-3611</v>
      </c>
    </row>
    <row r="3915" spans="1:21" ht="17.25" customHeight="1" thickBot="1">
      <c r="A3915" s="82">
        <v>45188</v>
      </c>
      <c r="B3915" s="82" t="str">
        <f t="shared" si="61"/>
        <v>Sep</v>
      </c>
      <c r="C3915" s="83">
        <v>45170</v>
      </c>
      <c r="D3915" s="84">
        <v>38</v>
      </c>
      <c r="E3915" s="84" t="s">
        <v>11888</v>
      </c>
      <c r="F3915" s="86" t="s">
        <v>8800</v>
      </c>
      <c r="G3915" s="146" t="s">
        <v>11926</v>
      </c>
      <c r="H3915" s="146" t="s">
        <v>8782</v>
      </c>
      <c r="I3915" s="86">
        <v>-2507</v>
      </c>
      <c r="J3915" s="109">
        <v>-2125</v>
      </c>
      <c r="K3915" s="120" t="s">
        <v>112</v>
      </c>
      <c r="L3915" s="109" t="s">
        <v>229</v>
      </c>
      <c r="M3915" s="88" t="str">
        <f>VLOOKUP(L3915,'Total Sales 24-25'!$AD$2:$AE$6,2,0)</f>
        <v>WhatsApp API Business</v>
      </c>
      <c r="N3915" s="109" t="s">
        <v>258</v>
      </c>
      <c r="O3915" s="84" t="s">
        <v>6341</v>
      </c>
      <c r="P3915" s="89"/>
      <c r="Q3915" s="89"/>
      <c r="R3915" s="89"/>
      <c r="S3915" s="84">
        <v>9</v>
      </c>
      <c r="T3915" s="89"/>
      <c r="U3915" s="84">
        <v>-2507</v>
      </c>
    </row>
    <row r="3916" spans="1:21" ht="17.25" customHeight="1" thickBot="1">
      <c r="A3916" s="82">
        <v>45274</v>
      </c>
      <c r="B3916" s="82" t="str">
        <f t="shared" si="61"/>
        <v>Dec</v>
      </c>
      <c r="C3916" s="83">
        <v>45261</v>
      </c>
      <c r="D3916" s="84">
        <v>50</v>
      </c>
      <c r="E3916" s="84" t="s">
        <v>11888</v>
      </c>
      <c r="F3916" s="86" t="s">
        <v>8539</v>
      </c>
      <c r="G3916" s="117" t="s">
        <v>11926</v>
      </c>
      <c r="H3916" s="146" t="s">
        <v>11890</v>
      </c>
      <c r="I3916" s="86">
        <v>-17935</v>
      </c>
      <c r="J3916" s="96">
        <v>-15199</v>
      </c>
      <c r="K3916" s="97" t="s">
        <v>216</v>
      </c>
      <c r="L3916" s="96" t="s">
        <v>217</v>
      </c>
      <c r="M3916" s="88" t="str">
        <f>VLOOKUP(L3916,'Total Sales 24-25'!$AD$2:$AE$6,2,0)</f>
        <v>G-Suite Business</v>
      </c>
      <c r="N3916" s="96" t="s">
        <v>218</v>
      </c>
      <c r="O3916" s="84" t="s">
        <v>6341</v>
      </c>
      <c r="P3916" s="89"/>
      <c r="Q3916" s="89"/>
      <c r="R3916" s="89"/>
      <c r="S3916" s="84">
        <v>12</v>
      </c>
      <c r="T3916" s="89"/>
      <c r="U3916" s="84">
        <v>-17935</v>
      </c>
    </row>
    <row r="3917" spans="1:21" ht="17.25" customHeight="1" thickBot="1">
      <c r="A3917" s="82">
        <v>45194</v>
      </c>
      <c r="B3917" s="82" t="str">
        <f t="shared" si="61"/>
        <v>Sep</v>
      </c>
      <c r="C3917" s="83">
        <v>45170</v>
      </c>
      <c r="D3917" s="84">
        <v>39</v>
      </c>
      <c r="E3917" s="84" t="s">
        <v>11888</v>
      </c>
      <c r="F3917" s="94" t="s">
        <v>9377</v>
      </c>
      <c r="G3917" s="146" t="s">
        <v>11927</v>
      </c>
      <c r="H3917" s="146" t="s">
        <v>8782</v>
      </c>
      <c r="I3917" s="94">
        <v>-8850</v>
      </c>
      <c r="J3917" s="109">
        <v>-7500</v>
      </c>
      <c r="K3917" s="120" t="s">
        <v>112</v>
      </c>
      <c r="L3917" s="109" t="s">
        <v>229</v>
      </c>
      <c r="M3917" s="88" t="str">
        <f>VLOOKUP(L3917,'Total Sales 24-25'!$AD$2:$AE$6,2,0)</f>
        <v>WhatsApp API Business</v>
      </c>
      <c r="N3917" s="109" t="s">
        <v>269</v>
      </c>
      <c r="O3917" s="84" t="s">
        <v>6341</v>
      </c>
      <c r="P3917" s="89"/>
      <c r="Q3917" s="89"/>
      <c r="R3917" s="89"/>
      <c r="S3917" s="84">
        <v>9</v>
      </c>
      <c r="T3917" s="89"/>
      <c r="U3917" s="84">
        <v>-8850</v>
      </c>
    </row>
    <row r="3918" spans="1:21" ht="17.25" customHeight="1" thickBot="1">
      <c r="A3918" s="82">
        <v>45278</v>
      </c>
      <c r="B3918" s="82" t="str">
        <f t="shared" si="61"/>
        <v>Dec</v>
      </c>
      <c r="C3918" s="83">
        <v>45261</v>
      </c>
      <c r="D3918" s="84">
        <v>51</v>
      </c>
      <c r="E3918" s="84" t="s">
        <v>11888</v>
      </c>
      <c r="F3918" s="86" t="s">
        <v>3889</v>
      </c>
      <c r="G3918" s="117" t="s">
        <v>11927</v>
      </c>
      <c r="H3918" s="146" t="s">
        <v>11890</v>
      </c>
      <c r="I3918" s="86">
        <v>-8319</v>
      </c>
      <c r="J3918" s="96">
        <v>-7050</v>
      </c>
      <c r="K3918" s="97" t="s">
        <v>216</v>
      </c>
      <c r="L3918" s="96" t="s">
        <v>217</v>
      </c>
      <c r="M3918" s="88" t="str">
        <f>VLOOKUP(L3918,'Total Sales 24-25'!$AD$2:$AE$6,2,0)</f>
        <v>G-Suite Business</v>
      </c>
      <c r="N3918" s="96" t="s">
        <v>218</v>
      </c>
      <c r="O3918" s="84" t="s">
        <v>6341</v>
      </c>
      <c r="P3918" s="89"/>
      <c r="Q3918" s="89"/>
      <c r="R3918" s="89"/>
      <c r="S3918" s="84">
        <v>12</v>
      </c>
      <c r="T3918" s="89"/>
      <c r="U3918" s="84">
        <v>-8319</v>
      </c>
    </row>
    <row r="3919" spans="1:21" ht="17.25" customHeight="1" thickBot="1">
      <c r="A3919" s="82">
        <v>45194</v>
      </c>
      <c r="B3919" s="82" t="str">
        <f t="shared" si="61"/>
        <v>Sep</v>
      </c>
      <c r="C3919" s="83">
        <v>45170</v>
      </c>
      <c r="D3919" s="84">
        <v>39</v>
      </c>
      <c r="E3919" s="84" t="s">
        <v>11888</v>
      </c>
      <c r="F3919" s="94" t="s">
        <v>3530</v>
      </c>
      <c r="G3919" s="146" t="s">
        <v>11928</v>
      </c>
      <c r="H3919" s="146" t="s">
        <v>8782</v>
      </c>
      <c r="I3919" s="94">
        <v>-950</v>
      </c>
      <c r="J3919" s="109">
        <v>-805</v>
      </c>
      <c r="K3919" s="128" t="s">
        <v>261</v>
      </c>
      <c r="L3919" s="109" t="s">
        <v>232</v>
      </c>
      <c r="M3919" s="88" t="str">
        <f>VLOOKUP(L3919,'Total Sales 24-25'!$AD$2:$AE$6,2,0)</f>
        <v>Other Services</v>
      </c>
      <c r="N3919" s="109" t="s">
        <v>330</v>
      </c>
      <c r="O3919" s="84" t="s">
        <v>6341</v>
      </c>
      <c r="P3919" s="89"/>
      <c r="Q3919" s="89"/>
      <c r="R3919" s="89"/>
      <c r="S3919" s="84">
        <v>9</v>
      </c>
      <c r="T3919" s="89"/>
      <c r="U3919" s="84">
        <v>-950</v>
      </c>
    </row>
    <row r="3920" spans="1:21" ht="17.25" customHeight="1" thickBot="1">
      <c r="A3920" s="82">
        <v>45281</v>
      </c>
      <c r="B3920" s="82" t="str">
        <f t="shared" si="61"/>
        <v>Dec</v>
      </c>
      <c r="C3920" s="83">
        <v>45261</v>
      </c>
      <c r="D3920" s="84">
        <v>51</v>
      </c>
      <c r="E3920" s="84" t="s">
        <v>11888</v>
      </c>
      <c r="F3920" s="86" t="s">
        <v>370</v>
      </c>
      <c r="G3920" s="117" t="s">
        <v>11928</v>
      </c>
      <c r="H3920" s="146" t="s">
        <v>11890</v>
      </c>
      <c r="I3920" s="86">
        <v>-8496</v>
      </c>
      <c r="J3920" s="96">
        <v>-7200</v>
      </c>
      <c r="K3920" s="97" t="s">
        <v>216</v>
      </c>
      <c r="L3920" s="96" t="s">
        <v>217</v>
      </c>
      <c r="M3920" s="88" t="str">
        <f>VLOOKUP(L3920,'Total Sales 24-25'!$AD$2:$AE$6,2,0)</f>
        <v>G-Suite Business</v>
      </c>
      <c r="N3920" s="96" t="s">
        <v>218</v>
      </c>
      <c r="O3920" s="84" t="s">
        <v>6341</v>
      </c>
      <c r="P3920" s="89"/>
      <c r="Q3920" s="89"/>
      <c r="R3920" s="89"/>
      <c r="S3920" s="84">
        <v>12</v>
      </c>
      <c r="T3920" s="89"/>
      <c r="U3920" s="84">
        <v>-8496</v>
      </c>
    </row>
    <row r="3921" spans="1:21" ht="17.25" customHeight="1" thickBot="1">
      <c r="A3921" s="82">
        <v>45194</v>
      </c>
      <c r="B3921" s="82" t="str">
        <f t="shared" si="61"/>
        <v>Sep</v>
      </c>
      <c r="C3921" s="83">
        <v>45170</v>
      </c>
      <c r="D3921" s="84">
        <v>39</v>
      </c>
      <c r="E3921" s="84" t="s">
        <v>11888</v>
      </c>
      <c r="F3921" s="94" t="s">
        <v>3530</v>
      </c>
      <c r="G3921" s="146" t="s">
        <v>11929</v>
      </c>
      <c r="H3921" s="146" t="s">
        <v>8782</v>
      </c>
      <c r="I3921" s="94">
        <v>-705640</v>
      </c>
      <c r="J3921" s="109">
        <v>-598000</v>
      </c>
      <c r="K3921" s="128" t="s">
        <v>261</v>
      </c>
      <c r="L3921" s="109" t="s">
        <v>226</v>
      </c>
      <c r="M3921" s="88" t="str">
        <f>VLOOKUP(L3921,'Total Sales 24-25'!$AD$2:$AE$6,2,0)</f>
        <v xml:space="preserve">Training Business </v>
      </c>
      <c r="N3921" s="109" t="s">
        <v>7906</v>
      </c>
      <c r="O3921" s="84" t="s">
        <v>6341</v>
      </c>
      <c r="P3921" s="89"/>
      <c r="Q3921" s="89"/>
      <c r="R3921" s="89"/>
      <c r="S3921" s="84">
        <v>9</v>
      </c>
      <c r="T3921" s="89"/>
      <c r="U3921" s="84">
        <v>-705640</v>
      </c>
    </row>
    <row r="3922" spans="1:21" ht="17.25" customHeight="1" thickBot="1">
      <c r="A3922" s="82">
        <v>45286</v>
      </c>
      <c r="B3922" s="82" t="str">
        <f t="shared" si="61"/>
        <v>Dec</v>
      </c>
      <c r="C3922" s="83">
        <v>45261</v>
      </c>
      <c r="D3922" s="84">
        <v>52</v>
      </c>
      <c r="E3922" s="84" t="s">
        <v>11888</v>
      </c>
      <c r="F3922" s="86" t="s">
        <v>233</v>
      </c>
      <c r="G3922" s="117" t="s">
        <v>11929</v>
      </c>
      <c r="H3922" s="146" t="s">
        <v>11890</v>
      </c>
      <c r="I3922" s="119">
        <v>-1136.3399999999999</v>
      </c>
      <c r="J3922" s="96">
        <v>-963</v>
      </c>
      <c r="K3922" s="97" t="s">
        <v>216</v>
      </c>
      <c r="L3922" s="96" t="s">
        <v>217</v>
      </c>
      <c r="M3922" s="88" t="str">
        <f>VLOOKUP(L3922,'Total Sales 24-25'!$AD$2:$AE$6,2,0)</f>
        <v>G-Suite Business</v>
      </c>
      <c r="N3922" s="96" t="s">
        <v>218</v>
      </c>
      <c r="O3922" s="84" t="s">
        <v>6341</v>
      </c>
      <c r="P3922" s="89"/>
      <c r="Q3922" s="89"/>
      <c r="R3922" s="89"/>
      <c r="S3922" s="84">
        <v>12</v>
      </c>
      <c r="T3922" s="89"/>
      <c r="U3922" s="84">
        <v>-1136.3399999999999</v>
      </c>
    </row>
    <row r="3923" spans="1:21" ht="17.25" customHeight="1" thickBot="1">
      <c r="A3923" s="82">
        <v>45217</v>
      </c>
      <c r="B3923" s="82" t="str">
        <f t="shared" si="61"/>
        <v>Oct</v>
      </c>
      <c r="C3923" s="83">
        <v>45200</v>
      </c>
      <c r="D3923" s="84">
        <v>42</v>
      </c>
      <c r="E3923" s="84" t="s">
        <v>11888</v>
      </c>
      <c r="F3923" s="86" t="s">
        <v>6743</v>
      </c>
      <c r="G3923" s="146" t="s">
        <v>11930</v>
      </c>
      <c r="H3923" s="146" t="s">
        <v>8782</v>
      </c>
      <c r="I3923" s="86">
        <v>-5508</v>
      </c>
      <c r="J3923" s="123">
        <v>-4668</v>
      </c>
      <c r="K3923" s="120" t="s">
        <v>112</v>
      </c>
      <c r="L3923" s="109" t="s">
        <v>229</v>
      </c>
      <c r="M3923" s="88" t="str">
        <f>VLOOKUP(L3923,'Total Sales 24-25'!$AD$2:$AE$6,2,0)</f>
        <v>WhatsApp API Business</v>
      </c>
      <c r="N3923" s="109" t="s">
        <v>359</v>
      </c>
      <c r="O3923" s="84" t="s">
        <v>6341</v>
      </c>
      <c r="P3923" s="89"/>
      <c r="Q3923" s="89"/>
      <c r="R3923" s="89"/>
      <c r="S3923" s="84">
        <v>10</v>
      </c>
      <c r="T3923" s="89"/>
      <c r="U3923" s="84">
        <v>-5508</v>
      </c>
    </row>
    <row r="3924" spans="1:21" ht="17.25" customHeight="1" thickBot="1">
      <c r="A3924" s="82">
        <v>45287</v>
      </c>
      <c r="B3924" s="82" t="str">
        <f t="shared" si="61"/>
        <v>Dec</v>
      </c>
      <c r="C3924" s="83">
        <v>45261</v>
      </c>
      <c r="D3924" s="84">
        <v>52</v>
      </c>
      <c r="E3924" s="84" t="s">
        <v>11888</v>
      </c>
      <c r="F3924" s="86" t="s">
        <v>5059</v>
      </c>
      <c r="G3924" s="117" t="s">
        <v>11930</v>
      </c>
      <c r="H3924" s="146" t="s">
        <v>11890</v>
      </c>
      <c r="I3924" s="119">
        <v>-63436.800000000003</v>
      </c>
      <c r="J3924" s="96">
        <v>-53760</v>
      </c>
      <c r="K3924" s="97" t="s">
        <v>216</v>
      </c>
      <c r="L3924" s="96" t="s">
        <v>217</v>
      </c>
      <c r="M3924" s="88" t="str">
        <f>VLOOKUP(L3924,'Total Sales 24-25'!$AD$2:$AE$6,2,0)</f>
        <v>G-Suite Business</v>
      </c>
      <c r="N3924" s="96" t="s">
        <v>218</v>
      </c>
      <c r="O3924" s="84" t="s">
        <v>6341</v>
      </c>
      <c r="P3924" s="89"/>
      <c r="Q3924" s="89"/>
      <c r="R3924" s="89"/>
      <c r="S3924" s="84">
        <v>12</v>
      </c>
      <c r="T3924" s="89"/>
      <c r="U3924" s="84">
        <v>-63436.800000000003</v>
      </c>
    </row>
    <row r="3925" spans="1:21" ht="17.25" customHeight="1" thickBot="1">
      <c r="A3925" s="82">
        <v>45217</v>
      </c>
      <c r="B3925" s="82" t="str">
        <f t="shared" si="61"/>
        <v>Oct</v>
      </c>
      <c r="C3925" s="83">
        <v>45200</v>
      </c>
      <c r="D3925" s="84">
        <v>42</v>
      </c>
      <c r="E3925" s="84" t="s">
        <v>11888</v>
      </c>
      <c r="F3925" s="86" t="s">
        <v>11686</v>
      </c>
      <c r="G3925" s="146" t="s">
        <v>11931</v>
      </c>
      <c r="H3925" s="146" t="s">
        <v>8782</v>
      </c>
      <c r="I3925" s="86">
        <v>-11800</v>
      </c>
      <c r="J3925" s="123">
        <v>-10000</v>
      </c>
      <c r="K3925" s="120" t="s">
        <v>112</v>
      </c>
      <c r="L3925" s="109" t="s">
        <v>229</v>
      </c>
      <c r="M3925" s="88" t="str">
        <f>VLOOKUP(L3925,'Total Sales 24-25'!$AD$2:$AE$6,2,0)</f>
        <v>WhatsApp API Business</v>
      </c>
      <c r="N3925" s="109" t="s">
        <v>485</v>
      </c>
      <c r="O3925" s="84" t="s">
        <v>6341</v>
      </c>
      <c r="P3925" s="89"/>
      <c r="Q3925" s="89"/>
      <c r="R3925" s="89"/>
      <c r="S3925" s="84">
        <v>10</v>
      </c>
      <c r="T3925" s="89"/>
      <c r="U3925" s="84">
        <v>-11800</v>
      </c>
    </row>
    <row r="3926" spans="1:21" ht="17.25" customHeight="1" thickBot="1">
      <c r="A3926" s="82">
        <v>45287</v>
      </c>
      <c r="B3926" s="82" t="str">
        <f t="shared" si="61"/>
        <v>Dec</v>
      </c>
      <c r="C3926" s="83">
        <v>45261</v>
      </c>
      <c r="D3926" s="84">
        <v>52</v>
      </c>
      <c r="E3926" s="84" t="s">
        <v>11888</v>
      </c>
      <c r="F3926" s="86" t="s">
        <v>3553</v>
      </c>
      <c r="G3926" s="117" t="s">
        <v>11931</v>
      </c>
      <c r="H3926" s="146" t="s">
        <v>11890</v>
      </c>
      <c r="I3926" s="119">
        <v>-7670</v>
      </c>
      <c r="J3926" s="96">
        <v>-6500</v>
      </c>
      <c r="K3926" s="97" t="s">
        <v>216</v>
      </c>
      <c r="L3926" s="96" t="s">
        <v>217</v>
      </c>
      <c r="M3926" s="88" t="str">
        <f>VLOOKUP(L3926,'Total Sales 24-25'!$AD$2:$AE$6,2,0)</f>
        <v>G-Suite Business</v>
      </c>
      <c r="N3926" s="96" t="s">
        <v>218</v>
      </c>
      <c r="O3926" s="84" t="s">
        <v>6341</v>
      </c>
      <c r="P3926" s="89"/>
      <c r="Q3926" s="89"/>
      <c r="R3926" s="89"/>
      <c r="S3926" s="84">
        <v>12</v>
      </c>
      <c r="T3926" s="89"/>
      <c r="U3926" s="84">
        <v>-7670</v>
      </c>
    </row>
    <row r="3927" spans="1:21" ht="17.25" customHeight="1" thickBot="1">
      <c r="A3927" s="82">
        <v>45217</v>
      </c>
      <c r="B3927" s="82" t="str">
        <f t="shared" si="61"/>
        <v>Oct</v>
      </c>
      <c r="C3927" s="83">
        <v>45200</v>
      </c>
      <c r="D3927" s="84">
        <v>42</v>
      </c>
      <c r="E3927" s="84" t="s">
        <v>11888</v>
      </c>
      <c r="F3927" s="86" t="s">
        <v>2816</v>
      </c>
      <c r="G3927" s="146" t="s">
        <v>11932</v>
      </c>
      <c r="H3927" s="146" t="s">
        <v>8782</v>
      </c>
      <c r="I3927" s="86">
        <v>-2508</v>
      </c>
      <c r="J3927" s="123">
        <v>-2125</v>
      </c>
      <c r="K3927" s="120" t="s">
        <v>112</v>
      </c>
      <c r="L3927" s="109" t="s">
        <v>229</v>
      </c>
      <c r="M3927" s="88" t="str">
        <f>VLOOKUP(L3927,'Total Sales 24-25'!$AD$2:$AE$6,2,0)</f>
        <v>WhatsApp API Business</v>
      </c>
      <c r="N3927" s="109" t="s">
        <v>258</v>
      </c>
      <c r="O3927" s="84" t="s">
        <v>6341</v>
      </c>
      <c r="P3927" s="89"/>
      <c r="Q3927" s="89"/>
      <c r="R3927" s="89"/>
      <c r="S3927" s="84">
        <v>10</v>
      </c>
      <c r="T3927" s="89"/>
      <c r="U3927" s="84">
        <v>-2508</v>
      </c>
    </row>
    <row r="3928" spans="1:21" ht="17.25" customHeight="1" thickBot="1">
      <c r="A3928" s="82">
        <v>45290</v>
      </c>
      <c r="B3928" s="82" t="str">
        <f t="shared" si="61"/>
        <v>Dec</v>
      </c>
      <c r="C3928" s="83">
        <v>45261</v>
      </c>
      <c r="D3928" s="84">
        <v>52</v>
      </c>
      <c r="E3928" s="84" t="s">
        <v>11888</v>
      </c>
      <c r="F3928" s="86" t="s">
        <v>457</v>
      </c>
      <c r="G3928" s="117" t="s">
        <v>11932</v>
      </c>
      <c r="H3928" s="146" t="s">
        <v>11890</v>
      </c>
      <c r="I3928" s="119">
        <v>-1829</v>
      </c>
      <c r="J3928" s="96">
        <v>-1550</v>
      </c>
      <c r="K3928" s="97" t="s">
        <v>216</v>
      </c>
      <c r="L3928" s="96" t="s">
        <v>217</v>
      </c>
      <c r="M3928" s="88" t="str">
        <f>VLOOKUP(L3928,'Total Sales 24-25'!$AD$2:$AE$6,2,0)</f>
        <v>G-Suite Business</v>
      </c>
      <c r="N3928" s="96" t="s">
        <v>218</v>
      </c>
      <c r="O3928" s="84" t="s">
        <v>6341</v>
      </c>
      <c r="P3928" s="89"/>
      <c r="Q3928" s="89"/>
      <c r="R3928" s="89"/>
      <c r="S3928" s="84">
        <v>12</v>
      </c>
      <c r="T3928" s="89"/>
      <c r="U3928" s="84">
        <v>-1829</v>
      </c>
    </row>
    <row r="3929" spans="1:21" ht="17.25" customHeight="1" thickBot="1">
      <c r="A3929" s="82">
        <v>45215</v>
      </c>
      <c r="B3929" s="82" t="str">
        <f t="shared" si="61"/>
        <v>Oct</v>
      </c>
      <c r="C3929" s="83">
        <v>45200</v>
      </c>
      <c r="D3929" s="84">
        <v>42</v>
      </c>
      <c r="E3929" s="84" t="s">
        <v>11888</v>
      </c>
      <c r="F3929" s="86" t="s">
        <v>11933</v>
      </c>
      <c r="G3929" s="146" t="s">
        <v>11934</v>
      </c>
      <c r="H3929" s="146" t="s">
        <v>8782</v>
      </c>
      <c r="I3929" s="86">
        <v>-70800</v>
      </c>
      <c r="J3929" s="112">
        <v>-60000</v>
      </c>
      <c r="K3929" s="125" t="s">
        <v>291</v>
      </c>
      <c r="L3929" s="88" t="s">
        <v>32</v>
      </c>
      <c r="M3929" s="88" t="s">
        <v>15</v>
      </c>
      <c r="N3929" s="109" t="s">
        <v>503</v>
      </c>
      <c r="O3929" s="84" t="s">
        <v>6341</v>
      </c>
      <c r="P3929" s="89"/>
      <c r="Q3929" s="89"/>
      <c r="R3929" s="89"/>
      <c r="S3929" s="84">
        <v>10</v>
      </c>
      <c r="T3929" s="89"/>
      <c r="U3929" s="84">
        <v>-70800</v>
      </c>
    </row>
    <row r="3930" spans="1:21" ht="17.25" customHeight="1" thickBot="1">
      <c r="A3930" s="82">
        <v>45293</v>
      </c>
      <c r="B3930" s="82" t="str">
        <f t="shared" si="61"/>
        <v>Jan</v>
      </c>
      <c r="C3930" s="83">
        <v>45292</v>
      </c>
      <c r="D3930" s="84">
        <v>1</v>
      </c>
      <c r="E3930" s="84" t="s">
        <v>11888</v>
      </c>
      <c r="F3930" s="86" t="s">
        <v>1346</v>
      </c>
      <c r="G3930" s="117" t="s">
        <v>11934</v>
      </c>
      <c r="H3930" s="146" t="s">
        <v>11890</v>
      </c>
      <c r="I3930" s="86">
        <v>-13086</v>
      </c>
      <c r="J3930" s="96">
        <v>-11090</v>
      </c>
      <c r="K3930" s="97" t="s">
        <v>216</v>
      </c>
      <c r="L3930" s="96" t="s">
        <v>217</v>
      </c>
      <c r="M3930" s="88" t="str">
        <f>VLOOKUP(L3930,'Total Sales 24-25'!$AD$2:$AE$6,2,0)</f>
        <v>G-Suite Business</v>
      </c>
      <c r="N3930" s="96" t="s">
        <v>218</v>
      </c>
      <c r="O3930" s="84" t="s">
        <v>6341</v>
      </c>
      <c r="P3930" s="89"/>
      <c r="Q3930" s="89"/>
      <c r="R3930" s="89"/>
      <c r="S3930" s="84">
        <v>1</v>
      </c>
      <c r="T3930" s="89"/>
      <c r="U3930" s="84">
        <v>-13086</v>
      </c>
    </row>
    <row r="3931" spans="1:21" ht="17.25" customHeight="1" thickBot="1">
      <c r="A3931" s="82">
        <v>45224</v>
      </c>
      <c r="B3931" s="82" t="str">
        <f t="shared" si="61"/>
        <v>Oct</v>
      </c>
      <c r="C3931" s="83">
        <v>45200</v>
      </c>
      <c r="D3931" s="84">
        <v>43</v>
      </c>
      <c r="E3931" s="84" t="s">
        <v>11888</v>
      </c>
      <c r="F3931" s="86" t="s">
        <v>1758</v>
      </c>
      <c r="G3931" s="146" t="s">
        <v>11935</v>
      </c>
      <c r="H3931" s="146" t="s">
        <v>8782</v>
      </c>
      <c r="I3931" s="86">
        <v>-23836</v>
      </c>
      <c r="J3931" s="112">
        <v>-20200</v>
      </c>
      <c r="K3931" s="109" t="s">
        <v>8818</v>
      </c>
      <c r="L3931" s="109" t="s">
        <v>223</v>
      </c>
      <c r="M3931" s="88" t="str">
        <f>VLOOKUP(L3931,'Total Sales 24-25'!$AD$2:$AE$6,2,0)</f>
        <v>Tech Assist Recruitment</v>
      </c>
      <c r="N3931" s="109" t="s">
        <v>311</v>
      </c>
      <c r="O3931" s="84" t="s">
        <v>6341</v>
      </c>
      <c r="P3931" s="89"/>
      <c r="Q3931" s="89"/>
      <c r="R3931" s="89"/>
      <c r="S3931" s="84">
        <v>10</v>
      </c>
      <c r="T3931" s="89"/>
      <c r="U3931" s="84">
        <v>-23836</v>
      </c>
    </row>
    <row r="3932" spans="1:21" ht="17.25" customHeight="1" thickBot="1">
      <c r="A3932" s="82">
        <v>45293</v>
      </c>
      <c r="B3932" s="82" t="str">
        <f t="shared" si="61"/>
        <v>Jan</v>
      </c>
      <c r="C3932" s="83">
        <v>45292</v>
      </c>
      <c r="D3932" s="84">
        <v>1</v>
      </c>
      <c r="E3932" s="84" t="s">
        <v>11888</v>
      </c>
      <c r="F3932" s="86" t="s">
        <v>3939</v>
      </c>
      <c r="G3932" s="117" t="s">
        <v>11935</v>
      </c>
      <c r="H3932" s="146" t="s">
        <v>11890</v>
      </c>
      <c r="I3932" s="86">
        <v>-6030</v>
      </c>
      <c r="J3932" s="96">
        <v>-5110</v>
      </c>
      <c r="K3932" s="97" t="s">
        <v>216</v>
      </c>
      <c r="L3932" s="96" t="s">
        <v>217</v>
      </c>
      <c r="M3932" s="88" t="str">
        <f>VLOOKUP(L3932,'Total Sales 24-25'!$AD$2:$AE$6,2,0)</f>
        <v>G-Suite Business</v>
      </c>
      <c r="N3932" s="96" t="s">
        <v>218</v>
      </c>
      <c r="O3932" s="84" t="s">
        <v>6341</v>
      </c>
      <c r="P3932" s="89"/>
      <c r="Q3932" s="89"/>
      <c r="R3932" s="89"/>
      <c r="S3932" s="84">
        <v>1</v>
      </c>
      <c r="T3932" s="89"/>
      <c r="U3932" s="84">
        <v>-6030</v>
      </c>
    </row>
    <row r="3933" spans="1:21" ht="17.25" customHeight="1" thickBot="1">
      <c r="A3933" s="82">
        <v>45225</v>
      </c>
      <c r="B3933" s="82" t="str">
        <f t="shared" si="61"/>
        <v>Oct</v>
      </c>
      <c r="C3933" s="83">
        <v>45200</v>
      </c>
      <c r="D3933" s="84">
        <v>43</v>
      </c>
      <c r="E3933" s="84" t="s">
        <v>11888</v>
      </c>
      <c r="F3933" s="86" t="s">
        <v>1231</v>
      </c>
      <c r="G3933" s="146" t="s">
        <v>11936</v>
      </c>
      <c r="H3933" s="146" t="s">
        <v>8782</v>
      </c>
      <c r="I3933" s="86">
        <v>-2508</v>
      </c>
      <c r="J3933" s="112">
        <v>-2125</v>
      </c>
      <c r="K3933" s="120" t="s">
        <v>112</v>
      </c>
      <c r="L3933" s="109" t="s">
        <v>229</v>
      </c>
      <c r="M3933" s="88" t="str">
        <f>VLOOKUP(L3933,'Total Sales 24-25'!$AD$2:$AE$6,2,0)</f>
        <v>WhatsApp API Business</v>
      </c>
      <c r="N3933" s="109" t="s">
        <v>258</v>
      </c>
      <c r="O3933" s="84" t="s">
        <v>6341</v>
      </c>
      <c r="P3933" s="89"/>
      <c r="Q3933" s="89"/>
      <c r="R3933" s="89"/>
      <c r="S3933" s="84">
        <v>10</v>
      </c>
      <c r="T3933" s="89"/>
      <c r="U3933" s="84">
        <v>-2508</v>
      </c>
    </row>
    <row r="3934" spans="1:21" ht="17.25" customHeight="1" thickBot="1">
      <c r="A3934" s="82">
        <v>45304</v>
      </c>
      <c r="B3934" s="82" t="str">
        <f t="shared" si="61"/>
        <v>Jan</v>
      </c>
      <c r="C3934" s="83">
        <v>45292</v>
      </c>
      <c r="D3934" s="84">
        <v>2</v>
      </c>
      <c r="E3934" s="84" t="s">
        <v>11888</v>
      </c>
      <c r="F3934" s="86" t="s">
        <v>2204</v>
      </c>
      <c r="G3934" s="117" t="s">
        <v>11936</v>
      </c>
      <c r="H3934" s="146" t="s">
        <v>11890</v>
      </c>
      <c r="I3934" s="86">
        <v>-8496</v>
      </c>
      <c r="J3934" s="96">
        <v>-7200</v>
      </c>
      <c r="K3934" s="97" t="s">
        <v>216</v>
      </c>
      <c r="L3934" s="96" t="s">
        <v>217</v>
      </c>
      <c r="M3934" s="88" t="str">
        <f>VLOOKUP(L3934,'Total Sales 24-25'!$AD$2:$AE$6,2,0)</f>
        <v>G-Suite Business</v>
      </c>
      <c r="N3934" s="96" t="s">
        <v>218</v>
      </c>
      <c r="O3934" s="84" t="s">
        <v>6341</v>
      </c>
      <c r="P3934" s="89"/>
      <c r="Q3934" s="89"/>
      <c r="R3934" s="89"/>
      <c r="S3934" s="84">
        <v>1</v>
      </c>
      <c r="T3934" s="89"/>
      <c r="U3934" s="84">
        <v>-8496</v>
      </c>
    </row>
    <row r="3935" spans="1:21" ht="17.25" customHeight="1" thickBot="1">
      <c r="A3935" s="82">
        <v>45228</v>
      </c>
      <c r="B3935" s="82" t="str">
        <f t="shared" si="61"/>
        <v>Oct</v>
      </c>
      <c r="C3935" s="83">
        <v>45200</v>
      </c>
      <c r="D3935" s="84">
        <v>44</v>
      </c>
      <c r="E3935" s="84" t="s">
        <v>11888</v>
      </c>
      <c r="F3935" s="86" t="s">
        <v>2959</v>
      </c>
      <c r="G3935" s="146" t="s">
        <v>11937</v>
      </c>
      <c r="H3935" s="146" t="s">
        <v>8782</v>
      </c>
      <c r="I3935" s="86">
        <v>-4720</v>
      </c>
      <c r="J3935" s="109">
        <v>-4000</v>
      </c>
      <c r="K3935" s="120" t="s">
        <v>112</v>
      </c>
      <c r="L3935" s="109" t="s">
        <v>229</v>
      </c>
      <c r="M3935" s="88" t="str">
        <f>VLOOKUP(L3935,'Total Sales 24-25'!$AD$2:$AE$6,2,0)</f>
        <v>WhatsApp API Business</v>
      </c>
      <c r="N3935" s="109" t="s">
        <v>485</v>
      </c>
      <c r="O3935" s="84" t="s">
        <v>6341</v>
      </c>
      <c r="P3935" s="89"/>
      <c r="Q3935" s="89"/>
      <c r="R3935" s="89"/>
      <c r="S3935" s="84">
        <v>10</v>
      </c>
      <c r="T3935" s="89"/>
      <c r="U3935" s="84">
        <v>-4720</v>
      </c>
    </row>
    <row r="3936" spans="1:21" ht="17.25" customHeight="1" thickBot="1">
      <c r="A3936" s="82">
        <v>45306</v>
      </c>
      <c r="B3936" s="82" t="str">
        <f t="shared" si="61"/>
        <v>Jan</v>
      </c>
      <c r="C3936" s="83">
        <v>45292</v>
      </c>
      <c r="D3936" s="84">
        <v>3</v>
      </c>
      <c r="E3936" s="84" t="s">
        <v>11888</v>
      </c>
      <c r="F3936" s="86" t="s">
        <v>4633</v>
      </c>
      <c r="G3936" s="117" t="s">
        <v>11937</v>
      </c>
      <c r="H3936" s="146" t="s">
        <v>11890</v>
      </c>
      <c r="I3936" s="86">
        <v>-3099</v>
      </c>
      <c r="J3936" s="96">
        <v>-2626</v>
      </c>
      <c r="K3936" s="97" t="s">
        <v>216</v>
      </c>
      <c r="L3936" s="96" t="s">
        <v>217</v>
      </c>
      <c r="M3936" s="88" t="str">
        <f>VLOOKUP(L3936,'Total Sales 24-25'!$AD$2:$AE$6,2,0)</f>
        <v>G-Suite Business</v>
      </c>
      <c r="N3936" s="96" t="s">
        <v>218</v>
      </c>
      <c r="O3936" s="84" t="s">
        <v>6341</v>
      </c>
      <c r="P3936" s="89"/>
      <c r="Q3936" s="89"/>
      <c r="R3936" s="89"/>
      <c r="S3936" s="84">
        <v>1</v>
      </c>
      <c r="T3936" s="89"/>
      <c r="U3936" s="84">
        <v>-3099</v>
      </c>
    </row>
    <row r="3937" spans="1:21" ht="17.25" customHeight="1" thickBot="1">
      <c r="A3937" s="82">
        <v>45229</v>
      </c>
      <c r="B3937" s="82" t="str">
        <f t="shared" si="61"/>
        <v>Oct</v>
      </c>
      <c r="C3937" s="83">
        <v>45200</v>
      </c>
      <c r="D3937" s="84">
        <v>44</v>
      </c>
      <c r="E3937" s="84" t="s">
        <v>11888</v>
      </c>
      <c r="F3937" s="86" t="s">
        <v>9680</v>
      </c>
      <c r="G3937" s="146" t="s">
        <v>11938</v>
      </c>
      <c r="H3937" s="146" t="s">
        <v>8782</v>
      </c>
      <c r="I3937" s="86">
        <v>-1950</v>
      </c>
      <c r="J3937" s="109">
        <v>-1653</v>
      </c>
      <c r="K3937" s="128" t="s">
        <v>261</v>
      </c>
      <c r="L3937" s="109" t="s">
        <v>232</v>
      </c>
      <c r="M3937" s="88" t="str">
        <f>VLOOKUP(L3937,'Total Sales 24-25'!$AD$2:$AE$6,2,0)</f>
        <v>Other Services</v>
      </c>
      <c r="N3937" s="109" t="s">
        <v>5204</v>
      </c>
      <c r="O3937" s="84" t="s">
        <v>6341</v>
      </c>
      <c r="P3937" s="89"/>
      <c r="Q3937" s="89"/>
      <c r="R3937" s="89"/>
      <c r="S3937" s="84">
        <v>10</v>
      </c>
      <c r="T3937" s="89"/>
      <c r="U3937" s="84">
        <v>-1950</v>
      </c>
    </row>
    <row r="3938" spans="1:21" ht="17.25" customHeight="1" thickBot="1">
      <c r="A3938" s="82">
        <v>45307</v>
      </c>
      <c r="B3938" s="82" t="str">
        <f t="shared" si="61"/>
        <v>Jan</v>
      </c>
      <c r="C3938" s="83">
        <v>45292</v>
      </c>
      <c r="D3938" s="84">
        <v>3</v>
      </c>
      <c r="E3938" s="84" t="s">
        <v>11888</v>
      </c>
      <c r="F3938" s="86" t="s">
        <v>1537</v>
      </c>
      <c r="G3938" s="117" t="s">
        <v>11938</v>
      </c>
      <c r="H3938" s="146" t="s">
        <v>11890</v>
      </c>
      <c r="I3938" s="86">
        <v>-12125</v>
      </c>
      <c r="J3938" s="96">
        <v>-10275</v>
      </c>
      <c r="K3938" s="97" t="s">
        <v>216</v>
      </c>
      <c r="L3938" s="96" t="s">
        <v>217</v>
      </c>
      <c r="M3938" s="88" t="str">
        <f>VLOOKUP(L3938,'Total Sales 24-25'!$AD$2:$AE$6,2,0)</f>
        <v>G-Suite Business</v>
      </c>
      <c r="N3938" s="96" t="s">
        <v>218</v>
      </c>
      <c r="O3938" s="84" t="s">
        <v>6341</v>
      </c>
      <c r="P3938" s="89"/>
      <c r="Q3938" s="89"/>
      <c r="R3938" s="89"/>
      <c r="S3938" s="84">
        <v>1</v>
      </c>
      <c r="T3938" s="89"/>
      <c r="U3938" s="84">
        <v>-12125</v>
      </c>
    </row>
    <row r="3939" spans="1:21" ht="17.25" customHeight="1" thickBot="1">
      <c r="A3939" s="82">
        <v>45230</v>
      </c>
      <c r="B3939" s="82" t="str">
        <f t="shared" si="61"/>
        <v>Oct</v>
      </c>
      <c r="C3939" s="83">
        <v>45200</v>
      </c>
      <c r="D3939" s="84">
        <v>44</v>
      </c>
      <c r="E3939" s="84" t="s">
        <v>11888</v>
      </c>
      <c r="F3939" s="86" t="s">
        <v>8783</v>
      </c>
      <c r="G3939" s="146" t="s">
        <v>11939</v>
      </c>
      <c r="H3939" s="146" t="s">
        <v>8782</v>
      </c>
      <c r="I3939" s="86">
        <v>-1950</v>
      </c>
      <c r="J3939" s="109">
        <v>-1653</v>
      </c>
      <c r="K3939" s="128" t="s">
        <v>261</v>
      </c>
      <c r="L3939" s="109" t="s">
        <v>232</v>
      </c>
      <c r="M3939" s="88" t="str">
        <f>VLOOKUP(L3939,'Total Sales 24-25'!$AD$2:$AE$6,2,0)</f>
        <v>Other Services</v>
      </c>
      <c r="N3939" s="109" t="s">
        <v>5204</v>
      </c>
      <c r="O3939" s="84" t="s">
        <v>6341</v>
      </c>
      <c r="P3939" s="89"/>
      <c r="Q3939" s="89"/>
      <c r="R3939" s="89"/>
      <c r="S3939" s="84">
        <v>10</v>
      </c>
      <c r="T3939" s="89"/>
      <c r="U3939" s="84">
        <v>-1950</v>
      </c>
    </row>
    <row r="3940" spans="1:21" ht="17.25" customHeight="1" thickBot="1">
      <c r="A3940" s="82">
        <v>45310</v>
      </c>
      <c r="B3940" s="82" t="str">
        <f t="shared" si="61"/>
        <v>Jan</v>
      </c>
      <c r="C3940" s="83">
        <v>45292</v>
      </c>
      <c r="D3940" s="84">
        <v>3</v>
      </c>
      <c r="E3940" s="84" t="s">
        <v>11888</v>
      </c>
      <c r="F3940" s="86" t="s">
        <v>1955</v>
      </c>
      <c r="G3940" s="117" t="s">
        <v>11939</v>
      </c>
      <c r="H3940" s="146" t="s">
        <v>11890</v>
      </c>
      <c r="I3940" s="86">
        <v>-3009</v>
      </c>
      <c r="J3940" s="96">
        <v>-2550</v>
      </c>
      <c r="K3940" s="97" t="s">
        <v>216</v>
      </c>
      <c r="L3940" s="96" t="s">
        <v>217</v>
      </c>
      <c r="M3940" s="88" t="str">
        <f>VLOOKUP(L3940,'Total Sales 24-25'!$AD$2:$AE$6,2,0)</f>
        <v>G-Suite Business</v>
      </c>
      <c r="N3940" s="96" t="s">
        <v>218</v>
      </c>
      <c r="O3940" s="84" t="s">
        <v>6341</v>
      </c>
      <c r="P3940" s="89"/>
      <c r="Q3940" s="89"/>
      <c r="R3940" s="89"/>
      <c r="S3940" s="84">
        <v>1</v>
      </c>
      <c r="T3940" s="89"/>
      <c r="U3940" s="84">
        <v>-3009</v>
      </c>
    </row>
    <row r="3941" spans="1:21" ht="17.25" customHeight="1" thickBot="1">
      <c r="A3941" s="82">
        <v>45230</v>
      </c>
      <c r="B3941" s="82" t="str">
        <f t="shared" si="61"/>
        <v>Oct</v>
      </c>
      <c r="C3941" s="83">
        <v>45200</v>
      </c>
      <c r="D3941" s="84">
        <v>44</v>
      </c>
      <c r="E3941" s="84" t="s">
        <v>11888</v>
      </c>
      <c r="F3941" s="86" t="s">
        <v>8783</v>
      </c>
      <c r="G3941" s="146" t="s">
        <v>11940</v>
      </c>
      <c r="H3941" s="146" t="s">
        <v>8782</v>
      </c>
      <c r="I3941" s="86">
        <v>-1950</v>
      </c>
      <c r="J3941" s="109">
        <v>-1653</v>
      </c>
      <c r="K3941" s="128" t="s">
        <v>261</v>
      </c>
      <c r="L3941" s="109" t="s">
        <v>232</v>
      </c>
      <c r="M3941" s="88" t="str">
        <f>VLOOKUP(L3941,'Total Sales 24-25'!$AD$2:$AE$6,2,0)</f>
        <v>Other Services</v>
      </c>
      <c r="N3941" s="109" t="s">
        <v>5204</v>
      </c>
      <c r="O3941" s="84" t="s">
        <v>6341</v>
      </c>
      <c r="P3941" s="89"/>
      <c r="Q3941" s="89"/>
      <c r="R3941" s="89"/>
      <c r="S3941" s="84">
        <v>10</v>
      </c>
      <c r="T3941" s="89"/>
      <c r="U3941" s="84">
        <v>-1950</v>
      </c>
    </row>
    <row r="3942" spans="1:21" ht="17.25" customHeight="1" thickBot="1">
      <c r="A3942" s="82">
        <v>45311</v>
      </c>
      <c r="B3942" s="82" t="str">
        <f t="shared" si="61"/>
        <v>Jan</v>
      </c>
      <c r="C3942" s="83">
        <v>45292</v>
      </c>
      <c r="D3942" s="84">
        <v>3</v>
      </c>
      <c r="E3942" s="84" t="s">
        <v>11888</v>
      </c>
      <c r="F3942" s="86" t="s">
        <v>3186</v>
      </c>
      <c r="G3942" s="117" t="s">
        <v>11940</v>
      </c>
      <c r="H3942" s="146" t="s">
        <v>11890</v>
      </c>
      <c r="I3942" s="86">
        <v>-24072</v>
      </c>
      <c r="J3942" s="96">
        <v>-20400</v>
      </c>
      <c r="K3942" s="97" t="s">
        <v>216</v>
      </c>
      <c r="L3942" s="96" t="s">
        <v>217</v>
      </c>
      <c r="M3942" s="88" t="str">
        <f>VLOOKUP(L3942,'Total Sales 24-25'!$AD$2:$AE$6,2,0)</f>
        <v>G-Suite Business</v>
      </c>
      <c r="N3942" s="96" t="s">
        <v>218</v>
      </c>
      <c r="O3942" s="84" t="s">
        <v>6341</v>
      </c>
      <c r="P3942" s="89"/>
      <c r="Q3942" s="89"/>
      <c r="R3942" s="89"/>
      <c r="S3942" s="84">
        <v>1</v>
      </c>
      <c r="T3942" s="89"/>
      <c r="U3942" s="84">
        <v>-24072</v>
      </c>
    </row>
    <row r="3943" spans="1:21" ht="17.25" customHeight="1" thickBot="1">
      <c r="A3943" s="82">
        <v>45230</v>
      </c>
      <c r="B3943" s="82" t="str">
        <f t="shared" si="61"/>
        <v>Oct</v>
      </c>
      <c r="C3943" s="83">
        <v>45200</v>
      </c>
      <c r="D3943" s="84">
        <v>44</v>
      </c>
      <c r="E3943" s="84" t="s">
        <v>11888</v>
      </c>
      <c r="F3943" s="86" t="s">
        <v>1467</v>
      </c>
      <c r="G3943" s="146" t="s">
        <v>11941</v>
      </c>
      <c r="H3943" s="146" t="s">
        <v>8782</v>
      </c>
      <c r="I3943" s="86">
        <v>-2950</v>
      </c>
      <c r="J3943" s="109">
        <v>-2500</v>
      </c>
      <c r="K3943" s="120" t="s">
        <v>112</v>
      </c>
      <c r="L3943" s="109" t="s">
        <v>229</v>
      </c>
      <c r="M3943" s="88" t="str">
        <f>VLOOKUP(L3943,'Total Sales 24-25'!$AD$2:$AE$6,2,0)</f>
        <v>WhatsApp API Business</v>
      </c>
      <c r="N3943" s="109" t="s">
        <v>269</v>
      </c>
      <c r="O3943" s="84" t="s">
        <v>6341</v>
      </c>
      <c r="P3943" s="89"/>
      <c r="Q3943" s="89"/>
      <c r="R3943" s="89"/>
      <c r="S3943" s="84">
        <v>10</v>
      </c>
      <c r="T3943" s="89"/>
      <c r="U3943" s="84">
        <v>-2950</v>
      </c>
    </row>
    <row r="3944" spans="1:21" ht="17.25" customHeight="1" thickBot="1">
      <c r="A3944" s="82">
        <v>45313</v>
      </c>
      <c r="B3944" s="82" t="str">
        <f t="shared" si="61"/>
        <v>Jan</v>
      </c>
      <c r="C3944" s="83">
        <v>45292</v>
      </c>
      <c r="D3944" s="84">
        <v>4</v>
      </c>
      <c r="E3944" s="84" t="s">
        <v>11888</v>
      </c>
      <c r="F3944" s="94" t="s">
        <v>366</v>
      </c>
      <c r="G3944" s="117" t="s">
        <v>11941</v>
      </c>
      <c r="H3944" s="146" t="s">
        <v>11890</v>
      </c>
      <c r="I3944" s="94">
        <v>-2163</v>
      </c>
      <c r="J3944" s="96">
        <v>-1833</v>
      </c>
      <c r="K3944" s="97" t="s">
        <v>216</v>
      </c>
      <c r="L3944" s="96" t="s">
        <v>217</v>
      </c>
      <c r="M3944" s="88" t="str">
        <f>VLOOKUP(L3944,'Total Sales 24-25'!$AD$2:$AE$6,2,0)</f>
        <v>G-Suite Business</v>
      </c>
      <c r="N3944" s="96" t="s">
        <v>218</v>
      </c>
      <c r="O3944" s="84" t="s">
        <v>6341</v>
      </c>
      <c r="P3944" s="89"/>
      <c r="Q3944" s="89"/>
      <c r="R3944" s="89"/>
      <c r="S3944" s="84">
        <v>1</v>
      </c>
      <c r="T3944" s="89"/>
      <c r="U3944" s="84">
        <v>-2163</v>
      </c>
    </row>
    <row r="3945" spans="1:21" ht="17.25" customHeight="1" thickBot="1">
      <c r="A3945" s="82">
        <v>45230</v>
      </c>
      <c r="B3945" s="82" t="str">
        <f t="shared" si="61"/>
        <v>Oct</v>
      </c>
      <c r="C3945" s="83">
        <v>45200</v>
      </c>
      <c r="D3945" s="84">
        <v>44</v>
      </c>
      <c r="E3945" s="84" t="s">
        <v>11888</v>
      </c>
      <c r="F3945" s="86" t="s">
        <v>9645</v>
      </c>
      <c r="G3945" s="146" t="s">
        <v>11942</v>
      </c>
      <c r="H3945" s="146" t="s">
        <v>8782</v>
      </c>
      <c r="I3945" s="86">
        <v>-1950</v>
      </c>
      <c r="J3945" s="109">
        <v>-1653</v>
      </c>
      <c r="K3945" s="128" t="s">
        <v>261</v>
      </c>
      <c r="L3945" s="109" t="s">
        <v>232</v>
      </c>
      <c r="M3945" s="88" t="str">
        <f>VLOOKUP(L3945,'Total Sales 24-25'!$AD$2:$AE$6,2,0)</f>
        <v>Other Services</v>
      </c>
      <c r="N3945" s="109" t="s">
        <v>5204</v>
      </c>
      <c r="O3945" s="84" t="s">
        <v>6341</v>
      </c>
      <c r="P3945" s="89"/>
      <c r="Q3945" s="89"/>
      <c r="R3945" s="89"/>
      <c r="S3945" s="84">
        <v>10</v>
      </c>
      <c r="T3945" s="89"/>
      <c r="U3945" s="84">
        <v>-1950</v>
      </c>
    </row>
    <row r="3946" spans="1:21" ht="17.25" customHeight="1" thickBot="1">
      <c r="A3946" s="82">
        <v>45313</v>
      </c>
      <c r="B3946" s="82" t="str">
        <f t="shared" si="61"/>
        <v>Jan</v>
      </c>
      <c r="C3946" s="83">
        <v>45292</v>
      </c>
      <c r="D3946" s="84">
        <v>4</v>
      </c>
      <c r="E3946" s="84" t="s">
        <v>11888</v>
      </c>
      <c r="F3946" s="94" t="s">
        <v>2751</v>
      </c>
      <c r="G3946" s="117" t="s">
        <v>11942</v>
      </c>
      <c r="H3946" s="146" t="s">
        <v>11890</v>
      </c>
      <c r="I3946" s="94">
        <v>-826</v>
      </c>
      <c r="J3946" s="96">
        <v>-700</v>
      </c>
      <c r="K3946" s="97" t="s">
        <v>216</v>
      </c>
      <c r="L3946" s="96" t="s">
        <v>217</v>
      </c>
      <c r="M3946" s="88" t="str">
        <f>VLOOKUP(L3946,'Total Sales 24-25'!$AD$2:$AE$6,2,0)</f>
        <v>G-Suite Business</v>
      </c>
      <c r="N3946" s="96" t="s">
        <v>218</v>
      </c>
      <c r="O3946" s="84" t="s">
        <v>6341</v>
      </c>
      <c r="P3946" s="89"/>
      <c r="Q3946" s="89"/>
      <c r="R3946" s="89"/>
      <c r="S3946" s="84">
        <v>1</v>
      </c>
      <c r="T3946" s="89"/>
      <c r="U3946" s="84">
        <v>-826</v>
      </c>
    </row>
    <row r="3947" spans="1:21" ht="17.25" customHeight="1" thickBot="1">
      <c r="A3947" s="82">
        <v>45231</v>
      </c>
      <c r="B3947" s="82" t="str">
        <f t="shared" si="61"/>
        <v>Nov</v>
      </c>
      <c r="C3947" s="83">
        <v>45231</v>
      </c>
      <c r="D3947" s="84">
        <v>44</v>
      </c>
      <c r="E3947" s="84" t="s">
        <v>11888</v>
      </c>
      <c r="F3947" s="86" t="s">
        <v>4500</v>
      </c>
      <c r="G3947" s="146" t="s">
        <v>11943</v>
      </c>
      <c r="H3947" s="146" t="s">
        <v>8782</v>
      </c>
      <c r="I3947" s="86">
        <v>-17700</v>
      </c>
      <c r="J3947" s="96">
        <v>-15000</v>
      </c>
      <c r="K3947" s="134" t="s">
        <v>112</v>
      </c>
      <c r="L3947" s="96" t="s">
        <v>229</v>
      </c>
      <c r="M3947" s="88" t="str">
        <f>VLOOKUP(L3947,'Total Sales 24-25'!$AD$2:$AE$6,2,0)</f>
        <v>WhatsApp API Business</v>
      </c>
      <c r="N3947" s="96" t="s">
        <v>284</v>
      </c>
      <c r="O3947" s="84" t="s">
        <v>6341</v>
      </c>
      <c r="P3947" s="89"/>
      <c r="Q3947" s="89"/>
      <c r="R3947" s="89"/>
      <c r="S3947" s="84">
        <v>11</v>
      </c>
      <c r="T3947" s="89"/>
      <c r="U3947" s="84">
        <v>-17700</v>
      </c>
    </row>
    <row r="3948" spans="1:21" ht="17.25" customHeight="1" thickBot="1">
      <c r="A3948" s="82">
        <v>45322</v>
      </c>
      <c r="B3948" s="82" t="str">
        <f t="shared" si="61"/>
        <v>Jan</v>
      </c>
      <c r="C3948" s="83">
        <v>45292</v>
      </c>
      <c r="D3948" s="84">
        <v>5</v>
      </c>
      <c r="E3948" s="84" t="s">
        <v>11888</v>
      </c>
      <c r="F3948" s="86" t="s">
        <v>4268</v>
      </c>
      <c r="G3948" s="117" t="s">
        <v>11943</v>
      </c>
      <c r="H3948" s="146" t="s">
        <v>11890</v>
      </c>
      <c r="I3948" s="86">
        <v>-6733</v>
      </c>
      <c r="J3948" s="96">
        <v>-5706</v>
      </c>
      <c r="K3948" s="97" t="s">
        <v>216</v>
      </c>
      <c r="L3948" s="96" t="s">
        <v>217</v>
      </c>
      <c r="M3948" s="88" t="str">
        <f>VLOOKUP(L3948,'Total Sales 24-25'!$AD$2:$AE$6,2,0)</f>
        <v>G-Suite Business</v>
      </c>
      <c r="N3948" s="96" t="s">
        <v>218</v>
      </c>
      <c r="O3948" s="84" t="s">
        <v>6341</v>
      </c>
      <c r="P3948" s="89"/>
      <c r="Q3948" s="89"/>
      <c r="R3948" s="89"/>
      <c r="S3948" s="84">
        <v>1</v>
      </c>
      <c r="T3948" s="89"/>
      <c r="U3948" s="84">
        <v>-6733</v>
      </c>
    </row>
    <row r="3949" spans="1:21" ht="17.25" customHeight="1" thickBot="1">
      <c r="A3949" s="82">
        <v>45231</v>
      </c>
      <c r="B3949" s="82" t="str">
        <f t="shared" si="61"/>
        <v>Nov</v>
      </c>
      <c r="C3949" s="83">
        <v>45231</v>
      </c>
      <c r="D3949" s="84">
        <v>44</v>
      </c>
      <c r="E3949" s="84" t="s">
        <v>11888</v>
      </c>
      <c r="F3949" s="86" t="s">
        <v>11032</v>
      </c>
      <c r="G3949" s="146" t="s">
        <v>11944</v>
      </c>
      <c r="H3949" s="146" t="s">
        <v>8782</v>
      </c>
      <c r="I3949" s="86">
        <v>-3000</v>
      </c>
      <c r="J3949" s="109">
        <v>-2542</v>
      </c>
      <c r="K3949" s="118" t="s">
        <v>261</v>
      </c>
      <c r="L3949" s="96" t="s">
        <v>232</v>
      </c>
      <c r="M3949" s="88" t="str">
        <f>VLOOKUP(L3949,'Total Sales 24-25'!$AD$2:$AE$6,2,0)</f>
        <v>Other Services</v>
      </c>
      <c r="N3949" s="96" t="s">
        <v>226</v>
      </c>
      <c r="O3949" s="84" t="s">
        <v>6341</v>
      </c>
      <c r="P3949" s="89"/>
      <c r="Q3949" s="89"/>
      <c r="R3949" s="89"/>
      <c r="S3949" s="84">
        <v>11</v>
      </c>
      <c r="T3949" s="89"/>
      <c r="U3949" s="84">
        <v>-3000</v>
      </c>
    </row>
    <row r="3950" spans="1:21" ht="17.25" customHeight="1" thickBot="1">
      <c r="A3950" s="82">
        <v>45322</v>
      </c>
      <c r="B3950" s="82" t="str">
        <f t="shared" si="61"/>
        <v>Jan</v>
      </c>
      <c r="C3950" s="83">
        <v>45292</v>
      </c>
      <c r="D3950" s="84">
        <v>5</v>
      </c>
      <c r="E3950" s="84" t="s">
        <v>11888</v>
      </c>
      <c r="F3950" s="86" t="s">
        <v>4268</v>
      </c>
      <c r="G3950" s="117" t="s">
        <v>11944</v>
      </c>
      <c r="H3950" s="146" t="s">
        <v>11890</v>
      </c>
      <c r="I3950" s="86">
        <v>-10856</v>
      </c>
      <c r="J3950" s="96">
        <v>-9200</v>
      </c>
      <c r="K3950" s="97" t="s">
        <v>216</v>
      </c>
      <c r="L3950" s="96" t="s">
        <v>217</v>
      </c>
      <c r="M3950" s="88" t="str">
        <f>VLOOKUP(L3950,'Total Sales 24-25'!$AD$2:$AE$6,2,0)</f>
        <v>G-Suite Business</v>
      </c>
      <c r="N3950" s="96" t="s">
        <v>218</v>
      </c>
      <c r="O3950" s="84" t="s">
        <v>6341</v>
      </c>
      <c r="P3950" s="89"/>
      <c r="Q3950" s="89"/>
      <c r="R3950" s="89"/>
      <c r="S3950" s="84">
        <v>1</v>
      </c>
      <c r="T3950" s="89"/>
      <c r="U3950" s="84">
        <v>-10856</v>
      </c>
    </row>
    <row r="3951" spans="1:21" ht="17.25" customHeight="1" thickBot="1">
      <c r="A3951" s="82">
        <v>45231</v>
      </c>
      <c r="B3951" s="82" t="str">
        <f t="shared" si="61"/>
        <v>Nov</v>
      </c>
      <c r="C3951" s="83">
        <v>45231</v>
      </c>
      <c r="D3951" s="84">
        <v>44</v>
      </c>
      <c r="E3951" s="84" t="s">
        <v>11888</v>
      </c>
      <c r="F3951" s="86" t="s">
        <v>6140</v>
      </c>
      <c r="G3951" s="146" t="s">
        <v>11945</v>
      </c>
      <c r="H3951" s="146" t="s">
        <v>8782</v>
      </c>
      <c r="I3951" s="86">
        <v>-1449</v>
      </c>
      <c r="J3951" s="109">
        <v>-1228</v>
      </c>
      <c r="K3951" s="118" t="s">
        <v>261</v>
      </c>
      <c r="L3951" s="96" t="s">
        <v>232</v>
      </c>
      <c r="M3951" s="88" t="str">
        <f>VLOOKUP(L3951,'Total Sales 24-25'!$AD$2:$AE$6,2,0)</f>
        <v>Other Services</v>
      </c>
      <c r="N3951" s="96" t="s">
        <v>226</v>
      </c>
      <c r="O3951" s="84" t="s">
        <v>6341</v>
      </c>
      <c r="P3951" s="89"/>
      <c r="Q3951" s="89"/>
      <c r="R3951" s="89"/>
      <c r="S3951" s="84">
        <v>11</v>
      </c>
      <c r="T3951" s="89"/>
      <c r="U3951" s="84">
        <v>-1449</v>
      </c>
    </row>
    <row r="3952" spans="1:21" ht="17.25" customHeight="1" thickBot="1">
      <c r="A3952" s="82">
        <v>45322</v>
      </c>
      <c r="B3952" s="82" t="str">
        <f t="shared" si="61"/>
        <v>Jan</v>
      </c>
      <c r="C3952" s="83">
        <v>45292</v>
      </c>
      <c r="D3952" s="84">
        <v>5</v>
      </c>
      <c r="E3952" s="84" t="s">
        <v>11888</v>
      </c>
      <c r="F3952" s="86" t="s">
        <v>2516</v>
      </c>
      <c r="G3952" s="117" t="s">
        <v>11945</v>
      </c>
      <c r="H3952" s="146" t="s">
        <v>11890</v>
      </c>
      <c r="I3952" s="86">
        <v>-3540</v>
      </c>
      <c r="J3952" s="96">
        <v>-3000</v>
      </c>
      <c r="K3952" s="97" t="s">
        <v>216</v>
      </c>
      <c r="L3952" s="96" t="s">
        <v>217</v>
      </c>
      <c r="M3952" s="88" t="str">
        <f>VLOOKUP(L3952,'Total Sales 24-25'!$AD$2:$AE$6,2,0)</f>
        <v>G-Suite Business</v>
      </c>
      <c r="N3952" s="96" t="s">
        <v>218</v>
      </c>
      <c r="O3952" s="84" t="s">
        <v>6341</v>
      </c>
      <c r="P3952" s="89"/>
      <c r="Q3952" s="89"/>
      <c r="R3952" s="89"/>
      <c r="S3952" s="84">
        <v>1</v>
      </c>
      <c r="T3952" s="89"/>
      <c r="U3952" s="84">
        <v>-3540</v>
      </c>
    </row>
    <row r="3953" spans="1:21" ht="17.25" customHeight="1" thickBot="1">
      <c r="A3953" s="82">
        <v>45231</v>
      </c>
      <c r="B3953" s="82" t="str">
        <f t="shared" si="61"/>
        <v>Nov</v>
      </c>
      <c r="C3953" s="83">
        <v>45231</v>
      </c>
      <c r="D3953" s="84">
        <v>44</v>
      </c>
      <c r="E3953" s="84" t="s">
        <v>11888</v>
      </c>
      <c r="F3953" s="86" t="s">
        <v>5049</v>
      </c>
      <c r="G3953" s="146" t="s">
        <v>11946</v>
      </c>
      <c r="H3953" s="146" t="s">
        <v>8782</v>
      </c>
      <c r="I3953" s="86">
        <v>-1449</v>
      </c>
      <c r="J3953" s="109">
        <v>-1228</v>
      </c>
      <c r="K3953" s="118" t="s">
        <v>261</v>
      </c>
      <c r="L3953" s="96" t="s">
        <v>232</v>
      </c>
      <c r="M3953" s="88" t="str">
        <f>VLOOKUP(L3953,'Total Sales 24-25'!$AD$2:$AE$6,2,0)</f>
        <v>Other Services</v>
      </c>
      <c r="N3953" s="96" t="s">
        <v>226</v>
      </c>
      <c r="O3953" s="84" t="s">
        <v>6341</v>
      </c>
      <c r="P3953" s="89"/>
      <c r="Q3953" s="89"/>
      <c r="R3953" s="89"/>
      <c r="S3953" s="84">
        <v>11</v>
      </c>
      <c r="T3953" s="89"/>
      <c r="U3953" s="84">
        <v>-1449</v>
      </c>
    </row>
    <row r="3954" spans="1:21" ht="17.25" customHeight="1" thickBot="1">
      <c r="A3954" s="82">
        <v>45328</v>
      </c>
      <c r="B3954" s="82" t="str">
        <f t="shared" si="61"/>
        <v>Feb</v>
      </c>
      <c r="C3954" s="83">
        <v>45323</v>
      </c>
      <c r="D3954" s="84">
        <v>6</v>
      </c>
      <c r="E3954" s="84" t="s">
        <v>11888</v>
      </c>
      <c r="F3954" s="86" t="s">
        <v>3122</v>
      </c>
      <c r="G3954" s="117" t="s">
        <v>11946</v>
      </c>
      <c r="H3954" s="146" t="s">
        <v>11890</v>
      </c>
      <c r="I3954" s="119">
        <v>-6768</v>
      </c>
      <c r="J3954" s="96">
        <v>-5736</v>
      </c>
      <c r="K3954" s="97" t="s">
        <v>216</v>
      </c>
      <c r="L3954" s="96" t="s">
        <v>217</v>
      </c>
      <c r="M3954" s="88" t="str">
        <f>VLOOKUP(L3954,'Total Sales 24-25'!$AD$2:$AE$6,2,0)</f>
        <v>G-Suite Business</v>
      </c>
      <c r="N3954" s="96" t="s">
        <v>218</v>
      </c>
      <c r="O3954" s="84" t="s">
        <v>6341</v>
      </c>
      <c r="P3954" s="89"/>
      <c r="Q3954" s="89"/>
      <c r="R3954" s="89"/>
      <c r="S3954" s="84">
        <v>2</v>
      </c>
      <c r="T3954" s="89"/>
      <c r="U3954" s="84">
        <v>-6768</v>
      </c>
    </row>
    <row r="3955" spans="1:21" ht="17.25" customHeight="1" thickBot="1">
      <c r="A3955" s="82">
        <v>45231</v>
      </c>
      <c r="B3955" s="82" t="str">
        <f t="shared" si="61"/>
        <v>Nov</v>
      </c>
      <c r="C3955" s="83">
        <v>45231</v>
      </c>
      <c r="D3955" s="84">
        <v>44</v>
      </c>
      <c r="E3955" s="84" t="s">
        <v>11888</v>
      </c>
      <c r="F3955" s="86" t="s">
        <v>2629</v>
      </c>
      <c r="G3955" s="146" t="s">
        <v>11947</v>
      </c>
      <c r="H3955" s="146" t="s">
        <v>8782</v>
      </c>
      <c r="I3955" s="86">
        <v>-1950</v>
      </c>
      <c r="J3955" s="109">
        <v>-1653</v>
      </c>
      <c r="K3955" s="118" t="s">
        <v>261</v>
      </c>
      <c r="L3955" s="96" t="s">
        <v>232</v>
      </c>
      <c r="M3955" s="88" t="str">
        <f>VLOOKUP(L3955,'Total Sales 24-25'!$AD$2:$AE$6,2,0)</f>
        <v>Other Services</v>
      </c>
      <c r="N3955" s="96" t="s">
        <v>226</v>
      </c>
      <c r="O3955" s="84" t="s">
        <v>6341</v>
      </c>
      <c r="P3955" s="89"/>
      <c r="Q3955" s="89"/>
      <c r="R3955" s="89"/>
      <c r="S3955" s="84">
        <v>11</v>
      </c>
      <c r="T3955" s="89"/>
      <c r="U3955" s="84">
        <v>-1950</v>
      </c>
    </row>
    <row r="3956" spans="1:21" ht="17.25" customHeight="1" thickBot="1">
      <c r="A3956" s="82">
        <v>45334</v>
      </c>
      <c r="B3956" s="82" t="str">
        <f t="shared" si="61"/>
        <v>Feb</v>
      </c>
      <c r="C3956" s="83">
        <v>45323</v>
      </c>
      <c r="D3956" s="84">
        <v>7</v>
      </c>
      <c r="E3956" s="84" t="s">
        <v>11888</v>
      </c>
      <c r="F3956" s="119" t="s">
        <v>2640</v>
      </c>
      <c r="G3956" s="117" t="s">
        <v>11947</v>
      </c>
      <c r="H3956" s="146" t="s">
        <v>11890</v>
      </c>
      <c r="I3956" s="86">
        <v>-5531.25</v>
      </c>
      <c r="J3956" s="96">
        <v>-4688</v>
      </c>
      <c r="K3956" s="97" t="s">
        <v>216</v>
      </c>
      <c r="L3956" s="96" t="s">
        <v>217</v>
      </c>
      <c r="M3956" s="88" t="str">
        <f>VLOOKUP(L3956,'Total Sales 24-25'!$AD$2:$AE$6,2,0)</f>
        <v>G-Suite Business</v>
      </c>
      <c r="N3956" s="96" t="s">
        <v>218</v>
      </c>
      <c r="O3956" s="84" t="s">
        <v>6341</v>
      </c>
      <c r="P3956" s="89"/>
      <c r="Q3956" s="89"/>
      <c r="R3956" s="89"/>
      <c r="S3956" s="84">
        <v>2</v>
      </c>
      <c r="T3956" s="89"/>
      <c r="U3956" s="84">
        <v>-5531.25</v>
      </c>
    </row>
    <row r="3957" spans="1:21" ht="17.25" customHeight="1" thickBot="1">
      <c r="A3957" s="82">
        <v>45231</v>
      </c>
      <c r="B3957" s="82" t="str">
        <f t="shared" si="61"/>
        <v>Nov</v>
      </c>
      <c r="C3957" s="83">
        <v>45231</v>
      </c>
      <c r="D3957" s="84">
        <v>44</v>
      </c>
      <c r="E3957" s="84" t="s">
        <v>11888</v>
      </c>
      <c r="F3957" s="86" t="s">
        <v>637</v>
      </c>
      <c r="G3957" s="146" t="s">
        <v>11948</v>
      </c>
      <c r="H3957" s="146" t="s">
        <v>8782</v>
      </c>
      <c r="I3957" s="86">
        <v>-1950</v>
      </c>
      <c r="J3957" s="109">
        <v>-1653</v>
      </c>
      <c r="K3957" s="118" t="s">
        <v>261</v>
      </c>
      <c r="L3957" s="96" t="s">
        <v>232</v>
      </c>
      <c r="M3957" s="88" t="str">
        <f>VLOOKUP(L3957,'Total Sales 24-25'!$AD$2:$AE$6,2,0)</f>
        <v>Other Services</v>
      </c>
      <c r="N3957" s="96" t="s">
        <v>226</v>
      </c>
      <c r="O3957" s="84" t="s">
        <v>6341</v>
      </c>
      <c r="P3957" s="89"/>
      <c r="Q3957" s="89"/>
      <c r="R3957" s="89"/>
      <c r="S3957" s="84">
        <v>11</v>
      </c>
      <c r="T3957" s="89"/>
      <c r="U3957" s="84">
        <v>-1950</v>
      </c>
    </row>
    <row r="3958" spans="1:21" ht="17.25" customHeight="1" thickBot="1">
      <c r="A3958" s="98">
        <v>45341</v>
      </c>
      <c r="B3958" s="82" t="str">
        <f t="shared" si="61"/>
        <v>Feb</v>
      </c>
      <c r="C3958" s="83">
        <v>45323</v>
      </c>
      <c r="D3958" s="84">
        <v>8</v>
      </c>
      <c r="E3958" s="84" t="s">
        <v>11888</v>
      </c>
      <c r="F3958" s="99" t="s">
        <v>1346</v>
      </c>
      <c r="G3958" s="138" t="s">
        <v>11948</v>
      </c>
      <c r="H3958" s="146" t="s">
        <v>11890</v>
      </c>
      <c r="I3958" s="100">
        <v>-5817</v>
      </c>
      <c r="J3958" s="96">
        <v>-4930</v>
      </c>
      <c r="K3958" s="97" t="s">
        <v>216</v>
      </c>
      <c r="L3958" s="96" t="s">
        <v>217</v>
      </c>
      <c r="M3958" s="88" t="str">
        <f>VLOOKUP(L3958,'Total Sales 24-25'!$AD$2:$AE$6,2,0)</f>
        <v>G-Suite Business</v>
      </c>
      <c r="N3958" s="96" t="s">
        <v>218</v>
      </c>
      <c r="O3958" s="84" t="s">
        <v>6341</v>
      </c>
      <c r="P3958" s="89"/>
      <c r="Q3958" s="89"/>
      <c r="R3958" s="89"/>
      <c r="S3958" s="84">
        <v>2</v>
      </c>
      <c r="T3958" s="89"/>
      <c r="U3958" s="84">
        <v>-5817</v>
      </c>
    </row>
    <row r="3959" spans="1:21" ht="17.25" customHeight="1" thickBot="1">
      <c r="A3959" s="82">
        <v>45231</v>
      </c>
      <c r="B3959" s="82" t="str">
        <f t="shared" si="61"/>
        <v>Nov</v>
      </c>
      <c r="C3959" s="83">
        <v>45231</v>
      </c>
      <c r="D3959" s="84">
        <v>44</v>
      </c>
      <c r="E3959" s="84" t="s">
        <v>11888</v>
      </c>
      <c r="F3959" s="86" t="s">
        <v>775</v>
      </c>
      <c r="G3959" s="146" t="s">
        <v>11949</v>
      </c>
      <c r="H3959" s="146" t="s">
        <v>8782</v>
      </c>
      <c r="I3959" s="86">
        <v>-1450</v>
      </c>
      <c r="J3959" s="109">
        <v>-1229</v>
      </c>
      <c r="K3959" s="118" t="s">
        <v>261</v>
      </c>
      <c r="L3959" s="96" t="s">
        <v>232</v>
      </c>
      <c r="M3959" s="88" t="str">
        <f>VLOOKUP(L3959,'Total Sales 24-25'!$AD$2:$AE$6,2,0)</f>
        <v>Other Services</v>
      </c>
      <c r="N3959" s="96" t="s">
        <v>226</v>
      </c>
      <c r="O3959" s="84" t="s">
        <v>6341</v>
      </c>
      <c r="P3959" s="89"/>
      <c r="Q3959" s="89"/>
      <c r="R3959" s="89"/>
      <c r="S3959" s="84">
        <v>11</v>
      </c>
      <c r="T3959" s="89"/>
      <c r="U3959" s="84">
        <v>-1450</v>
      </c>
    </row>
    <row r="3960" spans="1:21" ht="17.25" customHeight="1" thickBot="1">
      <c r="A3960" s="98">
        <v>45346</v>
      </c>
      <c r="B3960" s="82" t="str">
        <f t="shared" si="61"/>
        <v>Feb</v>
      </c>
      <c r="C3960" s="83">
        <v>45323</v>
      </c>
      <c r="D3960" s="84">
        <v>8</v>
      </c>
      <c r="E3960" s="84" t="s">
        <v>11888</v>
      </c>
      <c r="F3960" s="99" t="s">
        <v>5140</v>
      </c>
      <c r="G3960" s="138" t="s">
        <v>11949</v>
      </c>
      <c r="H3960" s="146" t="s">
        <v>11890</v>
      </c>
      <c r="I3960" s="100">
        <v>-9492</v>
      </c>
      <c r="J3960" s="96">
        <v>-8044</v>
      </c>
      <c r="K3960" s="97" t="s">
        <v>216</v>
      </c>
      <c r="L3960" s="96" t="s">
        <v>217</v>
      </c>
      <c r="M3960" s="88" t="str">
        <f>VLOOKUP(L3960,'Total Sales 24-25'!$AD$2:$AE$6,2,0)</f>
        <v>G-Suite Business</v>
      </c>
      <c r="N3960" s="96" t="s">
        <v>218</v>
      </c>
      <c r="O3960" s="84" t="s">
        <v>6341</v>
      </c>
      <c r="P3960" s="89"/>
      <c r="Q3960" s="89"/>
      <c r="R3960" s="89"/>
      <c r="S3960" s="84">
        <v>2</v>
      </c>
      <c r="T3960" s="89"/>
      <c r="U3960" s="84">
        <v>-9492</v>
      </c>
    </row>
    <row r="3961" spans="1:21" ht="17.25" customHeight="1" thickBot="1">
      <c r="A3961" s="82">
        <v>45231</v>
      </c>
      <c r="B3961" s="82" t="str">
        <f t="shared" si="61"/>
        <v>Nov</v>
      </c>
      <c r="C3961" s="83">
        <v>45231</v>
      </c>
      <c r="D3961" s="84">
        <v>44</v>
      </c>
      <c r="E3961" s="84" t="s">
        <v>11888</v>
      </c>
      <c r="F3961" s="86" t="s">
        <v>9480</v>
      </c>
      <c r="G3961" s="146" t="s">
        <v>11950</v>
      </c>
      <c r="H3961" s="146" t="s">
        <v>8782</v>
      </c>
      <c r="I3961" s="86">
        <v>-950</v>
      </c>
      <c r="J3961" s="109">
        <v>-805</v>
      </c>
      <c r="K3961" s="118" t="s">
        <v>261</v>
      </c>
      <c r="L3961" s="96" t="s">
        <v>232</v>
      </c>
      <c r="M3961" s="88" t="str">
        <f>VLOOKUP(L3961,'Total Sales 24-25'!$AD$2:$AE$6,2,0)</f>
        <v>Other Services</v>
      </c>
      <c r="N3961" s="96" t="s">
        <v>226</v>
      </c>
      <c r="O3961" s="84" t="s">
        <v>6341</v>
      </c>
      <c r="P3961" s="89"/>
      <c r="Q3961" s="89"/>
      <c r="R3961" s="89"/>
      <c r="S3961" s="84">
        <v>11</v>
      </c>
      <c r="T3961" s="89"/>
      <c r="U3961" s="84">
        <v>-950</v>
      </c>
    </row>
    <row r="3962" spans="1:21" ht="17.25" customHeight="1" thickBot="1">
      <c r="A3962" s="98">
        <v>45348</v>
      </c>
      <c r="B3962" s="82" t="str">
        <f t="shared" si="61"/>
        <v>Feb</v>
      </c>
      <c r="C3962" s="83">
        <v>45323</v>
      </c>
      <c r="D3962" s="84">
        <v>9</v>
      </c>
      <c r="E3962" s="84" t="s">
        <v>11888</v>
      </c>
      <c r="F3962" s="99" t="s">
        <v>6568</v>
      </c>
      <c r="G3962" s="138" t="s">
        <v>11950</v>
      </c>
      <c r="H3962" s="146" t="s">
        <v>11890</v>
      </c>
      <c r="I3962" s="100">
        <v>-27730</v>
      </c>
      <c r="J3962" s="101">
        <v>-23500</v>
      </c>
      <c r="K3962" s="97" t="s">
        <v>216</v>
      </c>
      <c r="L3962" s="96" t="s">
        <v>217</v>
      </c>
      <c r="M3962" s="88" t="str">
        <f>VLOOKUP(L3962,'Total Sales 24-25'!$AD$2:$AE$6,2,0)</f>
        <v>G-Suite Business</v>
      </c>
      <c r="N3962" s="96" t="s">
        <v>218</v>
      </c>
      <c r="O3962" s="84" t="s">
        <v>6341</v>
      </c>
      <c r="P3962" s="89"/>
      <c r="Q3962" s="89"/>
      <c r="R3962" s="89"/>
      <c r="S3962" s="84">
        <v>2</v>
      </c>
      <c r="T3962" s="89"/>
      <c r="U3962" s="84">
        <v>-27730</v>
      </c>
    </row>
    <row r="3963" spans="1:21" ht="17.25" customHeight="1" thickBot="1">
      <c r="A3963" s="82">
        <v>45231</v>
      </c>
      <c r="B3963" s="82" t="str">
        <f t="shared" si="61"/>
        <v>Nov</v>
      </c>
      <c r="C3963" s="83">
        <v>45231</v>
      </c>
      <c r="D3963" s="84">
        <v>44</v>
      </c>
      <c r="E3963" s="84" t="s">
        <v>11888</v>
      </c>
      <c r="F3963" s="86" t="s">
        <v>9526</v>
      </c>
      <c r="G3963" s="146" t="s">
        <v>11951</v>
      </c>
      <c r="H3963" s="146" t="s">
        <v>8782</v>
      </c>
      <c r="I3963" s="86">
        <v>-950</v>
      </c>
      <c r="J3963" s="109">
        <v>-805</v>
      </c>
      <c r="K3963" s="118" t="s">
        <v>261</v>
      </c>
      <c r="L3963" s="96" t="s">
        <v>232</v>
      </c>
      <c r="M3963" s="88" t="str">
        <f>VLOOKUP(L3963,'Total Sales 24-25'!$AD$2:$AE$6,2,0)</f>
        <v>Other Services</v>
      </c>
      <c r="N3963" s="96" t="s">
        <v>226</v>
      </c>
      <c r="O3963" s="84" t="s">
        <v>6341</v>
      </c>
      <c r="P3963" s="89"/>
      <c r="Q3963" s="89"/>
      <c r="R3963" s="89"/>
      <c r="S3963" s="84">
        <v>11</v>
      </c>
      <c r="T3963" s="89"/>
      <c r="U3963" s="84">
        <v>-950</v>
      </c>
    </row>
    <row r="3964" spans="1:21" ht="17.25" customHeight="1" thickBot="1">
      <c r="A3964" s="98">
        <v>45349</v>
      </c>
      <c r="B3964" s="82" t="str">
        <f t="shared" si="61"/>
        <v>Feb</v>
      </c>
      <c r="C3964" s="83">
        <v>45323</v>
      </c>
      <c r="D3964" s="84">
        <v>9</v>
      </c>
      <c r="E3964" s="84" t="s">
        <v>11888</v>
      </c>
      <c r="F3964" s="99" t="s">
        <v>5246</v>
      </c>
      <c r="G3964" s="138" t="s">
        <v>11951</v>
      </c>
      <c r="H3964" s="146" t="s">
        <v>11890</v>
      </c>
      <c r="I3964" s="100">
        <v>-1938</v>
      </c>
      <c r="J3964" s="101">
        <v>-1642</v>
      </c>
      <c r="K3964" s="97" t="s">
        <v>216</v>
      </c>
      <c r="L3964" s="96" t="s">
        <v>217</v>
      </c>
      <c r="M3964" s="88" t="str">
        <f>VLOOKUP(L3964,'Total Sales 24-25'!$AD$2:$AE$6,2,0)</f>
        <v>G-Suite Business</v>
      </c>
      <c r="N3964" s="96" t="s">
        <v>218</v>
      </c>
      <c r="O3964" s="84" t="s">
        <v>6341</v>
      </c>
      <c r="P3964" s="89"/>
      <c r="Q3964" s="89"/>
      <c r="R3964" s="89"/>
      <c r="S3964" s="84">
        <v>2</v>
      </c>
      <c r="T3964" s="89"/>
      <c r="U3964" s="84">
        <v>-1938</v>
      </c>
    </row>
    <row r="3965" spans="1:21" ht="17.25" customHeight="1" thickBot="1">
      <c r="A3965" s="82">
        <v>45250</v>
      </c>
      <c r="B3965" s="82" t="str">
        <f t="shared" si="61"/>
        <v>Nov</v>
      </c>
      <c r="C3965" s="83">
        <v>45231</v>
      </c>
      <c r="D3965" s="84">
        <v>47</v>
      </c>
      <c r="E3965" s="84" t="s">
        <v>11888</v>
      </c>
      <c r="F3965" s="94" t="s">
        <v>2002</v>
      </c>
      <c r="G3965" s="146" t="s">
        <v>11952</v>
      </c>
      <c r="H3965" s="146" t="s">
        <v>8782</v>
      </c>
      <c r="I3965" s="94">
        <v>-11800</v>
      </c>
      <c r="J3965" s="96">
        <v>-10000</v>
      </c>
      <c r="K3965" s="134" t="s">
        <v>112</v>
      </c>
      <c r="L3965" s="96" t="s">
        <v>229</v>
      </c>
      <c r="M3965" s="88" t="str">
        <f>VLOOKUP(L3965,'Total Sales 24-25'!$AD$2:$AE$6,2,0)</f>
        <v>WhatsApp API Business</v>
      </c>
      <c r="N3965" s="96" t="s">
        <v>269</v>
      </c>
      <c r="O3965" s="84" t="s">
        <v>6341</v>
      </c>
      <c r="P3965" s="89"/>
      <c r="Q3965" s="89"/>
      <c r="R3965" s="89"/>
      <c r="S3965" s="84">
        <v>11</v>
      </c>
      <c r="T3965" s="89"/>
      <c r="U3965" s="84">
        <v>-11800</v>
      </c>
    </row>
    <row r="3966" spans="1:21" ht="17.25" customHeight="1" thickBot="1">
      <c r="A3966" s="98">
        <v>45350</v>
      </c>
      <c r="B3966" s="82" t="str">
        <f t="shared" si="61"/>
        <v>Feb</v>
      </c>
      <c r="C3966" s="83">
        <v>45323</v>
      </c>
      <c r="D3966" s="84">
        <v>9</v>
      </c>
      <c r="E3966" s="84" t="s">
        <v>11888</v>
      </c>
      <c r="F3966" s="99" t="s">
        <v>7607</v>
      </c>
      <c r="G3966" s="138" t="s">
        <v>11952</v>
      </c>
      <c r="H3966" s="146" t="s">
        <v>11890</v>
      </c>
      <c r="I3966" s="100">
        <v>-16873</v>
      </c>
      <c r="J3966" s="101">
        <v>-14299</v>
      </c>
      <c r="K3966" s="97" t="s">
        <v>216</v>
      </c>
      <c r="L3966" s="96" t="s">
        <v>217</v>
      </c>
      <c r="M3966" s="88" t="str">
        <f>VLOOKUP(L3966,'Total Sales 24-25'!$AD$2:$AE$6,2,0)</f>
        <v>G-Suite Business</v>
      </c>
      <c r="N3966" s="96" t="s">
        <v>218</v>
      </c>
      <c r="O3966" s="84" t="s">
        <v>6341</v>
      </c>
      <c r="P3966" s="89"/>
      <c r="Q3966" s="89"/>
      <c r="R3966" s="89"/>
      <c r="S3966" s="84">
        <v>2</v>
      </c>
      <c r="T3966" s="89"/>
      <c r="U3966" s="84">
        <v>-16873</v>
      </c>
    </row>
    <row r="3967" spans="1:21" ht="17.25" customHeight="1" thickBot="1">
      <c r="A3967" s="82">
        <v>45252</v>
      </c>
      <c r="B3967" s="82" t="str">
        <f t="shared" si="61"/>
        <v>Nov</v>
      </c>
      <c r="C3967" s="83">
        <v>45231</v>
      </c>
      <c r="D3967" s="84">
        <v>47</v>
      </c>
      <c r="E3967" s="84" t="s">
        <v>11888</v>
      </c>
      <c r="F3967" s="94" t="s">
        <v>1587</v>
      </c>
      <c r="G3967" s="146" t="s">
        <v>11953</v>
      </c>
      <c r="H3967" s="146" t="s">
        <v>8782</v>
      </c>
      <c r="I3967" s="94">
        <v>-22420</v>
      </c>
      <c r="J3967" s="96">
        <v>-19000</v>
      </c>
      <c r="K3967" s="96" t="s">
        <v>1589</v>
      </c>
      <c r="L3967" s="96" t="s">
        <v>223</v>
      </c>
      <c r="M3967" s="88" t="str">
        <f>VLOOKUP(L3967,'Total Sales 24-25'!$AD$2:$AE$6,2,0)</f>
        <v>Tech Assist Recruitment</v>
      </c>
      <c r="N3967" s="96" t="s">
        <v>311</v>
      </c>
      <c r="O3967" s="84" t="s">
        <v>6341</v>
      </c>
      <c r="P3967" s="89"/>
      <c r="Q3967" s="89"/>
      <c r="R3967" s="89"/>
      <c r="S3967" s="84">
        <v>11</v>
      </c>
      <c r="T3967" s="89"/>
      <c r="U3967" s="84">
        <v>-22420</v>
      </c>
    </row>
    <row r="3968" spans="1:21" ht="17.25" customHeight="1" thickBot="1">
      <c r="A3968" s="98">
        <v>45351</v>
      </c>
      <c r="B3968" s="82" t="str">
        <f t="shared" si="61"/>
        <v>Feb</v>
      </c>
      <c r="C3968" s="83">
        <v>45323</v>
      </c>
      <c r="D3968" s="84">
        <v>9</v>
      </c>
      <c r="E3968" s="84" t="s">
        <v>11888</v>
      </c>
      <c r="F3968" s="99" t="s">
        <v>2367</v>
      </c>
      <c r="G3968" s="138" t="s">
        <v>11953</v>
      </c>
      <c r="H3968" s="146" t="s">
        <v>11890</v>
      </c>
      <c r="I3968" s="102">
        <v>-1376</v>
      </c>
      <c r="J3968" s="101">
        <v>-1166</v>
      </c>
      <c r="K3968" s="97" t="s">
        <v>216</v>
      </c>
      <c r="L3968" s="96" t="s">
        <v>217</v>
      </c>
      <c r="M3968" s="88" t="str">
        <f>VLOOKUP(L3968,'Total Sales 24-25'!$AD$2:$AE$6,2,0)</f>
        <v>G-Suite Business</v>
      </c>
      <c r="N3968" s="96" t="s">
        <v>218</v>
      </c>
      <c r="O3968" s="84" t="s">
        <v>6341</v>
      </c>
      <c r="P3968" s="89"/>
      <c r="Q3968" s="89"/>
      <c r="R3968" s="89"/>
      <c r="S3968" s="84">
        <v>2</v>
      </c>
      <c r="T3968" s="89"/>
      <c r="U3968" s="84">
        <v>-1376</v>
      </c>
    </row>
    <row r="3969" spans="1:21" ht="17.25" customHeight="1" thickBot="1">
      <c r="A3969" s="82">
        <v>45254</v>
      </c>
      <c r="B3969" s="82" t="str">
        <f t="shared" si="61"/>
        <v>Nov</v>
      </c>
      <c r="C3969" s="83">
        <v>45231</v>
      </c>
      <c r="D3969" s="84">
        <v>47</v>
      </c>
      <c r="E3969" s="84" t="s">
        <v>11888</v>
      </c>
      <c r="F3969" s="94" t="s">
        <v>1563</v>
      </c>
      <c r="G3969" s="146" t="s">
        <v>11954</v>
      </c>
      <c r="H3969" s="146" t="s">
        <v>8782</v>
      </c>
      <c r="I3969" s="94">
        <v>-8850</v>
      </c>
      <c r="J3969" s="96">
        <v>-7500</v>
      </c>
      <c r="K3969" s="134" t="s">
        <v>112</v>
      </c>
      <c r="L3969" s="96" t="s">
        <v>229</v>
      </c>
      <c r="M3969" s="88" t="str">
        <f>VLOOKUP(L3969,'Total Sales 24-25'!$AD$2:$AE$6,2,0)</f>
        <v>WhatsApp API Business</v>
      </c>
      <c r="N3969" s="96" t="s">
        <v>258</v>
      </c>
      <c r="O3969" s="84" t="s">
        <v>6341</v>
      </c>
      <c r="P3969" s="89"/>
      <c r="Q3969" s="89"/>
      <c r="R3969" s="89"/>
      <c r="S3969" s="84">
        <v>11</v>
      </c>
      <c r="T3969" s="89"/>
      <c r="U3969" s="84">
        <v>-8850</v>
      </c>
    </row>
    <row r="3970" spans="1:21" ht="17.25" customHeight="1" thickBot="1">
      <c r="A3970" s="98">
        <v>45351</v>
      </c>
      <c r="B3970" s="82" t="str">
        <f t="shared" ref="B3970:B4033" si="62">TEXT(A3970,"mmm")</f>
        <v>Feb</v>
      </c>
      <c r="C3970" s="83">
        <v>45323</v>
      </c>
      <c r="D3970" s="84">
        <v>9</v>
      </c>
      <c r="E3970" s="84" t="s">
        <v>11888</v>
      </c>
      <c r="F3970" s="99" t="s">
        <v>5059</v>
      </c>
      <c r="G3970" s="138" t="s">
        <v>11954</v>
      </c>
      <c r="H3970" s="146" t="s">
        <v>11890</v>
      </c>
      <c r="I3970" s="100">
        <v>-2643</v>
      </c>
      <c r="J3970" s="96">
        <v>-2240</v>
      </c>
      <c r="K3970" s="97" t="s">
        <v>216</v>
      </c>
      <c r="L3970" s="96" t="s">
        <v>217</v>
      </c>
      <c r="M3970" s="88" t="str">
        <f>VLOOKUP(L3970,'Total Sales 24-25'!$AD$2:$AE$6,2,0)</f>
        <v>G-Suite Business</v>
      </c>
      <c r="N3970" s="96" t="s">
        <v>218</v>
      </c>
      <c r="O3970" s="84" t="s">
        <v>6341</v>
      </c>
      <c r="P3970" s="89"/>
      <c r="Q3970" s="89"/>
      <c r="R3970" s="89"/>
      <c r="S3970" s="84">
        <v>2</v>
      </c>
      <c r="T3970" s="89"/>
      <c r="U3970" s="84">
        <v>-2643</v>
      </c>
    </row>
    <row r="3971" spans="1:21" ht="17.25" customHeight="1" thickBot="1">
      <c r="A3971" s="82">
        <v>45257</v>
      </c>
      <c r="B3971" s="82" t="str">
        <f t="shared" si="62"/>
        <v>Nov</v>
      </c>
      <c r="C3971" s="83">
        <v>45231</v>
      </c>
      <c r="D3971" s="84">
        <v>48</v>
      </c>
      <c r="E3971" s="84" t="s">
        <v>11888</v>
      </c>
      <c r="F3971" s="94" t="s">
        <v>773</v>
      </c>
      <c r="G3971" s="146" t="s">
        <v>11955</v>
      </c>
      <c r="H3971" s="146" t="s">
        <v>8782</v>
      </c>
      <c r="I3971" s="94">
        <v>-15045</v>
      </c>
      <c r="J3971" s="96">
        <v>-12750</v>
      </c>
      <c r="K3971" s="134" t="s">
        <v>112</v>
      </c>
      <c r="L3971" s="96" t="s">
        <v>229</v>
      </c>
      <c r="M3971" s="88" t="str">
        <f>VLOOKUP(L3971,'Total Sales 24-25'!$AD$2:$AE$6,2,0)</f>
        <v>WhatsApp API Business</v>
      </c>
      <c r="N3971" s="96" t="s">
        <v>11956</v>
      </c>
      <c r="O3971" s="84" t="s">
        <v>6341</v>
      </c>
      <c r="P3971" s="89"/>
      <c r="Q3971" s="89"/>
      <c r="R3971" s="89"/>
      <c r="S3971" s="84">
        <v>11</v>
      </c>
      <c r="T3971" s="89"/>
      <c r="U3971" s="84">
        <v>-15045</v>
      </c>
    </row>
    <row r="3972" spans="1:21" ht="17.25" customHeight="1" thickBot="1">
      <c r="A3972" s="98">
        <v>45351</v>
      </c>
      <c r="B3972" s="82" t="str">
        <f t="shared" si="62"/>
        <v>Feb</v>
      </c>
      <c r="C3972" s="83">
        <v>45323</v>
      </c>
      <c r="D3972" s="84">
        <v>9</v>
      </c>
      <c r="E3972" s="84" t="s">
        <v>11888</v>
      </c>
      <c r="F3972" s="99" t="s">
        <v>7535</v>
      </c>
      <c r="G3972" s="138" t="s">
        <v>11955</v>
      </c>
      <c r="H3972" s="146" t="s">
        <v>11890</v>
      </c>
      <c r="I3972" s="100">
        <v>-27081</v>
      </c>
      <c r="J3972" s="96">
        <v>-22950</v>
      </c>
      <c r="K3972" s="97" t="s">
        <v>216</v>
      </c>
      <c r="L3972" s="96" t="s">
        <v>217</v>
      </c>
      <c r="M3972" s="88" t="str">
        <f>VLOOKUP(L3972,'Total Sales 24-25'!$AD$2:$AE$6,2,0)</f>
        <v>G-Suite Business</v>
      </c>
      <c r="N3972" s="96" t="s">
        <v>218</v>
      </c>
      <c r="O3972" s="84" t="s">
        <v>6341</v>
      </c>
      <c r="P3972" s="89"/>
      <c r="Q3972" s="89"/>
      <c r="R3972" s="89"/>
      <c r="S3972" s="84">
        <v>2</v>
      </c>
      <c r="T3972" s="89"/>
      <c r="U3972" s="84">
        <v>-27081</v>
      </c>
    </row>
    <row r="3973" spans="1:21" ht="17.25" customHeight="1" thickBot="1">
      <c r="A3973" s="98">
        <v>45351</v>
      </c>
      <c r="B3973" s="82" t="str">
        <f t="shared" si="62"/>
        <v>Feb</v>
      </c>
      <c r="C3973" s="83">
        <v>45323</v>
      </c>
      <c r="D3973" s="84">
        <v>9</v>
      </c>
      <c r="E3973" s="84" t="s">
        <v>11888</v>
      </c>
      <c r="F3973" s="99" t="s">
        <v>7535</v>
      </c>
      <c r="G3973" s="100" t="s">
        <v>11957</v>
      </c>
      <c r="H3973" s="146" t="s">
        <v>11890</v>
      </c>
      <c r="I3973" s="100">
        <v>-30090</v>
      </c>
      <c r="J3973" s="96">
        <v>-25500</v>
      </c>
      <c r="K3973" s="97" t="s">
        <v>216</v>
      </c>
      <c r="L3973" s="96" t="s">
        <v>217</v>
      </c>
      <c r="M3973" s="88" t="str">
        <f>VLOOKUP(L3973,'Total Sales 24-25'!$AD$2:$AE$6,2,0)</f>
        <v>G-Suite Business</v>
      </c>
      <c r="N3973" s="96" t="s">
        <v>218</v>
      </c>
      <c r="O3973" s="84" t="s">
        <v>6341</v>
      </c>
      <c r="P3973" s="89"/>
      <c r="Q3973" s="89"/>
      <c r="R3973" s="89"/>
      <c r="S3973" s="84">
        <v>2</v>
      </c>
      <c r="T3973" s="89"/>
      <c r="U3973" s="84">
        <v>-30090</v>
      </c>
    </row>
    <row r="3974" spans="1:21" ht="17.25" customHeight="1" thickBot="1">
      <c r="A3974" s="98">
        <v>45351</v>
      </c>
      <c r="B3974" s="82" t="str">
        <f t="shared" si="62"/>
        <v>Feb</v>
      </c>
      <c r="C3974" s="83">
        <v>45323</v>
      </c>
      <c r="D3974" s="84">
        <v>9</v>
      </c>
      <c r="E3974" s="84" t="s">
        <v>11888</v>
      </c>
      <c r="F3974" s="99" t="s">
        <v>7535</v>
      </c>
      <c r="G3974" s="100" t="s">
        <v>11958</v>
      </c>
      <c r="H3974" s="146" t="s">
        <v>11890</v>
      </c>
      <c r="I3974" s="100">
        <v>-42126</v>
      </c>
      <c r="J3974" s="96">
        <v>-35700</v>
      </c>
      <c r="K3974" s="97" t="s">
        <v>216</v>
      </c>
      <c r="L3974" s="96" t="s">
        <v>217</v>
      </c>
      <c r="M3974" s="88" t="str">
        <f>VLOOKUP(L3974,'Total Sales 24-25'!$AD$2:$AE$6,2,0)</f>
        <v>G-Suite Business</v>
      </c>
      <c r="N3974" s="96" t="s">
        <v>218</v>
      </c>
      <c r="O3974" s="84" t="s">
        <v>6341</v>
      </c>
      <c r="P3974" s="89"/>
      <c r="Q3974" s="89"/>
      <c r="R3974" s="89"/>
      <c r="S3974" s="84">
        <v>2</v>
      </c>
      <c r="T3974" s="89"/>
      <c r="U3974" s="84">
        <v>-42126</v>
      </c>
    </row>
    <row r="3975" spans="1:21" ht="17.25" customHeight="1" thickBot="1">
      <c r="A3975" s="82">
        <v>45266</v>
      </c>
      <c r="B3975" s="82" t="str">
        <f t="shared" si="62"/>
        <v>Dec</v>
      </c>
      <c r="C3975" s="83">
        <v>45261</v>
      </c>
      <c r="D3975" s="84">
        <v>49</v>
      </c>
      <c r="E3975" s="84" t="s">
        <v>11888</v>
      </c>
      <c r="F3975" s="86" t="s">
        <v>4642</v>
      </c>
      <c r="G3975" s="86" t="s">
        <v>11959</v>
      </c>
      <c r="H3975" s="146" t="s">
        <v>8782</v>
      </c>
      <c r="I3975" s="86">
        <v>-5900</v>
      </c>
      <c r="J3975" s="96">
        <v>-5000</v>
      </c>
      <c r="K3975" s="149" t="s">
        <v>8790</v>
      </c>
      <c r="L3975" s="96" t="s">
        <v>232</v>
      </c>
      <c r="M3975" s="88" t="str">
        <f>VLOOKUP(L3975,'Total Sales 24-25'!$AD$2:$AE$6,2,0)</f>
        <v>Other Services</v>
      </c>
      <c r="N3975" s="96" t="s">
        <v>2943</v>
      </c>
      <c r="O3975" s="84" t="s">
        <v>6341</v>
      </c>
      <c r="P3975" s="89"/>
      <c r="Q3975" s="89"/>
      <c r="R3975" s="89"/>
      <c r="S3975" s="84">
        <v>12</v>
      </c>
      <c r="T3975" s="89"/>
      <c r="U3975" s="84">
        <v>-5900</v>
      </c>
    </row>
    <row r="3976" spans="1:21" ht="17.25" customHeight="1" thickBot="1">
      <c r="A3976" s="82">
        <v>45267</v>
      </c>
      <c r="B3976" s="82" t="str">
        <f t="shared" si="62"/>
        <v>Dec</v>
      </c>
      <c r="C3976" s="83">
        <v>45261</v>
      </c>
      <c r="D3976" s="84">
        <v>49</v>
      </c>
      <c r="E3976" s="84" t="s">
        <v>11888</v>
      </c>
      <c r="F3976" s="86" t="s">
        <v>9895</v>
      </c>
      <c r="G3976" s="117" t="s">
        <v>11960</v>
      </c>
      <c r="H3976" s="146" t="s">
        <v>8782</v>
      </c>
      <c r="I3976" s="86">
        <v>-5900</v>
      </c>
      <c r="J3976" s="96">
        <v>-5000</v>
      </c>
      <c r="K3976" s="135" t="s">
        <v>310</v>
      </c>
      <c r="L3976" s="96" t="s">
        <v>223</v>
      </c>
      <c r="M3976" s="88" t="str">
        <f>VLOOKUP(L3976,'Total Sales 24-25'!$AD$2:$AE$6,2,0)</f>
        <v>Tech Assist Recruitment</v>
      </c>
      <c r="N3976" s="96" t="s">
        <v>311</v>
      </c>
      <c r="O3976" s="84" t="s">
        <v>6341</v>
      </c>
      <c r="P3976" s="89"/>
      <c r="Q3976" s="89"/>
      <c r="R3976" s="89"/>
      <c r="S3976" s="84">
        <v>12</v>
      </c>
      <c r="T3976" s="89"/>
      <c r="U3976" s="84">
        <v>-5900</v>
      </c>
    </row>
    <row r="3977" spans="1:21" ht="17.25" customHeight="1" thickBot="1">
      <c r="A3977" s="98">
        <v>45360</v>
      </c>
      <c r="B3977" s="82" t="str">
        <f t="shared" si="62"/>
        <v>Mar</v>
      </c>
      <c r="C3977" s="83">
        <v>45352</v>
      </c>
      <c r="D3977" s="84">
        <v>10</v>
      </c>
      <c r="E3977" s="84" t="s">
        <v>11888</v>
      </c>
      <c r="F3977" s="99" t="s">
        <v>8646</v>
      </c>
      <c r="G3977" s="138" t="s">
        <v>11960</v>
      </c>
      <c r="H3977" s="146" t="s">
        <v>11890</v>
      </c>
      <c r="I3977" s="100">
        <v>-15045</v>
      </c>
      <c r="J3977" s="96">
        <v>-12750</v>
      </c>
      <c r="K3977" s="97" t="s">
        <v>216</v>
      </c>
      <c r="L3977" s="96" t="s">
        <v>217</v>
      </c>
      <c r="M3977" s="88" t="str">
        <f>VLOOKUP(L3977,'Total Sales 24-25'!$AD$2:$AE$6,2,0)</f>
        <v>G-Suite Business</v>
      </c>
      <c r="N3977" s="96" t="s">
        <v>218</v>
      </c>
      <c r="O3977" s="84" t="s">
        <v>6341</v>
      </c>
      <c r="P3977" s="89"/>
      <c r="Q3977" s="89"/>
      <c r="R3977" s="89"/>
      <c r="S3977" s="84">
        <v>3</v>
      </c>
      <c r="T3977" s="89"/>
      <c r="U3977" s="84">
        <v>-15045</v>
      </c>
    </row>
    <row r="3978" spans="1:21" ht="17.25" customHeight="1" thickBot="1">
      <c r="A3978" s="82">
        <v>45273</v>
      </c>
      <c r="B3978" s="82" t="str">
        <f t="shared" si="62"/>
        <v>Dec</v>
      </c>
      <c r="C3978" s="83">
        <v>45261</v>
      </c>
      <c r="D3978" s="84">
        <v>50</v>
      </c>
      <c r="E3978" s="84" t="s">
        <v>11888</v>
      </c>
      <c r="F3978" s="86" t="s">
        <v>833</v>
      </c>
      <c r="G3978" s="117" t="s">
        <v>11961</v>
      </c>
      <c r="H3978" s="146" t="s">
        <v>8782</v>
      </c>
      <c r="I3978" s="86">
        <v>-118000</v>
      </c>
      <c r="J3978" s="96">
        <v>-100000</v>
      </c>
      <c r="K3978" s="118" t="s">
        <v>261</v>
      </c>
      <c r="L3978" s="96" t="s">
        <v>226</v>
      </c>
      <c r="M3978" s="88" t="str">
        <f>VLOOKUP(L3978,'Total Sales 24-25'!$AD$2:$AE$6,2,0)</f>
        <v xml:space="preserve">Training Business </v>
      </c>
      <c r="N3978" s="96" t="s">
        <v>292</v>
      </c>
      <c r="O3978" s="84" t="s">
        <v>6341</v>
      </c>
      <c r="P3978" s="89"/>
      <c r="Q3978" s="89"/>
      <c r="R3978" s="89"/>
      <c r="S3978" s="84">
        <v>12</v>
      </c>
      <c r="T3978" s="89"/>
      <c r="U3978" s="84">
        <v>-118000</v>
      </c>
    </row>
    <row r="3979" spans="1:21" ht="17.25" customHeight="1" thickBot="1">
      <c r="A3979" s="98">
        <v>45379</v>
      </c>
      <c r="B3979" s="82" t="str">
        <f t="shared" si="62"/>
        <v>Mar</v>
      </c>
      <c r="C3979" s="83">
        <v>45352</v>
      </c>
      <c r="D3979" s="84">
        <v>13</v>
      </c>
      <c r="E3979" s="84" t="s">
        <v>11888</v>
      </c>
      <c r="F3979" s="105" t="s">
        <v>5455</v>
      </c>
      <c r="G3979" s="138" t="s">
        <v>11961</v>
      </c>
      <c r="H3979" s="146" t="s">
        <v>11890</v>
      </c>
      <c r="I3979" s="102">
        <v>-279234</v>
      </c>
      <c r="J3979" s="96">
        <v>-236639</v>
      </c>
      <c r="K3979" s="97" t="s">
        <v>216</v>
      </c>
      <c r="L3979" s="96" t="s">
        <v>217</v>
      </c>
      <c r="M3979" s="88" t="str">
        <f>VLOOKUP(L3979,'Total Sales 24-25'!$AD$2:$AE$6,2,0)</f>
        <v>G-Suite Business</v>
      </c>
      <c r="N3979" s="96" t="s">
        <v>218</v>
      </c>
      <c r="O3979" s="84" t="s">
        <v>6341</v>
      </c>
      <c r="P3979" s="89"/>
      <c r="Q3979" s="89"/>
      <c r="R3979" s="89"/>
      <c r="S3979" s="84">
        <v>3</v>
      </c>
      <c r="T3979" s="89"/>
      <c r="U3979" s="84">
        <v>-279234</v>
      </c>
    </row>
    <row r="3980" spans="1:21" ht="17.25" customHeight="1" thickBot="1">
      <c r="A3980" s="82">
        <v>45274</v>
      </c>
      <c r="B3980" s="82" t="str">
        <f t="shared" si="62"/>
        <v>Dec</v>
      </c>
      <c r="C3980" s="83">
        <v>45261</v>
      </c>
      <c r="D3980" s="84">
        <v>50</v>
      </c>
      <c r="E3980" s="84" t="s">
        <v>11888</v>
      </c>
      <c r="F3980" s="86" t="s">
        <v>9940</v>
      </c>
      <c r="G3980" s="117" t="s">
        <v>11962</v>
      </c>
      <c r="H3980" s="146" t="s">
        <v>8782</v>
      </c>
      <c r="I3980" s="86">
        <v>-8850</v>
      </c>
      <c r="J3980" s="96">
        <v>-7500</v>
      </c>
      <c r="K3980" s="134" t="s">
        <v>112</v>
      </c>
      <c r="L3980" s="96" t="s">
        <v>229</v>
      </c>
      <c r="M3980" s="88" t="str">
        <f>VLOOKUP(L3980,'Total Sales 24-25'!$AD$2:$AE$6,2,0)</f>
        <v>WhatsApp API Business</v>
      </c>
      <c r="N3980" s="96" t="s">
        <v>269</v>
      </c>
      <c r="O3980" s="84" t="s">
        <v>6341</v>
      </c>
      <c r="P3980" s="89"/>
      <c r="Q3980" s="89"/>
      <c r="R3980" s="89"/>
      <c r="S3980" s="84">
        <v>12</v>
      </c>
      <c r="T3980" s="89"/>
      <c r="U3980" s="84">
        <v>-8850</v>
      </c>
    </row>
    <row r="3981" spans="1:21" ht="17.25" customHeight="1" thickBot="1">
      <c r="A3981" s="98">
        <v>45379</v>
      </c>
      <c r="B3981" s="82" t="str">
        <f t="shared" si="62"/>
        <v>Mar</v>
      </c>
      <c r="C3981" s="83">
        <v>45352</v>
      </c>
      <c r="D3981" s="84">
        <v>13</v>
      </c>
      <c r="E3981" s="84" t="s">
        <v>11888</v>
      </c>
      <c r="F3981" s="105" t="s">
        <v>465</v>
      </c>
      <c r="G3981" s="138" t="s">
        <v>11962</v>
      </c>
      <c r="H3981" s="146" t="s">
        <v>11890</v>
      </c>
      <c r="I3981" s="102">
        <v>-2891</v>
      </c>
      <c r="J3981" s="96">
        <v>-2450</v>
      </c>
      <c r="K3981" s="97" t="s">
        <v>216</v>
      </c>
      <c r="L3981" s="96" t="s">
        <v>217</v>
      </c>
      <c r="M3981" s="88" t="str">
        <f>VLOOKUP(L3981,'Total Sales 24-25'!$AD$2:$AE$6,2,0)</f>
        <v>G-Suite Business</v>
      </c>
      <c r="N3981" s="96" t="s">
        <v>218</v>
      </c>
      <c r="O3981" s="84" t="s">
        <v>6341</v>
      </c>
      <c r="P3981" s="89"/>
      <c r="Q3981" s="89"/>
      <c r="R3981" s="89"/>
      <c r="S3981" s="84">
        <v>3</v>
      </c>
      <c r="T3981" s="89"/>
      <c r="U3981" s="84">
        <v>-2891</v>
      </c>
    </row>
    <row r="3982" spans="1:21" ht="17.25" customHeight="1" thickBot="1">
      <c r="A3982" s="82">
        <v>45280</v>
      </c>
      <c r="B3982" s="82" t="str">
        <f t="shared" si="62"/>
        <v>Dec</v>
      </c>
      <c r="C3982" s="83">
        <v>45261</v>
      </c>
      <c r="D3982" s="84">
        <v>51</v>
      </c>
      <c r="E3982" s="84" t="s">
        <v>11888</v>
      </c>
      <c r="F3982" s="90" t="s">
        <v>362</v>
      </c>
      <c r="G3982" s="117" t="s">
        <v>11963</v>
      </c>
      <c r="H3982" s="146" t="s">
        <v>11890</v>
      </c>
      <c r="I3982" s="91"/>
      <c r="J3982" s="96">
        <v>0</v>
      </c>
      <c r="K3982" s="97" t="s">
        <v>216</v>
      </c>
      <c r="L3982" s="96" t="s">
        <v>217</v>
      </c>
      <c r="M3982" s="88" t="str">
        <f>VLOOKUP(L3982,'Total Sales 24-25'!$AD$2:$AE$6,2,0)</f>
        <v>G-Suite Business</v>
      </c>
      <c r="N3982" s="96" t="s">
        <v>218</v>
      </c>
      <c r="O3982" s="84" t="s">
        <v>6341</v>
      </c>
      <c r="P3982" s="89"/>
      <c r="Q3982" s="89"/>
      <c r="R3982" s="89"/>
      <c r="S3982" s="84">
        <v>12</v>
      </c>
      <c r="T3982" s="89"/>
      <c r="U3982" s="89"/>
    </row>
    <row r="3983" spans="1:21" ht="17.25" customHeight="1" thickBot="1">
      <c r="A3983" s="98">
        <v>45381</v>
      </c>
      <c r="B3983" s="82" t="str">
        <f t="shared" si="62"/>
        <v>Mar</v>
      </c>
      <c r="C3983" s="83">
        <v>45352</v>
      </c>
      <c r="D3983" s="84">
        <v>13</v>
      </c>
      <c r="E3983" s="84" t="s">
        <v>11888</v>
      </c>
      <c r="F3983" s="105" t="s">
        <v>1941</v>
      </c>
      <c r="G3983" s="138" t="s">
        <v>11963</v>
      </c>
      <c r="H3983" s="146" t="s">
        <v>11890</v>
      </c>
      <c r="I3983" s="102">
        <v>-1446</v>
      </c>
      <c r="J3983" s="96">
        <v>-1225</v>
      </c>
      <c r="K3983" s="97" t="s">
        <v>216</v>
      </c>
      <c r="L3983" s="96" t="s">
        <v>217</v>
      </c>
      <c r="M3983" s="88" t="str">
        <f>VLOOKUP(L3983,'Total Sales 24-25'!$AD$2:$AE$6,2,0)</f>
        <v>G-Suite Business</v>
      </c>
      <c r="N3983" s="96" t="s">
        <v>218</v>
      </c>
      <c r="O3983" s="84" t="s">
        <v>6341</v>
      </c>
      <c r="P3983" s="89"/>
      <c r="Q3983" s="89"/>
      <c r="R3983" s="89"/>
      <c r="S3983" s="84">
        <v>3</v>
      </c>
      <c r="T3983" s="89"/>
      <c r="U3983" s="84">
        <v>-1446</v>
      </c>
    </row>
    <row r="3984" spans="1:21" ht="17.25" customHeight="1" thickBot="1">
      <c r="A3984" s="82">
        <v>45281</v>
      </c>
      <c r="B3984" s="82" t="str">
        <f t="shared" si="62"/>
        <v>Dec</v>
      </c>
      <c r="C3984" s="83">
        <v>45261</v>
      </c>
      <c r="D3984" s="84">
        <v>51</v>
      </c>
      <c r="E3984" s="84" t="s">
        <v>11888</v>
      </c>
      <c r="F3984" s="86" t="s">
        <v>9098</v>
      </c>
      <c r="G3984" s="117" t="s">
        <v>11964</v>
      </c>
      <c r="H3984" s="146" t="s">
        <v>8782</v>
      </c>
      <c r="I3984" s="86">
        <v>-15045</v>
      </c>
      <c r="J3984" s="96">
        <v>-12750</v>
      </c>
      <c r="K3984" s="134" t="s">
        <v>112</v>
      </c>
      <c r="L3984" s="96" t="s">
        <v>229</v>
      </c>
      <c r="M3984" s="88" t="str">
        <f>VLOOKUP(L3984,'Total Sales 24-25'!$AD$2:$AE$6,2,0)</f>
        <v>WhatsApp API Business</v>
      </c>
      <c r="N3984" s="96" t="s">
        <v>284</v>
      </c>
      <c r="O3984" s="84" t="s">
        <v>6341</v>
      </c>
      <c r="P3984" s="89"/>
      <c r="Q3984" s="89"/>
      <c r="R3984" s="89"/>
      <c r="S3984" s="84">
        <v>12</v>
      </c>
      <c r="T3984" s="89"/>
      <c r="U3984" s="84">
        <v>-15045</v>
      </c>
    </row>
    <row r="3985" spans="1:21" ht="17.25" customHeight="1" thickBot="1">
      <c r="A3985" s="98">
        <v>45381</v>
      </c>
      <c r="B3985" s="82" t="str">
        <f t="shared" si="62"/>
        <v>Mar</v>
      </c>
      <c r="C3985" s="83">
        <v>45352</v>
      </c>
      <c r="D3985" s="84">
        <v>13</v>
      </c>
      <c r="E3985" s="84" t="s">
        <v>11888</v>
      </c>
      <c r="F3985" s="105" t="s">
        <v>3058</v>
      </c>
      <c r="G3985" s="138" t="s">
        <v>11964</v>
      </c>
      <c r="H3985" s="146" t="s">
        <v>11890</v>
      </c>
      <c r="I3985" s="102">
        <v>-3511</v>
      </c>
      <c r="J3985" s="96">
        <v>-2975</v>
      </c>
      <c r="K3985" s="97" t="s">
        <v>216</v>
      </c>
      <c r="L3985" s="96" t="s">
        <v>217</v>
      </c>
      <c r="M3985" s="88" t="str">
        <f>VLOOKUP(L3985,'Total Sales 24-25'!$AD$2:$AE$6,2,0)</f>
        <v>G-Suite Business</v>
      </c>
      <c r="N3985" s="96" t="s">
        <v>218</v>
      </c>
      <c r="O3985" s="84" t="s">
        <v>6341</v>
      </c>
      <c r="P3985" s="89"/>
      <c r="Q3985" s="89"/>
      <c r="R3985" s="89"/>
      <c r="S3985" s="84">
        <v>3</v>
      </c>
      <c r="T3985" s="89"/>
      <c r="U3985" s="84">
        <v>-3511</v>
      </c>
    </row>
    <row r="3986" spans="1:21" ht="17.25" customHeight="1" thickBot="1">
      <c r="A3986" s="82">
        <v>45281</v>
      </c>
      <c r="B3986" s="82" t="str">
        <f t="shared" si="62"/>
        <v>Dec</v>
      </c>
      <c r="C3986" s="83">
        <v>45261</v>
      </c>
      <c r="D3986" s="84">
        <v>51</v>
      </c>
      <c r="E3986" s="84" t="s">
        <v>11888</v>
      </c>
      <c r="F3986" s="86" t="s">
        <v>2108</v>
      </c>
      <c r="G3986" s="117" t="s">
        <v>11965</v>
      </c>
      <c r="H3986" s="146" t="s">
        <v>8782</v>
      </c>
      <c r="I3986" s="86">
        <v>-499</v>
      </c>
      <c r="J3986" s="96">
        <v>-423</v>
      </c>
      <c r="K3986" s="118" t="s">
        <v>261</v>
      </c>
      <c r="L3986" s="96" t="s">
        <v>232</v>
      </c>
      <c r="M3986" s="88" t="str">
        <f>VLOOKUP(L3986,'Total Sales 24-25'!$AD$2:$AE$6,2,0)</f>
        <v>Other Services</v>
      </c>
      <c r="N3986" s="96" t="s">
        <v>330</v>
      </c>
      <c r="O3986" s="84" t="s">
        <v>6341</v>
      </c>
      <c r="P3986" s="89"/>
      <c r="Q3986" s="89"/>
      <c r="R3986" s="89"/>
      <c r="S3986" s="84">
        <v>12</v>
      </c>
      <c r="T3986" s="89"/>
      <c r="U3986" s="84">
        <v>-499</v>
      </c>
    </row>
    <row r="3987" spans="1:21" ht="17.25" customHeight="1" thickBot="1">
      <c r="A3987" s="98">
        <v>45381</v>
      </c>
      <c r="B3987" s="82" t="str">
        <f t="shared" si="62"/>
        <v>Mar</v>
      </c>
      <c r="C3987" s="83">
        <v>45352</v>
      </c>
      <c r="D3987" s="84">
        <v>13</v>
      </c>
      <c r="E3987" s="84" t="s">
        <v>11888</v>
      </c>
      <c r="F3987" s="105" t="s">
        <v>5726</v>
      </c>
      <c r="G3987" s="138" t="s">
        <v>11965</v>
      </c>
      <c r="H3987" s="146" t="s">
        <v>11890</v>
      </c>
      <c r="I3987" s="102">
        <v>-3009</v>
      </c>
      <c r="J3987" s="96">
        <v>-2550</v>
      </c>
      <c r="K3987" s="97" t="s">
        <v>216</v>
      </c>
      <c r="L3987" s="96" t="s">
        <v>217</v>
      </c>
      <c r="M3987" s="88" t="str">
        <f>VLOOKUP(L3987,'Total Sales 24-25'!$AD$2:$AE$6,2,0)</f>
        <v>G-Suite Business</v>
      </c>
      <c r="N3987" s="96" t="s">
        <v>218</v>
      </c>
      <c r="O3987" s="84" t="s">
        <v>6341</v>
      </c>
      <c r="P3987" s="89"/>
      <c r="Q3987" s="89"/>
      <c r="R3987" s="89"/>
      <c r="S3987" s="84">
        <v>3</v>
      </c>
      <c r="T3987" s="89"/>
      <c r="U3987" s="84">
        <v>-3009</v>
      </c>
    </row>
    <row r="3988" spans="1:21" ht="17.25" customHeight="1" thickBot="1">
      <c r="A3988" s="82">
        <v>45300</v>
      </c>
      <c r="B3988" s="82" t="str">
        <f t="shared" si="62"/>
        <v>Jan</v>
      </c>
      <c r="C3988" s="83">
        <v>45292</v>
      </c>
      <c r="D3988" s="84">
        <v>2</v>
      </c>
      <c r="E3988" s="84" t="s">
        <v>11888</v>
      </c>
      <c r="F3988" s="86" t="s">
        <v>463</v>
      </c>
      <c r="G3988" s="117" t="s">
        <v>11966</v>
      </c>
      <c r="H3988" s="146" t="s">
        <v>8782</v>
      </c>
      <c r="I3988" s="86">
        <v>-70800</v>
      </c>
      <c r="J3988" s="96">
        <v>-60000</v>
      </c>
      <c r="K3988" s="118" t="s">
        <v>261</v>
      </c>
      <c r="L3988" s="96" t="s">
        <v>232</v>
      </c>
      <c r="M3988" s="88" t="str">
        <f>VLOOKUP(L3988,'Total Sales 24-25'!$AD$2:$AE$6,2,0)</f>
        <v>Other Services</v>
      </c>
      <c r="N3988" s="96" t="s">
        <v>2748</v>
      </c>
      <c r="O3988" s="84" t="s">
        <v>6341</v>
      </c>
      <c r="P3988" s="89"/>
      <c r="Q3988" s="89"/>
      <c r="R3988" s="89"/>
      <c r="S3988" s="84">
        <v>1</v>
      </c>
      <c r="T3988" s="89"/>
      <c r="U3988" s="84">
        <v>-70800</v>
      </c>
    </row>
    <row r="3989" spans="1:21" ht="17.25" customHeight="1" thickBot="1">
      <c r="A3989" s="98">
        <v>45381</v>
      </c>
      <c r="B3989" s="82" t="str">
        <f t="shared" si="62"/>
        <v>Mar</v>
      </c>
      <c r="C3989" s="83">
        <v>45352</v>
      </c>
      <c r="D3989" s="84">
        <v>13</v>
      </c>
      <c r="E3989" s="84" t="s">
        <v>11888</v>
      </c>
      <c r="F3989" s="103" t="s">
        <v>362</v>
      </c>
      <c r="G3989" s="138" t="s">
        <v>11966</v>
      </c>
      <c r="H3989" s="146" t="s">
        <v>11890</v>
      </c>
      <c r="I3989" s="102">
        <v>0</v>
      </c>
      <c r="J3989" s="96">
        <v>0</v>
      </c>
      <c r="K3989" s="106"/>
      <c r="L3989" s="89"/>
      <c r="M3989" s="88" t="e">
        <f>VLOOKUP(L3989,'Total Sales 24-25'!$AD$2:$AE$6,2,0)</f>
        <v>#N/A</v>
      </c>
      <c r="N3989" s="89"/>
      <c r="O3989" s="84" t="s">
        <v>6341</v>
      </c>
      <c r="P3989" s="89"/>
      <c r="Q3989" s="89"/>
      <c r="R3989" s="89"/>
      <c r="S3989" s="84">
        <v>3</v>
      </c>
      <c r="T3989" s="89"/>
      <c r="U3989" s="84">
        <v>0</v>
      </c>
    </row>
    <row r="3990" spans="1:21" ht="17.25" customHeight="1" thickBot="1">
      <c r="A3990" s="82">
        <v>45300</v>
      </c>
      <c r="B3990" s="82" t="str">
        <f t="shared" si="62"/>
        <v>Jan</v>
      </c>
      <c r="C3990" s="83">
        <v>45292</v>
      </c>
      <c r="D3990" s="84">
        <v>2</v>
      </c>
      <c r="E3990" s="84" t="s">
        <v>11888</v>
      </c>
      <c r="F3990" s="86" t="s">
        <v>11967</v>
      </c>
      <c r="G3990" s="117" t="s">
        <v>11968</v>
      </c>
      <c r="H3990" s="146" t="s">
        <v>8782</v>
      </c>
      <c r="I3990" s="86">
        <v>-106200</v>
      </c>
      <c r="J3990" s="96">
        <v>-90000</v>
      </c>
      <c r="K3990" s="118" t="s">
        <v>261</v>
      </c>
      <c r="L3990" s="96" t="s">
        <v>232</v>
      </c>
      <c r="M3990" s="88" t="str">
        <f>VLOOKUP(L3990,'Total Sales 24-25'!$AD$2:$AE$6,2,0)</f>
        <v>Other Services</v>
      </c>
      <c r="N3990" s="96" t="s">
        <v>2748</v>
      </c>
      <c r="O3990" s="84" t="s">
        <v>6341</v>
      </c>
      <c r="P3990" s="89"/>
      <c r="Q3990" s="89"/>
      <c r="R3990" s="89"/>
      <c r="S3990" s="84">
        <v>1</v>
      </c>
      <c r="T3990" s="89"/>
      <c r="U3990" s="84">
        <v>-106200</v>
      </c>
    </row>
    <row r="3991" spans="1:21" ht="17.25" customHeight="1" thickBot="1">
      <c r="A3991" s="98">
        <v>45381</v>
      </c>
      <c r="B3991" s="82" t="str">
        <f t="shared" si="62"/>
        <v>Mar</v>
      </c>
      <c r="C3991" s="83">
        <v>45352</v>
      </c>
      <c r="D3991" s="84">
        <v>13</v>
      </c>
      <c r="E3991" s="84" t="s">
        <v>11888</v>
      </c>
      <c r="F3991" s="105" t="s">
        <v>455</v>
      </c>
      <c r="G3991" s="138" t="s">
        <v>11968</v>
      </c>
      <c r="H3991" s="146" t="s">
        <v>11890</v>
      </c>
      <c r="I3991" s="102">
        <v>-3979</v>
      </c>
      <c r="J3991" s="96">
        <v>-3372</v>
      </c>
      <c r="K3991" s="97" t="s">
        <v>216</v>
      </c>
      <c r="L3991" s="96" t="s">
        <v>217</v>
      </c>
      <c r="M3991" s="88" t="str">
        <f>VLOOKUP(L3991,'Total Sales 24-25'!$AD$2:$AE$6,2,0)</f>
        <v>G-Suite Business</v>
      </c>
      <c r="N3991" s="96" t="s">
        <v>218</v>
      </c>
      <c r="O3991" s="84" t="s">
        <v>6341</v>
      </c>
      <c r="P3991" s="89"/>
      <c r="Q3991" s="89"/>
      <c r="R3991" s="89"/>
      <c r="S3991" s="84">
        <v>3</v>
      </c>
      <c r="T3991" s="89"/>
      <c r="U3991" s="84">
        <v>-3979</v>
      </c>
    </row>
    <row r="3992" spans="1:21" ht="17.25" customHeight="1" thickBot="1">
      <c r="A3992" s="98">
        <v>45381</v>
      </c>
      <c r="B3992" s="82" t="str">
        <f t="shared" si="62"/>
        <v>Mar</v>
      </c>
      <c r="C3992" s="83">
        <v>45352</v>
      </c>
      <c r="D3992" s="84">
        <v>13</v>
      </c>
      <c r="E3992" s="84" t="s">
        <v>11888</v>
      </c>
      <c r="F3992" s="105" t="s">
        <v>4532</v>
      </c>
      <c r="G3992" s="100" t="s">
        <v>11969</v>
      </c>
      <c r="H3992" s="146" t="s">
        <v>11890</v>
      </c>
      <c r="I3992" s="102">
        <v>-396008</v>
      </c>
      <c r="J3992" s="96">
        <v>-335600</v>
      </c>
      <c r="K3992" s="97" t="s">
        <v>216</v>
      </c>
      <c r="L3992" s="96" t="s">
        <v>217</v>
      </c>
      <c r="M3992" s="88" t="str">
        <f>VLOOKUP(L3992,'Total Sales 24-25'!$AD$2:$AE$6,2,0)</f>
        <v>G-Suite Business</v>
      </c>
      <c r="N3992" s="96" t="s">
        <v>218</v>
      </c>
      <c r="O3992" s="84" t="s">
        <v>6341</v>
      </c>
      <c r="P3992" s="89"/>
      <c r="Q3992" s="89"/>
      <c r="R3992" s="89"/>
      <c r="S3992" s="84">
        <v>3</v>
      </c>
      <c r="T3992" s="89"/>
      <c r="U3992" s="84">
        <v>-396008</v>
      </c>
    </row>
    <row r="3993" spans="1:21" ht="17.25" customHeight="1" thickBot="1">
      <c r="A3993" s="82">
        <v>45310</v>
      </c>
      <c r="B3993" s="82" t="str">
        <f t="shared" si="62"/>
        <v>Jan</v>
      </c>
      <c r="C3993" s="83">
        <v>45292</v>
      </c>
      <c r="D3993" s="84">
        <v>3</v>
      </c>
      <c r="E3993" s="84" t="s">
        <v>11888</v>
      </c>
      <c r="F3993" s="86" t="s">
        <v>10218</v>
      </c>
      <c r="G3993" s="117" t="s">
        <v>11970</v>
      </c>
      <c r="H3993" s="146" t="s">
        <v>8782</v>
      </c>
      <c r="I3993" s="86">
        <v>-5900</v>
      </c>
      <c r="J3993" s="96">
        <v>-5000</v>
      </c>
      <c r="K3993" s="135" t="s">
        <v>310</v>
      </c>
      <c r="L3993" s="96" t="s">
        <v>223</v>
      </c>
      <c r="M3993" s="88" t="str">
        <f>VLOOKUP(L3993,'Total Sales 24-25'!$AD$2:$AE$6,2,0)</f>
        <v>Tech Assist Recruitment</v>
      </c>
      <c r="N3993" s="96" t="s">
        <v>311</v>
      </c>
      <c r="O3993" s="84" t="s">
        <v>6341</v>
      </c>
      <c r="P3993" s="89"/>
      <c r="Q3993" s="89"/>
      <c r="R3993" s="89"/>
      <c r="S3993" s="84">
        <v>1</v>
      </c>
      <c r="T3993" s="89"/>
      <c r="U3993" s="84">
        <v>-5900</v>
      </c>
    </row>
    <row r="3994" spans="1:21" ht="17.25" customHeight="1" thickBot="1">
      <c r="A3994" s="98">
        <v>45381</v>
      </c>
      <c r="B3994" s="82" t="str">
        <f t="shared" si="62"/>
        <v>Mar</v>
      </c>
      <c r="C3994" s="83">
        <v>45352</v>
      </c>
      <c r="D3994" s="84">
        <v>13</v>
      </c>
      <c r="E3994" s="84" t="s">
        <v>11888</v>
      </c>
      <c r="F3994" s="105" t="s">
        <v>3122</v>
      </c>
      <c r="G3994" s="138" t="s">
        <v>11970</v>
      </c>
      <c r="H3994" s="146" t="s">
        <v>11890</v>
      </c>
      <c r="I3994" s="102">
        <v>-38940</v>
      </c>
      <c r="J3994" s="96">
        <v>-33000</v>
      </c>
      <c r="K3994" s="97" t="s">
        <v>216</v>
      </c>
      <c r="L3994" s="96" t="s">
        <v>217</v>
      </c>
      <c r="M3994" s="88" t="str">
        <f>VLOOKUP(L3994,'Total Sales 24-25'!$AD$2:$AE$6,2,0)</f>
        <v>G-Suite Business</v>
      </c>
      <c r="N3994" s="96" t="s">
        <v>218</v>
      </c>
      <c r="O3994" s="84" t="s">
        <v>6341</v>
      </c>
      <c r="P3994" s="89"/>
      <c r="Q3994" s="89"/>
      <c r="R3994" s="89"/>
      <c r="S3994" s="84">
        <v>3</v>
      </c>
      <c r="T3994" s="89"/>
      <c r="U3994" s="84">
        <v>-38940</v>
      </c>
    </row>
    <row r="3995" spans="1:21" ht="17.25" customHeight="1" thickBot="1">
      <c r="A3995" s="82">
        <v>45310</v>
      </c>
      <c r="B3995" s="82" t="str">
        <f t="shared" si="62"/>
        <v>Jan</v>
      </c>
      <c r="C3995" s="83">
        <v>45292</v>
      </c>
      <c r="D3995" s="84">
        <v>3</v>
      </c>
      <c r="E3995" s="84" t="s">
        <v>11888</v>
      </c>
      <c r="F3995" s="86" t="s">
        <v>10262</v>
      </c>
      <c r="G3995" s="117" t="s">
        <v>11971</v>
      </c>
      <c r="H3995" s="146" t="s">
        <v>8782</v>
      </c>
      <c r="I3995" s="86">
        <v>-15045</v>
      </c>
      <c r="J3995" s="96">
        <v>-12750</v>
      </c>
      <c r="K3995" s="134" t="s">
        <v>112</v>
      </c>
      <c r="L3995" s="96" t="s">
        <v>229</v>
      </c>
      <c r="M3995" s="88" t="str">
        <f>VLOOKUP(L3995,'Total Sales 24-25'!$AD$2:$AE$6,2,0)</f>
        <v>WhatsApp API Business</v>
      </c>
      <c r="N3995" s="96" t="s">
        <v>284</v>
      </c>
      <c r="O3995" s="84" t="s">
        <v>6341</v>
      </c>
      <c r="P3995" s="89"/>
      <c r="Q3995" s="89"/>
      <c r="R3995" s="89"/>
      <c r="S3995" s="84">
        <v>1</v>
      </c>
      <c r="T3995" s="89"/>
      <c r="U3995" s="84">
        <v>-15045</v>
      </c>
    </row>
    <row r="3996" spans="1:21" ht="17.25" customHeight="1" thickBot="1">
      <c r="A3996" s="98">
        <v>45381</v>
      </c>
      <c r="B3996" s="82" t="str">
        <f t="shared" si="62"/>
        <v>Mar</v>
      </c>
      <c r="C3996" s="83">
        <v>45352</v>
      </c>
      <c r="D3996" s="84">
        <v>13</v>
      </c>
      <c r="E3996" s="84" t="s">
        <v>11888</v>
      </c>
      <c r="F3996" s="105" t="s">
        <v>413</v>
      </c>
      <c r="G3996" s="138" t="s">
        <v>11971</v>
      </c>
      <c r="H3996" s="146" t="s">
        <v>11890</v>
      </c>
      <c r="I3996" s="102">
        <v>-19470</v>
      </c>
      <c r="J3996" s="96">
        <v>-16500</v>
      </c>
      <c r="K3996" s="97" t="s">
        <v>216</v>
      </c>
      <c r="L3996" s="96" t="s">
        <v>217</v>
      </c>
      <c r="M3996" s="88" t="str">
        <f>VLOOKUP(L3996,'Total Sales 24-25'!$AD$2:$AE$6,2,0)</f>
        <v>G-Suite Business</v>
      </c>
      <c r="N3996" s="96" t="s">
        <v>218</v>
      </c>
      <c r="O3996" s="84" t="s">
        <v>6341</v>
      </c>
      <c r="P3996" s="89"/>
      <c r="Q3996" s="89"/>
      <c r="R3996" s="89"/>
      <c r="S3996" s="84">
        <v>3</v>
      </c>
      <c r="T3996" s="89"/>
      <c r="U3996" s="84">
        <v>-19470</v>
      </c>
    </row>
    <row r="3997" spans="1:21" ht="17.25" customHeight="1" thickBot="1">
      <c r="A3997" s="82">
        <v>45315</v>
      </c>
      <c r="B3997" s="82" t="str">
        <f t="shared" si="62"/>
        <v>Jan</v>
      </c>
      <c r="C3997" s="83">
        <v>45292</v>
      </c>
      <c r="D3997" s="84">
        <v>4</v>
      </c>
      <c r="E3997" s="84" t="s">
        <v>11888</v>
      </c>
      <c r="F3997" s="94" t="s">
        <v>420</v>
      </c>
      <c r="G3997" s="117" t="s">
        <v>11972</v>
      </c>
      <c r="H3997" s="146" t="s">
        <v>8782</v>
      </c>
      <c r="I3997" s="94">
        <v>-46134</v>
      </c>
      <c r="J3997" s="96">
        <v>-39097</v>
      </c>
      <c r="K3997" s="118" t="s">
        <v>261</v>
      </c>
      <c r="L3997" s="96" t="s">
        <v>232</v>
      </c>
      <c r="M3997" s="88" t="str">
        <f>VLOOKUP(L3997,'Total Sales 24-25'!$AD$2:$AE$6,2,0)</f>
        <v>Other Services</v>
      </c>
      <c r="N3997" s="96" t="s">
        <v>422</v>
      </c>
      <c r="O3997" s="84" t="s">
        <v>6341</v>
      </c>
      <c r="P3997" s="89"/>
      <c r="Q3997" s="89"/>
      <c r="R3997" s="89"/>
      <c r="S3997" s="84">
        <v>1</v>
      </c>
      <c r="T3997" s="89"/>
      <c r="U3997" s="84">
        <v>-46134</v>
      </c>
    </row>
    <row r="3998" spans="1:21" ht="17.25" customHeight="1" thickBot="1">
      <c r="A3998" s="98">
        <v>45381</v>
      </c>
      <c r="B3998" s="82" t="str">
        <f t="shared" si="62"/>
        <v>Mar</v>
      </c>
      <c r="C3998" s="83">
        <v>45352</v>
      </c>
      <c r="D3998" s="84">
        <v>13</v>
      </c>
      <c r="E3998" s="84" t="s">
        <v>11888</v>
      </c>
      <c r="F3998" s="105" t="s">
        <v>8606</v>
      </c>
      <c r="G3998" s="138" t="s">
        <v>11972</v>
      </c>
      <c r="H3998" s="146" t="s">
        <v>11890</v>
      </c>
      <c r="I3998" s="102">
        <v>-4956</v>
      </c>
      <c r="J3998" s="96">
        <v>-4200</v>
      </c>
      <c r="K3998" s="97" t="s">
        <v>216</v>
      </c>
      <c r="L3998" s="96" t="s">
        <v>217</v>
      </c>
      <c r="M3998" s="88" t="str">
        <f>VLOOKUP(L3998,'Total Sales 24-25'!$AD$2:$AE$6,2,0)</f>
        <v>G-Suite Business</v>
      </c>
      <c r="N3998" s="96" t="s">
        <v>218</v>
      </c>
      <c r="O3998" s="84" t="s">
        <v>6341</v>
      </c>
      <c r="P3998" s="89"/>
      <c r="Q3998" s="89"/>
      <c r="R3998" s="89"/>
      <c r="S3998" s="84">
        <v>3</v>
      </c>
      <c r="T3998" s="89"/>
      <c r="U3998" s="84">
        <v>-4956</v>
      </c>
    </row>
    <row r="3999" spans="1:21" ht="17.25" customHeight="1" thickBot="1">
      <c r="A3999" s="82">
        <v>45318</v>
      </c>
      <c r="B3999" s="82" t="str">
        <f t="shared" si="62"/>
        <v>Jan</v>
      </c>
      <c r="C3999" s="83">
        <v>45292</v>
      </c>
      <c r="D3999" s="84">
        <v>4</v>
      </c>
      <c r="E3999" s="84" t="s">
        <v>11888</v>
      </c>
      <c r="F3999" s="94" t="s">
        <v>10413</v>
      </c>
      <c r="G3999" s="117" t="s">
        <v>11973</v>
      </c>
      <c r="H3999" s="146" t="s">
        <v>8782</v>
      </c>
      <c r="I3999" s="94">
        <v>-2950</v>
      </c>
      <c r="J3999" s="96">
        <v>-2500</v>
      </c>
      <c r="K3999" s="134" t="s">
        <v>112</v>
      </c>
      <c r="L3999" s="96" t="s">
        <v>229</v>
      </c>
      <c r="M3999" s="88" t="str">
        <f>VLOOKUP(L3999,'Total Sales 24-25'!$AD$2:$AE$6,2,0)</f>
        <v>WhatsApp API Business</v>
      </c>
      <c r="N3999" s="96" t="s">
        <v>258</v>
      </c>
      <c r="O3999" s="84" t="s">
        <v>6341</v>
      </c>
      <c r="P3999" s="89"/>
      <c r="Q3999" s="89"/>
      <c r="R3999" s="89"/>
      <c r="S3999" s="84">
        <v>1</v>
      </c>
      <c r="T3999" s="89"/>
      <c r="U3999" s="84">
        <v>-2950</v>
      </c>
    </row>
    <row r="4000" spans="1:21" ht="17.25" customHeight="1" thickBot="1">
      <c r="A4000" s="98">
        <v>45381</v>
      </c>
      <c r="B4000" s="82" t="str">
        <f t="shared" si="62"/>
        <v>Mar</v>
      </c>
      <c r="C4000" s="83">
        <v>45352</v>
      </c>
      <c r="D4000" s="84">
        <v>13</v>
      </c>
      <c r="E4000" s="84" t="s">
        <v>11888</v>
      </c>
      <c r="F4000" s="105" t="s">
        <v>4633</v>
      </c>
      <c r="G4000" s="138" t="s">
        <v>11973</v>
      </c>
      <c r="H4000" s="146" t="s">
        <v>11890</v>
      </c>
      <c r="I4000" s="102">
        <v>-3099</v>
      </c>
      <c r="J4000" s="96">
        <v>-2626</v>
      </c>
      <c r="K4000" s="97" t="s">
        <v>216</v>
      </c>
      <c r="L4000" s="96" t="s">
        <v>217</v>
      </c>
      <c r="M4000" s="88" t="str">
        <f>VLOOKUP(L4000,'Total Sales 24-25'!$AD$2:$AE$6,2,0)</f>
        <v>G-Suite Business</v>
      </c>
      <c r="N4000" s="96" t="s">
        <v>218</v>
      </c>
      <c r="O4000" s="84" t="s">
        <v>6341</v>
      </c>
      <c r="P4000" s="89"/>
      <c r="Q4000" s="89"/>
      <c r="R4000" s="89"/>
      <c r="S4000" s="84">
        <v>3</v>
      </c>
      <c r="T4000" s="89"/>
      <c r="U4000" s="84">
        <v>-3099</v>
      </c>
    </row>
    <row r="4001" spans="1:21" ht="17.25" customHeight="1" thickBot="1">
      <c r="A4001" s="82">
        <v>45322</v>
      </c>
      <c r="B4001" s="82" t="str">
        <f t="shared" si="62"/>
        <v>Jan</v>
      </c>
      <c r="C4001" s="83">
        <v>45292</v>
      </c>
      <c r="D4001" s="84">
        <v>5</v>
      </c>
      <c r="E4001" s="84" t="s">
        <v>11888</v>
      </c>
      <c r="F4001" s="86" t="s">
        <v>437</v>
      </c>
      <c r="G4001" s="117" t="s">
        <v>11974</v>
      </c>
      <c r="H4001" s="146" t="s">
        <v>8782</v>
      </c>
      <c r="I4001" s="86">
        <v>-8850</v>
      </c>
      <c r="J4001" s="96">
        <v>-7500</v>
      </c>
      <c r="K4001" s="134" t="s">
        <v>112</v>
      </c>
      <c r="L4001" s="96" t="s">
        <v>229</v>
      </c>
      <c r="M4001" s="88" t="str">
        <f>VLOOKUP(L4001,'Total Sales 24-25'!$AD$2:$AE$6,2,0)</f>
        <v>WhatsApp API Business</v>
      </c>
      <c r="N4001" s="96" t="s">
        <v>269</v>
      </c>
      <c r="O4001" s="84" t="s">
        <v>6341</v>
      </c>
      <c r="P4001" s="89"/>
      <c r="Q4001" s="89"/>
      <c r="R4001" s="89"/>
      <c r="S4001" s="84">
        <v>1</v>
      </c>
      <c r="T4001" s="89"/>
      <c r="U4001" s="84">
        <v>-8850</v>
      </c>
    </row>
    <row r="4002" spans="1:21" ht="17.25" customHeight="1" thickBot="1">
      <c r="A4002" s="98">
        <v>45381</v>
      </c>
      <c r="B4002" s="82" t="str">
        <f t="shared" si="62"/>
        <v>Mar</v>
      </c>
      <c r="C4002" s="83">
        <v>45352</v>
      </c>
      <c r="D4002" s="84">
        <v>13</v>
      </c>
      <c r="E4002" s="84" t="s">
        <v>11888</v>
      </c>
      <c r="F4002" s="105" t="s">
        <v>1590</v>
      </c>
      <c r="G4002" s="138" t="s">
        <v>11974</v>
      </c>
      <c r="H4002" s="146" t="s">
        <v>11890</v>
      </c>
      <c r="I4002" s="102">
        <v>-413</v>
      </c>
      <c r="J4002" s="96">
        <v>-350</v>
      </c>
      <c r="K4002" s="97" t="s">
        <v>216</v>
      </c>
      <c r="L4002" s="96" t="s">
        <v>217</v>
      </c>
      <c r="M4002" s="88" t="str">
        <f>VLOOKUP(L4002,'Total Sales 24-25'!$AD$2:$AE$6,2,0)</f>
        <v>G-Suite Business</v>
      </c>
      <c r="N4002" s="96" t="s">
        <v>218</v>
      </c>
      <c r="O4002" s="84" t="s">
        <v>6341</v>
      </c>
      <c r="P4002" s="89"/>
      <c r="Q4002" s="89"/>
      <c r="R4002" s="89"/>
      <c r="S4002" s="84">
        <v>3</v>
      </c>
      <c r="T4002" s="89"/>
      <c r="U4002" s="84">
        <v>-413</v>
      </c>
    </row>
    <row r="4003" spans="1:21" ht="17.25" customHeight="1" thickBot="1">
      <c r="A4003" s="82">
        <v>45322</v>
      </c>
      <c r="B4003" s="82" t="str">
        <f t="shared" si="62"/>
        <v>Jan</v>
      </c>
      <c r="C4003" s="83">
        <v>45292</v>
      </c>
      <c r="D4003" s="84">
        <v>5</v>
      </c>
      <c r="E4003" s="84" t="s">
        <v>11888</v>
      </c>
      <c r="F4003" s="86" t="s">
        <v>9751</v>
      </c>
      <c r="G4003" s="86" t="s">
        <v>11975</v>
      </c>
      <c r="H4003" s="146" t="s">
        <v>8782</v>
      </c>
      <c r="I4003" s="86">
        <v>-950</v>
      </c>
      <c r="J4003" s="96">
        <v>-805</v>
      </c>
      <c r="K4003" s="134" t="s">
        <v>112</v>
      </c>
      <c r="L4003" s="96" t="s">
        <v>229</v>
      </c>
      <c r="M4003" s="88" t="str">
        <f>VLOOKUP(L4003,'Total Sales 24-25'!$AD$2:$AE$6,2,0)</f>
        <v>WhatsApp API Business</v>
      </c>
      <c r="N4003" s="96" t="s">
        <v>594</v>
      </c>
      <c r="O4003" s="84" t="s">
        <v>6341</v>
      </c>
      <c r="P4003" s="89"/>
      <c r="Q4003" s="89"/>
      <c r="R4003" s="89"/>
      <c r="S4003" s="84">
        <v>1</v>
      </c>
      <c r="T4003" s="89"/>
      <c r="U4003" s="84">
        <v>-950</v>
      </c>
    </row>
    <row r="4004" spans="1:21" ht="17.25" customHeight="1" thickBot="1">
      <c r="A4004" s="82">
        <v>45327</v>
      </c>
      <c r="B4004" s="82" t="str">
        <f t="shared" si="62"/>
        <v>Feb</v>
      </c>
      <c r="C4004" s="83">
        <v>45323</v>
      </c>
      <c r="D4004" s="84">
        <v>6</v>
      </c>
      <c r="E4004" s="84" t="s">
        <v>11888</v>
      </c>
      <c r="F4004" s="86" t="s">
        <v>389</v>
      </c>
      <c r="G4004" s="86" t="s">
        <v>11976</v>
      </c>
      <c r="H4004" s="146" t="s">
        <v>8782</v>
      </c>
      <c r="I4004" s="119">
        <v>-81774</v>
      </c>
      <c r="J4004" s="101">
        <v>-69300</v>
      </c>
      <c r="K4004" s="134" t="s">
        <v>112</v>
      </c>
      <c r="L4004" s="96" t="s">
        <v>229</v>
      </c>
      <c r="M4004" s="88" t="str">
        <f>VLOOKUP(L4004,'Total Sales 24-25'!$AD$2:$AE$6,2,0)</f>
        <v>WhatsApp API Business</v>
      </c>
      <c r="N4004" s="96" t="s">
        <v>359</v>
      </c>
      <c r="O4004" s="84" t="s">
        <v>6341</v>
      </c>
      <c r="P4004" s="89"/>
      <c r="Q4004" s="89"/>
      <c r="R4004" s="89"/>
      <c r="S4004" s="84">
        <v>2</v>
      </c>
      <c r="T4004" s="89"/>
      <c r="U4004" s="84">
        <v>-81774</v>
      </c>
    </row>
    <row r="4005" spans="1:21" ht="17.25" customHeight="1" thickBot="1">
      <c r="A4005" s="82">
        <v>45328</v>
      </c>
      <c r="B4005" s="82" t="str">
        <f t="shared" si="62"/>
        <v>Feb</v>
      </c>
      <c r="C4005" s="83">
        <v>45323</v>
      </c>
      <c r="D4005" s="84">
        <v>6</v>
      </c>
      <c r="E4005" s="84" t="s">
        <v>11888</v>
      </c>
      <c r="F4005" s="86" t="s">
        <v>2175</v>
      </c>
      <c r="G4005" s="86" t="s">
        <v>11977</v>
      </c>
      <c r="H4005" s="146" t="s">
        <v>8782</v>
      </c>
      <c r="I4005" s="119">
        <v>-43648</v>
      </c>
      <c r="J4005" s="101">
        <v>-36990</v>
      </c>
      <c r="K4005" s="118" t="s">
        <v>261</v>
      </c>
      <c r="L4005" s="96" t="s">
        <v>232</v>
      </c>
      <c r="M4005" s="88" t="str">
        <f>VLOOKUP(L4005,'Total Sales 24-25'!$AD$2:$AE$6,2,0)</f>
        <v>Other Services</v>
      </c>
      <c r="N4005" s="96" t="s">
        <v>2073</v>
      </c>
      <c r="O4005" s="84" t="s">
        <v>6341</v>
      </c>
      <c r="P4005" s="89"/>
      <c r="Q4005" s="89"/>
      <c r="R4005" s="89"/>
      <c r="S4005" s="84">
        <v>2</v>
      </c>
      <c r="T4005" s="89"/>
      <c r="U4005" s="84">
        <v>-43648</v>
      </c>
    </row>
    <row r="4006" spans="1:21" ht="17.25" customHeight="1" thickBot="1">
      <c r="A4006" s="82">
        <v>45329</v>
      </c>
      <c r="B4006" s="82" t="str">
        <f t="shared" si="62"/>
        <v>Feb</v>
      </c>
      <c r="C4006" s="83">
        <v>45323</v>
      </c>
      <c r="D4006" s="84">
        <v>6</v>
      </c>
      <c r="E4006" s="84" t="s">
        <v>11888</v>
      </c>
      <c r="F4006" s="86" t="s">
        <v>360</v>
      </c>
      <c r="G4006" s="86" t="s">
        <v>11978</v>
      </c>
      <c r="H4006" s="146" t="s">
        <v>8782</v>
      </c>
      <c r="I4006" s="119">
        <v>-1296.81</v>
      </c>
      <c r="J4006" s="101">
        <v>-1099</v>
      </c>
      <c r="K4006" s="134" t="s">
        <v>112</v>
      </c>
      <c r="L4006" s="96" t="s">
        <v>229</v>
      </c>
      <c r="M4006" s="88" t="str">
        <f>VLOOKUP(L4006,'Total Sales 24-25'!$AD$2:$AE$6,2,0)</f>
        <v>WhatsApp API Business</v>
      </c>
      <c r="N4006" s="96" t="s">
        <v>249</v>
      </c>
      <c r="O4006" s="84" t="s">
        <v>6341</v>
      </c>
      <c r="P4006" s="89"/>
      <c r="Q4006" s="89"/>
      <c r="R4006" s="89"/>
      <c r="S4006" s="84">
        <v>2</v>
      </c>
      <c r="T4006" s="89"/>
      <c r="U4006" s="84">
        <v>-1296.81</v>
      </c>
    </row>
    <row r="4007" spans="1:21" ht="17.25" customHeight="1" thickBot="1">
      <c r="A4007" s="82">
        <v>45330</v>
      </c>
      <c r="B4007" s="82" t="str">
        <f t="shared" si="62"/>
        <v>Feb</v>
      </c>
      <c r="C4007" s="83">
        <v>45323</v>
      </c>
      <c r="D4007" s="84">
        <v>6</v>
      </c>
      <c r="E4007" s="84" t="s">
        <v>11888</v>
      </c>
      <c r="F4007" s="86" t="s">
        <v>775</v>
      </c>
      <c r="G4007" s="117" t="s">
        <v>11979</v>
      </c>
      <c r="H4007" s="146" t="s">
        <v>8782</v>
      </c>
      <c r="I4007" s="86">
        <v>-823640</v>
      </c>
      <c r="J4007" s="101">
        <v>-698000</v>
      </c>
      <c r="K4007" s="104" t="s">
        <v>291</v>
      </c>
      <c r="L4007" s="96" t="s">
        <v>226</v>
      </c>
      <c r="M4007" s="88" t="str">
        <f>VLOOKUP(L4007,'Total Sales 24-25'!$AD$2:$AE$6,2,0)</f>
        <v xml:space="preserve">Training Business </v>
      </c>
      <c r="N4007" s="96" t="s">
        <v>7906</v>
      </c>
      <c r="O4007" s="84" t="s">
        <v>6341</v>
      </c>
      <c r="P4007" s="89"/>
      <c r="Q4007" s="89"/>
      <c r="R4007" s="89"/>
      <c r="S4007" s="84">
        <v>2</v>
      </c>
      <c r="T4007" s="89"/>
      <c r="U4007" s="84">
        <v>-823640</v>
      </c>
    </row>
    <row r="4008" spans="1:21" ht="17.25" customHeight="1" thickBot="1">
      <c r="A4008" s="82">
        <v>45336</v>
      </c>
      <c r="B4008" s="82" t="str">
        <f t="shared" si="62"/>
        <v>Feb</v>
      </c>
      <c r="C4008" s="83">
        <v>45323</v>
      </c>
      <c r="D4008" s="84">
        <v>7</v>
      </c>
      <c r="E4008" s="84" t="s">
        <v>11888</v>
      </c>
      <c r="F4008" s="86" t="s">
        <v>1147</v>
      </c>
      <c r="G4008" s="117" t="s">
        <v>11979</v>
      </c>
      <c r="H4008" s="146">
        <v>0</v>
      </c>
      <c r="I4008" s="86">
        <v>49560</v>
      </c>
      <c r="J4008" s="101">
        <v>42000</v>
      </c>
      <c r="K4008" s="135" t="s">
        <v>310</v>
      </c>
      <c r="L4008" s="96" t="s">
        <v>223</v>
      </c>
      <c r="M4008" s="88" t="str">
        <f>VLOOKUP(L4008,'Total Sales 24-25'!$AD$2:$AE$6,2,0)</f>
        <v>Tech Assist Recruitment</v>
      </c>
      <c r="N4008" s="96" t="s">
        <v>311</v>
      </c>
      <c r="O4008" s="84" t="s">
        <v>6341</v>
      </c>
      <c r="P4008" s="89"/>
      <c r="Q4008" s="89"/>
      <c r="R4008" s="89"/>
      <c r="S4008" s="84">
        <v>2</v>
      </c>
      <c r="T4008" s="89"/>
      <c r="U4008" s="84">
        <v>49560</v>
      </c>
    </row>
    <row r="4009" spans="1:21" ht="17.25" customHeight="1" thickBot="1">
      <c r="A4009" s="98">
        <v>45345</v>
      </c>
      <c r="B4009" s="82" t="str">
        <f t="shared" si="62"/>
        <v>Feb</v>
      </c>
      <c r="C4009" s="83">
        <v>45323</v>
      </c>
      <c r="D4009" s="84">
        <v>8</v>
      </c>
      <c r="E4009" s="84" t="s">
        <v>11888</v>
      </c>
      <c r="F4009" s="99" t="s">
        <v>2692</v>
      </c>
      <c r="G4009" s="100" t="s">
        <v>11980</v>
      </c>
      <c r="H4009" s="146" t="s">
        <v>8782</v>
      </c>
      <c r="I4009" s="100">
        <v>-5900</v>
      </c>
      <c r="J4009" s="101">
        <v>-5000</v>
      </c>
      <c r="K4009" s="135" t="s">
        <v>310</v>
      </c>
      <c r="L4009" s="96" t="s">
        <v>223</v>
      </c>
      <c r="M4009" s="88" t="str">
        <f>VLOOKUP(L4009,'Total Sales 24-25'!$AD$2:$AE$6,2,0)</f>
        <v>Tech Assist Recruitment</v>
      </c>
      <c r="N4009" s="96" t="s">
        <v>311</v>
      </c>
      <c r="O4009" s="84" t="s">
        <v>6341</v>
      </c>
      <c r="P4009" s="89"/>
      <c r="Q4009" s="89"/>
      <c r="R4009" s="89"/>
      <c r="S4009" s="84">
        <v>2</v>
      </c>
      <c r="T4009" s="89"/>
      <c r="U4009" s="84">
        <v>-5900</v>
      </c>
    </row>
    <row r="4010" spans="1:21" ht="17.25" customHeight="1" thickBot="1">
      <c r="A4010" s="82">
        <v>45345</v>
      </c>
      <c r="B4010" s="82" t="str">
        <f t="shared" si="62"/>
        <v>Feb</v>
      </c>
      <c r="C4010" s="83">
        <v>45323</v>
      </c>
      <c r="D4010" s="84">
        <v>8</v>
      </c>
      <c r="E4010" s="84" t="s">
        <v>11888</v>
      </c>
      <c r="F4010" s="86" t="s">
        <v>2353</v>
      </c>
      <c r="G4010" s="86" t="s">
        <v>11981</v>
      </c>
      <c r="H4010" s="146" t="s">
        <v>8782</v>
      </c>
      <c r="I4010" s="86">
        <v>-56640</v>
      </c>
      <c r="J4010" s="101">
        <v>-48000</v>
      </c>
      <c r="K4010" s="104" t="s">
        <v>291</v>
      </c>
      <c r="L4010" s="88" t="s">
        <v>32</v>
      </c>
      <c r="M4010" s="88" t="s">
        <v>15</v>
      </c>
      <c r="N4010" s="96" t="s">
        <v>503</v>
      </c>
      <c r="O4010" s="84" t="s">
        <v>6341</v>
      </c>
      <c r="P4010" s="89"/>
      <c r="Q4010" s="89"/>
      <c r="R4010" s="89"/>
      <c r="S4010" s="84">
        <v>2</v>
      </c>
      <c r="T4010" s="89"/>
      <c r="U4010" s="84">
        <v>-56640</v>
      </c>
    </row>
    <row r="4011" spans="1:21" ht="17.25" customHeight="1" thickBot="1">
      <c r="A4011" s="82">
        <v>45345</v>
      </c>
      <c r="B4011" s="82" t="str">
        <f t="shared" si="62"/>
        <v>Feb</v>
      </c>
      <c r="C4011" s="83">
        <v>45323</v>
      </c>
      <c r="D4011" s="84">
        <v>8</v>
      </c>
      <c r="E4011" s="84" t="s">
        <v>11888</v>
      </c>
      <c r="F4011" s="86" t="s">
        <v>5418</v>
      </c>
      <c r="G4011" s="117" t="s">
        <v>11982</v>
      </c>
      <c r="H4011" s="146" t="s">
        <v>8782</v>
      </c>
      <c r="I4011" s="86">
        <v>-56640</v>
      </c>
      <c r="J4011" s="101">
        <v>-48000</v>
      </c>
      <c r="K4011" s="104" t="s">
        <v>291</v>
      </c>
      <c r="L4011" s="88" t="s">
        <v>32</v>
      </c>
      <c r="M4011" s="88" t="s">
        <v>15</v>
      </c>
      <c r="N4011" s="96" t="s">
        <v>503</v>
      </c>
      <c r="O4011" s="84" t="s">
        <v>6341</v>
      </c>
      <c r="P4011" s="89"/>
      <c r="Q4011" s="89"/>
      <c r="R4011" s="89"/>
      <c r="S4011" s="84">
        <v>2</v>
      </c>
      <c r="T4011" s="89"/>
      <c r="U4011" s="84">
        <v>-56640</v>
      </c>
    </row>
    <row r="4012" spans="1:21" ht="17.25" customHeight="1" thickBot="1">
      <c r="A4012" s="98">
        <v>45345</v>
      </c>
      <c r="B4012" s="82" t="str">
        <f t="shared" si="62"/>
        <v>Feb</v>
      </c>
      <c r="C4012" s="83">
        <v>45323</v>
      </c>
      <c r="D4012" s="84">
        <v>8</v>
      </c>
      <c r="E4012" s="84" t="s">
        <v>11888</v>
      </c>
      <c r="F4012" s="99" t="s">
        <v>5418</v>
      </c>
      <c r="G4012" s="138" t="s">
        <v>11982</v>
      </c>
      <c r="H4012" s="146" t="s">
        <v>8782</v>
      </c>
      <c r="I4012" s="86">
        <v>-36108</v>
      </c>
      <c r="J4012" s="101">
        <v>-30600</v>
      </c>
      <c r="K4012" s="134" t="s">
        <v>112</v>
      </c>
      <c r="L4012" s="96" t="s">
        <v>229</v>
      </c>
      <c r="M4012" s="88" t="str">
        <f>VLOOKUP(L4012,'Total Sales 24-25'!$AD$2:$AE$6,2,0)</f>
        <v>WhatsApp API Business</v>
      </c>
      <c r="N4012" s="96" t="s">
        <v>359</v>
      </c>
      <c r="O4012" s="84" t="s">
        <v>6341</v>
      </c>
      <c r="P4012" s="89"/>
      <c r="Q4012" s="89"/>
      <c r="R4012" s="89"/>
      <c r="S4012" s="84">
        <v>2</v>
      </c>
      <c r="T4012" s="89"/>
      <c r="U4012" s="84">
        <v>-36108</v>
      </c>
    </row>
    <row r="4013" spans="1:21" ht="17.25" customHeight="1" thickBot="1">
      <c r="A4013" s="98">
        <v>45345</v>
      </c>
      <c r="B4013" s="82" t="str">
        <f t="shared" si="62"/>
        <v>Feb</v>
      </c>
      <c r="C4013" s="83">
        <v>45323</v>
      </c>
      <c r="D4013" s="84">
        <v>8</v>
      </c>
      <c r="E4013" s="84" t="s">
        <v>11888</v>
      </c>
      <c r="F4013" s="99" t="s">
        <v>435</v>
      </c>
      <c r="G4013" s="100" t="s">
        <v>11983</v>
      </c>
      <c r="H4013" s="146" t="s">
        <v>8782</v>
      </c>
      <c r="I4013" s="100">
        <v>-6372</v>
      </c>
      <c r="J4013" s="101">
        <v>-5400</v>
      </c>
      <c r="K4013" s="134" t="s">
        <v>112</v>
      </c>
      <c r="L4013" s="96" t="s">
        <v>229</v>
      </c>
      <c r="M4013" s="88" t="str">
        <f>VLOOKUP(L4013,'Total Sales 24-25'!$AD$2:$AE$6,2,0)</f>
        <v>WhatsApp API Business</v>
      </c>
      <c r="N4013" s="96" t="s">
        <v>1322</v>
      </c>
      <c r="O4013" s="84" t="s">
        <v>6341</v>
      </c>
      <c r="P4013" s="89"/>
      <c r="Q4013" s="89"/>
      <c r="R4013" s="89"/>
      <c r="S4013" s="84">
        <v>2</v>
      </c>
      <c r="T4013" s="89"/>
      <c r="U4013" s="84">
        <v>-6372</v>
      </c>
    </row>
    <row r="4014" spans="1:21" ht="17.25" customHeight="1" thickBot="1">
      <c r="A4014" s="98">
        <v>45345</v>
      </c>
      <c r="B4014" s="82" t="str">
        <f t="shared" si="62"/>
        <v>Feb</v>
      </c>
      <c r="C4014" s="83">
        <v>45323</v>
      </c>
      <c r="D4014" s="84">
        <v>8</v>
      </c>
      <c r="E4014" s="84" t="s">
        <v>11888</v>
      </c>
      <c r="F4014" s="99" t="s">
        <v>850</v>
      </c>
      <c r="G4014" s="100" t="s">
        <v>11984</v>
      </c>
      <c r="H4014" s="146" t="s">
        <v>8782</v>
      </c>
      <c r="I4014" s="100">
        <v>-5900</v>
      </c>
      <c r="J4014" s="101">
        <v>-5000</v>
      </c>
      <c r="K4014" s="96" t="s">
        <v>8818</v>
      </c>
      <c r="L4014" s="96" t="s">
        <v>223</v>
      </c>
      <c r="M4014" s="88" t="str">
        <f>VLOOKUP(L4014,'Total Sales 24-25'!$AD$2:$AE$6,2,0)</f>
        <v>Tech Assist Recruitment</v>
      </c>
      <c r="N4014" s="96" t="s">
        <v>311</v>
      </c>
      <c r="O4014" s="84" t="s">
        <v>6341</v>
      </c>
      <c r="P4014" s="89"/>
      <c r="Q4014" s="89"/>
      <c r="R4014" s="89"/>
      <c r="S4014" s="84">
        <v>2</v>
      </c>
      <c r="T4014" s="89"/>
      <c r="U4014" s="84">
        <v>-5900</v>
      </c>
    </row>
    <row r="4015" spans="1:21" ht="17.25" customHeight="1" thickBot="1">
      <c r="A4015" s="98">
        <v>45346</v>
      </c>
      <c r="B4015" s="82" t="str">
        <f t="shared" si="62"/>
        <v>Feb</v>
      </c>
      <c r="C4015" s="83">
        <v>45323</v>
      </c>
      <c r="D4015" s="84">
        <v>8</v>
      </c>
      <c r="E4015" s="84" t="s">
        <v>11888</v>
      </c>
      <c r="F4015" s="99" t="s">
        <v>6698</v>
      </c>
      <c r="G4015" s="100" t="s">
        <v>11985</v>
      </c>
      <c r="H4015" s="146" t="s">
        <v>8782</v>
      </c>
      <c r="I4015" s="100">
        <v>-15045</v>
      </c>
      <c r="J4015" s="101">
        <v>-12750</v>
      </c>
      <c r="K4015" s="134" t="s">
        <v>112</v>
      </c>
      <c r="L4015" s="96" t="s">
        <v>229</v>
      </c>
      <c r="M4015" s="88" t="str">
        <f>VLOOKUP(L4015,'Total Sales 24-25'!$AD$2:$AE$6,2,0)</f>
        <v>WhatsApp API Business</v>
      </c>
      <c r="N4015" s="96" t="s">
        <v>284</v>
      </c>
      <c r="O4015" s="84" t="s">
        <v>6341</v>
      </c>
      <c r="P4015" s="89"/>
      <c r="Q4015" s="89"/>
      <c r="R4015" s="89"/>
      <c r="S4015" s="84">
        <v>2</v>
      </c>
      <c r="T4015" s="89"/>
      <c r="U4015" s="84">
        <v>-15045</v>
      </c>
    </row>
    <row r="4016" spans="1:21" ht="17.25" customHeight="1" thickBot="1">
      <c r="A4016" s="82">
        <v>45346</v>
      </c>
      <c r="B4016" s="82" t="str">
        <f t="shared" si="62"/>
        <v>Feb</v>
      </c>
      <c r="C4016" s="83">
        <v>45323</v>
      </c>
      <c r="D4016" s="84">
        <v>8</v>
      </c>
      <c r="E4016" s="84" t="s">
        <v>11888</v>
      </c>
      <c r="F4016" s="86" t="s">
        <v>11878</v>
      </c>
      <c r="G4016" s="86" t="s">
        <v>11986</v>
      </c>
      <c r="H4016" s="146" t="s">
        <v>8782</v>
      </c>
      <c r="I4016" s="86">
        <v>-3960</v>
      </c>
      <c r="J4016" s="101">
        <v>-3356</v>
      </c>
      <c r="K4016" s="118" t="s">
        <v>261</v>
      </c>
      <c r="L4016" s="96" t="s">
        <v>232</v>
      </c>
      <c r="M4016" s="88" t="str">
        <f>VLOOKUP(L4016,'Total Sales 24-25'!$AD$2:$AE$6,2,0)</f>
        <v>Other Services</v>
      </c>
      <c r="N4016" s="96" t="s">
        <v>661</v>
      </c>
      <c r="O4016" s="84" t="s">
        <v>6341</v>
      </c>
      <c r="P4016" s="89"/>
      <c r="Q4016" s="89"/>
      <c r="R4016" s="89"/>
      <c r="S4016" s="84">
        <v>2</v>
      </c>
      <c r="T4016" s="89"/>
      <c r="U4016" s="84">
        <v>-3960</v>
      </c>
    </row>
    <row r="4017" spans="1:21" ht="17.25" customHeight="1" thickBot="1">
      <c r="A4017" s="82">
        <v>45346</v>
      </c>
      <c r="B4017" s="82" t="str">
        <f t="shared" si="62"/>
        <v>Feb</v>
      </c>
      <c r="C4017" s="83">
        <v>45323</v>
      </c>
      <c r="D4017" s="84">
        <v>8</v>
      </c>
      <c r="E4017" s="84" t="s">
        <v>11888</v>
      </c>
      <c r="F4017" s="86" t="s">
        <v>8893</v>
      </c>
      <c r="G4017" s="117" t="s">
        <v>11987</v>
      </c>
      <c r="H4017" s="146" t="s">
        <v>8782</v>
      </c>
      <c r="I4017" s="86">
        <v>-2950</v>
      </c>
      <c r="J4017" s="101">
        <v>-2500</v>
      </c>
      <c r="K4017" s="118" t="s">
        <v>261</v>
      </c>
      <c r="L4017" s="96" t="s">
        <v>232</v>
      </c>
      <c r="M4017" s="88" t="str">
        <f>VLOOKUP(L4017,'Total Sales 24-25'!$AD$2:$AE$6,2,0)</f>
        <v>Other Services</v>
      </c>
      <c r="N4017" s="96" t="s">
        <v>5204</v>
      </c>
      <c r="O4017" s="84" t="s">
        <v>6341</v>
      </c>
      <c r="P4017" s="89"/>
      <c r="Q4017" s="89"/>
      <c r="R4017" s="89"/>
      <c r="S4017" s="84">
        <v>2</v>
      </c>
      <c r="T4017" s="89"/>
      <c r="U4017" s="84">
        <v>-2950</v>
      </c>
    </row>
    <row r="4018" spans="1:21" ht="17.25" customHeight="1" thickBot="1">
      <c r="A4018" s="82">
        <v>45346</v>
      </c>
      <c r="B4018" s="82" t="str">
        <f t="shared" si="62"/>
        <v>Feb</v>
      </c>
      <c r="C4018" s="83">
        <v>45323</v>
      </c>
      <c r="D4018" s="84">
        <v>8</v>
      </c>
      <c r="E4018" s="84" t="s">
        <v>11888</v>
      </c>
      <c r="F4018" s="86" t="s">
        <v>11078</v>
      </c>
      <c r="G4018" s="117" t="s">
        <v>11987</v>
      </c>
      <c r="H4018" s="146" t="s">
        <v>8782</v>
      </c>
      <c r="I4018" s="86">
        <v>-4500</v>
      </c>
      <c r="J4018" s="101">
        <v>-3814</v>
      </c>
      <c r="K4018" s="118" t="s">
        <v>261</v>
      </c>
      <c r="L4018" s="96" t="s">
        <v>232</v>
      </c>
      <c r="M4018" s="88" t="str">
        <f>VLOOKUP(L4018,'Total Sales 24-25'!$AD$2:$AE$6,2,0)</f>
        <v>Other Services</v>
      </c>
      <c r="N4018" s="96" t="s">
        <v>661</v>
      </c>
      <c r="O4018" s="84" t="s">
        <v>6341</v>
      </c>
      <c r="P4018" s="89"/>
      <c r="Q4018" s="89"/>
      <c r="R4018" s="89"/>
      <c r="S4018" s="84">
        <v>2</v>
      </c>
      <c r="T4018" s="89"/>
      <c r="U4018" s="84">
        <v>-4500</v>
      </c>
    </row>
    <row r="4019" spans="1:21" ht="17.25" customHeight="1" thickBot="1">
      <c r="A4019" s="98">
        <v>45349</v>
      </c>
      <c r="B4019" s="82" t="str">
        <f t="shared" si="62"/>
        <v>Feb</v>
      </c>
      <c r="C4019" s="83">
        <v>45323</v>
      </c>
      <c r="D4019" s="84">
        <v>9</v>
      </c>
      <c r="E4019" s="84" t="s">
        <v>11888</v>
      </c>
      <c r="F4019" s="99" t="s">
        <v>2452</v>
      </c>
      <c r="G4019" s="100" t="s">
        <v>11988</v>
      </c>
      <c r="H4019" s="146" t="s">
        <v>8782</v>
      </c>
      <c r="I4019" s="100">
        <v>-2360</v>
      </c>
      <c r="J4019" s="96">
        <v>-2000</v>
      </c>
      <c r="K4019" s="134" t="s">
        <v>112</v>
      </c>
      <c r="L4019" s="96" t="s">
        <v>229</v>
      </c>
      <c r="M4019" s="88" t="str">
        <f>VLOOKUP(L4019,'Total Sales 24-25'!$AD$2:$AE$6,2,0)</f>
        <v>WhatsApp API Business</v>
      </c>
      <c r="N4019" s="96" t="s">
        <v>284</v>
      </c>
      <c r="O4019" s="84" t="s">
        <v>6341</v>
      </c>
      <c r="P4019" s="89"/>
      <c r="Q4019" s="89"/>
      <c r="R4019" s="89"/>
      <c r="S4019" s="84">
        <v>2</v>
      </c>
      <c r="T4019" s="89"/>
      <c r="U4019" s="84">
        <v>-2360</v>
      </c>
    </row>
    <row r="4020" spans="1:21" ht="17.25" customHeight="1" thickBot="1">
      <c r="A4020" s="98">
        <v>45349</v>
      </c>
      <c r="B4020" s="82" t="str">
        <f t="shared" si="62"/>
        <v>Feb</v>
      </c>
      <c r="C4020" s="83">
        <v>45323</v>
      </c>
      <c r="D4020" s="84">
        <v>9</v>
      </c>
      <c r="E4020" s="84" t="s">
        <v>11888</v>
      </c>
      <c r="F4020" s="99" t="s">
        <v>10599</v>
      </c>
      <c r="G4020" s="100" t="s">
        <v>11989</v>
      </c>
      <c r="H4020" s="146" t="s">
        <v>8782</v>
      </c>
      <c r="I4020" s="100">
        <v>-16700</v>
      </c>
      <c r="J4020" s="96">
        <v>-14153</v>
      </c>
      <c r="K4020" s="134" t="s">
        <v>112</v>
      </c>
      <c r="L4020" s="96" t="s">
        <v>229</v>
      </c>
      <c r="M4020" s="88" t="str">
        <f>VLOOKUP(L4020,'Total Sales 24-25'!$AD$2:$AE$6,2,0)</f>
        <v>WhatsApp API Business</v>
      </c>
      <c r="N4020" s="96" t="s">
        <v>284</v>
      </c>
      <c r="O4020" s="84" t="s">
        <v>6341</v>
      </c>
      <c r="P4020" s="89"/>
      <c r="Q4020" s="89"/>
      <c r="R4020" s="89"/>
      <c r="S4020" s="84">
        <v>2</v>
      </c>
      <c r="T4020" s="89"/>
      <c r="U4020" s="84">
        <v>-16700</v>
      </c>
    </row>
    <row r="4021" spans="1:21" ht="17.25" customHeight="1" thickBot="1">
      <c r="A4021" s="98">
        <v>45367</v>
      </c>
      <c r="B4021" s="82" t="str">
        <f t="shared" si="62"/>
        <v>Mar</v>
      </c>
      <c r="C4021" s="83">
        <v>45352</v>
      </c>
      <c r="D4021" s="84">
        <v>11</v>
      </c>
      <c r="E4021" s="84" t="s">
        <v>11888</v>
      </c>
      <c r="F4021" s="99" t="s">
        <v>8978</v>
      </c>
      <c r="G4021" s="100" t="s">
        <v>11990</v>
      </c>
      <c r="H4021" s="146" t="s">
        <v>8782</v>
      </c>
      <c r="I4021" s="100">
        <v>-1950</v>
      </c>
      <c r="J4021" s="96">
        <v>-1653</v>
      </c>
      <c r="K4021" s="118" t="s">
        <v>261</v>
      </c>
      <c r="L4021" s="96" t="s">
        <v>232</v>
      </c>
      <c r="M4021" s="88" t="str">
        <f>VLOOKUP(L4021,'Total Sales 24-25'!$AD$2:$AE$6,2,0)</f>
        <v>Other Services</v>
      </c>
      <c r="N4021" s="96" t="s">
        <v>661</v>
      </c>
      <c r="O4021" s="84" t="s">
        <v>6341</v>
      </c>
      <c r="P4021" s="89"/>
      <c r="Q4021" s="89"/>
      <c r="R4021" s="89"/>
      <c r="S4021" s="84">
        <v>3</v>
      </c>
      <c r="T4021" s="89"/>
      <c r="U4021" s="84">
        <v>-1950</v>
      </c>
    </row>
    <row r="4022" spans="1:21" ht="17.25" customHeight="1" thickBot="1">
      <c r="A4022" s="98">
        <v>45381</v>
      </c>
      <c r="B4022" s="82" t="str">
        <f t="shared" si="62"/>
        <v>Mar</v>
      </c>
      <c r="C4022" s="83">
        <v>45352</v>
      </c>
      <c r="D4022" s="84">
        <v>13</v>
      </c>
      <c r="E4022" s="84" t="s">
        <v>11888</v>
      </c>
      <c r="F4022" s="105" t="s">
        <v>1090</v>
      </c>
      <c r="G4022" s="100" t="s">
        <v>11991</v>
      </c>
      <c r="H4022" s="146" t="s">
        <v>8782</v>
      </c>
      <c r="I4022" s="102">
        <v>-36108</v>
      </c>
      <c r="J4022" s="96">
        <v>-30600</v>
      </c>
      <c r="K4022" s="134" t="s">
        <v>112</v>
      </c>
      <c r="L4022" s="96" t="s">
        <v>229</v>
      </c>
      <c r="M4022" s="88" t="str">
        <f>VLOOKUP(L4022,'Total Sales 24-25'!$AD$2:$AE$6,2,0)</f>
        <v>WhatsApp API Business</v>
      </c>
      <c r="N4022" s="96" t="s">
        <v>359</v>
      </c>
      <c r="O4022" s="84" t="s">
        <v>6341</v>
      </c>
      <c r="P4022" s="89"/>
      <c r="Q4022" s="89"/>
      <c r="R4022" s="89"/>
      <c r="S4022" s="84">
        <v>3</v>
      </c>
      <c r="T4022" s="89"/>
      <c r="U4022" s="84">
        <v>-36108</v>
      </c>
    </row>
    <row r="4023" spans="1:21" ht="17.25" customHeight="1" thickBot="1">
      <c r="A4023" s="98">
        <v>45381</v>
      </c>
      <c r="B4023" s="82" t="str">
        <f t="shared" si="62"/>
        <v>Mar</v>
      </c>
      <c r="C4023" s="83">
        <v>45352</v>
      </c>
      <c r="D4023" s="84">
        <v>13</v>
      </c>
      <c r="E4023" s="84" t="s">
        <v>11888</v>
      </c>
      <c r="F4023" s="105" t="s">
        <v>3847</v>
      </c>
      <c r="G4023" s="100" t="s">
        <v>11992</v>
      </c>
      <c r="H4023" s="146" t="s">
        <v>8782</v>
      </c>
      <c r="I4023" s="102">
        <v>-2477</v>
      </c>
      <c r="J4023" s="96">
        <v>-2099</v>
      </c>
      <c r="K4023" s="134" t="s">
        <v>112</v>
      </c>
      <c r="L4023" s="96" t="s">
        <v>229</v>
      </c>
      <c r="M4023" s="88" t="str">
        <f>VLOOKUP(L4023,'Total Sales 24-25'!$AD$2:$AE$6,2,0)</f>
        <v>WhatsApp API Business</v>
      </c>
      <c r="N4023" s="96" t="s">
        <v>249</v>
      </c>
      <c r="O4023" s="84" t="s">
        <v>6341</v>
      </c>
      <c r="P4023" s="89"/>
      <c r="Q4023" s="89"/>
      <c r="R4023" s="89"/>
      <c r="S4023" s="84">
        <v>3</v>
      </c>
      <c r="T4023" s="89"/>
      <c r="U4023" s="84">
        <v>-2477</v>
      </c>
    </row>
    <row r="4024" spans="1:21" ht="17.25" customHeight="1" thickBot="1">
      <c r="A4024" s="98">
        <v>45381</v>
      </c>
      <c r="B4024" s="82" t="str">
        <f t="shared" si="62"/>
        <v>Mar</v>
      </c>
      <c r="C4024" s="83">
        <v>45352</v>
      </c>
      <c r="D4024" s="84">
        <v>13</v>
      </c>
      <c r="E4024" s="84" t="s">
        <v>11888</v>
      </c>
      <c r="F4024" s="105" t="s">
        <v>10651</v>
      </c>
      <c r="G4024" s="100" t="s">
        <v>11993</v>
      </c>
      <c r="H4024" s="146" t="s">
        <v>8782</v>
      </c>
      <c r="I4024" s="102">
        <v>-6016</v>
      </c>
      <c r="J4024" s="96">
        <v>-5098</v>
      </c>
      <c r="K4024" s="134" t="s">
        <v>112</v>
      </c>
      <c r="L4024" s="96" t="s">
        <v>229</v>
      </c>
      <c r="M4024" s="88" t="str">
        <f>VLOOKUP(L4024,'Total Sales 24-25'!$AD$2:$AE$6,2,0)</f>
        <v>WhatsApp API Business</v>
      </c>
      <c r="N4024" s="96" t="s">
        <v>249</v>
      </c>
      <c r="O4024" s="84" t="s">
        <v>6341</v>
      </c>
      <c r="P4024" s="89"/>
      <c r="Q4024" s="89"/>
      <c r="R4024" s="89"/>
      <c r="S4024" s="84">
        <v>3</v>
      </c>
      <c r="T4024" s="89"/>
      <c r="U4024" s="84">
        <v>-6016</v>
      </c>
    </row>
    <row r="4025" spans="1:21" ht="17.25" customHeight="1" thickBot="1">
      <c r="A4025" s="98">
        <v>45381</v>
      </c>
      <c r="B4025" s="82" t="str">
        <f t="shared" si="62"/>
        <v>Mar</v>
      </c>
      <c r="C4025" s="83">
        <v>45352</v>
      </c>
      <c r="D4025" s="84">
        <v>13</v>
      </c>
      <c r="E4025" s="84" t="s">
        <v>11888</v>
      </c>
      <c r="F4025" s="105" t="s">
        <v>9645</v>
      </c>
      <c r="G4025" s="100" t="s">
        <v>11994</v>
      </c>
      <c r="H4025" s="146" t="s">
        <v>8782</v>
      </c>
      <c r="I4025" s="102">
        <v>-15045</v>
      </c>
      <c r="J4025" s="96">
        <v>-12750</v>
      </c>
      <c r="K4025" s="134" t="s">
        <v>112</v>
      </c>
      <c r="L4025" s="96" t="s">
        <v>229</v>
      </c>
      <c r="M4025" s="88" t="str">
        <f>VLOOKUP(L4025,'Total Sales 24-25'!$AD$2:$AE$6,2,0)</f>
        <v>WhatsApp API Business</v>
      </c>
      <c r="N4025" s="96" t="s">
        <v>269</v>
      </c>
      <c r="O4025" s="84" t="s">
        <v>6341</v>
      </c>
      <c r="P4025" s="89"/>
      <c r="Q4025" s="89"/>
      <c r="R4025" s="89"/>
      <c r="S4025" s="84">
        <v>3</v>
      </c>
      <c r="T4025" s="89"/>
      <c r="U4025" s="84">
        <v>-15045</v>
      </c>
    </row>
    <row r="4026" spans="1:21" ht="17.25" customHeight="1" thickBot="1">
      <c r="A4026" s="98">
        <v>45381</v>
      </c>
      <c r="B4026" s="82" t="str">
        <f t="shared" si="62"/>
        <v>Mar</v>
      </c>
      <c r="C4026" s="83">
        <v>45352</v>
      </c>
      <c r="D4026" s="84">
        <v>13</v>
      </c>
      <c r="E4026" s="84" t="s">
        <v>11888</v>
      </c>
      <c r="F4026" s="105" t="s">
        <v>10385</v>
      </c>
      <c r="G4026" s="100" t="s">
        <v>11995</v>
      </c>
      <c r="H4026" s="146" t="s">
        <v>8782</v>
      </c>
      <c r="I4026" s="102">
        <v>-2950</v>
      </c>
      <c r="J4026" s="96">
        <v>-2500</v>
      </c>
      <c r="K4026" s="134" t="s">
        <v>112</v>
      </c>
      <c r="L4026" s="96" t="s">
        <v>229</v>
      </c>
      <c r="M4026" s="88" t="str">
        <f>VLOOKUP(L4026,'Total Sales 24-25'!$AD$2:$AE$6,2,0)</f>
        <v>WhatsApp API Business</v>
      </c>
      <c r="N4026" s="96" t="s">
        <v>258</v>
      </c>
      <c r="O4026" s="84" t="s">
        <v>6341</v>
      </c>
      <c r="P4026" s="89"/>
      <c r="Q4026" s="89"/>
      <c r="R4026" s="89"/>
      <c r="S4026" s="84">
        <v>3</v>
      </c>
      <c r="T4026" s="89"/>
      <c r="U4026" s="84">
        <v>-2950</v>
      </c>
    </row>
    <row r="4027" spans="1:21" ht="17.25" customHeight="1" thickBot="1">
      <c r="A4027" s="98">
        <v>45381</v>
      </c>
      <c r="B4027" s="82" t="str">
        <f t="shared" si="62"/>
        <v>Mar</v>
      </c>
      <c r="C4027" s="83">
        <v>45352</v>
      </c>
      <c r="D4027" s="84">
        <v>13</v>
      </c>
      <c r="E4027" s="84" t="s">
        <v>11888</v>
      </c>
      <c r="F4027" s="105" t="s">
        <v>10659</v>
      </c>
      <c r="G4027" s="100" t="s">
        <v>11996</v>
      </c>
      <c r="H4027" s="146" t="s">
        <v>8782</v>
      </c>
      <c r="I4027" s="102">
        <v>-37760</v>
      </c>
      <c r="J4027" s="96">
        <v>-32000</v>
      </c>
      <c r="K4027" s="135" t="s">
        <v>310</v>
      </c>
      <c r="L4027" s="96" t="s">
        <v>223</v>
      </c>
      <c r="M4027" s="88" t="str">
        <f>VLOOKUP(L4027,'Total Sales 24-25'!$AD$2:$AE$6,2,0)</f>
        <v>Tech Assist Recruitment</v>
      </c>
      <c r="N4027" s="96" t="s">
        <v>311</v>
      </c>
      <c r="O4027" s="84" t="s">
        <v>6341</v>
      </c>
      <c r="P4027" s="89"/>
      <c r="Q4027" s="89"/>
      <c r="R4027" s="89"/>
      <c r="S4027" s="84">
        <v>3</v>
      </c>
      <c r="T4027" s="89"/>
      <c r="U4027" s="84">
        <v>-37760</v>
      </c>
    </row>
    <row r="4028" spans="1:21" ht="17.25" customHeight="1" thickBot="1">
      <c r="A4028" s="98">
        <v>45381</v>
      </c>
      <c r="B4028" s="82" t="str">
        <f t="shared" si="62"/>
        <v>Mar</v>
      </c>
      <c r="C4028" s="83">
        <v>45352</v>
      </c>
      <c r="D4028" s="84">
        <v>13</v>
      </c>
      <c r="E4028" s="84" t="s">
        <v>11888</v>
      </c>
      <c r="F4028" s="105" t="s">
        <v>467</v>
      </c>
      <c r="G4028" s="100" t="s">
        <v>11997</v>
      </c>
      <c r="H4028" s="146" t="s">
        <v>8782</v>
      </c>
      <c r="I4028" s="102">
        <v>-16717</v>
      </c>
      <c r="J4028" s="96">
        <v>-14167</v>
      </c>
      <c r="K4028" s="134" t="s">
        <v>112</v>
      </c>
      <c r="L4028" s="96" t="s">
        <v>229</v>
      </c>
      <c r="M4028" s="88" t="str">
        <f>VLOOKUP(L4028,'Total Sales 24-25'!$AD$2:$AE$6,2,0)</f>
        <v>WhatsApp API Business</v>
      </c>
      <c r="N4028" s="96" t="s">
        <v>1322</v>
      </c>
      <c r="O4028" s="84" t="s">
        <v>6341</v>
      </c>
      <c r="P4028" s="89"/>
      <c r="Q4028" s="89"/>
      <c r="R4028" s="89"/>
      <c r="S4028" s="84">
        <v>3</v>
      </c>
      <c r="T4028" s="89"/>
      <c r="U4028" s="84">
        <v>-16717</v>
      </c>
    </row>
    <row r="4029" spans="1:21" ht="17.25" customHeight="1" thickBot="1">
      <c r="A4029" s="98">
        <v>45381</v>
      </c>
      <c r="B4029" s="82" t="str">
        <f t="shared" si="62"/>
        <v>Mar</v>
      </c>
      <c r="C4029" s="83">
        <v>45352</v>
      </c>
      <c r="D4029" s="84">
        <v>13</v>
      </c>
      <c r="E4029" s="84" t="s">
        <v>11888</v>
      </c>
      <c r="F4029" s="105" t="s">
        <v>9885</v>
      </c>
      <c r="G4029" s="100" t="s">
        <v>11998</v>
      </c>
      <c r="H4029" s="146" t="s">
        <v>8782</v>
      </c>
      <c r="I4029" s="102">
        <v>-10030</v>
      </c>
      <c r="J4029" s="96">
        <v>-8500</v>
      </c>
      <c r="K4029" s="134" t="s">
        <v>112</v>
      </c>
      <c r="L4029" s="96" t="s">
        <v>229</v>
      </c>
      <c r="M4029" s="88" t="str">
        <f>VLOOKUP(L4029,'Total Sales 24-25'!$AD$2:$AE$6,2,0)</f>
        <v>WhatsApp API Business</v>
      </c>
      <c r="N4029" s="96" t="s">
        <v>352</v>
      </c>
      <c r="O4029" s="84" t="s">
        <v>6341</v>
      </c>
      <c r="P4029" s="89"/>
      <c r="Q4029" s="89"/>
      <c r="R4029" s="89"/>
      <c r="S4029" s="84">
        <v>3</v>
      </c>
      <c r="T4029" s="89"/>
      <c r="U4029" s="84">
        <v>-10030</v>
      </c>
    </row>
    <row r="4030" spans="1:21" ht="17.25" customHeight="1" thickBot="1">
      <c r="A4030" s="98">
        <v>45381</v>
      </c>
      <c r="B4030" s="82" t="str">
        <f t="shared" si="62"/>
        <v>Mar</v>
      </c>
      <c r="C4030" s="83">
        <v>45352</v>
      </c>
      <c r="D4030" s="84">
        <v>13</v>
      </c>
      <c r="E4030" s="84" t="s">
        <v>11888</v>
      </c>
      <c r="F4030" s="105" t="s">
        <v>6111</v>
      </c>
      <c r="G4030" s="100" t="s">
        <v>11999</v>
      </c>
      <c r="H4030" s="146" t="s">
        <v>8782</v>
      </c>
      <c r="I4030" s="102">
        <v>-56640</v>
      </c>
      <c r="J4030" s="96">
        <v>-48000</v>
      </c>
      <c r="K4030" s="104" t="s">
        <v>291</v>
      </c>
      <c r="L4030" s="88" t="s">
        <v>32</v>
      </c>
      <c r="M4030" s="88" t="s">
        <v>15</v>
      </c>
      <c r="N4030" s="96" t="s">
        <v>503</v>
      </c>
      <c r="O4030" s="84" t="s">
        <v>6341</v>
      </c>
      <c r="P4030" s="89"/>
      <c r="Q4030" s="89"/>
      <c r="R4030" s="89"/>
      <c r="S4030" s="84">
        <v>3</v>
      </c>
      <c r="T4030" s="89"/>
      <c r="U4030" s="84">
        <v>-56640</v>
      </c>
    </row>
    <row r="4031" spans="1:21" ht="17.25" customHeight="1" thickBot="1">
      <c r="A4031" s="82">
        <v>45115</v>
      </c>
      <c r="B4031" s="82" t="str">
        <f t="shared" si="62"/>
        <v>Jul</v>
      </c>
      <c r="C4031" s="83">
        <v>45108</v>
      </c>
      <c r="D4031" s="109">
        <v>27</v>
      </c>
      <c r="E4031" s="109"/>
      <c r="F4031" s="110" t="s">
        <v>12000</v>
      </c>
      <c r="G4031" s="129" t="s">
        <v>12001</v>
      </c>
      <c r="H4031" s="146" t="s">
        <v>8782</v>
      </c>
      <c r="I4031" s="110">
        <v>233640</v>
      </c>
      <c r="J4031" s="109">
        <v>198000</v>
      </c>
      <c r="K4031" s="125" t="s">
        <v>291</v>
      </c>
      <c r="L4031" s="109" t="s">
        <v>226</v>
      </c>
      <c r="M4031" s="88" t="str">
        <f>VLOOKUP(L4031,'Total Sales 24-25'!$AD$2:$AE$6,2,0)</f>
        <v xml:space="preserve">Training Business </v>
      </c>
      <c r="N4031" s="109" t="s">
        <v>7906</v>
      </c>
      <c r="O4031" s="109" t="s">
        <v>6341</v>
      </c>
      <c r="P4031" s="89"/>
      <c r="Q4031" s="89"/>
      <c r="R4031" s="89"/>
      <c r="S4031" s="109">
        <v>7</v>
      </c>
      <c r="T4031" s="110">
        <v>233640</v>
      </c>
      <c r="U4031" s="109">
        <v>0</v>
      </c>
    </row>
    <row r="4032" spans="1:21" ht="17.25" customHeight="1" thickBot="1">
      <c r="A4032" s="82">
        <v>45115</v>
      </c>
      <c r="B4032" s="82" t="str">
        <f t="shared" si="62"/>
        <v>Jul</v>
      </c>
      <c r="C4032" s="83">
        <v>45108</v>
      </c>
      <c r="D4032" s="109">
        <v>27</v>
      </c>
      <c r="E4032" s="109"/>
      <c r="F4032" s="110" t="s">
        <v>12002</v>
      </c>
      <c r="G4032" s="129" t="s">
        <v>12001</v>
      </c>
      <c r="H4032" s="146" t="s">
        <v>8782</v>
      </c>
      <c r="I4032" s="110">
        <v>138720</v>
      </c>
      <c r="J4032" s="109">
        <v>117559</v>
      </c>
      <c r="K4032" s="125" t="s">
        <v>291</v>
      </c>
      <c r="L4032" s="109" t="s">
        <v>226</v>
      </c>
      <c r="M4032" s="88" t="str">
        <f>VLOOKUP(L4032,'Total Sales 24-25'!$AD$2:$AE$6,2,0)</f>
        <v xml:space="preserve">Training Business </v>
      </c>
      <c r="N4032" s="109" t="s">
        <v>7906</v>
      </c>
      <c r="O4032" s="109" t="s">
        <v>6341</v>
      </c>
      <c r="P4032" s="89"/>
      <c r="Q4032" s="89"/>
      <c r="R4032" s="89"/>
      <c r="S4032" s="109">
        <v>7</v>
      </c>
      <c r="T4032" s="110">
        <v>138720</v>
      </c>
      <c r="U4032" s="109">
        <v>0</v>
      </c>
    </row>
    <row r="4033" spans="1:21" ht="17.25" customHeight="1" thickBot="1">
      <c r="A4033" s="82">
        <v>45206</v>
      </c>
      <c r="B4033" s="82" t="str">
        <f t="shared" si="62"/>
        <v>Oct</v>
      </c>
      <c r="C4033" s="83">
        <v>45200</v>
      </c>
      <c r="D4033" s="84">
        <v>40</v>
      </c>
      <c r="E4033" s="84"/>
      <c r="F4033" s="85" t="s">
        <v>9789</v>
      </c>
      <c r="G4033" s="117" t="s">
        <v>12003</v>
      </c>
      <c r="H4033" s="146" t="s">
        <v>8782</v>
      </c>
      <c r="I4033" s="86">
        <v>236000</v>
      </c>
      <c r="J4033" s="109">
        <v>200000</v>
      </c>
      <c r="K4033" s="125" t="s">
        <v>291</v>
      </c>
      <c r="L4033" s="109" t="s">
        <v>226</v>
      </c>
      <c r="M4033" s="88" t="str">
        <f>VLOOKUP(L4033,'Total Sales 24-25'!$AD$2:$AE$6,2,0)</f>
        <v xml:space="preserve">Training Business </v>
      </c>
      <c r="N4033" s="109" t="s">
        <v>7906</v>
      </c>
      <c r="O4033" s="84" t="s">
        <v>6341</v>
      </c>
      <c r="P4033" s="89"/>
      <c r="Q4033" s="89"/>
      <c r="R4033" s="89"/>
      <c r="S4033" s="84">
        <v>10</v>
      </c>
      <c r="T4033" s="89"/>
      <c r="U4033" s="84">
        <v>236000</v>
      </c>
    </row>
    <row r="4034" spans="1:21" ht="17.25" customHeight="1" thickBot="1">
      <c r="A4034" s="82">
        <v>45206</v>
      </c>
      <c r="B4034" s="82" t="str">
        <f t="shared" ref="B4034:B4061" si="63">TEXT(A4034,"mmm")</f>
        <v>Oct</v>
      </c>
      <c r="C4034" s="83">
        <v>45200</v>
      </c>
      <c r="D4034" s="84">
        <v>40</v>
      </c>
      <c r="E4034" s="84"/>
      <c r="F4034" s="85" t="s">
        <v>3198</v>
      </c>
      <c r="G4034" s="117" t="s">
        <v>12003</v>
      </c>
      <c r="H4034" s="146" t="s">
        <v>8782</v>
      </c>
      <c r="I4034" s="86">
        <v>233640</v>
      </c>
      <c r="J4034" s="109">
        <v>198000</v>
      </c>
      <c r="K4034" s="125" t="s">
        <v>291</v>
      </c>
      <c r="L4034" s="109" t="s">
        <v>226</v>
      </c>
      <c r="M4034" s="88" t="str">
        <f>VLOOKUP(L4034,'Total Sales 24-25'!$AD$2:$AE$6,2,0)</f>
        <v xml:space="preserve">Training Business </v>
      </c>
      <c r="N4034" s="109" t="s">
        <v>7906</v>
      </c>
      <c r="O4034" s="84" t="s">
        <v>6341</v>
      </c>
      <c r="P4034" s="89"/>
      <c r="Q4034" s="89"/>
      <c r="R4034" s="89"/>
      <c r="S4034" s="84">
        <v>10</v>
      </c>
      <c r="T4034" s="89"/>
      <c r="U4034" s="84">
        <v>233640</v>
      </c>
    </row>
    <row r="4035" spans="1:21" ht="17.25" customHeight="1" thickBot="1">
      <c r="A4035" s="82">
        <v>45134</v>
      </c>
      <c r="B4035" s="82" t="str">
        <f t="shared" si="63"/>
        <v>Jul</v>
      </c>
      <c r="C4035" s="83">
        <v>45108</v>
      </c>
      <c r="D4035" s="109">
        <v>30</v>
      </c>
      <c r="E4035" s="109"/>
      <c r="F4035" s="113" t="s">
        <v>12004</v>
      </c>
      <c r="G4035" s="129" t="s">
        <v>12005</v>
      </c>
      <c r="H4035" s="146" t="s">
        <v>69</v>
      </c>
      <c r="I4035" s="110">
        <v>48000</v>
      </c>
      <c r="J4035" s="110">
        <v>48000</v>
      </c>
      <c r="K4035" s="125" t="s">
        <v>291</v>
      </c>
      <c r="L4035" s="88" t="s">
        <v>32</v>
      </c>
      <c r="M4035" s="88" t="s">
        <v>15</v>
      </c>
      <c r="N4035" s="109" t="s">
        <v>503</v>
      </c>
      <c r="O4035" s="109" t="s">
        <v>6341</v>
      </c>
      <c r="P4035" s="89"/>
      <c r="Q4035" s="89"/>
      <c r="R4035" s="89"/>
      <c r="S4035" s="109">
        <v>7</v>
      </c>
      <c r="T4035" s="89"/>
      <c r="U4035" s="109">
        <v>48000</v>
      </c>
    </row>
    <row r="4036" spans="1:21" ht="17.25" customHeight="1" thickBot="1">
      <c r="A4036" s="82">
        <v>45138</v>
      </c>
      <c r="B4036" s="82" t="str">
        <f t="shared" si="63"/>
        <v>Jul</v>
      </c>
      <c r="C4036" s="83">
        <v>45108</v>
      </c>
      <c r="D4036" s="84">
        <v>31</v>
      </c>
      <c r="E4036" s="84"/>
      <c r="F4036" s="85" t="s">
        <v>12006</v>
      </c>
      <c r="G4036" s="117" t="s">
        <v>12005</v>
      </c>
      <c r="H4036" s="146" t="s">
        <v>8782</v>
      </c>
      <c r="I4036" s="84">
        <v>60000</v>
      </c>
      <c r="J4036" s="84">
        <v>60000</v>
      </c>
      <c r="K4036" s="108" t="s">
        <v>291</v>
      </c>
      <c r="L4036" s="88" t="s">
        <v>32</v>
      </c>
      <c r="M4036" s="88" t="s">
        <v>15</v>
      </c>
      <c r="N4036" s="88" t="s">
        <v>503</v>
      </c>
      <c r="O4036" s="84" t="s">
        <v>6341</v>
      </c>
      <c r="P4036" s="89"/>
      <c r="Q4036" s="89"/>
      <c r="R4036" s="89"/>
      <c r="S4036" s="84">
        <v>7</v>
      </c>
      <c r="T4036" s="89"/>
      <c r="U4036" s="84">
        <v>60000</v>
      </c>
    </row>
    <row r="4037" spans="1:21" ht="17.25" customHeight="1" thickBot="1">
      <c r="A4037" s="82">
        <v>45115</v>
      </c>
      <c r="B4037" s="82" t="str">
        <f t="shared" si="63"/>
        <v>Jul</v>
      </c>
      <c r="C4037" s="83">
        <v>45108</v>
      </c>
      <c r="D4037" s="109">
        <v>27</v>
      </c>
      <c r="E4037" s="109"/>
      <c r="F4037" s="110" t="s">
        <v>12007</v>
      </c>
      <c r="G4037" s="129" t="s">
        <v>12008</v>
      </c>
      <c r="H4037" s="146" t="s">
        <v>8782</v>
      </c>
      <c r="I4037" s="110">
        <v>200000</v>
      </c>
      <c r="J4037" s="110">
        <v>200000</v>
      </c>
      <c r="K4037" s="125" t="s">
        <v>291</v>
      </c>
      <c r="L4037" s="109" t="s">
        <v>226</v>
      </c>
      <c r="M4037" s="88" t="str">
        <f>VLOOKUP(L4037,'Total Sales 24-25'!$AD$2:$AE$6,2,0)</f>
        <v xml:space="preserve">Training Business </v>
      </c>
      <c r="N4037" s="109" t="s">
        <v>7906</v>
      </c>
      <c r="O4037" s="109" t="s">
        <v>6341</v>
      </c>
      <c r="P4037" s="109" t="s">
        <v>7726</v>
      </c>
      <c r="Q4037" s="89"/>
      <c r="R4037" s="89"/>
      <c r="S4037" s="109">
        <v>7</v>
      </c>
      <c r="T4037" s="110">
        <v>200000</v>
      </c>
      <c r="U4037" s="109">
        <v>0</v>
      </c>
    </row>
    <row r="4038" spans="1:21" ht="17.25" customHeight="1" thickBot="1">
      <c r="A4038" s="82">
        <v>45115</v>
      </c>
      <c r="B4038" s="82" t="str">
        <f t="shared" si="63"/>
        <v>Jul</v>
      </c>
      <c r="C4038" s="83">
        <v>45108</v>
      </c>
      <c r="D4038" s="109">
        <v>27</v>
      </c>
      <c r="E4038" s="109"/>
      <c r="F4038" s="110" t="s">
        <v>12009</v>
      </c>
      <c r="G4038" s="129" t="s">
        <v>12008</v>
      </c>
      <c r="H4038" s="146" t="s">
        <v>8782</v>
      </c>
      <c r="I4038" s="110">
        <v>300000</v>
      </c>
      <c r="J4038" s="110">
        <v>300000</v>
      </c>
      <c r="K4038" s="125" t="s">
        <v>291</v>
      </c>
      <c r="L4038" s="109" t="s">
        <v>226</v>
      </c>
      <c r="M4038" s="88" t="str">
        <f>VLOOKUP(L4038,'Total Sales 24-25'!$AD$2:$AE$6,2,0)</f>
        <v xml:space="preserve">Training Business </v>
      </c>
      <c r="N4038" s="109" t="s">
        <v>7906</v>
      </c>
      <c r="O4038" s="109" t="s">
        <v>6341</v>
      </c>
      <c r="P4038" s="89"/>
      <c r="Q4038" s="89"/>
      <c r="R4038" s="89"/>
      <c r="S4038" s="109">
        <v>7</v>
      </c>
      <c r="T4038" s="110">
        <v>300000</v>
      </c>
      <c r="U4038" s="109">
        <v>0</v>
      </c>
    </row>
    <row r="4039" spans="1:21" ht="17.25" customHeight="1" thickBot="1">
      <c r="A4039" s="82">
        <v>45115</v>
      </c>
      <c r="B4039" s="82" t="str">
        <f t="shared" si="63"/>
        <v>Jul</v>
      </c>
      <c r="C4039" s="83">
        <v>45108</v>
      </c>
      <c r="D4039" s="109">
        <v>27</v>
      </c>
      <c r="E4039" s="109"/>
      <c r="F4039" s="110" t="s">
        <v>12010</v>
      </c>
      <c r="G4039" s="129" t="s">
        <v>12008</v>
      </c>
      <c r="H4039" s="146" t="s">
        <v>8782</v>
      </c>
      <c r="I4039" s="110">
        <v>398000</v>
      </c>
      <c r="J4039" s="110">
        <v>398000</v>
      </c>
      <c r="K4039" s="125" t="s">
        <v>291</v>
      </c>
      <c r="L4039" s="109" t="s">
        <v>226</v>
      </c>
      <c r="M4039" s="88" t="str">
        <f>VLOOKUP(L4039,'Total Sales 24-25'!$AD$2:$AE$6,2,0)</f>
        <v xml:space="preserve">Training Business </v>
      </c>
      <c r="N4039" s="109" t="s">
        <v>7906</v>
      </c>
      <c r="O4039" s="109" t="s">
        <v>6341</v>
      </c>
      <c r="P4039" s="89"/>
      <c r="Q4039" s="89"/>
      <c r="R4039" s="89"/>
      <c r="S4039" s="109">
        <v>7</v>
      </c>
      <c r="T4039" s="110">
        <v>398000</v>
      </c>
      <c r="U4039" s="109">
        <v>0</v>
      </c>
    </row>
    <row r="4040" spans="1:21" ht="17.25" customHeight="1" thickBot="1">
      <c r="A4040" s="82">
        <v>45034</v>
      </c>
      <c r="B4040" s="82" t="str">
        <f t="shared" si="63"/>
        <v>Apr</v>
      </c>
      <c r="C4040" s="83">
        <v>45017</v>
      </c>
      <c r="D4040" s="84">
        <v>16</v>
      </c>
      <c r="E4040" s="84"/>
      <c r="F4040" s="85" t="s">
        <v>1077</v>
      </c>
      <c r="G4040" s="117" t="s">
        <v>12011</v>
      </c>
      <c r="H4040" s="146" t="s">
        <v>8782</v>
      </c>
      <c r="I4040" s="86">
        <v>192000</v>
      </c>
      <c r="J4040" s="86">
        <v>192000</v>
      </c>
      <c r="K4040" s="108" t="s">
        <v>291</v>
      </c>
      <c r="L4040" s="88" t="s">
        <v>32</v>
      </c>
      <c r="M4040" s="88" t="s">
        <v>15</v>
      </c>
      <c r="N4040" s="88" t="s">
        <v>503</v>
      </c>
      <c r="O4040" s="84" t="s">
        <v>6341</v>
      </c>
      <c r="P4040" s="89"/>
      <c r="Q4040" s="89"/>
      <c r="R4040" s="89"/>
      <c r="S4040" s="84">
        <v>4</v>
      </c>
      <c r="T4040" s="89"/>
      <c r="U4040" s="84">
        <v>192000</v>
      </c>
    </row>
    <row r="4041" spans="1:21" ht="17.25" customHeight="1" thickBot="1">
      <c r="A4041" s="82">
        <v>45115</v>
      </c>
      <c r="B4041" s="82" t="str">
        <f t="shared" si="63"/>
        <v>Jul</v>
      </c>
      <c r="C4041" s="83">
        <v>45108</v>
      </c>
      <c r="D4041" s="109">
        <v>27</v>
      </c>
      <c r="E4041" s="109"/>
      <c r="F4041" s="110" t="s">
        <v>12012</v>
      </c>
      <c r="G4041" s="129" t="s">
        <v>12013</v>
      </c>
      <c r="H4041" s="146" t="s">
        <v>8782</v>
      </c>
      <c r="I4041" s="110">
        <v>100000</v>
      </c>
      <c r="J4041" s="109">
        <v>84746</v>
      </c>
      <c r="K4041" s="125" t="s">
        <v>291</v>
      </c>
      <c r="L4041" s="109" t="s">
        <v>226</v>
      </c>
      <c r="M4041" s="88" t="str">
        <f>VLOOKUP(L4041,'Total Sales 24-25'!$AD$2:$AE$6,2,0)</f>
        <v xml:space="preserve">Training Business </v>
      </c>
      <c r="N4041" s="109" t="s">
        <v>7906</v>
      </c>
      <c r="O4041" s="109" t="s">
        <v>6341</v>
      </c>
      <c r="P4041" s="89"/>
      <c r="Q4041" s="89"/>
      <c r="R4041" s="89"/>
      <c r="S4041" s="109">
        <v>7</v>
      </c>
      <c r="T4041" s="110">
        <v>100000</v>
      </c>
      <c r="U4041" s="109">
        <v>0</v>
      </c>
    </row>
    <row r="4042" spans="1:21" ht="17.25" customHeight="1" thickBot="1">
      <c r="A4042" s="82">
        <v>45115</v>
      </c>
      <c r="B4042" s="82" t="str">
        <f t="shared" si="63"/>
        <v>Jul</v>
      </c>
      <c r="C4042" s="83">
        <v>45108</v>
      </c>
      <c r="D4042" s="109">
        <v>27</v>
      </c>
      <c r="E4042" s="109"/>
      <c r="F4042" s="110" t="s">
        <v>12014</v>
      </c>
      <c r="G4042" s="129" t="s">
        <v>12013</v>
      </c>
      <c r="H4042" s="146" t="s">
        <v>8782</v>
      </c>
      <c r="I4042" s="110">
        <v>100000</v>
      </c>
      <c r="J4042" s="109">
        <v>84746</v>
      </c>
      <c r="K4042" s="125" t="s">
        <v>291</v>
      </c>
      <c r="L4042" s="109" t="s">
        <v>226</v>
      </c>
      <c r="M4042" s="88" t="str">
        <f>VLOOKUP(L4042,'Total Sales 24-25'!$AD$2:$AE$6,2,0)</f>
        <v xml:space="preserve">Training Business </v>
      </c>
      <c r="N4042" s="109" t="s">
        <v>7906</v>
      </c>
      <c r="O4042" s="109" t="s">
        <v>6341</v>
      </c>
      <c r="P4042" s="89"/>
      <c r="Q4042" s="89"/>
      <c r="R4042" s="89"/>
      <c r="S4042" s="109">
        <v>7</v>
      </c>
      <c r="T4042" s="110">
        <v>100000</v>
      </c>
      <c r="U4042" s="109">
        <v>0</v>
      </c>
    </row>
    <row r="4043" spans="1:21" ht="17.25" customHeight="1" thickBot="1">
      <c r="A4043" s="82">
        <v>45115</v>
      </c>
      <c r="B4043" s="82" t="str">
        <f t="shared" si="63"/>
        <v>Jul</v>
      </c>
      <c r="C4043" s="83">
        <v>45108</v>
      </c>
      <c r="D4043" s="109">
        <v>27</v>
      </c>
      <c r="E4043" s="109"/>
      <c r="F4043" s="110" t="s">
        <v>12015</v>
      </c>
      <c r="G4043" s="129" t="s">
        <v>12013</v>
      </c>
      <c r="H4043" s="146" t="s">
        <v>8782</v>
      </c>
      <c r="I4043" s="110">
        <v>200000</v>
      </c>
      <c r="J4043" s="109">
        <v>169492</v>
      </c>
      <c r="K4043" s="125" t="s">
        <v>291</v>
      </c>
      <c r="L4043" s="109" t="s">
        <v>226</v>
      </c>
      <c r="M4043" s="88" t="str">
        <f>VLOOKUP(L4043,'Total Sales 24-25'!$AD$2:$AE$6,2,0)</f>
        <v xml:space="preserve">Training Business </v>
      </c>
      <c r="N4043" s="109" t="s">
        <v>7906</v>
      </c>
      <c r="O4043" s="109" t="s">
        <v>6341</v>
      </c>
      <c r="P4043" s="89"/>
      <c r="Q4043" s="89"/>
      <c r="R4043" s="89"/>
      <c r="S4043" s="109">
        <v>7</v>
      </c>
      <c r="T4043" s="110">
        <v>200000</v>
      </c>
      <c r="U4043" s="109">
        <v>0</v>
      </c>
    </row>
    <row r="4044" spans="1:21" ht="17.25" customHeight="1" thickBot="1">
      <c r="A4044" s="82">
        <v>45115</v>
      </c>
      <c r="B4044" s="82" t="str">
        <f t="shared" si="63"/>
        <v>Jul</v>
      </c>
      <c r="C4044" s="83">
        <v>45108</v>
      </c>
      <c r="D4044" s="109">
        <v>27</v>
      </c>
      <c r="E4044" s="109"/>
      <c r="F4044" s="110" t="s">
        <v>12016</v>
      </c>
      <c r="G4044" s="129" t="s">
        <v>12013</v>
      </c>
      <c r="H4044" s="146" t="s">
        <v>8782</v>
      </c>
      <c r="I4044" s="110">
        <v>180000</v>
      </c>
      <c r="J4044" s="144">
        <v>152542</v>
      </c>
      <c r="K4044" s="125" t="s">
        <v>291</v>
      </c>
      <c r="L4044" s="109" t="s">
        <v>226</v>
      </c>
      <c r="M4044" s="88" t="str">
        <f>VLOOKUP(L4044,'Total Sales 24-25'!$AD$2:$AE$6,2,0)</f>
        <v xml:space="preserve">Training Business </v>
      </c>
      <c r="N4044" s="109" t="s">
        <v>7906</v>
      </c>
      <c r="O4044" s="109" t="s">
        <v>6341</v>
      </c>
      <c r="P4044" s="89"/>
      <c r="Q4044" s="89"/>
      <c r="R4044" s="89"/>
      <c r="S4044" s="109">
        <v>7</v>
      </c>
      <c r="T4044" s="110">
        <v>180000</v>
      </c>
      <c r="U4044" s="109">
        <v>0</v>
      </c>
    </row>
    <row r="4045" spans="1:21" ht="17.25" customHeight="1" thickBot="1">
      <c r="A4045" s="82">
        <v>45122</v>
      </c>
      <c r="B4045" s="82" t="str">
        <f t="shared" si="63"/>
        <v>Jul</v>
      </c>
      <c r="C4045" s="83">
        <v>45108</v>
      </c>
      <c r="D4045" s="109">
        <v>28</v>
      </c>
      <c r="E4045" s="109"/>
      <c r="F4045" s="110" t="s">
        <v>12017</v>
      </c>
      <c r="G4045" s="150"/>
      <c r="H4045" s="146" t="s">
        <v>8782</v>
      </c>
      <c r="I4045" s="110">
        <v>118000</v>
      </c>
      <c r="J4045" s="110">
        <v>400000</v>
      </c>
      <c r="K4045" s="125" t="s">
        <v>291</v>
      </c>
      <c r="L4045" s="109" t="s">
        <v>226</v>
      </c>
      <c r="M4045" s="88" t="str">
        <f>VLOOKUP(L4045,'Total Sales 24-25'!$AD$2:$AE$6,2,0)</f>
        <v xml:space="preserve">Training Business </v>
      </c>
      <c r="N4045" s="109" t="s">
        <v>7906</v>
      </c>
      <c r="O4045" s="109" t="s">
        <v>6341</v>
      </c>
      <c r="P4045" s="89"/>
      <c r="Q4045" s="89"/>
      <c r="R4045" s="89"/>
      <c r="S4045" s="109">
        <v>7</v>
      </c>
      <c r="T4045" s="110">
        <v>400000</v>
      </c>
      <c r="U4045" s="109">
        <v>-282000</v>
      </c>
    </row>
    <row r="4046" spans="1:21" ht="17.25" customHeight="1" thickBot="1">
      <c r="A4046" s="82">
        <v>45122</v>
      </c>
      <c r="B4046" s="82" t="str">
        <f t="shared" si="63"/>
        <v>Jul</v>
      </c>
      <c r="C4046" s="83">
        <v>45108</v>
      </c>
      <c r="D4046" s="109">
        <v>28</v>
      </c>
      <c r="E4046" s="109"/>
      <c r="F4046" s="110" t="s">
        <v>12018</v>
      </c>
      <c r="G4046" s="150"/>
      <c r="H4046" s="146" t="s">
        <v>8782</v>
      </c>
      <c r="I4046" s="91"/>
      <c r="J4046" s="109">
        <v>200000</v>
      </c>
      <c r="K4046" s="125" t="s">
        <v>291</v>
      </c>
      <c r="L4046" s="109" t="s">
        <v>226</v>
      </c>
      <c r="M4046" s="88" t="str">
        <f>VLOOKUP(L4046,'Total Sales 24-25'!$AD$2:$AE$6,2,0)</f>
        <v xml:space="preserve">Training Business </v>
      </c>
      <c r="N4046" s="109" t="s">
        <v>7906</v>
      </c>
      <c r="O4046" s="109" t="s">
        <v>6341</v>
      </c>
      <c r="P4046" s="89"/>
      <c r="Q4046" s="89"/>
      <c r="R4046" s="89"/>
      <c r="S4046" s="109">
        <v>7</v>
      </c>
      <c r="T4046" s="110">
        <v>150000</v>
      </c>
      <c r="U4046" s="89"/>
    </row>
    <row r="4047" spans="1:21" ht="17.25" customHeight="1" thickBot="1">
      <c r="A4047" s="82">
        <v>45122</v>
      </c>
      <c r="B4047" s="82" t="str">
        <f t="shared" si="63"/>
        <v>Jul</v>
      </c>
      <c r="C4047" s="83">
        <v>45108</v>
      </c>
      <c r="D4047" s="109">
        <v>28</v>
      </c>
      <c r="E4047" s="109"/>
      <c r="F4047" s="110" t="s">
        <v>2101</v>
      </c>
      <c r="G4047" s="150"/>
      <c r="H4047" s="146" t="s">
        <v>8782</v>
      </c>
      <c r="I4047" s="110">
        <v>250000</v>
      </c>
      <c r="J4047" s="110">
        <v>250000</v>
      </c>
      <c r="K4047" s="125" t="s">
        <v>291</v>
      </c>
      <c r="L4047" s="109" t="s">
        <v>226</v>
      </c>
      <c r="M4047" s="88" t="str">
        <f>VLOOKUP(L4047,'Total Sales 24-25'!$AD$2:$AE$6,2,0)</f>
        <v xml:space="preserve">Training Business </v>
      </c>
      <c r="N4047" s="109" t="s">
        <v>7906</v>
      </c>
      <c r="O4047" s="109" t="s">
        <v>6341</v>
      </c>
      <c r="P4047" s="89"/>
      <c r="Q4047" s="89"/>
      <c r="R4047" s="89"/>
      <c r="S4047" s="109">
        <v>7</v>
      </c>
      <c r="T4047" s="110">
        <v>250000</v>
      </c>
      <c r="U4047" s="109">
        <v>0</v>
      </c>
    </row>
    <row r="4048" spans="1:21" ht="17.25" customHeight="1" thickBot="1">
      <c r="A4048" s="82">
        <v>45122</v>
      </c>
      <c r="B4048" s="82" t="str">
        <f t="shared" si="63"/>
        <v>Jul</v>
      </c>
      <c r="C4048" s="83">
        <v>45108</v>
      </c>
      <c r="D4048" s="109">
        <v>28</v>
      </c>
      <c r="E4048" s="109"/>
      <c r="F4048" s="110" t="s">
        <v>2204</v>
      </c>
      <c r="G4048" s="150"/>
      <c r="H4048" s="146" t="s">
        <v>8782</v>
      </c>
      <c r="I4048" s="110">
        <v>90000</v>
      </c>
      <c r="J4048" s="109">
        <v>76271</v>
      </c>
      <c r="K4048" s="125" t="s">
        <v>291</v>
      </c>
      <c r="L4048" s="109" t="s">
        <v>226</v>
      </c>
      <c r="M4048" s="88" t="str">
        <f>VLOOKUP(L4048,'Total Sales 24-25'!$AD$2:$AE$6,2,0)</f>
        <v xml:space="preserve">Training Business </v>
      </c>
      <c r="N4048" s="109" t="s">
        <v>7906</v>
      </c>
      <c r="O4048" s="109" t="s">
        <v>6341</v>
      </c>
      <c r="P4048" s="89"/>
      <c r="Q4048" s="89"/>
      <c r="R4048" s="89"/>
      <c r="S4048" s="109">
        <v>7</v>
      </c>
      <c r="T4048" s="110">
        <v>90000</v>
      </c>
      <c r="U4048" s="109">
        <v>0</v>
      </c>
    </row>
    <row r="4049" spans="1:21" ht="17.25" customHeight="1" thickBot="1">
      <c r="A4049" s="82">
        <v>45212</v>
      </c>
      <c r="B4049" s="82" t="str">
        <f t="shared" si="63"/>
        <v>Oct</v>
      </c>
      <c r="C4049" s="83">
        <v>45200</v>
      </c>
      <c r="D4049" s="84">
        <v>41</v>
      </c>
      <c r="E4049" s="84"/>
      <c r="F4049" s="85" t="s">
        <v>1443</v>
      </c>
      <c r="G4049" s="151"/>
      <c r="H4049" s="146" t="s">
        <v>8782</v>
      </c>
      <c r="I4049" s="86">
        <v>157000</v>
      </c>
      <c r="J4049" s="109">
        <v>133051</v>
      </c>
      <c r="K4049" s="125" t="s">
        <v>291</v>
      </c>
      <c r="L4049" s="109" t="s">
        <v>226</v>
      </c>
      <c r="M4049" s="88" t="str">
        <f>VLOOKUP(L4049,'Total Sales 24-25'!$AD$2:$AE$6,2,0)</f>
        <v xml:space="preserve">Training Business </v>
      </c>
      <c r="N4049" s="109" t="s">
        <v>7906</v>
      </c>
      <c r="O4049" s="84" t="s">
        <v>6341</v>
      </c>
      <c r="P4049" s="89"/>
      <c r="Q4049" s="89"/>
      <c r="R4049" s="89"/>
      <c r="S4049" s="84">
        <v>10</v>
      </c>
      <c r="T4049" s="89"/>
      <c r="U4049" s="84">
        <v>157000</v>
      </c>
    </row>
    <row r="4050" spans="1:21" ht="17.25" customHeight="1" thickBot="1">
      <c r="A4050" s="82">
        <v>45220</v>
      </c>
      <c r="B4050" s="82" t="str">
        <f t="shared" si="63"/>
        <v>Oct</v>
      </c>
      <c r="C4050" s="83">
        <v>45200</v>
      </c>
      <c r="D4050" s="84">
        <v>42</v>
      </c>
      <c r="E4050" s="84"/>
      <c r="F4050" s="86" t="s">
        <v>2105</v>
      </c>
      <c r="G4050" s="150"/>
      <c r="H4050" s="146" t="s">
        <v>8782</v>
      </c>
      <c r="I4050" s="91"/>
      <c r="J4050" s="89"/>
      <c r="K4050" s="97" t="s">
        <v>216</v>
      </c>
      <c r="L4050" s="96" t="s">
        <v>217</v>
      </c>
      <c r="M4050" s="88" t="str">
        <f>VLOOKUP(L4050,'Total Sales 24-25'!$AD$2:$AE$6,2,0)</f>
        <v>G-Suite Business</v>
      </c>
      <c r="N4050" s="96" t="s">
        <v>218</v>
      </c>
      <c r="O4050" s="84" t="s">
        <v>6341</v>
      </c>
      <c r="P4050" s="89"/>
      <c r="Q4050" s="89"/>
      <c r="R4050" s="89"/>
      <c r="S4050" s="84">
        <v>10</v>
      </c>
      <c r="T4050" s="89"/>
      <c r="U4050" s="89"/>
    </row>
    <row r="4051" spans="1:21" ht="17.25" customHeight="1" thickBot="1">
      <c r="A4051" s="82">
        <v>45220</v>
      </c>
      <c r="B4051" s="82" t="str">
        <f t="shared" si="63"/>
        <v>Oct</v>
      </c>
      <c r="C4051" s="83">
        <v>45200</v>
      </c>
      <c r="D4051" s="84">
        <v>42</v>
      </c>
      <c r="E4051" s="84"/>
      <c r="F4051" s="85" t="s">
        <v>2204</v>
      </c>
      <c r="G4051" s="150"/>
      <c r="H4051" s="146" t="s">
        <v>8782</v>
      </c>
      <c r="I4051" s="86">
        <v>60000</v>
      </c>
      <c r="J4051" s="109">
        <v>50847</v>
      </c>
      <c r="K4051" s="125" t="s">
        <v>291</v>
      </c>
      <c r="L4051" s="109" t="s">
        <v>226</v>
      </c>
      <c r="M4051" s="88" t="str">
        <f>VLOOKUP(L4051,'Total Sales 24-25'!$AD$2:$AE$6,2,0)</f>
        <v xml:space="preserve">Training Business </v>
      </c>
      <c r="N4051" s="109" t="s">
        <v>7906</v>
      </c>
      <c r="O4051" s="84" t="s">
        <v>6341</v>
      </c>
      <c r="P4051" s="89"/>
      <c r="Q4051" s="89"/>
      <c r="R4051" s="89"/>
      <c r="S4051" s="84">
        <v>10</v>
      </c>
      <c r="T4051" s="89"/>
      <c r="U4051" s="84">
        <v>60000</v>
      </c>
    </row>
    <row r="4052" spans="1:21" ht="17.25" customHeight="1" thickBot="1">
      <c r="A4052" s="82">
        <v>45220</v>
      </c>
      <c r="B4052" s="82" t="str">
        <f t="shared" si="63"/>
        <v>Oct</v>
      </c>
      <c r="C4052" s="83">
        <v>45200</v>
      </c>
      <c r="D4052" s="84">
        <v>42</v>
      </c>
      <c r="E4052" s="84"/>
      <c r="F4052" s="85" t="s">
        <v>9614</v>
      </c>
      <c r="G4052" s="150"/>
      <c r="H4052" s="146" t="s">
        <v>8782</v>
      </c>
      <c r="I4052" s="86">
        <v>300000</v>
      </c>
      <c r="J4052" s="109">
        <v>254237</v>
      </c>
      <c r="K4052" s="125" t="s">
        <v>291</v>
      </c>
      <c r="L4052" s="109" t="s">
        <v>226</v>
      </c>
      <c r="M4052" s="88" t="str">
        <f>VLOOKUP(L4052,'Total Sales 24-25'!$AD$2:$AE$6,2,0)</f>
        <v xml:space="preserve">Training Business </v>
      </c>
      <c r="N4052" s="109" t="s">
        <v>7906</v>
      </c>
      <c r="O4052" s="84" t="s">
        <v>6341</v>
      </c>
      <c r="P4052" s="89"/>
      <c r="Q4052" s="89"/>
      <c r="R4052" s="89"/>
      <c r="S4052" s="84">
        <v>10</v>
      </c>
      <c r="T4052" s="89"/>
      <c r="U4052" s="84">
        <v>300000</v>
      </c>
    </row>
    <row r="4053" spans="1:21" ht="17.25" customHeight="1" thickBot="1">
      <c r="A4053" s="82">
        <v>45220</v>
      </c>
      <c r="B4053" s="82" t="str">
        <f t="shared" si="63"/>
        <v>Oct</v>
      </c>
      <c r="C4053" s="83">
        <v>45200</v>
      </c>
      <c r="D4053" s="84">
        <v>42</v>
      </c>
      <c r="E4053" s="84"/>
      <c r="F4053" s="85" t="s">
        <v>4938</v>
      </c>
      <c r="G4053" s="150"/>
      <c r="H4053" s="146" t="s">
        <v>8782</v>
      </c>
      <c r="I4053" s="86">
        <v>110625</v>
      </c>
      <c r="J4053" s="109">
        <v>93750</v>
      </c>
      <c r="K4053" s="125" t="s">
        <v>291</v>
      </c>
      <c r="L4053" s="109" t="s">
        <v>226</v>
      </c>
      <c r="M4053" s="88" t="str">
        <f>VLOOKUP(L4053,'Total Sales 24-25'!$AD$2:$AE$6,2,0)</f>
        <v xml:space="preserve">Training Business </v>
      </c>
      <c r="N4053" s="109" t="s">
        <v>7906</v>
      </c>
      <c r="O4053" s="84" t="s">
        <v>6341</v>
      </c>
      <c r="P4053" s="89"/>
      <c r="Q4053" s="89"/>
      <c r="R4053" s="89"/>
      <c r="S4053" s="84">
        <v>10</v>
      </c>
      <c r="T4053" s="89"/>
      <c r="U4053" s="84">
        <v>110625</v>
      </c>
    </row>
    <row r="4054" spans="1:21" ht="17.25" customHeight="1" thickBot="1">
      <c r="A4054" s="82">
        <v>45220</v>
      </c>
      <c r="B4054" s="82" t="str">
        <f t="shared" si="63"/>
        <v>Oct</v>
      </c>
      <c r="C4054" s="83">
        <v>45200</v>
      </c>
      <c r="D4054" s="84">
        <v>42</v>
      </c>
      <c r="E4054" s="84"/>
      <c r="F4054" s="85" t="s">
        <v>659</v>
      </c>
      <c r="G4054" s="150"/>
      <c r="H4054" s="146" t="s">
        <v>8782</v>
      </c>
      <c r="I4054" s="86">
        <v>200000</v>
      </c>
      <c r="J4054" s="109">
        <v>169492</v>
      </c>
      <c r="K4054" s="125" t="s">
        <v>291</v>
      </c>
      <c r="L4054" s="109" t="s">
        <v>226</v>
      </c>
      <c r="M4054" s="88" t="str">
        <f>VLOOKUP(L4054,'Total Sales 24-25'!$AD$2:$AE$6,2,0)</f>
        <v xml:space="preserve">Training Business </v>
      </c>
      <c r="N4054" s="109" t="s">
        <v>7906</v>
      </c>
      <c r="O4054" s="84" t="s">
        <v>6341</v>
      </c>
      <c r="P4054" s="89"/>
      <c r="Q4054" s="89"/>
      <c r="R4054" s="89"/>
      <c r="S4054" s="84">
        <v>10</v>
      </c>
      <c r="T4054" s="89"/>
      <c r="U4054" s="84">
        <v>200000</v>
      </c>
    </row>
    <row r="4055" spans="1:21" ht="17.25" customHeight="1" thickBot="1">
      <c r="A4055" s="82">
        <v>45226</v>
      </c>
      <c r="B4055" s="82" t="str">
        <f t="shared" si="63"/>
        <v>Oct</v>
      </c>
      <c r="C4055" s="83">
        <v>45200</v>
      </c>
      <c r="D4055" s="84">
        <v>43</v>
      </c>
      <c r="E4055" s="84"/>
      <c r="F4055" s="152" t="s">
        <v>12019</v>
      </c>
      <c r="G4055" s="150"/>
      <c r="H4055" s="146" t="s">
        <v>8782</v>
      </c>
      <c r="I4055" s="86">
        <v>398000</v>
      </c>
      <c r="J4055" s="86">
        <v>398000</v>
      </c>
      <c r="K4055" s="125" t="s">
        <v>291</v>
      </c>
      <c r="L4055" s="109" t="s">
        <v>226</v>
      </c>
      <c r="M4055" s="88" t="str">
        <f>VLOOKUP(L4055,'Total Sales 24-25'!$AD$2:$AE$6,2,0)</f>
        <v xml:space="preserve">Training Business </v>
      </c>
      <c r="N4055" s="109" t="s">
        <v>7906</v>
      </c>
      <c r="O4055" s="84" t="s">
        <v>6341</v>
      </c>
      <c r="P4055" s="89"/>
      <c r="Q4055" s="89"/>
      <c r="R4055" s="89"/>
      <c r="S4055" s="84">
        <v>10</v>
      </c>
      <c r="T4055" s="89"/>
      <c r="U4055" s="84">
        <v>398000</v>
      </c>
    </row>
    <row r="4056" spans="1:21" ht="17.25" customHeight="1" thickBot="1">
      <c r="A4056" s="82">
        <v>45226</v>
      </c>
      <c r="B4056" s="82" t="str">
        <f t="shared" si="63"/>
        <v>Oct</v>
      </c>
      <c r="C4056" s="83">
        <v>45200</v>
      </c>
      <c r="D4056" s="84">
        <v>43</v>
      </c>
      <c r="E4056" s="84"/>
      <c r="F4056" s="85" t="s">
        <v>12020</v>
      </c>
      <c r="G4056" s="150"/>
      <c r="H4056" s="146" t="s">
        <v>8782</v>
      </c>
      <c r="I4056" s="86">
        <v>148000</v>
      </c>
      <c r="J4056" s="109">
        <v>148000</v>
      </c>
      <c r="K4056" s="125" t="s">
        <v>291</v>
      </c>
      <c r="L4056" s="109" t="s">
        <v>226</v>
      </c>
      <c r="M4056" s="88" t="str">
        <f>VLOOKUP(L4056,'Total Sales 24-25'!$AD$2:$AE$6,2,0)</f>
        <v xml:space="preserve">Training Business </v>
      </c>
      <c r="N4056" s="109" t="s">
        <v>7906</v>
      </c>
      <c r="O4056" s="84" t="s">
        <v>6341</v>
      </c>
      <c r="P4056" s="89"/>
      <c r="Q4056" s="89"/>
      <c r="R4056" s="89"/>
      <c r="S4056" s="84">
        <v>10</v>
      </c>
      <c r="T4056" s="89"/>
      <c r="U4056" s="84">
        <v>148000</v>
      </c>
    </row>
    <row r="4057" spans="1:21" ht="17.25" customHeight="1" thickBot="1">
      <c r="A4057" s="82">
        <v>45229</v>
      </c>
      <c r="B4057" s="82" t="str">
        <f t="shared" si="63"/>
        <v>Oct</v>
      </c>
      <c r="C4057" s="83">
        <v>45200</v>
      </c>
      <c r="D4057" s="84">
        <v>44</v>
      </c>
      <c r="E4057" s="84"/>
      <c r="F4057" s="85" t="s">
        <v>2235</v>
      </c>
      <c r="G4057" s="150"/>
      <c r="H4057" s="146" t="s">
        <v>8782</v>
      </c>
      <c r="I4057" s="86">
        <v>148000</v>
      </c>
      <c r="J4057" s="86">
        <v>148000</v>
      </c>
      <c r="K4057" s="125" t="s">
        <v>291</v>
      </c>
      <c r="L4057" s="109" t="s">
        <v>226</v>
      </c>
      <c r="M4057" s="88" t="str">
        <f>VLOOKUP(L4057,'Total Sales 24-25'!$AD$2:$AE$6,2,0)</f>
        <v xml:space="preserve">Training Business </v>
      </c>
      <c r="N4057" s="109" t="s">
        <v>7906</v>
      </c>
      <c r="O4057" s="84" t="s">
        <v>6341</v>
      </c>
      <c r="P4057" s="89"/>
      <c r="Q4057" s="89"/>
      <c r="R4057" s="89"/>
      <c r="S4057" s="84">
        <v>10</v>
      </c>
      <c r="T4057" s="89"/>
      <c r="U4057" s="84">
        <v>148000</v>
      </c>
    </row>
    <row r="4058" spans="1:21" ht="17.25" customHeight="1" thickBot="1">
      <c r="A4058" s="82">
        <v>45229</v>
      </c>
      <c r="B4058" s="82" t="str">
        <f t="shared" si="63"/>
        <v>Oct</v>
      </c>
      <c r="C4058" s="83">
        <v>45200</v>
      </c>
      <c r="D4058" s="84">
        <v>44</v>
      </c>
      <c r="E4058" s="84"/>
      <c r="F4058" s="85" t="s">
        <v>12020</v>
      </c>
      <c r="G4058" s="150"/>
      <c r="H4058" s="146" t="s">
        <v>8782</v>
      </c>
      <c r="I4058" s="86">
        <v>148000</v>
      </c>
      <c r="J4058" s="86">
        <v>148000</v>
      </c>
      <c r="K4058" s="125" t="s">
        <v>291</v>
      </c>
      <c r="L4058" s="109" t="s">
        <v>226</v>
      </c>
      <c r="M4058" s="88" t="str">
        <f>VLOOKUP(L4058,'Total Sales 24-25'!$AD$2:$AE$6,2,0)</f>
        <v xml:space="preserve">Training Business </v>
      </c>
      <c r="N4058" s="109" t="s">
        <v>7906</v>
      </c>
      <c r="O4058" s="84" t="s">
        <v>6341</v>
      </c>
      <c r="P4058" s="89"/>
      <c r="Q4058" s="89"/>
      <c r="R4058" s="89"/>
      <c r="S4058" s="84">
        <v>10</v>
      </c>
      <c r="T4058" s="89"/>
      <c r="U4058" s="84">
        <v>148000</v>
      </c>
    </row>
    <row r="4059" spans="1:21" ht="17.25" customHeight="1" thickBot="1">
      <c r="A4059" s="82">
        <v>45229</v>
      </c>
      <c r="B4059" s="82" t="str">
        <f t="shared" si="63"/>
        <v>Oct</v>
      </c>
      <c r="C4059" s="83">
        <v>45200</v>
      </c>
      <c r="D4059" s="84">
        <v>44</v>
      </c>
      <c r="E4059" s="84"/>
      <c r="F4059" s="85" t="s">
        <v>12021</v>
      </c>
      <c r="G4059" s="150"/>
      <c r="H4059" s="146" t="s">
        <v>8782</v>
      </c>
      <c r="I4059" s="86">
        <v>236000</v>
      </c>
      <c r="J4059" s="109">
        <v>200000</v>
      </c>
      <c r="K4059" s="125" t="s">
        <v>291</v>
      </c>
      <c r="L4059" s="109" t="s">
        <v>226</v>
      </c>
      <c r="M4059" s="88" t="str">
        <f>VLOOKUP(L4059,'Total Sales 24-25'!$AD$2:$AE$6,2,0)</f>
        <v xml:space="preserve">Training Business </v>
      </c>
      <c r="N4059" s="109" t="s">
        <v>7906</v>
      </c>
      <c r="O4059" s="84" t="s">
        <v>6341</v>
      </c>
      <c r="P4059" s="89"/>
      <c r="Q4059" s="89"/>
      <c r="R4059" s="89"/>
      <c r="S4059" s="84">
        <v>10</v>
      </c>
      <c r="T4059" s="89"/>
      <c r="U4059" s="84">
        <v>236000</v>
      </c>
    </row>
    <row r="4060" spans="1:21" ht="17.25" customHeight="1" thickBot="1">
      <c r="A4060" s="82">
        <v>45339</v>
      </c>
      <c r="B4060" s="82" t="str">
        <f t="shared" si="63"/>
        <v>Feb</v>
      </c>
      <c r="C4060" s="83">
        <v>45323</v>
      </c>
      <c r="D4060" s="84">
        <v>7</v>
      </c>
      <c r="E4060" s="84"/>
      <c r="F4060" s="86" t="s">
        <v>12022</v>
      </c>
      <c r="G4060" s="91"/>
      <c r="H4060" s="146" t="s">
        <v>8782</v>
      </c>
      <c r="I4060" s="86">
        <v>418600</v>
      </c>
      <c r="J4060" s="86">
        <v>418600</v>
      </c>
      <c r="K4060" s="104" t="s">
        <v>291</v>
      </c>
      <c r="L4060" s="96" t="s">
        <v>226</v>
      </c>
      <c r="M4060" s="88" t="str">
        <f>VLOOKUP(L4060,'Total Sales 24-25'!$AD$2:$AE$6,2,0)</f>
        <v xml:space="preserve">Training Business </v>
      </c>
      <c r="N4060" s="96" t="s">
        <v>292</v>
      </c>
      <c r="O4060" s="84" t="s">
        <v>6341</v>
      </c>
      <c r="P4060" s="84" t="s">
        <v>7726</v>
      </c>
      <c r="Q4060" s="89"/>
      <c r="R4060" s="89"/>
      <c r="S4060" s="84">
        <v>2</v>
      </c>
      <c r="T4060" s="89"/>
      <c r="U4060" s="84">
        <v>418600</v>
      </c>
    </row>
    <row r="4061" spans="1:21" ht="17.25" customHeight="1" thickBot="1">
      <c r="A4061" s="98">
        <v>45360</v>
      </c>
      <c r="B4061" s="82" t="str">
        <f t="shared" si="63"/>
        <v>Mar</v>
      </c>
      <c r="C4061" s="83">
        <v>45352</v>
      </c>
      <c r="D4061" s="84">
        <v>10</v>
      </c>
      <c r="E4061" s="84"/>
      <c r="F4061" s="99" t="s">
        <v>1583</v>
      </c>
      <c r="G4061" s="91"/>
      <c r="H4061" s="146" t="s">
        <v>8782</v>
      </c>
      <c r="I4061" s="100">
        <v>400000</v>
      </c>
      <c r="J4061" s="96">
        <v>338983</v>
      </c>
      <c r="K4061" s="104" t="s">
        <v>291</v>
      </c>
      <c r="L4061" s="96" t="s">
        <v>226</v>
      </c>
      <c r="M4061" s="88" t="str">
        <f>VLOOKUP(L4061,'Total Sales 24-25'!$AD$2:$AE$6,2,0)</f>
        <v xml:space="preserve">Training Business </v>
      </c>
      <c r="N4061" s="96" t="s">
        <v>292</v>
      </c>
      <c r="O4061" s="84" t="s">
        <v>6341</v>
      </c>
      <c r="P4061" s="84" t="s">
        <v>7726</v>
      </c>
      <c r="Q4061" s="89"/>
      <c r="R4061" s="89"/>
      <c r="S4061" s="84">
        <v>3</v>
      </c>
      <c r="T4061" s="89"/>
      <c r="U4061" s="84">
        <v>400000</v>
      </c>
    </row>
  </sheetData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5" tint="0.39997558519241921"/>
  </sheetPr>
  <dimension ref="A2:AK49"/>
  <sheetViews>
    <sheetView workbookViewId="0">
      <pane xSplit="3" ySplit="6" topLeftCell="D32" activePane="bottomRight" state="frozen"/>
      <selection activeCell="P10" sqref="P10"/>
      <selection pane="topRight" activeCell="P10" sqref="P10"/>
      <selection pane="bottomLeft" activeCell="P10" sqref="P10"/>
      <selection pane="bottomRight" activeCell="P10" sqref="P10"/>
    </sheetView>
  </sheetViews>
  <sheetFormatPr defaultColWidth="8.85546875" defaultRowHeight="15"/>
  <cols>
    <col min="1" max="1" width="4.28515625" style="154" customWidth="1"/>
    <col min="2" max="2" width="9" style="154" customWidth="1"/>
    <col min="3" max="3" width="36.140625" style="154" bestFit="1" customWidth="1"/>
    <col min="4" max="4" width="15.7109375" style="154" bestFit="1" customWidth="1"/>
    <col min="5" max="15" width="14.140625" style="154" bestFit="1" customWidth="1"/>
    <col min="16" max="17" width="15.140625" style="154" bestFit="1" customWidth="1"/>
    <col min="18" max="18" width="12.28515625" style="154" bestFit="1" customWidth="1"/>
    <col min="19" max="20" width="12.28515625" style="154" customWidth="1"/>
    <col min="21" max="21" width="37.5703125" style="154" bestFit="1" customWidth="1"/>
    <col min="22" max="22" width="36.140625" style="154" bestFit="1" customWidth="1"/>
    <col min="23" max="26" width="11.85546875" style="154" bestFit="1" customWidth="1"/>
    <col min="27" max="27" width="13.140625" style="154" bestFit="1" customWidth="1"/>
    <col min="28" max="29" width="11.85546875" style="154" bestFit="1" customWidth="1"/>
    <col min="30" max="30" width="10" style="154" bestFit="1" customWidth="1"/>
    <col min="31" max="34" width="11.85546875" style="154" bestFit="1" customWidth="1"/>
    <col min="35" max="36" width="13.140625" style="154" bestFit="1" customWidth="1"/>
    <col min="37" max="38" width="8.85546875" style="154" customWidth="1"/>
    <col min="39" max="16384" width="8.85546875" style="154"/>
  </cols>
  <sheetData>
    <row r="2" spans="1:25" ht="21" customHeight="1">
      <c r="C2" s="441" t="s">
        <v>12023</v>
      </c>
      <c r="D2" s="442"/>
      <c r="E2" s="442"/>
      <c r="F2" s="442"/>
      <c r="G2" s="442"/>
      <c r="H2" s="442"/>
      <c r="I2" s="442"/>
      <c r="J2" s="442"/>
      <c r="K2" s="442"/>
      <c r="L2" s="442"/>
      <c r="M2" s="442"/>
      <c r="N2" s="442"/>
      <c r="O2" s="442"/>
      <c r="P2" s="442"/>
      <c r="Q2" s="442"/>
      <c r="R2" s="155"/>
      <c r="S2" s="155"/>
      <c r="T2" s="155"/>
      <c r="U2" s="155"/>
      <c r="V2" s="155"/>
      <c r="W2" s="155"/>
      <c r="X2" s="155"/>
      <c r="Y2" s="155"/>
    </row>
    <row r="3" spans="1:25" ht="15" customHeight="1">
      <c r="C3" s="443" t="s">
        <v>12024</v>
      </c>
      <c r="D3" s="442"/>
      <c r="E3" s="442"/>
      <c r="F3" s="442"/>
      <c r="G3" s="442"/>
      <c r="H3" s="442"/>
      <c r="I3" s="442"/>
      <c r="J3" s="442"/>
      <c r="K3" s="442"/>
      <c r="L3" s="442"/>
      <c r="M3" s="442"/>
      <c r="N3" s="442"/>
      <c r="O3" s="442"/>
      <c r="P3" s="442"/>
      <c r="Q3" s="442"/>
      <c r="R3" s="155"/>
      <c r="S3" s="155"/>
      <c r="T3" s="155"/>
      <c r="U3" s="155"/>
      <c r="V3" s="155"/>
      <c r="W3" s="155"/>
      <c r="X3" s="155"/>
      <c r="Y3" s="155"/>
    </row>
    <row r="4" spans="1:25" ht="15" customHeight="1">
      <c r="C4" s="156"/>
      <c r="D4" s="157">
        <v>45017</v>
      </c>
      <c r="E4" s="157">
        <v>45047</v>
      </c>
      <c r="F4" s="157">
        <v>45078</v>
      </c>
      <c r="G4" s="157">
        <v>45108</v>
      </c>
      <c r="H4" s="157">
        <v>45139</v>
      </c>
      <c r="I4" s="157">
        <v>45170</v>
      </c>
      <c r="J4" s="157">
        <v>45200</v>
      </c>
      <c r="K4" s="157">
        <v>45231</v>
      </c>
      <c r="L4" s="157">
        <v>45261</v>
      </c>
      <c r="M4" s="157">
        <v>45292</v>
      </c>
      <c r="N4" s="157">
        <v>45323</v>
      </c>
      <c r="O4" s="157">
        <v>45352</v>
      </c>
      <c r="P4" s="157" t="s">
        <v>12025</v>
      </c>
      <c r="Q4" s="157" t="s">
        <v>12026</v>
      </c>
      <c r="R4" s="155"/>
      <c r="S4" s="155"/>
      <c r="T4" s="155"/>
      <c r="U4" s="155"/>
      <c r="V4" s="155"/>
      <c r="W4" s="155"/>
      <c r="X4" s="155"/>
      <c r="Y4" s="155"/>
    </row>
    <row r="5" spans="1:25" ht="15.75" customHeight="1" thickBot="1">
      <c r="C5" s="158" t="s">
        <v>12027</v>
      </c>
      <c r="D5" s="159" t="s">
        <v>12028</v>
      </c>
      <c r="E5" s="159" t="s">
        <v>12028</v>
      </c>
      <c r="F5" s="159" t="s">
        <v>12028</v>
      </c>
      <c r="G5" s="159" t="s">
        <v>12028</v>
      </c>
      <c r="H5" s="159" t="s">
        <v>12028</v>
      </c>
      <c r="I5" s="159" t="s">
        <v>12028</v>
      </c>
      <c r="J5" s="159" t="s">
        <v>12028</v>
      </c>
      <c r="K5" s="159" t="s">
        <v>12028</v>
      </c>
      <c r="L5" s="159" t="s">
        <v>12028</v>
      </c>
      <c r="M5" s="159" t="s">
        <v>12028</v>
      </c>
      <c r="N5" s="159" t="s">
        <v>12028</v>
      </c>
      <c r="O5" s="159" t="s">
        <v>12028</v>
      </c>
    </row>
    <row r="6" spans="1:25" ht="15.75" customHeight="1" thickBot="1">
      <c r="C6" s="160" t="s">
        <v>12029</v>
      </c>
      <c r="D6" s="179">
        <v>45017</v>
      </c>
      <c r="E6" s="179">
        <v>45047</v>
      </c>
      <c r="F6" s="179">
        <v>45078</v>
      </c>
      <c r="G6" s="179">
        <v>45108</v>
      </c>
      <c r="H6" s="179">
        <v>45139</v>
      </c>
      <c r="I6" s="179">
        <v>45170</v>
      </c>
      <c r="J6" s="179">
        <v>45200</v>
      </c>
      <c r="K6" s="179">
        <v>45231</v>
      </c>
      <c r="L6" s="179">
        <v>45261</v>
      </c>
      <c r="M6" s="179">
        <v>45292</v>
      </c>
      <c r="N6" s="179">
        <v>45323</v>
      </c>
      <c r="O6" s="179">
        <v>45352</v>
      </c>
      <c r="P6" s="161" t="s">
        <v>12025</v>
      </c>
      <c r="Q6" s="161" t="s">
        <v>12030</v>
      </c>
    </row>
    <row r="7" spans="1:25">
      <c r="B7" s="162" t="s">
        <v>15</v>
      </c>
      <c r="C7" s="163" t="s">
        <v>12031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5">
        <v>0</v>
      </c>
      <c r="P7" s="165">
        <f t="shared" ref="P7:P14" si="0">SUM(D7:O7)</f>
        <v>0</v>
      </c>
      <c r="Q7" s="165">
        <f t="shared" ref="Q7:Q14" si="1">SUMIFS($D7:$O7,$D$5:$O$5,"YTD")</f>
        <v>0</v>
      </c>
      <c r="R7" s="166"/>
      <c r="S7" s="166"/>
      <c r="T7" s="166"/>
      <c r="U7" s="166"/>
    </row>
    <row r="8" spans="1:25">
      <c r="A8" s="166"/>
      <c r="B8" s="162" t="s">
        <v>15</v>
      </c>
      <c r="C8" s="163" t="s">
        <v>32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5">
        <v>0</v>
      </c>
      <c r="P8" s="165">
        <f t="shared" si="0"/>
        <v>0</v>
      </c>
      <c r="Q8" s="165">
        <f t="shared" si="1"/>
        <v>0</v>
      </c>
      <c r="R8" s="166"/>
      <c r="S8" s="166"/>
      <c r="T8" s="166"/>
      <c r="U8" s="166"/>
    </row>
    <row r="9" spans="1:25">
      <c r="B9" s="162" t="s">
        <v>15</v>
      </c>
      <c r="C9" s="163" t="s">
        <v>12032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5">
        <v>0</v>
      </c>
      <c r="P9" s="165">
        <f t="shared" si="0"/>
        <v>0</v>
      </c>
      <c r="Q9" s="165">
        <f t="shared" si="1"/>
        <v>0</v>
      </c>
      <c r="R9" s="167"/>
      <c r="S9" s="167"/>
      <c r="T9" s="167"/>
      <c r="U9" s="167"/>
    </row>
    <row r="10" spans="1:25">
      <c r="B10" s="168" t="str">
        <f>C10</f>
        <v>Tech Assist Recruitment</v>
      </c>
      <c r="C10" s="163" t="s">
        <v>16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164">
        <v>0</v>
      </c>
      <c r="J10" s="164">
        <v>0</v>
      </c>
      <c r="K10" s="164">
        <v>0</v>
      </c>
      <c r="L10" s="164">
        <v>0</v>
      </c>
      <c r="M10" s="164">
        <v>0</v>
      </c>
      <c r="N10" s="164">
        <v>0</v>
      </c>
      <c r="O10" s="165">
        <v>0</v>
      </c>
      <c r="P10" s="165">
        <f t="shared" si="0"/>
        <v>0</v>
      </c>
      <c r="Q10" s="165">
        <f t="shared" si="1"/>
        <v>0</v>
      </c>
    </row>
    <row r="11" spans="1:25">
      <c r="B11" s="168" t="str">
        <f>C11</f>
        <v>Consulting Services &amp; Project work</v>
      </c>
      <c r="C11" s="169" t="s">
        <v>33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5">
        <v>0</v>
      </c>
      <c r="P11" s="165">
        <f t="shared" si="0"/>
        <v>0</v>
      </c>
      <c r="Q11" s="165">
        <f t="shared" si="1"/>
        <v>0</v>
      </c>
      <c r="R11" s="167"/>
      <c r="S11" s="167"/>
      <c r="T11" s="167"/>
      <c r="U11" s="167"/>
    </row>
    <row r="12" spans="1:25">
      <c r="B12" s="168" t="str">
        <f>C12</f>
        <v>WhatsApp API Business</v>
      </c>
      <c r="C12" s="169" t="s">
        <v>17</v>
      </c>
      <c r="D12" s="164">
        <v>456580</v>
      </c>
      <c r="E12" s="164">
        <v>715580</v>
      </c>
      <c r="F12" s="164">
        <v>603670</v>
      </c>
      <c r="G12" s="164">
        <v>794110</v>
      </c>
      <c r="H12" s="164">
        <v>586430</v>
      </c>
      <c r="I12" s="164">
        <v>439900</v>
      </c>
      <c r="J12" s="164">
        <v>339890</v>
      </c>
      <c r="K12" s="164">
        <v>536290</v>
      </c>
      <c r="L12" s="164">
        <v>669312.55421686743</v>
      </c>
      <c r="M12" s="164">
        <v>584732.74457831332</v>
      </c>
      <c r="N12" s="164">
        <v>570584.15421686741</v>
      </c>
      <c r="O12" s="165">
        <v>568916.97349397582</v>
      </c>
      <c r="P12" s="165">
        <f t="shared" si="0"/>
        <v>6865996.4265060229</v>
      </c>
      <c r="Q12" s="165">
        <f t="shared" si="1"/>
        <v>6865996.4265060229</v>
      </c>
      <c r="R12" s="167"/>
      <c r="S12" s="167"/>
      <c r="T12" s="167"/>
      <c r="U12" s="167"/>
    </row>
    <row r="13" spans="1:25">
      <c r="B13" s="168" t="str">
        <f>C13</f>
        <v>G-Suite Business</v>
      </c>
      <c r="C13" s="169" t="s">
        <v>18</v>
      </c>
      <c r="D13" s="164">
        <v>1574616.43</v>
      </c>
      <c r="E13" s="164">
        <v>1577715.3</v>
      </c>
      <c r="F13" s="164">
        <v>1636718.21</v>
      </c>
      <c r="G13" s="164">
        <v>1798119.85</v>
      </c>
      <c r="H13" s="164">
        <v>1792120.51</v>
      </c>
      <c r="I13" s="164">
        <v>1862223.55</v>
      </c>
      <c r="J13" s="164">
        <v>1932982.8</v>
      </c>
      <c r="K13" s="164">
        <v>1984018.25</v>
      </c>
      <c r="L13" s="164">
        <v>2017485.44</v>
      </c>
      <c r="M13" s="164">
        <v>2068466.89</v>
      </c>
      <c r="N13" s="164">
        <v>2099415.6</v>
      </c>
      <c r="O13" s="165">
        <v>2208594.81</v>
      </c>
      <c r="P13" s="165">
        <f t="shared" si="0"/>
        <v>22552477.640000001</v>
      </c>
      <c r="Q13" s="165">
        <f t="shared" si="1"/>
        <v>22552477.640000001</v>
      </c>
      <c r="R13" s="166"/>
      <c r="S13" s="166"/>
      <c r="T13" s="166"/>
      <c r="U13" s="166"/>
    </row>
    <row r="14" spans="1:25" ht="15.75" customHeight="1" thickBot="1">
      <c r="B14" s="162" t="str">
        <f>C14</f>
        <v>Other Services</v>
      </c>
      <c r="C14" s="169" t="s">
        <v>19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5">
        <v>0</v>
      </c>
      <c r="P14" s="165">
        <f t="shared" si="0"/>
        <v>0</v>
      </c>
      <c r="Q14" s="165">
        <f t="shared" si="1"/>
        <v>0</v>
      </c>
    </row>
    <row r="15" spans="1:25" ht="15.75" customHeight="1" thickBot="1">
      <c r="C15" s="170" t="s">
        <v>12033</v>
      </c>
      <c r="D15" s="171">
        <f t="shared" ref="D15:Q15" si="2">SUM(D7:D14)</f>
        <v>2031196.43</v>
      </c>
      <c r="E15" s="171">
        <f t="shared" si="2"/>
        <v>2293295.2999999998</v>
      </c>
      <c r="F15" s="171">
        <f t="shared" si="2"/>
        <v>2240388.21</v>
      </c>
      <c r="G15" s="171">
        <f t="shared" si="2"/>
        <v>2592229.85</v>
      </c>
      <c r="H15" s="171">
        <f t="shared" si="2"/>
        <v>2378550.5099999998</v>
      </c>
      <c r="I15" s="171">
        <f t="shared" si="2"/>
        <v>2302123.5499999998</v>
      </c>
      <c r="J15" s="171">
        <f t="shared" si="2"/>
        <v>2272872.7999999998</v>
      </c>
      <c r="K15" s="171">
        <f t="shared" si="2"/>
        <v>2520308.25</v>
      </c>
      <c r="L15" s="171">
        <f t="shared" si="2"/>
        <v>2686797.9942168673</v>
      </c>
      <c r="M15" s="171">
        <f t="shared" si="2"/>
        <v>2653199.6345783132</v>
      </c>
      <c r="N15" s="171">
        <f t="shared" si="2"/>
        <v>2669999.7542168675</v>
      </c>
      <c r="O15" s="171">
        <f t="shared" si="2"/>
        <v>2777511.7834939761</v>
      </c>
      <c r="P15" s="171">
        <f t="shared" si="2"/>
        <v>29418474.066506024</v>
      </c>
      <c r="Q15" s="171">
        <f t="shared" si="2"/>
        <v>29418474.066506024</v>
      </c>
      <c r="R15" s="172"/>
      <c r="S15" s="172"/>
      <c r="T15" s="172"/>
      <c r="U15" s="172"/>
    </row>
    <row r="16" spans="1:25">
      <c r="C16" s="173"/>
      <c r="D16" s="174"/>
      <c r="E16" s="174"/>
      <c r="F16" s="174"/>
      <c r="G16" s="174"/>
      <c r="H16" s="174"/>
      <c r="I16" s="174"/>
      <c r="J16" s="174"/>
      <c r="K16" s="174"/>
      <c r="L16" s="174"/>
      <c r="M16" s="174"/>
      <c r="N16" s="174"/>
      <c r="O16" s="174"/>
      <c r="P16" s="175"/>
      <c r="Q16" s="175"/>
      <c r="R16" s="172"/>
      <c r="S16" s="172"/>
      <c r="T16" s="172"/>
      <c r="U16" s="172"/>
    </row>
    <row r="17" spans="1:37" ht="15.75" customHeight="1" thickBot="1">
      <c r="C17" s="158" t="s">
        <v>12034</v>
      </c>
      <c r="D17" s="172"/>
      <c r="I17" s="172"/>
      <c r="K17" s="172"/>
    </row>
    <row r="18" spans="1:37" ht="15.75" customHeight="1" thickBot="1">
      <c r="C18" s="160" t="s">
        <v>12029</v>
      </c>
      <c r="D18" s="179">
        <f t="shared" ref="D18:Q18" si="3">D6</f>
        <v>45017</v>
      </c>
      <c r="E18" s="179">
        <f t="shared" si="3"/>
        <v>45047</v>
      </c>
      <c r="F18" s="179">
        <f t="shared" si="3"/>
        <v>45078</v>
      </c>
      <c r="G18" s="179">
        <f t="shared" si="3"/>
        <v>45108</v>
      </c>
      <c r="H18" s="179">
        <f t="shared" si="3"/>
        <v>45139</v>
      </c>
      <c r="I18" s="179">
        <f t="shared" si="3"/>
        <v>45170</v>
      </c>
      <c r="J18" s="179">
        <f t="shared" si="3"/>
        <v>45200</v>
      </c>
      <c r="K18" s="179">
        <f t="shared" si="3"/>
        <v>45231</v>
      </c>
      <c r="L18" s="179">
        <f t="shared" si="3"/>
        <v>45261</v>
      </c>
      <c r="M18" s="179">
        <f t="shared" si="3"/>
        <v>45292</v>
      </c>
      <c r="N18" s="179">
        <f t="shared" si="3"/>
        <v>45323</v>
      </c>
      <c r="O18" s="179">
        <f t="shared" si="3"/>
        <v>45352</v>
      </c>
      <c r="P18" s="161" t="str">
        <f t="shared" si="3"/>
        <v>FY 2023-24</v>
      </c>
      <c r="Q18" s="161" t="str">
        <f t="shared" si="3"/>
        <v>YTD 23</v>
      </c>
    </row>
    <row r="19" spans="1:37">
      <c r="B19" s="168" t="str">
        <f t="shared" ref="B19:B24" si="4">C19</f>
        <v xml:space="preserve">Training Business </v>
      </c>
      <c r="C19" s="169" t="s">
        <v>15</v>
      </c>
      <c r="D19" s="164">
        <v>0</v>
      </c>
      <c r="E19" s="164">
        <v>6189</v>
      </c>
      <c r="F19" s="164">
        <v>3950</v>
      </c>
      <c r="G19" s="164">
        <v>181550</v>
      </c>
      <c r="H19" s="164">
        <v>4050</v>
      </c>
      <c r="I19" s="164">
        <v>0</v>
      </c>
      <c r="J19" s="164">
        <v>8126</v>
      </c>
      <c r="K19" s="164">
        <v>0</v>
      </c>
      <c r="L19" s="164">
        <v>6025</v>
      </c>
      <c r="M19" s="164">
        <v>0</v>
      </c>
      <c r="N19" s="164">
        <v>0</v>
      </c>
      <c r="O19" s="164">
        <v>600000</v>
      </c>
      <c r="P19" s="165">
        <v>809890</v>
      </c>
      <c r="Q19" s="165">
        <f t="shared" ref="Q19:Q24" si="5">SUMIFS($D19:$O19,$D$5:$O$5,"YTD")</f>
        <v>809890</v>
      </c>
      <c r="R19" s="166"/>
      <c r="S19" s="166"/>
      <c r="T19" s="166"/>
      <c r="U19" s="166"/>
    </row>
    <row r="20" spans="1:37">
      <c r="B20" s="168" t="str">
        <f t="shared" si="4"/>
        <v>Tech Assist Recruitment</v>
      </c>
      <c r="C20" s="169" t="s">
        <v>16</v>
      </c>
      <c r="D20" s="164">
        <v>1445</v>
      </c>
      <c r="E20" s="164">
        <v>995</v>
      </c>
      <c r="F20" s="164">
        <v>109</v>
      </c>
      <c r="G20" s="164">
        <v>3171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5">
        <v>5720</v>
      </c>
      <c r="Q20" s="165">
        <f t="shared" si="5"/>
        <v>5720</v>
      </c>
      <c r="R20" s="167"/>
      <c r="S20" s="167"/>
      <c r="T20" s="167"/>
      <c r="U20" s="167"/>
    </row>
    <row r="21" spans="1:37">
      <c r="B21" s="168" t="str">
        <f t="shared" si="4"/>
        <v>Consulting Services &amp; Project work</v>
      </c>
      <c r="C21" s="169" t="s">
        <v>33</v>
      </c>
      <c r="D21" s="164">
        <v>0</v>
      </c>
      <c r="E21" s="164">
        <v>0</v>
      </c>
      <c r="F21" s="164">
        <v>0</v>
      </c>
      <c r="G21" s="164">
        <v>0</v>
      </c>
      <c r="H21" s="164">
        <v>0</v>
      </c>
      <c r="I21" s="164">
        <v>0</v>
      </c>
      <c r="J21" s="164">
        <v>0</v>
      </c>
      <c r="K21" s="164">
        <v>0</v>
      </c>
      <c r="L21" s="164">
        <v>0</v>
      </c>
      <c r="M21" s="164">
        <v>0</v>
      </c>
      <c r="N21" s="164">
        <v>0</v>
      </c>
      <c r="O21" s="164">
        <v>0</v>
      </c>
      <c r="P21" s="165">
        <v>0</v>
      </c>
      <c r="Q21" s="165">
        <f t="shared" si="5"/>
        <v>0</v>
      </c>
      <c r="R21" s="167"/>
      <c r="S21" s="167"/>
      <c r="T21" s="167"/>
      <c r="U21" s="167"/>
    </row>
    <row r="22" spans="1:37">
      <c r="B22" s="168" t="str">
        <f t="shared" si="4"/>
        <v>WhatsApp API Business</v>
      </c>
      <c r="C22" s="169" t="s">
        <v>17</v>
      </c>
      <c r="D22" s="164">
        <v>10025</v>
      </c>
      <c r="E22" s="164">
        <v>11551</v>
      </c>
      <c r="F22" s="164">
        <v>12907</v>
      </c>
      <c r="G22" s="164">
        <v>16246</v>
      </c>
      <c r="H22" s="164">
        <v>12109</v>
      </c>
      <c r="I22" s="164">
        <v>10215</v>
      </c>
      <c r="J22" s="164">
        <v>8435</v>
      </c>
      <c r="K22" s="164">
        <v>12595</v>
      </c>
      <c r="L22" s="164">
        <v>14250</v>
      </c>
      <c r="M22" s="164">
        <v>11423</v>
      </c>
      <c r="N22" s="164">
        <v>12566</v>
      </c>
      <c r="O22" s="164">
        <v>11958</v>
      </c>
      <c r="P22" s="165">
        <v>144280</v>
      </c>
      <c r="Q22" s="165">
        <f t="shared" si="5"/>
        <v>144280</v>
      </c>
      <c r="R22" s="167"/>
      <c r="S22" s="167"/>
      <c r="T22" s="167"/>
      <c r="U22" s="167"/>
    </row>
    <row r="23" spans="1:37">
      <c r="B23" s="168" t="str">
        <f t="shared" si="4"/>
        <v>G-Suite Business</v>
      </c>
      <c r="C23" s="169" t="s">
        <v>18</v>
      </c>
      <c r="D23" s="164">
        <v>36557</v>
      </c>
      <c r="E23" s="164">
        <v>28053</v>
      </c>
      <c r="F23" s="164">
        <v>40255</v>
      </c>
      <c r="G23" s="164">
        <v>41119</v>
      </c>
      <c r="H23" s="164">
        <v>30443</v>
      </c>
      <c r="I23" s="164">
        <v>33467</v>
      </c>
      <c r="J23" s="164">
        <v>16870</v>
      </c>
      <c r="K23" s="164">
        <v>21407</v>
      </c>
      <c r="L23" s="164">
        <v>16516</v>
      </c>
      <c r="M23" s="164">
        <v>19356</v>
      </c>
      <c r="N23" s="164">
        <v>26261</v>
      </c>
      <c r="O23" s="164">
        <v>30491</v>
      </c>
      <c r="P23" s="165">
        <v>340795</v>
      </c>
      <c r="Q23" s="165">
        <f t="shared" si="5"/>
        <v>340795</v>
      </c>
      <c r="R23" s="166"/>
      <c r="S23" s="166"/>
      <c r="T23" s="166"/>
      <c r="U23" s="166"/>
    </row>
    <row r="24" spans="1:37" ht="15.75" customHeight="1" thickBot="1">
      <c r="B24" s="162" t="str">
        <f t="shared" si="4"/>
        <v>Other Services</v>
      </c>
      <c r="C24" s="169" t="s">
        <v>19</v>
      </c>
      <c r="D24" s="164">
        <v>7335</v>
      </c>
      <c r="E24" s="164">
        <v>0</v>
      </c>
      <c r="F24" s="164">
        <v>250</v>
      </c>
      <c r="G24" s="164">
        <v>7400</v>
      </c>
      <c r="H24" s="164">
        <v>13950</v>
      </c>
      <c r="I24" s="164">
        <v>6890</v>
      </c>
      <c r="J24" s="164">
        <v>8990</v>
      </c>
      <c r="K24" s="164">
        <v>23780</v>
      </c>
      <c r="L24" s="164">
        <v>24963</v>
      </c>
      <c r="M24" s="164">
        <v>23984</v>
      </c>
      <c r="N24" s="164">
        <v>32319</v>
      </c>
      <c r="O24" s="164">
        <v>30216</v>
      </c>
      <c r="P24" s="165">
        <v>180077</v>
      </c>
      <c r="Q24" s="165">
        <f t="shared" si="5"/>
        <v>180077</v>
      </c>
    </row>
    <row r="25" spans="1:37" ht="15.75" customHeight="1" thickBot="1">
      <c r="C25" s="170" t="s">
        <v>12033</v>
      </c>
      <c r="D25" s="171">
        <f t="shared" ref="D25:Q25" si="6">SUM(D19:D24)</f>
        <v>55362</v>
      </c>
      <c r="E25" s="171">
        <f t="shared" si="6"/>
        <v>46788</v>
      </c>
      <c r="F25" s="171">
        <f t="shared" si="6"/>
        <v>57471</v>
      </c>
      <c r="G25" s="171">
        <f t="shared" si="6"/>
        <v>249486</v>
      </c>
      <c r="H25" s="171">
        <f t="shared" si="6"/>
        <v>60552</v>
      </c>
      <c r="I25" s="171">
        <f t="shared" si="6"/>
        <v>50572</v>
      </c>
      <c r="J25" s="171">
        <f t="shared" si="6"/>
        <v>42421</v>
      </c>
      <c r="K25" s="171">
        <f t="shared" si="6"/>
        <v>57782</v>
      </c>
      <c r="L25" s="171">
        <f t="shared" si="6"/>
        <v>61754</v>
      </c>
      <c r="M25" s="171">
        <f t="shared" si="6"/>
        <v>54763</v>
      </c>
      <c r="N25" s="171">
        <f t="shared" si="6"/>
        <v>71146</v>
      </c>
      <c r="O25" s="171">
        <f t="shared" si="6"/>
        <v>672665</v>
      </c>
      <c r="P25" s="171">
        <f t="shared" si="6"/>
        <v>1480762</v>
      </c>
      <c r="Q25" s="171">
        <f t="shared" si="6"/>
        <v>1480762</v>
      </c>
      <c r="R25" s="172"/>
      <c r="S25" s="172"/>
      <c r="T25" s="172"/>
      <c r="U25" s="172"/>
    </row>
    <row r="26" spans="1:37">
      <c r="C26" s="173"/>
      <c r="D26" s="175"/>
      <c r="E26" s="175"/>
      <c r="F26" s="175"/>
      <c r="G26" s="175"/>
      <c r="H26" s="175"/>
      <c r="I26" s="175"/>
      <c r="J26" s="175"/>
      <c r="K26" s="175"/>
      <c r="L26" s="175"/>
      <c r="M26" s="175"/>
      <c r="N26" s="175"/>
      <c r="O26" s="175"/>
      <c r="P26" s="175"/>
      <c r="Q26" s="175"/>
      <c r="R26" s="172"/>
      <c r="S26" s="172"/>
      <c r="T26" s="172"/>
      <c r="U26" s="172"/>
    </row>
    <row r="27" spans="1:37" ht="15.75" customHeight="1" thickBot="1">
      <c r="C27" s="158" t="s">
        <v>12035</v>
      </c>
      <c r="D27" s="172"/>
      <c r="I27" s="172"/>
      <c r="K27" s="172"/>
    </row>
    <row r="28" spans="1:37" ht="15.75" customHeight="1" thickBot="1">
      <c r="B28" s="154" t="s">
        <v>213</v>
      </c>
      <c r="C28" s="160" t="s">
        <v>12029</v>
      </c>
      <c r="D28" s="179">
        <f t="shared" ref="D28:P28" si="7">D18</f>
        <v>45017</v>
      </c>
      <c r="E28" s="179">
        <f t="shared" si="7"/>
        <v>45047</v>
      </c>
      <c r="F28" s="179">
        <f t="shared" si="7"/>
        <v>45078</v>
      </c>
      <c r="G28" s="179">
        <f t="shared" si="7"/>
        <v>45108</v>
      </c>
      <c r="H28" s="179">
        <f t="shared" si="7"/>
        <v>45139</v>
      </c>
      <c r="I28" s="179">
        <f t="shared" si="7"/>
        <v>45170</v>
      </c>
      <c r="J28" s="179">
        <f t="shared" si="7"/>
        <v>45200</v>
      </c>
      <c r="K28" s="179">
        <f t="shared" si="7"/>
        <v>45231</v>
      </c>
      <c r="L28" s="179">
        <f t="shared" si="7"/>
        <v>45261</v>
      </c>
      <c r="M28" s="179">
        <f t="shared" si="7"/>
        <v>45292</v>
      </c>
      <c r="N28" s="179">
        <f t="shared" si="7"/>
        <v>45323</v>
      </c>
      <c r="O28" s="179">
        <f t="shared" si="7"/>
        <v>45352</v>
      </c>
      <c r="P28" s="161" t="str">
        <f t="shared" si="7"/>
        <v>FY 2023-24</v>
      </c>
      <c r="Q28" s="176">
        <f>A6</f>
        <v>0</v>
      </c>
      <c r="U28" s="154" t="s">
        <v>213</v>
      </c>
      <c r="V28" s="160" t="s">
        <v>12029</v>
      </c>
      <c r="W28" s="179">
        <f t="shared" ref="W28:AJ28" si="8">D6</f>
        <v>45017</v>
      </c>
      <c r="X28" s="179">
        <f t="shared" si="8"/>
        <v>45047</v>
      </c>
      <c r="Y28" s="179">
        <f t="shared" si="8"/>
        <v>45078</v>
      </c>
      <c r="Z28" s="179">
        <f t="shared" si="8"/>
        <v>45108</v>
      </c>
      <c r="AA28" s="179">
        <f t="shared" si="8"/>
        <v>45139</v>
      </c>
      <c r="AB28" s="179">
        <f t="shared" si="8"/>
        <v>45170</v>
      </c>
      <c r="AC28" s="179">
        <f t="shared" si="8"/>
        <v>45200</v>
      </c>
      <c r="AD28" s="179">
        <f t="shared" si="8"/>
        <v>45231</v>
      </c>
      <c r="AE28" s="179">
        <f t="shared" si="8"/>
        <v>45261</v>
      </c>
      <c r="AF28" s="179">
        <f t="shared" si="8"/>
        <v>45292</v>
      </c>
      <c r="AG28" s="179">
        <f t="shared" si="8"/>
        <v>45323</v>
      </c>
      <c r="AH28" s="179">
        <f t="shared" si="8"/>
        <v>45352</v>
      </c>
      <c r="AI28" s="176" t="str">
        <f t="shared" si="8"/>
        <v>FY 2023-24</v>
      </c>
      <c r="AJ28" s="176" t="str">
        <f t="shared" si="8"/>
        <v>YTD 23</v>
      </c>
    </row>
    <row r="29" spans="1:37">
      <c r="B29" s="162" t="s">
        <v>15</v>
      </c>
      <c r="C29" s="163" t="s">
        <v>7196</v>
      </c>
      <c r="D29" s="164">
        <f t="shared" ref="D29:O31" si="9">W29</f>
        <v>402000</v>
      </c>
      <c r="E29" s="164">
        <f t="shared" si="9"/>
        <v>453552</v>
      </c>
      <c r="F29" s="164">
        <f t="shared" si="9"/>
        <v>0</v>
      </c>
      <c r="G29" s="164">
        <f t="shared" si="9"/>
        <v>40000</v>
      </c>
      <c r="H29" s="164">
        <f t="shared" si="9"/>
        <v>0</v>
      </c>
      <c r="I29" s="164">
        <f t="shared" si="9"/>
        <v>0</v>
      </c>
      <c r="J29" s="164">
        <f t="shared" si="9"/>
        <v>0</v>
      </c>
      <c r="K29" s="164">
        <f t="shared" si="9"/>
        <v>0</v>
      </c>
      <c r="L29" s="164">
        <f t="shared" si="9"/>
        <v>0</v>
      </c>
      <c r="M29" s="164">
        <f t="shared" si="9"/>
        <v>0</v>
      </c>
      <c r="N29" s="164">
        <f t="shared" si="9"/>
        <v>0</v>
      </c>
      <c r="O29" s="164">
        <f t="shared" si="9"/>
        <v>0</v>
      </c>
      <c r="P29" s="165">
        <f t="shared" ref="P29:P44" si="10">SUM(D29:O29)</f>
        <v>895552</v>
      </c>
      <c r="Q29" s="165">
        <f>SUMIFS($W29:$AH29,$D$5:$O$5,"YTD")</f>
        <v>895552</v>
      </c>
      <c r="S29" s="162"/>
      <c r="T29" s="162"/>
      <c r="U29" s="162" t="s">
        <v>15</v>
      </c>
      <c r="V29" s="163" t="s">
        <v>7196</v>
      </c>
      <c r="W29" s="164">
        <v>402000</v>
      </c>
      <c r="X29" s="164">
        <v>453552</v>
      </c>
      <c r="Y29" s="164">
        <v>0</v>
      </c>
      <c r="Z29" s="164">
        <v>40000</v>
      </c>
      <c r="AA29" s="164">
        <v>0</v>
      </c>
      <c r="AB29" s="164">
        <v>0</v>
      </c>
      <c r="AC29" s="164">
        <v>0</v>
      </c>
      <c r="AD29" s="164">
        <v>0</v>
      </c>
      <c r="AE29" s="164">
        <v>0</v>
      </c>
      <c r="AF29" s="164">
        <v>0</v>
      </c>
      <c r="AG29" s="164">
        <v>0</v>
      </c>
      <c r="AH29" s="165">
        <v>0</v>
      </c>
      <c r="AI29" s="165">
        <f t="shared" ref="AI29:AI40" si="11">SUM(W29:AH29)</f>
        <v>895552</v>
      </c>
      <c r="AJ29" s="165">
        <f t="shared" ref="AJ29:AJ40" si="12">SUMIFS($W29:$AH29,$D$5:$O$5,"YTD")</f>
        <v>895552</v>
      </c>
      <c r="AK29" s="166"/>
    </row>
    <row r="30" spans="1:37">
      <c r="A30" s="3" t="s">
        <v>47</v>
      </c>
      <c r="B30" s="154" t="s">
        <v>47</v>
      </c>
      <c r="C30" s="163" t="s">
        <v>47</v>
      </c>
      <c r="D30" s="164">
        <f t="shared" si="9"/>
        <v>41505.160000000003</v>
      </c>
      <c r="E30" s="164">
        <f t="shared" si="9"/>
        <v>42164.41</v>
      </c>
      <c r="F30" s="164">
        <f t="shared" si="9"/>
        <v>44704.04</v>
      </c>
      <c r="G30" s="164">
        <f t="shared" si="9"/>
        <v>69911.22</v>
      </c>
      <c r="H30" s="164">
        <f t="shared" si="9"/>
        <v>56969.77</v>
      </c>
      <c r="I30" s="164">
        <f t="shared" si="9"/>
        <v>83468.22</v>
      </c>
      <c r="J30" s="164">
        <f t="shared" si="9"/>
        <v>49289.029999999992</v>
      </c>
      <c r="K30" s="164">
        <f t="shared" si="9"/>
        <v>29629.9</v>
      </c>
      <c r="L30" s="164">
        <f t="shared" si="9"/>
        <v>40485.540000000008</v>
      </c>
      <c r="M30" s="164">
        <f t="shared" si="9"/>
        <v>38630.03</v>
      </c>
      <c r="N30" s="164">
        <f t="shared" si="9"/>
        <v>33884.53</v>
      </c>
      <c r="O30" s="164">
        <f t="shared" si="9"/>
        <v>56210.539999999994</v>
      </c>
      <c r="P30" s="165">
        <f t="shared" si="10"/>
        <v>586852.39000000013</v>
      </c>
      <c r="Q30" s="165">
        <f>SUMIFS($W30:$AH30,$D$5:$O$5,"YTD")</f>
        <v>586852.39000000013</v>
      </c>
      <c r="U30" s="154" t="s">
        <v>47</v>
      </c>
      <c r="V30" s="163" t="s">
        <v>47</v>
      </c>
      <c r="W30" s="164">
        <v>41505.160000000003</v>
      </c>
      <c r="X30" s="164">
        <v>42164.41</v>
      </c>
      <c r="Y30" s="164">
        <v>44704.04</v>
      </c>
      <c r="Z30" s="164">
        <v>69911.22</v>
      </c>
      <c r="AA30" s="164">
        <v>56969.77</v>
      </c>
      <c r="AB30" s="164">
        <v>83468.22</v>
      </c>
      <c r="AC30" s="164">
        <v>49289.029999999992</v>
      </c>
      <c r="AD30" s="164">
        <v>29629.9</v>
      </c>
      <c r="AE30" s="164">
        <v>40485.540000000008</v>
      </c>
      <c r="AF30" s="164">
        <v>38630.03</v>
      </c>
      <c r="AG30" s="164">
        <v>33884.53</v>
      </c>
      <c r="AH30" s="165">
        <v>56210.539999999994</v>
      </c>
      <c r="AI30" s="165">
        <f t="shared" si="11"/>
        <v>586852.39000000013</v>
      </c>
      <c r="AJ30" s="165">
        <f t="shared" si="12"/>
        <v>586852.39000000013</v>
      </c>
      <c r="AK30" s="166"/>
    </row>
    <row r="31" spans="1:37">
      <c r="A31" s="3" t="s">
        <v>48</v>
      </c>
      <c r="B31" s="166" t="s">
        <v>48</v>
      </c>
      <c r="C31" s="163" t="s">
        <v>48</v>
      </c>
      <c r="D31" s="164">
        <f t="shared" si="9"/>
        <v>3159</v>
      </c>
      <c r="E31" s="164">
        <f t="shared" si="9"/>
        <v>3265</v>
      </c>
      <c r="F31" s="164">
        <f t="shared" si="9"/>
        <v>3028</v>
      </c>
      <c r="G31" s="164">
        <f t="shared" si="9"/>
        <v>3020</v>
      </c>
      <c r="H31" s="164">
        <f t="shared" si="9"/>
        <v>2793</v>
      </c>
      <c r="I31" s="164">
        <f t="shared" si="9"/>
        <v>2295</v>
      </c>
      <c r="J31" s="164">
        <f t="shared" si="9"/>
        <v>2151</v>
      </c>
      <c r="K31" s="164">
        <f t="shared" si="9"/>
        <v>1901</v>
      </c>
      <c r="L31" s="164">
        <f t="shared" si="9"/>
        <v>1557</v>
      </c>
      <c r="M31" s="164">
        <f t="shared" si="9"/>
        <v>1532</v>
      </c>
      <c r="N31" s="164">
        <f t="shared" si="9"/>
        <v>991</v>
      </c>
      <c r="O31" s="164">
        <f t="shared" si="9"/>
        <v>0</v>
      </c>
      <c r="P31" s="165">
        <f t="shared" si="10"/>
        <v>25692</v>
      </c>
      <c r="Q31" s="165">
        <f>SUMIFS($W31:$AH31,$D$5:$O$5,"YTD")</f>
        <v>25692</v>
      </c>
      <c r="S31" s="166"/>
      <c r="T31" s="166"/>
      <c r="U31" s="166" t="s">
        <v>48</v>
      </c>
      <c r="V31" s="163" t="s">
        <v>48</v>
      </c>
      <c r="W31" s="164">
        <v>3159</v>
      </c>
      <c r="X31" s="164">
        <v>3265</v>
      </c>
      <c r="Y31" s="164">
        <v>3028</v>
      </c>
      <c r="Z31" s="164">
        <v>3020</v>
      </c>
      <c r="AA31" s="164">
        <v>2793</v>
      </c>
      <c r="AB31" s="164">
        <v>2295</v>
      </c>
      <c r="AC31" s="164">
        <v>2151</v>
      </c>
      <c r="AD31" s="164">
        <v>1901</v>
      </c>
      <c r="AE31" s="164">
        <v>1557</v>
      </c>
      <c r="AF31" s="164">
        <v>1532</v>
      </c>
      <c r="AG31" s="164">
        <v>991</v>
      </c>
      <c r="AH31" s="165"/>
      <c r="AI31" s="165">
        <f t="shared" si="11"/>
        <v>25692</v>
      </c>
      <c r="AJ31" s="165">
        <f t="shared" si="12"/>
        <v>25692</v>
      </c>
      <c r="AK31" s="167"/>
    </row>
    <row r="32" spans="1:37">
      <c r="A32" s="3" t="s">
        <v>49</v>
      </c>
      <c r="B32" s="162"/>
      <c r="C32" s="163" t="s">
        <v>49</v>
      </c>
      <c r="D32" s="164">
        <f t="shared" ref="D32:O32" si="13">W34</f>
        <v>0</v>
      </c>
      <c r="E32" s="164">
        <f t="shared" si="13"/>
        <v>0</v>
      </c>
      <c r="F32" s="164">
        <f t="shared" si="13"/>
        <v>0</v>
      </c>
      <c r="G32" s="164">
        <f t="shared" si="13"/>
        <v>820</v>
      </c>
      <c r="H32" s="164">
        <f t="shared" si="13"/>
        <v>1496</v>
      </c>
      <c r="I32" s="164">
        <f t="shared" si="13"/>
        <v>1448</v>
      </c>
      <c r="J32" s="164">
        <f t="shared" si="13"/>
        <v>1496</v>
      </c>
      <c r="K32" s="164">
        <f t="shared" si="13"/>
        <v>1448</v>
      </c>
      <c r="L32" s="164">
        <f t="shared" si="13"/>
        <v>1496</v>
      </c>
      <c r="M32" s="164">
        <f t="shared" si="13"/>
        <v>41066</v>
      </c>
      <c r="N32" s="164">
        <f t="shared" si="13"/>
        <v>68901</v>
      </c>
      <c r="O32" s="164">
        <f t="shared" si="13"/>
        <v>73654</v>
      </c>
      <c r="P32" s="165">
        <f t="shared" si="10"/>
        <v>191825</v>
      </c>
      <c r="Q32" s="165">
        <f>SUMIFS($W34:$AH34,$D$5:$O$5,"YTD")</f>
        <v>191825</v>
      </c>
      <c r="S32" s="162"/>
      <c r="T32" s="162"/>
      <c r="U32" s="162"/>
      <c r="V32" s="163" t="s">
        <v>63</v>
      </c>
      <c r="W32" s="164"/>
      <c r="X32" s="164"/>
      <c r="Y32" s="164"/>
      <c r="Z32" s="164"/>
      <c r="AA32" s="164"/>
      <c r="AB32" s="164"/>
      <c r="AC32" s="164"/>
      <c r="AD32" s="164"/>
      <c r="AE32" s="164"/>
      <c r="AF32" s="164"/>
      <c r="AG32" s="164"/>
      <c r="AH32" s="164">
        <v>323161.3</v>
      </c>
      <c r="AI32" s="165">
        <f t="shared" si="11"/>
        <v>323161.3</v>
      </c>
      <c r="AJ32" s="165">
        <f t="shared" si="12"/>
        <v>323161.3</v>
      </c>
      <c r="AK32" s="167"/>
    </row>
    <row r="33" spans="1:37">
      <c r="A33" s="3" t="s">
        <v>50</v>
      </c>
      <c r="B33" s="3" t="s">
        <v>59</v>
      </c>
      <c r="C33" s="3" t="s">
        <v>50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0</v>
      </c>
      <c r="J33" s="164">
        <v>0</v>
      </c>
      <c r="K33" s="164">
        <v>0</v>
      </c>
      <c r="L33" s="164">
        <v>0</v>
      </c>
      <c r="M33" s="164">
        <v>0</v>
      </c>
      <c r="N33" s="164">
        <v>0</v>
      </c>
      <c r="O33" s="164">
        <v>0</v>
      </c>
      <c r="P33" s="165">
        <f t="shared" si="10"/>
        <v>0</v>
      </c>
      <c r="Q33" s="165">
        <v>0</v>
      </c>
      <c r="U33" s="3" t="s">
        <v>59</v>
      </c>
      <c r="V33" s="163" t="s">
        <v>12036</v>
      </c>
      <c r="W33" s="164"/>
      <c r="X33" s="164"/>
      <c r="Y33" s="164"/>
      <c r="Z33" s="164"/>
      <c r="AA33" s="164"/>
      <c r="AB33" s="164"/>
      <c r="AC33" s="164">
        <v>91000</v>
      </c>
      <c r="AD33" s="164">
        <v>0</v>
      </c>
      <c r="AE33" s="164">
        <v>0</v>
      </c>
      <c r="AF33" s="164">
        <v>0</v>
      </c>
      <c r="AG33" s="164">
        <v>0</v>
      </c>
      <c r="AH33" s="164">
        <v>0</v>
      </c>
      <c r="AI33" s="165">
        <f t="shared" si="11"/>
        <v>91000</v>
      </c>
      <c r="AJ33" s="165">
        <f t="shared" si="12"/>
        <v>91000</v>
      </c>
      <c r="AK33" s="167"/>
    </row>
    <row r="34" spans="1:37">
      <c r="A34" s="3" t="s">
        <v>51</v>
      </c>
      <c r="B34" s="154" t="s">
        <v>49</v>
      </c>
      <c r="C34" s="3" t="s">
        <v>51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5">
        <f t="shared" si="10"/>
        <v>0</v>
      </c>
      <c r="Q34" s="165">
        <v>0</v>
      </c>
      <c r="U34" s="154" t="s">
        <v>49</v>
      </c>
      <c r="V34" s="163" t="s">
        <v>49</v>
      </c>
      <c r="W34" s="164"/>
      <c r="X34" s="164"/>
      <c r="Y34" s="164"/>
      <c r="Z34" s="164">
        <v>820</v>
      </c>
      <c r="AA34" s="164">
        <v>1496</v>
      </c>
      <c r="AB34" s="164">
        <v>1448</v>
      </c>
      <c r="AC34" s="164">
        <v>1496</v>
      </c>
      <c r="AD34" s="164">
        <v>1448</v>
      </c>
      <c r="AE34" s="164">
        <v>1496</v>
      </c>
      <c r="AF34" s="164">
        <v>41066</v>
      </c>
      <c r="AG34" s="164">
        <v>68901</v>
      </c>
      <c r="AH34" s="164">
        <v>73654</v>
      </c>
      <c r="AI34" s="165">
        <f t="shared" si="11"/>
        <v>191825</v>
      </c>
      <c r="AJ34" s="165">
        <f t="shared" si="12"/>
        <v>191825</v>
      </c>
      <c r="AK34" s="167"/>
    </row>
    <row r="35" spans="1:37">
      <c r="A35" s="3" t="s">
        <v>52</v>
      </c>
      <c r="B35" s="154" t="s">
        <v>54</v>
      </c>
      <c r="C35" s="163" t="s">
        <v>52</v>
      </c>
      <c r="D35" s="164">
        <f t="shared" ref="D35:O35" si="14">W37</f>
        <v>27000</v>
      </c>
      <c r="E35" s="164">
        <f t="shared" si="14"/>
        <v>0</v>
      </c>
      <c r="F35" s="164">
        <f t="shared" si="14"/>
        <v>0</v>
      </c>
      <c r="G35" s="164">
        <f t="shared" si="14"/>
        <v>0</v>
      </c>
      <c r="H35" s="164">
        <f t="shared" si="14"/>
        <v>0</v>
      </c>
      <c r="I35" s="164">
        <f t="shared" si="14"/>
        <v>0</v>
      </c>
      <c r="J35" s="164">
        <f t="shared" si="14"/>
        <v>0</v>
      </c>
      <c r="K35" s="164">
        <f t="shared" si="14"/>
        <v>0</v>
      </c>
      <c r="L35" s="164">
        <f t="shared" si="14"/>
        <v>0</v>
      </c>
      <c r="M35" s="164">
        <f t="shared" si="14"/>
        <v>37500</v>
      </c>
      <c r="N35" s="164">
        <f t="shared" si="14"/>
        <v>97500</v>
      </c>
      <c r="O35" s="164">
        <f t="shared" si="14"/>
        <v>97500</v>
      </c>
      <c r="P35" s="165">
        <f t="shared" si="10"/>
        <v>259500</v>
      </c>
      <c r="Q35" s="165">
        <f>SUMIFS($W37:$AH37,$D$5:$O$5,"YTD")</f>
        <v>259500</v>
      </c>
      <c r="U35" s="154" t="s">
        <v>54</v>
      </c>
      <c r="V35" s="163" t="s">
        <v>12037</v>
      </c>
      <c r="W35" s="164">
        <v>8340.66</v>
      </c>
      <c r="X35" s="164">
        <v>303551.94</v>
      </c>
      <c r="Y35" s="164">
        <v>132147.78</v>
      </c>
      <c r="Z35" s="164">
        <v>6820.65</v>
      </c>
      <c r="AA35" s="164">
        <v>2052146.46</v>
      </c>
      <c r="AB35" s="164">
        <v>11860</v>
      </c>
      <c r="AC35" s="164">
        <v>437574.21</v>
      </c>
      <c r="AD35" s="164">
        <v>12618.29</v>
      </c>
      <c r="AE35" s="164">
        <v>150000</v>
      </c>
      <c r="AF35" s="164">
        <v>288000</v>
      </c>
      <c r="AG35" s="164"/>
      <c r="AH35" s="165"/>
      <c r="AI35" s="165">
        <f t="shared" si="11"/>
        <v>3403059.99</v>
      </c>
      <c r="AJ35" s="165">
        <f t="shared" si="12"/>
        <v>3403059.99</v>
      </c>
      <c r="AK35" s="166"/>
    </row>
    <row r="36" spans="1:37">
      <c r="A36" s="3" t="s">
        <v>53</v>
      </c>
      <c r="B36" s="154" t="s">
        <v>12038</v>
      </c>
      <c r="C36" s="163" t="s">
        <v>53</v>
      </c>
      <c r="D36" s="164">
        <f t="shared" ref="D36:O36" si="15">W39</f>
        <v>0</v>
      </c>
      <c r="E36" s="164">
        <f t="shared" si="15"/>
        <v>0</v>
      </c>
      <c r="F36" s="164">
        <f t="shared" si="15"/>
        <v>0</v>
      </c>
      <c r="G36" s="164">
        <f t="shared" si="15"/>
        <v>0</v>
      </c>
      <c r="H36" s="164">
        <f t="shared" si="15"/>
        <v>185217</v>
      </c>
      <c r="I36" s="164">
        <f t="shared" si="15"/>
        <v>5817</v>
      </c>
      <c r="J36" s="164">
        <f t="shared" si="15"/>
        <v>0</v>
      </c>
      <c r="K36" s="164">
        <f t="shared" si="15"/>
        <v>0</v>
      </c>
      <c r="L36" s="164">
        <f t="shared" si="15"/>
        <v>0</v>
      </c>
      <c r="M36" s="164">
        <f t="shared" si="15"/>
        <v>0</v>
      </c>
      <c r="N36" s="164">
        <f t="shared" si="15"/>
        <v>0</v>
      </c>
      <c r="O36" s="164">
        <f t="shared" si="15"/>
        <v>0</v>
      </c>
      <c r="P36" s="165">
        <f t="shared" si="10"/>
        <v>191034</v>
      </c>
      <c r="Q36" s="165">
        <f>SUMIFS($W39:$AH39,$D$5:$O$5,"YTD")</f>
        <v>191034</v>
      </c>
      <c r="U36" s="154" t="s">
        <v>12038</v>
      </c>
      <c r="V36" s="163" t="s">
        <v>12039</v>
      </c>
      <c r="W36" s="177">
        <v>11445</v>
      </c>
      <c r="X36" s="177">
        <v>7966</v>
      </c>
      <c r="Y36" s="177">
        <v>11236.79</v>
      </c>
      <c r="Z36" s="177">
        <v>20593.88</v>
      </c>
      <c r="AA36" s="177">
        <v>30624.9</v>
      </c>
      <c r="AB36" s="177">
        <v>5923.04</v>
      </c>
      <c r="AC36" s="164">
        <v>7163.1200000000008</v>
      </c>
      <c r="AD36" s="177">
        <v>5503.32</v>
      </c>
      <c r="AE36" s="177">
        <v>116548.88</v>
      </c>
      <c r="AF36" s="177">
        <v>13454.95</v>
      </c>
      <c r="AG36" s="177">
        <v>15209.61</v>
      </c>
      <c r="AH36" s="177">
        <v>2390.06</v>
      </c>
      <c r="AI36" s="165">
        <f t="shared" si="11"/>
        <v>248059.55</v>
      </c>
      <c r="AJ36" s="165">
        <f t="shared" si="12"/>
        <v>248059.55</v>
      </c>
    </row>
    <row r="37" spans="1:37">
      <c r="A37" s="3" t="s">
        <v>7268</v>
      </c>
      <c r="B37" s="154" t="s">
        <v>52</v>
      </c>
      <c r="C37" s="3" t="s">
        <v>7268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5">
        <f t="shared" si="10"/>
        <v>0</v>
      </c>
      <c r="Q37" s="165">
        <v>0</v>
      </c>
      <c r="U37" s="154" t="s">
        <v>52</v>
      </c>
      <c r="V37" s="163" t="s">
        <v>52</v>
      </c>
      <c r="W37" s="164">
        <v>27000</v>
      </c>
      <c r="X37" s="164"/>
      <c r="Y37" s="164"/>
      <c r="Z37" s="164"/>
      <c r="AA37" s="164"/>
      <c r="AB37" s="164"/>
      <c r="AC37" s="164"/>
      <c r="AD37" s="164"/>
      <c r="AE37" s="164"/>
      <c r="AF37" s="164">
        <v>37500</v>
      </c>
      <c r="AG37" s="164">
        <v>97500</v>
      </c>
      <c r="AH37" s="164">
        <v>97500</v>
      </c>
      <c r="AI37" s="165">
        <f t="shared" si="11"/>
        <v>259500</v>
      </c>
      <c r="AJ37" s="165">
        <f t="shared" si="12"/>
        <v>259500</v>
      </c>
      <c r="AK37" s="167"/>
    </row>
    <row r="38" spans="1:37">
      <c r="A38" s="3" t="s">
        <v>54</v>
      </c>
      <c r="B38" s="3" t="s">
        <v>59</v>
      </c>
      <c r="C38" s="163" t="s">
        <v>54</v>
      </c>
      <c r="D38" s="164">
        <f t="shared" ref="D38:O38" si="16">W35</f>
        <v>8340.66</v>
      </c>
      <c r="E38" s="164">
        <f t="shared" si="16"/>
        <v>303551.94</v>
      </c>
      <c r="F38" s="164">
        <f t="shared" si="16"/>
        <v>132147.78</v>
      </c>
      <c r="G38" s="164">
        <f t="shared" si="16"/>
        <v>6820.65</v>
      </c>
      <c r="H38" s="164">
        <f t="shared" si="16"/>
        <v>2052146.46</v>
      </c>
      <c r="I38" s="164">
        <f t="shared" si="16"/>
        <v>11860</v>
      </c>
      <c r="J38" s="164">
        <f t="shared" si="16"/>
        <v>437574.21</v>
      </c>
      <c r="K38" s="164">
        <f t="shared" si="16"/>
        <v>12618.29</v>
      </c>
      <c r="L38" s="164">
        <f t="shared" si="16"/>
        <v>150000</v>
      </c>
      <c r="M38" s="164">
        <f t="shared" si="16"/>
        <v>288000</v>
      </c>
      <c r="N38" s="164">
        <f t="shared" si="16"/>
        <v>0</v>
      </c>
      <c r="O38" s="164">
        <f t="shared" si="16"/>
        <v>0</v>
      </c>
      <c r="P38" s="165">
        <f t="shared" si="10"/>
        <v>3403059.99</v>
      </c>
      <c r="Q38" s="165">
        <f>SUMIFS($W35:$AH35,$D$5:$O$5,"YTD")</f>
        <v>3403059.99</v>
      </c>
      <c r="U38" s="3" t="s">
        <v>59</v>
      </c>
      <c r="V38" s="163" t="s">
        <v>12040</v>
      </c>
      <c r="W38" s="164">
        <v>3500</v>
      </c>
      <c r="X38" s="164"/>
      <c r="Y38" s="164"/>
      <c r="Z38" s="164">
        <v>2000</v>
      </c>
      <c r="AA38" s="164">
        <v>12805.34</v>
      </c>
      <c r="AB38" s="164"/>
      <c r="AC38" s="164"/>
      <c r="AD38" s="164"/>
      <c r="AE38" s="164"/>
      <c r="AF38" s="164"/>
      <c r="AG38" s="164"/>
      <c r="AH38" s="165"/>
      <c r="AI38" s="165">
        <f t="shared" si="11"/>
        <v>18305.34</v>
      </c>
      <c r="AJ38" s="165">
        <f t="shared" si="12"/>
        <v>18305.34</v>
      </c>
      <c r="AK38" s="167"/>
    </row>
    <row r="39" spans="1:37">
      <c r="A39" s="3" t="s">
        <v>55</v>
      </c>
      <c r="B39" s="154" t="s">
        <v>53</v>
      </c>
      <c r="C39" s="3" t="s">
        <v>55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5">
        <f t="shared" si="10"/>
        <v>0</v>
      </c>
      <c r="Q39" s="165">
        <v>0</v>
      </c>
      <c r="U39" s="154" t="s">
        <v>53</v>
      </c>
      <c r="V39" s="163" t="s">
        <v>53</v>
      </c>
      <c r="W39" s="164"/>
      <c r="X39" s="164"/>
      <c r="Y39" s="164"/>
      <c r="Z39" s="164"/>
      <c r="AA39" s="164">
        <v>185217</v>
      </c>
      <c r="AB39" s="164">
        <v>5817</v>
      </c>
      <c r="AC39" s="164"/>
      <c r="AD39" s="164"/>
      <c r="AE39" s="164"/>
      <c r="AF39" s="164"/>
      <c r="AG39" s="164"/>
      <c r="AH39" s="165"/>
      <c r="AI39" s="165">
        <f t="shared" si="11"/>
        <v>191034</v>
      </c>
      <c r="AJ39" s="165">
        <f t="shared" si="12"/>
        <v>191034</v>
      </c>
    </row>
    <row r="40" spans="1:37" ht="15.75" customHeight="1" thickBot="1">
      <c r="A40" s="3" t="s">
        <v>56</v>
      </c>
      <c r="B40" s="154" t="s">
        <v>57</v>
      </c>
      <c r="C40" s="3" t="s">
        <v>56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5">
        <f t="shared" si="10"/>
        <v>0</v>
      </c>
      <c r="Q40" s="165">
        <v>0</v>
      </c>
      <c r="U40" s="154" t="s">
        <v>57</v>
      </c>
      <c r="V40" s="163" t="s">
        <v>57</v>
      </c>
      <c r="W40" s="164">
        <v>50853.98</v>
      </c>
      <c r="X40" s="164">
        <v>53233.88</v>
      </c>
      <c r="Y40" s="164">
        <v>50441.34</v>
      </c>
      <c r="Z40" s="164">
        <v>54830.28</v>
      </c>
      <c r="AA40" s="164">
        <v>50088.84</v>
      </c>
      <c r="AB40" s="164">
        <v>100814.01</v>
      </c>
      <c r="AC40" s="164">
        <v>47789.17</v>
      </c>
      <c r="AD40" s="164">
        <v>44981.71</v>
      </c>
      <c r="AE40" s="164">
        <v>505648.06</v>
      </c>
      <c r="AF40" s="164">
        <v>111034.76</v>
      </c>
      <c r="AG40" s="164">
        <v>20083.39</v>
      </c>
      <c r="AH40" s="165">
        <v>13261.16</v>
      </c>
      <c r="AI40" s="165">
        <f t="shared" si="11"/>
        <v>1103060.5799999998</v>
      </c>
      <c r="AJ40" s="165">
        <f t="shared" si="12"/>
        <v>1103060.5799999998</v>
      </c>
    </row>
    <row r="41" spans="1:37" ht="15.75" customHeight="1" thickBot="1">
      <c r="A41" s="3" t="s">
        <v>57</v>
      </c>
      <c r="C41" s="163" t="s">
        <v>57</v>
      </c>
      <c r="D41" s="164">
        <f t="shared" ref="D41:O41" si="17">W40</f>
        <v>50853.98</v>
      </c>
      <c r="E41" s="164">
        <f t="shared" si="17"/>
        <v>53233.88</v>
      </c>
      <c r="F41" s="164">
        <f t="shared" si="17"/>
        <v>50441.34</v>
      </c>
      <c r="G41" s="164">
        <f t="shared" si="17"/>
        <v>54830.28</v>
      </c>
      <c r="H41" s="164">
        <f t="shared" si="17"/>
        <v>50088.84</v>
      </c>
      <c r="I41" s="164">
        <f t="shared" si="17"/>
        <v>100814.01</v>
      </c>
      <c r="J41" s="164">
        <f t="shared" si="17"/>
        <v>47789.17</v>
      </c>
      <c r="K41" s="164">
        <f t="shared" si="17"/>
        <v>44981.71</v>
      </c>
      <c r="L41" s="164">
        <f t="shared" si="17"/>
        <v>505648.06</v>
      </c>
      <c r="M41" s="164">
        <f t="shared" si="17"/>
        <v>111034.76</v>
      </c>
      <c r="N41" s="164">
        <f t="shared" si="17"/>
        <v>20083.39</v>
      </c>
      <c r="O41" s="164">
        <f t="shared" si="17"/>
        <v>13261.16</v>
      </c>
      <c r="P41" s="165">
        <f t="shared" si="10"/>
        <v>1103060.5799999998</v>
      </c>
      <c r="Q41" s="165">
        <f>SUMIFS($W40:$AH40,$D$5:$O$5,"YTD")</f>
        <v>1103060.5799999998</v>
      </c>
      <c r="V41" s="170" t="s">
        <v>12033</v>
      </c>
      <c r="W41" s="171">
        <f t="shared" ref="W41:AJ41" si="18">SUM(W29:W40)</f>
        <v>547803.80000000005</v>
      </c>
      <c r="X41" s="171">
        <f t="shared" si="18"/>
        <v>863733.2300000001</v>
      </c>
      <c r="Y41" s="171">
        <f t="shared" si="18"/>
        <v>241557.95</v>
      </c>
      <c r="Z41" s="171">
        <f t="shared" si="18"/>
        <v>197996.03</v>
      </c>
      <c r="AA41" s="171">
        <f t="shared" si="18"/>
        <v>2392141.3099999996</v>
      </c>
      <c r="AB41" s="171">
        <f t="shared" si="18"/>
        <v>211625.27</v>
      </c>
      <c r="AC41" s="171">
        <f t="shared" si="18"/>
        <v>636462.53</v>
      </c>
      <c r="AD41" s="171">
        <f t="shared" si="18"/>
        <v>96082.22</v>
      </c>
      <c r="AE41" s="171">
        <f t="shared" si="18"/>
        <v>815735.48</v>
      </c>
      <c r="AF41" s="171">
        <f t="shared" si="18"/>
        <v>531217.74</v>
      </c>
      <c r="AG41" s="171">
        <f t="shared" si="18"/>
        <v>236569.53000000003</v>
      </c>
      <c r="AH41" s="171">
        <f t="shared" si="18"/>
        <v>566177.05999999994</v>
      </c>
      <c r="AI41" s="171">
        <f t="shared" si="18"/>
        <v>7337102.1500000004</v>
      </c>
      <c r="AJ41" s="171">
        <f t="shared" si="18"/>
        <v>7337102.1500000004</v>
      </c>
      <c r="AK41" s="172"/>
    </row>
    <row r="42" spans="1:37">
      <c r="A42" s="3" t="s">
        <v>12038</v>
      </c>
      <c r="C42" s="163" t="s">
        <v>12038</v>
      </c>
      <c r="D42" s="164">
        <f t="shared" ref="D42:O42" si="19">W36</f>
        <v>11445</v>
      </c>
      <c r="E42" s="164">
        <f t="shared" si="19"/>
        <v>7966</v>
      </c>
      <c r="F42" s="164">
        <f t="shared" si="19"/>
        <v>11236.79</v>
      </c>
      <c r="G42" s="164">
        <f t="shared" si="19"/>
        <v>20593.88</v>
      </c>
      <c r="H42" s="164">
        <f t="shared" si="19"/>
        <v>30624.9</v>
      </c>
      <c r="I42" s="164">
        <f t="shared" si="19"/>
        <v>5923.04</v>
      </c>
      <c r="J42" s="164">
        <f t="shared" si="19"/>
        <v>7163.1200000000008</v>
      </c>
      <c r="K42" s="164">
        <f t="shared" si="19"/>
        <v>5503.32</v>
      </c>
      <c r="L42" s="164">
        <f t="shared" si="19"/>
        <v>116548.88</v>
      </c>
      <c r="M42" s="164">
        <f t="shared" si="19"/>
        <v>13454.95</v>
      </c>
      <c r="N42" s="164">
        <f t="shared" si="19"/>
        <v>15209.61</v>
      </c>
      <c r="O42" s="164">
        <f t="shared" si="19"/>
        <v>2390.06</v>
      </c>
      <c r="P42" s="165">
        <f t="shared" si="10"/>
        <v>248059.55</v>
      </c>
      <c r="Q42" s="165">
        <f>SUMIFS($W36:$AH36,$D$5:$O$5,"YTD")</f>
        <v>248059.55</v>
      </c>
    </row>
    <row r="43" spans="1:37">
      <c r="A43" s="3" t="s">
        <v>59</v>
      </c>
      <c r="C43" s="163" t="s">
        <v>59</v>
      </c>
      <c r="D43" s="164">
        <f>W33+W38</f>
        <v>3500</v>
      </c>
      <c r="E43" s="164">
        <f t="shared" ref="E43:O43" si="20">X33</f>
        <v>0</v>
      </c>
      <c r="F43" s="164">
        <f t="shared" si="20"/>
        <v>0</v>
      </c>
      <c r="G43" s="164">
        <f t="shared" si="20"/>
        <v>0</v>
      </c>
      <c r="H43" s="164">
        <f t="shared" si="20"/>
        <v>0</v>
      </c>
      <c r="I43" s="164">
        <f t="shared" si="20"/>
        <v>0</v>
      </c>
      <c r="J43" s="164">
        <f t="shared" si="20"/>
        <v>91000</v>
      </c>
      <c r="K43" s="164">
        <f t="shared" si="20"/>
        <v>0</v>
      </c>
      <c r="L43" s="164">
        <f t="shared" si="20"/>
        <v>0</v>
      </c>
      <c r="M43" s="164">
        <f t="shared" si="20"/>
        <v>0</v>
      </c>
      <c r="N43" s="164">
        <f t="shared" si="20"/>
        <v>0</v>
      </c>
      <c r="O43" s="164">
        <f t="shared" si="20"/>
        <v>0</v>
      </c>
      <c r="P43" s="165">
        <f t="shared" si="10"/>
        <v>94500</v>
      </c>
      <c r="Q43" s="165">
        <f>SUMIFS($W33:$AH33,$D$5:$O$5,"YTD")</f>
        <v>91000</v>
      </c>
    </row>
    <row r="44" spans="1:37" ht="15.75" customHeight="1" thickBot="1">
      <c r="C44" s="163" t="s">
        <v>63</v>
      </c>
      <c r="D44" s="164">
        <f t="shared" ref="D44:O44" si="21">W32</f>
        <v>0</v>
      </c>
      <c r="E44" s="164">
        <f t="shared" si="21"/>
        <v>0</v>
      </c>
      <c r="F44" s="164">
        <f t="shared" si="21"/>
        <v>0</v>
      </c>
      <c r="G44" s="164">
        <f t="shared" si="21"/>
        <v>0</v>
      </c>
      <c r="H44" s="164">
        <f t="shared" si="21"/>
        <v>0</v>
      </c>
      <c r="I44" s="164">
        <f t="shared" si="21"/>
        <v>0</v>
      </c>
      <c r="J44" s="164">
        <f t="shared" si="21"/>
        <v>0</v>
      </c>
      <c r="K44" s="164">
        <f t="shared" si="21"/>
        <v>0</v>
      </c>
      <c r="L44" s="164">
        <f t="shared" si="21"/>
        <v>0</v>
      </c>
      <c r="M44" s="164">
        <f t="shared" si="21"/>
        <v>0</v>
      </c>
      <c r="N44" s="164">
        <f t="shared" si="21"/>
        <v>0</v>
      </c>
      <c r="O44" s="164">
        <f t="shared" si="21"/>
        <v>323161.3</v>
      </c>
      <c r="P44" s="165">
        <f t="shared" si="10"/>
        <v>323161.3</v>
      </c>
      <c r="Q44" s="165">
        <f>SUMIFS($W32:$AH32,$D$5:$O$5,"YTD")</f>
        <v>323161.3</v>
      </c>
    </row>
    <row r="45" spans="1:37" ht="15.75" customHeight="1" thickBot="1">
      <c r="C45" s="170" t="s">
        <v>12033</v>
      </c>
      <c r="D45" s="171">
        <f t="shared" ref="D45:Q45" si="22">SUM(D29:D44)</f>
        <v>547803.80000000005</v>
      </c>
      <c r="E45" s="171">
        <f t="shared" si="22"/>
        <v>863733.2300000001</v>
      </c>
      <c r="F45" s="171">
        <f t="shared" si="22"/>
        <v>241557.95</v>
      </c>
      <c r="G45" s="171">
        <f t="shared" si="22"/>
        <v>195996.03</v>
      </c>
      <c r="H45" s="171">
        <f t="shared" si="22"/>
        <v>2379335.9699999997</v>
      </c>
      <c r="I45" s="171">
        <f t="shared" si="22"/>
        <v>211625.27</v>
      </c>
      <c r="J45" s="171">
        <f t="shared" si="22"/>
        <v>636462.53</v>
      </c>
      <c r="K45" s="171">
        <f t="shared" si="22"/>
        <v>96082.22</v>
      </c>
      <c r="L45" s="171">
        <f t="shared" si="22"/>
        <v>815735.48</v>
      </c>
      <c r="M45" s="171">
        <f t="shared" si="22"/>
        <v>531217.74</v>
      </c>
      <c r="N45" s="171">
        <f t="shared" si="22"/>
        <v>236569.52999999997</v>
      </c>
      <c r="O45" s="171">
        <f t="shared" si="22"/>
        <v>566177.05999999994</v>
      </c>
      <c r="P45" s="171">
        <f t="shared" si="22"/>
        <v>7322296.8100000005</v>
      </c>
      <c r="Q45" s="171">
        <f t="shared" si="22"/>
        <v>7318796.8100000005</v>
      </c>
    </row>
    <row r="46" spans="1:37">
      <c r="C46" s="154" t="s">
        <v>7188</v>
      </c>
      <c r="D46" s="172">
        <v>1512476</v>
      </c>
      <c r="E46" s="172">
        <v>1557113</v>
      </c>
      <c r="F46" s="172">
        <v>1664312</v>
      </c>
      <c r="G46" s="172">
        <v>1650749</v>
      </c>
      <c r="H46" s="172">
        <v>1774030</v>
      </c>
      <c r="I46" s="172">
        <v>1810201</v>
      </c>
      <c r="J46" s="172">
        <v>1813773</v>
      </c>
      <c r="K46" s="172">
        <v>2018278</v>
      </c>
      <c r="L46" s="172">
        <v>1910829</v>
      </c>
      <c r="M46" s="172">
        <v>2096719</v>
      </c>
      <c r="N46" s="172">
        <v>1987518</v>
      </c>
      <c r="O46" s="172">
        <v>2102328</v>
      </c>
    </row>
    <row r="47" spans="1:37">
      <c r="D47" s="166">
        <f t="shared" ref="D47:Q47" si="23">D15+D25+W41</f>
        <v>2634362.23</v>
      </c>
      <c r="E47" s="166">
        <f t="shared" si="23"/>
        <v>3203816.53</v>
      </c>
      <c r="F47" s="166">
        <f t="shared" si="23"/>
        <v>2539417.16</v>
      </c>
      <c r="G47" s="166">
        <f t="shared" si="23"/>
        <v>3039711.88</v>
      </c>
      <c r="H47" s="166">
        <f t="shared" si="23"/>
        <v>4831243.8199999994</v>
      </c>
      <c r="I47" s="166">
        <f t="shared" si="23"/>
        <v>2564320.8199999998</v>
      </c>
      <c r="J47" s="166">
        <f t="shared" si="23"/>
        <v>2951756.33</v>
      </c>
      <c r="K47" s="166">
        <f t="shared" si="23"/>
        <v>2674172.4700000002</v>
      </c>
      <c r="L47" s="166">
        <f t="shared" si="23"/>
        <v>3564287.4742168672</v>
      </c>
      <c r="M47" s="166">
        <f t="shared" si="23"/>
        <v>3239180.374578313</v>
      </c>
      <c r="N47" s="166">
        <f t="shared" si="23"/>
        <v>2977715.2842168678</v>
      </c>
      <c r="O47" s="166">
        <f t="shared" si="23"/>
        <v>4016353.8434939762</v>
      </c>
      <c r="P47" s="178">
        <f t="shared" si="23"/>
        <v>38236338.216506027</v>
      </c>
      <c r="Q47" s="166">
        <f t="shared" si="23"/>
        <v>38236338.216506027</v>
      </c>
    </row>
    <row r="49" spans="4:15">
      <c r="D49" s="172">
        <v>29979518.229499999</v>
      </c>
      <c r="E49" s="172">
        <v>3185732.43</v>
      </c>
      <c r="F49" s="172">
        <v>2576452.85</v>
      </c>
      <c r="G49" s="172">
        <v>2908917.23</v>
      </c>
      <c r="H49" s="172">
        <v>4820395.6099999994</v>
      </c>
      <c r="I49" s="172">
        <v>2521237.0699999998</v>
      </c>
      <c r="J49" s="172">
        <v>2838482.03</v>
      </c>
      <c r="K49" s="172">
        <v>2708432.22</v>
      </c>
      <c r="L49" s="172">
        <v>3468288.834216868</v>
      </c>
      <c r="M49" s="172">
        <v>3283083.4845783128</v>
      </c>
      <c r="N49" s="172">
        <v>2885880.484216867</v>
      </c>
      <c r="O49" s="172">
        <v>3925520.2334939758</v>
      </c>
    </row>
  </sheetData>
  <mergeCells count="2">
    <mergeCell ref="C2:Q2"/>
    <mergeCell ref="C3:Q3"/>
  </mergeCells>
  <pageMargins left="0.7" right="0.7" top="0.75" bottom="0.75" header="0.3" footer="0.3"/>
  <pageSetup paperSize="9" orientation="portrait"/>
  <headerFooter>
    <oddFooter>&amp;C&amp;"Calibri"&amp;10 &amp;K000000#Classified - Confidential</oddFooter>
  </headerFooter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5" tint="0.39997558519241921"/>
  </sheetPr>
  <dimension ref="A1:AW65"/>
  <sheetViews>
    <sheetView topLeftCell="P9" workbookViewId="0">
      <selection activeCell="P9" sqref="P9"/>
    </sheetView>
  </sheetViews>
  <sheetFormatPr defaultRowHeight="15"/>
  <cols>
    <col min="1" max="1" width="24" bestFit="1" customWidth="1"/>
    <col min="2" max="14" width="13.28515625" customWidth="1"/>
    <col min="15" max="15" width="14.5703125" bestFit="1" customWidth="1"/>
    <col min="16" max="16" width="22.28515625" bestFit="1" customWidth="1"/>
    <col min="17" max="17" width="18.5703125" bestFit="1" customWidth="1"/>
    <col min="18" max="18" width="16.42578125" bestFit="1" customWidth="1"/>
    <col min="19" max="19" width="14.5703125" bestFit="1" customWidth="1"/>
    <col min="20" max="20" width="13.85546875" bestFit="1" customWidth="1"/>
    <col min="21" max="21" width="10.5703125" bestFit="1" customWidth="1"/>
    <col min="22" max="22" width="22.28515625" bestFit="1" customWidth="1"/>
    <col min="23" max="23" width="18.5703125" bestFit="1" customWidth="1"/>
    <col min="24" max="24" width="16.42578125" bestFit="1" customWidth="1"/>
    <col min="25" max="25" width="14.5703125" bestFit="1" customWidth="1"/>
    <col min="26" max="26" width="13.85546875" bestFit="1" customWidth="1"/>
    <col min="27" max="27" width="10.28515625" bestFit="1" customWidth="1"/>
    <col min="28" max="28" width="14.5703125" bestFit="1" customWidth="1"/>
    <col min="29" max="29" width="18.5703125" bestFit="1" customWidth="1"/>
    <col min="30" max="30" width="16.42578125" customWidth="1"/>
    <col min="31" max="31" width="14.5703125" bestFit="1" customWidth="1"/>
    <col min="32" max="32" width="13.85546875" bestFit="1" customWidth="1"/>
    <col min="33" max="33" width="18.5703125" bestFit="1" customWidth="1"/>
    <col min="34" max="34" width="16.42578125" bestFit="1" customWidth="1"/>
    <col min="35" max="35" width="14.5703125" bestFit="1" customWidth="1"/>
    <col min="36" max="36" width="13.85546875" bestFit="1" customWidth="1"/>
    <col min="37" max="37" width="10.28515625" bestFit="1" customWidth="1"/>
  </cols>
  <sheetData>
    <row r="1" spans="1:49" ht="15.75" customHeight="1" thickBot="1">
      <c r="O1" s="5">
        <f>SUBTOTAL(9,O3:O65)</f>
        <v>4036556</v>
      </c>
      <c r="AQ1">
        <v>75871220</v>
      </c>
      <c r="AR1">
        <v>2065482</v>
      </c>
      <c r="AS1">
        <v>10000</v>
      </c>
      <c r="AT1">
        <v>14588010</v>
      </c>
      <c r="AU1">
        <v>32700722</v>
      </c>
      <c r="AV1">
        <v>14178030.789999999</v>
      </c>
      <c r="AW1">
        <v>139413464.78999999</v>
      </c>
    </row>
    <row r="2" spans="1:49" ht="45.75" customHeight="1" thickBot="1">
      <c r="A2" s="190" t="s">
        <v>12041</v>
      </c>
      <c r="B2" s="180">
        <v>45017</v>
      </c>
      <c r="C2" s="181">
        <v>45047</v>
      </c>
      <c r="D2" s="181">
        <v>45078</v>
      </c>
      <c r="E2" s="181">
        <v>45108</v>
      </c>
      <c r="F2" s="181">
        <v>45139</v>
      </c>
      <c r="G2" s="181">
        <v>45170</v>
      </c>
      <c r="H2" s="181">
        <v>45200</v>
      </c>
      <c r="I2" s="181">
        <v>45231</v>
      </c>
      <c r="J2" s="181">
        <v>45261</v>
      </c>
      <c r="K2" s="181">
        <v>45292</v>
      </c>
      <c r="L2" s="181">
        <v>45323</v>
      </c>
      <c r="M2" s="181">
        <v>45352</v>
      </c>
      <c r="N2" s="181" t="s">
        <v>12025</v>
      </c>
      <c r="O2" s="8" t="s">
        <v>88</v>
      </c>
      <c r="P2" s="10" t="s">
        <v>15</v>
      </c>
      <c r="Q2" s="10" t="s">
        <v>91</v>
      </c>
      <c r="R2" s="10" t="s">
        <v>33</v>
      </c>
      <c r="S2" s="10" t="s">
        <v>17</v>
      </c>
      <c r="T2" s="10" t="s">
        <v>18</v>
      </c>
      <c r="U2" s="10" t="s">
        <v>19</v>
      </c>
      <c r="V2" s="10" t="s">
        <v>90</v>
      </c>
      <c r="W2" s="10" t="s">
        <v>15</v>
      </c>
      <c r="X2" s="10" t="s">
        <v>91</v>
      </c>
      <c r="Y2" s="10" t="s">
        <v>33</v>
      </c>
      <c r="Z2" s="10" t="s">
        <v>17</v>
      </c>
      <c r="AA2" s="10" t="s">
        <v>18</v>
      </c>
      <c r="AB2" s="10" t="s">
        <v>19</v>
      </c>
      <c r="AC2" s="10" t="s">
        <v>90</v>
      </c>
      <c r="AD2" s="10"/>
      <c r="AE2" s="10" t="s">
        <v>15</v>
      </c>
      <c r="AF2" s="10" t="s">
        <v>91</v>
      </c>
      <c r="AG2" s="10" t="s">
        <v>33</v>
      </c>
      <c r="AH2" s="10" t="s">
        <v>17</v>
      </c>
      <c r="AI2" s="10" t="s">
        <v>18</v>
      </c>
      <c r="AJ2" s="10" t="s">
        <v>19</v>
      </c>
      <c r="AK2" s="10" t="s">
        <v>90</v>
      </c>
    </row>
    <row r="3" spans="1:49">
      <c r="A3" s="182" t="s">
        <v>188</v>
      </c>
      <c r="B3" s="182">
        <v>22000</v>
      </c>
      <c r="C3" s="182">
        <v>22000</v>
      </c>
      <c r="D3" s="182">
        <v>22582</v>
      </c>
      <c r="E3" s="182">
        <v>19871</v>
      </c>
      <c r="F3" s="182">
        <v>30548</v>
      </c>
      <c r="G3" s="182">
        <v>22000</v>
      </c>
      <c r="H3" s="182">
        <v>22000</v>
      </c>
      <c r="I3" s="182">
        <v>45703</v>
      </c>
      <c r="J3" s="182">
        <v>33832</v>
      </c>
      <c r="K3" s="182">
        <v>34790</v>
      </c>
      <c r="L3" s="182">
        <v>36385</v>
      </c>
      <c r="M3" s="182">
        <v>40038</v>
      </c>
      <c r="N3" s="182">
        <f t="shared" ref="N3:N34" si="0">SUM(B3:M3)</f>
        <v>351749</v>
      </c>
      <c r="O3" s="5">
        <f>INDEX(B3:M3,MATCH('Profitability - Comparison'!$R$3,'Salary FY 2023-24'!$B$2:$M$2,0))</f>
        <v>45703</v>
      </c>
      <c r="P3" s="183">
        <v>1</v>
      </c>
      <c r="Q3" s="184"/>
      <c r="R3" s="184"/>
      <c r="S3" s="185"/>
      <c r="T3" s="185"/>
      <c r="U3" s="185"/>
      <c r="V3" s="185">
        <f t="shared" ref="V3:V34" si="1">SUM(P3:U3)</f>
        <v>1</v>
      </c>
      <c r="W3" s="191">
        <f t="shared" ref="W3:W34" si="2">$N3*P3</f>
        <v>351749</v>
      </c>
      <c r="X3" s="191">
        <f t="shared" ref="X3:X34" si="3">$N3*Q3</f>
        <v>0</v>
      </c>
      <c r="Y3" s="191">
        <f t="shared" ref="Y3:Y34" si="4">$N3*R3</f>
        <v>0</v>
      </c>
      <c r="Z3" s="191">
        <f t="shared" ref="Z3:Z34" si="5">$N3*S3</f>
        <v>0</v>
      </c>
      <c r="AA3" s="191">
        <f t="shared" ref="AA3:AA34" si="6">$N3*T3</f>
        <v>0</v>
      </c>
      <c r="AB3" s="191">
        <f t="shared" ref="AB3:AB34" si="7">$N3*U3</f>
        <v>0</v>
      </c>
      <c r="AC3" s="192">
        <f t="shared" ref="AC3:AC34" si="8">SUM(W3:AB3)</f>
        <v>351749</v>
      </c>
      <c r="AD3" s="186"/>
      <c r="AE3">
        <f t="shared" ref="AE3:AE34" si="9">$O3*P3</f>
        <v>45703</v>
      </c>
      <c r="AF3">
        <f t="shared" ref="AF3:AF34" si="10">$O3*Q3</f>
        <v>0</v>
      </c>
      <c r="AG3">
        <f t="shared" ref="AG3:AG34" si="11">$O3*R3</f>
        <v>0</v>
      </c>
      <c r="AH3">
        <f t="shared" ref="AH3:AH34" si="12">$O3*S3</f>
        <v>0</v>
      </c>
      <c r="AI3">
        <f t="shared" ref="AI3:AI34" si="13">$O3*T3</f>
        <v>0</v>
      </c>
      <c r="AJ3">
        <f t="shared" ref="AJ3:AJ34" si="14">$O3*U3</f>
        <v>0</v>
      </c>
      <c r="AK3" s="192">
        <f t="shared" ref="AK3:AK34" si="15">SUM(AE3:AJ3)</f>
        <v>45703</v>
      </c>
    </row>
    <row r="4" spans="1:49">
      <c r="A4" s="182" t="s">
        <v>108</v>
      </c>
      <c r="B4" s="182"/>
      <c r="C4" s="182"/>
      <c r="D4" s="182"/>
      <c r="E4" s="182"/>
      <c r="F4" s="182">
        <v>54826</v>
      </c>
      <c r="G4" s="182">
        <v>60700</v>
      </c>
      <c r="H4" s="182">
        <v>60700</v>
      </c>
      <c r="I4" s="182">
        <v>60700</v>
      </c>
      <c r="J4" s="182">
        <v>60700</v>
      </c>
      <c r="K4" s="182">
        <v>60700</v>
      </c>
      <c r="L4" s="182">
        <v>50234</v>
      </c>
      <c r="M4" s="182">
        <v>60700</v>
      </c>
      <c r="N4" s="182">
        <f t="shared" si="0"/>
        <v>469260</v>
      </c>
      <c r="O4" s="5">
        <f>INDEX(B4:M4,MATCH('Profitability - Comparison'!$R$3,'Salary FY 2023-24'!$B$2:$M$2,0))</f>
        <v>60700</v>
      </c>
      <c r="P4" s="183">
        <v>1</v>
      </c>
      <c r="Q4" s="184"/>
      <c r="R4" s="184"/>
      <c r="S4" s="185"/>
      <c r="T4" s="185"/>
      <c r="U4" s="185"/>
      <c r="V4" s="185">
        <f t="shared" si="1"/>
        <v>1</v>
      </c>
      <c r="W4" s="191">
        <f t="shared" si="2"/>
        <v>469260</v>
      </c>
      <c r="X4" s="191">
        <f t="shared" si="3"/>
        <v>0</v>
      </c>
      <c r="Y4" s="191">
        <f t="shared" si="4"/>
        <v>0</v>
      </c>
      <c r="Z4" s="191">
        <f t="shared" si="5"/>
        <v>0</v>
      </c>
      <c r="AA4" s="191">
        <f t="shared" si="6"/>
        <v>0</v>
      </c>
      <c r="AB4" s="191">
        <f t="shared" si="7"/>
        <v>0</v>
      </c>
      <c r="AC4" s="192">
        <f t="shared" si="8"/>
        <v>469260</v>
      </c>
      <c r="AD4" s="186"/>
      <c r="AE4">
        <f t="shared" si="9"/>
        <v>60700</v>
      </c>
      <c r="AF4">
        <f t="shared" si="10"/>
        <v>0</v>
      </c>
      <c r="AG4">
        <f t="shared" si="11"/>
        <v>0</v>
      </c>
      <c r="AH4">
        <f t="shared" si="12"/>
        <v>0</v>
      </c>
      <c r="AI4">
        <f t="shared" si="13"/>
        <v>0</v>
      </c>
      <c r="AJ4">
        <f t="shared" si="14"/>
        <v>0</v>
      </c>
      <c r="AK4" s="192">
        <f t="shared" si="15"/>
        <v>60700</v>
      </c>
    </row>
    <row r="5" spans="1:49">
      <c r="A5" s="182" t="s">
        <v>183</v>
      </c>
      <c r="B5" s="182"/>
      <c r="C5" s="182"/>
      <c r="D5" s="182"/>
      <c r="E5" s="182"/>
      <c r="F5" s="182"/>
      <c r="G5" s="182"/>
      <c r="H5" s="182">
        <v>9355</v>
      </c>
      <c r="I5" s="182">
        <v>10000</v>
      </c>
      <c r="J5" s="182">
        <v>10000</v>
      </c>
      <c r="K5" s="182">
        <v>15000</v>
      </c>
      <c r="L5" s="182">
        <v>15000</v>
      </c>
      <c r="M5" s="182">
        <v>15000</v>
      </c>
      <c r="N5" s="182">
        <f t="shared" si="0"/>
        <v>74355</v>
      </c>
      <c r="O5" s="5">
        <f>INDEX(B5:M5,MATCH('Profitability - Comparison'!$R$3,'Salary FY 2023-24'!$B$2:$M$2,0))</f>
        <v>10000</v>
      </c>
      <c r="P5" s="183"/>
      <c r="Q5" s="184"/>
      <c r="R5" s="184"/>
      <c r="S5" s="185"/>
      <c r="T5" s="185">
        <v>1</v>
      </c>
      <c r="U5" s="185"/>
      <c r="V5" s="185">
        <f t="shared" si="1"/>
        <v>1</v>
      </c>
      <c r="W5" s="191">
        <f t="shared" si="2"/>
        <v>0</v>
      </c>
      <c r="X5" s="191">
        <f t="shared" si="3"/>
        <v>0</v>
      </c>
      <c r="Y5" s="191">
        <f t="shared" si="4"/>
        <v>0</v>
      </c>
      <c r="Z5" s="191">
        <f t="shared" si="5"/>
        <v>0</v>
      </c>
      <c r="AA5" s="191">
        <f t="shared" si="6"/>
        <v>74355</v>
      </c>
      <c r="AB5" s="191">
        <f t="shared" si="7"/>
        <v>0</v>
      </c>
      <c r="AC5" s="192">
        <f t="shared" si="8"/>
        <v>74355</v>
      </c>
      <c r="AD5" s="186"/>
      <c r="AE5">
        <f t="shared" si="9"/>
        <v>0</v>
      </c>
      <c r="AF5">
        <f t="shared" si="10"/>
        <v>0</v>
      </c>
      <c r="AG5">
        <f t="shared" si="11"/>
        <v>0</v>
      </c>
      <c r="AH5">
        <f t="shared" si="12"/>
        <v>0</v>
      </c>
      <c r="AI5">
        <f t="shared" si="13"/>
        <v>10000</v>
      </c>
      <c r="AJ5">
        <f t="shared" si="14"/>
        <v>0</v>
      </c>
      <c r="AK5" s="192">
        <f t="shared" si="15"/>
        <v>10000</v>
      </c>
    </row>
    <row r="6" spans="1:49">
      <c r="A6" s="182" t="s">
        <v>12042</v>
      </c>
      <c r="B6" s="182">
        <v>25020</v>
      </c>
      <c r="C6" s="182">
        <v>25020</v>
      </c>
      <c r="D6" s="182">
        <v>25020</v>
      </c>
      <c r="E6" s="182">
        <v>20985</v>
      </c>
      <c r="F6" s="182"/>
      <c r="G6" s="182">
        <v>25020</v>
      </c>
      <c r="H6" s="182">
        <v>25020</v>
      </c>
      <c r="I6" s="182">
        <v>25020</v>
      </c>
      <c r="J6" s="182">
        <v>25020</v>
      </c>
      <c r="K6" s="182">
        <v>0</v>
      </c>
      <c r="L6" s="182">
        <v>0</v>
      </c>
      <c r="M6" s="182"/>
      <c r="N6" s="182">
        <f t="shared" si="0"/>
        <v>196125</v>
      </c>
      <c r="O6" s="5">
        <f>INDEX(B6:M6,MATCH('Profitability - Comparison'!$R$3,'Salary FY 2023-24'!$B$2:$M$2,0))</f>
        <v>25020</v>
      </c>
      <c r="P6" s="183"/>
      <c r="Q6" s="184"/>
      <c r="R6" s="184"/>
      <c r="S6" s="185"/>
      <c r="T6" s="185"/>
      <c r="U6" s="185">
        <v>1</v>
      </c>
      <c r="V6" s="185">
        <f t="shared" si="1"/>
        <v>1</v>
      </c>
      <c r="W6" s="191">
        <f t="shared" si="2"/>
        <v>0</v>
      </c>
      <c r="X6" s="191">
        <f t="shared" si="3"/>
        <v>0</v>
      </c>
      <c r="Y6" s="191">
        <f t="shared" si="4"/>
        <v>0</v>
      </c>
      <c r="Z6" s="191">
        <f t="shared" si="5"/>
        <v>0</v>
      </c>
      <c r="AA6" s="191">
        <f t="shared" si="6"/>
        <v>0</v>
      </c>
      <c r="AB6" s="191">
        <f t="shared" si="7"/>
        <v>196125</v>
      </c>
      <c r="AC6" s="192">
        <f t="shared" si="8"/>
        <v>196125</v>
      </c>
      <c r="AD6" s="186"/>
      <c r="AE6">
        <f t="shared" si="9"/>
        <v>0</v>
      </c>
      <c r="AF6">
        <f t="shared" si="10"/>
        <v>0</v>
      </c>
      <c r="AG6">
        <f t="shared" si="11"/>
        <v>0</v>
      </c>
      <c r="AH6">
        <f t="shared" si="12"/>
        <v>0</v>
      </c>
      <c r="AI6">
        <f t="shared" si="13"/>
        <v>0</v>
      </c>
      <c r="AJ6">
        <f t="shared" si="14"/>
        <v>25020</v>
      </c>
      <c r="AK6" s="192">
        <f t="shared" si="15"/>
        <v>25020</v>
      </c>
    </row>
    <row r="7" spans="1:49">
      <c r="A7" s="182" t="s">
        <v>99</v>
      </c>
      <c r="B7" s="182">
        <v>35000</v>
      </c>
      <c r="C7" s="182">
        <v>35000</v>
      </c>
      <c r="D7" s="182">
        <v>35361</v>
      </c>
      <c r="E7" s="182">
        <v>31613</v>
      </c>
      <c r="F7" s="182">
        <v>36500</v>
      </c>
      <c r="G7" s="182">
        <v>35000</v>
      </c>
      <c r="H7" s="182">
        <v>35000</v>
      </c>
      <c r="I7" s="182">
        <v>35000</v>
      </c>
      <c r="J7" s="182">
        <v>35000</v>
      </c>
      <c r="K7" s="182">
        <v>35000</v>
      </c>
      <c r="L7" s="182">
        <v>35000</v>
      </c>
      <c r="M7" s="182">
        <v>35000</v>
      </c>
      <c r="N7" s="182">
        <f t="shared" si="0"/>
        <v>418474</v>
      </c>
      <c r="O7" s="5">
        <f>INDEX(B7:M7,MATCH('Profitability - Comparison'!$R$3,'Salary FY 2023-24'!$B$2:$M$2,0))</f>
        <v>35000</v>
      </c>
      <c r="P7" s="183">
        <v>0.1</v>
      </c>
      <c r="Q7" s="184">
        <v>0.9</v>
      </c>
      <c r="R7" s="184"/>
      <c r="S7" s="185"/>
      <c r="T7" s="185"/>
      <c r="U7" s="185"/>
      <c r="V7" s="185">
        <f t="shared" si="1"/>
        <v>1</v>
      </c>
      <c r="W7" s="191">
        <f t="shared" si="2"/>
        <v>41847.4</v>
      </c>
      <c r="X7" s="191">
        <f t="shared" si="3"/>
        <v>376626.60000000003</v>
      </c>
      <c r="Y7" s="191">
        <f t="shared" si="4"/>
        <v>0</v>
      </c>
      <c r="Z7" s="191">
        <f t="shared" si="5"/>
        <v>0</v>
      </c>
      <c r="AA7" s="191">
        <f t="shared" si="6"/>
        <v>0</v>
      </c>
      <c r="AB7" s="191">
        <f t="shared" si="7"/>
        <v>0</v>
      </c>
      <c r="AC7" s="192">
        <f t="shared" si="8"/>
        <v>418474.00000000006</v>
      </c>
      <c r="AD7" s="186"/>
      <c r="AE7">
        <f t="shared" si="9"/>
        <v>3500</v>
      </c>
      <c r="AF7">
        <f t="shared" si="10"/>
        <v>31500</v>
      </c>
      <c r="AG7">
        <f t="shared" si="11"/>
        <v>0</v>
      </c>
      <c r="AH7">
        <f t="shared" si="12"/>
        <v>0</v>
      </c>
      <c r="AI7">
        <f t="shared" si="13"/>
        <v>0</v>
      </c>
      <c r="AJ7">
        <f t="shared" si="14"/>
        <v>0</v>
      </c>
      <c r="AK7" s="192">
        <f t="shared" si="15"/>
        <v>35000</v>
      </c>
    </row>
    <row r="8" spans="1:49">
      <c r="A8" s="182" t="s">
        <v>12043</v>
      </c>
      <c r="B8" s="182"/>
      <c r="C8" s="182"/>
      <c r="D8" s="182"/>
      <c r="E8" s="182"/>
      <c r="F8" s="182"/>
      <c r="G8" s="182">
        <v>3000</v>
      </c>
      <c r="H8" s="182">
        <v>15000</v>
      </c>
      <c r="I8" s="182">
        <v>15000</v>
      </c>
      <c r="J8" s="182">
        <v>15000</v>
      </c>
      <c r="K8" s="182">
        <v>15000</v>
      </c>
      <c r="L8" s="182">
        <v>15000</v>
      </c>
      <c r="M8" s="182">
        <v>15000</v>
      </c>
      <c r="N8" s="182">
        <f t="shared" si="0"/>
        <v>93000</v>
      </c>
      <c r="O8" s="5">
        <f>INDEX(B8:M8,MATCH('Profitability - Comparison'!$R$3,'Salary FY 2023-24'!$B$2:$M$2,0))</f>
        <v>15000</v>
      </c>
      <c r="P8" s="183"/>
      <c r="Q8" s="184"/>
      <c r="R8" s="184"/>
      <c r="S8" s="185"/>
      <c r="T8" s="185"/>
      <c r="U8" s="185">
        <v>1</v>
      </c>
      <c r="V8" s="185">
        <f t="shared" si="1"/>
        <v>1</v>
      </c>
      <c r="W8" s="191">
        <f t="shared" si="2"/>
        <v>0</v>
      </c>
      <c r="X8" s="191">
        <f t="shared" si="3"/>
        <v>0</v>
      </c>
      <c r="Y8" s="191">
        <f t="shared" si="4"/>
        <v>0</v>
      </c>
      <c r="Z8" s="191">
        <f t="shared" si="5"/>
        <v>0</v>
      </c>
      <c r="AA8" s="191">
        <f t="shared" si="6"/>
        <v>0</v>
      </c>
      <c r="AB8" s="191">
        <f t="shared" si="7"/>
        <v>93000</v>
      </c>
      <c r="AC8" s="192">
        <f t="shared" si="8"/>
        <v>93000</v>
      </c>
      <c r="AD8" s="186"/>
      <c r="AE8">
        <f t="shared" si="9"/>
        <v>0</v>
      </c>
      <c r="AF8">
        <f t="shared" si="10"/>
        <v>0</v>
      </c>
      <c r="AG8">
        <f t="shared" si="11"/>
        <v>0</v>
      </c>
      <c r="AH8">
        <f t="shared" si="12"/>
        <v>0</v>
      </c>
      <c r="AI8">
        <f t="shared" si="13"/>
        <v>0</v>
      </c>
      <c r="AJ8">
        <f t="shared" si="14"/>
        <v>15000</v>
      </c>
      <c r="AK8" s="192">
        <f t="shared" si="15"/>
        <v>15000</v>
      </c>
    </row>
    <row r="9" spans="1:49">
      <c r="A9" s="182" t="s">
        <v>109</v>
      </c>
      <c r="B9" s="182"/>
      <c r="C9" s="182"/>
      <c r="D9" s="182"/>
      <c r="E9" s="182"/>
      <c r="F9" s="182"/>
      <c r="G9" s="182"/>
      <c r="H9" s="182"/>
      <c r="I9" s="182"/>
      <c r="J9" s="182">
        <v>15548</v>
      </c>
      <c r="K9" s="182">
        <v>48200</v>
      </c>
      <c r="L9" s="182">
        <v>48200</v>
      </c>
      <c r="M9" s="182">
        <v>48200</v>
      </c>
      <c r="N9" s="182">
        <f t="shared" si="0"/>
        <v>160148</v>
      </c>
      <c r="O9" s="5">
        <f>INDEX(B9:M9,MATCH('Profitability - Comparison'!$R$3,'Salary FY 2023-24'!$B$2:$M$2,0))</f>
        <v>0</v>
      </c>
      <c r="P9" s="183">
        <v>1</v>
      </c>
      <c r="Q9" s="184"/>
      <c r="R9" s="184"/>
      <c r="S9" s="185"/>
      <c r="T9" s="185"/>
      <c r="U9" s="185"/>
      <c r="V9" s="185">
        <f t="shared" si="1"/>
        <v>1</v>
      </c>
      <c r="W9" s="191">
        <f t="shared" si="2"/>
        <v>160148</v>
      </c>
      <c r="X9" s="191">
        <f t="shared" si="3"/>
        <v>0</v>
      </c>
      <c r="Y9" s="191">
        <f t="shared" si="4"/>
        <v>0</v>
      </c>
      <c r="Z9" s="191">
        <f t="shared" si="5"/>
        <v>0</v>
      </c>
      <c r="AA9" s="191">
        <f t="shared" si="6"/>
        <v>0</v>
      </c>
      <c r="AB9" s="191">
        <f t="shared" si="7"/>
        <v>0</v>
      </c>
      <c r="AC9" s="192">
        <f t="shared" si="8"/>
        <v>160148</v>
      </c>
      <c r="AD9" s="186"/>
      <c r="AE9">
        <f t="shared" si="9"/>
        <v>0</v>
      </c>
      <c r="AF9">
        <f t="shared" si="10"/>
        <v>0</v>
      </c>
      <c r="AG9">
        <f t="shared" si="11"/>
        <v>0</v>
      </c>
      <c r="AH9">
        <f t="shared" si="12"/>
        <v>0</v>
      </c>
      <c r="AI9">
        <f t="shared" si="13"/>
        <v>0</v>
      </c>
      <c r="AJ9">
        <f t="shared" si="14"/>
        <v>0</v>
      </c>
      <c r="AK9" s="192">
        <f t="shared" si="15"/>
        <v>0</v>
      </c>
    </row>
    <row r="10" spans="1:49">
      <c r="A10" s="182" t="s">
        <v>111</v>
      </c>
      <c r="B10" s="182">
        <v>45000</v>
      </c>
      <c r="C10" s="182">
        <v>45000</v>
      </c>
      <c r="D10" s="182">
        <v>45000</v>
      </c>
      <c r="E10" s="182">
        <v>45000</v>
      </c>
      <c r="F10" s="182">
        <v>45000</v>
      </c>
      <c r="G10" s="182">
        <v>45000</v>
      </c>
      <c r="H10" s="182">
        <v>45000</v>
      </c>
      <c r="I10" s="182">
        <v>45000</v>
      </c>
      <c r="J10" s="182">
        <v>45000</v>
      </c>
      <c r="K10" s="182">
        <v>45000</v>
      </c>
      <c r="L10" s="182">
        <v>45000</v>
      </c>
      <c r="M10" s="182">
        <v>45000</v>
      </c>
      <c r="N10" s="182">
        <f t="shared" si="0"/>
        <v>540000</v>
      </c>
      <c r="O10" s="5">
        <f>INDEX(B10:M10,MATCH('Profitability - Comparison'!$R$3,'Salary FY 2023-24'!$B$2:$M$2,0))</f>
        <v>45000</v>
      </c>
      <c r="P10" s="183"/>
      <c r="Q10" s="184"/>
      <c r="R10" s="184"/>
      <c r="S10" s="185"/>
      <c r="T10" s="185"/>
      <c r="U10" s="185">
        <v>1</v>
      </c>
      <c r="V10" s="185">
        <f t="shared" si="1"/>
        <v>1</v>
      </c>
      <c r="W10" s="191">
        <f t="shared" si="2"/>
        <v>0</v>
      </c>
      <c r="X10" s="191">
        <f t="shared" si="3"/>
        <v>0</v>
      </c>
      <c r="Y10" s="191">
        <f t="shared" si="4"/>
        <v>0</v>
      </c>
      <c r="Z10" s="191">
        <f t="shared" si="5"/>
        <v>0</v>
      </c>
      <c r="AA10" s="191">
        <f t="shared" si="6"/>
        <v>0</v>
      </c>
      <c r="AB10" s="191">
        <f t="shared" si="7"/>
        <v>540000</v>
      </c>
      <c r="AC10" s="192">
        <f t="shared" si="8"/>
        <v>540000</v>
      </c>
      <c r="AD10" s="186"/>
      <c r="AE10">
        <f t="shared" si="9"/>
        <v>0</v>
      </c>
      <c r="AF10">
        <f t="shared" si="10"/>
        <v>0</v>
      </c>
      <c r="AG10">
        <f t="shared" si="11"/>
        <v>0</v>
      </c>
      <c r="AH10">
        <f t="shared" si="12"/>
        <v>0</v>
      </c>
      <c r="AI10">
        <f t="shared" si="13"/>
        <v>0</v>
      </c>
      <c r="AJ10">
        <f t="shared" si="14"/>
        <v>45000</v>
      </c>
      <c r="AK10" s="192">
        <f t="shared" si="15"/>
        <v>45000</v>
      </c>
    </row>
    <row r="11" spans="1:49">
      <c r="A11" s="182" t="s">
        <v>96</v>
      </c>
      <c r="B11" s="182">
        <v>99034</v>
      </c>
      <c r="C11" s="182">
        <v>99034</v>
      </c>
      <c r="D11" s="182">
        <v>99034</v>
      </c>
      <c r="E11" s="182">
        <v>99034</v>
      </c>
      <c r="F11" s="182">
        <v>99034</v>
      </c>
      <c r="G11" s="182">
        <v>99034</v>
      </c>
      <c r="H11" s="182">
        <v>99034</v>
      </c>
      <c r="I11" s="182">
        <v>99034</v>
      </c>
      <c r="J11" s="182">
        <v>99034</v>
      </c>
      <c r="K11" s="182">
        <v>99034</v>
      </c>
      <c r="L11" s="182">
        <v>99034</v>
      </c>
      <c r="M11" s="182">
        <v>99034</v>
      </c>
      <c r="N11" s="182">
        <f t="shared" si="0"/>
        <v>1188408</v>
      </c>
      <c r="O11" s="5">
        <f>INDEX(B11:M11,MATCH('Profitability - Comparison'!$R$3,'Salary FY 2023-24'!$B$2:$M$2,0))</f>
        <v>99034</v>
      </c>
      <c r="P11" s="183">
        <v>1</v>
      </c>
      <c r="Q11" s="184"/>
      <c r="R11" s="184"/>
      <c r="S11" s="185"/>
      <c r="T11" s="185"/>
      <c r="U11" s="185"/>
      <c r="V11" s="185">
        <f t="shared" si="1"/>
        <v>1</v>
      </c>
      <c r="W11" s="191">
        <f t="shared" si="2"/>
        <v>1188408</v>
      </c>
      <c r="X11" s="191">
        <f t="shared" si="3"/>
        <v>0</v>
      </c>
      <c r="Y11" s="191">
        <f t="shared" si="4"/>
        <v>0</v>
      </c>
      <c r="Z11" s="191">
        <f t="shared" si="5"/>
        <v>0</v>
      </c>
      <c r="AA11" s="191">
        <f t="shared" si="6"/>
        <v>0</v>
      </c>
      <c r="AB11" s="191">
        <f t="shared" si="7"/>
        <v>0</v>
      </c>
      <c r="AC11" s="192">
        <f t="shared" si="8"/>
        <v>1188408</v>
      </c>
      <c r="AD11" s="186"/>
      <c r="AE11">
        <f t="shared" si="9"/>
        <v>99034</v>
      </c>
      <c r="AF11">
        <f t="shared" si="10"/>
        <v>0</v>
      </c>
      <c r="AG11">
        <f t="shared" si="11"/>
        <v>0</v>
      </c>
      <c r="AH11">
        <f t="shared" si="12"/>
        <v>0</v>
      </c>
      <c r="AI11">
        <f t="shared" si="13"/>
        <v>0</v>
      </c>
      <c r="AJ11">
        <f t="shared" si="14"/>
        <v>0</v>
      </c>
      <c r="AK11" s="192">
        <f t="shared" si="15"/>
        <v>99034</v>
      </c>
    </row>
    <row r="12" spans="1:49">
      <c r="A12" s="182" t="s">
        <v>112</v>
      </c>
      <c r="B12" s="182">
        <v>32314</v>
      </c>
      <c r="C12" s="182">
        <v>32314</v>
      </c>
      <c r="D12" s="182">
        <v>32314</v>
      </c>
      <c r="E12" s="182">
        <v>30229</v>
      </c>
      <c r="F12" s="182">
        <v>32314</v>
      </c>
      <c r="G12" s="182">
        <v>32314</v>
      </c>
      <c r="H12" s="182">
        <v>32314</v>
      </c>
      <c r="I12" s="182">
        <v>32314</v>
      </c>
      <c r="J12" s="182">
        <v>32314</v>
      </c>
      <c r="K12" s="182">
        <v>32314</v>
      </c>
      <c r="L12" s="182">
        <v>32314</v>
      </c>
      <c r="M12" s="182">
        <v>32314</v>
      </c>
      <c r="N12" s="182">
        <f t="shared" si="0"/>
        <v>385683</v>
      </c>
      <c r="O12" s="5">
        <f>INDEX(B12:M12,MATCH('Profitability - Comparison'!$R$3,'Salary FY 2023-24'!$B$2:$M$2,0))</f>
        <v>32314</v>
      </c>
      <c r="P12" s="183"/>
      <c r="Q12" s="184"/>
      <c r="R12" s="184"/>
      <c r="S12" s="185">
        <v>1</v>
      </c>
      <c r="T12" s="185"/>
      <c r="U12" s="185"/>
      <c r="V12" s="185">
        <f t="shared" si="1"/>
        <v>1</v>
      </c>
      <c r="W12" s="191">
        <f t="shared" si="2"/>
        <v>0</v>
      </c>
      <c r="X12" s="191">
        <f t="shared" si="3"/>
        <v>0</v>
      </c>
      <c r="Y12" s="191">
        <f t="shared" si="4"/>
        <v>0</v>
      </c>
      <c r="Z12" s="191">
        <f t="shared" si="5"/>
        <v>385683</v>
      </c>
      <c r="AA12" s="191">
        <f t="shared" si="6"/>
        <v>0</v>
      </c>
      <c r="AB12" s="191">
        <f t="shared" si="7"/>
        <v>0</v>
      </c>
      <c r="AC12" s="192">
        <f t="shared" si="8"/>
        <v>385683</v>
      </c>
      <c r="AD12" s="186"/>
      <c r="AE12">
        <f t="shared" si="9"/>
        <v>0</v>
      </c>
      <c r="AF12">
        <f t="shared" si="10"/>
        <v>0</v>
      </c>
      <c r="AG12">
        <f t="shared" si="11"/>
        <v>0</v>
      </c>
      <c r="AH12">
        <f t="shared" si="12"/>
        <v>32314</v>
      </c>
      <c r="AI12">
        <f t="shared" si="13"/>
        <v>0</v>
      </c>
      <c r="AJ12">
        <f t="shared" si="14"/>
        <v>0</v>
      </c>
      <c r="AK12" s="192">
        <f t="shared" si="15"/>
        <v>32314</v>
      </c>
    </row>
    <row r="13" spans="1:49">
      <c r="A13" s="182" t="s">
        <v>113</v>
      </c>
      <c r="B13" s="182">
        <v>15448</v>
      </c>
      <c r="C13" s="182">
        <v>22069</v>
      </c>
      <c r="D13" s="182">
        <v>22069</v>
      </c>
      <c r="E13" s="182">
        <v>22136</v>
      </c>
      <c r="F13" s="182">
        <v>22106</v>
      </c>
      <c r="G13" s="182">
        <v>22145</v>
      </c>
      <c r="H13" s="182">
        <v>20200</v>
      </c>
      <c r="I13" s="182">
        <v>20200</v>
      </c>
      <c r="J13" s="182">
        <v>20200</v>
      </c>
      <c r="K13" s="182">
        <v>20200</v>
      </c>
      <c r="L13" s="182">
        <v>20200</v>
      </c>
      <c r="M13" s="182">
        <v>20200</v>
      </c>
      <c r="N13" s="182">
        <f t="shared" si="0"/>
        <v>247173</v>
      </c>
      <c r="O13" s="5">
        <f>INDEX(B13:M13,MATCH('Profitability - Comparison'!$R$3,'Salary FY 2023-24'!$B$2:$M$2,0))</f>
        <v>20200</v>
      </c>
      <c r="P13" s="183">
        <v>1</v>
      </c>
      <c r="Q13" s="184"/>
      <c r="R13" s="184"/>
      <c r="S13" s="185"/>
      <c r="T13" s="185"/>
      <c r="U13" s="185"/>
      <c r="V13" s="185">
        <f t="shared" si="1"/>
        <v>1</v>
      </c>
      <c r="W13" s="191">
        <f t="shared" si="2"/>
        <v>247173</v>
      </c>
      <c r="X13" s="191">
        <f t="shared" si="3"/>
        <v>0</v>
      </c>
      <c r="Y13" s="191">
        <f t="shared" si="4"/>
        <v>0</v>
      </c>
      <c r="Z13" s="191">
        <f t="shared" si="5"/>
        <v>0</v>
      </c>
      <c r="AA13" s="191">
        <f t="shared" si="6"/>
        <v>0</v>
      </c>
      <c r="AB13" s="191">
        <f t="shared" si="7"/>
        <v>0</v>
      </c>
      <c r="AC13" s="192">
        <f t="shared" si="8"/>
        <v>247173</v>
      </c>
      <c r="AD13" s="186"/>
      <c r="AE13">
        <f t="shared" si="9"/>
        <v>20200</v>
      </c>
      <c r="AF13">
        <f t="shared" si="10"/>
        <v>0</v>
      </c>
      <c r="AG13">
        <f t="shared" si="11"/>
        <v>0</v>
      </c>
      <c r="AH13">
        <f t="shared" si="12"/>
        <v>0</v>
      </c>
      <c r="AI13">
        <f t="shared" si="13"/>
        <v>0</v>
      </c>
      <c r="AJ13">
        <f t="shared" si="14"/>
        <v>0</v>
      </c>
      <c r="AK13" s="192">
        <f t="shared" si="15"/>
        <v>20200</v>
      </c>
    </row>
    <row r="14" spans="1:49">
      <c r="A14" s="182" t="s">
        <v>151</v>
      </c>
      <c r="B14" s="182"/>
      <c r="C14" s="182"/>
      <c r="D14" s="182"/>
      <c r="E14" s="182"/>
      <c r="F14" s="182"/>
      <c r="G14" s="182">
        <v>3333</v>
      </c>
      <c r="H14" s="182">
        <v>10000</v>
      </c>
      <c r="I14" s="182">
        <v>10000</v>
      </c>
      <c r="J14" s="182">
        <v>10000</v>
      </c>
      <c r="K14" s="182">
        <v>15000</v>
      </c>
      <c r="L14" s="182">
        <v>15000</v>
      </c>
      <c r="M14" s="182">
        <v>15250</v>
      </c>
      <c r="N14" s="182">
        <f t="shared" si="0"/>
        <v>78583</v>
      </c>
      <c r="O14" s="5">
        <f>INDEX(B14:M14,MATCH('Profitability - Comparison'!$R$3,'Salary FY 2023-24'!$B$2:$M$2,0))</f>
        <v>10000</v>
      </c>
      <c r="P14" s="183">
        <v>1</v>
      </c>
      <c r="Q14" s="184"/>
      <c r="R14" s="184"/>
      <c r="S14" s="185"/>
      <c r="T14" s="185"/>
      <c r="U14" s="185"/>
      <c r="V14" s="185">
        <f t="shared" si="1"/>
        <v>1</v>
      </c>
      <c r="W14" s="191">
        <f t="shared" si="2"/>
        <v>78583</v>
      </c>
      <c r="X14" s="191">
        <f t="shared" si="3"/>
        <v>0</v>
      </c>
      <c r="Y14" s="191">
        <f t="shared" si="4"/>
        <v>0</v>
      </c>
      <c r="Z14" s="191">
        <f t="shared" si="5"/>
        <v>0</v>
      </c>
      <c r="AA14" s="191">
        <f t="shared" si="6"/>
        <v>0</v>
      </c>
      <c r="AB14" s="191">
        <f t="shared" si="7"/>
        <v>0</v>
      </c>
      <c r="AC14" s="192">
        <f t="shared" si="8"/>
        <v>78583</v>
      </c>
      <c r="AD14" s="186"/>
      <c r="AE14">
        <f t="shared" si="9"/>
        <v>10000</v>
      </c>
      <c r="AF14">
        <f t="shared" si="10"/>
        <v>0</v>
      </c>
      <c r="AG14">
        <f t="shared" si="11"/>
        <v>0</v>
      </c>
      <c r="AH14">
        <f t="shared" si="12"/>
        <v>0</v>
      </c>
      <c r="AI14">
        <f t="shared" si="13"/>
        <v>0</v>
      </c>
      <c r="AJ14">
        <f t="shared" si="14"/>
        <v>0</v>
      </c>
      <c r="AK14" s="192">
        <f t="shared" si="15"/>
        <v>10000</v>
      </c>
    </row>
    <row r="15" spans="1:49">
      <c r="A15" s="182" t="s">
        <v>12044</v>
      </c>
      <c r="B15" s="182"/>
      <c r="C15" s="182"/>
      <c r="D15" s="182"/>
      <c r="E15" s="182"/>
      <c r="F15" s="182"/>
      <c r="G15" s="182">
        <v>43853</v>
      </c>
      <c r="H15" s="182">
        <v>7381</v>
      </c>
      <c r="I15" s="182"/>
      <c r="J15" s="182"/>
      <c r="K15" s="182"/>
      <c r="L15" s="182"/>
      <c r="M15" s="182"/>
      <c r="N15" s="182">
        <f t="shared" si="0"/>
        <v>51234</v>
      </c>
      <c r="O15" s="5">
        <f>INDEX(B15:M15,MATCH('Profitability - Comparison'!$R$3,'Salary FY 2023-24'!$B$2:$M$2,0))</f>
        <v>0</v>
      </c>
      <c r="P15" s="183"/>
      <c r="Q15" s="184"/>
      <c r="R15" s="184"/>
      <c r="S15" s="185"/>
      <c r="T15" s="185">
        <v>1</v>
      </c>
      <c r="U15" s="185"/>
      <c r="V15" s="185">
        <f t="shared" si="1"/>
        <v>1</v>
      </c>
      <c r="W15" s="191">
        <f t="shared" si="2"/>
        <v>0</v>
      </c>
      <c r="X15" s="191">
        <f t="shared" si="3"/>
        <v>0</v>
      </c>
      <c r="Y15" s="191">
        <f t="shared" si="4"/>
        <v>0</v>
      </c>
      <c r="Z15" s="191">
        <f t="shared" si="5"/>
        <v>0</v>
      </c>
      <c r="AA15" s="191">
        <f t="shared" si="6"/>
        <v>51234</v>
      </c>
      <c r="AB15" s="191">
        <f t="shared" si="7"/>
        <v>0</v>
      </c>
      <c r="AC15" s="192">
        <f t="shared" si="8"/>
        <v>51234</v>
      </c>
      <c r="AD15" s="186"/>
      <c r="AE15">
        <f t="shared" si="9"/>
        <v>0</v>
      </c>
      <c r="AF15">
        <f t="shared" si="10"/>
        <v>0</v>
      </c>
      <c r="AG15">
        <f t="shared" si="11"/>
        <v>0</v>
      </c>
      <c r="AH15">
        <f t="shared" si="12"/>
        <v>0</v>
      </c>
      <c r="AI15">
        <f t="shared" si="13"/>
        <v>0</v>
      </c>
      <c r="AJ15">
        <f t="shared" si="14"/>
        <v>0</v>
      </c>
      <c r="AK15" s="192">
        <f t="shared" si="15"/>
        <v>0</v>
      </c>
    </row>
    <row r="16" spans="1:49">
      <c r="A16" s="182" t="s">
        <v>100</v>
      </c>
      <c r="B16" s="182">
        <v>28500</v>
      </c>
      <c r="C16" s="182">
        <v>28500</v>
      </c>
      <c r="D16" s="182">
        <v>28250</v>
      </c>
      <c r="E16" s="182">
        <v>26904</v>
      </c>
      <c r="F16" s="182">
        <v>29950</v>
      </c>
      <c r="G16" s="182">
        <v>31710</v>
      </c>
      <c r="H16" s="182">
        <v>31750</v>
      </c>
      <c r="I16" s="182">
        <v>79818</v>
      </c>
      <c r="J16" s="182">
        <v>38019</v>
      </c>
      <c r="K16" s="182">
        <v>39607</v>
      </c>
      <c r="L16" s="182">
        <v>39394</v>
      </c>
      <c r="M16" s="182">
        <v>39169</v>
      </c>
      <c r="N16" s="182">
        <f t="shared" si="0"/>
        <v>441571</v>
      </c>
      <c r="O16" s="5">
        <f>INDEX(B16:M16,MATCH('Profitability - Comparison'!$R$3,'Salary FY 2023-24'!$B$2:$M$2,0))</f>
        <v>79818</v>
      </c>
      <c r="P16" s="183">
        <v>0.8</v>
      </c>
      <c r="Q16" s="184"/>
      <c r="R16" s="184"/>
      <c r="S16" s="185">
        <v>0.2</v>
      </c>
      <c r="T16" s="185"/>
      <c r="U16" s="185"/>
      <c r="V16" s="185">
        <f t="shared" si="1"/>
        <v>1</v>
      </c>
      <c r="W16" s="191">
        <f t="shared" si="2"/>
        <v>353256.80000000005</v>
      </c>
      <c r="X16" s="191">
        <f t="shared" si="3"/>
        <v>0</v>
      </c>
      <c r="Y16" s="191">
        <f t="shared" si="4"/>
        <v>0</v>
      </c>
      <c r="Z16" s="191">
        <f t="shared" si="5"/>
        <v>88314.200000000012</v>
      </c>
      <c r="AA16" s="191">
        <f t="shared" si="6"/>
        <v>0</v>
      </c>
      <c r="AB16" s="191">
        <f t="shared" si="7"/>
        <v>0</v>
      </c>
      <c r="AC16" s="192">
        <f t="shared" si="8"/>
        <v>441571.00000000006</v>
      </c>
      <c r="AD16" s="186"/>
      <c r="AE16">
        <f t="shared" si="9"/>
        <v>63854.400000000001</v>
      </c>
      <c r="AF16">
        <f t="shared" si="10"/>
        <v>0</v>
      </c>
      <c r="AG16">
        <f t="shared" si="11"/>
        <v>0</v>
      </c>
      <c r="AH16">
        <f t="shared" si="12"/>
        <v>15963.6</v>
      </c>
      <c r="AI16">
        <f t="shared" si="13"/>
        <v>0</v>
      </c>
      <c r="AJ16">
        <f t="shared" si="14"/>
        <v>0</v>
      </c>
      <c r="AK16" s="192">
        <f t="shared" si="15"/>
        <v>79818</v>
      </c>
    </row>
    <row r="17" spans="1:37">
      <c r="A17" s="182" t="s">
        <v>185</v>
      </c>
      <c r="B17" s="182"/>
      <c r="C17" s="182"/>
      <c r="D17" s="182"/>
      <c r="E17" s="182"/>
      <c r="F17" s="182"/>
      <c r="G17" s="182"/>
      <c r="H17" s="182">
        <v>14032</v>
      </c>
      <c r="I17" s="182">
        <v>15000</v>
      </c>
      <c r="J17" s="182">
        <v>15000</v>
      </c>
      <c r="K17" s="182">
        <v>15000</v>
      </c>
      <c r="L17" s="182">
        <v>15000</v>
      </c>
      <c r="M17" s="182">
        <v>15000</v>
      </c>
      <c r="N17" s="182">
        <f t="shared" si="0"/>
        <v>89032</v>
      </c>
      <c r="O17" s="5">
        <f>INDEX(B17:M17,MATCH('Profitability - Comparison'!$R$3,'Salary FY 2023-24'!$B$2:$M$2,0))</f>
        <v>15000</v>
      </c>
      <c r="P17" s="183">
        <v>0.6</v>
      </c>
      <c r="Q17" s="184"/>
      <c r="R17" s="184"/>
      <c r="S17" s="185">
        <v>0.4</v>
      </c>
      <c r="T17" s="185"/>
      <c r="U17" s="185"/>
      <c r="V17" s="185">
        <f t="shared" si="1"/>
        <v>1</v>
      </c>
      <c r="W17" s="191">
        <f t="shared" si="2"/>
        <v>53419.199999999997</v>
      </c>
      <c r="X17" s="191">
        <f t="shared" si="3"/>
        <v>0</v>
      </c>
      <c r="Y17" s="191">
        <f t="shared" si="4"/>
        <v>0</v>
      </c>
      <c r="Z17" s="191">
        <f t="shared" si="5"/>
        <v>35612.800000000003</v>
      </c>
      <c r="AA17" s="191">
        <f t="shared" si="6"/>
        <v>0</v>
      </c>
      <c r="AB17" s="191">
        <f t="shared" si="7"/>
        <v>0</v>
      </c>
      <c r="AC17" s="192">
        <f t="shared" si="8"/>
        <v>89032</v>
      </c>
      <c r="AD17" s="186"/>
      <c r="AE17">
        <f t="shared" si="9"/>
        <v>9000</v>
      </c>
      <c r="AF17">
        <f t="shared" si="10"/>
        <v>0</v>
      </c>
      <c r="AG17">
        <f t="shared" si="11"/>
        <v>0</v>
      </c>
      <c r="AH17">
        <f t="shared" si="12"/>
        <v>6000</v>
      </c>
      <c r="AI17">
        <f t="shared" si="13"/>
        <v>0</v>
      </c>
      <c r="AJ17">
        <f t="shared" si="14"/>
        <v>0</v>
      </c>
      <c r="AK17" s="192">
        <f t="shared" si="15"/>
        <v>15000</v>
      </c>
    </row>
    <row r="18" spans="1:37">
      <c r="A18" s="182" t="s">
        <v>114</v>
      </c>
      <c r="B18" s="182">
        <v>27000</v>
      </c>
      <c r="C18" s="182">
        <v>27000</v>
      </c>
      <c r="D18" s="182">
        <v>27000</v>
      </c>
      <c r="E18" s="182">
        <v>24561</v>
      </c>
      <c r="F18" s="182">
        <v>27000</v>
      </c>
      <c r="G18" s="182">
        <v>27000</v>
      </c>
      <c r="H18" s="182">
        <v>25200</v>
      </c>
      <c r="I18" s="182">
        <v>38700</v>
      </c>
      <c r="J18" s="182">
        <v>34925</v>
      </c>
      <c r="K18" s="182">
        <v>31950</v>
      </c>
      <c r="L18" s="182">
        <v>31950</v>
      </c>
      <c r="M18" s="182">
        <v>31950</v>
      </c>
      <c r="N18" s="182">
        <f t="shared" si="0"/>
        <v>354236</v>
      </c>
      <c r="O18" s="5">
        <f>INDEX(B18:M18,MATCH('Profitability - Comparison'!$R$3,'Salary FY 2023-24'!$B$2:$M$2,0))</f>
        <v>38700</v>
      </c>
      <c r="P18" s="183">
        <v>0.95</v>
      </c>
      <c r="Q18" s="184"/>
      <c r="R18" s="184"/>
      <c r="S18" s="185"/>
      <c r="T18" s="185">
        <v>0.05</v>
      </c>
      <c r="U18" s="185"/>
      <c r="V18" s="185">
        <f t="shared" si="1"/>
        <v>1</v>
      </c>
      <c r="W18" s="191">
        <f t="shared" si="2"/>
        <v>336524.2</v>
      </c>
      <c r="X18" s="191">
        <f t="shared" si="3"/>
        <v>0</v>
      </c>
      <c r="Y18" s="191">
        <f t="shared" si="4"/>
        <v>0</v>
      </c>
      <c r="Z18" s="191">
        <f t="shared" si="5"/>
        <v>0</v>
      </c>
      <c r="AA18" s="191">
        <f t="shared" si="6"/>
        <v>17711.8</v>
      </c>
      <c r="AB18" s="191">
        <f t="shared" si="7"/>
        <v>0</v>
      </c>
      <c r="AC18" s="192">
        <f t="shared" si="8"/>
        <v>354236</v>
      </c>
      <c r="AD18" s="186"/>
      <c r="AE18">
        <f t="shared" si="9"/>
        <v>36765</v>
      </c>
      <c r="AF18">
        <f t="shared" si="10"/>
        <v>0</v>
      </c>
      <c r="AG18">
        <f t="shared" si="11"/>
        <v>0</v>
      </c>
      <c r="AH18">
        <f t="shared" si="12"/>
        <v>0</v>
      </c>
      <c r="AI18">
        <f t="shared" si="13"/>
        <v>1935</v>
      </c>
      <c r="AJ18">
        <f t="shared" si="14"/>
        <v>0</v>
      </c>
      <c r="AK18" s="192">
        <f t="shared" si="15"/>
        <v>38700</v>
      </c>
    </row>
    <row r="19" spans="1:37">
      <c r="A19" s="182" t="s">
        <v>149</v>
      </c>
      <c r="B19" s="182"/>
      <c r="C19" s="182"/>
      <c r="D19" s="182"/>
      <c r="E19" s="182"/>
      <c r="F19" s="182"/>
      <c r="G19" s="182">
        <v>3333</v>
      </c>
      <c r="H19" s="182">
        <v>10000</v>
      </c>
      <c r="I19" s="182">
        <v>10000</v>
      </c>
      <c r="J19" s="182">
        <v>10000</v>
      </c>
      <c r="K19" s="182">
        <v>15000</v>
      </c>
      <c r="L19" s="182">
        <v>15000</v>
      </c>
      <c r="M19" s="182">
        <v>15500</v>
      </c>
      <c r="N19" s="182">
        <f t="shared" si="0"/>
        <v>78833</v>
      </c>
      <c r="O19" s="5">
        <f>INDEX(B19:M19,MATCH('Profitability - Comparison'!$R$3,'Salary FY 2023-24'!$B$2:$M$2,0))</f>
        <v>10000</v>
      </c>
      <c r="P19" s="183">
        <v>1</v>
      </c>
      <c r="Q19" s="184"/>
      <c r="R19" s="184"/>
      <c r="S19" s="185"/>
      <c r="T19" s="185"/>
      <c r="U19" s="185"/>
      <c r="V19" s="185">
        <f t="shared" si="1"/>
        <v>1</v>
      </c>
      <c r="W19" s="191">
        <f t="shared" si="2"/>
        <v>78833</v>
      </c>
      <c r="X19" s="191">
        <f t="shared" si="3"/>
        <v>0</v>
      </c>
      <c r="Y19" s="191">
        <f t="shared" si="4"/>
        <v>0</v>
      </c>
      <c r="Z19" s="191">
        <f t="shared" si="5"/>
        <v>0</v>
      </c>
      <c r="AA19" s="191">
        <f t="shared" si="6"/>
        <v>0</v>
      </c>
      <c r="AB19" s="191">
        <f t="shared" si="7"/>
        <v>0</v>
      </c>
      <c r="AC19" s="192">
        <f t="shared" si="8"/>
        <v>78833</v>
      </c>
      <c r="AD19" s="186"/>
      <c r="AE19">
        <f t="shared" si="9"/>
        <v>10000</v>
      </c>
      <c r="AF19">
        <f t="shared" si="10"/>
        <v>0</v>
      </c>
      <c r="AG19">
        <f t="shared" si="11"/>
        <v>0</v>
      </c>
      <c r="AH19">
        <f t="shared" si="12"/>
        <v>0</v>
      </c>
      <c r="AI19">
        <f t="shared" si="13"/>
        <v>0</v>
      </c>
      <c r="AJ19">
        <f t="shared" si="14"/>
        <v>0</v>
      </c>
      <c r="AK19" s="192">
        <f t="shared" si="15"/>
        <v>10000</v>
      </c>
    </row>
    <row r="20" spans="1:37">
      <c r="A20" s="182" t="s">
        <v>12045</v>
      </c>
      <c r="B20" s="182">
        <v>40800</v>
      </c>
      <c r="C20" s="182">
        <v>40800</v>
      </c>
      <c r="D20" s="182">
        <v>40800</v>
      </c>
      <c r="E20" s="182">
        <v>40800</v>
      </c>
      <c r="F20" s="182">
        <v>40800</v>
      </c>
      <c r="G20" s="182">
        <v>40800</v>
      </c>
      <c r="H20" s="182">
        <v>40800</v>
      </c>
      <c r="I20" s="182">
        <v>50800</v>
      </c>
      <c r="J20" s="182">
        <v>45800</v>
      </c>
      <c r="K20" s="182">
        <v>45800</v>
      </c>
      <c r="L20" s="182">
        <v>45800</v>
      </c>
      <c r="M20" s="182">
        <v>39890</v>
      </c>
      <c r="N20" s="182">
        <f t="shared" si="0"/>
        <v>513690</v>
      </c>
      <c r="O20" s="5">
        <f>INDEX(B20:M20,MATCH('Profitability - Comparison'!$R$3,'Salary FY 2023-24'!$B$2:$M$2,0))</f>
        <v>50800</v>
      </c>
      <c r="P20" s="183"/>
      <c r="Q20" s="184">
        <v>1</v>
      </c>
      <c r="R20" s="184"/>
      <c r="S20" s="185"/>
      <c r="T20" s="185"/>
      <c r="U20" s="185"/>
      <c r="V20" s="185">
        <f t="shared" si="1"/>
        <v>1</v>
      </c>
      <c r="W20" s="191">
        <f t="shared" si="2"/>
        <v>0</v>
      </c>
      <c r="X20" s="191">
        <f t="shared" si="3"/>
        <v>513690</v>
      </c>
      <c r="Y20" s="191">
        <f t="shared" si="4"/>
        <v>0</v>
      </c>
      <c r="Z20" s="191">
        <f t="shared" si="5"/>
        <v>0</v>
      </c>
      <c r="AA20" s="191">
        <f t="shared" si="6"/>
        <v>0</v>
      </c>
      <c r="AB20" s="191">
        <f t="shared" si="7"/>
        <v>0</v>
      </c>
      <c r="AC20" s="192">
        <f t="shared" si="8"/>
        <v>513690</v>
      </c>
      <c r="AD20" s="186"/>
      <c r="AE20">
        <f t="shared" si="9"/>
        <v>0</v>
      </c>
      <c r="AF20">
        <f t="shared" si="10"/>
        <v>50800</v>
      </c>
      <c r="AG20">
        <f t="shared" si="11"/>
        <v>0</v>
      </c>
      <c r="AH20">
        <f t="shared" si="12"/>
        <v>0</v>
      </c>
      <c r="AI20">
        <f t="shared" si="13"/>
        <v>0</v>
      </c>
      <c r="AJ20">
        <f t="shared" si="14"/>
        <v>0</v>
      </c>
      <c r="AK20" s="192">
        <f t="shared" si="15"/>
        <v>50800</v>
      </c>
    </row>
    <row r="21" spans="1:37">
      <c r="A21" s="182" t="s">
        <v>115</v>
      </c>
      <c r="B21" s="182">
        <v>76095</v>
      </c>
      <c r="C21" s="182">
        <v>76095</v>
      </c>
      <c r="D21" s="182">
        <v>76095</v>
      </c>
      <c r="E21" s="182">
        <v>76095</v>
      </c>
      <c r="F21" s="182">
        <v>76095</v>
      </c>
      <c r="G21" s="182">
        <v>76095</v>
      </c>
      <c r="H21" s="182">
        <v>74295</v>
      </c>
      <c r="I21" s="182">
        <v>74295</v>
      </c>
      <c r="J21" s="182">
        <v>74295</v>
      </c>
      <c r="K21" s="182">
        <v>74295</v>
      </c>
      <c r="L21" s="182">
        <v>74295</v>
      </c>
      <c r="M21" s="182">
        <v>74295</v>
      </c>
      <c r="N21" s="182">
        <f t="shared" si="0"/>
        <v>902340</v>
      </c>
      <c r="O21" s="5">
        <f>INDEX(B21:M21,MATCH('Profitability - Comparison'!$R$3,'Salary FY 2023-24'!$B$2:$M$2,0))</f>
        <v>74295</v>
      </c>
      <c r="P21" s="183"/>
      <c r="Q21" s="184"/>
      <c r="R21" s="184"/>
      <c r="S21" s="185">
        <v>0.05</v>
      </c>
      <c r="T21" s="185">
        <v>0.95</v>
      </c>
      <c r="U21" s="185"/>
      <c r="V21" s="185">
        <f t="shared" si="1"/>
        <v>1</v>
      </c>
      <c r="W21" s="191">
        <f t="shared" si="2"/>
        <v>0</v>
      </c>
      <c r="X21" s="191">
        <f t="shared" si="3"/>
        <v>0</v>
      </c>
      <c r="Y21" s="191">
        <f t="shared" si="4"/>
        <v>0</v>
      </c>
      <c r="Z21" s="191">
        <f t="shared" si="5"/>
        <v>45117</v>
      </c>
      <c r="AA21" s="191">
        <f t="shared" si="6"/>
        <v>857223</v>
      </c>
      <c r="AB21" s="191">
        <f t="shared" si="7"/>
        <v>0</v>
      </c>
      <c r="AC21" s="192">
        <f t="shared" si="8"/>
        <v>902340</v>
      </c>
      <c r="AD21" s="186"/>
      <c r="AE21">
        <f t="shared" si="9"/>
        <v>0</v>
      </c>
      <c r="AF21">
        <f t="shared" si="10"/>
        <v>0</v>
      </c>
      <c r="AG21">
        <f t="shared" si="11"/>
        <v>0</v>
      </c>
      <c r="AH21">
        <f t="shared" si="12"/>
        <v>3714.75</v>
      </c>
      <c r="AI21">
        <f t="shared" si="13"/>
        <v>70580.25</v>
      </c>
      <c r="AJ21">
        <f t="shared" si="14"/>
        <v>0</v>
      </c>
      <c r="AK21" s="192">
        <f t="shared" si="15"/>
        <v>74295</v>
      </c>
    </row>
    <row r="22" spans="1:37">
      <c r="A22" s="182" t="s">
        <v>105</v>
      </c>
      <c r="B22" s="182"/>
      <c r="C22" s="182"/>
      <c r="D22" s="182">
        <v>32600</v>
      </c>
      <c r="E22" s="182">
        <v>32600</v>
      </c>
      <c r="F22" s="182">
        <v>32600</v>
      </c>
      <c r="G22" s="182">
        <v>32600</v>
      </c>
      <c r="H22" s="182">
        <v>43045</v>
      </c>
      <c r="I22" s="182">
        <v>32600</v>
      </c>
      <c r="J22" s="182">
        <v>32600</v>
      </c>
      <c r="K22" s="182">
        <v>32600</v>
      </c>
      <c r="L22" s="182">
        <v>32600</v>
      </c>
      <c r="M22" s="182">
        <v>46958</v>
      </c>
      <c r="N22" s="182">
        <f t="shared" si="0"/>
        <v>350803</v>
      </c>
      <c r="O22" s="5">
        <f>INDEX(B22:M22,MATCH('Profitability - Comparison'!$R$3,'Salary FY 2023-24'!$B$2:$M$2,0))</f>
        <v>32600</v>
      </c>
      <c r="P22" s="183"/>
      <c r="Q22" s="184">
        <v>1</v>
      </c>
      <c r="R22" s="184"/>
      <c r="S22" s="185"/>
      <c r="T22" s="185"/>
      <c r="U22" s="185"/>
      <c r="V22" s="185">
        <f t="shared" si="1"/>
        <v>1</v>
      </c>
      <c r="W22" s="191">
        <f t="shared" si="2"/>
        <v>0</v>
      </c>
      <c r="X22" s="191">
        <f t="shared" si="3"/>
        <v>350803</v>
      </c>
      <c r="Y22" s="191">
        <f t="shared" si="4"/>
        <v>0</v>
      </c>
      <c r="Z22" s="191">
        <f t="shared" si="5"/>
        <v>0</v>
      </c>
      <c r="AA22" s="191">
        <f t="shared" si="6"/>
        <v>0</v>
      </c>
      <c r="AB22" s="191">
        <f t="shared" si="7"/>
        <v>0</v>
      </c>
      <c r="AC22" s="192">
        <f t="shared" si="8"/>
        <v>350803</v>
      </c>
      <c r="AD22" s="186"/>
      <c r="AE22">
        <f t="shared" si="9"/>
        <v>0</v>
      </c>
      <c r="AF22">
        <f t="shared" si="10"/>
        <v>32600</v>
      </c>
      <c r="AG22">
        <f t="shared" si="11"/>
        <v>0</v>
      </c>
      <c r="AH22">
        <f t="shared" si="12"/>
        <v>0</v>
      </c>
      <c r="AI22">
        <f t="shared" si="13"/>
        <v>0</v>
      </c>
      <c r="AJ22">
        <f t="shared" si="14"/>
        <v>0</v>
      </c>
      <c r="AK22" s="192">
        <f t="shared" si="15"/>
        <v>32600</v>
      </c>
    </row>
    <row r="23" spans="1:37">
      <c r="A23" s="182" t="s">
        <v>106</v>
      </c>
      <c r="B23" s="182"/>
      <c r="C23" s="182"/>
      <c r="D23" s="182"/>
      <c r="E23" s="182">
        <v>6065</v>
      </c>
      <c r="F23" s="182">
        <v>23500</v>
      </c>
      <c r="G23" s="182">
        <v>23500</v>
      </c>
      <c r="H23" s="182">
        <v>23500</v>
      </c>
      <c r="I23" s="182">
        <v>23500</v>
      </c>
      <c r="J23" s="182">
        <v>23500</v>
      </c>
      <c r="K23" s="182">
        <v>23500</v>
      </c>
      <c r="L23" s="182">
        <v>21879</v>
      </c>
      <c r="M23" s="182">
        <v>23500</v>
      </c>
      <c r="N23" s="182">
        <f t="shared" si="0"/>
        <v>192444</v>
      </c>
      <c r="O23" s="5">
        <f>INDEX(B23:M23,MATCH('Profitability - Comparison'!$R$3,'Salary FY 2023-24'!$B$2:$M$2,0))</f>
        <v>23500</v>
      </c>
      <c r="P23" s="183"/>
      <c r="Q23" s="184">
        <v>1</v>
      </c>
      <c r="R23" s="184"/>
      <c r="S23" s="185"/>
      <c r="T23" s="185"/>
      <c r="U23" s="185"/>
      <c r="V23" s="185">
        <f t="shared" si="1"/>
        <v>1</v>
      </c>
      <c r="W23" s="191">
        <f t="shared" si="2"/>
        <v>0</v>
      </c>
      <c r="X23" s="191">
        <f t="shared" si="3"/>
        <v>192444</v>
      </c>
      <c r="Y23" s="191">
        <f t="shared" si="4"/>
        <v>0</v>
      </c>
      <c r="Z23" s="191">
        <f t="shared" si="5"/>
        <v>0</v>
      </c>
      <c r="AA23" s="191">
        <f t="shared" si="6"/>
        <v>0</v>
      </c>
      <c r="AB23" s="191">
        <f t="shared" si="7"/>
        <v>0</v>
      </c>
      <c r="AC23" s="192">
        <f t="shared" si="8"/>
        <v>192444</v>
      </c>
      <c r="AD23" s="186"/>
      <c r="AE23">
        <f t="shared" si="9"/>
        <v>0</v>
      </c>
      <c r="AF23">
        <f t="shared" si="10"/>
        <v>23500</v>
      </c>
      <c r="AG23">
        <f t="shared" si="11"/>
        <v>0</v>
      </c>
      <c r="AH23">
        <f t="shared" si="12"/>
        <v>0</v>
      </c>
      <c r="AI23">
        <f t="shared" si="13"/>
        <v>0</v>
      </c>
      <c r="AJ23">
        <f t="shared" si="14"/>
        <v>0</v>
      </c>
      <c r="AK23" s="192">
        <f t="shared" si="15"/>
        <v>23500</v>
      </c>
    </row>
    <row r="24" spans="1:37">
      <c r="A24" s="182" t="s">
        <v>98</v>
      </c>
      <c r="B24" s="182">
        <v>45000</v>
      </c>
      <c r="C24" s="182">
        <v>45000</v>
      </c>
      <c r="D24" s="182">
        <v>49320</v>
      </c>
      <c r="E24" s="182">
        <v>42097</v>
      </c>
      <c r="F24" s="182">
        <v>50913</v>
      </c>
      <c r="G24" s="182">
        <v>45000</v>
      </c>
      <c r="H24" s="182">
        <v>45229</v>
      </c>
      <c r="I24" s="182">
        <v>57858</v>
      </c>
      <c r="J24" s="182">
        <v>51743</v>
      </c>
      <c r="K24" s="182">
        <v>52376</v>
      </c>
      <c r="L24" s="182">
        <v>52604</v>
      </c>
      <c r="M24" s="182">
        <v>51371</v>
      </c>
      <c r="N24" s="182">
        <f t="shared" si="0"/>
        <v>588511</v>
      </c>
      <c r="O24" s="5">
        <f>INDEX(B24:M24,MATCH('Profitability - Comparison'!$R$3,'Salary FY 2023-24'!$B$2:$M$2,0))</f>
        <v>57858</v>
      </c>
      <c r="P24" s="183">
        <v>1</v>
      </c>
      <c r="Q24" s="184"/>
      <c r="R24" s="184"/>
      <c r="S24" s="185"/>
      <c r="T24" s="185"/>
      <c r="U24" s="185"/>
      <c r="V24" s="185">
        <f t="shared" si="1"/>
        <v>1</v>
      </c>
      <c r="W24" s="191">
        <f t="shared" si="2"/>
        <v>588511</v>
      </c>
      <c r="X24" s="191">
        <f t="shared" si="3"/>
        <v>0</v>
      </c>
      <c r="Y24" s="191">
        <f t="shared" si="4"/>
        <v>0</v>
      </c>
      <c r="Z24" s="191">
        <f t="shared" si="5"/>
        <v>0</v>
      </c>
      <c r="AA24" s="191">
        <f t="shared" si="6"/>
        <v>0</v>
      </c>
      <c r="AB24" s="191">
        <f t="shared" si="7"/>
        <v>0</v>
      </c>
      <c r="AC24" s="192">
        <f t="shared" si="8"/>
        <v>588511</v>
      </c>
      <c r="AD24" s="186"/>
      <c r="AE24">
        <f t="shared" si="9"/>
        <v>57858</v>
      </c>
      <c r="AF24">
        <f t="shared" si="10"/>
        <v>0</v>
      </c>
      <c r="AG24">
        <f t="shared" si="11"/>
        <v>0</v>
      </c>
      <c r="AH24">
        <f t="shared" si="12"/>
        <v>0</v>
      </c>
      <c r="AI24">
        <f t="shared" si="13"/>
        <v>0</v>
      </c>
      <c r="AJ24">
        <f t="shared" si="14"/>
        <v>0</v>
      </c>
      <c r="AK24" s="192">
        <f t="shared" si="15"/>
        <v>57858</v>
      </c>
    </row>
    <row r="25" spans="1:37">
      <c r="A25" s="182" t="s">
        <v>116</v>
      </c>
      <c r="B25" s="182">
        <v>14000</v>
      </c>
      <c r="C25" s="182">
        <v>20000</v>
      </c>
      <c r="D25" s="182">
        <v>22160</v>
      </c>
      <c r="E25" s="182">
        <v>20800</v>
      </c>
      <c r="F25" s="182">
        <v>20800</v>
      </c>
      <c r="G25" s="182">
        <v>20800</v>
      </c>
      <c r="H25" s="182">
        <v>20800</v>
      </c>
      <c r="I25" s="182">
        <v>20800</v>
      </c>
      <c r="J25" s="182">
        <v>20800</v>
      </c>
      <c r="K25" s="182">
        <v>160000</v>
      </c>
      <c r="L25" s="182">
        <v>55000</v>
      </c>
      <c r="M25" s="182">
        <v>55000</v>
      </c>
      <c r="N25" s="182">
        <f t="shared" si="0"/>
        <v>450960</v>
      </c>
      <c r="O25" s="5">
        <f>INDEX(B25:M25,MATCH('Profitability - Comparison'!$R$3,'Salary FY 2023-24'!$B$2:$M$2,0))</f>
        <v>20800</v>
      </c>
      <c r="P25" s="183">
        <v>1</v>
      </c>
      <c r="Q25" s="184"/>
      <c r="R25" s="184"/>
      <c r="S25" s="185"/>
      <c r="T25" s="185"/>
      <c r="U25" s="185"/>
      <c r="V25" s="185">
        <f t="shared" si="1"/>
        <v>1</v>
      </c>
      <c r="W25" s="191">
        <f t="shared" si="2"/>
        <v>450960</v>
      </c>
      <c r="X25" s="191">
        <f t="shared" si="3"/>
        <v>0</v>
      </c>
      <c r="Y25" s="191">
        <f t="shared" si="4"/>
        <v>0</v>
      </c>
      <c r="Z25" s="191">
        <f t="shared" si="5"/>
        <v>0</v>
      </c>
      <c r="AA25" s="191">
        <f t="shared" si="6"/>
        <v>0</v>
      </c>
      <c r="AB25" s="191">
        <f t="shared" si="7"/>
        <v>0</v>
      </c>
      <c r="AC25" s="192">
        <f t="shared" si="8"/>
        <v>450960</v>
      </c>
      <c r="AD25" s="186"/>
      <c r="AE25">
        <f t="shared" si="9"/>
        <v>20800</v>
      </c>
      <c r="AF25">
        <f t="shared" si="10"/>
        <v>0</v>
      </c>
      <c r="AG25">
        <f t="shared" si="11"/>
        <v>0</v>
      </c>
      <c r="AH25">
        <f t="shared" si="12"/>
        <v>0</v>
      </c>
      <c r="AI25">
        <f t="shared" si="13"/>
        <v>0</v>
      </c>
      <c r="AJ25">
        <f t="shared" si="14"/>
        <v>0</v>
      </c>
      <c r="AK25" s="192">
        <f t="shared" si="15"/>
        <v>20800</v>
      </c>
    </row>
    <row r="26" spans="1:37">
      <c r="A26" s="182" t="s">
        <v>168</v>
      </c>
      <c r="B26" s="182">
        <v>63330</v>
      </c>
      <c r="C26" s="182">
        <v>63330</v>
      </c>
      <c r="D26" s="182">
        <v>63330</v>
      </c>
      <c r="E26" s="182">
        <v>63330</v>
      </c>
      <c r="F26" s="182">
        <v>53115</v>
      </c>
      <c r="G26" s="182">
        <v>12000</v>
      </c>
      <c r="H26" s="182">
        <v>12000</v>
      </c>
      <c r="I26" s="182">
        <v>12000</v>
      </c>
      <c r="J26" s="182">
        <v>12000</v>
      </c>
      <c r="K26" s="182">
        <v>17000</v>
      </c>
      <c r="L26" s="182">
        <v>17000</v>
      </c>
      <c r="M26" s="182">
        <v>17000</v>
      </c>
      <c r="N26" s="182">
        <f t="shared" si="0"/>
        <v>405435</v>
      </c>
      <c r="O26" s="5">
        <f>INDEX(B26:M26,MATCH('Profitability - Comparison'!$R$3,'Salary FY 2023-24'!$B$2:$M$2,0))</f>
        <v>12000</v>
      </c>
      <c r="P26" s="183"/>
      <c r="Q26" s="184"/>
      <c r="R26" s="184"/>
      <c r="S26" s="185"/>
      <c r="T26" s="185"/>
      <c r="U26" s="185">
        <v>1</v>
      </c>
      <c r="V26" s="185">
        <f t="shared" si="1"/>
        <v>1</v>
      </c>
      <c r="W26" s="191">
        <f t="shared" si="2"/>
        <v>0</v>
      </c>
      <c r="X26" s="191">
        <f t="shared" si="3"/>
        <v>0</v>
      </c>
      <c r="Y26" s="191">
        <f t="shared" si="4"/>
        <v>0</v>
      </c>
      <c r="Z26" s="191">
        <f t="shared" si="5"/>
        <v>0</v>
      </c>
      <c r="AA26" s="191">
        <f t="shared" si="6"/>
        <v>0</v>
      </c>
      <c r="AB26" s="191">
        <f t="shared" si="7"/>
        <v>405435</v>
      </c>
      <c r="AC26" s="192">
        <f t="shared" si="8"/>
        <v>405435</v>
      </c>
      <c r="AD26" s="186"/>
      <c r="AE26">
        <f t="shared" si="9"/>
        <v>0</v>
      </c>
      <c r="AF26">
        <f t="shared" si="10"/>
        <v>0</v>
      </c>
      <c r="AG26">
        <f t="shared" si="11"/>
        <v>0</v>
      </c>
      <c r="AH26">
        <f t="shared" si="12"/>
        <v>0</v>
      </c>
      <c r="AI26">
        <f t="shared" si="13"/>
        <v>0</v>
      </c>
      <c r="AJ26">
        <f t="shared" si="14"/>
        <v>12000</v>
      </c>
      <c r="AK26" s="192">
        <f t="shared" si="15"/>
        <v>12000</v>
      </c>
    </row>
    <row r="27" spans="1:37">
      <c r="A27" s="182" t="s">
        <v>181</v>
      </c>
      <c r="B27" s="182"/>
      <c r="C27" s="182"/>
      <c r="D27" s="182"/>
      <c r="E27" s="182"/>
      <c r="F27" s="182"/>
      <c r="G27" s="182"/>
      <c r="H27" s="182"/>
      <c r="I27" s="182"/>
      <c r="J27" s="182"/>
      <c r="K27" s="182"/>
      <c r="L27" s="182"/>
      <c r="M27" s="182">
        <v>6710</v>
      </c>
      <c r="N27" s="182">
        <f t="shared" si="0"/>
        <v>6710</v>
      </c>
      <c r="O27" s="5">
        <f>INDEX(B27:M27,MATCH('Profitability - Comparison'!$R$3,'Salary FY 2023-24'!$B$2:$M$2,0))</f>
        <v>0</v>
      </c>
      <c r="P27" s="183"/>
      <c r="Q27" s="184"/>
      <c r="R27" s="184"/>
      <c r="S27" s="185"/>
      <c r="T27" s="185"/>
      <c r="U27" s="185">
        <v>1</v>
      </c>
      <c r="V27" s="185">
        <f t="shared" si="1"/>
        <v>1</v>
      </c>
      <c r="W27" s="191">
        <f t="shared" si="2"/>
        <v>0</v>
      </c>
      <c r="X27" s="191">
        <f t="shared" si="3"/>
        <v>0</v>
      </c>
      <c r="Y27" s="191">
        <f t="shared" si="4"/>
        <v>0</v>
      </c>
      <c r="Z27" s="191">
        <f t="shared" si="5"/>
        <v>0</v>
      </c>
      <c r="AA27" s="191">
        <f t="shared" si="6"/>
        <v>0</v>
      </c>
      <c r="AB27" s="191">
        <f t="shared" si="7"/>
        <v>6710</v>
      </c>
      <c r="AC27" s="192">
        <f t="shared" si="8"/>
        <v>6710</v>
      </c>
      <c r="AD27" s="186"/>
      <c r="AE27">
        <f t="shared" si="9"/>
        <v>0</v>
      </c>
      <c r="AF27">
        <f t="shared" si="10"/>
        <v>0</v>
      </c>
      <c r="AG27">
        <f t="shared" si="11"/>
        <v>0</v>
      </c>
      <c r="AH27">
        <f t="shared" si="12"/>
        <v>0</v>
      </c>
      <c r="AI27">
        <f t="shared" si="13"/>
        <v>0</v>
      </c>
      <c r="AJ27">
        <f t="shared" si="14"/>
        <v>0</v>
      </c>
      <c r="AK27" s="192">
        <f t="shared" si="15"/>
        <v>0</v>
      </c>
    </row>
    <row r="28" spans="1:37">
      <c r="A28" s="182" t="s">
        <v>117</v>
      </c>
      <c r="B28" s="182">
        <v>37800</v>
      </c>
      <c r="C28" s="182">
        <v>41800</v>
      </c>
      <c r="D28" s="182">
        <v>41800</v>
      </c>
      <c r="E28" s="182">
        <v>41800</v>
      </c>
      <c r="F28" s="182">
        <v>41800</v>
      </c>
      <c r="G28" s="182">
        <v>41800</v>
      </c>
      <c r="H28" s="182">
        <v>40000</v>
      </c>
      <c r="I28" s="182">
        <v>40000</v>
      </c>
      <c r="J28" s="182">
        <v>42900</v>
      </c>
      <c r="K28" s="182">
        <v>40000</v>
      </c>
      <c r="L28" s="182">
        <v>40000</v>
      </c>
      <c r="M28" s="182">
        <v>40000</v>
      </c>
      <c r="N28" s="182">
        <f t="shared" si="0"/>
        <v>489700</v>
      </c>
      <c r="O28" s="5">
        <f>INDEX(B28:M28,MATCH('Profitability - Comparison'!$R$3,'Salary FY 2023-24'!$B$2:$M$2,0))</f>
        <v>40000</v>
      </c>
      <c r="P28" s="183">
        <v>1</v>
      </c>
      <c r="Q28" s="184"/>
      <c r="R28" s="184"/>
      <c r="S28" s="185"/>
      <c r="T28" s="185"/>
      <c r="U28" s="185"/>
      <c r="V28" s="185">
        <f t="shared" si="1"/>
        <v>1</v>
      </c>
      <c r="W28" s="191">
        <f t="shared" si="2"/>
        <v>489700</v>
      </c>
      <c r="X28" s="191">
        <f t="shared" si="3"/>
        <v>0</v>
      </c>
      <c r="Y28" s="191">
        <f t="shared" si="4"/>
        <v>0</v>
      </c>
      <c r="Z28" s="191">
        <f t="shared" si="5"/>
        <v>0</v>
      </c>
      <c r="AA28" s="191">
        <f t="shared" si="6"/>
        <v>0</v>
      </c>
      <c r="AB28" s="191">
        <f t="shared" si="7"/>
        <v>0</v>
      </c>
      <c r="AC28" s="192">
        <f t="shared" si="8"/>
        <v>489700</v>
      </c>
      <c r="AD28" s="186"/>
      <c r="AE28">
        <f t="shared" si="9"/>
        <v>40000</v>
      </c>
      <c r="AF28">
        <f t="shared" si="10"/>
        <v>0</v>
      </c>
      <c r="AG28">
        <f t="shared" si="11"/>
        <v>0</v>
      </c>
      <c r="AH28">
        <f t="shared" si="12"/>
        <v>0</v>
      </c>
      <c r="AI28">
        <f t="shared" si="13"/>
        <v>0</v>
      </c>
      <c r="AJ28">
        <f t="shared" si="14"/>
        <v>0</v>
      </c>
      <c r="AK28" s="192">
        <f t="shared" si="15"/>
        <v>40000</v>
      </c>
    </row>
    <row r="29" spans="1:37">
      <c r="A29" s="182" t="s">
        <v>118</v>
      </c>
      <c r="B29" s="182">
        <v>25800</v>
      </c>
      <c r="C29" s="182">
        <v>25800</v>
      </c>
      <c r="D29" s="182">
        <v>25800</v>
      </c>
      <c r="E29" s="182">
        <v>24968</v>
      </c>
      <c r="F29" s="182">
        <v>25800</v>
      </c>
      <c r="G29" s="182">
        <v>25800</v>
      </c>
      <c r="H29" s="182">
        <v>25800</v>
      </c>
      <c r="I29" s="182">
        <v>41300</v>
      </c>
      <c r="J29" s="182">
        <v>33800</v>
      </c>
      <c r="K29" s="182">
        <v>33800</v>
      </c>
      <c r="L29" s="182">
        <v>33300</v>
      </c>
      <c r="M29" s="182">
        <v>33300</v>
      </c>
      <c r="N29" s="182">
        <f t="shared" si="0"/>
        <v>355268</v>
      </c>
      <c r="O29" s="5">
        <f>INDEX(B29:M29,MATCH('Profitability - Comparison'!$R$3,'Salary FY 2023-24'!$B$2:$M$2,0))</f>
        <v>41300</v>
      </c>
      <c r="P29" s="183">
        <v>0.7</v>
      </c>
      <c r="Q29" s="184"/>
      <c r="R29" s="184"/>
      <c r="S29" s="185">
        <v>0.3</v>
      </c>
      <c r="T29" s="185"/>
      <c r="U29" s="185"/>
      <c r="V29" s="185">
        <f t="shared" si="1"/>
        <v>1</v>
      </c>
      <c r="W29" s="191">
        <f t="shared" si="2"/>
        <v>248687.59999999998</v>
      </c>
      <c r="X29" s="191">
        <f t="shared" si="3"/>
        <v>0</v>
      </c>
      <c r="Y29" s="191">
        <f t="shared" si="4"/>
        <v>0</v>
      </c>
      <c r="Z29" s="191">
        <f t="shared" si="5"/>
        <v>106580.4</v>
      </c>
      <c r="AA29" s="191">
        <f t="shared" si="6"/>
        <v>0</v>
      </c>
      <c r="AB29" s="191">
        <f t="shared" si="7"/>
        <v>0</v>
      </c>
      <c r="AC29" s="192">
        <f t="shared" si="8"/>
        <v>355268</v>
      </c>
      <c r="AD29" s="186"/>
      <c r="AE29">
        <f t="shared" si="9"/>
        <v>28909.999999999996</v>
      </c>
      <c r="AF29">
        <f t="shared" si="10"/>
        <v>0</v>
      </c>
      <c r="AG29">
        <f t="shared" si="11"/>
        <v>0</v>
      </c>
      <c r="AH29">
        <f t="shared" si="12"/>
        <v>12390</v>
      </c>
      <c r="AI29">
        <f t="shared" si="13"/>
        <v>0</v>
      </c>
      <c r="AJ29">
        <f t="shared" si="14"/>
        <v>0</v>
      </c>
      <c r="AK29" s="192">
        <f t="shared" si="15"/>
        <v>41300</v>
      </c>
    </row>
    <row r="30" spans="1:37">
      <c r="A30" s="182" t="s">
        <v>119</v>
      </c>
      <c r="B30" s="182">
        <v>25800</v>
      </c>
      <c r="C30" s="182">
        <v>25800</v>
      </c>
      <c r="D30" s="182">
        <v>25800</v>
      </c>
      <c r="E30" s="182">
        <v>23381</v>
      </c>
      <c r="F30" s="182">
        <v>25800</v>
      </c>
      <c r="G30" s="182">
        <v>25800</v>
      </c>
      <c r="H30" s="182">
        <v>25800</v>
      </c>
      <c r="I30" s="182">
        <v>38300</v>
      </c>
      <c r="J30" s="182">
        <v>32050</v>
      </c>
      <c r="K30" s="182">
        <v>32050</v>
      </c>
      <c r="L30" s="182">
        <v>32050</v>
      </c>
      <c r="M30" s="182">
        <v>32050</v>
      </c>
      <c r="N30" s="182">
        <f t="shared" si="0"/>
        <v>344681</v>
      </c>
      <c r="O30" s="5">
        <f>INDEX(B30:M30,MATCH('Profitability - Comparison'!$R$3,'Salary FY 2023-24'!$B$2:$M$2,0))</f>
        <v>38300</v>
      </c>
      <c r="P30" s="183">
        <v>1</v>
      </c>
      <c r="Q30" s="184"/>
      <c r="R30" s="184"/>
      <c r="S30" s="185"/>
      <c r="T30" s="185"/>
      <c r="U30" s="185"/>
      <c r="V30" s="185">
        <f t="shared" si="1"/>
        <v>1</v>
      </c>
      <c r="W30" s="191">
        <f t="shared" si="2"/>
        <v>344681</v>
      </c>
      <c r="X30" s="191">
        <f t="shared" si="3"/>
        <v>0</v>
      </c>
      <c r="Y30" s="191">
        <f t="shared" si="4"/>
        <v>0</v>
      </c>
      <c r="Z30" s="191">
        <f t="shared" si="5"/>
        <v>0</v>
      </c>
      <c r="AA30" s="191">
        <f t="shared" si="6"/>
        <v>0</v>
      </c>
      <c r="AB30" s="191">
        <f t="shared" si="7"/>
        <v>0</v>
      </c>
      <c r="AC30" s="192">
        <f t="shared" si="8"/>
        <v>344681</v>
      </c>
      <c r="AD30" s="186"/>
      <c r="AE30">
        <f t="shared" si="9"/>
        <v>38300</v>
      </c>
      <c r="AF30">
        <f t="shared" si="10"/>
        <v>0</v>
      </c>
      <c r="AG30">
        <f t="shared" si="11"/>
        <v>0</v>
      </c>
      <c r="AH30">
        <f t="shared" si="12"/>
        <v>0</v>
      </c>
      <c r="AI30">
        <f t="shared" si="13"/>
        <v>0</v>
      </c>
      <c r="AJ30">
        <f t="shared" si="14"/>
        <v>0</v>
      </c>
      <c r="AK30" s="192">
        <f t="shared" si="15"/>
        <v>38300</v>
      </c>
    </row>
    <row r="31" spans="1:37">
      <c r="A31" s="182" t="s">
        <v>12046</v>
      </c>
      <c r="B31" s="182">
        <v>10800</v>
      </c>
      <c r="C31" s="182">
        <v>0</v>
      </c>
      <c r="D31" s="182"/>
      <c r="E31" s="182">
        <v>6000</v>
      </c>
      <c r="F31" s="182">
        <v>12000</v>
      </c>
      <c r="G31" s="182">
        <v>12000</v>
      </c>
      <c r="H31" s="182">
        <v>3871</v>
      </c>
      <c r="I31" s="182">
        <v>12000</v>
      </c>
      <c r="J31" s="182">
        <v>0</v>
      </c>
      <c r="K31" s="182">
        <v>12000</v>
      </c>
      <c r="L31" s="182">
        <v>29311</v>
      </c>
      <c r="M31" s="182">
        <v>35417</v>
      </c>
      <c r="N31" s="182">
        <f t="shared" si="0"/>
        <v>133399</v>
      </c>
      <c r="O31" s="5">
        <f>INDEX(B31:M31,MATCH('Profitability - Comparison'!$R$3,'Salary FY 2023-24'!$B$2:$M$2,0))</f>
        <v>12000</v>
      </c>
      <c r="P31" s="183">
        <v>0.6</v>
      </c>
      <c r="Q31" s="184"/>
      <c r="R31" s="184"/>
      <c r="S31" s="185">
        <v>0.4</v>
      </c>
      <c r="T31" s="185"/>
      <c r="U31" s="185"/>
      <c r="V31" s="185">
        <f t="shared" si="1"/>
        <v>1</v>
      </c>
      <c r="W31" s="191">
        <f t="shared" si="2"/>
        <v>80039.399999999994</v>
      </c>
      <c r="X31" s="191">
        <f t="shared" si="3"/>
        <v>0</v>
      </c>
      <c r="Y31" s="191">
        <f t="shared" si="4"/>
        <v>0</v>
      </c>
      <c r="Z31" s="191">
        <f t="shared" si="5"/>
        <v>53359.600000000006</v>
      </c>
      <c r="AA31" s="191">
        <f t="shared" si="6"/>
        <v>0</v>
      </c>
      <c r="AB31" s="191">
        <f t="shared" si="7"/>
        <v>0</v>
      </c>
      <c r="AC31" s="192">
        <f t="shared" si="8"/>
        <v>133399</v>
      </c>
      <c r="AD31" s="186"/>
      <c r="AE31">
        <f t="shared" si="9"/>
        <v>7200</v>
      </c>
      <c r="AF31">
        <f t="shared" si="10"/>
        <v>0</v>
      </c>
      <c r="AG31">
        <f t="shared" si="11"/>
        <v>0</v>
      </c>
      <c r="AH31">
        <f t="shared" si="12"/>
        <v>4800</v>
      </c>
      <c r="AI31">
        <f t="shared" si="13"/>
        <v>0</v>
      </c>
      <c r="AJ31">
        <f t="shared" si="14"/>
        <v>0</v>
      </c>
      <c r="AK31" s="192">
        <f t="shared" si="15"/>
        <v>12000</v>
      </c>
    </row>
    <row r="32" spans="1:37">
      <c r="A32" s="182" t="s">
        <v>155</v>
      </c>
      <c r="B32" s="182"/>
      <c r="C32" s="182"/>
      <c r="D32" s="182"/>
      <c r="E32" s="182"/>
      <c r="F32" s="182"/>
      <c r="G32" s="182"/>
      <c r="H32" s="182"/>
      <c r="I32" s="182"/>
      <c r="J32" s="182"/>
      <c r="K32" s="182"/>
      <c r="L32" s="182">
        <v>6069</v>
      </c>
      <c r="M32" s="182">
        <v>16000</v>
      </c>
      <c r="N32" s="182">
        <f t="shared" si="0"/>
        <v>22069</v>
      </c>
      <c r="O32" s="5">
        <f>INDEX(B32:M32,MATCH('Profitability - Comparison'!$R$3,'Salary FY 2023-24'!$B$2:$M$2,0))</f>
        <v>0</v>
      </c>
      <c r="P32" s="183">
        <v>1</v>
      </c>
      <c r="Q32" s="184"/>
      <c r="R32" s="184"/>
      <c r="S32" s="185"/>
      <c r="T32" s="185"/>
      <c r="U32" s="185"/>
      <c r="V32" s="185">
        <f t="shared" si="1"/>
        <v>1</v>
      </c>
      <c r="W32" s="191">
        <f t="shared" si="2"/>
        <v>22069</v>
      </c>
      <c r="X32" s="191">
        <f t="shared" si="3"/>
        <v>0</v>
      </c>
      <c r="Y32" s="191">
        <f t="shared" si="4"/>
        <v>0</v>
      </c>
      <c r="Z32" s="191">
        <f t="shared" si="5"/>
        <v>0</v>
      </c>
      <c r="AA32" s="191">
        <f t="shared" si="6"/>
        <v>0</v>
      </c>
      <c r="AB32" s="191">
        <f t="shared" si="7"/>
        <v>0</v>
      </c>
      <c r="AC32" s="192">
        <f t="shared" si="8"/>
        <v>22069</v>
      </c>
      <c r="AD32" s="186"/>
      <c r="AE32">
        <f t="shared" si="9"/>
        <v>0</v>
      </c>
      <c r="AF32">
        <f t="shared" si="10"/>
        <v>0</v>
      </c>
      <c r="AG32">
        <f t="shared" si="11"/>
        <v>0</v>
      </c>
      <c r="AH32">
        <f t="shared" si="12"/>
        <v>0</v>
      </c>
      <c r="AI32">
        <f t="shared" si="13"/>
        <v>0</v>
      </c>
      <c r="AJ32">
        <f t="shared" si="14"/>
        <v>0</v>
      </c>
      <c r="AK32" s="192">
        <f t="shared" si="15"/>
        <v>0</v>
      </c>
    </row>
    <row r="33" spans="1:37">
      <c r="A33" s="182" t="s">
        <v>121</v>
      </c>
      <c r="B33" s="182">
        <v>35520</v>
      </c>
      <c r="C33" s="182">
        <v>35520</v>
      </c>
      <c r="D33" s="182">
        <v>35520</v>
      </c>
      <c r="E33" s="182">
        <v>35520</v>
      </c>
      <c r="F33" s="182">
        <v>35520</v>
      </c>
      <c r="G33" s="182">
        <v>35520</v>
      </c>
      <c r="H33" s="182">
        <v>33720</v>
      </c>
      <c r="I33" s="182">
        <v>33720</v>
      </c>
      <c r="J33" s="182">
        <v>44136</v>
      </c>
      <c r="K33" s="182">
        <v>37192</v>
      </c>
      <c r="L33" s="182">
        <v>37192</v>
      </c>
      <c r="M33" s="182">
        <v>36392</v>
      </c>
      <c r="N33" s="182">
        <f t="shared" si="0"/>
        <v>435472</v>
      </c>
      <c r="O33" s="5">
        <f>INDEX(B33:M33,MATCH('Profitability - Comparison'!$R$3,'Salary FY 2023-24'!$B$2:$M$2,0))</f>
        <v>33720</v>
      </c>
      <c r="P33" s="183">
        <v>0.5</v>
      </c>
      <c r="Q33" s="184">
        <v>0.1</v>
      </c>
      <c r="R33" s="184"/>
      <c r="S33" s="185">
        <v>0.2</v>
      </c>
      <c r="T33" s="185">
        <v>0.2</v>
      </c>
      <c r="U33" s="185"/>
      <c r="V33" s="185">
        <f t="shared" si="1"/>
        <v>1</v>
      </c>
      <c r="W33" s="191">
        <f t="shared" si="2"/>
        <v>217736</v>
      </c>
      <c r="X33" s="191">
        <f t="shared" si="3"/>
        <v>43547.200000000004</v>
      </c>
      <c r="Y33" s="191">
        <f t="shared" si="4"/>
        <v>0</v>
      </c>
      <c r="Z33" s="191">
        <f t="shared" si="5"/>
        <v>87094.400000000009</v>
      </c>
      <c r="AA33" s="191">
        <f t="shared" si="6"/>
        <v>87094.400000000009</v>
      </c>
      <c r="AB33" s="191">
        <f t="shared" si="7"/>
        <v>0</v>
      </c>
      <c r="AC33" s="192">
        <f t="shared" si="8"/>
        <v>435472.00000000006</v>
      </c>
      <c r="AD33" s="186"/>
      <c r="AE33">
        <f t="shared" si="9"/>
        <v>16860</v>
      </c>
      <c r="AF33">
        <f t="shared" si="10"/>
        <v>3372</v>
      </c>
      <c r="AG33">
        <f t="shared" si="11"/>
        <v>0</v>
      </c>
      <c r="AH33">
        <f t="shared" si="12"/>
        <v>6744</v>
      </c>
      <c r="AI33">
        <f t="shared" si="13"/>
        <v>6744</v>
      </c>
      <c r="AJ33">
        <f t="shared" si="14"/>
        <v>0</v>
      </c>
      <c r="AK33" s="192">
        <f t="shared" si="15"/>
        <v>33720</v>
      </c>
    </row>
    <row r="34" spans="1:37">
      <c r="A34" s="182" t="s">
        <v>103</v>
      </c>
      <c r="B34" s="182">
        <v>22000</v>
      </c>
      <c r="C34" s="182">
        <v>22000</v>
      </c>
      <c r="D34" s="182">
        <v>22000</v>
      </c>
      <c r="E34" s="182">
        <v>22000</v>
      </c>
      <c r="F34" s="182">
        <v>22000</v>
      </c>
      <c r="G34" s="182">
        <v>22000</v>
      </c>
      <c r="H34" s="182">
        <v>22000</v>
      </c>
      <c r="I34" s="182">
        <v>44899</v>
      </c>
      <c r="J34" s="182">
        <v>33454</v>
      </c>
      <c r="K34" s="182">
        <v>33454</v>
      </c>
      <c r="L34" s="182">
        <v>33454</v>
      </c>
      <c r="M34" s="182">
        <v>33454</v>
      </c>
      <c r="N34" s="182">
        <f t="shared" si="0"/>
        <v>332715</v>
      </c>
      <c r="O34" s="5">
        <f>INDEX(B34:M34,MATCH('Profitability - Comparison'!$R$3,'Salary FY 2023-24'!$B$2:$M$2,0))</f>
        <v>44899</v>
      </c>
      <c r="P34" s="183">
        <v>0.6</v>
      </c>
      <c r="Q34" s="184"/>
      <c r="R34" s="184"/>
      <c r="S34" s="185">
        <v>0.4</v>
      </c>
      <c r="T34" s="185"/>
      <c r="U34" s="185"/>
      <c r="V34" s="185">
        <f t="shared" si="1"/>
        <v>1</v>
      </c>
      <c r="W34" s="191">
        <f t="shared" si="2"/>
        <v>199629</v>
      </c>
      <c r="X34" s="191">
        <f t="shared" si="3"/>
        <v>0</v>
      </c>
      <c r="Y34" s="191">
        <f t="shared" si="4"/>
        <v>0</v>
      </c>
      <c r="Z34" s="191">
        <f t="shared" si="5"/>
        <v>133086</v>
      </c>
      <c r="AA34" s="191">
        <f t="shared" si="6"/>
        <v>0</v>
      </c>
      <c r="AB34" s="191">
        <f t="shared" si="7"/>
        <v>0</v>
      </c>
      <c r="AC34" s="192">
        <f t="shared" si="8"/>
        <v>332715</v>
      </c>
      <c r="AD34" s="186"/>
      <c r="AE34">
        <f t="shared" si="9"/>
        <v>26939.399999999998</v>
      </c>
      <c r="AF34">
        <f t="shared" si="10"/>
        <v>0</v>
      </c>
      <c r="AG34">
        <f t="shared" si="11"/>
        <v>0</v>
      </c>
      <c r="AH34">
        <f t="shared" si="12"/>
        <v>17959.600000000002</v>
      </c>
      <c r="AI34">
        <f t="shared" si="13"/>
        <v>0</v>
      </c>
      <c r="AJ34">
        <f t="shared" si="14"/>
        <v>0</v>
      </c>
      <c r="AK34" s="192">
        <f t="shared" si="15"/>
        <v>44899</v>
      </c>
    </row>
    <row r="35" spans="1:37">
      <c r="A35" s="182" t="s">
        <v>122</v>
      </c>
      <c r="B35" s="182">
        <v>35000</v>
      </c>
      <c r="C35" s="182">
        <v>35000</v>
      </c>
      <c r="D35" s="182">
        <v>35000</v>
      </c>
      <c r="E35" s="182">
        <v>35000</v>
      </c>
      <c r="F35" s="182">
        <v>35000</v>
      </c>
      <c r="G35" s="182">
        <v>35000</v>
      </c>
      <c r="H35" s="182">
        <v>35000</v>
      </c>
      <c r="I35" s="182">
        <v>35000</v>
      </c>
      <c r="J35" s="182">
        <v>37100</v>
      </c>
      <c r="K35" s="182">
        <v>35000</v>
      </c>
      <c r="L35" s="182">
        <v>35000</v>
      </c>
      <c r="M35" s="182">
        <v>35000</v>
      </c>
      <c r="N35" s="182">
        <f t="shared" ref="N35:N56" si="16">SUM(B35:M35)</f>
        <v>422100</v>
      </c>
      <c r="O35" s="5">
        <f>INDEX(B35:M35,MATCH('Profitability - Comparison'!$R$3,'Salary FY 2023-24'!$B$2:$M$2,0))</f>
        <v>35000</v>
      </c>
      <c r="P35" s="183">
        <v>1</v>
      </c>
      <c r="Q35" s="184"/>
      <c r="R35" s="184"/>
      <c r="S35" s="185"/>
      <c r="T35" s="185"/>
      <c r="U35" s="185"/>
      <c r="V35" s="185">
        <f t="shared" ref="V35:V56" si="17">SUM(P35:U35)</f>
        <v>1</v>
      </c>
      <c r="W35" s="191">
        <f t="shared" ref="W35:W56" si="18">$N35*P35</f>
        <v>422100</v>
      </c>
      <c r="X35" s="191">
        <f t="shared" ref="X35:X56" si="19">$N35*Q35</f>
        <v>0</v>
      </c>
      <c r="Y35" s="191">
        <f t="shared" ref="Y35:Y56" si="20">$N35*R35</f>
        <v>0</v>
      </c>
      <c r="Z35" s="191">
        <f t="shared" ref="Z35:Z56" si="21">$N35*S35</f>
        <v>0</v>
      </c>
      <c r="AA35" s="191">
        <f t="shared" ref="AA35:AA56" si="22">$N35*T35</f>
        <v>0</v>
      </c>
      <c r="AB35" s="191">
        <f t="shared" ref="AB35:AB56" si="23">$N35*U35</f>
        <v>0</v>
      </c>
      <c r="AC35" s="192">
        <f t="shared" ref="AC35:AC56" si="24">SUM(W35:AB35)</f>
        <v>422100</v>
      </c>
      <c r="AD35" s="186"/>
      <c r="AE35">
        <f t="shared" ref="AE35:AE56" si="25">$O35*P35</f>
        <v>35000</v>
      </c>
      <c r="AF35">
        <f t="shared" ref="AF35:AF56" si="26">$O35*Q35</f>
        <v>0</v>
      </c>
      <c r="AG35">
        <f t="shared" ref="AG35:AG56" si="27">$O35*R35</f>
        <v>0</v>
      </c>
      <c r="AH35">
        <f t="shared" ref="AH35:AH56" si="28">$O35*S35</f>
        <v>0</v>
      </c>
      <c r="AI35">
        <f t="shared" ref="AI35:AI56" si="29">$O35*T35</f>
        <v>0</v>
      </c>
      <c r="AJ35">
        <f t="shared" ref="AJ35:AJ56" si="30">$O35*U35</f>
        <v>0</v>
      </c>
      <c r="AK35" s="192">
        <f t="shared" ref="AK35:AK56" si="31">SUM(AE35:AJ35)</f>
        <v>35000</v>
      </c>
    </row>
    <row r="36" spans="1:37">
      <c r="A36" s="182" t="s">
        <v>123</v>
      </c>
      <c r="B36" s="182">
        <v>17800</v>
      </c>
      <c r="C36" s="182">
        <v>18050</v>
      </c>
      <c r="D36" s="182">
        <v>17800</v>
      </c>
      <c r="E36" s="182">
        <v>18175</v>
      </c>
      <c r="F36" s="182">
        <v>19650</v>
      </c>
      <c r="G36" s="182">
        <v>19950</v>
      </c>
      <c r="H36" s="182">
        <v>19900</v>
      </c>
      <c r="I36" s="182">
        <v>26000</v>
      </c>
      <c r="J36" s="182">
        <v>21250</v>
      </c>
      <c r="K36" s="182">
        <v>23600</v>
      </c>
      <c r="L36" s="182">
        <v>22050</v>
      </c>
      <c r="M36" s="182">
        <v>22550</v>
      </c>
      <c r="N36" s="182">
        <f t="shared" si="16"/>
        <v>246775</v>
      </c>
      <c r="O36" s="5">
        <f>INDEX(B36:M36,MATCH('Profitability - Comparison'!$R$3,'Salary FY 2023-24'!$B$2:$M$2,0))</f>
        <v>26000</v>
      </c>
      <c r="P36" s="183">
        <v>1</v>
      </c>
      <c r="Q36" s="184"/>
      <c r="R36" s="184"/>
      <c r="S36" s="185"/>
      <c r="T36" s="185"/>
      <c r="U36" s="185"/>
      <c r="V36" s="185">
        <f t="shared" si="17"/>
        <v>1</v>
      </c>
      <c r="W36" s="191">
        <f t="shared" si="18"/>
        <v>246775</v>
      </c>
      <c r="X36" s="191">
        <f t="shared" si="19"/>
        <v>0</v>
      </c>
      <c r="Y36" s="191">
        <f t="shared" si="20"/>
        <v>0</v>
      </c>
      <c r="Z36" s="191">
        <f t="shared" si="21"/>
        <v>0</v>
      </c>
      <c r="AA36" s="191">
        <f t="shared" si="22"/>
        <v>0</v>
      </c>
      <c r="AB36" s="191">
        <f t="shared" si="23"/>
        <v>0</v>
      </c>
      <c r="AC36" s="192">
        <f t="shared" si="24"/>
        <v>246775</v>
      </c>
      <c r="AD36" s="186"/>
      <c r="AE36">
        <f t="shared" si="25"/>
        <v>26000</v>
      </c>
      <c r="AF36">
        <f t="shared" si="26"/>
        <v>0</v>
      </c>
      <c r="AG36">
        <f t="shared" si="27"/>
        <v>0</v>
      </c>
      <c r="AH36">
        <f t="shared" si="28"/>
        <v>0</v>
      </c>
      <c r="AI36">
        <f t="shared" si="29"/>
        <v>0</v>
      </c>
      <c r="AJ36">
        <f t="shared" si="30"/>
        <v>0</v>
      </c>
      <c r="AK36" s="192">
        <f t="shared" si="31"/>
        <v>26000</v>
      </c>
    </row>
    <row r="37" spans="1:37">
      <c r="A37" s="182" t="s">
        <v>124</v>
      </c>
      <c r="B37" s="182"/>
      <c r="C37" s="182"/>
      <c r="D37" s="182"/>
      <c r="E37" s="182"/>
      <c r="F37" s="182">
        <v>27624</v>
      </c>
      <c r="G37" s="182">
        <v>27624</v>
      </c>
      <c r="H37" s="182">
        <v>26060</v>
      </c>
      <c r="I37" s="182">
        <v>26060</v>
      </c>
      <c r="J37" s="182">
        <v>26060</v>
      </c>
      <c r="K37" s="182">
        <v>26060</v>
      </c>
      <c r="L37" s="182">
        <v>26310</v>
      </c>
      <c r="M37" s="182">
        <v>26060</v>
      </c>
      <c r="N37" s="182">
        <f t="shared" si="16"/>
        <v>211858</v>
      </c>
      <c r="O37" s="5">
        <f>INDEX(B37:M37,MATCH('Profitability - Comparison'!$R$3,'Salary FY 2023-24'!$B$2:$M$2,0))</f>
        <v>26060</v>
      </c>
      <c r="P37" s="183">
        <v>1</v>
      </c>
      <c r="Q37" s="184"/>
      <c r="R37" s="184"/>
      <c r="S37" s="185"/>
      <c r="T37" s="185"/>
      <c r="U37" s="185"/>
      <c r="V37" s="185">
        <f t="shared" si="17"/>
        <v>1</v>
      </c>
      <c r="W37" s="191">
        <f t="shared" si="18"/>
        <v>211858</v>
      </c>
      <c r="X37" s="191">
        <f t="shared" si="19"/>
        <v>0</v>
      </c>
      <c r="Y37" s="191">
        <f t="shared" si="20"/>
        <v>0</v>
      </c>
      <c r="Z37" s="191">
        <f t="shared" si="21"/>
        <v>0</v>
      </c>
      <c r="AA37" s="191">
        <f t="shared" si="22"/>
        <v>0</v>
      </c>
      <c r="AB37" s="191">
        <f t="shared" si="23"/>
        <v>0</v>
      </c>
      <c r="AC37" s="192">
        <f t="shared" si="24"/>
        <v>211858</v>
      </c>
      <c r="AD37" s="186"/>
      <c r="AE37">
        <f t="shared" si="25"/>
        <v>26060</v>
      </c>
      <c r="AF37">
        <f t="shared" si="26"/>
        <v>0</v>
      </c>
      <c r="AG37">
        <f t="shared" si="27"/>
        <v>0</v>
      </c>
      <c r="AH37">
        <f t="shared" si="28"/>
        <v>0</v>
      </c>
      <c r="AI37">
        <f t="shared" si="29"/>
        <v>0</v>
      </c>
      <c r="AJ37">
        <f t="shared" si="30"/>
        <v>0</v>
      </c>
      <c r="AK37" s="192">
        <f t="shared" si="31"/>
        <v>26060</v>
      </c>
    </row>
    <row r="38" spans="1:37">
      <c r="A38" s="182" t="s">
        <v>12047</v>
      </c>
      <c r="B38" s="182"/>
      <c r="C38" s="182"/>
      <c r="D38" s="182">
        <v>8500</v>
      </c>
      <c r="E38" s="182">
        <v>18200</v>
      </c>
      <c r="F38" s="182">
        <v>17800</v>
      </c>
      <c r="G38" s="182">
        <v>17800</v>
      </c>
      <c r="H38" s="182">
        <v>11219</v>
      </c>
      <c r="I38" s="182">
        <v>0</v>
      </c>
      <c r="J38" s="182">
        <v>0</v>
      </c>
      <c r="K38" s="182">
        <v>0</v>
      </c>
      <c r="L38" s="182"/>
      <c r="M38" s="182"/>
      <c r="N38" s="182">
        <f t="shared" si="16"/>
        <v>73519</v>
      </c>
      <c r="O38" s="5">
        <f>INDEX(B38:M38,MATCH('Profitability - Comparison'!$R$3,'Salary FY 2023-24'!$B$2:$M$2,0))</f>
        <v>0</v>
      </c>
      <c r="P38" s="183"/>
      <c r="Q38" s="184"/>
      <c r="R38" s="184"/>
      <c r="S38" s="185"/>
      <c r="T38" s="185"/>
      <c r="U38" s="185">
        <v>1</v>
      </c>
      <c r="V38" s="185">
        <f t="shared" si="17"/>
        <v>1</v>
      </c>
      <c r="W38" s="191">
        <f t="shared" si="18"/>
        <v>0</v>
      </c>
      <c r="X38" s="191">
        <f t="shared" si="19"/>
        <v>0</v>
      </c>
      <c r="Y38" s="191">
        <f t="shared" si="20"/>
        <v>0</v>
      </c>
      <c r="Z38" s="191">
        <f t="shared" si="21"/>
        <v>0</v>
      </c>
      <c r="AA38" s="191">
        <f t="shared" si="22"/>
        <v>0</v>
      </c>
      <c r="AB38" s="191">
        <f t="shared" si="23"/>
        <v>73519</v>
      </c>
      <c r="AC38" s="192">
        <f t="shared" si="24"/>
        <v>73519</v>
      </c>
      <c r="AD38" s="186"/>
      <c r="AE38">
        <f t="shared" si="25"/>
        <v>0</v>
      </c>
      <c r="AF38">
        <f t="shared" si="26"/>
        <v>0</v>
      </c>
      <c r="AG38">
        <f t="shared" si="27"/>
        <v>0</v>
      </c>
      <c r="AH38">
        <f t="shared" si="28"/>
        <v>0</v>
      </c>
      <c r="AI38">
        <f t="shared" si="29"/>
        <v>0</v>
      </c>
      <c r="AJ38">
        <f t="shared" si="30"/>
        <v>0</v>
      </c>
      <c r="AK38" s="192">
        <f t="shared" si="31"/>
        <v>0</v>
      </c>
    </row>
    <row r="39" spans="1:37">
      <c r="A39" s="182" t="s">
        <v>137</v>
      </c>
      <c r="B39" s="182">
        <v>26000</v>
      </c>
      <c r="C39" s="182">
        <v>17000</v>
      </c>
      <c r="D39" s="182">
        <v>17000</v>
      </c>
      <c r="E39" s="182">
        <v>19149</v>
      </c>
      <c r="F39" s="182">
        <v>21100</v>
      </c>
      <c r="G39" s="182">
        <v>21250</v>
      </c>
      <c r="H39" s="182">
        <v>21500</v>
      </c>
      <c r="I39" s="182">
        <v>21720</v>
      </c>
      <c r="J39" s="182">
        <v>21050</v>
      </c>
      <c r="K39" s="182">
        <v>21340</v>
      </c>
      <c r="L39" s="182">
        <v>20880</v>
      </c>
      <c r="M39" s="182">
        <v>19600</v>
      </c>
      <c r="N39" s="182">
        <f t="shared" si="16"/>
        <v>247589</v>
      </c>
      <c r="O39" s="5">
        <f>INDEX(B39:M39,MATCH('Profitability - Comparison'!$R$3,'Salary FY 2023-24'!$B$2:$M$2,0))</f>
        <v>21720</v>
      </c>
      <c r="P39" s="183"/>
      <c r="Q39" s="184"/>
      <c r="R39" s="184"/>
      <c r="S39" s="185">
        <v>1</v>
      </c>
      <c r="T39" s="185"/>
      <c r="U39" s="185"/>
      <c r="V39" s="185">
        <f t="shared" si="17"/>
        <v>1</v>
      </c>
      <c r="W39" s="191">
        <f t="shared" si="18"/>
        <v>0</v>
      </c>
      <c r="X39" s="191">
        <f t="shared" si="19"/>
        <v>0</v>
      </c>
      <c r="Y39" s="191">
        <f t="shared" si="20"/>
        <v>0</v>
      </c>
      <c r="Z39" s="191">
        <f t="shared" si="21"/>
        <v>247589</v>
      </c>
      <c r="AA39" s="191">
        <f t="shared" si="22"/>
        <v>0</v>
      </c>
      <c r="AB39" s="191">
        <f t="shared" si="23"/>
        <v>0</v>
      </c>
      <c r="AC39" s="192">
        <f t="shared" si="24"/>
        <v>247589</v>
      </c>
      <c r="AD39" s="186"/>
      <c r="AE39">
        <f t="shared" si="25"/>
        <v>0</v>
      </c>
      <c r="AF39">
        <f t="shared" si="26"/>
        <v>0</v>
      </c>
      <c r="AG39">
        <f t="shared" si="27"/>
        <v>0</v>
      </c>
      <c r="AH39">
        <f t="shared" si="28"/>
        <v>21720</v>
      </c>
      <c r="AI39">
        <f t="shared" si="29"/>
        <v>0</v>
      </c>
      <c r="AJ39">
        <f t="shared" si="30"/>
        <v>0</v>
      </c>
      <c r="AK39" s="192">
        <f t="shared" si="31"/>
        <v>21720</v>
      </c>
    </row>
    <row r="40" spans="1:37">
      <c r="A40" s="182" t="s">
        <v>125</v>
      </c>
      <c r="B40" s="182">
        <v>18000</v>
      </c>
      <c r="C40" s="182">
        <v>14000</v>
      </c>
      <c r="D40" s="182">
        <v>14000</v>
      </c>
      <c r="E40" s="182">
        <v>14000</v>
      </c>
      <c r="F40" s="182">
        <v>14000</v>
      </c>
      <c r="G40" s="182">
        <v>14000</v>
      </c>
      <c r="H40" s="182">
        <v>14000</v>
      </c>
      <c r="I40" s="182">
        <v>36120</v>
      </c>
      <c r="J40" s="182">
        <v>25060</v>
      </c>
      <c r="K40" s="182">
        <v>25060</v>
      </c>
      <c r="L40" s="182">
        <v>25060</v>
      </c>
      <c r="M40" s="182">
        <v>25060</v>
      </c>
      <c r="N40" s="182">
        <f t="shared" si="16"/>
        <v>238360</v>
      </c>
      <c r="O40" s="5">
        <f>INDEX(B40:M40,MATCH('Profitability - Comparison'!$R$3,'Salary FY 2023-24'!$B$2:$M$2,0))</f>
        <v>36120</v>
      </c>
      <c r="P40" s="183"/>
      <c r="Q40" s="184"/>
      <c r="R40" s="184"/>
      <c r="S40" s="185"/>
      <c r="T40" s="185">
        <v>1</v>
      </c>
      <c r="U40" s="185"/>
      <c r="V40" s="185">
        <f t="shared" si="17"/>
        <v>1</v>
      </c>
      <c r="W40" s="191">
        <f t="shared" si="18"/>
        <v>0</v>
      </c>
      <c r="X40" s="191">
        <f t="shared" si="19"/>
        <v>0</v>
      </c>
      <c r="Y40" s="191">
        <f t="shared" si="20"/>
        <v>0</v>
      </c>
      <c r="Z40" s="191">
        <f t="shared" si="21"/>
        <v>0</v>
      </c>
      <c r="AA40" s="191">
        <f t="shared" si="22"/>
        <v>238360</v>
      </c>
      <c r="AB40" s="191">
        <f t="shared" si="23"/>
        <v>0</v>
      </c>
      <c r="AC40" s="192">
        <f t="shared" si="24"/>
        <v>238360</v>
      </c>
      <c r="AD40" s="186"/>
      <c r="AE40">
        <f t="shared" si="25"/>
        <v>0</v>
      </c>
      <c r="AF40">
        <f t="shared" si="26"/>
        <v>0</v>
      </c>
      <c r="AG40">
        <f t="shared" si="27"/>
        <v>0</v>
      </c>
      <c r="AH40">
        <f t="shared" si="28"/>
        <v>0</v>
      </c>
      <c r="AI40">
        <f t="shared" si="29"/>
        <v>36120</v>
      </c>
      <c r="AJ40">
        <f t="shared" si="30"/>
        <v>0</v>
      </c>
      <c r="AK40" s="192">
        <f t="shared" si="31"/>
        <v>36120</v>
      </c>
    </row>
    <row r="41" spans="1:37">
      <c r="A41" s="182" t="s">
        <v>126</v>
      </c>
      <c r="B41" s="182">
        <v>30000</v>
      </c>
      <c r="C41" s="182">
        <v>30000</v>
      </c>
      <c r="D41" s="182">
        <v>30000</v>
      </c>
      <c r="E41" s="182">
        <v>30000</v>
      </c>
      <c r="F41" s="182">
        <v>30000</v>
      </c>
      <c r="G41" s="182">
        <v>30000</v>
      </c>
      <c r="H41" s="182">
        <v>30000</v>
      </c>
      <c r="I41" s="182">
        <v>30000</v>
      </c>
      <c r="J41" s="182">
        <v>43500</v>
      </c>
      <c r="K41" s="182">
        <v>34500</v>
      </c>
      <c r="L41" s="182">
        <v>34500</v>
      </c>
      <c r="M41" s="182">
        <v>34500</v>
      </c>
      <c r="N41" s="182">
        <f t="shared" si="16"/>
        <v>387000</v>
      </c>
      <c r="O41" s="5">
        <f>INDEX(B41:M41,MATCH('Profitability - Comparison'!$R$3,'Salary FY 2023-24'!$B$2:$M$2,0))</f>
        <v>30000</v>
      </c>
      <c r="P41" s="183">
        <v>1</v>
      </c>
      <c r="Q41" s="184"/>
      <c r="R41" s="184"/>
      <c r="S41" s="185"/>
      <c r="T41" s="185"/>
      <c r="U41" s="185"/>
      <c r="V41" s="185">
        <f t="shared" si="17"/>
        <v>1</v>
      </c>
      <c r="W41" s="191">
        <f t="shared" si="18"/>
        <v>387000</v>
      </c>
      <c r="X41" s="191">
        <f t="shared" si="19"/>
        <v>0</v>
      </c>
      <c r="Y41" s="191">
        <f t="shared" si="20"/>
        <v>0</v>
      </c>
      <c r="Z41" s="191">
        <f t="shared" si="21"/>
        <v>0</v>
      </c>
      <c r="AA41" s="191">
        <f t="shared" si="22"/>
        <v>0</v>
      </c>
      <c r="AB41" s="191">
        <f t="shared" si="23"/>
        <v>0</v>
      </c>
      <c r="AC41" s="192">
        <f t="shared" si="24"/>
        <v>387000</v>
      </c>
      <c r="AD41" s="186"/>
      <c r="AE41">
        <f t="shared" si="25"/>
        <v>30000</v>
      </c>
      <c r="AF41">
        <f t="shared" si="26"/>
        <v>0</v>
      </c>
      <c r="AG41">
        <f t="shared" si="27"/>
        <v>0</v>
      </c>
      <c r="AH41">
        <f t="shared" si="28"/>
        <v>0</v>
      </c>
      <c r="AI41">
        <f t="shared" si="29"/>
        <v>0</v>
      </c>
      <c r="AJ41">
        <f t="shared" si="30"/>
        <v>0</v>
      </c>
      <c r="AK41" s="192">
        <f t="shared" si="31"/>
        <v>30000</v>
      </c>
    </row>
    <row r="42" spans="1:37">
      <c r="A42" s="182" t="s">
        <v>127</v>
      </c>
      <c r="B42" s="182">
        <v>30060</v>
      </c>
      <c r="C42" s="182">
        <v>30060</v>
      </c>
      <c r="D42" s="182">
        <v>30060</v>
      </c>
      <c r="E42" s="182">
        <v>30060</v>
      </c>
      <c r="F42" s="182">
        <v>30060</v>
      </c>
      <c r="G42" s="182">
        <v>30060</v>
      </c>
      <c r="H42" s="182">
        <v>30060</v>
      </c>
      <c r="I42" s="182">
        <v>30060</v>
      </c>
      <c r="J42" s="182">
        <v>30060</v>
      </c>
      <c r="K42" s="182">
        <v>30060</v>
      </c>
      <c r="L42" s="182">
        <v>30060</v>
      </c>
      <c r="M42" s="182">
        <v>30060</v>
      </c>
      <c r="N42" s="182">
        <f t="shared" si="16"/>
        <v>360720</v>
      </c>
      <c r="O42" s="5">
        <f>INDEX(B42:M42,MATCH('Profitability - Comparison'!$R$3,'Salary FY 2023-24'!$B$2:$M$2,0))</f>
        <v>30060</v>
      </c>
      <c r="P42" s="183">
        <v>0.6</v>
      </c>
      <c r="Q42" s="184"/>
      <c r="R42" s="184"/>
      <c r="S42" s="185">
        <v>0.4</v>
      </c>
      <c r="T42" s="185"/>
      <c r="U42" s="185"/>
      <c r="V42" s="185">
        <f t="shared" si="17"/>
        <v>1</v>
      </c>
      <c r="W42" s="191">
        <f t="shared" si="18"/>
        <v>216432</v>
      </c>
      <c r="X42" s="191">
        <f t="shared" si="19"/>
        <v>0</v>
      </c>
      <c r="Y42" s="191">
        <f t="shared" si="20"/>
        <v>0</v>
      </c>
      <c r="Z42" s="191">
        <f t="shared" si="21"/>
        <v>144288</v>
      </c>
      <c r="AA42" s="191">
        <f t="shared" si="22"/>
        <v>0</v>
      </c>
      <c r="AB42" s="191">
        <f t="shared" si="23"/>
        <v>0</v>
      </c>
      <c r="AC42" s="192">
        <f t="shared" si="24"/>
        <v>360720</v>
      </c>
      <c r="AD42" s="186"/>
      <c r="AE42">
        <f t="shared" si="25"/>
        <v>18036</v>
      </c>
      <c r="AF42">
        <f t="shared" si="26"/>
        <v>0</v>
      </c>
      <c r="AG42">
        <f t="shared" si="27"/>
        <v>0</v>
      </c>
      <c r="AH42">
        <f t="shared" si="28"/>
        <v>12024</v>
      </c>
      <c r="AI42">
        <f t="shared" si="29"/>
        <v>0</v>
      </c>
      <c r="AJ42">
        <f t="shared" si="30"/>
        <v>0</v>
      </c>
      <c r="AK42" s="192">
        <f t="shared" si="31"/>
        <v>30060</v>
      </c>
    </row>
    <row r="43" spans="1:37">
      <c r="A43" s="182" t="s">
        <v>93</v>
      </c>
      <c r="B43" s="182">
        <v>135700</v>
      </c>
      <c r="C43" s="182">
        <v>135700</v>
      </c>
      <c r="D43" s="182">
        <v>135700</v>
      </c>
      <c r="E43" s="182">
        <v>135700</v>
      </c>
      <c r="F43" s="182">
        <v>135700</v>
      </c>
      <c r="G43" s="182">
        <v>135700</v>
      </c>
      <c r="H43" s="182">
        <v>135700</v>
      </c>
      <c r="I43" s="182">
        <v>135700</v>
      </c>
      <c r="J43" s="182">
        <v>135700</v>
      </c>
      <c r="K43" s="182">
        <v>135700</v>
      </c>
      <c r="L43" s="182">
        <v>135700</v>
      </c>
      <c r="M43" s="182">
        <v>135700</v>
      </c>
      <c r="N43" s="182">
        <f t="shared" si="16"/>
        <v>1628400</v>
      </c>
      <c r="O43" s="5">
        <f>INDEX(B43:M43,MATCH('Profitability - Comparison'!$R$3,'Salary FY 2023-24'!$B$2:$M$2,0))</f>
        <v>135700</v>
      </c>
      <c r="P43" s="183">
        <v>1</v>
      </c>
      <c r="Q43" s="184"/>
      <c r="R43" s="184"/>
      <c r="S43" s="185"/>
      <c r="T43" s="185"/>
      <c r="U43" s="185"/>
      <c r="V43" s="185">
        <f t="shared" si="17"/>
        <v>1</v>
      </c>
      <c r="W43" s="191">
        <f t="shared" si="18"/>
        <v>1628400</v>
      </c>
      <c r="X43" s="191">
        <f t="shared" si="19"/>
        <v>0</v>
      </c>
      <c r="Y43" s="191">
        <f t="shared" si="20"/>
        <v>0</v>
      </c>
      <c r="Z43" s="191">
        <f t="shared" si="21"/>
        <v>0</v>
      </c>
      <c r="AA43" s="191">
        <f t="shared" si="22"/>
        <v>0</v>
      </c>
      <c r="AB43" s="191">
        <f t="shared" si="23"/>
        <v>0</v>
      </c>
      <c r="AC43" s="192">
        <f t="shared" si="24"/>
        <v>1628400</v>
      </c>
      <c r="AD43" s="186"/>
      <c r="AE43">
        <f t="shared" si="25"/>
        <v>135700</v>
      </c>
      <c r="AF43">
        <f t="shared" si="26"/>
        <v>0</v>
      </c>
      <c r="AG43">
        <f t="shared" si="27"/>
        <v>0</v>
      </c>
      <c r="AH43">
        <f t="shared" si="28"/>
        <v>0</v>
      </c>
      <c r="AI43">
        <f t="shared" si="29"/>
        <v>0</v>
      </c>
      <c r="AJ43">
        <f t="shared" si="30"/>
        <v>0</v>
      </c>
      <c r="AK43" s="192">
        <f t="shared" si="31"/>
        <v>135700</v>
      </c>
    </row>
    <row r="44" spans="1:37">
      <c r="A44" s="182" t="s">
        <v>97</v>
      </c>
      <c r="B44" s="182">
        <v>90450</v>
      </c>
      <c r="C44" s="182">
        <v>90450</v>
      </c>
      <c r="D44" s="182">
        <v>90450</v>
      </c>
      <c r="E44" s="182">
        <v>90450</v>
      </c>
      <c r="F44" s="182">
        <v>90450</v>
      </c>
      <c r="G44" s="182">
        <v>90450</v>
      </c>
      <c r="H44" s="182">
        <v>90450</v>
      </c>
      <c r="I44" s="182">
        <v>90450</v>
      </c>
      <c r="J44" s="182">
        <v>90450</v>
      </c>
      <c r="K44" s="182">
        <v>90450</v>
      </c>
      <c r="L44" s="182">
        <v>90450</v>
      </c>
      <c r="M44" s="182">
        <v>90450</v>
      </c>
      <c r="N44" s="182">
        <f t="shared" si="16"/>
        <v>1085400</v>
      </c>
      <c r="O44" s="5">
        <f>INDEX(B44:M44,MATCH('Profitability - Comparison'!$R$3,'Salary FY 2023-24'!$B$2:$M$2,0))</f>
        <v>90450</v>
      </c>
      <c r="P44" s="183">
        <v>0.2</v>
      </c>
      <c r="Q44" s="184"/>
      <c r="R44" s="184"/>
      <c r="S44" s="185">
        <v>0.8</v>
      </c>
      <c r="T44" s="185"/>
      <c r="U44" s="185"/>
      <c r="V44" s="185">
        <f t="shared" si="17"/>
        <v>1</v>
      </c>
      <c r="W44" s="191">
        <f t="shared" si="18"/>
        <v>217080</v>
      </c>
      <c r="X44" s="191">
        <f t="shared" si="19"/>
        <v>0</v>
      </c>
      <c r="Y44" s="191">
        <f t="shared" si="20"/>
        <v>0</v>
      </c>
      <c r="Z44" s="191">
        <f t="shared" si="21"/>
        <v>868320</v>
      </c>
      <c r="AA44" s="191">
        <f t="shared" si="22"/>
        <v>0</v>
      </c>
      <c r="AB44" s="191">
        <f t="shared" si="23"/>
        <v>0</v>
      </c>
      <c r="AC44" s="192">
        <f t="shared" si="24"/>
        <v>1085400</v>
      </c>
      <c r="AD44" s="186"/>
      <c r="AE44">
        <f t="shared" si="25"/>
        <v>18090</v>
      </c>
      <c r="AF44">
        <f t="shared" si="26"/>
        <v>0</v>
      </c>
      <c r="AG44">
        <f t="shared" si="27"/>
        <v>0</v>
      </c>
      <c r="AH44">
        <f t="shared" si="28"/>
        <v>72360</v>
      </c>
      <c r="AI44">
        <f t="shared" si="29"/>
        <v>0</v>
      </c>
      <c r="AJ44">
        <f t="shared" si="30"/>
        <v>0</v>
      </c>
      <c r="AK44" s="192">
        <f t="shared" si="31"/>
        <v>90450</v>
      </c>
    </row>
    <row r="45" spans="1:37">
      <c r="A45" s="182" t="s">
        <v>94</v>
      </c>
      <c r="B45" s="182">
        <v>182443</v>
      </c>
      <c r="C45" s="182">
        <v>182443</v>
      </c>
      <c r="D45" s="182">
        <v>182443</v>
      </c>
      <c r="E45" s="182">
        <v>182443</v>
      </c>
      <c r="F45" s="182">
        <v>182443</v>
      </c>
      <c r="G45" s="182">
        <v>182443</v>
      </c>
      <c r="H45" s="182">
        <v>182443</v>
      </c>
      <c r="I45" s="182">
        <v>182443</v>
      </c>
      <c r="J45" s="182">
        <v>182443</v>
      </c>
      <c r="K45" s="182">
        <v>182443</v>
      </c>
      <c r="L45" s="182">
        <v>182443</v>
      </c>
      <c r="M45" s="182">
        <v>230443</v>
      </c>
      <c r="N45" s="182">
        <f t="shared" si="16"/>
        <v>2237316</v>
      </c>
      <c r="O45" s="5">
        <f>INDEX(B45:M45,MATCH('Profitability - Comparison'!$R$3,'Salary FY 2023-24'!$B$2:$M$2,0))</f>
        <v>182443</v>
      </c>
      <c r="P45" s="183">
        <v>1</v>
      </c>
      <c r="Q45" s="184"/>
      <c r="R45" s="184"/>
      <c r="S45" s="185"/>
      <c r="T45" s="185"/>
      <c r="U45" s="185"/>
      <c r="V45" s="185">
        <f t="shared" si="17"/>
        <v>1</v>
      </c>
      <c r="W45" s="191">
        <f t="shared" si="18"/>
        <v>2237316</v>
      </c>
      <c r="X45" s="191">
        <f t="shared" si="19"/>
        <v>0</v>
      </c>
      <c r="Y45" s="191">
        <f t="shared" si="20"/>
        <v>0</v>
      </c>
      <c r="Z45" s="191">
        <f t="shared" si="21"/>
        <v>0</v>
      </c>
      <c r="AA45" s="191">
        <f t="shared" si="22"/>
        <v>0</v>
      </c>
      <c r="AB45" s="191">
        <f t="shared" si="23"/>
        <v>0</v>
      </c>
      <c r="AC45" s="192">
        <f t="shared" si="24"/>
        <v>2237316</v>
      </c>
      <c r="AD45" s="186"/>
      <c r="AE45">
        <f t="shared" si="25"/>
        <v>182443</v>
      </c>
      <c r="AF45">
        <f t="shared" si="26"/>
        <v>0</v>
      </c>
      <c r="AG45">
        <f t="shared" si="27"/>
        <v>0</v>
      </c>
      <c r="AH45">
        <f t="shared" si="28"/>
        <v>0</v>
      </c>
      <c r="AI45">
        <f t="shared" si="29"/>
        <v>0</v>
      </c>
      <c r="AJ45">
        <f t="shared" si="30"/>
        <v>0</v>
      </c>
      <c r="AK45" s="192">
        <f t="shared" si="31"/>
        <v>182443</v>
      </c>
    </row>
    <row r="46" spans="1:37">
      <c r="A46" s="182" t="s">
        <v>128</v>
      </c>
      <c r="B46" s="182"/>
      <c r="C46" s="182"/>
      <c r="D46" s="182">
        <v>4000</v>
      </c>
      <c r="E46" s="182">
        <v>10000</v>
      </c>
      <c r="F46" s="182">
        <v>10000</v>
      </c>
      <c r="G46" s="182">
        <v>15000</v>
      </c>
      <c r="H46" s="182">
        <v>15000</v>
      </c>
      <c r="I46" s="182">
        <v>15000</v>
      </c>
      <c r="J46" s="182">
        <v>0</v>
      </c>
      <c r="K46" s="182">
        <v>32532</v>
      </c>
      <c r="L46" s="182">
        <v>33617</v>
      </c>
      <c r="M46" s="182">
        <v>33617</v>
      </c>
      <c r="N46" s="182">
        <f t="shared" si="16"/>
        <v>168766</v>
      </c>
      <c r="O46" s="5">
        <f>INDEX(B46:M46,MATCH('Profitability - Comparison'!$R$3,'Salary FY 2023-24'!$B$2:$M$2,0))</f>
        <v>15000</v>
      </c>
      <c r="P46" s="183">
        <v>0.6</v>
      </c>
      <c r="Q46" s="184"/>
      <c r="R46" s="184"/>
      <c r="S46" s="185">
        <v>0.4</v>
      </c>
      <c r="T46" s="185"/>
      <c r="U46" s="185"/>
      <c r="V46" s="185">
        <f t="shared" si="17"/>
        <v>1</v>
      </c>
      <c r="W46" s="191">
        <f t="shared" si="18"/>
        <v>101259.59999999999</v>
      </c>
      <c r="X46" s="191">
        <f t="shared" si="19"/>
        <v>0</v>
      </c>
      <c r="Y46" s="191">
        <f t="shared" si="20"/>
        <v>0</v>
      </c>
      <c r="Z46" s="191">
        <f t="shared" si="21"/>
        <v>67506.400000000009</v>
      </c>
      <c r="AA46" s="191">
        <f t="shared" si="22"/>
        <v>0</v>
      </c>
      <c r="AB46" s="191">
        <f t="shared" si="23"/>
        <v>0</v>
      </c>
      <c r="AC46" s="192">
        <f t="shared" si="24"/>
        <v>168766</v>
      </c>
      <c r="AD46" s="186"/>
      <c r="AE46">
        <f t="shared" si="25"/>
        <v>9000</v>
      </c>
      <c r="AF46">
        <f t="shared" si="26"/>
        <v>0</v>
      </c>
      <c r="AG46">
        <f t="shared" si="27"/>
        <v>0</v>
      </c>
      <c r="AH46">
        <f t="shared" si="28"/>
        <v>6000</v>
      </c>
      <c r="AI46">
        <f t="shared" si="29"/>
        <v>0</v>
      </c>
      <c r="AJ46">
        <f t="shared" si="30"/>
        <v>0</v>
      </c>
      <c r="AK46" s="192">
        <f t="shared" si="31"/>
        <v>15000</v>
      </c>
    </row>
    <row r="47" spans="1:37">
      <c r="A47" s="182" t="s">
        <v>129</v>
      </c>
      <c r="B47" s="182">
        <v>17250</v>
      </c>
      <c r="C47" s="182">
        <v>17000</v>
      </c>
      <c r="D47" s="182">
        <v>17250</v>
      </c>
      <c r="E47" s="182">
        <v>16153</v>
      </c>
      <c r="F47" s="182">
        <v>17500</v>
      </c>
      <c r="G47" s="182">
        <v>17750</v>
      </c>
      <c r="H47" s="182">
        <v>17250</v>
      </c>
      <c r="I47" s="182">
        <v>26500</v>
      </c>
      <c r="J47" s="182">
        <v>21750</v>
      </c>
      <c r="K47" s="182">
        <v>21750</v>
      </c>
      <c r="L47" s="182">
        <v>21250</v>
      </c>
      <c r="M47" s="182">
        <v>22500</v>
      </c>
      <c r="N47" s="182">
        <f t="shared" si="16"/>
        <v>233903</v>
      </c>
      <c r="O47" s="5">
        <f>INDEX(B47:M47,MATCH('Profitability - Comparison'!$R$3,'Salary FY 2023-24'!$B$2:$M$2,0))</f>
        <v>26500</v>
      </c>
      <c r="P47" s="183"/>
      <c r="Q47" s="184"/>
      <c r="R47" s="184"/>
      <c r="S47" s="185">
        <v>1</v>
      </c>
      <c r="T47" s="185"/>
      <c r="U47" s="185"/>
      <c r="V47" s="185">
        <f t="shared" si="17"/>
        <v>1</v>
      </c>
      <c r="W47" s="191">
        <f t="shared" si="18"/>
        <v>0</v>
      </c>
      <c r="X47" s="191">
        <f t="shared" si="19"/>
        <v>0</v>
      </c>
      <c r="Y47" s="191">
        <f t="shared" si="20"/>
        <v>0</v>
      </c>
      <c r="Z47" s="191">
        <f t="shared" si="21"/>
        <v>233903</v>
      </c>
      <c r="AA47" s="191">
        <f t="shared" si="22"/>
        <v>0</v>
      </c>
      <c r="AB47" s="191">
        <f t="shared" si="23"/>
        <v>0</v>
      </c>
      <c r="AC47" s="192">
        <f t="shared" si="24"/>
        <v>233903</v>
      </c>
      <c r="AD47" s="186"/>
      <c r="AE47">
        <f t="shared" si="25"/>
        <v>0</v>
      </c>
      <c r="AF47">
        <f t="shared" si="26"/>
        <v>0</v>
      </c>
      <c r="AG47">
        <f t="shared" si="27"/>
        <v>0</v>
      </c>
      <c r="AH47">
        <f t="shared" si="28"/>
        <v>26500</v>
      </c>
      <c r="AI47">
        <f t="shared" si="29"/>
        <v>0</v>
      </c>
      <c r="AJ47">
        <f t="shared" si="30"/>
        <v>0</v>
      </c>
      <c r="AK47" s="192">
        <f t="shared" si="31"/>
        <v>26500</v>
      </c>
    </row>
    <row r="48" spans="1:37">
      <c r="A48" s="182" t="s">
        <v>130</v>
      </c>
      <c r="B48" s="182">
        <v>45833</v>
      </c>
      <c r="C48" s="182">
        <v>45833</v>
      </c>
      <c r="D48" s="182">
        <v>45833</v>
      </c>
      <c r="E48" s="182">
        <v>45833</v>
      </c>
      <c r="F48" s="182">
        <v>45833</v>
      </c>
      <c r="G48" s="182">
        <v>45833</v>
      </c>
      <c r="H48" s="182">
        <v>45833</v>
      </c>
      <c r="I48" s="182">
        <v>45833</v>
      </c>
      <c r="J48" s="182">
        <v>45833</v>
      </c>
      <c r="K48" s="182">
        <v>45833</v>
      </c>
      <c r="L48" s="182">
        <v>45833</v>
      </c>
      <c r="M48" s="182">
        <v>45833</v>
      </c>
      <c r="N48" s="182">
        <f t="shared" si="16"/>
        <v>549996</v>
      </c>
      <c r="O48" s="5">
        <f>INDEX(B48:M48,MATCH('Profitability - Comparison'!$R$3,'Salary FY 2023-24'!$B$2:$M$2,0))</f>
        <v>45833</v>
      </c>
      <c r="P48" s="183">
        <v>1</v>
      </c>
      <c r="Q48" s="184"/>
      <c r="R48" s="184"/>
      <c r="S48" s="185"/>
      <c r="T48" s="185"/>
      <c r="U48" s="185"/>
      <c r="V48" s="185">
        <f t="shared" si="17"/>
        <v>1</v>
      </c>
      <c r="W48" s="191">
        <f t="shared" si="18"/>
        <v>549996</v>
      </c>
      <c r="X48" s="191">
        <f t="shared" si="19"/>
        <v>0</v>
      </c>
      <c r="Y48" s="191">
        <f t="shared" si="20"/>
        <v>0</v>
      </c>
      <c r="Z48" s="191">
        <f t="shared" si="21"/>
        <v>0</v>
      </c>
      <c r="AA48" s="191">
        <f t="shared" si="22"/>
        <v>0</v>
      </c>
      <c r="AB48" s="191">
        <f t="shared" si="23"/>
        <v>0</v>
      </c>
      <c r="AC48" s="192">
        <f t="shared" si="24"/>
        <v>549996</v>
      </c>
      <c r="AD48" s="186"/>
      <c r="AE48">
        <f t="shared" si="25"/>
        <v>45833</v>
      </c>
      <c r="AF48">
        <f t="shared" si="26"/>
        <v>0</v>
      </c>
      <c r="AG48">
        <f t="shared" si="27"/>
        <v>0</v>
      </c>
      <c r="AH48">
        <f t="shared" si="28"/>
        <v>0</v>
      </c>
      <c r="AI48">
        <f t="shared" si="29"/>
        <v>0</v>
      </c>
      <c r="AJ48">
        <f t="shared" si="30"/>
        <v>0</v>
      </c>
      <c r="AK48" s="192">
        <f t="shared" si="31"/>
        <v>45833</v>
      </c>
    </row>
    <row r="49" spans="1:38">
      <c r="A49" s="182" t="s">
        <v>131</v>
      </c>
      <c r="B49" s="182"/>
      <c r="C49" s="182"/>
      <c r="D49" s="182"/>
      <c r="E49" s="182"/>
      <c r="F49" s="182"/>
      <c r="G49" s="182"/>
      <c r="H49" s="182"/>
      <c r="I49" s="182"/>
      <c r="J49" s="182"/>
      <c r="K49" s="182"/>
      <c r="L49" s="182">
        <v>9990</v>
      </c>
      <c r="M49" s="182">
        <v>26337</v>
      </c>
      <c r="N49" s="182">
        <f t="shared" si="16"/>
        <v>36327</v>
      </c>
      <c r="O49" s="5">
        <f>INDEX(B49:M49,MATCH('Profitability - Comparison'!$R$3,'Salary FY 2023-24'!$B$2:$M$2,0))</f>
        <v>0</v>
      </c>
      <c r="P49" s="183"/>
      <c r="Q49" s="184">
        <v>1</v>
      </c>
      <c r="R49" s="184"/>
      <c r="S49" s="185"/>
      <c r="T49" s="185"/>
      <c r="U49" s="185"/>
      <c r="V49" s="185">
        <f t="shared" si="17"/>
        <v>1</v>
      </c>
      <c r="W49" s="191">
        <f t="shared" si="18"/>
        <v>0</v>
      </c>
      <c r="X49" s="191">
        <f t="shared" si="19"/>
        <v>36327</v>
      </c>
      <c r="Y49" s="191">
        <f t="shared" si="20"/>
        <v>0</v>
      </c>
      <c r="Z49" s="191">
        <f t="shared" si="21"/>
        <v>0</v>
      </c>
      <c r="AA49" s="191">
        <f t="shared" si="22"/>
        <v>0</v>
      </c>
      <c r="AB49" s="191">
        <f t="shared" si="23"/>
        <v>0</v>
      </c>
      <c r="AC49" s="192">
        <f t="shared" si="24"/>
        <v>36327</v>
      </c>
      <c r="AD49" s="186"/>
      <c r="AE49">
        <f t="shared" si="25"/>
        <v>0</v>
      </c>
      <c r="AF49">
        <f t="shared" si="26"/>
        <v>0</v>
      </c>
      <c r="AG49">
        <f t="shared" si="27"/>
        <v>0</v>
      </c>
      <c r="AH49">
        <f t="shared" si="28"/>
        <v>0</v>
      </c>
      <c r="AI49">
        <f t="shared" si="29"/>
        <v>0</v>
      </c>
      <c r="AJ49">
        <f t="shared" si="30"/>
        <v>0</v>
      </c>
      <c r="AK49" s="192">
        <f t="shared" si="31"/>
        <v>0</v>
      </c>
    </row>
    <row r="50" spans="1:38">
      <c r="A50" s="182" t="s">
        <v>95</v>
      </c>
      <c r="B50" s="182">
        <v>46496</v>
      </c>
      <c r="C50" s="182">
        <v>46496</v>
      </c>
      <c r="D50" s="182">
        <v>46936</v>
      </c>
      <c r="E50" s="182">
        <v>45696</v>
      </c>
      <c r="F50" s="182">
        <v>45696</v>
      </c>
      <c r="G50" s="182">
        <v>45696</v>
      </c>
      <c r="H50" s="182">
        <v>45696</v>
      </c>
      <c r="I50" s="182">
        <v>45696</v>
      </c>
      <c r="J50" s="182">
        <v>45696</v>
      </c>
      <c r="K50" s="182">
        <v>45696</v>
      </c>
      <c r="L50" s="182">
        <v>45696</v>
      </c>
      <c r="M50" s="182">
        <v>45696</v>
      </c>
      <c r="N50" s="182">
        <f t="shared" si="16"/>
        <v>551192</v>
      </c>
      <c r="O50" s="5">
        <f>INDEX(B50:M50,MATCH('Profitability - Comparison'!$R$3,'Salary FY 2023-24'!$B$2:$M$2,0))</f>
        <v>45696</v>
      </c>
      <c r="P50" s="183"/>
      <c r="Q50" s="184"/>
      <c r="R50" s="184"/>
      <c r="S50" s="185">
        <v>1</v>
      </c>
      <c r="T50" s="185"/>
      <c r="U50" s="185"/>
      <c r="V50" s="185">
        <f t="shared" si="17"/>
        <v>1</v>
      </c>
      <c r="W50" s="191">
        <f t="shared" si="18"/>
        <v>0</v>
      </c>
      <c r="X50" s="191">
        <f t="shared" si="19"/>
        <v>0</v>
      </c>
      <c r="Y50" s="191">
        <f t="shared" si="20"/>
        <v>0</v>
      </c>
      <c r="Z50" s="191">
        <f t="shared" si="21"/>
        <v>551192</v>
      </c>
      <c r="AA50" s="191">
        <f t="shared" si="22"/>
        <v>0</v>
      </c>
      <c r="AB50" s="191">
        <f t="shared" si="23"/>
        <v>0</v>
      </c>
      <c r="AC50" s="192">
        <f t="shared" si="24"/>
        <v>551192</v>
      </c>
      <c r="AD50" s="186"/>
      <c r="AE50">
        <f t="shared" si="25"/>
        <v>0</v>
      </c>
      <c r="AF50">
        <f t="shared" si="26"/>
        <v>0</v>
      </c>
      <c r="AG50">
        <f t="shared" si="27"/>
        <v>0</v>
      </c>
      <c r="AH50">
        <f t="shared" si="28"/>
        <v>45696</v>
      </c>
      <c r="AI50">
        <f t="shared" si="29"/>
        <v>0</v>
      </c>
      <c r="AJ50">
        <f t="shared" si="30"/>
        <v>0</v>
      </c>
      <c r="AK50" s="192">
        <f t="shared" si="31"/>
        <v>45696</v>
      </c>
    </row>
    <row r="51" spans="1:38">
      <c r="A51" s="182" t="s">
        <v>150</v>
      </c>
      <c r="B51" s="182"/>
      <c r="C51" s="182"/>
      <c r="D51" s="182"/>
      <c r="E51" s="182"/>
      <c r="F51" s="182"/>
      <c r="G51" s="182">
        <v>4333</v>
      </c>
      <c r="H51" s="182">
        <v>13000</v>
      </c>
      <c r="I51" s="182">
        <v>13000</v>
      </c>
      <c r="J51" s="182">
        <v>13000</v>
      </c>
      <c r="K51" s="182">
        <v>15000</v>
      </c>
      <c r="L51" s="182">
        <v>15000</v>
      </c>
      <c r="M51" s="182">
        <v>17400</v>
      </c>
      <c r="N51" s="182">
        <f t="shared" si="16"/>
        <v>90733</v>
      </c>
      <c r="O51" s="5">
        <f>INDEX(B51:M51,MATCH('Profitability - Comparison'!$R$3,'Salary FY 2023-24'!$B$2:$M$2,0))</f>
        <v>13000</v>
      </c>
      <c r="P51" s="183">
        <v>1</v>
      </c>
      <c r="Q51" s="184"/>
      <c r="R51" s="184"/>
      <c r="S51" s="185"/>
      <c r="T51" s="185"/>
      <c r="U51" s="185"/>
      <c r="V51" s="185">
        <f t="shared" si="17"/>
        <v>1</v>
      </c>
      <c r="W51" s="191">
        <f t="shared" si="18"/>
        <v>90733</v>
      </c>
      <c r="X51" s="191">
        <f t="shared" si="19"/>
        <v>0</v>
      </c>
      <c r="Y51" s="191">
        <f t="shared" si="20"/>
        <v>0</v>
      </c>
      <c r="Z51" s="191">
        <f t="shared" si="21"/>
        <v>0</v>
      </c>
      <c r="AA51" s="191">
        <f t="shared" si="22"/>
        <v>0</v>
      </c>
      <c r="AB51" s="191">
        <f t="shared" si="23"/>
        <v>0</v>
      </c>
      <c r="AC51" s="192">
        <f t="shared" si="24"/>
        <v>90733</v>
      </c>
      <c r="AD51" s="186"/>
      <c r="AE51">
        <f t="shared" si="25"/>
        <v>13000</v>
      </c>
      <c r="AF51">
        <f t="shared" si="26"/>
        <v>0</v>
      </c>
      <c r="AG51">
        <f t="shared" si="27"/>
        <v>0</v>
      </c>
      <c r="AH51">
        <f t="shared" si="28"/>
        <v>0</v>
      </c>
      <c r="AI51">
        <f t="shared" si="29"/>
        <v>0</v>
      </c>
      <c r="AJ51">
        <f t="shared" si="30"/>
        <v>0</v>
      </c>
      <c r="AK51" s="192">
        <f t="shared" si="31"/>
        <v>13000</v>
      </c>
    </row>
    <row r="52" spans="1:38">
      <c r="A52" s="182" t="s">
        <v>132</v>
      </c>
      <c r="B52" s="182">
        <v>34133</v>
      </c>
      <c r="C52" s="182">
        <v>34133</v>
      </c>
      <c r="D52" s="182">
        <v>34133</v>
      </c>
      <c r="E52" s="182">
        <v>34133</v>
      </c>
      <c r="F52" s="182">
        <v>34133</v>
      </c>
      <c r="G52" s="182">
        <v>34133</v>
      </c>
      <c r="H52" s="182">
        <v>34133</v>
      </c>
      <c r="I52" s="182">
        <v>34133</v>
      </c>
      <c r="J52" s="182">
        <v>34133</v>
      </c>
      <c r="K52" s="182">
        <v>34133</v>
      </c>
      <c r="L52" s="182">
        <v>34133</v>
      </c>
      <c r="M52" s="182">
        <v>34133</v>
      </c>
      <c r="N52" s="182">
        <f t="shared" si="16"/>
        <v>409596</v>
      </c>
      <c r="O52" s="5">
        <f>INDEX(B52:M52,MATCH('Profitability - Comparison'!$R$3,'Salary FY 2023-24'!$B$2:$M$2,0))</f>
        <v>34133</v>
      </c>
      <c r="P52" s="183">
        <v>1</v>
      </c>
      <c r="Q52" s="184"/>
      <c r="R52" s="184"/>
      <c r="S52" s="185"/>
      <c r="T52" s="185"/>
      <c r="U52" s="185"/>
      <c r="V52" s="185">
        <f t="shared" si="17"/>
        <v>1</v>
      </c>
      <c r="W52" s="191">
        <f t="shared" si="18"/>
        <v>409596</v>
      </c>
      <c r="X52" s="191">
        <f t="shared" si="19"/>
        <v>0</v>
      </c>
      <c r="Y52" s="191">
        <f t="shared" si="20"/>
        <v>0</v>
      </c>
      <c r="Z52" s="191">
        <f t="shared" si="21"/>
        <v>0</v>
      </c>
      <c r="AA52" s="191">
        <f t="shared" si="22"/>
        <v>0</v>
      </c>
      <c r="AB52" s="191">
        <f t="shared" si="23"/>
        <v>0</v>
      </c>
      <c r="AC52" s="192">
        <f t="shared" si="24"/>
        <v>409596</v>
      </c>
      <c r="AD52" s="186"/>
      <c r="AE52">
        <f t="shared" si="25"/>
        <v>34133</v>
      </c>
      <c r="AF52">
        <f t="shared" si="26"/>
        <v>0</v>
      </c>
      <c r="AG52">
        <f t="shared" si="27"/>
        <v>0</v>
      </c>
      <c r="AH52">
        <f t="shared" si="28"/>
        <v>0</v>
      </c>
      <c r="AI52">
        <f t="shared" si="29"/>
        <v>0</v>
      </c>
      <c r="AJ52">
        <f t="shared" si="30"/>
        <v>0</v>
      </c>
      <c r="AK52" s="192">
        <f t="shared" si="31"/>
        <v>34133</v>
      </c>
    </row>
    <row r="53" spans="1:38">
      <c r="A53" s="182" t="s">
        <v>104</v>
      </c>
      <c r="B53" s="182"/>
      <c r="C53" s="182">
        <v>51566</v>
      </c>
      <c r="D53" s="182">
        <v>95272</v>
      </c>
      <c r="E53" s="182">
        <v>94033</v>
      </c>
      <c r="F53" s="182">
        <v>94033</v>
      </c>
      <c r="G53" s="182">
        <v>97672</v>
      </c>
      <c r="H53" s="182">
        <v>94833</v>
      </c>
      <c r="I53" s="182">
        <v>94833</v>
      </c>
      <c r="J53" s="182">
        <v>94833</v>
      </c>
      <c r="K53" s="182">
        <v>94833</v>
      </c>
      <c r="L53" s="182">
        <v>94833</v>
      </c>
      <c r="M53" s="182">
        <v>94833</v>
      </c>
      <c r="N53" s="182">
        <f t="shared" si="16"/>
        <v>1001574</v>
      </c>
      <c r="O53" s="5">
        <f>INDEX(B53:M53,MATCH('Profitability - Comparison'!$R$3,'Salary FY 2023-24'!$B$2:$M$2,0))</f>
        <v>94833</v>
      </c>
      <c r="P53" s="183"/>
      <c r="Q53" s="184">
        <v>1</v>
      </c>
      <c r="R53" s="184"/>
      <c r="S53" s="185"/>
      <c r="T53" s="185"/>
      <c r="U53" s="185"/>
      <c r="V53" s="185">
        <f t="shared" si="17"/>
        <v>1</v>
      </c>
      <c r="W53" s="191">
        <f t="shared" si="18"/>
        <v>0</v>
      </c>
      <c r="X53" s="191">
        <f t="shared" si="19"/>
        <v>1001574</v>
      </c>
      <c r="Y53" s="191">
        <f t="shared" si="20"/>
        <v>0</v>
      </c>
      <c r="Z53" s="191">
        <f t="shared" si="21"/>
        <v>0</v>
      </c>
      <c r="AA53" s="191">
        <f t="shared" si="22"/>
        <v>0</v>
      </c>
      <c r="AB53" s="191">
        <f t="shared" si="23"/>
        <v>0</v>
      </c>
      <c r="AC53" s="192">
        <f t="shared" si="24"/>
        <v>1001574</v>
      </c>
      <c r="AD53" s="186"/>
      <c r="AE53">
        <f t="shared" si="25"/>
        <v>0</v>
      </c>
      <c r="AF53">
        <f t="shared" si="26"/>
        <v>94833</v>
      </c>
      <c r="AG53">
        <f t="shared" si="27"/>
        <v>0</v>
      </c>
      <c r="AH53">
        <f t="shared" si="28"/>
        <v>0</v>
      </c>
      <c r="AI53">
        <f t="shared" si="29"/>
        <v>0</v>
      </c>
      <c r="AJ53">
        <f t="shared" si="30"/>
        <v>0</v>
      </c>
      <c r="AK53" s="192">
        <f t="shared" si="31"/>
        <v>94833</v>
      </c>
    </row>
    <row r="54" spans="1:38">
      <c r="A54" s="182" t="s">
        <v>101</v>
      </c>
      <c r="B54" s="182">
        <v>28050</v>
      </c>
      <c r="C54" s="182">
        <v>28050</v>
      </c>
      <c r="D54" s="182">
        <v>39080</v>
      </c>
      <c r="E54" s="182">
        <v>25335</v>
      </c>
      <c r="F54" s="182">
        <v>35187</v>
      </c>
      <c r="G54" s="182">
        <v>28050</v>
      </c>
      <c r="H54" s="182">
        <v>28050</v>
      </c>
      <c r="I54" s="182">
        <v>55869</v>
      </c>
      <c r="J54" s="182">
        <v>46191</v>
      </c>
      <c r="K54" s="182">
        <v>43091</v>
      </c>
      <c r="L54" s="182">
        <v>42198</v>
      </c>
      <c r="M54" s="182">
        <v>44864</v>
      </c>
      <c r="N54" s="182">
        <f t="shared" si="16"/>
        <v>444015</v>
      </c>
      <c r="O54" s="5">
        <f>INDEX(B54:M54,MATCH('Profitability - Comparison'!$R$3,'Salary FY 2023-24'!$B$2:$M$2,0))</f>
        <v>55869</v>
      </c>
      <c r="P54" s="183">
        <v>1</v>
      </c>
      <c r="Q54" s="184"/>
      <c r="R54" s="184"/>
      <c r="S54" s="185"/>
      <c r="T54" s="185"/>
      <c r="U54" s="185"/>
      <c r="V54" s="185">
        <f t="shared" si="17"/>
        <v>1</v>
      </c>
      <c r="W54" s="191">
        <f t="shared" si="18"/>
        <v>444015</v>
      </c>
      <c r="X54" s="191">
        <f t="shared" si="19"/>
        <v>0</v>
      </c>
      <c r="Y54" s="191">
        <f t="shared" si="20"/>
        <v>0</v>
      </c>
      <c r="Z54" s="191">
        <f t="shared" si="21"/>
        <v>0</v>
      </c>
      <c r="AA54" s="191">
        <f t="shared" si="22"/>
        <v>0</v>
      </c>
      <c r="AB54" s="191">
        <f t="shared" si="23"/>
        <v>0</v>
      </c>
      <c r="AC54" s="192">
        <f t="shared" si="24"/>
        <v>444015</v>
      </c>
      <c r="AD54" s="186"/>
      <c r="AE54">
        <f t="shared" si="25"/>
        <v>55869</v>
      </c>
      <c r="AF54">
        <f t="shared" si="26"/>
        <v>0</v>
      </c>
      <c r="AG54">
        <f t="shared" si="27"/>
        <v>0</v>
      </c>
      <c r="AH54">
        <f t="shared" si="28"/>
        <v>0</v>
      </c>
      <c r="AI54">
        <f t="shared" si="29"/>
        <v>0</v>
      </c>
      <c r="AJ54">
        <f t="shared" si="30"/>
        <v>0</v>
      </c>
      <c r="AK54" s="192">
        <f t="shared" si="31"/>
        <v>55869</v>
      </c>
    </row>
    <row r="55" spans="1:38">
      <c r="A55" s="182" t="s">
        <v>135</v>
      </c>
      <c r="B55" s="182">
        <v>18200</v>
      </c>
      <c r="C55" s="182">
        <v>18450</v>
      </c>
      <c r="D55" s="182">
        <v>18200</v>
      </c>
      <c r="E55" s="182">
        <v>19800</v>
      </c>
      <c r="F55" s="182">
        <v>19000</v>
      </c>
      <c r="G55" s="182">
        <v>19500</v>
      </c>
      <c r="H55" s="182">
        <v>20000</v>
      </c>
      <c r="I55" s="182">
        <v>19500</v>
      </c>
      <c r="J55" s="182">
        <v>19250</v>
      </c>
      <c r="K55" s="182">
        <v>19750</v>
      </c>
      <c r="L55" s="182">
        <v>19250</v>
      </c>
      <c r="M55" s="182">
        <v>19000</v>
      </c>
      <c r="N55" s="182">
        <f t="shared" si="16"/>
        <v>229900</v>
      </c>
      <c r="O55" s="5">
        <f>INDEX(B55:M55,MATCH('Profitability - Comparison'!$R$3,'Salary FY 2023-24'!$B$2:$M$2,0))</f>
        <v>19500</v>
      </c>
      <c r="P55" s="183"/>
      <c r="Q55" s="184"/>
      <c r="R55" s="184"/>
      <c r="S55" s="185">
        <v>1</v>
      </c>
      <c r="T55" s="185"/>
      <c r="U55" s="185"/>
      <c r="V55" s="185">
        <f t="shared" si="17"/>
        <v>1</v>
      </c>
      <c r="W55" s="191">
        <f t="shared" si="18"/>
        <v>0</v>
      </c>
      <c r="X55" s="191">
        <f t="shared" si="19"/>
        <v>0</v>
      </c>
      <c r="Y55" s="191">
        <f t="shared" si="20"/>
        <v>0</v>
      </c>
      <c r="Z55" s="191">
        <f t="shared" si="21"/>
        <v>229900</v>
      </c>
      <c r="AA55" s="191">
        <f t="shared" si="22"/>
        <v>0</v>
      </c>
      <c r="AB55" s="191">
        <f t="shared" si="23"/>
        <v>0</v>
      </c>
      <c r="AC55" s="192">
        <f t="shared" si="24"/>
        <v>229900</v>
      </c>
      <c r="AD55" s="186"/>
      <c r="AE55">
        <f t="shared" si="25"/>
        <v>0</v>
      </c>
      <c r="AF55">
        <f t="shared" si="26"/>
        <v>0</v>
      </c>
      <c r="AG55">
        <f t="shared" si="27"/>
        <v>0</v>
      </c>
      <c r="AH55">
        <f t="shared" si="28"/>
        <v>19500</v>
      </c>
      <c r="AI55">
        <f t="shared" si="29"/>
        <v>0</v>
      </c>
      <c r="AJ55">
        <f t="shared" si="30"/>
        <v>0</v>
      </c>
      <c r="AK55" s="192">
        <f t="shared" si="31"/>
        <v>19500</v>
      </c>
    </row>
    <row r="56" spans="1:38" ht="15.75" customHeight="1" thickBot="1">
      <c r="A56" s="182" t="s">
        <v>12048</v>
      </c>
      <c r="B56" s="182">
        <v>30800</v>
      </c>
      <c r="C56" s="182">
        <v>30800</v>
      </c>
      <c r="D56" s="182">
        <v>30800</v>
      </c>
      <c r="E56" s="182">
        <v>30800</v>
      </c>
      <c r="F56" s="182">
        <v>30800</v>
      </c>
      <c r="G56" s="182">
        <v>30800</v>
      </c>
      <c r="H56" s="182">
        <v>30800</v>
      </c>
      <c r="I56" s="182">
        <v>30800</v>
      </c>
      <c r="J56" s="182">
        <v>30800</v>
      </c>
      <c r="K56" s="182">
        <v>24026</v>
      </c>
      <c r="L56" s="182">
        <v>0</v>
      </c>
      <c r="M56" s="182"/>
      <c r="N56" s="182">
        <f t="shared" si="16"/>
        <v>301226</v>
      </c>
      <c r="O56" s="5">
        <f>INDEX(B56:M56,MATCH('Profitability - Comparison'!$R$3,'Salary FY 2023-24'!$B$2:$M$2,0))</f>
        <v>30800</v>
      </c>
      <c r="P56" s="183"/>
      <c r="Q56" s="184"/>
      <c r="R56" s="184"/>
      <c r="S56" s="185"/>
      <c r="T56" s="185"/>
      <c r="U56" s="185">
        <v>1</v>
      </c>
      <c r="V56" s="185">
        <f t="shared" si="17"/>
        <v>1</v>
      </c>
      <c r="W56" s="191">
        <f t="shared" si="18"/>
        <v>0</v>
      </c>
      <c r="X56" s="191">
        <f t="shared" si="19"/>
        <v>0</v>
      </c>
      <c r="Y56" s="191">
        <f t="shared" si="20"/>
        <v>0</v>
      </c>
      <c r="Z56" s="191">
        <f t="shared" si="21"/>
        <v>0</v>
      </c>
      <c r="AA56" s="191">
        <f t="shared" si="22"/>
        <v>0</v>
      </c>
      <c r="AB56" s="191">
        <f t="shared" si="23"/>
        <v>301226</v>
      </c>
      <c r="AC56" s="192">
        <f t="shared" si="24"/>
        <v>301226</v>
      </c>
      <c r="AD56" s="186"/>
      <c r="AE56">
        <f t="shared" si="25"/>
        <v>0</v>
      </c>
      <c r="AF56">
        <f t="shared" si="26"/>
        <v>0</v>
      </c>
      <c r="AG56">
        <f t="shared" si="27"/>
        <v>0</v>
      </c>
      <c r="AH56">
        <f t="shared" si="28"/>
        <v>0</v>
      </c>
      <c r="AI56">
        <f t="shared" si="29"/>
        <v>0</v>
      </c>
      <c r="AJ56">
        <f t="shared" si="30"/>
        <v>30800</v>
      </c>
      <c r="AK56" s="192">
        <f t="shared" si="31"/>
        <v>30800</v>
      </c>
    </row>
    <row r="57" spans="1:38" ht="15.75" customHeight="1" thickBot="1">
      <c r="A57" s="187" t="s">
        <v>7185</v>
      </c>
      <c r="B57" s="188">
        <f t="shared" ref="B57:AL57" si="32">SUM(B3:B56)</f>
        <v>1512476</v>
      </c>
      <c r="C57" s="188">
        <f t="shared" si="32"/>
        <v>1557113</v>
      </c>
      <c r="D57" s="188">
        <f t="shared" si="32"/>
        <v>1664312</v>
      </c>
      <c r="E57" s="188">
        <f t="shared" si="32"/>
        <v>1650749</v>
      </c>
      <c r="F57" s="188">
        <f t="shared" si="32"/>
        <v>1774030</v>
      </c>
      <c r="G57" s="188">
        <f t="shared" si="32"/>
        <v>1810201</v>
      </c>
      <c r="H57" s="188">
        <f t="shared" si="32"/>
        <v>1813773</v>
      </c>
      <c r="I57" s="188">
        <f t="shared" si="32"/>
        <v>2018278</v>
      </c>
      <c r="J57" s="188">
        <f t="shared" si="32"/>
        <v>1910829</v>
      </c>
      <c r="K57" s="188">
        <f t="shared" si="32"/>
        <v>2096719</v>
      </c>
      <c r="L57" s="188">
        <f t="shared" si="32"/>
        <v>1987518</v>
      </c>
      <c r="M57" s="188">
        <f t="shared" si="32"/>
        <v>2102328</v>
      </c>
      <c r="N57" s="188">
        <f t="shared" si="32"/>
        <v>21898326</v>
      </c>
      <c r="O57" s="188">
        <f t="shared" si="32"/>
        <v>2018278</v>
      </c>
      <c r="P57" s="189">
        <f t="shared" si="32"/>
        <v>28.250000000000004</v>
      </c>
      <c r="Q57" s="189">
        <f t="shared" si="32"/>
        <v>6</v>
      </c>
      <c r="R57" s="189">
        <f t="shared" si="32"/>
        <v>0</v>
      </c>
      <c r="S57" s="189">
        <f t="shared" si="32"/>
        <v>8.5500000000000007</v>
      </c>
      <c r="T57" s="189">
        <f t="shared" si="32"/>
        <v>4.2</v>
      </c>
      <c r="U57" s="189">
        <f t="shared" si="32"/>
        <v>7</v>
      </c>
      <c r="V57" s="189">
        <f t="shared" si="32"/>
        <v>54</v>
      </c>
      <c r="W57" s="193">
        <f t="shared" si="32"/>
        <v>13163775.200000001</v>
      </c>
      <c r="X57" s="193">
        <f t="shared" si="32"/>
        <v>2515011.7999999998</v>
      </c>
      <c r="Y57" s="193">
        <f t="shared" si="32"/>
        <v>0</v>
      </c>
      <c r="Z57" s="193">
        <f t="shared" si="32"/>
        <v>3277545.8</v>
      </c>
      <c r="AA57" s="193">
        <f t="shared" si="32"/>
        <v>1325978.2</v>
      </c>
      <c r="AB57" s="193">
        <f t="shared" si="32"/>
        <v>1616015</v>
      </c>
      <c r="AC57" s="193">
        <f t="shared" si="32"/>
        <v>21898326</v>
      </c>
      <c r="AD57" s="193">
        <f t="shared" si="32"/>
        <v>0</v>
      </c>
      <c r="AE57" s="193">
        <f t="shared" si="32"/>
        <v>1224787.8</v>
      </c>
      <c r="AF57" s="193">
        <f t="shared" si="32"/>
        <v>236605</v>
      </c>
      <c r="AG57" s="193">
        <f t="shared" si="32"/>
        <v>0</v>
      </c>
      <c r="AH57" s="193">
        <f t="shared" si="32"/>
        <v>303685.95</v>
      </c>
      <c r="AI57" s="193">
        <f t="shared" si="32"/>
        <v>125379.25</v>
      </c>
      <c r="AJ57" s="193">
        <f t="shared" si="32"/>
        <v>127820</v>
      </c>
      <c r="AK57" s="193">
        <f t="shared" si="32"/>
        <v>2018278</v>
      </c>
      <c r="AL57" s="193">
        <f t="shared" si="32"/>
        <v>0</v>
      </c>
    </row>
    <row r="58" spans="1:38">
      <c r="O58" s="5"/>
    </row>
    <row r="59" spans="1:38">
      <c r="O59" s="5"/>
    </row>
    <row r="60" spans="1:38">
      <c r="O60" s="5"/>
    </row>
    <row r="61" spans="1:38">
      <c r="O61" s="5"/>
    </row>
    <row r="62" spans="1:38">
      <c r="O62" s="5"/>
    </row>
    <row r="63" spans="1:38">
      <c r="O63" s="5"/>
    </row>
    <row r="64" spans="1:38">
      <c r="O64" s="5"/>
    </row>
    <row r="65" spans="15:15">
      <c r="O65" s="5"/>
    </row>
  </sheetData>
  <autoFilter ref="A2:AW57" xr:uid="{00000000-0009-0000-0000-000015000000}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I93"/>
  <sheetViews>
    <sheetView topLeftCell="A55" workbookViewId="0">
      <pane xSplit="3" topLeftCell="D1" activePane="topRight" state="frozen"/>
      <selection pane="topRight" activeCell="A69" sqref="A69"/>
    </sheetView>
  </sheetViews>
  <sheetFormatPr defaultRowHeight="15"/>
  <cols>
    <col min="1" max="1" width="10" customWidth="1"/>
    <col min="2" max="2" width="9" bestFit="1" customWidth="1"/>
    <col min="3" max="3" width="23.140625" bestFit="1" customWidth="1"/>
    <col min="4" max="12" width="13.28515625" customWidth="1"/>
    <col min="13" max="13" width="12" bestFit="1" customWidth="1"/>
    <col min="14" max="15" width="12" customWidth="1"/>
    <col min="16" max="16" width="14.85546875" bestFit="1" customWidth="1"/>
    <col min="17" max="17" width="28.7109375" bestFit="1" customWidth="1"/>
    <col min="18" max="18" width="14.5703125" bestFit="1" customWidth="1"/>
    <col min="19" max="19" width="22.28515625" bestFit="1" customWidth="1"/>
    <col min="20" max="20" width="18.5703125" bestFit="1" customWidth="1"/>
    <col min="21" max="21" width="16.42578125" bestFit="1" customWidth="1"/>
    <col min="22" max="22" width="14.5703125" bestFit="1" customWidth="1"/>
    <col min="23" max="23" width="13.85546875" bestFit="1" customWidth="1"/>
    <col min="24" max="24" width="10.5703125" bestFit="1" customWidth="1"/>
    <col min="25" max="25" width="10.5703125" customWidth="1"/>
    <col min="26" max="26" width="14.5703125" bestFit="1" customWidth="1"/>
    <col min="27" max="27" width="22.28515625" bestFit="1" customWidth="1"/>
    <col min="28" max="28" width="18.5703125" bestFit="1" customWidth="1"/>
    <col min="29" max="29" width="16.42578125" bestFit="1" customWidth="1"/>
    <col min="30" max="30" width="14.5703125" bestFit="1" customWidth="1"/>
    <col min="31" max="31" width="13.85546875" bestFit="1" customWidth="1"/>
    <col min="32" max="32" width="10.5703125" bestFit="1" customWidth="1"/>
    <col min="34" max="34" width="33.28515625" bestFit="1" customWidth="1"/>
    <col min="35" max="35" width="12" bestFit="1" customWidth="1"/>
  </cols>
  <sheetData>
    <row r="1" spans="1:35">
      <c r="D1" s="5">
        <f t="shared" ref="D1:P1" si="0">SUBTOTAL(9,D3:D65)</f>
        <v>1903121.82</v>
      </c>
      <c r="E1" s="5">
        <f t="shared" si="0"/>
        <v>2608440.5</v>
      </c>
      <c r="F1" s="5">
        <f t="shared" si="0"/>
        <v>2176660.65</v>
      </c>
      <c r="G1" s="5">
        <f t="shared" si="0"/>
        <v>2138585.1209677421</v>
      </c>
      <c r="H1" s="5">
        <f t="shared" si="0"/>
        <v>2047372.8951612904</v>
      </c>
      <c r="I1" s="5">
        <f t="shared" si="0"/>
        <v>2035869.5876344086</v>
      </c>
      <c r="J1" s="5">
        <f t="shared" si="0"/>
        <v>2308850.7258064514</v>
      </c>
      <c r="K1" s="5">
        <f t="shared" si="0"/>
        <v>2349883.8333333335</v>
      </c>
      <c r="L1" s="5">
        <f t="shared" si="0"/>
        <v>2710942.3225806453</v>
      </c>
      <c r="M1" s="5">
        <f t="shared" si="0"/>
        <v>2459306.2118279571</v>
      </c>
      <c r="N1" s="5">
        <f t="shared" si="0"/>
        <v>2612340.4202380953</v>
      </c>
      <c r="O1" s="5">
        <f t="shared" si="0"/>
        <v>2614422.3397849463</v>
      </c>
      <c r="P1" s="5">
        <f t="shared" si="0"/>
        <v>27965796.427334871</v>
      </c>
      <c r="Y1" t="e">
        <f>SUBTOTAL(9,Y3:Y65)</f>
        <v>#VALUE!</v>
      </c>
    </row>
    <row r="2" spans="1:35" ht="45" customHeight="1">
      <c r="A2" t="s">
        <v>84</v>
      </c>
      <c r="B2" s="8" t="s">
        <v>85</v>
      </c>
      <c r="C2" s="8" t="s">
        <v>86</v>
      </c>
      <c r="D2" s="9">
        <v>45383</v>
      </c>
      <c r="E2" s="9">
        <v>45413</v>
      </c>
      <c r="F2" s="9">
        <v>45444</v>
      </c>
      <c r="G2" s="9">
        <v>45474</v>
      </c>
      <c r="H2" s="9">
        <v>45505</v>
      </c>
      <c r="I2" s="9">
        <v>45536</v>
      </c>
      <c r="J2" s="9">
        <v>45566</v>
      </c>
      <c r="K2" s="9">
        <v>45597</v>
      </c>
      <c r="L2" s="9">
        <v>45627</v>
      </c>
      <c r="M2" s="9">
        <v>45658</v>
      </c>
      <c r="N2" s="9">
        <v>45689</v>
      </c>
      <c r="O2" s="9">
        <v>45717</v>
      </c>
      <c r="P2" s="8" t="s">
        <v>87</v>
      </c>
      <c r="Q2" s="8" t="s">
        <v>89</v>
      </c>
      <c r="R2" s="10" t="s">
        <v>15</v>
      </c>
      <c r="S2" s="10" t="s">
        <v>91</v>
      </c>
      <c r="T2" s="10" t="s">
        <v>33</v>
      </c>
      <c r="U2" s="10" t="s">
        <v>17</v>
      </c>
      <c r="V2" s="10" t="s">
        <v>18</v>
      </c>
      <c r="W2" s="10" t="s">
        <v>19</v>
      </c>
      <c r="X2" s="10" t="s">
        <v>90</v>
      </c>
      <c r="Y2" s="10" t="s">
        <v>7195</v>
      </c>
      <c r="Z2" s="10" t="s">
        <v>15</v>
      </c>
      <c r="AA2" s="10" t="s">
        <v>91</v>
      </c>
      <c r="AB2" s="10" t="s">
        <v>33</v>
      </c>
      <c r="AC2" s="10" t="s">
        <v>17</v>
      </c>
      <c r="AD2" s="10" t="s">
        <v>18</v>
      </c>
      <c r="AE2" s="10" t="s">
        <v>19</v>
      </c>
      <c r="AH2" t="s">
        <v>12049</v>
      </c>
    </row>
    <row r="3" spans="1:35">
      <c r="A3" t="s">
        <v>92</v>
      </c>
      <c r="B3" s="11">
        <v>1</v>
      </c>
      <c r="C3" s="12" t="s">
        <v>93</v>
      </c>
      <c r="D3" s="5">
        <v>135700</v>
      </c>
      <c r="E3" s="5">
        <v>135700</v>
      </c>
      <c r="F3" s="5">
        <v>135700</v>
      </c>
      <c r="G3" s="5">
        <v>135700</v>
      </c>
      <c r="H3" s="5">
        <v>135700</v>
      </c>
      <c r="I3" s="5">
        <v>135700</v>
      </c>
      <c r="J3" s="5">
        <v>190700</v>
      </c>
      <c r="K3" s="5">
        <v>135700</v>
      </c>
      <c r="L3" s="5">
        <v>163200</v>
      </c>
      <c r="M3" s="5">
        <v>163200</v>
      </c>
      <c r="N3" s="5">
        <v>163200</v>
      </c>
      <c r="O3" s="5">
        <v>163200</v>
      </c>
      <c r="P3" s="5">
        <f t="shared" ref="P3:P34" si="1">SUM(D3:O3)</f>
        <v>1793400</v>
      </c>
      <c r="Q3" s="13"/>
      <c r="R3" s="14">
        <v>1</v>
      </c>
      <c r="X3" s="15">
        <f t="shared" ref="X3:X34" si="2">R3+S3+T3+U3+V3+W3</f>
        <v>1</v>
      </c>
      <c r="Y3" s="5" t="e">
        <v>#VALUE!</v>
      </c>
      <c r="Z3" s="45">
        <f t="shared" ref="Z3:Z34" si="3">$P3*R3</f>
        <v>1793400</v>
      </c>
      <c r="AA3" s="45">
        <f t="shared" ref="AA3:AA34" si="4">$P3*S3</f>
        <v>0</v>
      </c>
      <c r="AB3" s="45">
        <f t="shared" ref="AB3:AB34" si="5">$P3*T3</f>
        <v>0</v>
      </c>
      <c r="AC3" s="45">
        <f t="shared" ref="AC3:AC34" si="6">$P3*U3</f>
        <v>0</v>
      </c>
      <c r="AD3" s="45">
        <f t="shared" ref="AD3:AD34" si="7">$P3*V3</f>
        <v>0</v>
      </c>
      <c r="AE3" s="45">
        <f t="shared" ref="AE3:AE34" si="8">$P3*W3</f>
        <v>0</v>
      </c>
      <c r="AH3" t="s">
        <v>12050</v>
      </c>
    </row>
    <row r="4" spans="1:35">
      <c r="A4" t="s">
        <v>92</v>
      </c>
      <c r="B4" s="11">
        <v>2</v>
      </c>
      <c r="C4" s="12" t="s">
        <v>94</v>
      </c>
      <c r="D4" s="5">
        <v>182443</v>
      </c>
      <c r="E4" s="5">
        <v>182443</v>
      </c>
      <c r="F4" s="5">
        <v>182443</v>
      </c>
      <c r="G4" s="5">
        <v>182443</v>
      </c>
      <c r="H4" s="5">
        <v>182443</v>
      </c>
      <c r="I4" s="5">
        <v>182443</v>
      </c>
      <c r="J4" s="5">
        <v>182443</v>
      </c>
      <c r="K4" s="5">
        <v>182443</v>
      </c>
      <c r="L4" s="5">
        <v>182443</v>
      </c>
      <c r="M4" s="5">
        <v>184943.25</v>
      </c>
      <c r="N4" s="5">
        <v>182443.25</v>
      </c>
      <c r="O4" s="5">
        <v>182443.25</v>
      </c>
      <c r="P4" s="5">
        <f t="shared" si="1"/>
        <v>2191816.75</v>
      </c>
      <c r="Q4" s="13"/>
      <c r="R4" s="14">
        <v>1</v>
      </c>
      <c r="X4" s="15">
        <f t="shared" si="2"/>
        <v>1</v>
      </c>
      <c r="Y4" s="5" t="e">
        <v>#VALUE!</v>
      </c>
      <c r="Z4" s="45">
        <f t="shared" si="3"/>
        <v>2191816.75</v>
      </c>
      <c r="AA4" s="45">
        <f t="shared" si="4"/>
        <v>0</v>
      </c>
      <c r="AB4" s="45">
        <f t="shared" si="5"/>
        <v>0</v>
      </c>
      <c r="AC4" s="45">
        <f t="shared" si="6"/>
        <v>0</v>
      </c>
      <c r="AD4" s="45">
        <f t="shared" si="7"/>
        <v>0</v>
      </c>
      <c r="AE4" s="45">
        <f t="shared" si="8"/>
        <v>0</v>
      </c>
      <c r="AH4" s="16" t="s">
        <v>40</v>
      </c>
      <c r="AI4" s="16" t="s">
        <v>77</v>
      </c>
    </row>
    <row r="5" spans="1:35">
      <c r="A5" t="s">
        <v>92</v>
      </c>
      <c r="B5" s="11">
        <v>3</v>
      </c>
      <c r="C5" s="12" t="s">
        <v>95</v>
      </c>
      <c r="D5" s="5">
        <v>45696</v>
      </c>
      <c r="E5" s="5">
        <v>84405</v>
      </c>
      <c r="F5" s="5">
        <v>52551</v>
      </c>
      <c r="G5" s="5">
        <v>52551</v>
      </c>
      <c r="H5" s="5">
        <v>52551</v>
      </c>
      <c r="I5" s="5">
        <v>52551</v>
      </c>
      <c r="J5" s="5">
        <v>52551</v>
      </c>
      <c r="K5" s="5">
        <v>52551</v>
      </c>
      <c r="L5" s="5">
        <v>52551</v>
      </c>
      <c r="M5" s="5">
        <v>52551.25</v>
      </c>
      <c r="N5" s="5">
        <v>52551.25</v>
      </c>
      <c r="O5" s="5">
        <v>52551.25</v>
      </c>
      <c r="P5" s="5">
        <f t="shared" si="1"/>
        <v>655611.75</v>
      </c>
      <c r="Q5" s="13"/>
      <c r="R5" s="14">
        <v>0</v>
      </c>
      <c r="U5" s="17">
        <v>1</v>
      </c>
      <c r="X5" s="15">
        <f t="shared" si="2"/>
        <v>1</v>
      </c>
      <c r="Y5" s="5" t="e">
        <v>#VALUE!</v>
      </c>
      <c r="Z5" s="45">
        <f t="shared" si="3"/>
        <v>0</v>
      </c>
      <c r="AA5" s="45">
        <f t="shared" si="4"/>
        <v>0</v>
      </c>
      <c r="AB5" s="45">
        <f t="shared" si="5"/>
        <v>0</v>
      </c>
      <c r="AC5" s="45">
        <f t="shared" si="6"/>
        <v>655611.75</v>
      </c>
      <c r="AD5" s="45">
        <f t="shared" si="7"/>
        <v>0</v>
      </c>
      <c r="AE5" s="45">
        <f t="shared" si="8"/>
        <v>0</v>
      </c>
      <c r="AH5" t="s">
        <v>12051</v>
      </c>
      <c r="AI5" s="5">
        <v>11783737</v>
      </c>
    </row>
    <row r="6" spans="1:35">
      <c r="A6" t="s">
        <v>92</v>
      </c>
      <c r="B6" s="11">
        <v>4</v>
      </c>
      <c r="C6" s="12" t="s">
        <v>96</v>
      </c>
      <c r="D6" s="5">
        <v>99034</v>
      </c>
      <c r="E6" s="5">
        <v>247234</v>
      </c>
      <c r="F6" s="5">
        <v>187134</v>
      </c>
      <c r="G6" s="5">
        <v>111134</v>
      </c>
      <c r="H6" s="5">
        <v>111134</v>
      </c>
      <c r="I6" s="5">
        <v>111134</v>
      </c>
      <c r="J6" s="5">
        <v>111134</v>
      </c>
      <c r="K6" s="5">
        <v>111134</v>
      </c>
      <c r="L6" s="5">
        <v>145884</v>
      </c>
      <c r="M6" s="5">
        <v>111133.5</v>
      </c>
      <c r="N6" s="5">
        <v>111133.5</v>
      </c>
      <c r="O6" s="5">
        <v>111133.5</v>
      </c>
      <c r="P6" s="5">
        <f t="shared" si="1"/>
        <v>1568356.5</v>
      </c>
      <c r="Q6" s="13"/>
      <c r="R6" s="14">
        <v>1</v>
      </c>
      <c r="U6" s="14"/>
      <c r="X6" s="15">
        <f t="shared" si="2"/>
        <v>1</v>
      </c>
      <c r="Y6" s="5" t="e">
        <v>#VALUE!</v>
      </c>
      <c r="Z6" s="45">
        <f t="shared" si="3"/>
        <v>1568356.5</v>
      </c>
      <c r="AA6" s="45">
        <f t="shared" si="4"/>
        <v>0</v>
      </c>
      <c r="AB6" s="45">
        <f t="shared" si="5"/>
        <v>0</v>
      </c>
      <c r="AC6" s="45">
        <f t="shared" si="6"/>
        <v>0</v>
      </c>
      <c r="AD6" s="45">
        <f t="shared" si="7"/>
        <v>0</v>
      </c>
      <c r="AE6" s="45">
        <f t="shared" si="8"/>
        <v>0</v>
      </c>
      <c r="AH6" t="s">
        <v>12052</v>
      </c>
      <c r="AI6" s="5">
        <v>10890268.496774189</v>
      </c>
    </row>
    <row r="7" spans="1:35" ht="15.75" customHeight="1" thickBot="1">
      <c r="A7" t="s">
        <v>92</v>
      </c>
      <c r="B7" s="11">
        <v>5</v>
      </c>
      <c r="C7" s="12" t="s">
        <v>97</v>
      </c>
      <c r="D7" s="5">
        <v>90450</v>
      </c>
      <c r="E7" s="5">
        <v>162590</v>
      </c>
      <c r="F7" s="5">
        <v>101520</v>
      </c>
      <c r="G7" s="5">
        <v>101520</v>
      </c>
      <c r="H7" s="5">
        <v>101520</v>
      </c>
      <c r="I7" s="5">
        <v>101520</v>
      </c>
      <c r="J7" s="5">
        <v>101520</v>
      </c>
      <c r="K7" s="5">
        <v>101520</v>
      </c>
      <c r="L7" s="5">
        <v>101520</v>
      </c>
      <c r="M7" s="5">
        <v>101520</v>
      </c>
      <c r="N7" s="5">
        <v>101520</v>
      </c>
      <c r="O7" s="5">
        <v>101520</v>
      </c>
      <c r="P7" s="5">
        <f t="shared" si="1"/>
        <v>1268240</v>
      </c>
      <c r="Q7" s="13"/>
      <c r="R7" s="14">
        <v>0.2</v>
      </c>
      <c r="U7" s="17">
        <v>0.8</v>
      </c>
      <c r="X7" s="15">
        <f t="shared" si="2"/>
        <v>1</v>
      </c>
      <c r="Y7" s="5" t="e">
        <v>#VALUE!</v>
      </c>
      <c r="Z7" s="45">
        <f t="shared" si="3"/>
        <v>253648</v>
      </c>
      <c r="AA7" s="45">
        <f t="shared" si="4"/>
        <v>0</v>
      </c>
      <c r="AB7" s="45">
        <f t="shared" si="5"/>
        <v>0</v>
      </c>
      <c r="AC7" s="45">
        <f t="shared" si="6"/>
        <v>1014592</v>
      </c>
      <c r="AD7" s="45">
        <f t="shared" si="7"/>
        <v>0</v>
      </c>
      <c r="AE7" s="45">
        <f t="shared" si="8"/>
        <v>0</v>
      </c>
      <c r="AH7" s="16" t="s">
        <v>7</v>
      </c>
      <c r="AI7" s="18">
        <f>AI5-AI6</f>
        <v>893468.50322581083</v>
      </c>
    </row>
    <row r="8" spans="1:35" ht="15.75" customHeight="1" thickBot="1">
      <c r="A8" t="s">
        <v>92</v>
      </c>
      <c r="B8" s="11">
        <v>6</v>
      </c>
      <c r="C8" s="19" t="s">
        <v>98</v>
      </c>
      <c r="D8" s="5">
        <v>50937</v>
      </c>
      <c r="E8" s="5">
        <v>128251</v>
      </c>
      <c r="F8" s="5">
        <v>55013</v>
      </c>
      <c r="G8" s="5">
        <v>55013</v>
      </c>
      <c r="H8" s="5">
        <v>55013</v>
      </c>
      <c r="I8" s="5">
        <v>55013</v>
      </c>
      <c r="J8" s="5">
        <v>55013</v>
      </c>
      <c r="K8" s="5">
        <v>55013</v>
      </c>
      <c r="L8" s="5">
        <v>75429</v>
      </c>
      <c r="M8" s="5">
        <v>55012.75</v>
      </c>
      <c r="N8" s="5">
        <v>55012.75</v>
      </c>
      <c r="O8" s="5">
        <v>55012.75</v>
      </c>
      <c r="P8" s="5">
        <f t="shared" si="1"/>
        <v>749733.25</v>
      </c>
      <c r="Q8" s="13"/>
      <c r="R8" s="14">
        <v>1</v>
      </c>
      <c r="U8" s="14"/>
      <c r="X8" s="15">
        <f t="shared" si="2"/>
        <v>1</v>
      </c>
      <c r="Y8" s="5" t="e">
        <v>#VALUE!</v>
      </c>
      <c r="Z8" s="45">
        <f t="shared" si="3"/>
        <v>749733.25</v>
      </c>
      <c r="AA8" s="45">
        <f t="shared" si="4"/>
        <v>0</v>
      </c>
      <c r="AB8" s="45">
        <f t="shared" si="5"/>
        <v>0</v>
      </c>
      <c r="AC8" s="45">
        <f t="shared" si="6"/>
        <v>0</v>
      </c>
      <c r="AD8" s="45">
        <f t="shared" si="7"/>
        <v>0</v>
      </c>
      <c r="AE8" s="45">
        <f t="shared" si="8"/>
        <v>0</v>
      </c>
      <c r="AH8" t="s">
        <v>7195</v>
      </c>
      <c r="AI8" s="5">
        <v>878548</v>
      </c>
    </row>
    <row r="9" spans="1:35">
      <c r="A9" t="s">
        <v>92</v>
      </c>
      <c r="B9" s="11">
        <v>7</v>
      </c>
      <c r="C9" s="12" t="s">
        <v>99</v>
      </c>
      <c r="D9" s="5">
        <v>35000</v>
      </c>
      <c r="E9" s="5">
        <v>46968</v>
      </c>
      <c r="F9" s="5">
        <v>42000</v>
      </c>
      <c r="G9" s="5">
        <v>42000</v>
      </c>
      <c r="H9" s="5">
        <v>42000</v>
      </c>
      <c r="I9" s="5">
        <v>42000</v>
      </c>
      <c r="J9" s="5">
        <v>51600</v>
      </c>
      <c r="K9" s="5">
        <v>50000</v>
      </c>
      <c r="L9" s="5">
        <v>63100</v>
      </c>
      <c r="M9" s="5">
        <v>50800</v>
      </c>
      <c r="N9" s="5">
        <v>49892.857142857138</v>
      </c>
      <c r="O9" s="5">
        <v>50800</v>
      </c>
      <c r="P9" s="5">
        <f t="shared" si="1"/>
        <v>566160.85714285716</v>
      </c>
      <c r="Q9" s="13"/>
      <c r="R9" s="14">
        <v>0.1</v>
      </c>
      <c r="S9" s="20">
        <v>0.9</v>
      </c>
      <c r="U9" s="14"/>
      <c r="X9" s="15">
        <f t="shared" si="2"/>
        <v>1</v>
      </c>
      <c r="Y9" s="5" t="e">
        <v>#VALUE!</v>
      </c>
      <c r="Z9" s="45">
        <f t="shared" si="3"/>
        <v>56616.08571428572</v>
      </c>
      <c r="AA9" s="45">
        <f t="shared" si="4"/>
        <v>509544.77142857143</v>
      </c>
      <c r="AB9" s="45">
        <f t="shared" si="5"/>
        <v>0</v>
      </c>
      <c r="AC9" s="45">
        <f t="shared" si="6"/>
        <v>0</v>
      </c>
      <c r="AD9" s="45">
        <f t="shared" si="7"/>
        <v>0</v>
      </c>
      <c r="AE9" s="45">
        <f t="shared" si="8"/>
        <v>0</v>
      </c>
      <c r="AH9" s="16" t="s">
        <v>12053</v>
      </c>
      <c r="AI9" s="18">
        <f>AI7-AI8</f>
        <v>14920.503225810826</v>
      </c>
    </row>
    <row r="10" spans="1:35">
      <c r="A10" t="s">
        <v>92</v>
      </c>
      <c r="B10" s="11">
        <v>8</v>
      </c>
      <c r="C10" s="12" t="s">
        <v>100</v>
      </c>
      <c r="D10" s="5">
        <v>38119</v>
      </c>
      <c r="E10" s="5">
        <v>39274</v>
      </c>
      <c r="F10" s="5">
        <v>38394</v>
      </c>
      <c r="G10" s="5">
        <v>38519</v>
      </c>
      <c r="H10" s="5">
        <v>37519</v>
      </c>
      <c r="I10" s="5">
        <v>37519</v>
      </c>
      <c r="J10" s="5">
        <v>58537</v>
      </c>
      <c r="K10" s="5">
        <v>38644</v>
      </c>
      <c r="L10" s="5">
        <v>50135</v>
      </c>
      <c r="M10" s="5">
        <v>45135</v>
      </c>
      <c r="N10" s="5">
        <v>51329.017857142862</v>
      </c>
      <c r="O10" s="5">
        <v>49010</v>
      </c>
      <c r="P10" s="5">
        <f t="shared" si="1"/>
        <v>522134.01785714284</v>
      </c>
      <c r="Q10" s="13"/>
      <c r="R10" s="14">
        <v>0.8</v>
      </c>
      <c r="U10" s="14">
        <v>0.2</v>
      </c>
      <c r="X10" s="15">
        <f t="shared" si="2"/>
        <v>1</v>
      </c>
      <c r="Y10" s="5" t="e">
        <v>#VALUE!</v>
      </c>
      <c r="Z10" s="45">
        <f t="shared" si="3"/>
        <v>417707.21428571432</v>
      </c>
      <c r="AA10" s="45">
        <f t="shared" si="4"/>
        <v>0</v>
      </c>
      <c r="AB10" s="45">
        <f t="shared" si="5"/>
        <v>0</v>
      </c>
      <c r="AC10" s="45">
        <f t="shared" si="6"/>
        <v>104426.80357142858</v>
      </c>
      <c r="AD10" s="45">
        <f t="shared" si="7"/>
        <v>0</v>
      </c>
      <c r="AE10" s="45">
        <f t="shared" si="8"/>
        <v>0</v>
      </c>
    </row>
    <row r="11" spans="1:35" ht="15.75" customHeight="1" thickBot="1">
      <c r="A11" t="s">
        <v>92</v>
      </c>
      <c r="B11" s="11">
        <v>9</v>
      </c>
      <c r="C11" s="12" t="s">
        <v>101</v>
      </c>
      <c r="D11" s="5">
        <v>45477</v>
      </c>
      <c r="E11" s="5">
        <v>36302</v>
      </c>
      <c r="F11" s="5">
        <v>38148</v>
      </c>
      <c r="G11" s="5">
        <v>38148</v>
      </c>
      <c r="H11" s="5">
        <v>38148</v>
      </c>
      <c r="I11" s="5">
        <v>38148</v>
      </c>
      <c r="J11" s="5">
        <v>62562</v>
      </c>
      <c r="K11" s="5">
        <v>38148</v>
      </c>
      <c r="L11" s="5">
        <v>88443</v>
      </c>
      <c r="M11" s="5">
        <v>50355</v>
      </c>
      <c r="N11" s="5">
        <v>49455.803571428572</v>
      </c>
      <c r="O11" s="5">
        <v>50355</v>
      </c>
      <c r="P11" s="5">
        <f t="shared" si="1"/>
        <v>573689.80357142864</v>
      </c>
      <c r="Q11" s="13"/>
      <c r="R11" s="14">
        <v>1</v>
      </c>
      <c r="U11" s="14"/>
      <c r="X11" s="15">
        <f t="shared" si="2"/>
        <v>1</v>
      </c>
      <c r="Y11" s="5" t="e">
        <v>#VALUE!</v>
      </c>
      <c r="Z11" s="45">
        <f t="shared" si="3"/>
        <v>573689.80357142864</v>
      </c>
      <c r="AA11" s="45">
        <f t="shared" si="4"/>
        <v>0</v>
      </c>
      <c r="AB11" s="45">
        <f t="shared" si="5"/>
        <v>0</v>
      </c>
      <c r="AC11" s="45">
        <f t="shared" si="6"/>
        <v>0</v>
      </c>
      <c r="AD11" s="45">
        <f t="shared" si="7"/>
        <v>0</v>
      </c>
      <c r="AE11" s="45">
        <f t="shared" si="8"/>
        <v>0</v>
      </c>
    </row>
    <row r="12" spans="1:35" ht="15.75" customHeight="1" thickBot="1">
      <c r="A12" t="s">
        <v>92</v>
      </c>
      <c r="B12" s="11">
        <v>10</v>
      </c>
      <c r="C12" s="19" t="s">
        <v>102</v>
      </c>
      <c r="D12" s="5">
        <v>37078</v>
      </c>
      <c r="E12" s="5">
        <v>27228</v>
      </c>
      <c r="F12" s="5">
        <v>28612</v>
      </c>
      <c r="G12" s="5">
        <v>28612</v>
      </c>
      <c r="H12" s="5">
        <v>26705</v>
      </c>
      <c r="I12" s="5">
        <v>28612</v>
      </c>
      <c r="J12" s="5">
        <v>51501</v>
      </c>
      <c r="K12" s="5">
        <v>28612</v>
      </c>
      <c r="L12" s="5">
        <v>44857</v>
      </c>
      <c r="M12" s="5">
        <v>40056</v>
      </c>
      <c r="N12" s="5">
        <v>40056</v>
      </c>
      <c r="O12" s="5">
        <v>40056</v>
      </c>
      <c r="P12" s="5">
        <f t="shared" si="1"/>
        <v>421985</v>
      </c>
      <c r="Q12" s="13"/>
      <c r="R12" s="14">
        <v>1</v>
      </c>
      <c r="U12" s="14"/>
      <c r="X12" s="15">
        <f t="shared" si="2"/>
        <v>1</v>
      </c>
      <c r="Y12" s="5" t="e">
        <v>#VALUE!</v>
      </c>
      <c r="Z12" s="45">
        <f t="shared" si="3"/>
        <v>421985</v>
      </c>
      <c r="AA12" s="45">
        <f t="shared" si="4"/>
        <v>0</v>
      </c>
      <c r="AB12" s="45">
        <f t="shared" si="5"/>
        <v>0</v>
      </c>
      <c r="AC12" s="45">
        <f t="shared" si="6"/>
        <v>0</v>
      </c>
      <c r="AD12" s="45">
        <f t="shared" si="7"/>
        <v>0</v>
      </c>
      <c r="AE12" s="45">
        <f t="shared" si="8"/>
        <v>0</v>
      </c>
    </row>
    <row r="13" spans="1:35">
      <c r="A13" t="s">
        <v>92</v>
      </c>
      <c r="B13" s="11">
        <v>11</v>
      </c>
      <c r="C13" s="12" t="s">
        <v>103</v>
      </c>
      <c r="D13" s="5">
        <v>33454</v>
      </c>
      <c r="E13" s="5">
        <v>83454</v>
      </c>
      <c r="F13" s="5">
        <v>33454</v>
      </c>
      <c r="G13" s="5">
        <v>33454</v>
      </c>
      <c r="H13" s="5">
        <v>32896</v>
      </c>
      <c r="I13" s="5">
        <v>33454</v>
      </c>
      <c r="J13" s="5">
        <v>60217</v>
      </c>
      <c r="K13" s="5">
        <v>33454</v>
      </c>
      <c r="L13" s="5">
        <v>46835</v>
      </c>
      <c r="M13" s="5">
        <v>46835</v>
      </c>
      <c r="N13" s="5">
        <v>45998.66071428571</v>
      </c>
      <c r="O13" s="5">
        <v>46835</v>
      </c>
      <c r="P13" s="5">
        <f t="shared" si="1"/>
        <v>530340.66071428568</v>
      </c>
      <c r="Q13" s="13"/>
      <c r="R13" s="14">
        <v>0.6</v>
      </c>
      <c r="U13" s="14">
        <v>0.4</v>
      </c>
      <c r="X13" s="15">
        <f t="shared" si="2"/>
        <v>1</v>
      </c>
      <c r="Y13" s="5" t="e">
        <v>#VALUE!</v>
      </c>
      <c r="Z13" s="45">
        <f t="shared" si="3"/>
        <v>318204.39642857137</v>
      </c>
      <c r="AA13" s="45">
        <f t="shared" si="4"/>
        <v>0</v>
      </c>
      <c r="AB13" s="45">
        <f t="shared" si="5"/>
        <v>0</v>
      </c>
      <c r="AC13" s="45">
        <f t="shared" si="6"/>
        <v>212136.26428571428</v>
      </c>
      <c r="AD13" s="45">
        <f t="shared" si="7"/>
        <v>0</v>
      </c>
      <c r="AE13" s="45">
        <f t="shared" si="8"/>
        <v>0</v>
      </c>
    </row>
    <row r="14" spans="1:35">
      <c r="A14" t="s">
        <v>92</v>
      </c>
      <c r="B14" s="11">
        <v>12</v>
      </c>
      <c r="C14" s="12" t="s">
        <v>104</v>
      </c>
      <c r="D14" s="5">
        <v>94833</v>
      </c>
      <c r="E14" s="5">
        <v>114000</v>
      </c>
      <c r="F14" s="5">
        <v>104417</v>
      </c>
      <c r="G14" s="5">
        <v>104417</v>
      </c>
      <c r="H14" s="5">
        <v>104417</v>
      </c>
      <c r="I14" s="5">
        <v>104417</v>
      </c>
      <c r="J14" s="5">
        <v>104417</v>
      </c>
      <c r="K14" s="5">
        <v>104417</v>
      </c>
      <c r="L14" s="5">
        <v>104417</v>
      </c>
      <c r="M14" s="5">
        <v>104416.75</v>
      </c>
      <c r="N14" s="5">
        <v>104416.75</v>
      </c>
      <c r="O14" s="5">
        <v>104416.75</v>
      </c>
      <c r="P14" s="5">
        <f t="shared" si="1"/>
        <v>1253002.25</v>
      </c>
      <c r="Q14" s="13"/>
      <c r="R14" s="21"/>
      <c r="S14" s="20">
        <v>1</v>
      </c>
      <c r="U14" s="14"/>
      <c r="X14" s="15">
        <f t="shared" si="2"/>
        <v>1</v>
      </c>
      <c r="Y14" s="5" t="e">
        <v>#VALUE!</v>
      </c>
      <c r="Z14" s="45">
        <f t="shared" si="3"/>
        <v>0</v>
      </c>
      <c r="AA14" s="45">
        <f t="shared" si="4"/>
        <v>1253002.25</v>
      </c>
      <c r="AB14" s="45">
        <f t="shared" si="5"/>
        <v>0</v>
      </c>
      <c r="AC14" s="45">
        <f t="shared" si="6"/>
        <v>0</v>
      </c>
      <c r="AD14" s="45">
        <f t="shared" si="7"/>
        <v>0</v>
      </c>
      <c r="AE14" s="45">
        <f t="shared" si="8"/>
        <v>0</v>
      </c>
    </row>
    <row r="15" spans="1:35">
      <c r="A15" t="s">
        <v>92</v>
      </c>
      <c r="B15" s="11">
        <v>13</v>
      </c>
      <c r="C15" s="12" t="s">
        <v>105</v>
      </c>
      <c r="D15" s="5">
        <v>32600</v>
      </c>
      <c r="E15" s="5">
        <v>81760</v>
      </c>
      <c r="F15" s="5">
        <v>42680</v>
      </c>
      <c r="G15" s="5">
        <v>42680</v>
      </c>
      <c r="H15" s="5">
        <v>42680</v>
      </c>
      <c r="I15" s="5">
        <v>42680</v>
      </c>
      <c r="J15" s="5">
        <v>42680</v>
      </c>
      <c r="K15" s="5">
        <v>42680</v>
      </c>
      <c r="L15" s="5">
        <v>54714</v>
      </c>
      <c r="M15" s="5">
        <v>42680</v>
      </c>
      <c r="N15" s="5">
        <v>42680</v>
      </c>
      <c r="O15" s="5">
        <v>42680</v>
      </c>
      <c r="P15" s="5">
        <f t="shared" si="1"/>
        <v>553194</v>
      </c>
      <c r="Q15" s="13"/>
      <c r="R15" s="21"/>
      <c r="S15" s="20">
        <v>1</v>
      </c>
      <c r="U15" s="14"/>
      <c r="X15" s="15">
        <f t="shared" si="2"/>
        <v>1</v>
      </c>
      <c r="Y15" s="5" t="e">
        <v>#VALUE!</v>
      </c>
      <c r="Z15" s="45">
        <f t="shared" si="3"/>
        <v>0</v>
      </c>
      <c r="AA15" s="45">
        <f t="shared" si="4"/>
        <v>553194</v>
      </c>
      <c r="AB15" s="45">
        <f t="shared" si="5"/>
        <v>0</v>
      </c>
      <c r="AC15" s="45">
        <f t="shared" si="6"/>
        <v>0</v>
      </c>
      <c r="AD15" s="45">
        <f t="shared" si="7"/>
        <v>0</v>
      </c>
      <c r="AE15" s="45">
        <f t="shared" si="8"/>
        <v>0</v>
      </c>
    </row>
    <row r="16" spans="1:35">
      <c r="A16" t="s">
        <v>92</v>
      </c>
      <c r="B16" s="11">
        <v>14</v>
      </c>
      <c r="C16" s="12" t="s">
        <v>106</v>
      </c>
      <c r="D16" s="5">
        <v>23500</v>
      </c>
      <c r="E16" s="5">
        <v>23500</v>
      </c>
      <c r="F16" s="5">
        <v>23500</v>
      </c>
      <c r="G16" s="5">
        <v>23500</v>
      </c>
      <c r="H16" s="5">
        <v>0</v>
      </c>
      <c r="I16" s="5">
        <v>2274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f t="shared" si="1"/>
        <v>96274</v>
      </c>
      <c r="Q16" s="22" t="s">
        <v>107</v>
      </c>
      <c r="R16" s="21"/>
      <c r="S16" s="20">
        <v>1</v>
      </c>
      <c r="U16" s="14"/>
      <c r="X16" s="15">
        <f t="shared" si="2"/>
        <v>1</v>
      </c>
      <c r="Y16" s="5" t="e">
        <v>#VALUE!</v>
      </c>
      <c r="Z16" s="45">
        <f t="shared" si="3"/>
        <v>0</v>
      </c>
      <c r="AA16" s="45">
        <f t="shared" si="4"/>
        <v>96274</v>
      </c>
      <c r="AB16" s="45">
        <f t="shared" si="5"/>
        <v>0</v>
      </c>
      <c r="AC16" s="45">
        <f t="shared" si="6"/>
        <v>0</v>
      </c>
      <c r="AD16" s="45">
        <f t="shared" si="7"/>
        <v>0</v>
      </c>
      <c r="AE16" s="45">
        <f t="shared" si="8"/>
        <v>0</v>
      </c>
    </row>
    <row r="17" spans="1:31">
      <c r="A17" t="s">
        <v>92</v>
      </c>
      <c r="B17" s="11">
        <v>15</v>
      </c>
      <c r="C17" s="12" t="s">
        <v>108</v>
      </c>
      <c r="D17" s="5">
        <v>60700</v>
      </c>
      <c r="E17" s="5">
        <v>60700</v>
      </c>
      <c r="F17" s="5">
        <v>60700</v>
      </c>
      <c r="G17" s="5">
        <v>29371</v>
      </c>
      <c r="H17" s="5">
        <v>0</v>
      </c>
      <c r="I17" s="5">
        <v>23497</v>
      </c>
      <c r="J17" s="5">
        <v>60700</v>
      </c>
      <c r="K17" s="5">
        <v>48952</v>
      </c>
      <c r="L17" s="5">
        <v>60700</v>
      </c>
      <c r="M17" s="5">
        <v>60700</v>
      </c>
      <c r="N17" s="5">
        <v>60699.999999999993</v>
      </c>
      <c r="O17" s="5">
        <v>60700</v>
      </c>
      <c r="P17" s="5">
        <f t="shared" si="1"/>
        <v>587420</v>
      </c>
      <c r="Q17" s="13"/>
      <c r="R17" s="14">
        <v>1</v>
      </c>
      <c r="U17" s="14"/>
      <c r="X17" s="15">
        <f t="shared" si="2"/>
        <v>1</v>
      </c>
      <c r="Y17" s="5" t="e">
        <v>#VALUE!</v>
      </c>
      <c r="Z17" s="45">
        <f t="shared" si="3"/>
        <v>587420</v>
      </c>
      <c r="AA17" s="45">
        <f t="shared" si="4"/>
        <v>0</v>
      </c>
      <c r="AB17" s="45">
        <f t="shared" si="5"/>
        <v>0</v>
      </c>
      <c r="AC17" s="45">
        <f t="shared" si="6"/>
        <v>0</v>
      </c>
      <c r="AD17" s="45">
        <f t="shared" si="7"/>
        <v>0</v>
      </c>
      <c r="AE17" s="45">
        <f t="shared" si="8"/>
        <v>0</v>
      </c>
    </row>
    <row r="18" spans="1:31">
      <c r="A18" t="s">
        <v>92</v>
      </c>
      <c r="B18" s="11">
        <v>16</v>
      </c>
      <c r="C18" s="12" t="s">
        <v>109</v>
      </c>
      <c r="D18" s="5">
        <v>40167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f t="shared" si="1"/>
        <v>40167</v>
      </c>
      <c r="Q18" s="12" t="s">
        <v>107</v>
      </c>
      <c r="R18" s="14">
        <v>1</v>
      </c>
      <c r="U18" s="14"/>
      <c r="X18" s="15">
        <f t="shared" si="2"/>
        <v>1</v>
      </c>
      <c r="Y18" s="5" t="e">
        <v>#VALUE!</v>
      </c>
      <c r="Z18" s="45">
        <f t="shared" si="3"/>
        <v>40167</v>
      </c>
      <c r="AA18" s="45">
        <f t="shared" si="4"/>
        <v>0</v>
      </c>
      <c r="AB18" s="45">
        <f t="shared" si="5"/>
        <v>0</v>
      </c>
      <c r="AC18" s="45">
        <f t="shared" si="6"/>
        <v>0</v>
      </c>
      <c r="AD18" s="45">
        <f t="shared" si="7"/>
        <v>0</v>
      </c>
      <c r="AE18" s="45">
        <f t="shared" si="8"/>
        <v>0</v>
      </c>
    </row>
    <row r="19" spans="1:31">
      <c r="A19" t="s">
        <v>110</v>
      </c>
      <c r="B19" s="11">
        <v>17</v>
      </c>
      <c r="C19" s="12" t="s">
        <v>111</v>
      </c>
      <c r="D19" s="5">
        <v>45000</v>
      </c>
      <c r="E19" s="5">
        <v>45000</v>
      </c>
      <c r="F19" s="5">
        <v>45000</v>
      </c>
      <c r="G19" s="5">
        <v>45000</v>
      </c>
      <c r="H19" s="5">
        <v>45000</v>
      </c>
      <c r="I19" s="5">
        <v>45000</v>
      </c>
      <c r="J19" s="5">
        <v>45000</v>
      </c>
      <c r="K19" s="5">
        <v>45000</v>
      </c>
      <c r="L19" s="5">
        <v>45000</v>
      </c>
      <c r="M19" s="5">
        <v>45000</v>
      </c>
      <c r="N19" s="5">
        <v>45000</v>
      </c>
      <c r="O19" s="5">
        <v>45000</v>
      </c>
      <c r="P19" s="5">
        <f t="shared" si="1"/>
        <v>540000</v>
      </c>
      <c r="Q19" s="12"/>
      <c r="R19" s="14">
        <v>0</v>
      </c>
      <c r="U19" s="14"/>
      <c r="W19">
        <v>1</v>
      </c>
      <c r="X19" s="15">
        <f t="shared" si="2"/>
        <v>1</v>
      </c>
      <c r="Y19" s="5" t="e">
        <v>#VALUE!</v>
      </c>
      <c r="Z19" s="45">
        <f t="shared" si="3"/>
        <v>0</v>
      </c>
      <c r="AA19" s="45">
        <f t="shared" si="4"/>
        <v>0</v>
      </c>
      <c r="AB19" s="45">
        <f t="shared" si="5"/>
        <v>0</v>
      </c>
      <c r="AC19" s="45">
        <f t="shared" si="6"/>
        <v>0</v>
      </c>
      <c r="AD19" s="45">
        <f t="shared" si="7"/>
        <v>0</v>
      </c>
      <c r="AE19" s="45">
        <f t="shared" si="8"/>
        <v>540000</v>
      </c>
    </row>
    <row r="20" spans="1:31">
      <c r="A20" t="s">
        <v>110</v>
      </c>
      <c r="B20" s="11">
        <v>18</v>
      </c>
      <c r="C20" s="12" t="s">
        <v>112</v>
      </c>
      <c r="D20" s="5">
        <v>32314</v>
      </c>
      <c r="E20" s="5">
        <v>38776</v>
      </c>
      <c r="F20" s="5">
        <v>47085</v>
      </c>
      <c r="G20" s="5">
        <v>48140</v>
      </c>
      <c r="H20" s="5">
        <v>47218</v>
      </c>
      <c r="I20" s="5">
        <v>43224</v>
      </c>
      <c r="J20" s="5">
        <v>47031</v>
      </c>
      <c r="K20" s="5">
        <v>48797</v>
      </c>
      <c r="L20" s="5">
        <v>46388</v>
      </c>
      <c r="M20" s="5">
        <v>46458</v>
      </c>
      <c r="N20" s="5">
        <v>42578</v>
      </c>
      <c r="O20" s="5">
        <v>35545</v>
      </c>
      <c r="P20" s="5">
        <f t="shared" si="1"/>
        <v>523554</v>
      </c>
      <c r="Q20" s="12"/>
      <c r="R20" s="23"/>
      <c r="U20" s="14">
        <v>1</v>
      </c>
      <c r="X20" s="15">
        <f t="shared" si="2"/>
        <v>1</v>
      </c>
      <c r="Y20" s="5" t="e">
        <v>#VALUE!</v>
      </c>
      <c r="Z20" s="45">
        <f t="shared" si="3"/>
        <v>0</v>
      </c>
      <c r="AA20" s="45">
        <f t="shared" si="4"/>
        <v>0</v>
      </c>
      <c r="AB20" s="45">
        <f t="shared" si="5"/>
        <v>0</v>
      </c>
      <c r="AC20" s="45">
        <f t="shared" si="6"/>
        <v>523554</v>
      </c>
      <c r="AD20" s="45">
        <f t="shared" si="7"/>
        <v>0</v>
      </c>
      <c r="AE20" s="45">
        <f t="shared" si="8"/>
        <v>0</v>
      </c>
    </row>
    <row r="21" spans="1:31">
      <c r="A21" t="s">
        <v>110</v>
      </c>
      <c r="B21" s="11">
        <v>19</v>
      </c>
      <c r="C21" s="12" t="s">
        <v>113</v>
      </c>
      <c r="D21" s="5">
        <v>23027</v>
      </c>
      <c r="E21" s="5">
        <v>20200</v>
      </c>
      <c r="F21" s="5">
        <v>46357</v>
      </c>
      <c r="G21" s="5">
        <v>25717</v>
      </c>
      <c r="H21" s="5">
        <v>25717</v>
      </c>
      <c r="I21" s="5">
        <v>25717</v>
      </c>
      <c r="J21" s="5">
        <v>26024</v>
      </c>
      <c r="K21" s="5">
        <v>26024</v>
      </c>
      <c r="L21" s="5">
        <v>30624</v>
      </c>
      <c r="M21" s="5">
        <v>26024</v>
      </c>
      <c r="N21" s="5">
        <v>26024</v>
      </c>
      <c r="O21" s="5">
        <v>26024</v>
      </c>
      <c r="P21" s="5">
        <f t="shared" si="1"/>
        <v>327479</v>
      </c>
      <c r="Q21" s="12"/>
      <c r="R21" s="14">
        <v>1</v>
      </c>
      <c r="U21" s="14"/>
      <c r="X21" s="15">
        <f t="shared" si="2"/>
        <v>1</v>
      </c>
      <c r="Y21" s="5" t="e">
        <v>#VALUE!</v>
      </c>
      <c r="Z21" s="45">
        <f t="shared" si="3"/>
        <v>327479</v>
      </c>
      <c r="AA21" s="45">
        <f t="shared" si="4"/>
        <v>0</v>
      </c>
      <c r="AB21" s="45">
        <f t="shared" si="5"/>
        <v>0</v>
      </c>
      <c r="AC21" s="45">
        <f t="shared" si="6"/>
        <v>0</v>
      </c>
      <c r="AD21" s="45">
        <f t="shared" si="7"/>
        <v>0</v>
      </c>
      <c r="AE21" s="45">
        <f t="shared" si="8"/>
        <v>0</v>
      </c>
    </row>
    <row r="22" spans="1:31">
      <c r="A22" t="s">
        <v>110</v>
      </c>
      <c r="B22" s="11">
        <v>20</v>
      </c>
      <c r="C22" s="12" t="s">
        <v>114</v>
      </c>
      <c r="D22" s="5">
        <v>31950</v>
      </c>
      <c r="E22" s="5">
        <v>42350</v>
      </c>
      <c r="F22" s="5">
        <v>31950</v>
      </c>
      <c r="G22" s="5">
        <v>31950</v>
      </c>
      <c r="H22" s="5">
        <v>31950</v>
      </c>
      <c r="I22" s="5">
        <v>31950</v>
      </c>
      <c r="J22" s="5">
        <v>31950</v>
      </c>
      <c r="K22" s="5">
        <v>48826</v>
      </c>
      <c r="L22" s="5">
        <v>112687</v>
      </c>
      <c r="M22" s="5">
        <v>40388</v>
      </c>
      <c r="N22" s="5">
        <v>40388</v>
      </c>
      <c r="O22" s="5">
        <v>40388</v>
      </c>
      <c r="P22" s="5">
        <f t="shared" si="1"/>
        <v>516727</v>
      </c>
      <c r="Q22" s="12"/>
      <c r="R22" s="14">
        <v>1</v>
      </c>
      <c r="U22" s="14"/>
      <c r="X22" s="15">
        <f t="shared" si="2"/>
        <v>1</v>
      </c>
      <c r="Y22" s="5" t="e">
        <v>#VALUE!</v>
      </c>
      <c r="Z22" s="45">
        <f t="shared" si="3"/>
        <v>516727</v>
      </c>
      <c r="AA22" s="45">
        <f t="shared" si="4"/>
        <v>0</v>
      </c>
      <c r="AB22" s="45">
        <f t="shared" si="5"/>
        <v>0</v>
      </c>
      <c r="AC22" s="45">
        <f t="shared" si="6"/>
        <v>0</v>
      </c>
      <c r="AD22" s="45">
        <f t="shared" si="7"/>
        <v>0</v>
      </c>
      <c r="AE22" s="45">
        <f t="shared" si="8"/>
        <v>0</v>
      </c>
    </row>
    <row r="23" spans="1:31">
      <c r="A23" t="s">
        <v>110</v>
      </c>
      <c r="B23" s="11">
        <v>21</v>
      </c>
      <c r="C23" s="12" t="s">
        <v>115</v>
      </c>
      <c r="D23" s="5">
        <v>105031</v>
      </c>
      <c r="E23" s="5">
        <v>97122.75</v>
      </c>
      <c r="F23" s="5">
        <v>129858.75</v>
      </c>
      <c r="G23" s="5">
        <v>165047.75</v>
      </c>
      <c r="H23" s="5">
        <v>116044.75</v>
      </c>
      <c r="I23" s="5">
        <v>135440.75</v>
      </c>
      <c r="J23" s="5">
        <v>129011.75</v>
      </c>
      <c r="K23" s="5">
        <v>114470.75</v>
      </c>
      <c r="L23" s="5">
        <v>115386.75</v>
      </c>
      <c r="M23" s="5">
        <v>112852.75</v>
      </c>
      <c r="N23" s="5">
        <v>113790.75</v>
      </c>
      <c r="O23" s="5">
        <v>85708.75</v>
      </c>
      <c r="P23" s="5">
        <f t="shared" si="1"/>
        <v>1419767.25</v>
      </c>
      <c r="Q23" s="12"/>
      <c r="R23" s="23"/>
      <c r="U23" s="14">
        <v>0.25</v>
      </c>
      <c r="V23" s="20">
        <v>0.75</v>
      </c>
      <c r="X23" s="15">
        <f t="shared" si="2"/>
        <v>1</v>
      </c>
      <c r="Y23" s="5" t="e">
        <v>#VALUE!</v>
      </c>
      <c r="Z23" s="45">
        <f t="shared" si="3"/>
        <v>0</v>
      </c>
      <c r="AA23" s="45">
        <f t="shared" si="4"/>
        <v>0</v>
      </c>
      <c r="AB23" s="45">
        <f t="shared" si="5"/>
        <v>0</v>
      </c>
      <c r="AC23" s="45">
        <f t="shared" si="6"/>
        <v>354941.8125</v>
      </c>
      <c r="AD23" s="45">
        <f t="shared" si="7"/>
        <v>1064825.4375</v>
      </c>
      <c r="AE23" s="45">
        <f t="shared" si="8"/>
        <v>0</v>
      </c>
    </row>
    <row r="24" spans="1:31">
      <c r="A24" t="s">
        <v>110</v>
      </c>
      <c r="B24" s="11">
        <v>22</v>
      </c>
      <c r="C24" s="12" t="s">
        <v>116</v>
      </c>
      <c r="D24" s="5">
        <v>55000</v>
      </c>
      <c r="E24" s="5">
        <v>55000</v>
      </c>
      <c r="F24" s="5">
        <v>55000</v>
      </c>
      <c r="G24" s="5">
        <v>55000</v>
      </c>
      <c r="H24" s="5">
        <v>55000</v>
      </c>
      <c r="I24" s="5">
        <v>55000</v>
      </c>
      <c r="J24" s="5">
        <v>55000</v>
      </c>
      <c r="K24" s="5">
        <v>77000</v>
      </c>
      <c r="L24" s="5">
        <v>108550</v>
      </c>
      <c r="M24" s="5">
        <v>66000</v>
      </c>
      <c r="N24" s="5">
        <v>66000</v>
      </c>
      <c r="O24" s="5">
        <v>66000</v>
      </c>
      <c r="P24" s="5">
        <f t="shared" si="1"/>
        <v>768550</v>
      </c>
      <c r="Q24" s="12"/>
      <c r="R24" s="14">
        <v>1</v>
      </c>
      <c r="U24" s="14"/>
      <c r="X24" s="15">
        <f t="shared" si="2"/>
        <v>1</v>
      </c>
      <c r="Y24" s="5" t="e">
        <v>#VALUE!</v>
      </c>
      <c r="Z24" s="45">
        <f t="shared" si="3"/>
        <v>768550</v>
      </c>
      <c r="AA24" s="45">
        <f t="shared" si="4"/>
        <v>0</v>
      </c>
      <c r="AB24" s="45">
        <f t="shared" si="5"/>
        <v>0</v>
      </c>
      <c r="AC24" s="45">
        <f t="shared" si="6"/>
        <v>0</v>
      </c>
      <c r="AD24" s="45">
        <f t="shared" si="7"/>
        <v>0</v>
      </c>
      <c r="AE24" s="45">
        <f t="shared" si="8"/>
        <v>0</v>
      </c>
    </row>
    <row r="25" spans="1:31">
      <c r="A25" t="s">
        <v>110</v>
      </c>
      <c r="B25" s="11">
        <v>23</v>
      </c>
      <c r="C25" s="12" t="s">
        <v>117</v>
      </c>
      <c r="D25" s="5">
        <v>49261</v>
      </c>
      <c r="E25" s="5">
        <v>133289.75</v>
      </c>
      <c r="F25" s="5">
        <v>54144.75</v>
      </c>
      <c r="G25" s="5">
        <v>54944.75</v>
      </c>
      <c r="H25" s="5">
        <v>54144.75</v>
      </c>
      <c r="I25" s="5">
        <v>54144.75</v>
      </c>
      <c r="J25" s="5">
        <v>54144.75</v>
      </c>
      <c r="K25" s="5">
        <v>54144.75</v>
      </c>
      <c r="L25" s="5">
        <v>93523.75</v>
      </c>
      <c r="M25" s="5">
        <v>54144.75</v>
      </c>
      <c r="N25" s="5">
        <v>54144.75</v>
      </c>
      <c r="O25" s="5">
        <v>54144.75</v>
      </c>
      <c r="P25" s="5">
        <f t="shared" si="1"/>
        <v>764177.25</v>
      </c>
      <c r="Q25" s="12"/>
      <c r="R25" s="14">
        <v>1</v>
      </c>
      <c r="U25" s="14"/>
      <c r="X25" s="15">
        <f t="shared" si="2"/>
        <v>1</v>
      </c>
      <c r="Y25" s="5" t="e">
        <v>#VALUE!</v>
      </c>
      <c r="Z25" s="45">
        <f t="shared" si="3"/>
        <v>764177.25</v>
      </c>
      <c r="AA25" s="45">
        <f t="shared" si="4"/>
        <v>0</v>
      </c>
      <c r="AB25" s="45">
        <f t="shared" si="5"/>
        <v>0</v>
      </c>
      <c r="AC25" s="45">
        <f t="shared" si="6"/>
        <v>0</v>
      </c>
      <c r="AD25" s="45">
        <f t="shared" si="7"/>
        <v>0</v>
      </c>
      <c r="AE25" s="45">
        <f t="shared" si="8"/>
        <v>0</v>
      </c>
    </row>
    <row r="26" spans="1:31">
      <c r="A26" t="s">
        <v>110</v>
      </c>
      <c r="B26" s="11">
        <v>24</v>
      </c>
      <c r="C26" s="12" t="s">
        <v>118</v>
      </c>
      <c r="D26" s="5">
        <v>35420</v>
      </c>
      <c r="E26" s="5">
        <v>35280</v>
      </c>
      <c r="F26" s="5">
        <v>35600</v>
      </c>
      <c r="G26" s="5">
        <v>34870</v>
      </c>
      <c r="H26" s="5">
        <v>36760</v>
      </c>
      <c r="I26" s="5">
        <v>35200</v>
      </c>
      <c r="J26" s="5">
        <v>35100</v>
      </c>
      <c r="K26" s="5">
        <v>51070</v>
      </c>
      <c r="L26" s="5">
        <v>41425</v>
      </c>
      <c r="M26" s="5">
        <v>6681.4516129032254</v>
      </c>
      <c r="N26" s="5">
        <v>0</v>
      </c>
      <c r="O26" s="5">
        <v>0</v>
      </c>
      <c r="P26" s="5">
        <f t="shared" si="1"/>
        <v>347406.45161290321</v>
      </c>
      <c r="Q26" s="12"/>
      <c r="R26" s="14">
        <v>0.7</v>
      </c>
      <c r="U26" s="14">
        <v>0.3</v>
      </c>
      <c r="X26" s="15">
        <f t="shared" si="2"/>
        <v>1</v>
      </c>
      <c r="Y26" s="5" t="e">
        <v>#VALUE!</v>
      </c>
      <c r="Z26" s="45">
        <f t="shared" si="3"/>
        <v>243184.51612903224</v>
      </c>
      <c r="AA26" s="45">
        <f t="shared" si="4"/>
        <v>0</v>
      </c>
      <c r="AB26" s="45">
        <f t="shared" si="5"/>
        <v>0</v>
      </c>
      <c r="AC26" s="45">
        <f t="shared" si="6"/>
        <v>104221.93548387096</v>
      </c>
      <c r="AD26" s="45">
        <f t="shared" si="7"/>
        <v>0</v>
      </c>
      <c r="AE26" s="45">
        <f t="shared" si="8"/>
        <v>0</v>
      </c>
    </row>
    <row r="27" spans="1:31">
      <c r="A27" t="s">
        <v>110</v>
      </c>
      <c r="B27" s="11">
        <v>25</v>
      </c>
      <c r="C27" s="12" t="s">
        <v>119</v>
      </c>
      <c r="D27" s="5">
        <v>37599</v>
      </c>
      <c r="E27" s="5">
        <v>32050</v>
      </c>
      <c r="F27" s="5">
        <v>32050</v>
      </c>
      <c r="G27" s="5">
        <v>32050</v>
      </c>
      <c r="H27" s="5">
        <v>32050</v>
      </c>
      <c r="I27" s="5">
        <v>32050</v>
      </c>
      <c r="J27" s="5">
        <v>32050</v>
      </c>
      <c r="K27" s="5">
        <v>42050</v>
      </c>
      <c r="L27" s="5">
        <v>37050</v>
      </c>
      <c r="M27" s="5">
        <v>37050</v>
      </c>
      <c r="N27" s="5">
        <v>37050</v>
      </c>
      <c r="O27" s="5">
        <v>37050</v>
      </c>
      <c r="P27" s="5">
        <f t="shared" si="1"/>
        <v>420149</v>
      </c>
      <c r="Q27" s="12"/>
      <c r="R27" s="14">
        <v>1</v>
      </c>
      <c r="U27" s="14"/>
      <c r="X27" s="15">
        <f t="shared" si="2"/>
        <v>1</v>
      </c>
      <c r="Y27" s="5" t="e">
        <v>#VALUE!</v>
      </c>
      <c r="Z27" s="45">
        <f t="shared" si="3"/>
        <v>420149</v>
      </c>
      <c r="AA27" s="45">
        <f t="shared" si="4"/>
        <v>0</v>
      </c>
      <c r="AB27" s="45">
        <f t="shared" si="5"/>
        <v>0</v>
      </c>
      <c r="AC27" s="45">
        <f t="shared" si="6"/>
        <v>0</v>
      </c>
      <c r="AD27" s="45">
        <f t="shared" si="7"/>
        <v>0</v>
      </c>
      <c r="AE27" s="45">
        <f t="shared" si="8"/>
        <v>0</v>
      </c>
    </row>
    <row r="28" spans="1:31">
      <c r="A28" t="s">
        <v>110</v>
      </c>
      <c r="B28" s="11">
        <v>26</v>
      </c>
      <c r="C28" s="12" t="s">
        <v>120</v>
      </c>
      <c r="D28" s="5">
        <v>35417</v>
      </c>
      <c r="E28" s="5">
        <v>35417</v>
      </c>
      <c r="F28" s="5">
        <v>35417</v>
      </c>
      <c r="G28" s="5">
        <v>35417</v>
      </c>
      <c r="H28" s="5">
        <v>35417</v>
      </c>
      <c r="I28" s="5">
        <v>29514.166666666672</v>
      </c>
      <c r="J28" s="5">
        <v>35417</v>
      </c>
      <c r="K28" s="5">
        <v>35417</v>
      </c>
      <c r="L28" s="5">
        <v>35417</v>
      </c>
      <c r="M28" s="5">
        <v>35417</v>
      </c>
      <c r="N28" s="5">
        <v>35417</v>
      </c>
      <c r="O28" s="5">
        <v>35417</v>
      </c>
      <c r="P28" s="5">
        <f t="shared" si="1"/>
        <v>419101.16666666669</v>
      </c>
      <c r="Q28" s="24"/>
      <c r="R28" s="14">
        <v>0.6</v>
      </c>
      <c r="U28" s="14">
        <v>0.4</v>
      </c>
      <c r="X28" s="15">
        <f t="shared" si="2"/>
        <v>1</v>
      </c>
      <c r="Y28" s="5" t="e">
        <v>#VALUE!</v>
      </c>
      <c r="Z28" s="45">
        <f t="shared" si="3"/>
        <v>251460.7</v>
      </c>
      <c r="AA28" s="45">
        <f t="shared" si="4"/>
        <v>0</v>
      </c>
      <c r="AB28" s="45">
        <f t="shared" si="5"/>
        <v>0</v>
      </c>
      <c r="AC28" s="45">
        <f t="shared" si="6"/>
        <v>167640.46666666667</v>
      </c>
      <c r="AD28" s="45">
        <f t="shared" si="7"/>
        <v>0</v>
      </c>
      <c r="AE28" s="45">
        <f t="shared" si="8"/>
        <v>0</v>
      </c>
    </row>
    <row r="29" spans="1:31">
      <c r="A29" t="s">
        <v>110</v>
      </c>
      <c r="B29" s="11">
        <v>27</v>
      </c>
      <c r="C29" s="24" t="s">
        <v>121</v>
      </c>
      <c r="D29" s="5">
        <v>36392</v>
      </c>
      <c r="E29" s="5">
        <v>36392</v>
      </c>
      <c r="F29" s="5">
        <v>36392</v>
      </c>
      <c r="G29" s="5">
        <v>36392</v>
      </c>
      <c r="H29" s="5">
        <v>36392</v>
      </c>
      <c r="I29" s="5">
        <v>36392</v>
      </c>
      <c r="J29" s="5">
        <v>36392</v>
      </c>
      <c r="K29" s="5">
        <v>57398</v>
      </c>
      <c r="L29" s="5">
        <v>46895</v>
      </c>
      <c r="M29" s="5">
        <v>46895</v>
      </c>
      <c r="N29" s="5">
        <v>46895</v>
      </c>
      <c r="O29" s="5">
        <v>46895</v>
      </c>
      <c r="P29" s="5">
        <f t="shared" si="1"/>
        <v>499722</v>
      </c>
      <c r="Q29" s="12"/>
      <c r="R29" s="25">
        <v>0.5</v>
      </c>
      <c r="S29" s="20">
        <v>0.1</v>
      </c>
      <c r="U29" s="14">
        <v>0.2</v>
      </c>
      <c r="V29" s="20">
        <v>0.2</v>
      </c>
      <c r="X29" s="15">
        <f t="shared" si="2"/>
        <v>1</v>
      </c>
      <c r="Y29" s="5" t="e">
        <v>#VALUE!</v>
      </c>
      <c r="Z29" s="45">
        <f t="shared" si="3"/>
        <v>249861</v>
      </c>
      <c r="AA29" s="45">
        <f t="shared" si="4"/>
        <v>49972.200000000004</v>
      </c>
      <c r="AB29" s="45">
        <f t="shared" si="5"/>
        <v>0</v>
      </c>
      <c r="AC29" s="45">
        <f t="shared" si="6"/>
        <v>99944.400000000009</v>
      </c>
      <c r="AD29" s="45">
        <f t="shared" si="7"/>
        <v>99944.400000000009</v>
      </c>
      <c r="AE29" s="45">
        <f t="shared" si="8"/>
        <v>0</v>
      </c>
    </row>
    <row r="30" spans="1:31">
      <c r="A30" t="s">
        <v>110</v>
      </c>
      <c r="B30" s="11">
        <v>28</v>
      </c>
      <c r="C30" s="12" t="s">
        <v>122</v>
      </c>
      <c r="D30" s="5">
        <v>43443</v>
      </c>
      <c r="E30" s="5">
        <v>49000</v>
      </c>
      <c r="F30" s="5">
        <v>42000</v>
      </c>
      <c r="G30" s="5">
        <v>42000</v>
      </c>
      <c r="H30" s="5">
        <v>46276</v>
      </c>
      <c r="I30" s="5">
        <v>42000</v>
      </c>
      <c r="J30" s="5">
        <v>42000</v>
      </c>
      <c r="K30" s="5">
        <v>42000</v>
      </c>
      <c r="L30" s="5">
        <v>63288</v>
      </c>
      <c r="M30" s="5">
        <v>42000</v>
      </c>
      <c r="N30" s="5">
        <v>42000</v>
      </c>
      <c r="O30" s="5">
        <v>42000</v>
      </c>
      <c r="P30" s="5">
        <f t="shared" si="1"/>
        <v>538007</v>
      </c>
      <c r="Q30" s="12"/>
      <c r="R30" s="14">
        <v>1</v>
      </c>
      <c r="U30" s="14"/>
      <c r="X30" s="15">
        <f t="shared" si="2"/>
        <v>1</v>
      </c>
      <c r="Y30" s="5" t="e">
        <v>#VALUE!</v>
      </c>
      <c r="Z30" s="45">
        <f t="shared" si="3"/>
        <v>538007</v>
      </c>
      <c r="AA30" s="45">
        <f t="shared" si="4"/>
        <v>0</v>
      </c>
      <c r="AB30" s="45">
        <f t="shared" si="5"/>
        <v>0</v>
      </c>
      <c r="AC30" s="45">
        <f t="shared" si="6"/>
        <v>0</v>
      </c>
      <c r="AD30" s="45">
        <f t="shared" si="7"/>
        <v>0</v>
      </c>
      <c r="AE30" s="45">
        <f t="shared" si="8"/>
        <v>0</v>
      </c>
    </row>
    <row r="31" spans="1:31">
      <c r="A31" t="s">
        <v>110</v>
      </c>
      <c r="B31" s="11">
        <v>29</v>
      </c>
      <c r="C31" s="12" t="s">
        <v>123</v>
      </c>
      <c r="D31" s="5">
        <v>23650</v>
      </c>
      <c r="E31" s="5">
        <v>23740</v>
      </c>
      <c r="F31" s="5">
        <v>24550</v>
      </c>
      <c r="G31" s="5">
        <v>23650</v>
      </c>
      <c r="H31" s="5">
        <v>23370</v>
      </c>
      <c r="I31" s="5">
        <v>23140</v>
      </c>
      <c r="J31" s="5">
        <v>23950</v>
      </c>
      <c r="K31" s="5">
        <v>30550</v>
      </c>
      <c r="L31" s="5">
        <v>26300</v>
      </c>
      <c r="M31" s="5">
        <v>26300</v>
      </c>
      <c r="N31" s="5">
        <v>26300</v>
      </c>
      <c r="O31" s="5">
        <v>26300</v>
      </c>
      <c r="P31" s="5">
        <f t="shared" si="1"/>
        <v>301800</v>
      </c>
      <c r="Q31" s="12"/>
      <c r="R31" s="14">
        <v>1</v>
      </c>
      <c r="U31" s="14"/>
      <c r="X31" s="15">
        <f t="shared" si="2"/>
        <v>1</v>
      </c>
      <c r="Y31" s="5" t="e">
        <v>#VALUE!</v>
      </c>
      <c r="Z31" s="45">
        <f t="shared" si="3"/>
        <v>301800</v>
      </c>
      <c r="AA31" s="45">
        <f t="shared" si="4"/>
        <v>0</v>
      </c>
      <c r="AB31" s="45">
        <f t="shared" si="5"/>
        <v>0</v>
      </c>
      <c r="AC31" s="45">
        <f t="shared" si="6"/>
        <v>0</v>
      </c>
      <c r="AD31" s="45">
        <f t="shared" si="7"/>
        <v>0</v>
      </c>
      <c r="AE31" s="45">
        <f t="shared" si="8"/>
        <v>0</v>
      </c>
    </row>
    <row r="32" spans="1:31">
      <c r="A32" t="s">
        <v>110</v>
      </c>
      <c r="B32" s="11">
        <v>30</v>
      </c>
      <c r="C32" s="12" t="s">
        <v>124</v>
      </c>
      <c r="D32" s="5">
        <v>28340</v>
      </c>
      <c r="E32" s="5">
        <v>26060</v>
      </c>
      <c r="F32" s="5">
        <v>26060</v>
      </c>
      <c r="G32" s="5">
        <v>26060</v>
      </c>
      <c r="H32" s="5">
        <v>26060</v>
      </c>
      <c r="I32" s="5">
        <v>26060</v>
      </c>
      <c r="J32" s="5">
        <v>26060</v>
      </c>
      <c r="K32" s="5">
        <v>34418</v>
      </c>
      <c r="L32" s="5">
        <v>30605</v>
      </c>
      <c r="M32" s="5">
        <v>30239</v>
      </c>
      <c r="N32" s="5">
        <v>30239</v>
      </c>
      <c r="O32" s="5">
        <v>30239</v>
      </c>
      <c r="P32" s="5">
        <f t="shared" si="1"/>
        <v>340440</v>
      </c>
      <c r="Q32" s="12"/>
      <c r="R32" s="14">
        <v>1</v>
      </c>
      <c r="U32" s="14"/>
      <c r="X32" s="15">
        <f t="shared" si="2"/>
        <v>1</v>
      </c>
      <c r="Y32" s="5" t="e">
        <v>#VALUE!</v>
      </c>
      <c r="Z32" s="45">
        <f t="shared" si="3"/>
        <v>340440</v>
      </c>
      <c r="AA32" s="45">
        <f t="shared" si="4"/>
        <v>0</v>
      </c>
      <c r="AB32" s="45">
        <f t="shared" si="5"/>
        <v>0</v>
      </c>
      <c r="AC32" s="45">
        <f t="shared" si="6"/>
        <v>0</v>
      </c>
      <c r="AD32" s="45">
        <f t="shared" si="7"/>
        <v>0</v>
      </c>
      <c r="AE32" s="45">
        <f t="shared" si="8"/>
        <v>0</v>
      </c>
    </row>
    <row r="33" spans="1:31">
      <c r="A33" t="s">
        <v>110</v>
      </c>
      <c r="B33" s="11">
        <v>31</v>
      </c>
      <c r="C33" s="12" t="s">
        <v>125</v>
      </c>
      <c r="D33" s="5">
        <v>25060</v>
      </c>
      <c r="E33" s="5">
        <v>25060</v>
      </c>
      <c r="F33" s="5">
        <v>25060</v>
      </c>
      <c r="G33" s="5">
        <v>25060</v>
      </c>
      <c r="H33" s="5">
        <v>25060</v>
      </c>
      <c r="I33" s="5">
        <v>24224.666666666672</v>
      </c>
      <c r="J33" s="5">
        <v>25060</v>
      </c>
      <c r="K33" s="5">
        <v>37590</v>
      </c>
      <c r="L33" s="5">
        <v>31325</v>
      </c>
      <c r="M33" s="5">
        <v>31325</v>
      </c>
      <c r="N33" s="5">
        <v>31325</v>
      </c>
      <c r="O33" s="5">
        <v>30819.758064516129</v>
      </c>
      <c r="P33" s="5">
        <f t="shared" si="1"/>
        <v>336969.42473118281</v>
      </c>
      <c r="Q33" s="24"/>
      <c r="R33" s="23"/>
      <c r="U33" s="14">
        <v>1</v>
      </c>
      <c r="X33" s="15">
        <f t="shared" si="2"/>
        <v>1</v>
      </c>
      <c r="Y33" s="5" t="e">
        <v>#VALUE!</v>
      </c>
      <c r="Z33" s="45">
        <f t="shared" si="3"/>
        <v>0</v>
      </c>
      <c r="AA33" s="45">
        <f t="shared" si="4"/>
        <v>0</v>
      </c>
      <c r="AB33" s="45">
        <f t="shared" si="5"/>
        <v>0</v>
      </c>
      <c r="AC33" s="45">
        <f t="shared" si="6"/>
        <v>336969.42473118281</v>
      </c>
      <c r="AD33" s="45">
        <f t="shared" si="7"/>
        <v>0</v>
      </c>
      <c r="AE33" s="45">
        <f t="shared" si="8"/>
        <v>0</v>
      </c>
    </row>
    <row r="34" spans="1:31">
      <c r="A34" t="s">
        <v>110</v>
      </c>
      <c r="B34" s="11">
        <v>32</v>
      </c>
      <c r="C34" s="24" t="s">
        <v>126</v>
      </c>
      <c r="D34" s="5">
        <v>34500</v>
      </c>
      <c r="E34" s="5">
        <v>34500</v>
      </c>
      <c r="F34" s="5">
        <v>34500</v>
      </c>
      <c r="G34" s="5">
        <v>34500</v>
      </c>
      <c r="H34" s="5">
        <v>34500</v>
      </c>
      <c r="I34" s="5">
        <v>34500</v>
      </c>
      <c r="J34" s="5">
        <v>11129.032258064521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f t="shared" si="1"/>
        <v>218129.03225806452</v>
      </c>
      <c r="Q34" s="22" t="s">
        <v>107</v>
      </c>
      <c r="R34" s="14">
        <v>1</v>
      </c>
      <c r="U34" s="14"/>
      <c r="X34" s="15">
        <f t="shared" si="2"/>
        <v>1</v>
      </c>
      <c r="Y34" s="5" t="e">
        <v>#VALUE!</v>
      </c>
      <c r="Z34" s="45">
        <f t="shared" si="3"/>
        <v>218129.03225806452</v>
      </c>
      <c r="AA34" s="45">
        <f t="shared" si="4"/>
        <v>0</v>
      </c>
      <c r="AB34" s="45">
        <f t="shared" si="5"/>
        <v>0</v>
      </c>
      <c r="AC34" s="45">
        <f t="shared" si="6"/>
        <v>0</v>
      </c>
      <c r="AD34" s="45">
        <f t="shared" si="7"/>
        <v>0</v>
      </c>
      <c r="AE34" s="45">
        <f t="shared" si="8"/>
        <v>0</v>
      </c>
    </row>
    <row r="35" spans="1:31">
      <c r="A35" t="s">
        <v>110</v>
      </c>
      <c r="B35" s="11">
        <v>33</v>
      </c>
      <c r="C35" s="12" t="s">
        <v>127</v>
      </c>
      <c r="D35" s="5">
        <v>30060</v>
      </c>
      <c r="E35" s="5">
        <v>98698</v>
      </c>
      <c r="F35" s="5">
        <v>39379</v>
      </c>
      <c r="G35" s="5">
        <v>39379</v>
      </c>
      <c r="H35" s="5">
        <v>39379</v>
      </c>
      <c r="I35" s="5">
        <v>39379</v>
      </c>
      <c r="J35" s="5">
        <v>39379</v>
      </c>
      <c r="K35" s="5">
        <v>39379</v>
      </c>
      <c r="L35" s="5">
        <v>39379</v>
      </c>
      <c r="M35" s="5">
        <v>39379</v>
      </c>
      <c r="N35" s="5">
        <v>39379</v>
      </c>
      <c r="O35" s="5">
        <v>39379</v>
      </c>
      <c r="P35" s="5">
        <f t="shared" ref="P35:P66" si="9">SUM(D35:O35)</f>
        <v>522548</v>
      </c>
      <c r="Q35" s="12"/>
      <c r="R35" s="14">
        <v>0.6</v>
      </c>
      <c r="U35" s="14">
        <v>0.4</v>
      </c>
      <c r="X35" s="15">
        <f t="shared" ref="X35:X65" si="10">R35+S35+T35+U35+V35+W35</f>
        <v>1</v>
      </c>
      <c r="Y35" s="5" t="e">
        <v>#VALUE!</v>
      </c>
      <c r="Z35" s="45">
        <f t="shared" ref="Z35:Z65" si="11">$P35*R35</f>
        <v>313528.8</v>
      </c>
      <c r="AA35" s="45">
        <f t="shared" ref="AA35:AA65" si="12">$P35*S35</f>
        <v>0</v>
      </c>
      <c r="AB35" s="45">
        <f t="shared" ref="AB35:AB65" si="13">$P35*T35</f>
        <v>0</v>
      </c>
      <c r="AC35" s="45">
        <f t="shared" ref="AC35:AC65" si="14">$P35*U35</f>
        <v>209019.2</v>
      </c>
      <c r="AD35" s="45">
        <f t="shared" ref="AD35:AD65" si="15">$P35*V35</f>
        <v>0</v>
      </c>
      <c r="AE35" s="45">
        <f t="shared" ref="AE35:AE65" si="16">$P35*W35</f>
        <v>0</v>
      </c>
    </row>
    <row r="36" spans="1:31">
      <c r="A36" t="s">
        <v>110</v>
      </c>
      <c r="B36" s="11">
        <v>34</v>
      </c>
      <c r="C36" s="12" t="s">
        <v>128</v>
      </c>
      <c r="D36" s="5">
        <v>33616.75</v>
      </c>
      <c r="E36" s="5">
        <v>33616.75</v>
      </c>
      <c r="F36" s="5">
        <v>43616.75</v>
      </c>
      <c r="G36" s="5">
        <v>43616.75</v>
      </c>
      <c r="H36" s="5">
        <v>43616.75</v>
      </c>
      <c r="I36" s="5">
        <v>40708.96666666666</v>
      </c>
      <c r="J36" s="5">
        <v>43616.75</v>
      </c>
      <c r="K36" s="5">
        <v>43616.75</v>
      </c>
      <c r="L36" s="5">
        <v>43616.75</v>
      </c>
      <c r="M36" s="5">
        <v>45616.75</v>
      </c>
      <c r="N36" s="5">
        <v>43616.75</v>
      </c>
      <c r="O36" s="5">
        <v>43616.75</v>
      </c>
      <c r="P36" s="5">
        <f t="shared" si="9"/>
        <v>502493.21666666667</v>
      </c>
      <c r="Q36" s="12"/>
      <c r="R36" s="14">
        <v>0.6</v>
      </c>
      <c r="U36" s="14">
        <v>0.4</v>
      </c>
      <c r="X36" s="15">
        <f t="shared" si="10"/>
        <v>1</v>
      </c>
      <c r="Y36" s="5" t="e">
        <v>#VALUE!</v>
      </c>
      <c r="Z36" s="45">
        <f t="shared" si="11"/>
        <v>301495.93</v>
      </c>
      <c r="AA36" s="45">
        <f t="shared" si="12"/>
        <v>0</v>
      </c>
      <c r="AB36" s="45">
        <f t="shared" si="13"/>
        <v>0</v>
      </c>
      <c r="AC36" s="45">
        <f t="shared" si="14"/>
        <v>200997.28666666668</v>
      </c>
      <c r="AD36" s="45">
        <f t="shared" si="15"/>
        <v>0</v>
      </c>
      <c r="AE36" s="45">
        <f t="shared" si="16"/>
        <v>0</v>
      </c>
    </row>
    <row r="37" spans="1:31">
      <c r="A37" t="s">
        <v>110</v>
      </c>
      <c r="B37" s="11">
        <v>35</v>
      </c>
      <c r="C37" s="12" t="s">
        <v>129</v>
      </c>
      <c r="D37" s="5">
        <v>21250</v>
      </c>
      <c r="E37" s="5">
        <v>23475</v>
      </c>
      <c r="F37" s="5">
        <v>22925</v>
      </c>
      <c r="G37" s="5">
        <v>24650</v>
      </c>
      <c r="H37" s="5">
        <v>23900</v>
      </c>
      <c r="I37" s="5">
        <v>23300</v>
      </c>
      <c r="J37" s="5">
        <v>24350</v>
      </c>
      <c r="K37" s="5">
        <v>32000</v>
      </c>
      <c r="L37" s="5">
        <v>25750</v>
      </c>
      <c r="M37" s="5">
        <v>26000</v>
      </c>
      <c r="N37" s="5">
        <v>28350</v>
      </c>
      <c r="O37" s="5">
        <v>28650</v>
      </c>
      <c r="P37" s="5">
        <f t="shared" si="9"/>
        <v>304600</v>
      </c>
      <c r="Q37" s="12"/>
      <c r="R37" s="23"/>
      <c r="U37" s="14"/>
      <c r="V37" s="20">
        <v>1</v>
      </c>
      <c r="X37" s="15">
        <f t="shared" si="10"/>
        <v>1</v>
      </c>
      <c r="Y37" s="5" t="e">
        <v>#VALUE!</v>
      </c>
      <c r="Z37" s="45">
        <f t="shared" si="11"/>
        <v>0</v>
      </c>
      <c r="AA37" s="45">
        <f t="shared" si="12"/>
        <v>0</v>
      </c>
      <c r="AB37" s="45">
        <f t="shared" si="13"/>
        <v>0</v>
      </c>
      <c r="AC37" s="45">
        <f t="shared" si="14"/>
        <v>0</v>
      </c>
      <c r="AD37" s="45">
        <f t="shared" si="15"/>
        <v>304600</v>
      </c>
      <c r="AE37" s="45">
        <f t="shared" si="16"/>
        <v>0</v>
      </c>
    </row>
    <row r="38" spans="1:31">
      <c r="A38" t="s">
        <v>110</v>
      </c>
      <c r="B38" s="11">
        <v>36</v>
      </c>
      <c r="C38" s="12" t="s">
        <v>130</v>
      </c>
      <c r="D38" s="5">
        <v>45833</v>
      </c>
      <c r="E38" s="5">
        <v>102010.5</v>
      </c>
      <c r="F38" s="5">
        <v>73921.5</v>
      </c>
      <c r="G38" s="5">
        <v>73921.5</v>
      </c>
      <c r="H38" s="5">
        <v>73921.5</v>
      </c>
      <c r="I38" s="5">
        <v>73921.5</v>
      </c>
      <c r="J38" s="5">
        <v>73921.5</v>
      </c>
      <c r="K38" s="5">
        <v>73921.5</v>
      </c>
      <c r="L38" s="5">
        <v>73921.5</v>
      </c>
      <c r="M38" s="5">
        <v>73921.5</v>
      </c>
      <c r="N38" s="5">
        <v>73921.5</v>
      </c>
      <c r="O38" s="5">
        <v>73921.5</v>
      </c>
      <c r="P38" s="5">
        <f t="shared" si="9"/>
        <v>887058.5</v>
      </c>
      <c r="Q38" s="26"/>
      <c r="R38" s="14">
        <v>1</v>
      </c>
      <c r="U38" s="14"/>
      <c r="X38" s="15">
        <f t="shared" si="10"/>
        <v>1</v>
      </c>
      <c r="Y38" s="5" t="e">
        <v>#VALUE!</v>
      </c>
      <c r="Z38" s="45">
        <f t="shared" si="11"/>
        <v>887058.5</v>
      </c>
      <c r="AA38" s="45">
        <f t="shared" si="12"/>
        <v>0</v>
      </c>
      <c r="AB38" s="45">
        <f t="shared" si="13"/>
        <v>0</v>
      </c>
      <c r="AC38" s="45">
        <f t="shared" si="14"/>
        <v>0</v>
      </c>
      <c r="AD38" s="45">
        <f t="shared" si="15"/>
        <v>0</v>
      </c>
      <c r="AE38" s="45">
        <f t="shared" si="16"/>
        <v>0</v>
      </c>
    </row>
    <row r="39" spans="1:31">
      <c r="A39" t="s">
        <v>110</v>
      </c>
      <c r="B39" s="11">
        <v>37</v>
      </c>
      <c r="C39" s="12" t="s">
        <v>131</v>
      </c>
      <c r="D39" s="5">
        <v>26336.75</v>
      </c>
      <c r="E39" s="5">
        <v>26336.75</v>
      </c>
      <c r="F39" s="5">
        <v>26336.75</v>
      </c>
      <c r="G39" s="5">
        <v>26336.75</v>
      </c>
      <c r="H39" s="5">
        <v>26336.75</v>
      </c>
      <c r="I39" s="5">
        <v>24580.966666666671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f t="shared" si="9"/>
        <v>156264.71666666667</v>
      </c>
      <c r="Q39" s="26"/>
      <c r="R39" s="26"/>
      <c r="S39" s="20">
        <v>1</v>
      </c>
      <c r="U39" s="14"/>
      <c r="X39" s="15">
        <f t="shared" si="10"/>
        <v>1</v>
      </c>
      <c r="Y39" s="5" t="e">
        <v>#VALUE!</v>
      </c>
      <c r="Z39" s="45">
        <f t="shared" si="11"/>
        <v>0</v>
      </c>
      <c r="AA39" s="45">
        <f t="shared" si="12"/>
        <v>156264.71666666667</v>
      </c>
      <c r="AB39" s="45">
        <f t="shared" si="13"/>
        <v>0</v>
      </c>
      <c r="AC39" s="45">
        <f t="shared" si="14"/>
        <v>0</v>
      </c>
      <c r="AD39" s="45">
        <f t="shared" si="15"/>
        <v>0</v>
      </c>
      <c r="AE39" s="45">
        <f t="shared" si="16"/>
        <v>0</v>
      </c>
    </row>
    <row r="40" spans="1:31">
      <c r="A40" t="s">
        <v>110</v>
      </c>
      <c r="B40" s="11">
        <v>38</v>
      </c>
      <c r="C40" s="12" t="s">
        <v>132</v>
      </c>
      <c r="D40" s="5">
        <v>34133.32</v>
      </c>
      <c r="E40" s="5">
        <v>47467</v>
      </c>
      <c r="F40" s="5">
        <v>40800</v>
      </c>
      <c r="G40" s="5">
        <v>40800</v>
      </c>
      <c r="H40" s="5">
        <v>40800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f t="shared" si="9"/>
        <v>204000.32</v>
      </c>
      <c r="Q40" s="12" t="s">
        <v>133</v>
      </c>
      <c r="R40" s="14">
        <v>1</v>
      </c>
      <c r="U40" s="14"/>
      <c r="X40" s="15">
        <f t="shared" si="10"/>
        <v>1</v>
      </c>
      <c r="Y40" s="5" t="e">
        <v>#VALUE!</v>
      </c>
      <c r="Z40" s="45">
        <f t="shared" si="11"/>
        <v>204000.32</v>
      </c>
      <c r="AA40" s="45">
        <f t="shared" si="12"/>
        <v>0</v>
      </c>
      <c r="AB40" s="45">
        <f t="shared" si="13"/>
        <v>0</v>
      </c>
      <c r="AC40" s="45">
        <f t="shared" si="14"/>
        <v>0</v>
      </c>
      <c r="AD40" s="45">
        <f t="shared" si="15"/>
        <v>0</v>
      </c>
      <c r="AE40" s="45">
        <f t="shared" si="16"/>
        <v>0</v>
      </c>
    </row>
    <row r="41" spans="1:31">
      <c r="A41" t="s">
        <v>110</v>
      </c>
      <c r="B41" s="11">
        <v>39</v>
      </c>
      <c r="C41" s="12" t="s">
        <v>134</v>
      </c>
      <c r="D41" s="5">
        <v>25300</v>
      </c>
      <c r="E41" s="5">
        <v>25300</v>
      </c>
      <c r="F41" s="5">
        <v>25300</v>
      </c>
      <c r="G41" s="5">
        <v>25300</v>
      </c>
      <c r="H41" s="5">
        <v>25300</v>
      </c>
      <c r="I41" s="5">
        <v>25300</v>
      </c>
      <c r="J41" s="5">
        <v>25300</v>
      </c>
      <c r="K41" s="5">
        <v>25300</v>
      </c>
      <c r="L41" s="5">
        <v>25300</v>
      </c>
      <c r="M41" s="5">
        <v>25300</v>
      </c>
      <c r="N41" s="5">
        <v>25300</v>
      </c>
      <c r="O41" s="5">
        <v>25300</v>
      </c>
      <c r="P41" s="5">
        <f t="shared" si="9"/>
        <v>303600</v>
      </c>
      <c r="Q41" s="12"/>
      <c r="R41" s="14">
        <v>0.6</v>
      </c>
      <c r="U41" s="14">
        <v>0.4</v>
      </c>
      <c r="X41" s="15">
        <f t="shared" si="10"/>
        <v>1</v>
      </c>
      <c r="Y41" s="5" t="e">
        <v>#VALUE!</v>
      </c>
      <c r="Z41" s="45">
        <f t="shared" si="11"/>
        <v>182160</v>
      </c>
      <c r="AA41" s="45">
        <f t="shared" si="12"/>
        <v>0</v>
      </c>
      <c r="AB41" s="45">
        <f t="shared" si="13"/>
        <v>0</v>
      </c>
      <c r="AC41" s="45">
        <f t="shared" si="14"/>
        <v>121440</v>
      </c>
      <c r="AD41" s="45">
        <f t="shared" si="15"/>
        <v>0</v>
      </c>
      <c r="AE41" s="45">
        <f t="shared" si="16"/>
        <v>0</v>
      </c>
    </row>
    <row r="42" spans="1:31">
      <c r="A42" t="s">
        <v>110</v>
      </c>
      <c r="B42" s="11">
        <v>40</v>
      </c>
      <c r="C42" s="12" t="s">
        <v>135</v>
      </c>
      <c r="D42" s="5">
        <v>0</v>
      </c>
      <c r="E42" s="5">
        <v>34490</v>
      </c>
      <c r="F42" s="5">
        <v>28470</v>
      </c>
      <c r="G42" s="5">
        <v>27303.870967741939</v>
      </c>
      <c r="H42" s="5">
        <v>28728.870967741939</v>
      </c>
      <c r="I42" s="5">
        <v>24853.870967741939</v>
      </c>
      <c r="J42" s="5">
        <v>27145</v>
      </c>
      <c r="K42" s="5">
        <v>26970</v>
      </c>
      <c r="L42" s="5">
        <v>25070</v>
      </c>
      <c r="M42" s="5">
        <v>25320</v>
      </c>
      <c r="N42" s="5">
        <v>25920</v>
      </c>
      <c r="O42" s="5">
        <v>24570</v>
      </c>
      <c r="P42" s="5">
        <f t="shared" si="9"/>
        <v>298841.61290322582</v>
      </c>
      <c r="Q42" t="s">
        <v>136</v>
      </c>
      <c r="R42" s="23"/>
      <c r="U42" s="14"/>
      <c r="V42" s="20">
        <v>1</v>
      </c>
      <c r="X42" s="15">
        <f t="shared" si="10"/>
        <v>1</v>
      </c>
      <c r="Y42" s="5" t="e">
        <v>#VALUE!</v>
      </c>
      <c r="Z42" s="45">
        <f t="shared" si="11"/>
        <v>0</v>
      </c>
      <c r="AA42" s="45">
        <f t="shared" si="12"/>
        <v>0</v>
      </c>
      <c r="AB42" s="45">
        <f t="shared" si="13"/>
        <v>0</v>
      </c>
      <c r="AC42" s="45">
        <f t="shared" si="14"/>
        <v>0</v>
      </c>
      <c r="AD42" s="45">
        <f t="shared" si="15"/>
        <v>298841.61290322582</v>
      </c>
      <c r="AE42" s="45">
        <f t="shared" si="16"/>
        <v>0</v>
      </c>
    </row>
    <row r="43" spans="1:31">
      <c r="A43" t="s">
        <v>110</v>
      </c>
      <c r="B43" s="11">
        <v>41</v>
      </c>
      <c r="C43" s="12" t="s">
        <v>137</v>
      </c>
      <c r="D43" s="5">
        <v>0</v>
      </c>
      <c r="E43" s="5">
        <v>34000</v>
      </c>
      <c r="F43" s="5">
        <v>27100</v>
      </c>
      <c r="G43" s="5">
        <v>26300</v>
      </c>
      <c r="H43" s="5">
        <v>31300</v>
      </c>
      <c r="I43" s="5">
        <v>26300</v>
      </c>
      <c r="J43" s="5">
        <v>26300</v>
      </c>
      <c r="K43" s="5">
        <v>26300</v>
      </c>
      <c r="L43" s="5">
        <v>26300</v>
      </c>
      <c r="M43" s="5">
        <v>26300</v>
      </c>
      <c r="N43" s="5">
        <v>26300</v>
      </c>
      <c r="O43" s="5">
        <v>26300</v>
      </c>
      <c r="P43" s="5">
        <f t="shared" si="9"/>
        <v>302800</v>
      </c>
      <c r="Q43" t="s">
        <v>136</v>
      </c>
      <c r="R43" s="14">
        <v>0</v>
      </c>
      <c r="U43" s="14">
        <v>1</v>
      </c>
      <c r="X43" s="15">
        <f t="shared" si="10"/>
        <v>1</v>
      </c>
      <c r="Y43" s="5" t="e">
        <v>#VALUE!</v>
      </c>
      <c r="Z43" s="45">
        <f t="shared" si="11"/>
        <v>0</v>
      </c>
      <c r="AA43" s="45">
        <f t="shared" si="12"/>
        <v>0</v>
      </c>
      <c r="AB43" s="45">
        <f t="shared" si="13"/>
        <v>0</v>
      </c>
      <c r="AC43" s="45">
        <f t="shared" si="14"/>
        <v>302800</v>
      </c>
      <c r="AD43" s="45">
        <f t="shared" si="15"/>
        <v>0</v>
      </c>
      <c r="AE43" s="45">
        <f t="shared" si="16"/>
        <v>0</v>
      </c>
    </row>
    <row r="44" spans="1:31">
      <c r="A44" t="s">
        <v>110</v>
      </c>
      <c r="B44" s="11">
        <v>42</v>
      </c>
      <c r="C44" s="12" t="s">
        <v>138</v>
      </c>
      <c r="D44" s="5">
        <v>0</v>
      </c>
      <c r="E44" s="5">
        <v>0</v>
      </c>
      <c r="F44" s="5">
        <v>21521.15</v>
      </c>
      <c r="G44" s="5">
        <v>46116.75</v>
      </c>
      <c r="H44" s="5">
        <v>46116.75</v>
      </c>
      <c r="I44" s="5">
        <v>46116.75</v>
      </c>
      <c r="J44" s="5">
        <v>46116.75</v>
      </c>
      <c r="K44" s="5">
        <v>46116.75</v>
      </c>
      <c r="L44" s="5">
        <v>47121.75</v>
      </c>
      <c r="M44" s="5">
        <v>46116.75</v>
      </c>
      <c r="N44" s="5">
        <v>46116.75</v>
      </c>
      <c r="O44" s="5">
        <v>46116.75</v>
      </c>
      <c r="P44" s="5">
        <f t="shared" si="9"/>
        <v>437576.9</v>
      </c>
      <c r="Q44" t="s">
        <v>136</v>
      </c>
      <c r="R44" s="14">
        <v>1</v>
      </c>
      <c r="U44" s="14"/>
      <c r="X44" s="15">
        <f t="shared" si="10"/>
        <v>1</v>
      </c>
      <c r="Y44" s="5" t="e">
        <v>#VALUE!</v>
      </c>
      <c r="Z44" s="45">
        <f t="shared" si="11"/>
        <v>437576.9</v>
      </c>
      <c r="AA44" s="45">
        <f t="shared" si="12"/>
        <v>0</v>
      </c>
      <c r="AB44" s="45">
        <f t="shared" si="13"/>
        <v>0</v>
      </c>
      <c r="AC44" s="45">
        <f t="shared" si="14"/>
        <v>0</v>
      </c>
      <c r="AD44" s="45">
        <f t="shared" si="15"/>
        <v>0</v>
      </c>
      <c r="AE44" s="45">
        <f t="shared" si="16"/>
        <v>0</v>
      </c>
    </row>
    <row r="45" spans="1:31">
      <c r="A45" t="s">
        <v>110</v>
      </c>
      <c r="B45" s="11">
        <v>43</v>
      </c>
      <c r="C45" s="12" t="s">
        <v>139</v>
      </c>
      <c r="D45" s="5">
        <v>0</v>
      </c>
      <c r="E45" s="5">
        <v>0</v>
      </c>
      <c r="F45" s="5">
        <v>0</v>
      </c>
      <c r="G45" s="5">
        <v>30000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f t="shared" si="9"/>
        <v>30000</v>
      </c>
      <c r="Q45" t="s">
        <v>140</v>
      </c>
      <c r="R45" s="14">
        <v>1</v>
      </c>
      <c r="U45" s="14"/>
      <c r="X45" s="15">
        <f t="shared" si="10"/>
        <v>1</v>
      </c>
      <c r="Y45" s="5" t="e">
        <v>#VALUE!</v>
      </c>
      <c r="Z45" s="45">
        <f t="shared" si="11"/>
        <v>30000</v>
      </c>
      <c r="AA45" s="45">
        <f t="shared" si="12"/>
        <v>0</v>
      </c>
      <c r="AB45" s="45">
        <f t="shared" si="13"/>
        <v>0</v>
      </c>
      <c r="AC45" s="45">
        <f t="shared" si="14"/>
        <v>0</v>
      </c>
      <c r="AD45" s="45">
        <f t="shared" si="15"/>
        <v>0</v>
      </c>
      <c r="AE45" s="45">
        <f t="shared" si="16"/>
        <v>0</v>
      </c>
    </row>
    <row r="46" spans="1:31">
      <c r="A46" t="s">
        <v>110</v>
      </c>
      <c r="B46" s="11">
        <v>44</v>
      </c>
      <c r="C46" s="12" t="s">
        <v>141</v>
      </c>
      <c r="D46" s="5">
        <v>0</v>
      </c>
      <c r="E46" s="5">
        <v>0</v>
      </c>
      <c r="F46" s="5">
        <v>0</v>
      </c>
      <c r="G46" s="5">
        <v>0</v>
      </c>
      <c r="H46" s="5">
        <v>24677.419354838708</v>
      </c>
      <c r="I46" s="5">
        <v>25500</v>
      </c>
      <c r="J46" s="5">
        <v>25500</v>
      </c>
      <c r="K46" s="5">
        <v>25500</v>
      </c>
      <c r="L46" s="5">
        <v>25500</v>
      </c>
      <c r="M46" s="5">
        <v>25500</v>
      </c>
      <c r="N46" s="5">
        <v>25500</v>
      </c>
      <c r="O46" s="5">
        <v>25500</v>
      </c>
      <c r="P46" s="5">
        <f t="shared" si="9"/>
        <v>203177.41935483873</v>
      </c>
      <c r="Q46" t="s">
        <v>136</v>
      </c>
      <c r="R46" s="14">
        <v>0.6</v>
      </c>
      <c r="U46" s="14">
        <v>0.4</v>
      </c>
      <c r="X46" s="15">
        <f t="shared" si="10"/>
        <v>1</v>
      </c>
      <c r="Y46" s="5" t="e">
        <v>#VALUE!</v>
      </c>
      <c r="Z46" s="45">
        <f t="shared" si="11"/>
        <v>121906.45161290323</v>
      </c>
      <c r="AA46" s="45">
        <f t="shared" si="12"/>
        <v>0</v>
      </c>
      <c r="AB46" s="45">
        <f t="shared" si="13"/>
        <v>0</v>
      </c>
      <c r="AC46" s="45">
        <f t="shared" si="14"/>
        <v>81270.967741935499</v>
      </c>
      <c r="AD46" s="45">
        <f t="shared" si="15"/>
        <v>0</v>
      </c>
      <c r="AE46" s="45">
        <f t="shared" si="16"/>
        <v>0</v>
      </c>
    </row>
    <row r="47" spans="1:31">
      <c r="A47" t="s">
        <v>110</v>
      </c>
      <c r="B47" s="11">
        <v>45</v>
      </c>
      <c r="C47" s="12" t="s">
        <v>142</v>
      </c>
      <c r="D47" s="5">
        <v>0</v>
      </c>
      <c r="E47" s="5">
        <v>0</v>
      </c>
      <c r="F47" s="5">
        <v>0</v>
      </c>
      <c r="G47" s="5">
        <v>0</v>
      </c>
      <c r="H47" s="5">
        <v>9610.354838709678</v>
      </c>
      <c r="I47" s="5">
        <v>21389.200000000001</v>
      </c>
      <c r="J47" s="5">
        <v>22917</v>
      </c>
      <c r="K47" s="5">
        <v>22917</v>
      </c>
      <c r="L47" s="5">
        <v>22917</v>
      </c>
      <c r="M47" s="5">
        <v>22917</v>
      </c>
      <c r="N47" s="5">
        <v>22917</v>
      </c>
      <c r="O47" s="5">
        <v>22917</v>
      </c>
      <c r="P47" s="5">
        <f t="shared" si="9"/>
        <v>168501.55483870968</v>
      </c>
      <c r="Q47" t="s">
        <v>136</v>
      </c>
      <c r="R47" s="14">
        <v>0.6</v>
      </c>
      <c r="U47" s="14">
        <v>0.4</v>
      </c>
      <c r="X47" s="15">
        <f t="shared" si="10"/>
        <v>1</v>
      </c>
      <c r="Y47" s="5" t="e">
        <v>#VALUE!</v>
      </c>
      <c r="Z47" s="45">
        <f t="shared" si="11"/>
        <v>101100.93290322581</v>
      </c>
      <c r="AA47" s="45">
        <f t="shared" si="12"/>
        <v>0</v>
      </c>
      <c r="AB47" s="45">
        <f t="shared" si="13"/>
        <v>0</v>
      </c>
      <c r="AC47" s="45">
        <f t="shared" si="14"/>
        <v>67400.621935483869</v>
      </c>
      <c r="AD47" s="45">
        <f t="shared" si="15"/>
        <v>0</v>
      </c>
      <c r="AE47" s="45">
        <f t="shared" si="16"/>
        <v>0</v>
      </c>
    </row>
    <row r="48" spans="1:31">
      <c r="A48" t="s">
        <v>110</v>
      </c>
      <c r="B48" s="11">
        <v>46</v>
      </c>
      <c r="C48" t="s">
        <v>143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12774.1935483871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f t="shared" si="9"/>
        <v>12774.1935483871</v>
      </c>
      <c r="Q48" s="27" t="s">
        <v>144</v>
      </c>
      <c r="R48" s="14">
        <v>1</v>
      </c>
      <c r="X48" s="15">
        <f t="shared" si="10"/>
        <v>1</v>
      </c>
      <c r="Y48" s="5" t="e">
        <v>#VALUE!</v>
      </c>
      <c r="Z48" s="45">
        <f t="shared" si="11"/>
        <v>12774.1935483871</v>
      </c>
      <c r="AA48" s="45">
        <f t="shared" si="12"/>
        <v>0</v>
      </c>
      <c r="AB48" s="45">
        <f t="shared" si="13"/>
        <v>0</v>
      </c>
      <c r="AC48" s="45">
        <f t="shared" si="14"/>
        <v>0</v>
      </c>
      <c r="AD48" s="45">
        <f t="shared" si="15"/>
        <v>0</v>
      </c>
      <c r="AE48" s="45">
        <f t="shared" si="16"/>
        <v>0</v>
      </c>
    </row>
    <row r="49" spans="1:31">
      <c r="A49" t="s">
        <v>92</v>
      </c>
      <c r="B49" s="11">
        <v>47</v>
      </c>
      <c r="C49" s="13" t="s">
        <v>145</v>
      </c>
      <c r="D49" s="5"/>
      <c r="E49" s="5"/>
      <c r="F49" s="5"/>
      <c r="G49" s="5"/>
      <c r="H49" s="5"/>
      <c r="I49" s="5"/>
      <c r="J49" s="5">
        <v>40000</v>
      </c>
      <c r="K49" s="5">
        <v>40000</v>
      </c>
      <c r="L49" s="5">
        <v>16774</v>
      </c>
      <c r="M49" s="5">
        <v>0</v>
      </c>
      <c r="N49" s="5">
        <v>0</v>
      </c>
      <c r="O49" s="5">
        <v>0</v>
      </c>
      <c r="P49" s="5">
        <f t="shared" si="9"/>
        <v>96774</v>
      </c>
      <c r="Q49" s="27" t="s">
        <v>136</v>
      </c>
      <c r="R49" s="14">
        <v>1</v>
      </c>
      <c r="X49" s="15">
        <f t="shared" si="10"/>
        <v>1</v>
      </c>
      <c r="Y49" s="5" t="e">
        <v>#VALUE!</v>
      </c>
      <c r="Z49" s="45">
        <f t="shared" si="11"/>
        <v>96774</v>
      </c>
      <c r="AA49" s="45">
        <f t="shared" si="12"/>
        <v>0</v>
      </c>
      <c r="AB49" s="45">
        <f t="shared" si="13"/>
        <v>0</v>
      </c>
      <c r="AC49" s="45">
        <f t="shared" si="14"/>
        <v>0</v>
      </c>
      <c r="AD49" s="45">
        <f t="shared" si="15"/>
        <v>0</v>
      </c>
      <c r="AE49" s="45">
        <f t="shared" si="16"/>
        <v>0</v>
      </c>
    </row>
    <row r="50" spans="1:31">
      <c r="A50" t="s">
        <v>92</v>
      </c>
      <c r="B50" s="11">
        <v>48</v>
      </c>
      <c r="C50" t="s">
        <v>146</v>
      </c>
      <c r="D50" s="5"/>
      <c r="E50" s="5"/>
      <c r="F50" s="5"/>
      <c r="G50" s="5"/>
      <c r="H50" s="5"/>
      <c r="I50" s="5"/>
      <c r="J50" s="5">
        <v>33833</v>
      </c>
      <c r="K50" s="5">
        <v>35000</v>
      </c>
      <c r="L50" s="5">
        <v>46500</v>
      </c>
      <c r="M50" s="5">
        <v>35000</v>
      </c>
      <c r="N50" s="5">
        <v>33750</v>
      </c>
      <c r="O50" s="5">
        <v>31612.903225806451</v>
      </c>
      <c r="P50" s="5">
        <f t="shared" si="9"/>
        <v>215695.90322580645</v>
      </c>
      <c r="Q50" s="27" t="s">
        <v>136</v>
      </c>
      <c r="S50" s="14">
        <v>1</v>
      </c>
      <c r="X50" s="15">
        <f t="shared" si="10"/>
        <v>1</v>
      </c>
      <c r="Y50" s="5" t="e">
        <v>#VALUE!</v>
      </c>
      <c r="Z50" s="45">
        <f t="shared" si="11"/>
        <v>0</v>
      </c>
      <c r="AA50" s="45">
        <f t="shared" si="12"/>
        <v>215695.90322580645</v>
      </c>
      <c r="AB50" s="45">
        <f t="shared" si="13"/>
        <v>0</v>
      </c>
      <c r="AC50" s="45">
        <f t="shared" si="14"/>
        <v>0</v>
      </c>
      <c r="AD50" s="45">
        <f t="shared" si="15"/>
        <v>0</v>
      </c>
      <c r="AE50" s="45">
        <f t="shared" si="16"/>
        <v>0</v>
      </c>
    </row>
    <row r="51" spans="1:31">
      <c r="A51" t="s">
        <v>92</v>
      </c>
      <c r="B51" s="11">
        <v>49</v>
      </c>
      <c r="C51" t="s">
        <v>147</v>
      </c>
      <c r="D51" s="5"/>
      <c r="E51" s="5"/>
      <c r="F51" s="5"/>
      <c r="G51" s="5"/>
      <c r="H51" s="5"/>
      <c r="I51" s="5"/>
      <c r="J51" s="5">
        <v>26803</v>
      </c>
      <c r="K51" s="5">
        <v>30516</v>
      </c>
      <c r="L51" s="5">
        <v>31533</v>
      </c>
      <c r="M51" s="5">
        <v>23395.698924731179</v>
      </c>
      <c r="N51" s="5">
        <v>0</v>
      </c>
      <c r="O51" s="5">
        <v>0</v>
      </c>
      <c r="P51" s="5">
        <f t="shared" si="9"/>
        <v>112247.69892473117</v>
      </c>
      <c r="Q51" s="27" t="s">
        <v>136</v>
      </c>
      <c r="S51" s="14">
        <v>1</v>
      </c>
      <c r="X51" s="15">
        <f t="shared" si="10"/>
        <v>1</v>
      </c>
      <c r="Y51" s="5" t="e">
        <v>#VALUE!</v>
      </c>
      <c r="Z51" s="45">
        <f t="shared" si="11"/>
        <v>0</v>
      </c>
      <c r="AA51" s="45">
        <f t="shared" si="12"/>
        <v>112247.69892473117</v>
      </c>
      <c r="AB51" s="45">
        <f t="shared" si="13"/>
        <v>0</v>
      </c>
      <c r="AC51" s="45">
        <f t="shared" si="14"/>
        <v>0</v>
      </c>
      <c r="AD51" s="45">
        <f t="shared" si="15"/>
        <v>0</v>
      </c>
      <c r="AE51" s="45">
        <f t="shared" si="16"/>
        <v>0</v>
      </c>
    </row>
    <row r="52" spans="1:31">
      <c r="A52" t="s">
        <v>110</v>
      </c>
      <c r="B52" s="11">
        <v>50</v>
      </c>
      <c r="C52" t="s">
        <v>148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12373.33333333333</v>
      </c>
      <c r="L52" s="5">
        <v>23200</v>
      </c>
      <c r="M52" s="5">
        <v>23200</v>
      </c>
      <c r="N52" s="5">
        <v>23200</v>
      </c>
      <c r="O52" s="5">
        <v>23200</v>
      </c>
      <c r="P52" s="5">
        <f t="shared" si="9"/>
        <v>105173.33333333333</v>
      </c>
      <c r="Q52" s="27" t="s">
        <v>136</v>
      </c>
      <c r="R52" s="14">
        <v>1</v>
      </c>
      <c r="X52" s="15">
        <f t="shared" si="10"/>
        <v>1</v>
      </c>
      <c r="Y52" s="5" t="e">
        <v>#VALUE!</v>
      </c>
      <c r="Z52" s="45">
        <f t="shared" si="11"/>
        <v>105173.33333333333</v>
      </c>
      <c r="AA52" s="45">
        <f t="shared" si="12"/>
        <v>0</v>
      </c>
      <c r="AB52" s="45">
        <f t="shared" si="13"/>
        <v>0</v>
      </c>
      <c r="AC52" s="45">
        <f t="shared" si="14"/>
        <v>0</v>
      </c>
      <c r="AD52" s="45">
        <f t="shared" si="15"/>
        <v>0</v>
      </c>
      <c r="AE52" s="45">
        <f t="shared" si="16"/>
        <v>0</v>
      </c>
    </row>
    <row r="53" spans="1:31">
      <c r="A53" t="s">
        <v>110</v>
      </c>
      <c r="B53" s="11">
        <v>51</v>
      </c>
      <c r="C53" t="s">
        <v>149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27100</v>
      </c>
      <c r="L53" s="5">
        <v>18648</v>
      </c>
      <c r="M53" s="5">
        <v>20198</v>
      </c>
      <c r="N53" s="5">
        <v>19798</v>
      </c>
      <c r="O53" s="5">
        <v>19798</v>
      </c>
      <c r="P53" s="5">
        <f t="shared" si="9"/>
        <v>105542</v>
      </c>
      <c r="Q53" s="27" t="s">
        <v>136</v>
      </c>
      <c r="R53" s="14">
        <v>1</v>
      </c>
      <c r="X53" s="15">
        <f t="shared" si="10"/>
        <v>1</v>
      </c>
      <c r="Y53" s="5" t="e">
        <v>#VALUE!</v>
      </c>
      <c r="Z53" s="45">
        <f t="shared" si="11"/>
        <v>105542</v>
      </c>
      <c r="AA53" s="45">
        <f t="shared" si="12"/>
        <v>0</v>
      </c>
      <c r="AB53" s="45">
        <f t="shared" si="13"/>
        <v>0</v>
      </c>
      <c r="AC53" s="45">
        <f t="shared" si="14"/>
        <v>0</v>
      </c>
      <c r="AD53" s="45">
        <f t="shared" si="15"/>
        <v>0</v>
      </c>
      <c r="AE53" s="45">
        <f t="shared" si="16"/>
        <v>0</v>
      </c>
    </row>
    <row r="54" spans="1:31">
      <c r="A54" t="s">
        <v>110</v>
      </c>
      <c r="B54" s="11">
        <v>52</v>
      </c>
      <c r="C54" t="s">
        <v>150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25200</v>
      </c>
      <c r="L54" s="5">
        <v>18463.5</v>
      </c>
      <c r="M54" s="5">
        <v>20263.5</v>
      </c>
      <c r="N54" s="5">
        <v>19863.5</v>
      </c>
      <c r="O54" s="5">
        <v>19613.5</v>
      </c>
      <c r="P54" s="5">
        <f t="shared" si="9"/>
        <v>103404</v>
      </c>
      <c r="Q54" s="27" t="s">
        <v>136</v>
      </c>
      <c r="R54" s="14">
        <v>1</v>
      </c>
      <c r="X54" s="15">
        <f t="shared" si="10"/>
        <v>1</v>
      </c>
      <c r="Y54" s="5" t="e">
        <v>#VALUE!</v>
      </c>
      <c r="Z54" s="45">
        <f t="shared" si="11"/>
        <v>103404</v>
      </c>
      <c r="AA54" s="45">
        <f t="shared" si="12"/>
        <v>0</v>
      </c>
      <c r="AB54" s="45">
        <f t="shared" si="13"/>
        <v>0</v>
      </c>
      <c r="AC54" s="45">
        <f t="shared" si="14"/>
        <v>0</v>
      </c>
      <c r="AD54" s="45">
        <f t="shared" si="15"/>
        <v>0</v>
      </c>
      <c r="AE54" s="45">
        <f t="shared" si="16"/>
        <v>0</v>
      </c>
    </row>
    <row r="55" spans="1:31">
      <c r="A55" t="s">
        <v>110</v>
      </c>
      <c r="B55" s="11">
        <v>53</v>
      </c>
      <c r="C55" t="s">
        <v>151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22650</v>
      </c>
      <c r="L55" s="5">
        <v>16476</v>
      </c>
      <c r="M55" s="5">
        <v>19026</v>
      </c>
      <c r="N55" s="5">
        <v>18126</v>
      </c>
      <c r="O55" s="5">
        <v>18110.258064516129</v>
      </c>
      <c r="P55" s="5">
        <f t="shared" si="9"/>
        <v>94388.258064516122</v>
      </c>
      <c r="Q55" s="27" t="s">
        <v>136</v>
      </c>
      <c r="R55" s="14">
        <v>1</v>
      </c>
      <c r="X55" s="15">
        <f t="shared" si="10"/>
        <v>1</v>
      </c>
      <c r="Y55" s="5" t="e">
        <v>#VALUE!</v>
      </c>
      <c r="Z55" s="45">
        <f t="shared" si="11"/>
        <v>94388.258064516122</v>
      </c>
      <c r="AA55" s="45">
        <f t="shared" si="12"/>
        <v>0</v>
      </c>
      <c r="AB55" s="45">
        <f t="shared" si="13"/>
        <v>0</v>
      </c>
      <c r="AC55" s="45">
        <f t="shared" si="14"/>
        <v>0</v>
      </c>
      <c r="AD55" s="45">
        <f t="shared" si="15"/>
        <v>0</v>
      </c>
      <c r="AE55" s="45">
        <f t="shared" si="16"/>
        <v>0</v>
      </c>
    </row>
    <row r="56" spans="1:31" ht="15.75" customHeight="1" thickBot="1">
      <c r="A56" t="s">
        <v>110</v>
      </c>
      <c r="B56" s="11">
        <v>54</v>
      </c>
      <c r="C56" t="s">
        <v>152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27000</v>
      </c>
      <c r="L56" s="5">
        <v>21290.322580645159</v>
      </c>
      <c r="M56" s="5">
        <v>22000</v>
      </c>
      <c r="N56" s="5">
        <v>22000</v>
      </c>
      <c r="O56" s="5">
        <v>22000</v>
      </c>
      <c r="P56" s="5">
        <f t="shared" si="9"/>
        <v>114290.32258064515</v>
      </c>
      <c r="Q56" s="27" t="s">
        <v>136</v>
      </c>
      <c r="R56" s="14">
        <v>0.5</v>
      </c>
      <c r="S56" s="28">
        <v>0.1</v>
      </c>
      <c r="U56" s="20">
        <v>0.2</v>
      </c>
      <c r="V56" s="20">
        <v>0.2</v>
      </c>
      <c r="W56" s="20"/>
      <c r="X56" s="15">
        <f t="shared" si="10"/>
        <v>1</v>
      </c>
      <c r="Y56" s="5" t="e">
        <v>#VALUE!</v>
      </c>
      <c r="Z56" s="45">
        <f t="shared" si="11"/>
        <v>57145.161290322576</v>
      </c>
      <c r="AA56" s="45">
        <f t="shared" si="12"/>
        <v>11429.032258064515</v>
      </c>
      <c r="AB56" s="45">
        <f t="shared" si="13"/>
        <v>0</v>
      </c>
      <c r="AC56" s="45">
        <f t="shared" si="14"/>
        <v>22858.06451612903</v>
      </c>
      <c r="AD56" s="45">
        <f t="shared" si="15"/>
        <v>22858.06451612903</v>
      </c>
      <c r="AE56" s="45">
        <f t="shared" si="16"/>
        <v>0</v>
      </c>
    </row>
    <row r="57" spans="1:31" ht="15.75" customHeight="1" thickBot="1">
      <c r="A57" t="s">
        <v>92</v>
      </c>
      <c r="B57" s="11">
        <v>55</v>
      </c>
      <c r="C57" s="19" t="s">
        <v>153</v>
      </c>
      <c r="D57" s="5"/>
      <c r="E57" s="5"/>
      <c r="F57" s="5"/>
      <c r="G57" s="5"/>
      <c r="H57" s="5"/>
      <c r="I57" s="5"/>
      <c r="J57" s="5"/>
      <c r="K57" s="5"/>
      <c r="L57" s="5">
        <v>7006</v>
      </c>
      <c r="M57" s="5">
        <v>36200</v>
      </c>
      <c r="N57" s="5">
        <v>36200</v>
      </c>
      <c r="O57" s="5">
        <v>36200</v>
      </c>
      <c r="P57" s="5">
        <f t="shared" si="9"/>
        <v>115606</v>
      </c>
      <c r="Q57" t="s">
        <v>154</v>
      </c>
      <c r="R57" s="14">
        <v>1</v>
      </c>
      <c r="X57" s="15">
        <f t="shared" si="10"/>
        <v>1</v>
      </c>
      <c r="Y57" s="5" t="e">
        <v>#VALUE!</v>
      </c>
      <c r="Z57" s="45">
        <f t="shared" si="11"/>
        <v>115606</v>
      </c>
      <c r="AA57" s="45">
        <f t="shared" si="12"/>
        <v>0</v>
      </c>
      <c r="AB57" s="45">
        <f t="shared" si="13"/>
        <v>0</v>
      </c>
      <c r="AC57" s="45">
        <f t="shared" si="14"/>
        <v>0</v>
      </c>
      <c r="AD57" s="45">
        <f t="shared" si="15"/>
        <v>0</v>
      </c>
      <c r="AE57" s="45">
        <f t="shared" si="16"/>
        <v>0</v>
      </c>
    </row>
    <row r="58" spans="1:31" ht="15.75" customHeight="1" thickBot="1">
      <c r="A58" t="s">
        <v>110</v>
      </c>
      <c r="B58" s="11">
        <v>56</v>
      </c>
      <c r="C58" s="29" t="s">
        <v>155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32200</v>
      </c>
      <c r="M58" s="5">
        <v>23200</v>
      </c>
      <c r="N58" s="5">
        <v>21269.428571428569</v>
      </c>
      <c r="O58" s="5">
        <v>22825.806451612902</v>
      </c>
      <c r="P58" s="5">
        <f t="shared" si="9"/>
        <v>99495.235023041459</v>
      </c>
      <c r="Q58" t="s">
        <v>154</v>
      </c>
      <c r="R58" s="30">
        <v>1</v>
      </c>
      <c r="X58" s="15">
        <f t="shared" si="10"/>
        <v>1</v>
      </c>
      <c r="Y58" s="5" t="e">
        <v>#VALUE!</v>
      </c>
      <c r="Z58" s="45">
        <f t="shared" si="11"/>
        <v>99495.235023041459</v>
      </c>
      <c r="AA58" s="45">
        <f t="shared" si="12"/>
        <v>0</v>
      </c>
      <c r="AB58" s="45">
        <f t="shared" si="13"/>
        <v>0</v>
      </c>
      <c r="AC58" s="45">
        <f t="shared" si="14"/>
        <v>0</v>
      </c>
      <c r="AD58" s="45">
        <f t="shared" si="15"/>
        <v>0</v>
      </c>
      <c r="AE58" s="45">
        <f t="shared" si="16"/>
        <v>0</v>
      </c>
    </row>
    <row r="59" spans="1:31" ht="15.75" customHeight="1" thickBot="1">
      <c r="A59" t="s">
        <v>110</v>
      </c>
      <c r="B59" s="11">
        <v>57</v>
      </c>
      <c r="C59" s="29" t="s">
        <v>156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25283</v>
      </c>
      <c r="M59" s="5">
        <v>25283</v>
      </c>
      <c r="N59" s="5">
        <v>25283</v>
      </c>
      <c r="O59" s="5">
        <v>25283</v>
      </c>
      <c r="P59" s="5">
        <f t="shared" si="9"/>
        <v>101132</v>
      </c>
      <c r="Q59" t="s">
        <v>154</v>
      </c>
      <c r="R59" s="30">
        <v>0.6</v>
      </c>
      <c r="U59" s="14">
        <v>0.4</v>
      </c>
      <c r="X59" s="15">
        <f t="shared" si="10"/>
        <v>1</v>
      </c>
      <c r="Y59" s="5" t="e">
        <v>#VALUE!</v>
      </c>
      <c r="Z59" s="45">
        <f t="shared" si="11"/>
        <v>60679.199999999997</v>
      </c>
      <c r="AA59" s="45">
        <f t="shared" si="12"/>
        <v>0</v>
      </c>
      <c r="AB59" s="45">
        <f t="shared" si="13"/>
        <v>0</v>
      </c>
      <c r="AC59" s="45">
        <f t="shared" si="14"/>
        <v>40452.800000000003</v>
      </c>
      <c r="AD59" s="45">
        <f t="shared" si="15"/>
        <v>0</v>
      </c>
      <c r="AE59" s="45">
        <f t="shared" si="16"/>
        <v>0</v>
      </c>
    </row>
    <row r="60" spans="1:31">
      <c r="A60" t="s">
        <v>92</v>
      </c>
      <c r="B60" s="11">
        <v>58</v>
      </c>
      <c r="C60" s="31" t="s">
        <v>157</v>
      </c>
      <c r="D60" s="5"/>
      <c r="E60" s="5"/>
      <c r="F60" s="5"/>
      <c r="G60" s="5"/>
      <c r="H60" s="5"/>
      <c r="I60" s="5"/>
      <c r="J60" s="5"/>
      <c r="K60" s="5"/>
      <c r="L60" s="5"/>
      <c r="M60" s="5">
        <v>37664.516129032258</v>
      </c>
      <c r="N60" s="5">
        <v>64866.666666666657</v>
      </c>
      <c r="O60" s="5">
        <v>64866.666666666657</v>
      </c>
      <c r="P60" s="5">
        <f t="shared" si="9"/>
        <v>167397.84946236556</v>
      </c>
      <c r="Q60" t="s">
        <v>154</v>
      </c>
      <c r="R60" s="14">
        <v>1</v>
      </c>
      <c r="X60" s="15">
        <f t="shared" si="10"/>
        <v>1</v>
      </c>
      <c r="Y60" s="5" t="e">
        <v>#VALUE!</v>
      </c>
      <c r="Z60" s="45">
        <f t="shared" si="11"/>
        <v>167397.84946236556</v>
      </c>
      <c r="AA60" s="45">
        <f t="shared" si="12"/>
        <v>0</v>
      </c>
      <c r="AB60" s="45">
        <f t="shared" si="13"/>
        <v>0</v>
      </c>
      <c r="AC60" s="45">
        <f t="shared" si="14"/>
        <v>0</v>
      </c>
      <c r="AD60" s="45">
        <f t="shared" si="15"/>
        <v>0</v>
      </c>
      <c r="AE60" s="45">
        <f t="shared" si="16"/>
        <v>0</v>
      </c>
    </row>
    <row r="61" spans="1:31">
      <c r="A61" t="s">
        <v>110</v>
      </c>
      <c r="B61" s="11">
        <v>59</v>
      </c>
      <c r="C61" s="32" t="s">
        <v>158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33200</v>
      </c>
      <c r="N61" s="5">
        <v>33200</v>
      </c>
      <c r="O61" s="5">
        <v>33200</v>
      </c>
      <c r="P61" s="5">
        <f t="shared" si="9"/>
        <v>99600</v>
      </c>
      <c r="Q61" t="s">
        <v>154</v>
      </c>
      <c r="R61" s="14">
        <v>1</v>
      </c>
      <c r="X61" s="15">
        <f t="shared" si="10"/>
        <v>1</v>
      </c>
      <c r="Y61" s="5" t="e">
        <v>#VALUE!</v>
      </c>
      <c r="Z61" s="45">
        <f t="shared" si="11"/>
        <v>99600</v>
      </c>
      <c r="AA61" s="45">
        <f t="shared" si="12"/>
        <v>0</v>
      </c>
      <c r="AB61" s="45">
        <f t="shared" si="13"/>
        <v>0</v>
      </c>
      <c r="AC61" s="45">
        <f t="shared" si="14"/>
        <v>0</v>
      </c>
      <c r="AD61" s="45">
        <f t="shared" si="15"/>
        <v>0</v>
      </c>
      <c r="AE61" s="45">
        <f t="shared" si="16"/>
        <v>0</v>
      </c>
    </row>
    <row r="62" spans="1:31">
      <c r="A62" t="s">
        <v>110</v>
      </c>
      <c r="B62" s="11">
        <v>60</v>
      </c>
      <c r="C62" s="32" t="s">
        <v>159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10094.270967741941</v>
      </c>
      <c r="N62" s="5">
        <v>18407.2</v>
      </c>
      <c r="O62" s="5">
        <v>18407.2</v>
      </c>
      <c r="P62" s="5">
        <f t="shared" si="9"/>
        <v>46908.670967741942</v>
      </c>
      <c r="Q62" t="s">
        <v>154</v>
      </c>
      <c r="R62" s="14">
        <v>1</v>
      </c>
      <c r="X62" s="15">
        <f t="shared" si="10"/>
        <v>1</v>
      </c>
      <c r="Y62" s="5" t="e">
        <v>#VALUE!</v>
      </c>
      <c r="Z62" s="45">
        <f t="shared" si="11"/>
        <v>46908.670967741942</v>
      </c>
      <c r="AA62" s="45">
        <f t="shared" si="12"/>
        <v>0</v>
      </c>
      <c r="AB62" s="45">
        <f t="shared" si="13"/>
        <v>0</v>
      </c>
      <c r="AC62" s="45">
        <f t="shared" si="14"/>
        <v>0</v>
      </c>
      <c r="AD62" s="45">
        <f t="shared" si="15"/>
        <v>0</v>
      </c>
      <c r="AE62" s="45">
        <f t="shared" si="16"/>
        <v>0</v>
      </c>
    </row>
    <row r="63" spans="1:31">
      <c r="A63" t="s">
        <v>110</v>
      </c>
      <c r="B63" s="11">
        <v>61</v>
      </c>
      <c r="C63" s="32" t="s">
        <v>160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18096.77419354839</v>
      </c>
      <c r="N63" s="5">
        <v>30700</v>
      </c>
      <c r="O63" s="5">
        <v>30922.580645161299</v>
      </c>
      <c r="P63" s="5">
        <f t="shared" si="9"/>
        <v>79719.354838709696</v>
      </c>
      <c r="Q63" t="s">
        <v>154</v>
      </c>
      <c r="R63" s="14">
        <v>1</v>
      </c>
      <c r="X63" s="15">
        <f t="shared" si="10"/>
        <v>1</v>
      </c>
      <c r="Y63" s="5" t="e">
        <v>#VALUE!</v>
      </c>
      <c r="Z63" s="45">
        <f t="shared" si="11"/>
        <v>79719.354838709696</v>
      </c>
      <c r="AA63" s="45">
        <f t="shared" si="12"/>
        <v>0</v>
      </c>
      <c r="AB63" s="45">
        <f t="shared" si="13"/>
        <v>0</v>
      </c>
      <c r="AC63" s="45">
        <f t="shared" si="14"/>
        <v>0</v>
      </c>
      <c r="AD63" s="45">
        <f t="shared" si="15"/>
        <v>0</v>
      </c>
      <c r="AE63" s="45">
        <f t="shared" si="16"/>
        <v>0</v>
      </c>
    </row>
    <row r="64" spans="1:31">
      <c r="A64" t="s">
        <v>92</v>
      </c>
      <c r="B64" s="11">
        <v>62</v>
      </c>
      <c r="C64" s="41" t="s">
        <v>161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>
        <v>123214.2857142857</v>
      </c>
      <c r="O64" s="5">
        <v>150000</v>
      </c>
      <c r="P64" s="5">
        <f t="shared" si="9"/>
        <v>273214.28571428568</v>
      </c>
      <c r="Q64" t="s">
        <v>154</v>
      </c>
      <c r="R64" s="14">
        <v>1</v>
      </c>
      <c r="X64" s="15">
        <f t="shared" si="10"/>
        <v>1</v>
      </c>
      <c r="Y64" s="5" t="e">
        <v>#VALUE!</v>
      </c>
      <c r="Z64" s="45">
        <f t="shared" si="11"/>
        <v>273214.28571428568</v>
      </c>
      <c r="AA64" s="45">
        <f t="shared" si="12"/>
        <v>0</v>
      </c>
      <c r="AB64" s="45">
        <f t="shared" si="13"/>
        <v>0</v>
      </c>
      <c r="AC64" s="45">
        <f t="shared" si="14"/>
        <v>0</v>
      </c>
      <c r="AD64" s="45">
        <f t="shared" si="15"/>
        <v>0</v>
      </c>
      <c r="AE64" s="45">
        <f t="shared" si="16"/>
        <v>0</v>
      </c>
    </row>
    <row r="65" spans="1:31">
      <c r="A65" t="s">
        <v>92</v>
      </c>
      <c r="B65" s="11">
        <v>63</v>
      </c>
      <c r="C65" s="41" t="s">
        <v>162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>
        <v>17600</v>
      </c>
      <c r="O65" s="5">
        <v>29866.666666666672</v>
      </c>
      <c r="P65" s="5">
        <f t="shared" si="9"/>
        <v>47466.666666666672</v>
      </c>
      <c r="Q65" t="s">
        <v>154</v>
      </c>
      <c r="R65" s="14">
        <v>1</v>
      </c>
      <c r="X65" s="15">
        <f t="shared" si="10"/>
        <v>1</v>
      </c>
      <c r="Y65" s="5" t="e">
        <v>#VALUE!</v>
      </c>
      <c r="Z65" s="45">
        <f t="shared" si="11"/>
        <v>47466.666666666672</v>
      </c>
      <c r="AA65" s="45">
        <f t="shared" si="12"/>
        <v>0</v>
      </c>
      <c r="AB65" s="45">
        <f t="shared" si="13"/>
        <v>0</v>
      </c>
      <c r="AC65" s="45">
        <f t="shared" si="14"/>
        <v>0</v>
      </c>
      <c r="AD65" s="45">
        <f t="shared" si="15"/>
        <v>0</v>
      </c>
      <c r="AE65" s="45">
        <f t="shared" si="16"/>
        <v>0</v>
      </c>
    </row>
    <row r="66" spans="1:31">
      <c r="A66" t="s">
        <v>92</v>
      </c>
      <c r="B66" s="11">
        <v>64</v>
      </c>
      <c r="C66" s="41" t="s">
        <v>163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>
        <v>47225.806451612909</v>
      </c>
      <c r="P66" s="5">
        <f t="shared" si="9"/>
        <v>47225.806451612909</v>
      </c>
      <c r="R66" s="14"/>
      <c r="X66" s="15"/>
      <c r="Y66" s="5"/>
      <c r="Z66" s="45"/>
      <c r="AA66" s="45"/>
      <c r="AB66" s="45"/>
      <c r="AC66" s="45"/>
      <c r="AD66" s="45"/>
      <c r="AE66" s="45"/>
    </row>
    <row r="67" spans="1:31">
      <c r="A67" t="s">
        <v>110</v>
      </c>
      <c r="B67" s="11">
        <v>65</v>
      </c>
      <c r="C67" s="41" t="s">
        <v>164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31250</v>
      </c>
      <c r="P67" s="5">
        <f t="shared" ref="P67:P69" si="17">SUM(D67:O67)</f>
        <v>31250</v>
      </c>
      <c r="R67" s="14"/>
      <c r="X67" s="15"/>
      <c r="Y67" s="5"/>
      <c r="Z67" s="45"/>
      <c r="AA67" s="45"/>
      <c r="AB67" s="45"/>
      <c r="AC67" s="45"/>
      <c r="AD67" s="45"/>
      <c r="AE67" s="45"/>
    </row>
    <row r="68" spans="1:31">
      <c r="A68" t="s">
        <v>110</v>
      </c>
      <c r="B68" s="11">
        <v>66</v>
      </c>
      <c r="C68" s="41" t="s">
        <v>165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31250</v>
      </c>
      <c r="P68" s="5">
        <f t="shared" si="17"/>
        <v>31250</v>
      </c>
      <c r="R68" s="14"/>
      <c r="X68" s="15"/>
      <c r="Y68" s="5"/>
      <c r="Z68" s="45"/>
      <c r="AA68" s="45"/>
      <c r="AB68" s="45"/>
      <c r="AC68" s="45"/>
      <c r="AD68" s="45"/>
      <c r="AE68" s="45"/>
    </row>
    <row r="69" spans="1:31">
      <c r="A69" t="s">
        <v>110</v>
      </c>
      <c r="B69" s="11">
        <v>67</v>
      </c>
      <c r="C69" s="41" t="s">
        <v>166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16709.677419354841</v>
      </c>
      <c r="P69" s="5">
        <f t="shared" si="17"/>
        <v>16709.677419354841</v>
      </c>
      <c r="R69" s="14"/>
      <c r="X69" s="15"/>
      <c r="Y69" s="5"/>
      <c r="Z69" s="45"/>
      <c r="AA69" s="45"/>
      <c r="AB69" s="45"/>
      <c r="AC69" s="45"/>
      <c r="AD69" s="45"/>
      <c r="AE69" s="45"/>
    </row>
    <row r="70" spans="1:31"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R70" s="15">
        <f>SUM(R3:R65)</f>
        <v>42.600000000000009</v>
      </c>
      <c r="S70" s="15">
        <f>SUM(S3:S59)</f>
        <v>7.1</v>
      </c>
      <c r="T70" s="15">
        <f>SUM(T3:T59)</f>
        <v>0</v>
      </c>
      <c r="U70" s="15">
        <f>SUM(U3:U59)</f>
        <v>9.15</v>
      </c>
      <c r="V70" s="15">
        <f>SUM(V3:V59)</f>
        <v>3.1500000000000004</v>
      </c>
      <c r="W70" s="15">
        <f>SUM(W3:W59)</f>
        <v>1</v>
      </c>
      <c r="X70" s="15">
        <f>SUM(R70:W70)</f>
        <v>63.000000000000007</v>
      </c>
      <c r="Y70" s="15"/>
      <c r="Z70" s="45"/>
      <c r="AA70" s="45"/>
      <c r="AB70" s="45"/>
      <c r="AC70" s="45"/>
      <c r="AD70" s="45"/>
      <c r="AE70" s="45"/>
    </row>
    <row r="71" spans="1:31"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Z71" s="45">
        <f t="shared" ref="Z71:AE71" si="18">SUM(Z3:Z70)</f>
        <v>18056824.541812595</v>
      </c>
      <c r="AA71" s="45">
        <f t="shared" si="18"/>
        <v>2957624.5725038406</v>
      </c>
      <c r="AB71" s="45">
        <f t="shared" si="18"/>
        <v>0</v>
      </c>
      <c r="AC71" s="45">
        <f t="shared" si="18"/>
        <v>4620277.7980990792</v>
      </c>
      <c r="AD71" s="45">
        <f t="shared" si="18"/>
        <v>1791069.5149193546</v>
      </c>
      <c r="AE71" s="45">
        <f t="shared" si="18"/>
        <v>540000</v>
      </c>
    </row>
    <row r="72" spans="1:31">
      <c r="C72" s="6" t="s">
        <v>191</v>
      </c>
      <c r="D72" s="7">
        <v>1045186</v>
      </c>
      <c r="E72" s="7">
        <v>1453808</v>
      </c>
      <c r="F72" s="7">
        <v>1126265</v>
      </c>
      <c r="G72" s="7">
        <v>1019061</v>
      </c>
      <c r="H72" s="7">
        <v>962725</v>
      </c>
      <c r="I72" s="7">
        <v>990961</v>
      </c>
      <c r="J72" s="7">
        <v>1286211</v>
      </c>
      <c r="K72" s="7">
        <v>1128784</v>
      </c>
      <c r="L72" s="7">
        <v>1336041</v>
      </c>
      <c r="M72" s="7">
        <v>1241598.715053763</v>
      </c>
      <c r="N72" s="7">
        <v>1386020.791666667</v>
      </c>
      <c r="O72" s="7">
        <v>1470485.5430107531</v>
      </c>
      <c r="P72" s="7">
        <f>SUM(D72:O72)</f>
        <v>14447147.049731184</v>
      </c>
    </row>
    <row r="73" spans="1:31">
      <c r="C73" s="6" t="s">
        <v>192</v>
      </c>
      <c r="D73" s="7">
        <v>857933.82</v>
      </c>
      <c r="E73" s="7">
        <v>1154631.5</v>
      </c>
      <c r="F73" s="7">
        <v>1050394.6499999999</v>
      </c>
      <c r="G73" s="7">
        <v>1119523.1209677421</v>
      </c>
      <c r="H73" s="7">
        <v>1084646.89516129</v>
      </c>
      <c r="I73" s="7">
        <v>1044907.587634409</v>
      </c>
      <c r="J73" s="7">
        <v>1022639.725806452</v>
      </c>
      <c r="K73" s="7">
        <v>1221099.833333333</v>
      </c>
      <c r="L73" s="7">
        <v>1374901.3225806451</v>
      </c>
      <c r="M73" s="7">
        <v>1217707.4967741941</v>
      </c>
      <c r="N73" s="7">
        <v>1226319.6285714291</v>
      </c>
      <c r="O73" s="7">
        <v>1270372.2806451609</v>
      </c>
      <c r="P73" s="7">
        <f>SUM(D73:O73)</f>
        <v>13645077.861474656</v>
      </c>
    </row>
    <row r="74" spans="1:31">
      <c r="C74" s="6" t="s">
        <v>7195</v>
      </c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</row>
    <row r="75" spans="1:31">
      <c r="C75" s="6" t="s">
        <v>90</v>
      </c>
      <c r="D75" s="34">
        <f t="shared" ref="D75:O75" si="19">SUM(D72:D73)</f>
        <v>1903119.8199999998</v>
      </c>
      <c r="E75" s="34">
        <f t="shared" si="19"/>
        <v>2608439.5</v>
      </c>
      <c r="F75" s="34">
        <f t="shared" si="19"/>
        <v>2176659.65</v>
      </c>
      <c r="G75" s="34">
        <f t="shared" si="19"/>
        <v>2138584.1209677421</v>
      </c>
      <c r="H75" s="34">
        <f t="shared" si="19"/>
        <v>2047371.89516129</v>
      </c>
      <c r="I75" s="34">
        <f t="shared" si="19"/>
        <v>2035868.5876344088</v>
      </c>
      <c r="J75" s="34">
        <f t="shared" si="19"/>
        <v>2308850.7258064519</v>
      </c>
      <c r="K75" s="34">
        <f t="shared" si="19"/>
        <v>2349883.833333333</v>
      </c>
      <c r="L75" s="34">
        <f t="shared" si="19"/>
        <v>2710942.3225806449</v>
      </c>
      <c r="M75" s="34">
        <f t="shared" si="19"/>
        <v>2459306.2118279571</v>
      </c>
      <c r="N75" s="34">
        <f t="shared" si="19"/>
        <v>2612340.4202380963</v>
      </c>
      <c r="O75" s="34">
        <f t="shared" si="19"/>
        <v>2740857.823655914</v>
      </c>
      <c r="P75" s="34">
        <f>SUM(P72:P74)</f>
        <v>28092224.911205839</v>
      </c>
      <c r="R75" s="5"/>
    </row>
    <row r="77" spans="1:31">
      <c r="L77" s="35">
        <f>L75-L65</f>
        <v>2710942.3225806449</v>
      </c>
      <c r="M77" s="35"/>
      <c r="N77" s="35"/>
      <c r="O77" s="35"/>
    </row>
    <row r="78" spans="1:31">
      <c r="P78">
        <f>P65-P75</f>
        <v>-28044758.244539171</v>
      </c>
    </row>
    <row r="81" spans="1:10">
      <c r="H81" s="444" t="s">
        <v>12054</v>
      </c>
      <c r="I81" s="439"/>
    </row>
    <row r="82" spans="1:10">
      <c r="A82" s="36" t="s">
        <v>12055</v>
      </c>
      <c r="B82" s="36" t="s">
        <v>12056</v>
      </c>
      <c r="C82" s="36" t="s">
        <v>12057</v>
      </c>
      <c r="D82" s="36" t="s">
        <v>12058</v>
      </c>
      <c r="E82" s="36" t="s">
        <v>12059</v>
      </c>
      <c r="F82" s="36" t="s">
        <v>12060</v>
      </c>
      <c r="G82" s="36" t="s">
        <v>12061</v>
      </c>
      <c r="H82" s="36" t="s">
        <v>12062</v>
      </c>
      <c r="I82" s="36" t="s">
        <v>7195</v>
      </c>
      <c r="J82" s="36" t="s">
        <v>20</v>
      </c>
    </row>
    <row r="83" spans="1:10">
      <c r="A83" s="37">
        <v>45383</v>
      </c>
      <c r="B83" s="38">
        <v>491420.66</v>
      </c>
      <c r="C83" s="38">
        <v>145784.82999999999</v>
      </c>
      <c r="D83" s="38">
        <v>132312.32999999999</v>
      </c>
      <c r="E83" s="38">
        <v>21600</v>
      </c>
      <c r="F83" s="38">
        <v>4000</v>
      </c>
      <c r="G83" s="38">
        <v>0</v>
      </c>
      <c r="H83" s="38">
        <v>500</v>
      </c>
      <c r="I83" s="38">
        <v>62316</v>
      </c>
      <c r="J83" s="38">
        <f t="shared" ref="J83:J92" si="20">SUM(B83:I83)</f>
        <v>857933.82</v>
      </c>
    </row>
    <row r="84" spans="1:10">
      <c r="A84" s="37">
        <v>45413</v>
      </c>
      <c r="B84" s="38">
        <v>591712</v>
      </c>
      <c r="C84" s="38">
        <v>164620.5</v>
      </c>
      <c r="D84" s="38">
        <v>139119</v>
      </c>
      <c r="E84" s="38">
        <v>25600</v>
      </c>
      <c r="F84" s="38">
        <v>4000</v>
      </c>
      <c r="G84" s="38">
        <v>94735</v>
      </c>
      <c r="H84" s="38">
        <v>750</v>
      </c>
      <c r="I84" s="38">
        <v>134095</v>
      </c>
      <c r="J84" s="38">
        <f t="shared" si="20"/>
        <v>1154631.5</v>
      </c>
    </row>
    <row r="85" spans="1:10">
      <c r="A85" s="37">
        <v>45444</v>
      </c>
      <c r="B85" s="38">
        <v>607472.6333333333</v>
      </c>
      <c r="C85" s="38">
        <v>172500.81666666671</v>
      </c>
      <c r="D85" s="38">
        <v>146252.5333333333</v>
      </c>
      <c r="E85" s="38">
        <v>26346.666666666672</v>
      </c>
      <c r="F85" s="38">
        <v>5600</v>
      </c>
      <c r="G85" s="38">
        <v>1600</v>
      </c>
      <c r="H85" s="38">
        <v>250</v>
      </c>
      <c r="I85" s="38">
        <v>8525</v>
      </c>
      <c r="J85" s="38">
        <f t="shared" si="20"/>
        <v>968547.64999999991</v>
      </c>
    </row>
    <row r="86" spans="1:10">
      <c r="A86" s="37">
        <v>45474</v>
      </c>
      <c r="B86" s="38">
        <v>649770.5</v>
      </c>
      <c r="C86" s="38">
        <v>178649.75</v>
      </c>
      <c r="D86" s="38">
        <v>151548</v>
      </c>
      <c r="E86" s="38">
        <v>27200</v>
      </c>
      <c r="F86" s="38">
        <v>5083.8709677419356</v>
      </c>
      <c r="G86" s="38">
        <v>800</v>
      </c>
      <c r="H86" s="38">
        <v>250</v>
      </c>
      <c r="I86" s="38">
        <v>14287</v>
      </c>
      <c r="J86" s="38">
        <f t="shared" si="20"/>
        <v>1027589.1209677419</v>
      </c>
    </row>
    <row r="87" spans="1:10">
      <c r="A87" s="37">
        <v>45505</v>
      </c>
      <c r="B87" s="38">
        <v>654058.27419354836</v>
      </c>
      <c r="C87" s="38">
        <v>178649.75</v>
      </c>
      <c r="D87" s="38">
        <v>151548</v>
      </c>
      <c r="E87" s="38">
        <v>27200</v>
      </c>
      <c r="F87" s="38">
        <v>5083.8709677419356</v>
      </c>
      <c r="G87" s="38">
        <v>8500</v>
      </c>
      <c r="H87" s="38">
        <v>1750</v>
      </c>
      <c r="I87" s="38">
        <v>11572</v>
      </c>
      <c r="J87" s="38">
        <f t="shared" si="20"/>
        <v>1038361.8951612903</v>
      </c>
    </row>
    <row r="88" spans="1:10">
      <c r="A88" s="37">
        <v>45536</v>
      </c>
      <c r="B88" s="38">
        <v>637589.73333333316</v>
      </c>
      <c r="C88" s="38">
        <v>167483.85</v>
      </c>
      <c r="D88" s="38">
        <v>142622.1333333333</v>
      </c>
      <c r="E88" s="38">
        <v>24960</v>
      </c>
      <c r="F88" s="38">
        <v>4283.8709677419356</v>
      </c>
      <c r="G88" s="38">
        <v>0</v>
      </c>
      <c r="H88" s="38">
        <v>500</v>
      </c>
      <c r="I88" s="38">
        <v>67468</v>
      </c>
      <c r="J88" s="38">
        <f t="shared" si="20"/>
        <v>1044907.5876344084</v>
      </c>
    </row>
    <row r="89" spans="1:10">
      <c r="A89" s="37">
        <v>45566</v>
      </c>
      <c r="B89" s="38">
        <v>627334.22580645164</v>
      </c>
      <c r="C89" s="38">
        <v>163521.5</v>
      </c>
      <c r="D89" s="38">
        <v>140020</v>
      </c>
      <c r="E89" s="38">
        <v>23600</v>
      </c>
      <c r="F89" s="38">
        <v>4000</v>
      </c>
      <c r="G89" s="38">
        <v>0</v>
      </c>
      <c r="H89" s="38">
        <v>2250</v>
      </c>
      <c r="I89" s="38">
        <v>61914</v>
      </c>
      <c r="J89" s="38">
        <f t="shared" si="20"/>
        <v>1022639.7258064516</v>
      </c>
    </row>
    <row r="90" spans="1:10">
      <c r="A90" s="37">
        <v>45597</v>
      </c>
      <c r="B90" s="38">
        <v>708787</v>
      </c>
      <c r="C90" s="38">
        <v>185427.83333333331</v>
      </c>
      <c r="D90" s="38">
        <v>164991</v>
      </c>
      <c r="E90" s="38">
        <v>24600</v>
      </c>
      <c r="F90" s="38">
        <v>4800</v>
      </c>
      <c r="G90" s="38">
        <v>78860</v>
      </c>
      <c r="H90" s="38">
        <v>2500</v>
      </c>
      <c r="I90" s="38">
        <v>51134</v>
      </c>
      <c r="J90" s="38">
        <f t="shared" si="20"/>
        <v>1221099.8333333333</v>
      </c>
    </row>
    <row r="91" spans="1:10">
      <c r="A91" s="37">
        <v>45627</v>
      </c>
      <c r="B91" s="38">
        <v>714245.82258064521</v>
      </c>
      <c r="C91" s="38">
        <v>230973.5</v>
      </c>
      <c r="D91" s="38">
        <v>167774</v>
      </c>
      <c r="E91" s="38">
        <v>24600</v>
      </c>
      <c r="F91" s="38">
        <v>4800</v>
      </c>
      <c r="G91" s="38">
        <v>9000</v>
      </c>
      <c r="H91" s="38">
        <v>1500</v>
      </c>
      <c r="I91" s="38">
        <v>222008</v>
      </c>
      <c r="J91" s="38">
        <f t="shared" si="20"/>
        <v>1374901.3225806453</v>
      </c>
    </row>
    <row r="92" spans="1:10">
      <c r="A92" s="37">
        <v>45658</v>
      </c>
      <c r="B92" s="38">
        <v>729141.51290322584</v>
      </c>
      <c r="C92" s="38">
        <v>239032.16129032261</v>
      </c>
      <c r="D92" s="38">
        <v>169712.30645161291</v>
      </c>
      <c r="E92" s="38">
        <v>26858.06451612903</v>
      </c>
      <c r="F92" s="38">
        <v>5006.4516129032263</v>
      </c>
      <c r="G92" s="38">
        <v>2000</v>
      </c>
      <c r="H92" s="38">
        <v>2500</v>
      </c>
      <c r="I92" s="38">
        <v>5400</v>
      </c>
      <c r="J92" s="38">
        <f t="shared" si="20"/>
        <v>1179650.4967741936</v>
      </c>
    </row>
    <row r="93" spans="1:10">
      <c r="A93" s="36" t="s">
        <v>7185</v>
      </c>
      <c r="B93" s="39">
        <f t="shared" ref="B93:J93" si="21">SUM(B83:B92)</f>
        <v>6411532.3621505369</v>
      </c>
      <c r="C93" s="39">
        <f t="shared" si="21"/>
        <v>1826644.4912903225</v>
      </c>
      <c r="D93" s="39">
        <f t="shared" si="21"/>
        <v>1505899.3031182794</v>
      </c>
      <c r="E93" s="39">
        <f t="shared" si="21"/>
        <v>252564.73118279572</v>
      </c>
      <c r="F93" s="39">
        <f t="shared" si="21"/>
        <v>46658.06451612903</v>
      </c>
      <c r="G93" s="39">
        <f t="shared" si="21"/>
        <v>195495</v>
      </c>
      <c r="H93" s="39">
        <f t="shared" si="21"/>
        <v>12750</v>
      </c>
      <c r="I93" s="39">
        <f t="shared" si="21"/>
        <v>638719</v>
      </c>
      <c r="J93" s="39">
        <f t="shared" si="21"/>
        <v>10890262.952258063</v>
      </c>
    </row>
  </sheetData>
  <autoFilter ref="A2:AI2" xr:uid="{00000000-0009-0000-0000-000016000000}"/>
  <mergeCells count="1">
    <mergeCell ref="H81:I81"/>
  </mergeCells>
  <pageMargins left="0.7" right="0.7" top="0.75" bottom="0.75" header="0.3" footer="0.3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Sales &amp; NP</vt:lpstr>
      <vt:lpstr>Monthly Analysis - Sales</vt:lpstr>
      <vt:lpstr>Monthly Analysis</vt:lpstr>
      <vt:lpstr>Profitability - Comparison</vt:lpstr>
      <vt:lpstr>Monthly Salary 24-25</vt:lpstr>
      <vt:lpstr>Sheet2</vt:lpstr>
      <vt:lpstr>Salary</vt:lpstr>
      <vt:lpstr>Monthly Salary 25-26</vt:lpstr>
      <vt:lpstr>Deferred Revenue 25-26</vt:lpstr>
      <vt:lpstr>Sales</vt:lpstr>
      <vt:lpstr>Total Sales 25-26</vt:lpstr>
      <vt:lpstr>Total Sales 24-25</vt:lpstr>
      <vt:lpstr>Purchases 25-26</vt:lpstr>
      <vt:lpstr>Purchases 24-25</vt:lpstr>
      <vt:lpstr>Expenses 25-26</vt:lpstr>
      <vt:lpstr>Expenses 24-25</vt:lpstr>
      <vt:lpstr>Closing Stock</vt:lpstr>
      <vt:lpstr>Expense - TNS 24-25</vt:lpstr>
      <vt:lpstr>Expense - TNS 25-26</vt:lpstr>
      <vt:lpstr>Deferred Revenue 24-25</vt:lpstr>
      <vt:lpstr>MonthlySales 23-24</vt:lpstr>
      <vt:lpstr>Purchase &amp; Expenses 23-24</vt:lpstr>
      <vt:lpstr>Salary FY 2023-24</vt:lpstr>
      <vt:lpstr>Salary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Ravi Murarka</cp:lastModifiedBy>
  <dcterms:created xsi:type="dcterms:W3CDTF">2006-09-16T00:00:00Z</dcterms:created>
  <dcterms:modified xsi:type="dcterms:W3CDTF">2025-06-20T09:54:40Z</dcterms:modified>
</cp:coreProperties>
</file>